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G:\USER\Accounting\Bonds\Bond Calls\FY2024\Corporate\"/>
    </mc:Choice>
  </mc:AlternateContent>
  <xr:revisionPtr revIDLastSave="0" documentId="13_ncr:1_{BEBB60D8-221B-4138-8DC8-A6FFC150E74B}" xr6:coauthVersionLast="47" xr6:coauthVersionMax="47" xr10:uidLastSave="{00000000-0000-0000-0000-000000000000}"/>
  <bookViews>
    <workbookView xWindow="-120" yWindow="-120" windowWidth="29040" windowHeight="15840" tabRatio="719" firstSheet="3" activeTab="3" xr2:uid="{00000000-000D-0000-FFFF-FFFF00000000}"/>
  </bookViews>
  <sheets>
    <sheet name="Import" sheetId="605" state="hidden" r:id="rId1"/>
    <sheet name="Import Orig" sheetId="604" state="hidden" r:id="rId2"/>
    <sheet name="Tables" sheetId="606" state="hidden" r:id="rId3"/>
    <sheet name="Disclaimer" sheetId="561" r:id="rId4"/>
    <sheet name="88-PIF " sheetId="485" state="hidden" r:id="rId5"/>
    <sheet name="92B-PIF " sheetId="499" state="hidden" r:id="rId6"/>
    <sheet name="1994A-PIF" sheetId="1" state="hidden" r:id="rId7"/>
    <sheet name="1994B-PIF" sheetId="2" state="hidden" r:id="rId8"/>
    <sheet name="1994C-PIF" sheetId="3" state="hidden" r:id="rId9"/>
    <sheet name="1994D-PIF" sheetId="4" state="hidden" r:id="rId10"/>
    <sheet name="1994E-PIF" sheetId="5" state="hidden" r:id="rId11"/>
    <sheet name="1994F-PIF" sheetId="6" state="hidden" r:id="rId12"/>
    <sheet name="1995AB-PIF" sheetId="7" state="hidden" r:id="rId13"/>
    <sheet name="1995CD-PIF" sheetId="8" state="hidden" r:id="rId14"/>
    <sheet name="95 FGH-PIF " sheetId="533" state="hidden" r:id="rId15"/>
    <sheet name="95 IJ-PIF " sheetId="546" state="hidden" r:id="rId16"/>
    <sheet name="96 ABC-PIF" sheetId="547" state="hidden" r:id="rId17"/>
    <sheet name="96 DEF-PIF" sheetId="548" state="hidden" r:id="rId18"/>
    <sheet name="96 GHI-PIF" sheetId="549" state="hidden" r:id="rId19"/>
    <sheet name="97 ABC-PIF " sheetId="550" state="hidden" r:id="rId20"/>
    <sheet name="97D-PIF " sheetId="529" state="hidden" r:id="rId21"/>
    <sheet name="97G-PIF" sheetId="530" state="hidden" r:id="rId22"/>
    <sheet name="97H-PIF " sheetId="531" state="hidden" r:id="rId23"/>
    <sheet name="98A-PIF" sheetId="516" state="hidden" r:id="rId24"/>
    <sheet name="98B-PIF " sheetId="510" state="hidden" r:id="rId25"/>
    <sheet name="98C-PIF " sheetId="528" state="hidden" r:id="rId26"/>
    <sheet name="99A-PIF" sheetId="509" state="hidden" r:id="rId27"/>
    <sheet name="99B-PIF " sheetId="551" state="hidden" r:id="rId28"/>
    <sheet name="99C-PIF" sheetId="513" state="hidden" r:id="rId29"/>
    <sheet name="2000A-PIF " sheetId="552" state="hidden" r:id="rId30"/>
    <sheet name="2001A-PIF" sheetId="554" state="hidden" r:id="rId31"/>
    <sheet name="2001BC-PIF" sheetId="555" state="hidden" r:id="rId32"/>
    <sheet name="2001D-PIF" sheetId="553" state="hidden" r:id="rId33"/>
    <sheet name="2002A-PIF" sheetId="556" state="hidden" r:id="rId34"/>
    <sheet name="2002B-PIF" sheetId="557" state="hidden" r:id="rId35"/>
    <sheet name="2002C-PIF" sheetId="558" state="hidden" r:id="rId36"/>
    <sheet name="2003A-PIF" sheetId="560" state="hidden" r:id="rId37"/>
    <sheet name="2004A-PIF" sheetId="559" state="hidden" r:id="rId38"/>
    <sheet name="2004B-PIF" sheetId="562" state="hidden" r:id="rId39"/>
    <sheet name="2004C-PIF" sheetId="563" state="hidden" r:id="rId40"/>
    <sheet name="2004D-PIF" sheetId="564" state="hidden" r:id="rId41"/>
    <sheet name="2005A-PIF" sheetId="565" state="hidden" r:id="rId42"/>
    <sheet name="2005B-PIF" sheetId="566" state="hidden" r:id="rId43"/>
    <sheet name="2005C-PIF" sheetId="567" state="hidden" r:id="rId44"/>
    <sheet name="2006A-PIF" sheetId="568" state="hidden" r:id="rId45"/>
    <sheet name="2006B-PIF" sheetId="569" state="hidden" r:id="rId46"/>
    <sheet name="2006C-PIF" sheetId="570" state="hidden" r:id="rId47"/>
    <sheet name="2006D-PIF" sheetId="571" state="hidden" r:id="rId48"/>
    <sheet name="2006E-PIF" sheetId="572" state="hidden" r:id="rId49"/>
    <sheet name="2007A-PIF" sheetId="574" state="hidden" r:id="rId50"/>
    <sheet name="2007B-PIF" sheetId="573" state="hidden" r:id="rId51"/>
    <sheet name="2007C-PIF" sheetId="575" state="hidden" r:id="rId52"/>
    <sheet name="2007D-PIF" sheetId="576" state="hidden" r:id="rId53"/>
    <sheet name="2007E-PIF" sheetId="577" state="hidden" r:id="rId54"/>
    <sheet name="2008A-PIF" sheetId="578" state="hidden" r:id="rId55"/>
    <sheet name="2008B-PIF" sheetId="579" state="hidden" r:id="rId56"/>
    <sheet name="2009A-PIF" sheetId="580" state="hidden" r:id="rId57"/>
    <sheet name="2009B-PIF" sheetId="581" state="hidden" r:id="rId58"/>
    <sheet name="2011A-PIF" sheetId="582" state="hidden" r:id="rId59"/>
    <sheet name="2013A-PIF" sheetId="583" state="hidden" r:id="rId60"/>
    <sheet name="2015A" sheetId="584" r:id="rId61"/>
    <sheet name="2016A" sheetId="586" r:id="rId62"/>
    <sheet name="2017A" sheetId="587" r:id="rId63"/>
    <sheet name="2017D" sheetId="589" r:id="rId64"/>
    <sheet name="2018A" sheetId="590" r:id="rId65"/>
    <sheet name="2019A" sheetId="592" r:id="rId66"/>
    <sheet name="2019B" sheetId="593" r:id="rId67"/>
    <sheet name="2020A" sheetId="595" r:id="rId68"/>
    <sheet name="2020B" sheetId="596" r:id="rId69"/>
    <sheet name="2021A" sheetId="597" r:id="rId70"/>
    <sheet name="2021B" sheetId="598" r:id="rId71"/>
    <sheet name="2022AB" sheetId="599" r:id="rId72"/>
    <sheet name="2022CD" sheetId="600" r:id="rId73"/>
    <sheet name="2023AB" sheetId="601" r:id="rId74"/>
    <sheet name="2023CD" sheetId="602" r:id="rId75"/>
    <sheet name="2024AB" sheetId="607" r:id="rId76"/>
    <sheet name="2024CD" sheetId="608" r:id="rId77"/>
  </sheets>
  <definedNames>
    <definedName name="_xlnm._FilterDatabase" localSheetId="0" hidden="1">Import!$A$1:$J$2</definedName>
    <definedName name="_xlnm._FilterDatabase" localSheetId="1" hidden="1">'Import Orig'!$A$1:$R$300</definedName>
    <definedName name="_xlnm.Print_Area" localSheetId="6">'1994A-PIF'!$A$1:$F$66</definedName>
    <definedName name="_xlnm.Print_Area" localSheetId="7">'1994B-PIF'!$A$1:$F$38</definedName>
    <definedName name="_xlnm.Print_Area" localSheetId="8">'1994C-PIF'!$A$1:$Y$31</definedName>
    <definedName name="_xlnm.Print_Area" localSheetId="9">'1994D-PIF'!$A$1:$Z$42</definedName>
    <definedName name="_xlnm.Print_Area" localSheetId="10">'1994E-PIF'!$A$1:$Y$36</definedName>
    <definedName name="_xlnm.Print_Area" localSheetId="11">'1994F-PIF'!$A$1:$W$41</definedName>
    <definedName name="_xlnm.Print_Area" localSheetId="12">'1995AB-PIF'!$A$1:$E$27</definedName>
    <definedName name="_xlnm.Print_Area" localSheetId="13">'1995CD-PIF'!$A$50:$D$100</definedName>
    <definedName name="_xlnm.Print_Area" localSheetId="29">'2000A-PIF '!$A$1:$Q$109</definedName>
    <definedName name="_xlnm.Print_Area" localSheetId="30">'2001A-PIF'!$A$59:$P$134</definedName>
    <definedName name="_xlnm.Print_Area" localSheetId="31">'2001BC-PIF'!$A$54:$Q$115</definedName>
    <definedName name="_xlnm.Print_Area" localSheetId="32">'2001D-PIF'!$A$57:$M$126</definedName>
    <definedName name="_xlnm.Print_Area" localSheetId="33">'2002A-PIF'!$A$57:$N$128</definedName>
    <definedName name="_xlnm.Print_Area" localSheetId="34">'2002B-PIF'!$A$53:$O$121</definedName>
    <definedName name="_xlnm.Print_Area" localSheetId="35">'2002C-PIF'!$A$45:$O$117</definedName>
    <definedName name="_xlnm.Print_Area" localSheetId="36">'2003A-PIF'!$A$37:$S$97</definedName>
    <definedName name="_xlnm.Print_Area" localSheetId="37">'2004A-PIF'!$A$39:$E$101</definedName>
    <definedName name="_xlnm.Print_Area" localSheetId="38">'2004B-PIF'!$A$25:$M$88</definedName>
    <definedName name="_xlnm.Print_Area" localSheetId="39">'2004C-PIF'!$A$27:$M$95</definedName>
    <definedName name="_xlnm.Print_Area" localSheetId="40">'2004D-PIF'!$A$29:$L$110</definedName>
    <definedName name="_xlnm.Print_Area" localSheetId="41">'2005A-PIF'!$A$26:$O$112</definedName>
    <definedName name="_xlnm.Print_Area" localSheetId="42">'2005B-PIF'!$A$39:$L$115</definedName>
    <definedName name="_xlnm.Print_Area" localSheetId="43">'2005C-PIF'!$A$47:$C$109</definedName>
    <definedName name="_xlnm.Print_Area" localSheetId="44">'2006A-PIF'!$A$45:$D$121</definedName>
    <definedName name="_xlnm.Print_Area" localSheetId="45">'2006B-PIF'!$A$41:$E$100</definedName>
    <definedName name="_xlnm.Print_Area" localSheetId="46">'2006C-PIF'!$A$43:$E$117</definedName>
    <definedName name="_xlnm.Print_Area" localSheetId="47">'2006D-PIF'!$A$64:$C$126</definedName>
    <definedName name="_xlnm.Print_Area" localSheetId="48">'2006E-PIF'!$A$57:$C$100</definedName>
    <definedName name="_xlnm.Print_Area" localSheetId="49">'2007A-PIF'!$A$59:$AP$117</definedName>
    <definedName name="_xlnm.Print_Area" localSheetId="50">'2007B-PIF'!$A$88:$AQ$138</definedName>
    <definedName name="_xlnm.Print_Area" localSheetId="51">'2007C-PIF'!$A$71:$AP$125</definedName>
    <definedName name="_xlnm.Print_Area" localSheetId="52">'2007D-PIF'!$A$70:$AK$118</definedName>
    <definedName name="_xlnm.Print_Area" localSheetId="53">'2007E-PIF'!$A$73:$Z$126</definedName>
    <definedName name="_xlnm.Print_Area" localSheetId="54">'2008A-PIF'!$A$77:$X$113</definedName>
    <definedName name="_xlnm.Print_Area" localSheetId="55">'2008B-PIF'!$A$75:$X$112</definedName>
    <definedName name="_xlnm.Print_Area" localSheetId="56">'2009A-PIF'!$A$66:$Z$112</definedName>
    <definedName name="_xlnm.Print_Area" localSheetId="57">'2009B-PIF'!$A$54:$X$122</definedName>
    <definedName name="_xlnm.Print_Area" localSheetId="58">'2011A-PIF'!$A$75:$Z$122</definedName>
    <definedName name="_xlnm.Print_Area" localSheetId="59">'2013A-PIF'!$A$73:$C$114</definedName>
    <definedName name="_xlnm.Print_Area" localSheetId="60">'2015A'!$A$49:$B$118</definedName>
    <definedName name="_xlnm.Print_Area" localSheetId="61">'2016A'!$A$28:$AD$90</definedName>
    <definedName name="_xlnm.Print_Area" localSheetId="62">'2017A'!$A$22:$AD$83</definedName>
    <definedName name="_xlnm.Print_Area" localSheetId="63">'2017D'!$16:$80</definedName>
    <definedName name="_xlnm.Print_Area" localSheetId="64">'2018A'!$A$1:$AC$69</definedName>
    <definedName name="_xlnm.Print_Area" localSheetId="65">'2019A'!$A$1:$AC$61</definedName>
    <definedName name="_xlnm.Print_Area" localSheetId="66">'2019B'!$A$1:$AF$56</definedName>
    <definedName name="_xlnm.Print_Area" localSheetId="67">'2020A'!$A$1:$AF$51</definedName>
    <definedName name="_xlnm.Print_Area" localSheetId="68">'2020B'!$A$1:$AD$45</definedName>
    <definedName name="_xlnm.Print_Area" localSheetId="69">'2021A'!$A$1:$AC$38</definedName>
    <definedName name="_xlnm.Print_Area" localSheetId="70">'2021B'!$A$1:$AD$29</definedName>
    <definedName name="_xlnm.Print_Area" localSheetId="71">'2022AB'!$A$1:$AC$27</definedName>
    <definedName name="_xlnm.Print_Area" localSheetId="72">'2022CD'!$A$1:$AD$25</definedName>
    <definedName name="_xlnm.Print_Area" localSheetId="73">'2023AB'!$A$1:$AH$27</definedName>
    <definedName name="_xlnm.Print_Area" localSheetId="74">'2023CD'!$A$1:$AE$22</definedName>
    <definedName name="_xlnm.Print_Area" localSheetId="75">'2024AB'!$A$1:$AG$17</definedName>
    <definedName name="_xlnm.Print_Area" localSheetId="76">'2024CD'!$A$1:$Z$17</definedName>
    <definedName name="_xlnm.Print_Area" localSheetId="14">'95 FGH-PIF '!$A$1:$D$53</definedName>
    <definedName name="_xlnm.Print_Area" localSheetId="15">'95 IJ-PIF '!$A$48:$F$103</definedName>
    <definedName name="_xlnm.Print_Area" localSheetId="16">'96 ABC-PIF'!$A$1:$H$60</definedName>
    <definedName name="_xlnm.Print_Area" localSheetId="17">'96 DEF-PIF'!$T$9:$Y$66</definedName>
    <definedName name="_xlnm.Print_Area" localSheetId="18">'96 GHI-PIF'!$A$1:$S$59</definedName>
    <definedName name="_xlnm.Print_Area" localSheetId="19">'97 ABC-PIF '!$A$1:$R$61</definedName>
    <definedName name="_xlnm.Print_Area" localSheetId="20">'97D-PIF '!$A$1:$H$102</definedName>
    <definedName name="_xlnm.Print_Area" localSheetId="21">'97G-PIF'!$A$1:$G$108</definedName>
    <definedName name="_xlnm.Print_Area" localSheetId="22">'97H-PIF '!$A$1:$H$100</definedName>
    <definedName name="_xlnm.Print_Area" localSheetId="23">'98A-PIF'!$A$1:$H$102</definedName>
    <definedName name="_xlnm.Print_Area" localSheetId="24">'98B-PIF '!$A$1:$I$63</definedName>
    <definedName name="_xlnm.Print_Area" localSheetId="25">'98C-PIF '!$A$1:$G$109</definedName>
    <definedName name="_xlnm.Print_Area" localSheetId="26">'99A-PIF'!$A$1:$I$64</definedName>
    <definedName name="_xlnm.Print_Area" localSheetId="27">'99B-PIF '!$1:$1048576</definedName>
    <definedName name="_xlnm.Print_Area" localSheetId="28">'99C-PIF'!$A$1:$F$61</definedName>
    <definedName name="_xlnm.Print_Area" localSheetId="1">'Import Orig'!$E$1:$P$300</definedName>
    <definedName name="_xlnm.Print_Area" localSheetId="2">Tables!$A$1:$G$23</definedName>
    <definedName name="_xlnm.Print_Titles" localSheetId="6">'1994A-PIF'!$1:$6</definedName>
    <definedName name="_xlnm.Print_Titles" localSheetId="7">'1994B-PIF'!$1:$6</definedName>
    <definedName name="_xlnm.Print_Titles" localSheetId="8">'1994C-PIF'!$A:$A,'1994C-PIF'!$1:$7</definedName>
    <definedName name="_xlnm.Print_Titles" localSheetId="9">'1994D-PIF'!$A:$A,'1994D-PIF'!$1:$6</definedName>
    <definedName name="_xlnm.Print_Titles" localSheetId="10">'1994E-PIF'!$A:$A,'1994E-PIF'!$1:$7</definedName>
    <definedName name="_xlnm.Print_Titles" localSheetId="11">'1994F-PIF'!$A:$A,'1994F-PIF'!$1:$7</definedName>
    <definedName name="_xlnm.Print_Titles" localSheetId="13">'1995CD-PIF'!$1:$6</definedName>
    <definedName name="_xlnm.Print_Titles" localSheetId="29">'2000A-PIF '!$A:$A</definedName>
    <definedName name="_xlnm.Print_Titles" localSheetId="30">'2001A-PIF'!$1:$4</definedName>
    <definedName name="_xlnm.Print_Titles" localSheetId="31">'2001BC-PIF'!$1:$4</definedName>
    <definedName name="_xlnm.Print_Titles" localSheetId="32">'2001D-PIF'!$1:$4</definedName>
    <definedName name="_xlnm.Print_Titles" localSheetId="33">'2002A-PIF'!$1:$4</definedName>
    <definedName name="_xlnm.Print_Titles" localSheetId="34">'2002B-PIF'!$1:$4</definedName>
    <definedName name="_xlnm.Print_Titles" localSheetId="35">'2002C-PIF'!$1:$4</definedName>
    <definedName name="_xlnm.Print_Titles" localSheetId="36">'2003A-PIF'!$1:$5</definedName>
    <definedName name="_xlnm.Print_Titles" localSheetId="37">'2004A-PIF'!$1:$4</definedName>
    <definedName name="_xlnm.Print_Titles" localSheetId="38">'2004B-PIF'!$1:$5</definedName>
    <definedName name="_xlnm.Print_Titles" localSheetId="39">'2004C-PIF'!$1:$5</definedName>
    <definedName name="_xlnm.Print_Titles" localSheetId="40">'2004D-PIF'!$1:$5</definedName>
    <definedName name="_xlnm.Print_Titles" localSheetId="41">'2005A-PIF'!$1:$5</definedName>
    <definedName name="_xlnm.Print_Titles" localSheetId="42">'2005B-PIF'!$1:$5</definedName>
    <definedName name="_xlnm.Print_Titles" localSheetId="43">'2005C-PIF'!$1:$8</definedName>
    <definedName name="_xlnm.Print_Titles" localSheetId="44">'2006A-PIF'!$1:$8</definedName>
    <definedName name="_xlnm.Print_Titles" localSheetId="45">'2006B-PIF'!$1:$8</definedName>
    <definedName name="_xlnm.Print_Titles" localSheetId="46">'2006C-PIF'!$1:$8</definedName>
    <definedName name="_xlnm.Print_Titles" localSheetId="47">'2006D-PIF'!$1:$8</definedName>
    <definedName name="_xlnm.Print_Titles" localSheetId="48">'2006E-PIF'!$1:$6</definedName>
    <definedName name="_xlnm.Print_Titles" localSheetId="49">'2007A-PIF'!$A:$A,'2007A-PIF'!$1:$6</definedName>
    <definedName name="_xlnm.Print_Titles" localSheetId="50">'2007B-PIF'!$A:$A,'2007B-PIF'!$1:$6</definedName>
    <definedName name="_xlnm.Print_Titles" localSheetId="51">'2007C-PIF'!$A:$A,'2007C-PIF'!$1:$6</definedName>
    <definedName name="_xlnm.Print_Titles" localSheetId="52">'2007D-PIF'!$A:$A,'2007D-PIF'!$1:$8</definedName>
    <definedName name="_xlnm.Print_Titles" localSheetId="53">'2007E-PIF'!$A:$A,'2007E-PIF'!$1:$6</definedName>
    <definedName name="_xlnm.Print_Titles" localSheetId="54">'2008A-PIF'!$A:$A,'2008A-PIF'!$1:$6</definedName>
    <definedName name="_xlnm.Print_Titles" localSheetId="55">'2008B-PIF'!$A:$A,'2008B-PIF'!$1:$6</definedName>
    <definedName name="_xlnm.Print_Titles" localSheetId="56">'2009A-PIF'!$A:$A,'2009A-PIF'!$1:$7</definedName>
    <definedName name="_xlnm.Print_Titles" localSheetId="57">'2009B-PIF'!$A:$A,'2009B-PIF'!$1:$7</definedName>
    <definedName name="_xlnm.Print_Titles" localSheetId="58">'2011A-PIF'!$A:$A,'2011A-PIF'!$1:$7</definedName>
    <definedName name="_xlnm.Print_Titles" localSheetId="59">'2013A-PIF'!$1:$7</definedName>
    <definedName name="_xlnm.Print_Titles" localSheetId="60">'2015A'!$1:$7</definedName>
    <definedName name="_xlnm.Print_Titles" localSheetId="61">'2016A'!$A:$A,'2016A'!$1:$8</definedName>
    <definedName name="_xlnm.Print_Titles" localSheetId="62">'2017A'!$A:$A,'2017A'!$1:$8</definedName>
    <definedName name="_xlnm.Print_Titles" localSheetId="63">'2017D'!$A:$A,'2017D'!$1:$8</definedName>
    <definedName name="_xlnm.Print_Titles" localSheetId="64">'2018A'!$A:$A,'2018A'!$1:$8</definedName>
    <definedName name="_xlnm.Print_Titles" localSheetId="65">'2019A'!$A:$A,'2019A'!$1:$8</definedName>
    <definedName name="_xlnm.Print_Titles" localSheetId="66">'2019B'!$A:$A,'2019B'!$1:$8</definedName>
    <definedName name="_xlnm.Print_Titles" localSheetId="67">'2020A'!$A:$A,'2020A'!$1:$8</definedName>
    <definedName name="_xlnm.Print_Titles" localSheetId="68">'2020B'!$A:$A,'2020B'!$1:$8</definedName>
    <definedName name="_xlnm.Print_Titles" localSheetId="69">'2021A'!$A:$A,'2021A'!$1:$8</definedName>
    <definedName name="_xlnm.Print_Titles" localSheetId="70">'2021B'!$A:$A,'2021B'!$1:$8</definedName>
    <definedName name="_xlnm.Print_Titles" localSheetId="71">'2022AB'!$A:$A,'2022AB'!$1:$8</definedName>
    <definedName name="_xlnm.Print_Titles" localSheetId="72">'2022CD'!$A:$A,'2022CD'!$1:$8</definedName>
    <definedName name="_xlnm.Print_Titles" localSheetId="73">'2023AB'!$A:$A,'2023AB'!$1:$8</definedName>
    <definedName name="_xlnm.Print_Titles" localSheetId="74">'2023CD'!$A:$A,'2023CD'!$1:$8</definedName>
    <definedName name="_xlnm.Print_Titles" localSheetId="75">'2024AB'!$A:$A,'2024AB'!$1:$8</definedName>
    <definedName name="_xlnm.Print_Titles" localSheetId="76">'2024CD'!$A:$A,'2024CD'!$1:$8</definedName>
    <definedName name="_xlnm.Print_Titles" localSheetId="4">'88-PIF '!$A:$A</definedName>
    <definedName name="_xlnm.Print_Titles" localSheetId="5">'92B-PIF '!$A:$A,'92B-PIF '!$1:$4</definedName>
    <definedName name="_xlnm.Print_Titles" localSheetId="14">'95 FGH-PIF '!$1:$6</definedName>
    <definedName name="_xlnm.Print_Titles" localSheetId="15">'95 IJ-PIF '!$1:$4</definedName>
    <definedName name="_xlnm.Print_Titles" localSheetId="16">'96 ABC-PIF'!$A:$A,'96 ABC-PIF'!$1:$4</definedName>
    <definedName name="_xlnm.Print_Titles" localSheetId="17">'96 DEF-PIF'!$A:$A,'96 DEF-PIF'!$1:$4</definedName>
    <definedName name="_xlnm.Print_Titles" localSheetId="18">'96 GHI-PIF'!$A:$A,'96 GHI-PIF'!$1:$5</definedName>
    <definedName name="_xlnm.Print_Titles" localSheetId="19">'97 ABC-PIF '!$A:$A,'97 ABC-PIF '!$1:$4</definedName>
    <definedName name="_xlnm.Print_Titles" localSheetId="27">'99B-PIF '!$A:$A</definedName>
    <definedName name="_xlnm.Print_Titles" localSheetId="1">'Import Orig'!$1:$1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90" i="604" l="1"/>
  <c r="Z7" i="608"/>
  <c r="Y6" i="608"/>
  <c r="Y15" i="608"/>
  <c r="Y17" i="608" s="1"/>
  <c r="X6" i="608"/>
  <c r="X15" i="608"/>
  <c r="X17" i="608"/>
  <c r="Z12" i="608"/>
  <c r="AC65" i="590"/>
  <c r="AB76" i="589"/>
  <c r="AD79" i="587"/>
  <c r="AD86" i="586"/>
  <c r="AG12" i="607"/>
  <c r="AE17" i="602"/>
  <c r="AH22" i="601"/>
  <c r="AD20" i="600"/>
  <c r="AC22" i="599"/>
  <c r="AD24" i="598"/>
  <c r="AC33" i="597"/>
  <c r="AD40" i="596"/>
  <c r="AF46" i="595"/>
  <c r="AF51" i="593"/>
  <c r="AC56" i="592"/>
  <c r="AC64" i="590"/>
  <c r="AB75" i="589"/>
  <c r="AD78" i="587"/>
  <c r="B118" i="584" l="1"/>
  <c r="B116" i="584"/>
  <c r="W15" i="608" l="1"/>
  <c r="W17" i="608" s="1"/>
  <c r="V15" i="608"/>
  <c r="V17" i="608" s="1"/>
  <c r="U15" i="608"/>
  <c r="U17" i="608" s="1"/>
  <c r="T15" i="608"/>
  <c r="T17" i="608" s="1"/>
  <c r="S15" i="608"/>
  <c r="S17" i="608" s="1"/>
  <c r="R15" i="608"/>
  <c r="R17" i="608" s="1"/>
  <c r="Q15" i="608"/>
  <c r="Q17" i="608" s="1"/>
  <c r="P15" i="608"/>
  <c r="P17" i="608" s="1"/>
  <c r="O15" i="608"/>
  <c r="O17" i="608" s="1"/>
  <c r="N15" i="608"/>
  <c r="N17" i="608" s="1"/>
  <c r="M15" i="608"/>
  <c r="M17" i="608" s="1"/>
  <c r="L15" i="608"/>
  <c r="L17" i="608" s="1"/>
  <c r="K15" i="608"/>
  <c r="K17" i="608" s="1"/>
  <c r="J15" i="608"/>
  <c r="I15" i="608"/>
  <c r="I17" i="608" s="1"/>
  <c r="H15" i="608"/>
  <c r="H17" i="608" s="1"/>
  <c r="G15" i="608"/>
  <c r="G17" i="608" s="1"/>
  <c r="F15" i="608"/>
  <c r="F17" i="608" s="1"/>
  <c r="E15" i="608"/>
  <c r="E17" i="608" s="1"/>
  <c r="D15" i="608"/>
  <c r="D17" i="608" s="1"/>
  <c r="C15" i="608"/>
  <c r="C17" i="608" s="1"/>
  <c r="B15" i="608"/>
  <c r="B17" i="608" s="1"/>
  <c r="Z13" i="608"/>
  <c r="Z11" i="608"/>
  <c r="Z10" i="608"/>
  <c r="Z9" i="608"/>
  <c r="C6" i="608"/>
  <c r="D6" i="608" s="1"/>
  <c r="E6" i="608" s="1"/>
  <c r="F6" i="608" s="1"/>
  <c r="G6" i="608" s="1"/>
  <c r="H6" i="608" s="1"/>
  <c r="I6" i="608" s="1"/>
  <c r="J6" i="608" s="1"/>
  <c r="K6" i="608" s="1"/>
  <c r="L6" i="608" s="1"/>
  <c r="M6" i="608" s="1"/>
  <c r="N6" i="608" s="1"/>
  <c r="O6" i="608" s="1"/>
  <c r="P6" i="608" s="1"/>
  <c r="Q6" i="608" s="1"/>
  <c r="R6" i="608" s="1"/>
  <c r="S6" i="608" s="1"/>
  <c r="T6" i="608" s="1"/>
  <c r="U6" i="608" s="1"/>
  <c r="V6" i="608" s="1"/>
  <c r="W6" i="608" s="1"/>
  <c r="AD85" i="586"/>
  <c r="AD84" i="586"/>
  <c r="AD77" i="587"/>
  <c r="AB74" i="589"/>
  <c r="AC63" i="590"/>
  <c r="AC55" i="592"/>
  <c r="AF50" i="593"/>
  <c r="AF45" i="595"/>
  <c r="AD39" i="596"/>
  <c r="AC32" i="597"/>
  <c r="AD23" i="598"/>
  <c r="AC21" i="599"/>
  <c r="AD19" i="600"/>
  <c r="AH21" i="601"/>
  <c r="AD20" i="602"/>
  <c r="AE18" i="602"/>
  <c r="AE16" i="602"/>
  <c r="AG11" i="607"/>
  <c r="AG13" i="607"/>
  <c r="AH23" i="601"/>
  <c r="AD21" i="600"/>
  <c r="AC23" i="599"/>
  <c r="AD25" i="598"/>
  <c r="AC34" i="597"/>
  <c r="AD41" i="596"/>
  <c r="AF47" i="595"/>
  <c r="AF52" i="593"/>
  <c r="AC57" i="592"/>
  <c r="AG10" i="607"/>
  <c r="AE15" i="602"/>
  <c r="AH20" i="601"/>
  <c r="AD18" i="600"/>
  <c r="AC20" i="599"/>
  <c r="AD22" i="598"/>
  <c r="AC31" i="597"/>
  <c r="AD38" i="596"/>
  <c r="AF44" i="595"/>
  <c r="AF49" i="593"/>
  <c r="AC54" i="592"/>
  <c r="AC62" i="590"/>
  <c r="AB73" i="589"/>
  <c r="AD76" i="587"/>
  <c r="AD83" i="586"/>
  <c r="AE15" i="607"/>
  <c r="AE17" i="607" s="1"/>
  <c r="AD15" i="607"/>
  <c r="AD17" i="607" s="1"/>
  <c r="AF15" i="607"/>
  <c r="AF17" i="607" s="1"/>
  <c r="AC15" i="607"/>
  <c r="AC17" i="607" s="1"/>
  <c r="AB15" i="607"/>
  <c r="AB17" i="607" s="1"/>
  <c r="AA15" i="607"/>
  <c r="AA17" i="607" s="1"/>
  <c r="Z15" i="607"/>
  <c r="Z17" i="607" s="1"/>
  <c r="Y15" i="607"/>
  <c r="Y17" i="607" s="1"/>
  <c r="X15" i="607"/>
  <c r="X17" i="607" s="1"/>
  <c r="W15" i="607"/>
  <c r="W17" i="607" s="1"/>
  <c r="V15" i="607"/>
  <c r="V17" i="607" s="1"/>
  <c r="U15" i="607"/>
  <c r="U17" i="607" s="1"/>
  <c r="T15" i="607"/>
  <c r="T17" i="607" s="1"/>
  <c r="S15" i="607"/>
  <c r="S17" i="607" s="1"/>
  <c r="R15" i="607"/>
  <c r="R17" i="607" s="1"/>
  <c r="Q15" i="607"/>
  <c r="Q17" i="607" s="1"/>
  <c r="P15" i="607"/>
  <c r="P17" i="607" s="1"/>
  <c r="O15" i="607"/>
  <c r="O17" i="607" s="1"/>
  <c r="N15" i="607"/>
  <c r="N17" i="607" s="1"/>
  <c r="M15" i="607"/>
  <c r="M17" i="607" s="1"/>
  <c r="L15" i="607"/>
  <c r="L17" i="607" s="1"/>
  <c r="K15" i="607"/>
  <c r="K17" i="607" s="1"/>
  <c r="J15" i="607"/>
  <c r="J17" i="607" s="1"/>
  <c r="I15" i="607"/>
  <c r="I17" i="607" s="1"/>
  <c r="H15" i="607"/>
  <c r="H17" i="607" s="1"/>
  <c r="G15" i="607"/>
  <c r="G17" i="607" s="1"/>
  <c r="F15" i="607"/>
  <c r="F17" i="607" s="1"/>
  <c r="E15" i="607"/>
  <c r="E17" i="607" s="1"/>
  <c r="D15" i="607"/>
  <c r="D17" i="607" s="1"/>
  <c r="C15" i="607"/>
  <c r="C17" i="607" s="1"/>
  <c r="B15" i="607"/>
  <c r="B17" i="607" s="1"/>
  <c r="AG9" i="607"/>
  <c r="AG7" i="607"/>
  <c r="C6" i="607"/>
  <c r="D6" i="607" s="1"/>
  <c r="E6" i="607" s="1"/>
  <c r="F6" i="607" s="1"/>
  <c r="G6" i="607" s="1"/>
  <c r="H6" i="607" s="1"/>
  <c r="I6" i="607" s="1"/>
  <c r="J6" i="607" s="1"/>
  <c r="K6" i="607" s="1"/>
  <c r="L6" i="607" s="1"/>
  <c r="M6" i="607" s="1"/>
  <c r="N6" i="607" s="1"/>
  <c r="O6" i="607" s="1"/>
  <c r="P6" i="607" s="1"/>
  <c r="Q6" i="607" s="1"/>
  <c r="R6" i="607" s="1"/>
  <c r="S6" i="607" s="1"/>
  <c r="T6" i="607" s="1"/>
  <c r="U6" i="607" s="1"/>
  <c r="V6" i="607" s="1"/>
  <c r="W6" i="607" s="1"/>
  <c r="X6" i="607" s="1"/>
  <c r="Y6" i="607" s="1"/>
  <c r="Z6" i="607" s="1"/>
  <c r="AA6" i="607" s="1"/>
  <c r="AB6" i="607" s="1"/>
  <c r="AC6" i="607" s="1"/>
  <c r="C6" i="602"/>
  <c r="D6" i="602" s="1"/>
  <c r="E6" i="602" s="1"/>
  <c r="F6" i="602" s="1"/>
  <c r="G6" i="602" s="1"/>
  <c r="H6" i="602" s="1"/>
  <c r="I6" i="602" s="1"/>
  <c r="J6" i="602" s="1"/>
  <c r="K6" i="602" s="1"/>
  <c r="L6" i="602" s="1"/>
  <c r="M6" i="602" s="1"/>
  <c r="N6" i="602" s="1"/>
  <c r="O6" i="602" s="1"/>
  <c r="P6" i="602" s="1"/>
  <c r="Q6" i="602" s="1"/>
  <c r="R6" i="602" s="1"/>
  <c r="S6" i="602" s="1"/>
  <c r="T6" i="602" s="1"/>
  <c r="U6" i="602" s="1"/>
  <c r="V6" i="602" s="1"/>
  <c r="W6" i="602" s="1"/>
  <c r="X6" i="602" s="1"/>
  <c r="Y6" i="602" s="1"/>
  <c r="Z6" i="602" s="1"/>
  <c r="AA6" i="602" s="1"/>
  <c r="AB6" i="602" s="1"/>
  <c r="AC6" i="602" s="1"/>
  <c r="AD6" i="602" s="1"/>
  <c r="AE14" i="602"/>
  <c r="AE13" i="602"/>
  <c r="AE12" i="602"/>
  <c r="AE11" i="602"/>
  <c r="AE10" i="602"/>
  <c r="AH18" i="601"/>
  <c r="C6" i="601"/>
  <c r="D6" i="601" s="1"/>
  <c r="E6" i="601" s="1"/>
  <c r="F6" i="601" s="1"/>
  <c r="G6" i="601" s="1"/>
  <c r="H6" i="601" s="1"/>
  <c r="I6" i="601" s="1"/>
  <c r="J6" i="601" s="1"/>
  <c r="K6" i="601" s="1"/>
  <c r="L6" i="601" s="1"/>
  <c r="M6" i="601" s="1"/>
  <c r="N6" i="601" s="1"/>
  <c r="O6" i="601" s="1"/>
  <c r="P6" i="601" s="1"/>
  <c r="Q6" i="601" s="1"/>
  <c r="R6" i="601" s="1"/>
  <c r="S6" i="601" s="1"/>
  <c r="T6" i="601" s="1"/>
  <c r="U6" i="601" s="1"/>
  <c r="V6" i="601" s="1"/>
  <c r="W6" i="601" s="1"/>
  <c r="X6" i="601" s="1"/>
  <c r="Y6" i="601" s="1"/>
  <c r="Z6" i="601" s="1"/>
  <c r="AA6" i="601" s="1"/>
  <c r="AB6" i="601" s="1"/>
  <c r="AC6" i="601" s="1"/>
  <c r="AD6" i="601" s="1"/>
  <c r="AE6" i="601" s="1"/>
  <c r="AF6" i="601" s="1"/>
  <c r="AG6" i="601" s="1"/>
  <c r="AH19" i="601"/>
  <c r="AH17" i="601"/>
  <c r="AH16" i="601"/>
  <c r="AH15" i="601"/>
  <c r="AH14" i="601"/>
  <c r="AH13" i="601"/>
  <c r="AH12" i="601"/>
  <c r="AH11" i="601"/>
  <c r="AH10" i="601"/>
  <c r="C6" i="600"/>
  <c r="D6" i="600" s="1"/>
  <c r="E6" i="600" s="1"/>
  <c r="F6" i="600" s="1"/>
  <c r="G6" i="600" s="1"/>
  <c r="H6" i="600" s="1"/>
  <c r="I6" i="600" s="1"/>
  <c r="J6" i="600" s="1"/>
  <c r="K6" i="600" s="1"/>
  <c r="L6" i="600" s="1"/>
  <c r="M6" i="600" s="1"/>
  <c r="N6" i="600" s="1"/>
  <c r="O6" i="600" s="1"/>
  <c r="P6" i="600" s="1"/>
  <c r="Q6" i="600" s="1"/>
  <c r="R6" i="600" s="1"/>
  <c r="S6" i="600" s="1"/>
  <c r="T6" i="600" s="1"/>
  <c r="U6" i="600" s="1"/>
  <c r="V6" i="600" s="1"/>
  <c r="W6" i="600" s="1"/>
  <c r="X6" i="600" s="1"/>
  <c r="Y6" i="600" s="1"/>
  <c r="Z6" i="600" s="1"/>
  <c r="AA6" i="600" s="1"/>
  <c r="AB6" i="600" s="1"/>
  <c r="AC6" i="600" s="1"/>
  <c r="AD16" i="600"/>
  <c r="AD15" i="600"/>
  <c r="AD14" i="600"/>
  <c r="AD13" i="600"/>
  <c r="AD12" i="600"/>
  <c r="AD11" i="600"/>
  <c r="AD10" i="600"/>
  <c r="C6" i="599"/>
  <c r="D6" i="599" s="1"/>
  <c r="E6" i="599" s="1"/>
  <c r="F6" i="599" s="1"/>
  <c r="G6" i="599" s="1"/>
  <c r="H6" i="599" s="1"/>
  <c r="I6" i="599" s="1"/>
  <c r="J6" i="599" s="1"/>
  <c r="K6" i="599" s="1"/>
  <c r="L6" i="599" s="1"/>
  <c r="M6" i="599" s="1"/>
  <c r="N6" i="599" s="1"/>
  <c r="O6" i="599" s="1"/>
  <c r="P6" i="599" s="1"/>
  <c r="Q6" i="599" s="1"/>
  <c r="R6" i="599" s="1"/>
  <c r="S6" i="599" s="1"/>
  <c r="T6" i="599" s="1"/>
  <c r="U6" i="599" s="1"/>
  <c r="V6" i="599" s="1"/>
  <c r="W6" i="599" s="1"/>
  <c r="X6" i="599" s="1"/>
  <c r="Y6" i="599" s="1"/>
  <c r="Z6" i="599" s="1"/>
  <c r="AA6" i="599" s="1"/>
  <c r="AB6" i="599" s="1"/>
  <c r="AC18" i="599"/>
  <c r="AC17" i="599"/>
  <c r="D189" i="604"/>
  <c r="D6" i="598"/>
  <c r="E6" i="598" s="1"/>
  <c r="F6" i="598" s="1"/>
  <c r="G6" i="598" s="1"/>
  <c r="H6" i="598" s="1"/>
  <c r="I6" i="598" s="1"/>
  <c r="J6" i="598" s="1"/>
  <c r="K6" i="598" s="1"/>
  <c r="L6" i="598" s="1"/>
  <c r="M6" i="598" s="1"/>
  <c r="N6" i="598" s="1"/>
  <c r="O6" i="598" s="1"/>
  <c r="P6" i="598" s="1"/>
  <c r="Q6" i="598" s="1"/>
  <c r="R6" i="598" s="1"/>
  <c r="S6" i="598" s="1"/>
  <c r="T6" i="598" s="1"/>
  <c r="U6" i="598" s="1"/>
  <c r="V6" i="598" s="1"/>
  <c r="W6" i="598" s="1"/>
  <c r="X6" i="598" s="1"/>
  <c r="Y6" i="598" s="1"/>
  <c r="Z6" i="598" s="1"/>
  <c r="AA6" i="598" s="1"/>
  <c r="AB6" i="598" s="1"/>
  <c r="AC6" i="598" s="1"/>
  <c r="AD20" i="598"/>
  <c r="AD19" i="598"/>
  <c r="C6" i="597"/>
  <c r="D6" i="597" s="1"/>
  <c r="E6" i="597" s="1"/>
  <c r="F6" i="597" s="1"/>
  <c r="G6" i="597" s="1"/>
  <c r="H6" i="597" s="1"/>
  <c r="I6" i="597" s="1"/>
  <c r="J6" i="597" s="1"/>
  <c r="K6" i="597" s="1"/>
  <c r="L6" i="597" s="1"/>
  <c r="M6" i="597" s="1"/>
  <c r="N6" i="597" s="1"/>
  <c r="O6" i="597" s="1"/>
  <c r="P6" i="597" s="1"/>
  <c r="Q6" i="597" s="1"/>
  <c r="R6" i="597" s="1"/>
  <c r="S6" i="597" s="1"/>
  <c r="T6" i="597" s="1"/>
  <c r="U6" i="597" s="1"/>
  <c r="V6" i="597" s="1"/>
  <c r="W6" i="597" s="1"/>
  <c r="X6" i="597" s="1"/>
  <c r="Y6" i="597" s="1"/>
  <c r="Z6" i="597" s="1"/>
  <c r="AA6" i="597" s="1"/>
  <c r="AB6" i="597" s="1"/>
  <c r="AC29" i="597"/>
  <c r="AC28" i="597"/>
  <c r="N145" i="604"/>
  <c r="Z15" i="608" l="1"/>
  <c r="J17" i="608"/>
  <c r="Z17" i="608" s="1"/>
  <c r="H189" i="604"/>
  <c r="AD6" i="607"/>
  <c r="AE6" i="607" s="1"/>
  <c r="AG17" i="607"/>
  <c r="AG15" i="607"/>
  <c r="C6" i="596"/>
  <c r="D6" i="596" s="1"/>
  <c r="E6" i="596" s="1"/>
  <c r="F6" i="596" s="1"/>
  <c r="G6" i="596" s="1"/>
  <c r="H6" i="596" s="1"/>
  <c r="I6" i="596" s="1"/>
  <c r="J6" i="596" s="1"/>
  <c r="K6" i="596" s="1"/>
  <c r="L6" i="596" s="1"/>
  <c r="M6" i="596" s="1"/>
  <c r="N6" i="596" s="1"/>
  <c r="O6" i="596" s="1"/>
  <c r="P6" i="596" s="1"/>
  <c r="Q6" i="596" s="1"/>
  <c r="R6" i="596" s="1"/>
  <c r="S6" i="596" s="1"/>
  <c r="T6" i="596" s="1"/>
  <c r="U6" i="596" s="1"/>
  <c r="V6" i="596" s="1"/>
  <c r="W6" i="596" s="1"/>
  <c r="X6" i="596" s="1"/>
  <c r="Y6" i="596" s="1"/>
  <c r="Z6" i="596" s="1"/>
  <c r="AA6" i="596" s="1"/>
  <c r="AB6" i="596" s="1"/>
  <c r="AC6" i="596" s="1"/>
  <c r="AD36" i="596"/>
  <c r="AD35" i="596"/>
  <c r="AF42" i="595"/>
  <c r="AF41" i="595"/>
  <c r="C6" i="595"/>
  <c r="D6" i="595" s="1"/>
  <c r="E6" i="595" s="1"/>
  <c r="F6" i="595" s="1"/>
  <c r="G6" i="595" s="1"/>
  <c r="H6" i="595" s="1"/>
  <c r="I6" i="595" s="1"/>
  <c r="J6" i="595" s="1"/>
  <c r="K6" i="595" s="1"/>
  <c r="L6" i="595" s="1"/>
  <c r="M6" i="595" s="1"/>
  <c r="N6" i="595" s="1"/>
  <c r="O6" i="595" s="1"/>
  <c r="P6" i="595" s="1"/>
  <c r="Q6" i="595" s="1"/>
  <c r="R6" i="595" s="1"/>
  <c r="S6" i="595" s="1"/>
  <c r="T6" i="595" s="1"/>
  <c r="U6" i="595" s="1"/>
  <c r="V6" i="595" s="1"/>
  <c r="W6" i="595" s="1"/>
  <c r="X6" i="595" s="1"/>
  <c r="Y6" i="595" s="1"/>
  <c r="Z6" i="595" s="1"/>
  <c r="AA6" i="595" s="1"/>
  <c r="AB6" i="595" s="1"/>
  <c r="AC6" i="595" s="1"/>
  <c r="AD6" i="595" s="1"/>
  <c r="AE6" i="595" s="1"/>
  <c r="AF47" i="593"/>
  <c r="AF46" i="593"/>
  <c r="C6" i="593"/>
  <c r="D6" i="593" s="1"/>
  <c r="E6" i="593" s="1"/>
  <c r="F6" i="593" s="1"/>
  <c r="G6" i="593" s="1"/>
  <c r="H6" i="593" s="1"/>
  <c r="I6" i="593" s="1"/>
  <c r="J6" i="593" s="1"/>
  <c r="K6" i="593" s="1"/>
  <c r="L6" i="593" s="1"/>
  <c r="M6" i="593" s="1"/>
  <c r="N6" i="593" s="1"/>
  <c r="O6" i="593" s="1"/>
  <c r="P6" i="593" s="1"/>
  <c r="Q6" i="593" s="1"/>
  <c r="R6" i="593" s="1"/>
  <c r="S6" i="593" s="1"/>
  <c r="T6" i="593" s="1"/>
  <c r="U6" i="593" s="1"/>
  <c r="V6" i="593" s="1"/>
  <c r="W6" i="593" s="1"/>
  <c r="X6" i="593" s="1"/>
  <c r="Y6" i="593" s="1"/>
  <c r="Z6" i="593" s="1"/>
  <c r="AA6" i="593" s="1"/>
  <c r="AB6" i="593" s="1"/>
  <c r="AC6" i="593" s="1"/>
  <c r="AD6" i="593" s="1"/>
  <c r="AE6" i="593" s="1"/>
  <c r="D62" i="604"/>
  <c r="C6" i="592"/>
  <c r="D6" i="592" s="1"/>
  <c r="E6" i="592" s="1"/>
  <c r="F6" i="592" s="1"/>
  <c r="G6" i="592" s="1"/>
  <c r="H6" i="592" s="1"/>
  <c r="I6" i="592" s="1"/>
  <c r="J6" i="592" s="1"/>
  <c r="K6" i="592" s="1"/>
  <c r="L6" i="592" s="1"/>
  <c r="M6" i="592" s="1"/>
  <c r="N6" i="592" s="1"/>
  <c r="O6" i="592" s="1"/>
  <c r="P6" i="592" s="1"/>
  <c r="Q6" i="592" s="1"/>
  <c r="R6" i="592" s="1"/>
  <c r="S6" i="592" s="1"/>
  <c r="T6" i="592" s="1"/>
  <c r="U6" i="592" s="1"/>
  <c r="V6" i="592" s="1"/>
  <c r="W6" i="592" s="1"/>
  <c r="X6" i="592" s="1"/>
  <c r="Y6" i="592" s="1"/>
  <c r="Z6" i="592" s="1"/>
  <c r="AA6" i="592" s="1"/>
  <c r="AB6" i="592" s="1"/>
  <c r="AC52" i="592"/>
  <c r="AC51" i="592"/>
  <c r="AC60" i="590"/>
  <c r="AC59" i="590"/>
  <c r="C6" i="590"/>
  <c r="D6" i="590" s="1"/>
  <c r="E6" i="590" s="1"/>
  <c r="F6" i="590" s="1"/>
  <c r="G6" i="590" s="1"/>
  <c r="H6" i="590" s="1"/>
  <c r="I6" i="590" s="1"/>
  <c r="J6" i="590" s="1"/>
  <c r="K6" i="590" s="1"/>
  <c r="L6" i="590" s="1"/>
  <c r="M6" i="590" s="1"/>
  <c r="N6" i="590" s="1"/>
  <c r="O6" i="590" s="1"/>
  <c r="P6" i="590" s="1"/>
  <c r="Q6" i="590" s="1"/>
  <c r="R6" i="590" s="1"/>
  <c r="S6" i="590" s="1"/>
  <c r="T6" i="590" s="1"/>
  <c r="U6" i="590" s="1"/>
  <c r="V6" i="590" s="1"/>
  <c r="W6" i="590" s="1"/>
  <c r="X6" i="590" s="1"/>
  <c r="Y6" i="590" s="1"/>
  <c r="Z6" i="590" s="1"/>
  <c r="AA6" i="590" s="1"/>
  <c r="AB6" i="590" s="1"/>
  <c r="AD74" i="587"/>
  <c r="AD73" i="587"/>
  <c r="AD81" i="586"/>
  <c r="AD80" i="586"/>
  <c r="H62" i="604" l="1"/>
  <c r="AB71" i="589"/>
  <c r="AB70" i="589"/>
  <c r="H2" i="604" l="1"/>
  <c r="C6" i="589" l="1"/>
  <c r="C6" i="587"/>
  <c r="D6" i="587" s="1"/>
  <c r="E6" i="587" s="1"/>
  <c r="F6" i="587" s="1"/>
  <c r="G6" i="587" s="1"/>
  <c r="H6" i="587" s="1"/>
  <c r="I6" i="587" s="1"/>
  <c r="J6" i="587" s="1"/>
  <c r="K6" i="587" s="1"/>
  <c r="L6" i="587" s="1"/>
  <c r="M6" i="587" s="1"/>
  <c r="N6" i="587" s="1"/>
  <c r="C6" i="586"/>
  <c r="D6" i="586" s="1"/>
  <c r="E6" i="586" s="1"/>
  <c r="F6" i="586" s="1"/>
  <c r="G6" i="586" s="1"/>
  <c r="H6" i="586" s="1"/>
  <c r="I6" i="586" s="1"/>
  <c r="J6" i="586" s="1"/>
  <c r="K6" i="586" s="1"/>
  <c r="L6" i="586" s="1"/>
  <c r="O300" i="604"/>
  <c r="O299" i="604"/>
  <c r="O298" i="604"/>
  <c r="O297" i="604"/>
  <c r="O296" i="604"/>
  <c r="O295" i="604"/>
  <c r="O294" i="604"/>
  <c r="O293" i="604"/>
  <c r="O292" i="604"/>
  <c r="O291" i="604"/>
  <c r="O290" i="604"/>
  <c r="O289" i="604"/>
  <c r="O288" i="604"/>
  <c r="O287" i="604"/>
  <c r="O286" i="604"/>
  <c r="O285" i="604"/>
  <c r="O284" i="604"/>
  <c r="O283" i="604"/>
  <c r="O282" i="604"/>
  <c r="O281" i="604"/>
  <c r="O280" i="604"/>
  <c r="O279" i="604"/>
  <c r="O278" i="604"/>
  <c r="O277" i="604"/>
  <c r="O276" i="604"/>
  <c r="O275" i="604"/>
  <c r="O274" i="604"/>
  <c r="O273" i="604"/>
  <c r="O272" i="604"/>
  <c r="O271" i="604"/>
  <c r="O270" i="604"/>
  <c r="O269" i="604"/>
  <c r="O268" i="604"/>
  <c r="O267" i="604"/>
  <c r="O266" i="604"/>
  <c r="O265" i="604"/>
  <c r="O264" i="604"/>
  <c r="O263" i="604"/>
  <c r="O262" i="604"/>
  <c r="O261" i="604"/>
  <c r="O260" i="604"/>
  <c r="O259" i="604"/>
  <c r="O258" i="604"/>
  <c r="O257" i="604"/>
  <c r="O256" i="604"/>
  <c r="O255" i="604"/>
  <c r="O254" i="604"/>
  <c r="O253" i="604"/>
  <c r="O252" i="604"/>
  <c r="O251" i="604"/>
  <c r="O250" i="604"/>
  <c r="O249" i="604"/>
  <c r="O248" i="604"/>
  <c r="O247" i="604"/>
  <c r="O246" i="604"/>
  <c r="O245" i="604"/>
  <c r="O244" i="604"/>
  <c r="O243" i="604"/>
  <c r="O242" i="604"/>
  <c r="O241" i="604"/>
  <c r="O240" i="604"/>
  <c r="O239" i="604"/>
  <c r="O238" i="604"/>
  <c r="O237" i="604"/>
  <c r="O236" i="604"/>
  <c r="O235" i="604"/>
  <c r="O234" i="604"/>
  <c r="O233" i="604"/>
  <c r="O232" i="604"/>
  <c r="O231" i="604"/>
  <c r="O230" i="604"/>
  <c r="O229" i="604"/>
  <c r="O228" i="604"/>
  <c r="O227" i="604"/>
  <c r="O226" i="604"/>
  <c r="O225" i="604"/>
  <c r="O224" i="604"/>
  <c r="O223" i="604"/>
  <c r="O222" i="604"/>
  <c r="O221" i="604"/>
  <c r="O220" i="604"/>
  <c r="O219" i="604"/>
  <c r="O218" i="604"/>
  <c r="O217" i="604"/>
  <c r="O216" i="604"/>
  <c r="O215" i="604"/>
  <c r="O214" i="604"/>
  <c r="O213" i="604"/>
  <c r="O212" i="604"/>
  <c r="O211" i="604"/>
  <c r="O210" i="604"/>
  <c r="O209" i="604"/>
  <c r="O208" i="604"/>
  <c r="O207" i="604"/>
  <c r="O206" i="604"/>
  <c r="O205" i="604"/>
  <c r="O204" i="604"/>
  <c r="O203" i="604"/>
  <c r="O202" i="604"/>
  <c r="O201" i="604"/>
  <c r="O200" i="604"/>
  <c r="O199" i="604"/>
  <c r="O198" i="604"/>
  <c r="O197" i="604"/>
  <c r="O196" i="604"/>
  <c r="O195" i="604"/>
  <c r="O194" i="604"/>
  <c r="O193" i="604"/>
  <c r="O192" i="604"/>
  <c r="O191" i="604"/>
  <c r="O190" i="604"/>
  <c r="O189" i="604"/>
  <c r="O188" i="604"/>
  <c r="O187" i="604"/>
  <c r="O186" i="604"/>
  <c r="O185" i="604"/>
  <c r="O184" i="604"/>
  <c r="O183" i="604"/>
  <c r="O182" i="604"/>
  <c r="O181" i="604"/>
  <c r="O180" i="604"/>
  <c r="O179" i="604"/>
  <c r="O178" i="604"/>
  <c r="O177" i="604"/>
  <c r="O176" i="604"/>
  <c r="O175" i="604"/>
  <c r="O174" i="604"/>
  <c r="O173" i="604"/>
  <c r="O172" i="604"/>
  <c r="O171" i="604"/>
  <c r="O170" i="604"/>
  <c r="O169" i="604"/>
  <c r="O168" i="604"/>
  <c r="O167" i="604"/>
  <c r="O166" i="604"/>
  <c r="O165" i="604"/>
  <c r="O164" i="604"/>
  <c r="O163" i="604"/>
  <c r="O162" i="604"/>
  <c r="O161" i="604"/>
  <c r="O160" i="604"/>
  <c r="O159" i="604"/>
  <c r="O158" i="604"/>
  <c r="O157" i="604"/>
  <c r="O156" i="604"/>
  <c r="O155" i="604"/>
  <c r="O154" i="604"/>
  <c r="O153" i="604"/>
  <c r="O152" i="604"/>
  <c r="O151" i="604"/>
  <c r="O150" i="604"/>
  <c r="O149" i="604"/>
  <c r="O148" i="604"/>
  <c r="O147" i="604"/>
  <c r="O146" i="604"/>
  <c r="O145" i="604"/>
  <c r="O144" i="604"/>
  <c r="O143" i="604"/>
  <c r="O142" i="604"/>
  <c r="O141" i="604"/>
  <c r="O140" i="604"/>
  <c r="O139" i="604"/>
  <c r="O138" i="604"/>
  <c r="O137" i="604"/>
  <c r="O136" i="604"/>
  <c r="O135" i="604"/>
  <c r="O134" i="604"/>
  <c r="O133" i="604"/>
  <c r="O132" i="604"/>
  <c r="O131" i="604"/>
  <c r="O130" i="604"/>
  <c r="O129" i="604"/>
  <c r="O128" i="604"/>
  <c r="O127" i="604"/>
  <c r="O126" i="604"/>
  <c r="O125" i="604"/>
  <c r="O124" i="604"/>
  <c r="O123" i="604"/>
  <c r="O122" i="604"/>
  <c r="O121" i="604"/>
  <c r="O120" i="604"/>
  <c r="O119" i="604"/>
  <c r="O118" i="604"/>
  <c r="O117" i="604"/>
  <c r="O116" i="604"/>
  <c r="O115" i="604"/>
  <c r="O114" i="604"/>
  <c r="O113" i="604"/>
  <c r="O112" i="604"/>
  <c r="O111" i="604"/>
  <c r="O110" i="604"/>
  <c r="O109" i="604"/>
  <c r="O108" i="604"/>
  <c r="O107" i="604"/>
  <c r="O106" i="604"/>
  <c r="O105" i="604"/>
  <c r="O104" i="604"/>
  <c r="O103" i="604"/>
  <c r="O102" i="604"/>
  <c r="O101" i="604"/>
  <c r="O100" i="604"/>
  <c r="O99" i="604"/>
  <c r="O98" i="604"/>
  <c r="O97" i="604"/>
  <c r="O96" i="604"/>
  <c r="O95" i="604"/>
  <c r="O94" i="604"/>
  <c r="O93" i="604"/>
  <c r="O92" i="604"/>
  <c r="O91" i="604"/>
  <c r="O90" i="604"/>
  <c r="O89" i="604"/>
  <c r="O88" i="604"/>
  <c r="O87" i="604"/>
  <c r="O86" i="604"/>
  <c r="O85" i="604"/>
  <c r="O84" i="604"/>
  <c r="O83" i="604"/>
  <c r="O82" i="604"/>
  <c r="O81" i="604"/>
  <c r="O80" i="604"/>
  <c r="O79" i="604"/>
  <c r="O78" i="604"/>
  <c r="O77" i="604"/>
  <c r="O76" i="604"/>
  <c r="O75" i="604"/>
  <c r="O74" i="604"/>
  <c r="O73" i="604"/>
  <c r="O72" i="604"/>
  <c r="O71" i="604"/>
  <c r="O70" i="604"/>
  <c r="O69" i="604"/>
  <c r="O68" i="604"/>
  <c r="O67" i="604"/>
  <c r="O66" i="604"/>
  <c r="O65" i="604"/>
  <c r="O64" i="604"/>
  <c r="O63" i="604"/>
  <c r="O62" i="604"/>
  <c r="O61" i="604"/>
  <c r="O60" i="604"/>
  <c r="O59" i="604"/>
  <c r="O58" i="604"/>
  <c r="O57" i="604"/>
  <c r="O56" i="604"/>
  <c r="O55" i="604"/>
  <c r="O54" i="604"/>
  <c r="O53" i="604"/>
  <c r="O52" i="604"/>
  <c r="O51" i="604"/>
  <c r="O50" i="604"/>
  <c r="O49" i="604"/>
  <c r="O48" i="604"/>
  <c r="O47" i="604"/>
  <c r="O46" i="604"/>
  <c r="O45" i="604"/>
  <c r="O44" i="604"/>
  <c r="O43" i="604"/>
  <c r="O42" i="604"/>
  <c r="O41" i="604"/>
  <c r="O40" i="604"/>
  <c r="O39" i="604"/>
  <c r="O38" i="604"/>
  <c r="O37" i="604"/>
  <c r="O36" i="604"/>
  <c r="O35" i="604"/>
  <c r="O34" i="604"/>
  <c r="O33" i="604"/>
  <c r="O32" i="604"/>
  <c r="O31" i="604"/>
  <c r="O30" i="604"/>
  <c r="O29" i="604"/>
  <c r="O28" i="604"/>
  <c r="O27" i="604"/>
  <c r="O26" i="604"/>
  <c r="O25" i="604"/>
  <c r="O24" i="604"/>
  <c r="O23" i="604"/>
  <c r="O22" i="604"/>
  <c r="O21" i="604"/>
  <c r="O20" i="604"/>
  <c r="O19" i="604"/>
  <c r="O18" i="604"/>
  <c r="O17" i="604"/>
  <c r="O16" i="604"/>
  <c r="O15" i="604"/>
  <c r="O14" i="604"/>
  <c r="O13" i="604"/>
  <c r="O12" i="604"/>
  <c r="O11" i="604"/>
  <c r="O10" i="604"/>
  <c r="O9" i="604"/>
  <c r="O8" i="604"/>
  <c r="O7" i="604"/>
  <c r="O6" i="604"/>
  <c r="O5" i="604"/>
  <c r="O4" i="604"/>
  <c r="O3" i="604"/>
  <c r="O2" i="604"/>
  <c r="N300" i="604"/>
  <c r="N299" i="604"/>
  <c r="N298" i="604"/>
  <c r="N297" i="604"/>
  <c r="N296" i="604"/>
  <c r="N295" i="604"/>
  <c r="N294" i="604"/>
  <c r="N293" i="604"/>
  <c r="N292" i="604"/>
  <c r="N291" i="604"/>
  <c r="N290" i="604"/>
  <c r="N289" i="604"/>
  <c r="N288" i="604"/>
  <c r="N287" i="604"/>
  <c r="N286" i="604"/>
  <c r="N285" i="604"/>
  <c r="N284" i="604"/>
  <c r="N283" i="604"/>
  <c r="N282" i="604"/>
  <c r="N281" i="604"/>
  <c r="N280" i="604"/>
  <c r="N279" i="604"/>
  <c r="N278" i="604"/>
  <c r="N277" i="604"/>
  <c r="N276" i="604"/>
  <c r="N275" i="604"/>
  <c r="N274" i="604"/>
  <c r="N273" i="604"/>
  <c r="N272" i="604"/>
  <c r="N271" i="604"/>
  <c r="N270" i="604"/>
  <c r="N269" i="604"/>
  <c r="N268" i="604"/>
  <c r="N267" i="604"/>
  <c r="N266" i="604"/>
  <c r="N265" i="604"/>
  <c r="N264" i="604"/>
  <c r="N263" i="604"/>
  <c r="N262" i="604"/>
  <c r="N261" i="604"/>
  <c r="N260" i="604"/>
  <c r="N259" i="604"/>
  <c r="N258" i="604"/>
  <c r="N257" i="604"/>
  <c r="N256" i="604"/>
  <c r="N255" i="604"/>
  <c r="N254" i="604"/>
  <c r="N253" i="604"/>
  <c r="N252" i="604"/>
  <c r="N251" i="604"/>
  <c r="N250" i="604"/>
  <c r="N249" i="604"/>
  <c r="N248" i="604"/>
  <c r="N247" i="604"/>
  <c r="N246" i="604"/>
  <c r="N245" i="604"/>
  <c r="N244" i="604"/>
  <c r="N243" i="604"/>
  <c r="N242" i="604"/>
  <c r="N241" i="604"/>
  <c r="N240" i="604"/>
  <c r="N239" i="604"/>
  <c r="N238" i="604"/>
  <c r="N237" i="604"/>
  <c r="N236" i="604"/>
  <c r="N235" i="604"/>
  <c r="N234" i="604"/>
  <c r="N233" i="604"/>
  <c r="N232" i="604"/>
  <c r="N231" i="604"/>
  <c r="N230" i="604"/>
  <c r="N229" i="604"/>
  <c r="N228" i="604"/>
  <c r="N227" i="604"/>
  <c r="N226" i="604"/>
  <c r="N225" i="604"/>
  <c r="N224" i="604"/>
  <c r="N223" i="604"/>
  <c r="N222" i="604"/>
  <c r="N221" i="604"/>
  <c r="N220" i="604"/>
  <c r="N219" i="604"/>
  <c r="N218" i="604"/>
  <c r="N217" i="604"/>
  <c r="N216" i="604"/>
  <c r="N215" i="604"/>
  <c r="N214" i="604"/>
  <c r="N213" i="604"/>
  <c r="N212" i="604"/>
  <c r="N211" i="604"/>
  <c r="N210" i="604"/>
  <c r="N209" i="604"/>
  <c r="N208" i="604"/>
  <c r="N207" i="604"/>
  <c r="N206" i="604"/>
  <c r="N205" i="604"/>
  <c r="N204" i="604"/>
  <c r="N203" i="604"/>
  <c r="N202" i="604"/>
  <c r="N201" i="604"/>
  <c r="N200" i="604"/>
  <c r="N199" i="604"/>
  <c r="N198" i="604"/>
  <c r="N197" i="604"/>
  <c r="N196" i="604"/>
  <c r="N195" i="604"/>
  <c r="N194" i="604"/>
  <c r="N193" i="604"/>
  <c r="N192" i="604"/>
  <c r="N191" i="604"/>
  <c r="N190" i="604"/>
  <c r="N189" i="604"/>
  <c r="N188" i="604"/>
  <c r="N187" i="604"/>
  <c r="N186" i="604"/>
  <c r="N185" i="604"/>
  <c r="N184" i="604"/>
  <c r="N183" i="604"/>
  <c r="N182" i="604"/>
  <c r="N181" i="604"/>
  <c r="N180" i="604"/>
  <c r="N179" i="604"/>
  <c r="N178" i="604"/>
  <c r="N177" i="604"/>
  <c r="N176" i="604"/>
  <c r="N175" i="604"/>
  <c r="N174" i="604"/>
  <c r="N173" i="604"/>
  <c r="N172" i="604"/>
  <c r="N171" i="604"/>
  <c r="N170" i="604"/>
  <c r="N169" i="604"/>
  <c r="N168" i="604"/>
  <c r="N167" i="604"/>
  <c r="N166" i="604"/>
  <c r="N165" i="604"/>
  <c r="N164" i="604"/>
  <c r="N163" i="604"/>
  <c r="N162" i="604"/>
  <c r="N161" i="604"/>
  <c r="N160" i="604"/>
  <c r="N159" i="604"/>
  <c r="N158" i="604"/>
  <c r="N157" i="604"/>
  <c r="N156" i="604"/>
  <c r="N155" i="604"/>
  <c r="N154" i="604"/>
  <c r="N153" i="604"/>
  <c r="N152" i="604"/>
  <c r="N151" i="604"/>
  <c r="N150" i="604"/>
  <c r="N149" i="604"/>
  <c r="N148" i="604"/>
  <c r="N147" i="604"/>
  <c r="N146" i="604"/>
  <c r="N144" i="604"/>
  <c r="N143" i="604"/>
  <c r="N142" i="604"/>
  <c r="N141" i="604"/>
  <c r="N140" i="604"/>
  <c r="N139" i="604"/>
  <c r="N138" i="604"/>
  <c r="N137" i="604"/>
  <c r="N136" i="604"/>
  <c r="N135" i="604"/>
  <c r="N134" i="604"/>
  <c r="N133" i="604"/>
  <c r="N132" i="604"/>
  <c r="N131" i="604"/>
  <c r="N130" i="604"/>
  <c r="N129" i="604"/>
  <c r="N128" i="604"/>
  <c r="N127" i="604"/>
  <c r="N126" i="604"/>
  <c r="N125" i="604"/>
  <c r="N124" i="604"/>
  <c r="N123" i="604"/>
  <c r="N122" i="604"/>
  <c r="N121" i="604"/>
  <c r="N120" i="604"/>
  <c r="N119" i="604"/>
  <c r="N118" i="604"/>
  <c r="N117" i="604"/>
  <c r="N116" i="604"/>
  <c r="N115" i="604"/>
  <c r="N114" i="604"/>
  <c r="N113" i="604"/>
  <c r="N112" i="604"/>
  <c r="N111" i="604"/>
  <c r="N110" i="604"/>
  <c r="N109" i="604"/>
  <c r="N108" i="604"/>
  <c r="N107" i="604"/>
  <c r="N106" i="604"/>
  <c r="N105" i="604"/>
  <c r="N104" i="604"/>
  <c r="N103" i="604"/>
  <c r="N102" i="604"/>
  <c r="N101" i="604"/>
  <c r="N100" i="604"/>
  <c r="N99" i="604"/>
  <c r="N98" i="604"/>
  <c r="N97" i="604"/>
  <c r="N96" i="604"/>
  <c r="N95" i="604"/>
  <c r="N94" i="604"/>
  <c r="N93" i="604"/>
  <c r="N92" i="604"/>
  <c r="N91" i="604"/>
  <c r="N90" i="604"/>
  <c r="N89" i="604"/>
  <c r="N88" i="604"/>
  <c r="N87" i="604"/>
  <c r="N86" i="604"/>
  <c r="N85" i="604"/>
  <c r="N84" i="604"/>
  <c r="N83" i="604"/>
  <c r="N82" i="604"/>
  <c r="N81" i="604"/>
  <c r="N80" i="604"/>
  <c r="N79" i="604"/>
  <c r="N78" i="604"/>
  <c r="N77" i="604"/>
  <c r="N76" i="604"/>
  <c r="N75" i="604"/>
  <c r="N74" i="604"/>
  <c r="N73" i="604"/>
  <c r="N72" i="604"/>
  <c r="N71" i="604"/>
  <c r="N70" i="604"/>
  <c r="N69" i="604"/>
  <c r="N68" i="604"/>
  <c r="N67" i="604"/>
  <c r="N66" i="604"/>
  <c r="N65" i="604"/>
  <c r="N64" i="604"/>
  <c r="N63" i="604"/>
  <c r="N62" i="604"/>
  <c r="N61" i="604"/>
  <c r="N60" i="604"/>
  <c r="N59" i="604"/>
  <c r="N58" i="604"/>
  <c r="N57" i="604"/>
  <c r="N56" i="604"/>
  <c r="N55" i="604"/>
  <c r="N54" i="604"/>
  <c r="N53" i="604"/>
  <c r="N52" i="604"/>
  <c r="N51" i="604"/>
  <c r="N50" i="604"/>
  <c r="N49" i="604"/>
  <c r="N48" i="604"/>
  <c r="N47" i="604"/>
  <c r="N46" i="604"/>
  <c r="N45" i="604"/>
  <c r="N44" i="604"/>
  <c r="N43" i="604"/>
  <c r="N42" i="604"/>
  <c r="N41" i="604"/>
  <c r="N40" i="604"/>
  <c r="N39" i="604"/>
  <c r="N38" i="604"/>
  <c r="N37" i="604"/>
  <c r="N36" i="604"/>
  <c r="N35" i="604"/>
  <c r="N34" i="604"/>
  <c r="N33" i="604"/>
  <c r="N32" i="604"/>
  <c r="N31" i="604"/>
  <c r="N30" i="604"/>
  <c r="N29" i="604"/>
  <c r="N28" i="604"/>
  <c r="N27" i="604"/>
  <c r="N26" i="604"/>
  <c r="N25" i="604"/>
  <c r="N24" i="604"/>
  <c r="N23" i="604"/>
  <c r="N22" i="604"/>
  <c r="N21" i="604"/>
  <c r="N20" i="604"/>
  <c r="N19" i="604"/>
  <c r="N18" i="604"/>
  <c r="N17" i="604"/>
  <c r="N16" i="604"/>
  <c r="N15" i="604"/>
  <c r="N14" i="604"/>
  <c r="N13" i="604"/>
  <c r="N12" i="604"/>
  <c r="N11" i="604"/>
  <c r="N10" i="604"/>
  <c r="N9" i="604"/>
  <c r="N8" i="604"/>
  <c r="N7" i="604"/>
  <c r="N6" i="604"/>
  <c r="N5" i="604"/>
  <c r="N4" i="604"/>
  <c r="N3" i="604"/>
  <c r="N2" i="604"/>
  <c r="D4" i="604"/>
  <c r="D5" i="604"/>
  <c r="D6" i="604"/>
  <c r="D7" i="604"/>
  <c r="D8" i="604"/>
  <c r="D9" i="604"/>
  <c r="D10" i="604"/>
  <c r="D11" i="604"/>
  <c r="D12" i="604"/>
  <c r="D13" i="604"/>
  <c r="D14" i="604"/>
  <c r="D15" i="604"/>
  <c r="D16" i="604"/>
  <c r="D17" i="604"/>
  <c r="D18" i="604"/>
  <c r="D19" i="604"/>
  <c r="D20" i="604"/>
  <c r="D21" i="604"/>
  <c r="D22" i="604"/>
  <c r="D23" i="604"/>
  <c r="D24" i="604"/>
  <c r="D25" i="604"/>
  <c r="D26" i="604"/>
  <c r="D27" i="604"/>
  <c r="D28" i="604"/>
  <c r="D29" i="604"/>
  <c r="D30" i="604"/>
  <c r="D31" i="604"/>
  <c r="D32" i="604"/>
  <c r="D33" i="604"/>
  <c r="D34" i="604"/>
  <c r="D35" i="604"/>
  <c r="D36" i="604"/>
  <c r="D37" i="604"/>
  <c r="D38" i="604"/>
  <c r="D39" i="604"/>
  <c r="D40" i="604"/>
  <c r="D41" i="604"/>
  <c r="H41" i="604" s="1"/>
  <c r="D42" i="604"/>
  <c r="D43" i="604"/>
  <c r="D44" i="604"/>
  <c r="D45" i="604"/>
  <c r="H45" i="604" s="1"/>
  <c r="D46" i="604"/>
  <c r="H46" i="604" s="1"/>
  <c r="D47" i="604"/>
  <c r="H47" i="604" s="1"/>
  <c r="D48" i="604"/>
  <c r="H48" i="604" s="1"/>
  <c r="D49" i="604"/>
  <c r="H49" i="604" s="1"/>
  <c r="D50" i="604"/>
  <c r="H50" i="604" s="1"/>
  <c r="D51" i="604"/>
  <c r="H51" i="604" s="1"/>
  <c r="D52" i="604"/>
  <c r="H52" i="604" s="1"/>
  <c r="D53" i="604"/>
  <c r="H53" i="604" s="1"/>
  <c r="D54" i="604"/>
  <c r="H54" i="604" s="1"/>
  <c r="D55" i="604"/>
  <c r="H55" i="604" s="1"/>
  <c r="D56" i="604"/>
  <c r="H56" i="604" s="1"/>
  <c r="D57" i="604"/>
  <c r="H57" i="604" s="1"/>
  <c r="D58" i="604"/>
  <c r="H58" i="604" s="1"/>
  <c r="D59" i="604"/>
  <c r="H59" i="604" s="1"/>
  <c r="D60" i="604"/>
  <c r="H60" i="604" s="1"/>
  <c r="D61" i="604"/>
  <c r="H61" i="604" s="1"/>
  <c r="D63" i="604"/>
  <c r="H63" i="604" s="1"/>
  <c r="D64" i="604"/>
  <c r="H64" i="604" s="1"/>
  <c r="D65" i="604"/>
  <c r="H65" i="604" s="1"/>
  <c r="D66" i="604"/>
  <c r="H66" i="604" s="1"/>
  <c r="D67" i="604"/>
  <c r="H67" i="604" s="1"/>
  <c r="D68" i="604"/>
  <c r="H68" i="604" s="1"/>
  <c r="D69" i="604"/>
  <c r="H69" i="604" s="1"/>
  <c r="D70" i="604"/>
  <c r="H70" i="604" s="1"/>
  <c r="D71" i="604"/>
  <c r="H71" i="604" s="1"/>
  <c r="D72" i="604"/>
  <c r="H72" i="604" s="1"/>
  <c r="D73" i="604"/>
  <c r="H73" i="604" s="1"/>
  <c r="D74" i="604"/>
  <c r="H74" i="604" s="1"/>
  <c r="D75" i="604"/>
  <c r="H75" i="604" s="1"/>
  <c r="D76" i="604"/>
  <c r="H76" i="604" s="1"/>
  <c r="D77" i="604"/>
  <c r="H77" i="604" s="1"/>
  <c r="D78" i="604"/>
  <c r="H78" i="604" s="1"/>
  <c r="D79" i="604"/>
  <c r="H79" i="604" s="1"/>
  <c r="D80" i="604"/>
  <c r="H80" i="604" s="1"/>
  <c r="D81" i="604"/>
  <c r="H81" i="604" s="1"/>
  <c r="D82" i="604"/>
  <c r="H82" i="604" s="1"/>
  <c r="D83" i="604"/>
  <c r="H83" i="604" s="1"/>
  <c r="D84" i="604"/>
  <c r="H84" i="604" s="1"/>
  <c r="D85" i="604"/>
  <c r="H85" i="604" s="1"/>
  <c r="D86" i="604"/>
  <c r="H86" i="604" s="1"/>
  <c r="D87" i="604"/>
  <c r="H87" i="604" s="1"/>
  <c r="D88" i="604"/>
  <c r="H88" i="604" s="1"/>
  <c r="D89" i="604"/>
  <c r="H89" i="604" s="1"/>
  <c r="D90" i="604"/>
  <c r="H90" i="604" s="1"/>
  <c r="D91" i="604"/>
  <c r="H91" i="604" s="1"/>
  <c r="D92" i="604"/>
  <c r="H92" i="604" s="1"/>
  <c r="D93" i="604"/>
  <c r="H93" i="604" s="1"/>
  <c r="D94" i="604"/>
  <c r="H94" i="604" s="1"/>
  <c r="D95" i="604"/>
  <c r="H95" i="604" s="1"/>
  <c r="D96" i="604"/>
  <c r="H96" i="604" s="1"/>
  <c r="D97" i="604"/>
  <c r="H97" i="604" s="1"/>
  <c r="D98" i="604"/>
  <c r="H98" i="604" s="1"/>
  <c r="D99" i="604"/>
  <c r="H99" i="604" s="1"/>
  <c r="D100" i="604"/>
  <c r="H100" i="604" s="1"/>
  <c r="D101" i="604"/>
  <c r="H101" i="604" s="1"/>
  <c r="D102" i="604"/>
  <c r="H102" i="604" s="1"/>
  <c r="D103" i="604"/>
  <c r="H103" i="604" s="1"/>
  <c r="D104" i="604"/>
  <c r="H104" i="604" s="1"/>
  <c r="D105" i="604"/>
  <c r="H105" i="604" s="1"/>
  <c r="D106" i="604"/>
  <c r="H106" i="604" s="1"/>
  <c r="D107" i="604"/>
  <c r="H107" i="604" s="1"/>
  <c r="D108" i="604"/>
  <c r="H108" i="604" s="1"/>
  <c r="D109" i="604"/>
  <c r="H109" i="604" s="1"/>
  <c r="D110" i="604"/>
  <c r="H110" i="604" s="1"/>
  <c r="D111" i="604"/>
  <c r="H111" i="604" s="1"/>
  <c r="D112" i="604"/>
  <c r="H112" i="604" s="1"/>
  <c r="D113" i="604"/>
  <c r="H113" i="604" s="1"/>
  <c r="D114" i="604"/>
  <c r="H114" i="604" s="1"/>
  <c r="D115" i="604"/>
  <c r="H115" i="604" s="1"/>
  <c r="D116" i="604"/>
  <c r="H116" i="604" s="1"/>
  <c r="D117" i="604"/>
  <c r="H117" i="604" s="1"/>
  <c r="D118" i="604"/>
  <c r="H118" i="604" s="1"/>
  <c r="D119" i="604"/>
  <c r="H119" i="604" s="1"/>
  <c r="D120" i="604"/>
  <c r="H120" i="604" s="1"/>
  <c r="D121" i="604"/>
  <c r="H121" i="604" s="1"/>
  <c r="D122" i="604"/>
  <c r="H122" i="604" s="1"/>
  <c r="D123" i="604"/>
  <c r="H123" i="604" s="1"/>
  <c r="D124" i="604"/>
  <c r="H124" i="604" s="1"/>
  <c r="D125" i="604"/>
  <c r="H125" i="604" s="1"/>
  <c r="D126" i="604"/>
  <c r="H126" i="604" s="1"/>
  <c r="D127" i="604"/>
  <c r="H127" i="604" s="1"/>
  <c r="D128" i="604"/>
  <c r="H128" i="604" s="1"/>
  <c r="D129" i="604"/>
  <c r="H129" i="604" s="1"/>
  <c r="D130" i="604"/>
  <c r="H130" i="604" s="1"/>
  <c r="D131" i="604"/>
  <c r="H131" i="604" s="1"/>
  <c r="D132" i="604"/>
  <c r="H132" i="604" s="1"/>
  <c r="D133" i="604"/>
  <c r="H133" i="604" s="1"/>
  <c r="D134" i="604"/>
  <c r="H134" i="604" s="1"/>
  <c r="D135" i="604"/>
  <c r="H135" i="604" s="1"/>
  <c r="D136" i="604"/>
  <c r="H136" i="604" s="1"/>
  <c r="D137" i="604"/>
  <c r="H137" i="604" s="1"/>
  <c r="D138" i="604"/>
  <c r="H138" i="604" s="1"/>
  <c r="D139" i="604"/>
  <c r="H139" i="604" s="1"/>
  <c r="D140" i="604"/>
  <c r="H140" i="604" s="1"/>
  <c r="D141" i="604"/>
  <c r="H141" i="604" s="1"/>
  <c r="D142" i="604"/>
  <c r="H142" i="604" s="1"/>
  <c r="D143" i="604"/>
  <c r="H143" i="604" s="1"/>
  <c r="D144" i="604"/>
  <c r="H144" i="604" s="1"/>
  <c r="D145" i="604"/>
  <c r="H145" i="604" s="1"/>
  <c r="D146" i="604"/>
  <c r="H146" i="604" s="1"/>
  <c r="D147" i="604"/>
  <c r="H147" i="604" s="1"/>
  <c r="D148" i="604"/>
  <c r="H148" i="604" s="1"/>
  <c r="D149" i="604"/>
  <c r="H149" i="604" s="1"/>
  <c r="D150" i="604"/>
  <c r="H150" i="604" s="1"/>
  <c r="D151" i="604"/>
  <c r="H151" i="604" s="1"/>
  <c r="D152" i="604"/>
  <c r="H152" i="604" s="1"/>
  <c r="D153" i="604"/>
  <c r="H153" i="604" s="1"/>
  <c r="D154" i="604"/>
  <c r="H154" i="604" s="1"/>
  <c r="D155" i="604"/>
  <c r="H155" i="604" s="1"/>
  <c r="D156" i="604"/>
  <c r="H156" i="604" s="1"/>
  <c r="D157" i="604"/>
  <c r="H157" i="604" s="1"/>
  <c r="D158" i="604"/>
  <c r="H158" i="604" s="1"/>
  <c r="D159" i="604"/>
  <c r="H159" i="604" s="1"/>
  <c r="D160" i="604"/>
  <c r="H160" i="604" s="1"/>
  <c r="D161" i="604"/>
  <c r="H161" i="604" s="1"/>
  <c r="D162" i="604"/>
  <c r="H162" i="604" s="1"/>
  <c r="D163" i="604"/>
  <c r="H163" i="604" s="1"/>
  <c r="D164" i="604"/>
  <c r="H164" i="604" s="1"/>
  <c r="D165" i="604"/>
  <c r="H165" i="604" s="1"/>
  <c r="D166" i="604"/>
  <c r="H166" i="604" s="1"/>
  <c r="D167" i="604"/>
  <c r="H167" i="604" s="1"/>
  <c r="D168" i="604"/>
  <c r="H168" i="604" s="1"/>
  <c r="D169" i="604"/>
  <c r="H169" i="604" s="1"/>
  <c r="D170" i="604"/>
  <c r="H170" i="604" s="1"/>
  <c r="D171" i="604"/>
  <c r="H171" i="604" s="1"/>
  <c r="D172" i="604"/>
  <c r="H172" i="604" s="1"/>
  <c r="D173" i="604"/>
  <c r="H173" i="604" s="1"/>
  <c r="D174" i="604"/>
  <c r="H174" i="604" s="1"/>
  <c r="D175" i="604"/>
  <c r="H175" i="604" s="1"/>
  <c r="D176" i="604"/>
  <c r="H176" i="604" s="1"/>
  <c r="D188" i="604"/>
  <c r="H188" i="604" s="1"/>
  <c r="D177" i="604"/>
  <c r="H177" i="604" s="1"/>
  <c r="D178" i="604"/>
  <c r="H178" i="604" s="1"/>
  <c r="D179" i="604"/>
  <c r="H179" i="604" s="1"/>
  <c r="D180" i="604"/>
  <c r="H180" i="604" s="1"/>
  <c r="D181" i="604"/>
  <c r="H181" i="604" s="1"/>
  <c r="D182" i="604"/>
  <c r="H182" i="604" s="1"/>
  <c r="D183" i="604"/>
  <c r="H183" i="604" s="1"/>
  <c r="D184" i="604"/>
  <c r="H184" i="604" s="1"/>
  <c r="D185" i="604"/>
  <c r="H185" i="604" s="1"/>
  <c r="D186" i="604"/>
  <c r="H186" i="604" s="1"/>
  <c r="D187" i="604"/>
  <c r="H187" i="604" s="1"/>
  <c r="D190" i="604"/>
  <c r="H190" i="604" s="1"/>
  <c r="D191" i="604"/>
  <c r="H191" i="604" s="1"/>
  <c r="D192" i="604"/>
  <c r="H192" i="604" s="1"/>
  <c r="D193" i="604"/>
  <c r="H193" i="604" s="1"/>
  <c r="D194" i="604"/>
  <c r="H194" i="604" s="1"/>
  <c r="D195" i="604"/>
  <c r="H195" i="604" s="1"/>
  <c r="D196" i="604"/>
  <c r="H196" i="604" s="1"/>
  <c r="D197" i="604"/>
  <c r="H197" i="604" s="1"/>
  <c r="D198" i="604"/>
  <c r="H198" i="604" s="1"/>
  <c r="D199" i="604"/>
  <c r="H199" i="604" s="1"/>
  <c r="D211" i="604"/>
  <c r="H211" i="604" s="1"/>
  <c r="D212" i="604"/>
  <c r="H212" i="604" s="1"/>
  <c r="D200" i="604"/>
  <c r="H200" i="604" s="1"/>
  <c r="D201" i="604"/>
  <c r="H201" i="604" s="1"/>
  <c r="D202" i="604"/>
  <c r="H202" i="604" s="1"/>
  <c r="D203" i="604"/>
  <c r="H203" i="604" s="1"/>
  <c r="D204" i="604"/>
  <c r="H204" i="604" s="1"/>
  <c r="D205" i="604"/>
  <c r="H205" i="604" s="1"/>
  <c r="D206" i="604"/>
  <c r="H206" i="604" s="1"/>
  <c r="D207" i="604"/>
  <c r="H207" i="604" s="1"/>
  <c r="D208" i="604"/>
  <c r="H208" i="604" s="1"/>
  <c r="D209" i="604"/>
  <c r="H209" i="604" s="1"/>
  <c r="D210" i="604"/>
  <c r="H210" i="604" s="1"/>
  <c r="D213" i="604"/>
  <c r="H213" i="604" s="1"/>
  <c r="D214" i="604"/>
  <c r="H214" i="604" s="1"/>
  <c r="D215" i="604"/>
  <c r="H215" i="604" s="1"/>
  <c r="D216" i="604"/>
  <c r="H216" i="604" s="1"/>
  <c r="D217" i="604"/>
  <c r="H217" i="604" s="1"/>
  <c r="D218" i="604"/>
  <c r="H218" i="604" s="1"/>
  <c r="D219" i="604"/>
  <c r="H219" i="604" s="1"/>
  <c r="D220" i="604"/>
  <c r="H220" i="604" s="1"/>
  <c r="D221" i="604"/>
  <c r="H221" i="604" s="1"/>
  <c r="D222" i="604"/>
  <c r="H222" i="604" s="1"/>
  <c r="D223" i="604"/>
  <c r="H223" i="604" s="1"/>
  <c r="D224" i="604"/>
  <c r="H224" i="604" s="1"/>
  <c r="D225" i="604"/>
  <c r="H225" i="604" s="1"/>
  <c r="D226" i="604"/>
  <c r="H226" i="604" s="1"/>
  <c r="D227" i="604"/>
  <c r="H227" i="604" s="1"/>
  <c r="D228" i="604"/>
  <c r="H228" i="604" s="1"/>
  <c r="D229" i="604"/>
  <c r="H229" i="604" s="1"/>
  <c r="D230" i="604"/>
  <c r="H230" i="604" s="1"/>
  <c r="D231" i="604"/>
  <c r="H231" i="604" s="1"/>
  <c r="D232" i="604"/>
  <c r="H232" i="604" s="1"/>
  <c r="D233" i="604"/>
  <c r="H233" i="604" s="1"/>
  <c r="D234" i="604"/>
  <c r="H234" i="604" s="1"/>
  <c r="D235" i="604"/>
  <c r="H235" i="604" s="1"/>
  <c r="D236" i="604"/>
  <c r="H236" i="604" s="1"/>
  <c r="D237" i="604"/>
  <c r="H237" i="604" s="1"/>
  <c r="D238" i="604"/>
  <c r="H238" i="604" s="1"/>
  <c r="D239" i="604"/>
  <c r="H239" i="604" s="1"/>
  <c r="D240" i="604"/>
  <c r="H240" i="604" s="1"/>
  <c r="D241" i="604"/>
  <c r="H241" i="604" s="1"/>
  <c r="D242" i="604"/>
  <c r="H242" i="604" s="1"/>
  <c r="D243" i="604"/>
  <c r="H243" i="604" s="1"/>
  <c r="D244" i="604"/>
  <c r="H244" i="604" s="1"/>
  <c r="D245" i="604"/>
  <c r="H245" i="604" s="1"/>
  <c r="D246" i="604"/>
  <c r="H246" i="604" s="1"/>
  <c r="D247" i="604"/>
  <c r="H247" i="604" s="1"/>
  <c r="D248" i="604"/>
  <c r="H248" i="604" s="1"/>
  <c r="D249" i="604"/>
  <c r="H249" i="604" s="1"/>
  <c r="D250" i="604"/>
  <c r="H250" i="604" s="1"/>
  <c r="D251" i="604"/>
  <c r="H251" i="604" s="1"/>
  <c r="D252" i="604"/>
  <c r="H252" i="604" s="1"/>
  <c r="D253" i="604"/>
  <c r="H253" i="604" s="1"/>
  <c r="D254" i="604"/>
  <c r="H254" i="604" s="1"/>
  <c r="D255" i="604"/>
  <c r="H255" i="604" s="1"/>
  <c r="D256" i="604"/>
  <c r="H256" i="604" s="1"/>
  <c r="D257" i="604"/>
  <c r="H257" i="604" s="1"/>
  <c r="D258" i="604"/>
  <c r="H258" i="604" s="1"/>
  <c r="D259" i="604"/>
  <c r="H259" i="604" s="1"/>
  <c r="D260" i="604"/>
  <c r="H260" i="604" s="1"/>
  <c r="D261" i="604"/>
  <c r="H261" i="604" s="1"/>
  <c r="D262" i="604"/>
  <c r="H262" i="604" s="1"/>
  <c r="D263" i="604"/>
  <c r="H263" i="604" s="1"/>
  <c r="D264" i="604"/>
  <c r="H264" i="604" s="1"/>
  <c r="D265" i="604"/>
  <c r="H265" i="604" s="1"/>
  <c r="D266" i="604"/>
  <c r="H266" i="604" s="1"/>
  <c r="D267" i="604"/>
  <c r="H267" i="604" s="1"/>
  <c r="D268" i="604"/>
  <c r="H268" i="604" s="1"/>
  <c r="D269" i="604"/>
  <c r="H269" i="604" s="1"/>
  <c r="D270" i="604"/>
  <c r="H270" i="604" s="1"/>
  <c r="D271" i="604"/>
  <c r="H271" i="604" s="1"/>
  <c r="D272" i="604"/>
  <c r="H272" i="604" s="1"/>
  <c r="D273" i="604"/>
  <c r="H273" i="604" s="1"/>
  <c r="D274" i="604"/>
  <c r="H274" i="604" s="1"/>
  <c r="D275" i="604"/>
  <c r="H275" i="604" s="1"/>
  <c r="D276" i="604"/>
  <c r="H276" i="604" s="1"/>
  <c r="D277" i="604"/>
  <c r="H277" i="604" s="1"/>
  <c r="D278" i="604"/>
  <c r="H278" i="604" s="1"/>
  <c r="D279" i="604"/>
  <c r="H279" i="604" s="1"/>
  <c r="D280" i="604"/>
  <c r="H280" i="604" s="1"/>
  <c r="D281" i="604"/>
  <c r="H281" i="604" s="1"/>
  <c r="D282" i="604"/>
  <c r="H282" i="604" s="1"/>
  <c r="D283" i="604"/>
  <c r="H283" i="604" s="1"/>
  <c r="D284" i="604"/>
  <c r="H284" i="604" s="1"/>
  <c r="D285" i="604"/>
  <c r="H285" i="604" s="1"/>
  <c r="D286" i="604"/>
  <c r="H286" i="604" s="1"/>
  <c r="D287" i="604"/>
  <c r="H287" i="604" s="1"/>
  <c r="D288" i="604"/>
  <c r="H288" i="604" s="1"/>
  <c r="D289" i="604"/>
  <c r="H289" i="604" s="1"/>
  <c r="D290" i="604"/>
  <c r="D291" i="604"/>
  <c r="H291" i="604" s="1"/>
  <c r="D292" i="604"/>
  <c r="H292" i="604" s="1"/>
  <c r="D293" i="604"/>
  <c r="H293" i="604" s="1"/>
  <c r="D294" i="604"/>
  <c r="H294" i="604" s="1"/>
  <c r="D295" i="604"/>
  <c r="H295" i="604" s="1"/>
  <c r="D296" i="604"/>
  <c r="H296" i="604" s="1"/>
  <c r="D297" i="604"/>
  <c r="H297" i="604" s="1"/>
  <c r="D298" i="604"/>
  <c r="H298" i="604" s="1"/>
  <c r="D299" i="604"/>
  <c r="H299" i="604" s="1"/>
  <c r="D300" i="604"/>
  <c r="H300" i="604" s="1"/>
  <c r="D3" i="604"/>
  <c r="M6" i="586" l="1"/>
  <c r="H3" i="604"/>
  <c r="D6" i="589"/>
  <c r="H42" i="604"/>
  <c r="O6" i="587"/>
  <c r="H17" i="604"/>
  <c r="AE9" i="602"/>
  <c r="AH7" i="601"/>
  <c r="AH9" i="601"/>
  <c r="AD17" i="600"/>
  <c r="AC19" i="599"/>
  <c r="AD21" i="598"/>
  <c r="AC30" i="597"/>
  <c r="AD37" i="596"/>
  <c r="AF43" i="595"/>
  <c r="AF48" i="593"/>
  <c r="AC53" i="592"/>
  <c r="AC61" i="590"/>
  <c r="AB72" i="589"/>
  <c r="AD75" i="587"/>
  <c r="AD79" i="586"/>
  <c r="AD82" i="586"/>
  <c r="AC16" i="599"/>
  <c r="AD18" i="598"/>
  <c r="AC27" i="597"/>
  <c r="AD34" i="596"/>
  <c r="AF40" i="595"/>
  <c r="AF45" i="593"/>
  <c r="AC50" i="592"/>
  <c r="AC58" i="590"/>
  <c r="AB69" i="589"/>
  <c r="AD72" i="587"/>
  <c r="AC15" i="599"/>
  <c r="AD17" i="598"/>
  <c r="AC26" i="597"/>
  <c r="AD33" i="596"/>
  <c r="AF39" i="595"/>
  <c r="AF44" i="593"/>
  <c r="AC49" i="592"/>
  <c r="AC57" i="590"/>
  <c r="AB68" i="589"/>
  <c r="AD71" i="587"/>
  <c r="AD78" i="586"/>
  <c r="AC14" i="599"/>
  <c r="AD16" i="598"/>
  <c r="AC25" i="597"/>
  <c r="AD32" i="596"/>
  <c r="AF38" i="595"/>
  <c r="AF43" i="593"/>
  <c r="AC48" i="592"/>
  <c r="AC56" i="590"/>
  <c r="AB67" i="589"/>
  <c r="AD70" i="587"/>
  <c r="AD77" i="586"/>
  <c r="AC13" i="599"/>
  <c r="AD15" i="598"/>
  <c r="AC24" i="597"/>
  <c r="AD31" i="596"/>
  <c r="AF37" i="595"/>
  <c r="AF42" i="593"/>
  <c r="AC47" i="592"/>
  <c r="AC55" i="590"/>
  <c r="AB66" i="589"/>
  <c r="AD69" i="587"/>
  <c r="AD76" i="586"/>
  <c r="D20" i="602"/>
  <c r="D22" i="602" s="1"/>
  <c r="C20" i="602"/>
  <c r="C22" i="602" s="1"/>
  <c r="AD22" i="602"/>
  <c r="AC20" i="602"/>
  <c r="AC22" i="602" s="1"/>
  <c r="AB20" i="602"/>
  <c r="AB22" i="602" s="1"/>
  <c r="AA20" i="602"/>
  <c r="AA22" i="602" s="1"/>
  <c r="Z20" i="602"/>
  <c r="Z22" i="602" s="1"/>
  <c r="Y20" i="602"/>
  <c r="Y22" i="602" s="1"/>
  <c r="X20" i="602"/>
  <c r="X22" i="602" s="1"/>
  <c r="W20" i="602"/>
  <c r="W22" i="602" s="1"/>
  <c r="V20" i="602"/>
  <c r="V22" i="602" s="1"/>
  <c r="U20" i="602"/>
  <c r="U22" i="602" s="1"/>
  <c r="T20" i="602"/>
  <c r="T22" i="602" s="1"/>
  <c r="S20" i="602"/>
  <c r="S22" i="602" s="1"/>
  <c r="R20" i="602"/>
  <c r="R22" i="602" s="1"/>
  <c r="Q20" i="602"/>
  <c r="Q22" i="602" s="1"/>
  <c r="P20" i="602"/>
  <c r="P22" i="602" s="1"/>
  <c r="O20" i="602"/>
  <c r="O22" i="602" s="1"/>
  <c r="N20" i="602"/>
  <c r="N22" i="602" s="1"/>
  <c r="M20" i="602"/>
  <c r="M22" i="602" s="1"/>
  <c r="L20" i="602"/>
  <c r="L22" i="602" s="1"/>
  <c r="K20" i="602"/>
  <c r="K22" i="602" s="1"/>
  <c r="J20" i="602"/>
  <c r="J22" i="602" s="1"/>
  <c r="I20" i="602"/>
  <c r="I22" i="602" s="1"/>
  <c r="H20" i="602"/>
  <c r="H22" i="602" s="1"/>
  <c r="G20" i="602"/>
  <c r="G22" i="602" s="1"/>
  <c r="F20" i="602"/>
  <c r="F22" i="602" s="1"/>
  <c r="E20" i="602"/>
  <c r="E22" i="602" s="1"/>
  <c r="B20" i="602"/>
  <c r="B22" i="602" s="1"/>
  <c r="AE7" i="602"/>
  <c r="AC12" i="599"/>
  <c r="AD14" i="598"/>
  <c r="AC23" i="597"/>
  <c r="AD30" i="596"/>
  <c r="AF36" i="595"/>
  <c r="AF41" i="593"/>
  <c r="AC46" i="592"/>
  <c r="AC54" i="590"/>
  <c r="AB65" i="589"/>
  <c r="AD68" i="587"/>
  <c r="AD75" i="586"/>
  <c r="AB25" i="599"/>
  <c r="AB27" i="599" s="1"/>
  <c r="AA25" i="599"/>
  <c r="AA27" i="599" s="1"/>
  <c r="Z25" i="599"/>
  <c r="Z27" i="599" s="1"/>
  <c r="Y25" i="599"/>
  <c r="Y27" i="599" s="1"/>
  <c r="X25" i="599"/>
  <c r="X27" i="599" s="1"/>
  <c r="W25" i="599"/>
  <c r="W27" i="599" s="1"/>
  <c r="V25" i="599"/>
  <c r="V27" i="599" s="1"/>
  <c r="U25" i="599"/>
  <c r="U27" i="599" s="1"/>
  <c r="T25" i="599"/>
  <c r="T27" i="599" s="1"/>
  <c r="S25" i="599"/>
  <c r="S27" i="599" s="1"/>
  <c r="R25" i="599"/>
  <c r="R27" i="599" s="1"/>
  <c r="Q25" i="599"/>
  <c r="Q27" i="599" s="1"/>
  <c r="P25" i="599"/>
  <c r="P27" i="599" s="1"/>
  <c r="O25" i="599"/>
  <c r="O27" i="599" s="1"/>
  <c r="N25" i="599"/>
  <c r="N27" i="599" s="1"/>
  <c r="M25" i="599"/>
  <c r="M27" i="599" s="1"/>
  <c r="L25" i="599"/>
  <c r="L27" i="599" s="1"/>
  <c r="K25" i="599"/>
  <c r="K27" i="599" s="1"/>
  <c r="J25" i="599"/>
  <c r="J27" i="599" s="1"/>
  <c r="I25" i="599"/>
  <c r="I27" i="599" s="1"/>
  <c r="H25" i="599"/>
  <c r="H27" i="599" s="1"/>
  <c r="G25" i="599"/>
  <c r="G27" i="599" s="1"/>
  <c r="F25" i="599"/>
  <c r="F27" i="599" s="1"/>
  <c r="E25" i="599"/>
  <c r="E27" i="599" s="1"/>
  <c r="D25" i="599"/>
  <c r="D27" i="599" s="1"/>
  <c r="C25" i="599"/>
  <c r="C27" i="599" s="1"/>
  <c r="B25" i="599"/>
  <c r="B27" i="599" s="1"/>
  <c r="AC11" i="599"/>
  <c r="AC10" i="599"/>
  <c r="AC9" i="599"/>
  <c r="AC7" i="599"/>
  <c r="AC27" i="598"/>
  <c r="AC29" i="598" s="1"/>
  <c r="AB27" i="598"/>
  <c r="AB29" i="598" s="1"/>
  <c r="AA27" i="598"/>
  <c r="AA29" i="598" s="1"/>
  <c r="Z27" i="598"/>
  <c r="Z29" i="598" s="1"/>
  <c r="Y27" i="598"/>
  <c r="Y29" i="598" s="1"/>
  <c r="X27" i="598"/>
  <c r="X29" i="598" s="1"/>
  <c r="W27" i="598"/>
  <c r="W29" i="598" s="1"/>
  <c r="V27" i="598"/>
  <c r="V29" i="598" s="1"/>
  <c r="U27" i="598"/>
  <c r="U29" i="598" s="1"/>
  <c r="T27" i="598"/>
  <c r="T29" i="598" s="1"/>
  <c r="S27" i="598"/>
  <c r="S29" i="598" s="1"/>
  <c r="R27" i="598"/>
  <c r="R29" i="598" s="1"/>
  <c r="Q27" i="598"/>
  <c r="Q29" i="598" s="1"/>
  <c r="P27" i="598"/>
  <c r="P29" i="598" s="1"/>
  <c r="O27" i="598"/>
  <c r="O29" i="598" s="1"/>
  <c r="N27" i="598"/>
  <c r="N29" i="598" s="1"/>
  <c r="M27" i="598"/>
  <c r="M29" i="598" s="1"/>
  <c r="L27" i="598"/>
  <c r="L29" i="598" s="1"/>
  <c r="K27" i="598"/>
  <c r="K29" i="598" s="1"/>
  <c r="J27" i="598"/>
  <c r="J29" i="598" s="1"/>
  <c r="I27" i="598"/>
  <c r="I29" i="598" s="1"/>
  <c r="H27" i="598"/>
  <c r="H29" i="598" s="1"/>
  <c r="G27" i="598"/>
  <c r="G29" i="598" s="1"/>
  <c r="F27" i="598"/>
  <c r="F29" i="598" s="1"/>
  <c r="E27" i="598"/>
  <c r="E29" i="598" s="1"/>
  <c r="D27" i="598"/>
  <c r="D29" i="598" s="1"/>
  <c r="C27" i="598"/>
  <c r="C29" i="598" s="1"/>
  <c r="B27" i="598"/>
  <c r="AD13" i="598"/>
  <c r="AD12" i="598"/>
  <c r="AD11" i="598"/>
  <c r="AD10" i="598"/>
  <c r="AD9" i="598"/>
  <c r="AD7" i="598"/>
  <c r="AB36" i="597"/>
  <c r="AB38" i="597" s="1"/>
  <c r="AA36" i="597"/>
  <c r="AA38" i="597" s="1"/>
  <c r="Z36" i="597"/>
  <c r="Z38" i="597" s="1"/>
  <c r="Y36" i="597"/>
  <c r="Y38" i="597" s="1"/>
  <c r="X36" i="597"/>
  <c r="X38" i="597" s="1"/>
  <c r="W36" i="597"/>
  <c r="W38" i="597" s="1"/>
  <c r="V36" i="597"/>
  <c r="V38" i="597" s="1"/>
  <c r="U36" i="597"/>
  <c r="U38" i="597" s="1"/>
  <c r="T36" i="597"/>
  <c r="T38" i="597" s="1"/>
  <c r="S36" i="597"/>
  <c r="S38" i="597" s="1"/>
  <c r="R36" i="597"/>
  <c r="R38" i="597" s="1"/>
  <c r="Q36" i="597"/>
  <c r="Q38" i="597" s="1"/>
  <c r="P36" i="597"/>
  <c r="P38" i="597" s="1"/>
  <c r="O36" i="597"/>
  <c r="O38" i="597" s="1"/>
  <c r="N36" i="597"/>
  <c r="N38" i="597" s="1"/>
  <c r="M36" i="597"/>
  <c r="M38" i="597" s="1"/>
  <c r="L36" i="597"/>
  <c r="L38" i="597" s="1"/>
  <c r="K36" i="597"/>
  <c r="K38" i="597" s="1"/>
  <c r="J36" i="597"/>
  <c r="J38" i="597" s="1"/>
  <c r="I36" i="597"/>
  <c r="I38" i="597" s="1"/>
  <c r="H36" i="597"/>
  <c r="H38" i="597" s="1"/>
  <c r="G36" i="597"/>
  <c r="G38" i="597" s="1"/>
  <c r="F36" i="597"/>
  <c r="F38" i="597" s="1"/>
  <c r="E36" i="597"/>
  <c r="E38" i="597" s="1"/>
  <c r="D36" i="597"/>
  <c r="D38" i="597" s="1"/>
  <c r="C36" i="597"/>
  <c r="C38" i="597" s="1"/>
  <c r="B36" i="597"/>
  <c r="B38" i="597" s="1"/>
  <c r="AC22" i="597"/>
  <c r="AC21" i="597"/>
  <c r="AC20" i="597"/>
  <c r="AC19" i="597"/>
  <c r="AC18" i="597"/>
  <c r="AC17" i="597"/>
  <c r="AC16" i="597"/>
  <c r="AC15" i="597"/>
  <c r="AC14" i="597"/>
  <c r="AC13" i="597"/>
  <c r="AC12" i="597"/>
  <c r="AC11" i="597"/>
  <c r="AC10" i="597"/>
  <c r="AC9" i="597"/>
  <c r="AC7" i="597"/>
  <c r="AC43" i="596"/>
  <c r="AC45" i="596" s="1"/>
  <c r="AB43" i="596"/>
  <c r="AB45" i="596" s="1"/>
  <c r="AA43" i="596"/>
  <c r="AA45" i="596" s="1"/>
  <c r="Z43" i="596"/>
  <c r="Z45" i="596" s="1"/>
  <c r="Y43" i="596"/>
  <c r="Y45" i="596" s="1"/>
  <c r="X43" i="596"/>
  <c r="X45" i="596" s="1"/>
  <c r="W43" i="596"/>
  <c r="W45" i="596" s="1"/>
  <c r="V43" i="596"/>
  <c r="V45" i="596" s="1"/>
  <c r="U43" i="596"/>
  <c r="U45" i="596" s="1"/>
  <c r="T43" i="596"/>
  <c r="T45" i="596" s="1"/>
  <c r="S43" i="596"/>
  <c r="S45" i="596" s="1"/>
  <c r="R43" i="596"/>
  <c r="R45" i="596" s="1"/>
  <c r="Q43" i="596"/>
  <c r="Q45" i="596" s="1"/>
  <c r="P43" i="596"/>
  <c r="P45" i="596" s="1"/>
  <c r="O43" i="596"/>
  <c r="O45" i="596" s="1"/>
  <c r="N43" i="596"/>
  <c r="N45" i="596" s="1"/>
  <c r="M43" i="596"/>
  <c r="M45" i="596" s="1"/>
  <c r="L43" i="596"/>
  <c r="L45" i="596" s="1"/>
  <c r="K43" i="596"/>
  <c r="K45" i="596" s="1"/>
  <c r="J43" i="596"/>
  <c r="J45" i="596" s="1"/>
  <c r="I43" i="596"/>
  <c r="I45" i="596" s="1"/>
  <c r="H43" i="596"/>
  <c r="H45" i="596" s="1"/>
  <c r="G43" i="596"/>
  <c r="G45" i="596" s="1"/>
  <c r="F43" i="596"/>
  <c r="F45" i="596" s="1"/>
  <c r="E43" i="596"/>
  <c r="E45" i="596" s="1"/>
  <c r="D43" i="596"/>
  <c r="D45" i="596" s="1"/>
  <c r="C43" i="596"/>
  <c r="C45" i="596" s="1"/>
  <c r="B43" i="596"/>
  <c r="B45" i="596" s="1"/>
  <c r="AD29" i="596"/>
  <c r="AD28" i="596"/>
  <c r="AD27" i="596"/>
  <c r="AD26" i="596"/>
  <c r="AD25" i="596"/>
  <c r="AD24" i="596"/>
  <c r="AD23" i="596"/>
  <c r="AD22" i="596"/>
  <c r="AD21" i="596"/>
  <c r="AD20" i="596"/>
  <c r="AD19" i="596"/>
  <c r="AD18" i="596"/>
  <c r="AD17" i="596"/>
  <c r="AD16" i="596"/>
  <c r="AD15" i="596"/>
  <c r="AD14" i="596"/>
  <c r="AD13" i="596"/>
  <c r="AD12" i="596"/>
  <c r="AD11" i="596"/>
  <c r="AD10" i="596"/>
  <c r="AD9" i="596"/>
  <c r="AD7" i="596"/>
  <c r="AE49" i="595"/>
  <c r="AE51" i="595" s="1"/>
  <c r="AD49" i="595"/>
  <c r="AD51" i="595" s="1"/>
  <c r="AC49" i="595"/>
  <c r="AC51" i="595" s="1"/>
  <c r="AB49" i="595"/>
  <c r="AB51" i="595" s="1"/>
  <c r="AA49" i="595"/>
  <c r="AA51" i="595" s="1"/>
  <c r="Z49" i="595"/>
  <c r="Z51" i="595" s="1"/>
  <c r="Y49" i="595"/>
  <c r="Y51" i="595" s="1"/>
  <c r="X49" i="595"/>
  <c r="X51" i="595" s="1"/>
  <c r="W49" i="595"/>
  <c r="W51" i="595" s="1"/>
  <c r="V49" i="595"/>
  <c r="V51" i="595" s="1"/>
  <c r="U49" i="595"/>
  <c r="U51" i="595" s="1"/>
  <c r="T49" i="595"/>
  <c r="T51" i="595" s="1"/>
  <c r="S49" i="595"/>
  <c r="S51" i="595" s="1"/>
  <c r="R49" i="595"/>
  <c r="R51" i="595" s="1"/>
  <c r="Q49" i="595"/>
  <c r="Q51" i="595" s="1"/>
  <c r="P49" i="595"/>
  <c r="P51" i="595" s="1"/>
  <c r="O49" i="595"/>
  <c r="O51" i="595" s="1"/>
  <c r="N49" i="595"/>
  <c r="N51" i="595" s="1"/>
  <c r="M49" i="595"/>
  <c r="M51" i="595" s="1"/>
  <c r="L49" i="595"/>
  <c r="L51" i="595" s="1"/>
  <c r="K49" i="595"/>
  <c r="K51" i="595" s="1"/>
  <c r="J49" i="595"/>
  <c r="J51" i="595" s="1"/>
  <c r="I49" i="595"/>
  <c r="I51" i="595" s="1"/>
  <c r="H49" i="595"/>
  <c r="H51" i="595" s="1"/>
  <c r="G49" i="595"/>
  <c r="G51" i="595" s="1"/>
  <c r="F49" i="595"/>
  <c r="F51" i="595" s="1"/>
  <c r="E49" i="595"/>
  <c r="E51" i="595" s="1"/>
  <c r="D49" i="595"/>
  <c r="D51" i="595" s="1"/>
  <c r="C49" i="595"/>
  <c r="C51" i="595" s="1"/>
  <c r="B49" i="595"/>
  <c r="B51" i="595" s="1"/>
  <c r="AF35" i="595"/>
  <c r="AF34" i="595"/>
  <c r="AF33" i="595"/>
  <c r="AF32" i="595"/>
  <c r="AF31" i="595"/>
  <c r="AF30" i="595"/>
  <c r="AF29" i="595"/>
  <c r="AF28" i="595"/>
  <c r="AF27" i="595"/>
  <c r="AF26" i="595"/>
  <c r="AF25" i="595"/>
  <c r="AF24" i="595"/>
  <c r="AF23" i="595"/>
  <c r="AF22" i="595"/>
  <c r="AF21" i="595"/>
  <c r="AF20" i="595"/>
  <c r="AF19" i="595"/>
  <c r="AF18" i="595"/>
  <c r="AF17" i="595"/>
  <c r="AF16" i="595"/>
  <c r="AF15" i="595"/>
  <c r="AF14" i="595"/>
  <c r="AF13" i="595"/>
  <c r="AF12" i="595"/>
  <c r="AF11" i="595"/>
  <c r="AF10" i="595"/>
  <c r="AF9" i="595"/>
  <c r="AF7" i="595"/>
  <c r="AE54" i="593"/>
  <c r="AE56" i="593" s="1"/>
  <c r="AD54" i="593"/>
  <c r="AD56" i="593" s="1"/>
  <c r="AC54" i="593"/>
  <c r="AC56" i="593" s="1"/>
  <c r="AB54" i="593"/>
  <c r="AB56" i="593" s="1"/>
  <c r="AA54" i="593"/>
  <c r="AA56" i="593" s="1"/>
  <c r="Z54" i="593"/>
  <c r="Z56" i="593" s="1"/>
  <c r="Y54" i="593"/>
  <c r="Y56" i="593" s="1"/>
  <c r="X54" i="593"/>
  <c r="X56" i="593" s="1"/>
  <c r="W54" i="593"/>
  <c r="W56" i="593" s="1"/>
  <c r="V54" i="593"/>
  <c r="V56" i="593" s="1"/>
  <c r="U54" i="593"/>
  <c r="U56" i="593" s="1"/>
  <c r="T54" i="593"/>
  <c r="T56" i="593" s="1"/>
  <c r="S54" i="593"/>
  <c r="S56" i="593" s="1"/>
  <c r="R54" i="593"/>
  <c r="R56" i="593" s="1"/>
  <c r="Q54" i="593"/>
  <c r="Q56" i="593" s="1"/>
  <c r="P54" i="593"/>
  <c r="P56" i="593" s="1"/>
  <c r="O54" i="593"/>
  <c r="O56" i="593" s="1"/>
  <c r="N54" i="593"/>
  <c r="N56" i="593" s="1"/>
  <c r="M54" i="593"/>
  <c r="M56" i="593" s="1"/>
  <c r="L54" i="593"/>
  <c r="L56" i="593" s="1"/>
  <c r="K54" i="593"/>
  <c r="K56" i="593" s="1"/>
  <c r="J54" i="593"/>
  <c r="J56" i="593" s="1"/>
  <c r="I54" i="593"/>
  <c r="I56" i="593" s="1"/>
  <c r="H54" i="593"/>
  <c r="H56" i="593" s="1"/>
  <c r="G54" i="593"/>
  <c r="G56" i="593" s="1"/>
  <c r="F54" i="593"/>
  <c r="F56" i="593" s="1"/>
  <c r="E54" i="593"/>
  <c r="E56" i="593" s="1"/>
  <c r="D54" i="593"/>
  <c r="D56" i="593" s="1"/>
  <c r="C54" i="593"/>
  <c r="C56" i="593" s="1"/>
  <c r="B54" i="593"/>
  <c r="B56" i="593" s="1"/>
  <c r="AF40" i="593"/>
  <c r="AF39" i="593"/>
  <c r="AF38" i="593"/>
  <c r="AF37" i="593"/>
  <c r="AF36" i="593"/>
  <c r="AF35" i="593"/>
  <c r="AF34" i="593"/>
  <c r="AF33" i="593"/>
  <c r="AF32" i="593"/>
  <c r="AF31" i="593"/>
  <c r="AF30" i="593"/>
  <c r="AF29" i="593"/>
  <c r="AF28" i="593"/>
  <c r="AF27" i="593"/>
  <c r="AF26" i="593"/>
  <c r="AF25" i="593"/>
  <c r="AF24" i="593"/>
  <c r="AF23" i="593"/>
  <c r="AF22" i="593"/>
  <c r="AF21" i="593"/>
  <c r="AF20" i="593"/>
  <c r="AF19" i="593"/>
  <c r="AF18" i="593"/>
  <c r="AF17" i="593"/>
  <c r="AF16" i="593"/>
  <c r="AF15" i="593"/>
  <c r="AF14" i="593"/>
  <c r="AF13" i="593"/>
  <c r="AF12" i="593"/>
  <c r="AF11" i="593"/>
  <c r="AF10" i="593"/>
  <c r="AF9" i="593"/>
  <c r="AF7" i="593"/>
  <c r="AB59" i="592"/>
  <c r="AB61" i="592" s="1"/>
  <c r="AA59" i="592"/>
  <c r="AA61" i="592" s="1"/>
  <c r="Z59" i="592"/>
  <c r="Z61" i="592" s="1"/>
  <c r="Y59" i="592"/>
  <c r="Y61" i="592" s="1"/>
  <c r="X59" i="592"/>
  <c r="X61" i="592" s="1"/>
  <c r="W59" i="592"/>
  <c r="W61" i="592" s="1"/>
  <c r="V59" i="592"/>
  <c r="V61" i="592" s="1"/>
  <c r="U59" i="592"/>
  <c r="U61" i="592" s="1"/>
  <c r="T59" i="592"/>
  <c r="T61" i="592" s="1"/>
  <c r="S59" i="592"/>
  <c r="S61" i="592" s="1"/>
  <c r="R59" i="592"/>
  <c r="R61" i="592" s="1"/>
  <c r="Q59" i="592"/>
  <c r="Q61" i="592" s="1"/>
  <c r="P59" i="592"/>
  <c r="P61" i="592" s="1"/>
  <c r="O59" i="592"/>
  <c r="O61" i="592" s="1"/>
  <c r="N59" i="592"/>
  <c r="N61" i="592" s="1"/>
  <c r="M59" i="592"/>
  <c r="M61" i="592" s="1"/>
  <c r="L59" i="592"/>
  <c r="L61" i="592" s="1"/>
  <c r="K59" i="592"/>
  <c r="K61" i="592" s="1"/>
  <c r="J59" i="592"/>
  <c r="J61" i="592" s="1"/>
  <c r="I59" i="592"/>
  <c r="I61" i="592" s="1"/>
  <c r="H59" i="592"/>
  <c r="H61" i="592" s="1"/>
  <c r="G59" i="592"/>
  <c r="G61" i="592" s="1"/>
  <c r="F59" i="592"/>
  <c r="F61" i="592" s="1"/>
  <c r="E59" i="592"/>
  <c r="E61" i="592" s="1"/>
  <c r="D59" i="592"/>
  <c r="D61" i="592" s="1"/>
  <c r="C59" i="592"/>
  <c r="C61" i="592" s="1"/>
  <c r="B59" i="592"/>
  <c r="B61" i="592" s="1"/>
  <c r="AC45" i="592"/>
  <c r="AC44" i="592"/>
  <c r="AC43" i="592"/>
  <c r="AC42" i="592"/>
  <c r="AC41" i="592"/>
  <c r="AC40" i="592"/>
  <c r="AC39" i="592"/>
  <c r="AC38" i="592"/>
  <c r="AC37" i="592"/>
  <c r="AC36" i="592"/>
  <c r="AC35" i="592"/>
  <c r="AC34" i="592"/>
  <c r="AC33" i="592"/>
  <c r="AC32" i="592"/>
  <c r="AC31" i="592"/>
  <c r="AC30" i="592"/>
  <c r="AC29" i="592"/>
  <c r="AC28" i="592"/>
  <c r="AC27" i="592"/>
  <c r="AC26" i="592"/>
  <c r="AC25" i="592"/>
  <c r="AC24" i="592"/>
  <c r="AC23" i="592"/>
  <c r="AC22" i="592"/>
  <c r="AC21" i="592"/>
  <c r="AC20" i="592"/>
  <c r="AC19" i="592"/>
  <c r="AC18" i="592"/>
  <c r="AC17" i="592"/>
  <c r="AC16" i="592"/>
  <c r="AC15" i="592"/>
  <c r="AC14" i="592"/>
  <c r="AC13" i="592"/>
  <c r="AC12" i="592"/>
  <c r="AC11" i="592"/>
  <c r="AC10" i="592"/>
  <c r="AC9" i="592"/>
  <c r="AC7" i="592"/>
  <c r="AB67" i="590"/>
  <c r="AB69" i="590" s="1"/>
  <c r="AA67" i="590"/>
  <c r="AA69" i="590" s="1"/>
  <c r="Z67" i="590"/>
  <c r="Z69" i="590" s="1"/>
  <c r="Y67" i="590"/>
  <c r="Y69" i="590" s="1"/>
  <c r="X67" i="590"/>
  <c r="X69" i="590" s="1"/>
  <c r="W67" i="590"/>
  <c r="W69" i="590" s="1"/>
  <c r="V67" i="590"/>
  <c r="V69" i="590" s="1"/>
  <c r="U67" i="590"/>
  <c r="U69" i="590" s="1"/>
  <c r="T67" i="590"/>
  <c r="T69" i="590" s="1"/>
  <c r="S67" i="590"/>
  <c r="S69" i="590" s="1"/>
  <c r="R67" i="590"/>
  <c r="R69" i="590" s="1"/>
  <c r="Q67" i="590"/>
  <c r="Q69" i="590" s="1"/>
  <c r="P67" i="590"/>
  <c r="P69" i="590" s="1"/>
  <c r="O67" i="590"/>
  <c r="O69" i="590" s="1"/>
  <c r="N67" i="590"/>
  <c r="N69" i="590" s="1"/>
  <c r="M67" i="590"/>
  <c r="M69" i="590" s="1"/>
  <c r="L67" i="590"/>
  <c r="L69" i="590" s="1"/>
  <c r="K67" i="590"/>
  <c r="K69" i="590" s="1"/>
  <c r="J67" i="590"/>
  <c r="J69" i="590" s="1"/>
  <c r="I67" i="590"/>
  <c r="I69" i="590" s="1"/>
  <c r="H67" i="590"/>
  <c r="H69" i="590" s="1"/>
  <c r="G67" i="590"/>
  <c r="G69" i="590" s="1"/>
  <c r="F67" i="590"/>
  <c r="F69" i="590" s="1"/>
  <c r="E67" i="590"/>
  <c r="E69" i="590" s="1"/>
  <c r="D67" i="590"/>
  <c r="D69" i="590" s="1"/>
  <c r="C67" i="590"/>
  <c r="C69" i="590" s="1"/>
  <c r="B67" i="590"/>
  <c r="B69" i="590" s="1"/>
  <c r="AC53" i="590"/>
  <c r="AC52" i="590"/>
  <c r="AC51" i="590"/>
  <c r="AC50" i="590"/>
  <c r="AC49" i="590"/>
  <c r="AC48" i="590"/>
  <c r="AC47" i="590"/>
  <c r="AC46" i="590"/>
  <c r="AC45" i="590"/>
  <c r="AC44" i="590"/>
  <c r="AC43" i="590"/>
  <c r="AC42" i="590"/>
  <c r="AC41" i="590"/>
  <c r="AC40" i="590"/>
  <c r="AC39" i="590"/>
  <c r="AC38" i="590"/>
  <c r="AC37" i="590"/>
  <c r="AC36" i="590"/>
  <c r="AC35" i="590"/>
  <c r="AC34" i="590"/>
  <c r="AC33" i="590"/>
  <c r="AC32" i="590"/>
  <c r="AC31" i="590"/>
  <c r="AC30" i="590"/>
  <c r="AC29" i="590"/>
  <c r="AC28" i="590"/>
  <c r="AC27" i="590"/>
  <c r="AC26" i="590"/>
  <c r="AC25" i="590"/>
  <c r="AC24" i="590"/>
  <c r="AC23" i="590"/>
  <c r="AC22" i="590"/>
  <c r="AC21" i="590"/>
  <c r="AC20" i="590"/>
  <c r="AC19" i="590"/>
  <c r="AC18" i="590"/>
  <c r="AC17" i="590"/>
  <c r="AC16" i="590"/>
  <c r="AC15" i="590"/>
  <c r="AC14" i="590"/>
  <c r="AC13" i="590"/>
  <c r="AC12" i="590"/>
  <c r="AC11" i="590"/>
  <c r="AC10" i="590"/>
  <c r="AC9" i="590"/>
  <c r="AC7" i="590"/>
  <c r="AA78" i="589"/>
  <c r="AA80" i="589" s="1"/>
  <c r="Z78" i="589"/>
  <c r="Z80" i="589" s="1"/>
  <c r="Y78" i="589"/>
  <c r="Y80" i="589" s="1"/>
  <c r="X78" i="589"/>
  <c r="X80" i="589" s="1"/>
  <c r="W78" i="589"/>
  <c r="W80" i="589" s="1"/>
  <c r="V78" i="589"/>
  <c r="V80" i="589" s="1"/>
  <c r="U78" i="589"/>
  <c r="U80" i="589" s="1"/>
  <c r="T78" i="589"/>
  <c r="T80" i="589" s="1"/>
  <c r="S78" i="589"/>
  <c r="S80" i="589" s="1"/>
  <c r="R78" i="589"/>
  <c r="R80" i="589" s="1"/>
  <c r="Q78" i="589"/>
  <c r="Q80" i="589" s="1"/>
  <c r="P78" i="589"/>
  <c r="P80" i="589" s="1"/>
  <c r="O78" i="589"/>
  <c r="O80" i="589" s="1"/>
  <c r="N78" i="589"/>
  <c r="N80" i="589" s="1"/>
  <c r="M78" i="589"/>
  <c r="M80" i="589" s="1"/>
  <c r="L78" i="589"/>
  <c r="L80" i="589" s="1"/>
  <c r="K78" i="589"/>
  <c r="K80" i="589" s="1"/>
  <c r="J78" i="589"/>
  <c r="J80" i="589" s="1"/>
  <c r="I78" i="589"/>
  <c r="I80" i="589" s="1"/>
  <c r="H78" i="589"/>
  <c r="H80" i="589" s="1"/>
  <c r="G78" i="589"/>
  <c r="G80" i="589" s="1"/>
  <c r="F78" i="589"/>
  <c r="F80" i="589" s="1"/>
  <c r="E78" i="589"/>
  <c r="E80" i="589" s="1"/>
  <c r="D78" i="589"/>
  <c r="D80" i="589" s="1"/>
  <c r="C78" i="589"/>
  <c r="C80" i="589" s="1"/>
  <c r="B78" i="589"/>
  <c r="B80" i="589" s="1"/>
  <c r="AB64" i="589"/>
  <c r="AB63" i="589"/>
  <c r="AB62" i="589"/>
  <c r="AB61" i="589"/>
  <c r="AB60" i="589"/>
  <c r="AB59" i="589"/>
  <c r="AB58" i="589"/>
  <c r="AB57" i="589"/>
  <c r="AB56" i="589"/>
  <c r="AB55" i="589"/>
  <c r="AB54" i="589"/>
  <c r="AB53" i="589"/>
  <c r="AB52" i="589"/>
  <c r="AB51" i="589"/>
  <c r="AB50" i="589"/>
  <c r="AB49" i="589"/>
  <c r="AB48" i="589"/>
  <c r="AB47" i="589"/>
  <c r="AB46" i="589"/>
  <c r="AB45" i="589"/>
  <c r="AB44" i="589"/>
  <c r="AB43" i="589"/>
  <c r="AB42" i="589"/>
  <c r="AB41" i="589"/>
  <c r="AB40" i="589"/>
  <c r="AB39" i="589"/>
  <c r="AB38" i="589"/>
  <c r="AB37" i="589"/>
  <c r="AB36" i="589"/>
  <c r="AB35" i="589"/>
  <c r="AB34" i="589"/>
  <c r="AB33" i="589"/>
  <c r="AB32" i="589"/>
  <c r="AB31" i="589"/>
  <c r="AB30" i="589"/>
  <c r="AB29" i="589"/>
  <c r="AB28" i="589"/>
  <c r="AB27" i="589"/>
  <c r="AB26" i="589"/>
  <c r="AB25" i="589"/>
  <c r="AB24" i="589"/>
  <c r="AB23" i="589"/>
  <c r="AB22" i="589"/>
  <c r="AB21" i="589"/>
  <c r="AB20" i="589"/>
  <c r="AB19" i="589"/>
  <c r="AB18" i="589"/>
  <c r="AB17" i="589"/>
  <c r="AB16" i="589"/>
  <c r="AB15" i="589"/>
  <c r="AB14" i="589"/>
  <c r="AB13" i="589"/>
  <c r="AB12" i="589"/>
  <c r="AB11" i="589"/>
  <c r="AB10" i="589"/>
  <c r="AB9" i="589"/>
  <c r="AB7" i="589"/>
  <c r="AC81" i="587"/>
  <c r="AC83" i="587" s="1"/>
  <c r="AB81" i="587"/>
  <c r="AB83" i="587" s="1"/>
  <c r="AA81" i="587"/>
  <c r="AA83" i="587" s="1"/>
  <c r="Z81" i="587"/>
  <c r="Z83" i="587" s="1"/>
  <c r="Y81" i="587"/>
  <c r="Y83" i="587" s="1"/>
  <c r="X81" i="587"/>
  <c r="X83" i="587" s="1"/>
  <c r="W81" i="587"/>
  <c r="W83" i="587" s="1"/>
  <c r="V81" i="587"/>
  <c r="V83" i="587" s="1"/>
  <c r="U81" i="587"/>
  <c r="U83" i="587" s="1"/>
  <c r="T81" i="587"/>
  <c r="T83" i="587" s="1"/>
  <c r="S81" i="587"/>
  <c r="S83" i="587" s="1"/>
  <c r="R81" i="587"/>
  <c r="R83" i="587" s="1"/>
  <c r="Q81" i="587"/>
  <c r="Q83" i="587" s="1"/>
  <c r="P81" i="587"/>
  <c r="P83" i="587" s="1"/>
  <c r="O81" i="587"/>
  <c r="O83" i="587" s="1"/>
  <c r="N81" i="587"/>
  <c r="N83" i="587" s="1"/>
  <c r="M81" i="587"/>
  <c r="M83" i="587" s="1"/>
  <c r="L81" i="587"/>
  <c r="L83" i="587" s="1"/>
  <c r="K81" i="587"/>
  <c r="K83" i="587" s="1"/>
  <c r="J81" i="587"/>
  <c r="J83" i="587" s="1"/>
  <c r="I81" i="587"/>
  <c r="I83" i="587" s="1"/>
  <c r="H81" i="587"/>
  <c r="H83" i="587" s="1"/>
  <c r="G81" i="587"/>
  <c r="G83" i="587" s="1"/>
  <c r="F81" i="587"/>
  <c r="F83" i="587" s="1"/>
  <c r="E81" i="587"/>
  <c r="E83" i="587" s="1"/>
  <c r="D81" i="587"/>
  <c r="D83" i="587" s="1"/>
  <c r="C81" i="587"/>
  <c r="C83" i="587" s="1"/>
  <c r="B81" i="587"/>
  <c r="B83" i="587" s="1"/>
  <c r="AD67" i="587"/>
  <c r="AD66" i="587"/>
  <c r="AD65" i="587"/>
  <c r="AD64" i="587"/>
  <c r="AD63" i="587"/>
  <c r="AD62" i="587"/>
  <c r="AD61" i="587"/>
  <c r="AD60" i="587"/>
  <c r="AD59" i="587"/>
  <c r="AD58" i="587"/>
  <c r="AD57" i="587"/>
  <c r="AD56" i="587"/>
  <c r="AD55" i="587"/>
  <c r="AD54" i="587"/>
  <c r="AD53" i="587"/>
  <c r="AD52" i="587"/>
  <c r="AD51" i="587"/>
  <c r="AD50" i="587"/>
  <c r="AD49" i="587"/>
  <c r="AD48" i="587"/>
  <c r="AD47" i="587"/>
  <c r="AD46" i="587"/>
  <c r="AD45" i="587"/>
  <c r="AD44" i="587"/>
  <c r="AD43" i="587"/>
  <c r="AD42" i="587"/>
  <c r="AD41" i="587"/>
  <c r="AD40" i="587"/>
  <c r="AD39" i="587"/>
  <c r="AD38" i="587"/>
  <c r="AD37" i="587"/>
  <c r="AD36" i="587"/>
  <c r="AD35" i="587"/>
  <c r="AD34" i="587"/>
  <c r="AD33" i="587"/>
  <c r="AD32" i="587"/>
  <c r="AD31" i="587"/>
  <c r="AD30" i="587"/>
  <c r="AD29" i="587"/>
  <c r="AD28" i="587"/>
  <c r="AD27" i="587"/>
  <c r="AD26" i="587"/>
  <c r="AD25" i="587"/>
  <c r="AD24" i="587"/>
  <c r="AD23" i="587"/>
  <c r="AD22" i="587"/>
  <c r="AD21" i="587"/>
  <c r="AD20" i="587"/>
  <c r="AD19" i="587"/>
  <c r="AD18" i="587"/>
  <c r="AD17" i="587"/>
  <c r="AD16" i="587"/>
  <c r="AD15" i="587"/>
  <c r="AD14" i="587"/>
  <c r="AD13" i="587"/>
  <c r="AD12" i="587"/>
  <c r="AD11" i="587"/>
  <c r="AD10" i="587"/>
  <c r="AD9" i="587"/>
  <c r="AD7" i="587"/>
  <c r="AC88" i="586"/>
  <c r="AC90" i="586" s="1"/>
  <c r="AB88" i="586"/>
  <c r="AB90" i="586" s="1"/>
  <c r="AA88" i="586"/>
  <c r="AA90" i="586" s="1"/>
  <c r="Z88" i="586"/>
  <c r="Z90" i="586" s="1"/>
  <c r="Y88" i="586"/>
  <c r="Y90" i="586" s="1"/>
  <c r="X88" i="586"/>
  <c r="X90" i="586" s="1"/>
  <c r="W88" i="586"/>
  <c r="W90" i="586" s="1"/>
  <c r="V88" i="586"/>
  <c r="V90" i="586" s="1"/>
  <c r="U88" i="586"/>
  <c r="U90" i="586" s="1"/>
  <c r="T88" i="586"/>
  <c r="T90" i="586" s="1"/>
  <c r="S88" i="586"/>
  <c r="S90" i="586" s="1"/>
  <c r="R88" i="586"/>
  <c r="R90" i="586" s="1"/>
  <c r="Q88" i="586"/>
  <c r="Q90" i="586" s="1"/>
  <c r="P88" i="586"/>
  <c r="P90" i="586" s="1"/>
  <c r="O88" i="586"/>
  <c r="O90" i="586" s="1"/>
  <c r="N88" i="586"/>
  <c r="N90" i="586" s="1"/>
  <c r="M88" i="586"/>
  <c r="M90" i="586" s="1"/>
  <c r="L88" i="586"/>
  <c r="L90" i="586" s="1"/>
  <c r="K88" i="586"/>
  <c r="K90" i="586" s="1"/>
  <c r="J88" i="586"/>
  <c r="J90" i="586" s="1"/>
  <c r="I88" i="586"/>
  <c r="I90" i="586" s="1"/>
  <c r="H88" i="586"/>
  <c r="H90" i="586" s="1"/>
  <c r="G88" i="586"/>
  <c r="G90" i="586" s="1"/>
  <c r="F88" i="586"/>
  <c r="F90" i="586" s="1"/>
  <c r="E88" i="586"/>
  <c r="E90" i="586" s="1"/>
  <c r="D88" i="586"/>
  <c r="D90" i="586" s="1"/>
  <c r="C88" i="586"/>
  <c r="C90" i="586" s="1"/>
  <c r="B88" i="586"/>
  <c r="B90" i="586" s="1"/>
  <c r="AD74" i="586"/>
  <c r="AD73" i="586"/>
  <c r="AD72" i="586"/>
  <c r="AD71" i="586"/>
  <c r="AD70" i="586"/>
  <c r="AD69" i="586"/>
  <c r="AD68" i="586"/>
  <c r="AD67" i="586"/>
  <c r="AD66" i="586"/>
  <c r="AD65" i="586"/>
  <c r="AD64" i="586"/>
  <c r="AD63" i="586"/>
  <c r="AD62" i="586"/>
  <c r="AD61" i="586"/>
  <c r="AD60" i="586"/>
  <c r="AD59" i="586"/>
  <c r="AD58" i="586"/>
  <c r="AD57" i="586"/>
  <c r="AD56" i="586"/>
  <c r="AD55" i="586"/>
  <c r="AD54" i="586"/>
  <c r="AD53" i="586"/>
  <c r="AD52" i="586"/>
  <c r="AD51" i="586"/>
  <c r="AD50" i="586"/>
  <c r="AD49" i="586"/>
  <c r="AD48" i="586"/>
  <c r="AD47" i="586"/>
  <c r="AD46" i="586"/>
  <c r="AD45" i="586"/>
  <c r="AD44" i="586"/>
  <c r="AD43" i="586"/>
  <c r="AD42" i="586"/>
  <c r="AD41" i="586"/>
  <c r="AD40" i="586"/>
  <c r="AD39" i="586"/>
  <c r="AD38" i="586"/>
  <c r="AD37" i="586"/>
  <c r="AD36" i="586"/>
  <c r="AD35" i="586"/>
  <c r="AD34" i="586"/>
  <c r="AD33" i="586"/>
  <c r="AD32" i="586"/>
  <c r="AD31" i="586"/>
  <c r="AD30" i="586"/>
  <c r="AD29" i="586"/>
  <c r="AD28" i="586"/>
  <c r="AD27" i="586"/>
  <c r="AD26" i="586"/>
  <c r="AD25" i="586"/>
  <c r="AD24" i="586"/>
  <c r="AD23" i="586"/>
  <c r="AD22" i="586"/>
  <c r="AD21" i="586"/>
  <c r="AD20" i="586"/>
  <c r="AD19" i="586"/>
  <c r="AD18" i="586"/>
  <c r="AD17" i="586"/>
  <c r="AD16" i="586"/>
  <c r="AD15" i="586"/>
  <c r="AD14" i="586"/>
  <c r="AD13" i="586"/>
  <c r="AD12" i="586"/>
  <c r="AD11" i="586"/>
  <c r="AD10" i="586"/>
  <c r="AD9" i="586"/>
  <c r="AD7" i="586"/>
  <c r="AC25" i="601"/>
  <c r="AC27" i="601" s="1"/>
  <c r="AD25" i="601"/>
  <c r="AD27" i="601" s="1"/>
  <c r="AE25" i="601"/>
  <c r="AE27" i="601" s="1"/>
  <c r="AF25" i="601"/>
  <c r="AF27" i="601" s="1"/>
  <c r="AG25" i="601"/>
  <c r="AG27" i="601" s="1"/>
  <c r="AB25" i="601"/>
  <c r="AB27" i="601" s="1"/>
  <c r="AA25" i="601"/>
  <c r="AA27" i="601" s="1"/>
  <c r="Z25" i="601"/>
  <c r="Z27" i="601" s="1"/>
  <c r="Y25" i="601"/>
  <c r="Y27" i="601" s="1"/>
  <c r="X25" i="601"/>
  <c r="X27" i="601" s="1"/>
  <c r="W25" i="601"/>
  <c r="W27" i="601" s="1"/>
  <c r="V25" i="601"/>
  <c r="V27" i="601" s="1"/>
  <c r="U25" i="601"/>
  <c r="U27" i="601" s="1"/>
  <c r="B25" i="601"/>
  <c r="B27" i="601" s="1"/>
  <c r="T25" i="601"/>
  <c r="T27" i="601" s="1"/>
  <c r="S25" i="601"/>
  <c r="S27" i="601" s="1"/>
  <c r="R25" i="601"/>
  <c r="R27" i="601" s="1"/>
  <c r="Q25" i="601"/>
  <c r="Q27" i="601" s="1"/>
  <c r="P25" i="601"/>
  <c r="P27" i="601" s="1"/>
  <c r="O25" i="601"/>
  <c r="O27" i="601" s="1"/>
  <c r="N25" i="601"/>
  <c r="N27" i="601" s="1"/>
  <c r="M25" i="601"/>
  <c r="M27" i="601" s="1"/>
  <c r="L25" i="601"/>
  <c r="L27" i="601" s="1"/>
  <c r="K25" i="601"/>
  <c r="K27" i="601" s="1"/>
  <c r="J25" i="601"/>
  <c r="J27" i="601" s="1"/>
  <c r="I25" i="601"/>
  <c r="I27" i="601" s="1"/>
  <c r="H25" i="601"/>
  <c r="H27" i="601" s="1"/>
  <c r="G25" i="601"/>
  <c r="G27" i="601" s="1"/>
  <c r="F25" i="601"/>
  <c r="F27" i="601" s="1"/>
  <c r="E25" i="601"/>
  <c r="E27" i="601" s="1"/>
  <c r="D25" i="601"/>
  <c r="D27" i="601" s="1"/>
  <c r="C25" i="601"/>
  <c r="C27" i="601" s="1"/>
  <c r="AB23" i="600"/>
  <c r="AB25" i="600" s="1"/>
  <c r="AC23" i="600"/>
  <c r="AC25" i="600" s="1"/>
  <c r="AA23" i="600"/>
  <c r="AA25" i="600" s="1"/>
  <c r="Z23" i="600"/>
  <c r="Z25" i="600" s="1"/>
  <c r="Y23" i="600"/>
  <c r="Y25" i="600" s="1"/>
  <c r="X23" i="600"/>
  <c r="X25" i="600" s="1"/>
  <c r="W23" i="600"/>
  <c r="W25" i="600" s="1"/>
  <c r="V23" i="600"/>
  <c r="V25" i="600" s="1"/>
  <c r="U23" i="600"/>
  <c r="U25" i="600" s="1"/>
  <c r="T23" i="600"/>
  <c r="T25" i="600" s="1"/>
  <c r="S23" i="600"/>
  <c r="S25" i="600" s="1"/>
  <c r="R23" i="600"/>
  <c r="R25" i="600" s="1"/>
  <c r="Q23" i="600"/>
  <c r="Q25" i="600" s="1"/>
  <c r="P23" i="600"/>
  <c r="P25" i="600" s="1"/>
  <c r="O23" i="600"/>
  <c r="O25" i="600" s="1"/>
  <c r="N23" i="600"/>
  <c r="N25" i="600" s="1"/>
  <c r="M23" i="600"/>
  <c r="M25" i="600" s="1"/>
  <c r="L23" i="600"/>
  <c r="L25" i="600" s="1"/>
  <c r="K23" i="600"/>
  <c r="J23" i="600"/>
  <c r="J25" i="600" s="1"/>
  <c r="I23" i="600"/>
  <c r="I25" i="600" s="1"/>
  <c r="H23" i="600"/>
  <c r="H25" i="600" s="1"/>
  <c r="G23" i="600"/>
  <c r="G25" i="600" s="1"/>
  <c r="F23" i="600"/>
  <c r="F25" i="600" s="1"/>
  <c r="E23" i="600"/>
  <c r="E25" i="600" s="1"/>
  <c r="D23" i="600"/>
  <c r="D25" i="600" s="1"/>
  <c r="C23" i="600"/>
  <c r="C25" i="600" s="1"/>
  <c r="B23" i="600"/>
  <c r="B25" i="600" s="1"/>
  <c r="AD9" i="600"/>
  <c r="AD7" i="600"/>
  <c r="W122" i="582"/>
  <c r="S122" i="582"/>
  <c r="O122" i="582"/>
  <c r="K122" i="582"/>
  <c r="G122" i="582"/>
  <c r="C122" i="582"/>
  <c r="Y120" i="582"/>
  <c r="Y122" i="582" s="1"/>
  <c r="X120" i="582"/>
  <c r="X122" i="582" s="1"/>
  <c r="W120" i="582"/>
  <c r="V120" i="582"/>
  <c r="V122" i="582" s="1"/>
  <c r="U120" i="582"/>
  <c r="U122" i="582" s="1"/>
  <c r="T120" i="582"/>
  <c r="T122" i="582" s="1"/>
  <c r="S120" i="582"/>
  <c r="R120" i="582"/>
  <c r="R122" i="582" s="1"/>
  <c r="Q120" i="582"/>
  <c r="Q122" i="582" s="1"/>
  <c r="P120" i="582"/>
  <c r="P122" i="582" s="1"/>
  <c r="O120" i="582"/>
  <c r="N120" i="582"/>
  <c r="N122" i="582" s="1"/>
  <c r="M120" i="582"/>
  <c r="M122" i="582" s="1"/>
  <c r="L120" i="582"/>
  <c r="L122" i="582" s="1"/>
  <c r="K120" i="582"/>
  <c r="J120" i="582"/>
  <c r="J122" i="582" s="1"/>
  <c r="I120" i="582"/>
  <c r="I122" i="582" s="1"/>
  <c r="H120" i="582"/>
  <c r="H122" i="582" s="1"/>
  <c r="G120" i="582"/>
  <c r="F120" i="582"/>
  <c r="F122" i="582" s="1"/>
  <c r="E120" i="582"/>
  <c r="E122" i="582" s="1"/>
  <c r="D120" i="582"/>
  <c r="D122" i="582" s="1"/>
  <c r="C120" i="582"/>
  <c r="B120" i="582"/>
  <c r="B122" i="582" s="1"/>
  <c r="Z118" i="582"/>
  <c r="Z117" i="582"/>
  <c r="Z116" i="582"/>
  <c r="Z115" i="582"/>
  <c r="Z114" i="582"/>
  <c r="Z113" i="582"/>
  <c r="Z112" i="582"/>
  <c r="Z111" i="582"/>
  <c r="Z110" i="582"/>
  <c r="Z109" i="582"/>
  <c r="Z108" i="582"/>
  <c r="Z107" i="582"/>
  <c r="Z106" i="582"/>
  <c r="Z105" i="582"/>
  <c r="Z104" i="582"/>
  <c r="Z103" i="582"/>
  <c r="Z102" i="582"/>
  <c r="Z101" i="582"/>
  <c r="Z100" i="582"/>
  <c r="Z99" i="582"/>
  <c r="Z98" i="582"/>
  <c r="Z97" i="582"/>
  <c r="Z96" i="582"/>
  <c r="Z95" i="582"/>
  <c r="Z94" i="582"/>
  <c r="Z93" i="582"/>
  <c r="Z92" i="582"/>
  <c r="Z91" i="582"/>
  <c r="Z90" i="582"/>
  <c r="Z89" i="582"/>
  <c r="Z88" i="582"/>
  <c r="Z87" i="582"/>
  <c r="Z86" i="582"/>
  <c r="Z85" i="582"/>
  <c r="Z84" i="582"/>
  <c r="Z83" i="582"/>
  <c r="Z82" i="582"/>
  <c r="Z81" i="582"/>
  <c r="Z80" i="582"/>
  <c r="Z79" i="582"/>
  <c r="Z78" i="582"/>
  <c r="Z77" i="582"/>
  <c r="Z76" i="582"/>
  <c r="Z75" i="582"/>
  <c r="Z74" i="582"/>
  <c r="Z73" i="582"/>
  <c r="Z72" i="582"/>
  <c r="Z71" i="582"/>
  <c r="Z70" i="582"/>
  <c r="Z69" i="582"/>
  <c r="Z68" i="582"/>
  <c r="Z67" i="582"/>
  <c r="Z66" i="582"/>
  <c r="Z65" i="582"/>
  <c r="Z64" i="582"/>
  <c r="Z63" i="582"/>
  <c r="Z62" i="582"/>
  <c r="Z61" i="582"/>
  <c r="Z60" i="582"/>
  <c r="Z59" i="582"/>
  <c r="Z58" i="582"/>
  <c r="Z57" i="582"/>
  <c r="Z56" i="582"/>
  <c r="Z55" i="582"/>
  <c r="Z54" i="582"/>
  <c r="Z53" i="582"/>
  <c r="Z52" i="582"/>
  <c r="Z51" i="582"/>
  <c r="Z50" i="582"/>
  <c r="Z49" i="582"/>
  <c r="Z48" i="582"/>
  <c r="Z47" i="582"/>
  <c r="Z46" i="582"/>
  <c r="Z45" i="582"/>
  <c r="Z44" i="582"/>
  <c r="Z43" i="582"/>
  <c r="Z42" i="582"/>
  <c r="Z41" i="582"/>
  <c r="Z40" i="582"/>
  <c r="Z39" i="582"/>
  <c r="Z38" i="582"/>
  <c r="Z37" i="582"/>
  <c r="Z36" i="582"/>
  <c r="Z35" i="582"/>
  <c r="Z34" i="582"/>
  <c r="Z33" i="582"/>
  <c r="Z32" i="582"/>
  <c r="Z31" i="582"/>
  <c r="Z30" i="582"/>
  <c r="Z29" i="582"/>
  <c r="Z28" i="582"/>
  <c r="Z27" i="582"/>
  <c r="Z26" i="582"/>
  <c r="Z25" i="582"/>
  <c r="Z24" i="582"/>
  <c r="Z23" i="582"/>
  <c r="Z22" i="582"/>
  <c r="Z21" i="582"/>
  <c r="Z20" i="582"/>
  <c r="Z19" i="582"/>
  <c r="Z18" i="582"/>
  <c r="Z17" i="582"/>
  <c r="Z16" i="582"/>
  <c r="Z15" i="582"/>
  <c r="Z14" i="582"/>
  <c r="Z13" i="582"/>
  <c r="Z12" i="582"/>
  <c r="Z11" i="582"/>
  <c r="Z10" i="582"/>
  <c r="Z9" i="582"/>
  <c r="Z120" i="582" s="1"/>
  <c r="Z8" i="582"/>
  <c r="Z7" i="582"/>
  <c r="Z6" i="582"/>
  <c r="AE20" i="602" l="1"/>
  <c r="AE22" i="602"/>
  <c r="AH25" i="601"/>
  <c r="AH27" i="601"/>
  <c r="N6" i="586"/>
  <c r="H4" i="604"/>
  <c r="E6" i="589"/>
  <c r="H44" i="604"/>
  <c r="P6" i="587"/>
  <c r="H18" i="604"/>
  <c r="AD27" i="598"/>
  <c r="B29" i="598"/>
  <c r="AD29" i="598" s="1"/>
  <c r="AC61" i="592"/>
  <c r="AC27" i="599"/>
  <c r="AC25" i="599"/>
  <c r="AC38" i="597"/>
  <c r="AC36" i="597"/>
  <c r="AD45" i="596"/>
  <c r="AD43" i="596"/>
  <c r="AF51" i="595"/>
  <c r="AF49" i="595"/>
  <c r="AF56" i="593"/>
  <c r="AF54" i="593"/>
  <c r="AC59" i="592"/>
  <c r="AC69" i="590"/>
  <c r="AC67" i="590"/>
  <c r="AB80" i="589"/>
  <c r="AB78" i="589"/>
  <c r="AD83" i="587"/>
  <c r="AD81" i="587"/>
  <c r="AD90" i="586"/>
  <c r="AD88" i="586"/>
  <c r="AD23" i="600"/>
  <c r="K25" i="600"/>
  <c r="AD25" i="600" s="1"/>
  <c r="Z122" i="582"/>
  <c r="O6" i="586" l="1"/>
  <c r="H5" i="604"/>
  <c r="F6" i="589"/>
  <c r="H31" i="604"/>
  <c r="Q6" i="587"/>
  <c r="H19" i="604"/>
  <c r="V122" i="581"/>
  <c r="U122" i="581"/>
  <c r="R122" i="581"/>
  <c r="Q122" i="581"/>
  <c r="N122" i="581"/>
  <c r="M122" i="581"/>
  <c r="J122" i="581"/>
  <c r="I122" i="581"/>
  <c r="F122" i="581"/>
  <c r="E122" i="581"/>
  <c r="B122" i="581"/>
  <c r="W120" i="581"/>
  <c r="W122" i="581" s="1"/>
  <c r="V120" i="581"/>
  <c r="U120" i="581"/>
  <c r="T120" i="581"/>
  <c r="T122" i="581" s="1"/>
  <c r="S120" i="581"/>
  <c r="S122" i="581" s="1"/>
  <c r="R120" i="581"/>
  <c r="Q120" i="581"/>
  <c r="P120" i="581"/>
  <c r="P122" i="581" s="1"/>
  <c r="O120" i="581"/>
  <c r="O122" i="581" s="1"/>
  <c r="N120" i="581"/>
  <c r="M120" i="581"/>
  <c r="L120" i="581"/>
  <c r="L122" i="581" s="1"/>
  <c r="K120" i="581"/>
  <c r="K122" i="581" s="1"/>
  <c r="J120" i="581"/>
  <c r="I120" i="581"/>
  <c r="H120" i="581"/>
  <c r="H122" i="581" s="1"/>
  <c r="G120" i="581"/>
  <c r="G122" i="581" s="1"/>
  <c r="F120" i="581"/>
  <c r="E120" i="581"/>
  <c r="D120" i="581"/>
  <c r="D122" i="581" s="1"/>
  <c r="C120" i="581"/>
  <c r="C122" i="581" s="1"/>
  <c r="B120" i="581"/>
  <c r="X118" i="581"/>
  <c r="X117" i="581"/>
  <c r="X116" i="581"/>
  <c r="X115" i="581"/>
  <c r="X114" i="581"/>
  <c r="X113" i="581"/>
  <c r="X112" i="581"/>
  <c r="X111" i="581"/>
  <c r="X110" i="581"/>
  <c r="X109" i="581"/>
  <c r="X108" i="581"/>
  <c r="X107" i="581"/>
  <c r="X106" i="581"/>
  <c r="X105" i="581"/>
  <c r="X104" i="581"/>
  <c r="X103" i="581"/>
  <c r="X102" i="581"/>
  <c r="X101" i="581"/>
  <c r="X100" i="581"/>
  <c r="X99" i="581"/>
  <c r="X98" i="581"/>
  <c r="X97" i="581"/>
  <c r="X96" i="581"/>
  <c r="X95" i="581"/>
  <c r="X94" i="581"/>
  <c r="X93" i="581"/>
  <c r="X92" i="581"/>
  <c r="X91" i="581"/>
  <c r="X90" i="581"/>
  <c r="X89" i="581"/>
  <c r="X88" i="581"/>
  <c r="X87" i="581"/>
  <c r="X86" i="581"/>
  <c r="X85" i="581"/>
  <c r="X84" i="581"/>
  <c r="X83" i="581"/>
  <c r="X82" i="581"/>
  <c r="X81" i="581"/>
  <c r="X80" i="581"/>
  <c r="X79" i="581"/>
  <c r="X78" i="581"/>
  <c r="X77" i="581"/>
  <c r="X76" i="581"/>
  <c r="X75" i="581"/>
  <c r="X74" i="581"/>
  <c r="X73" i="581"/>
  <c r="X72" i="581"/>
  <c r="X71" i="581"/>
  <c r="X70" i="581"/>
  <c r="X69" i="581"/>
  <c r="X68" i="581"/>
  <c r="X67" i="581"/>
  <c r="X66" i="581"/>
  <c r="X65" i="581"/>
  <c r="X64" i="581"/>
  <c r="X63" i="581"/>
  <c r="X62" i="581"/>
  <c r="X61" i="581"/>
  <c r="X60" i="581"/>
  <c r="X59" i="581"/>
  <c r="X58" i="581"/>
  <c r="X57" i="581"/>
  <c r="X56" i="581"/>
  <c r="X55" i="581"/>
  <c r="X54" i="581"/>
  <c r="X53" i="581"/>
  <c r="X52" i="581"/>
  <c r="X51" i="581"/>
  <c r="X50" i="581"/>
  <c r="X49" i="581"/>
  <c r="X48" i="581"/>
  <c r="X47" i="581"/>
  <c r="X46" i="581"/>
  <c r="X45" i="581"/>
  <c r="X44" i="581"/>
  <c r="X43" i="581"/>
  <c r="X42" i="581"/>
  <c r="X41" i="581"/>
  <c r="X40" i="581"/>
  <c r="X39" i="581"/>
  <c r="X38" i="581"/>
  <c r="X37" i="581"/>
  <c r="X36" i="581"/>
  <c r="X35" i="581"/>
  <c r="X34" i="581"/>
  <c r="X33" i="581"/>
  <c r="X32" i="581"/>
  <c r="X31" i="581"/>
  <c r="X30" i="581"/>
  <c r="X29" i="581"/>
  <c r="X28" i="581"/>
  <c r="X27" i="581"/>
  <c r="X26" i="581"/>
  <c r="X25" i="581"/>
  <c r="X24" i="581"/>
  <c r="X23" i="581"/>
  <c r="X22" i="581"/>
  <c r="X21" i="581"/>
  <c r="X20" i="581"/>
  <c r="X19" i="581"/>
  <c r="X18" i="581"/>
  <c r="X17" i="581"/>
  <c r="X16" i="581"/>
  <c r="X15" i="581"/>
  <c r="X14" i="581"/>
  <c r="X13" i="581"/>
  <c r="X12" i="581"/>
  <c r="X11" i="581"/>
  <c r="X10" i="581"/>
  <c r="X9" i="581"/>
  <c r="X120" i="581" s="1"/>
  <c r="X8" i="581"/>
  <c r="X7" i="581"/>
  <c r="X6" i="581"/>
  <c r="P6" i="586" l="1"/>
  <c r="H6" i="604"/>
  <c r="G6" i="589"/>
  <c r="H32" i="604"/>
  <c r="R6" i="587"/>
  <c r="H20" i="604"/>
  <c r="X122" i="581"/>
  <c r="Q6" i="586" l="1"/>
  <c r="H7" i="604"/>
  <c r="H6" i="589"/>
  <c r="H33" i="604"/>
  <c r="S6" i="587"/>
  <c r="H21" i="604"/>
  <c r="B112" i="583"/>
  <c r="B114" i="583" s="1"/>
  <c r="R6" i="586" l="1"/>
  <c r="H8" i="604"/>
  <c r="I6" i="589"/>
  <c r="H34" i="604"/>
  <c r="T6" i="587"/>
  <c r="H22" i="604"/>
  <c r="Y110" i="580"/>
  <c r="Y112" i="580" s="1"/>
  <c r="X110" i="580"/>
  <c r="X112" i="580" s="1"/>
  <c r="W110" i="580"/>
  <c r="W112" i="580" s="1"/>
  <c r="V110" i="580"/>
  <c r="V112" i="580" s="1"/>
  <c r="U110" i="580"/>
  <c r="U112" i="580" s="1"/>
  <c r="T110" i="580"/>
  <c r="T112" i="580" s="1"/>
  <c r="S110" i="580"/>
  <c r="S112" i="580" s="1"/>
  <c r="R110" i="580"/>
  <c r="R112" i="580" s="1"/>
  <c r="Q110" i="580"/>
  <c r="Q112" i="580" s="1"/>
  <c r="P110" i="580"/>
  <c r="P112" i="580" s="1"/>
  <c r="O110" i="580"/>
  <c r="O112" i="580" s="1"/>
  <c r="N110" i="580"/>
  <c r="N112" i="580" s="1"/>
  <c r="M110" i="580"/>
  <c r="M112" i="580" s="1"/>
  <c r="L110" i="580"/>
  <c r="L112" i="580" s="1"/>
  <c r="K110" i="580"/>
  <c r="K112" i="580" s="1"/>
  <c r="J110" i="580"/>
  <c r="J112" i="580" s="1"/>
  <c r="I110" i="580"/>
  <c r="I112" i="580" s="1"/>
  <c r="H110" i="580"/>
  <c r="H112" i="580" s="1"/>
  <c r="G110" i="580"/>
  <c r="G112" i="580" s="1"/>
  <c r="F110" i="580"/>
  <c r="F112" i="580" s="1"/>
  <c r="E110" i="580"/>
  <c r="E112" i="580" s="1"/>
  <c r="D110" i="580"/>
  <c r="D112" i="580" s="1"/>
  <c r="C110" i="580"/>
  <c r="C112" i="580" s="1"/>
  <c r="B110" i="580"/>
  <c r="B112" i="580" s="1"/>
  <c r="Z108" i="580"/>
  <c r="Z107" i="580"/>
  <c r="Z106" i="580"/>
  <c r="Z105" i="580"/>
  <c r="Z104" i="580"/>
  <c r="Z103" i="580"/>
  <c r="Z102" i="580"/>
  <c r="Z101" i="580"/>
  <c r="Z100" i="580"/>
  <c r="Z99" i="580"/>
  <c r="Z98" i="580"/>
  <c r="Z97" i="580"/>
  <c r="Z96" i="580"/>
  <c r="Z95" i="580"/>
  <c r="Z94" i="580"/>
  <c r="Z93" i="580"/>
  <c r="Z92" i="580"/>
  <c r="Z91" i="580"/>
  <c r="Z90" i="580"/>
  <c r="Z89" i="580"/>
  <c r="Z88" i="580"/>
  <c r="Z87" i="580"/>
  <c r="Z86" i="580"/>
  <c r="Z85" i="580"/>
  <c r="Z84" i="580"/>
  <c r="Z83" i="580"/>
  <c r="Z82" i="580"/>
  <c r="Z81" i="580"/>
  <c r="Z80" i="580"/>
  <c r="Z79" i="580"/>
  <c r="Z78" i="580"/>
  <c r="Z77" i="580"/>
  <c r="Z76" i="580"/>
  <c r="Z75" i="580"/>
  <c r="Z74" i="580"/>
  <c r="Z73" i="580"/>
  <c r="Z72" i="580"/>
  <c r="Z71" i="580"/>
  <c r="Z70" i="580"/>
  <c r="Z69" i="580"/>
  <c r="Z68" i="580"/>
  <c r="Z67" i="580"/>
  <c r="Z66" i="580"/>
  <c r="Z65" i="580"/>
  <c r="Z64" i="580"/>
  <c r="Z63" i="580"/>
  <c r="Z62" i="580"/>
  <c r="Z61" i="580"/>
  <c r="Z60" i="580"/>
  <c r="Z59" i="580"/>
  <c r="Z58" i="580"/>
  <c r="Z57" i="580"/>
  <c r="Z56" i="580"/>
  <c r="Z55" i="580"/>
  <c r="Z54" i="580"/>
  <c r="Z53" i="580"/>
  <c r="Z52" i="580"/>
  <c r="Z51" i="580"/>
  <c r="Z50" i="580"/>
  <c r="Z49" i="580"/>
  <c r="Z48" i="580"/>
  <c r="Z47" i="580"/>
  <c r="Z46" i="580"/>
  <c r="Z45" i="580"/>
  <c r="Z44" i="580"/>
  <c r="Z43" i="580"/>
  <c r="Z42" i="580"/>
  <c r="Z41" i="580"/>
  <c r="Z40" i="580"/>
  <c r="Z39" i="580"/>
  <c r="Z38" i="580"/>
  <c r="Z37" i="580"/>
  <c r="Z36" i="580"/>
  <c r="Z35" i="580"/>
  <c r="Z34" i="580"/>
  <c r="Z33" i="580"/>
  <c r="Z32" i="580"/>
  <c r="Z31" i="580"/>
  <c r="Z30" i="580"/>
  <c r="Z29" i="580"/>
  <c r="Z28" i="580"/>
  <c r="Z27" i="580"/>
  <c r="Z26" i="580"/>
  <c r="Z25" i="580"/>
  <c r="Z24" i="580"/>
  <c r="Z23" i="580"/>
  <c r="Z22" i="580"/>
  <c r="Z21" i="580"/>
  <c r="Z20" i="580"/>
  <c r="Z19" i="580"/>
  <c r="Z18" i="580"/>
  <c r="Z17" i="580"/>
  <c r="Z16" i="580"/>
  <c r="Z15" i="580"/>
  <c r="Z14" i="580"/>
  <c r="Z13" i="580"/>
  <c r="Z12" i="580"/>
  <c r="Z11" i="580"/>
  <c r="Z10" i="580"/>
  <c r="Z9" i="580"/>
  <c r="Z8" i="580"/>
  <c r="Z7" i="580"/>
  <c r="Z6" i="580"/>
  <c r="S6" i="586" l="1"/>
  <c r="H9" i="604"/>
  <c r="J6" i="589"/>
  <c r="H35" i="604"/>
  <c r="U6" i="587"/>
  <c r="H23" i="604"/>
  <c r="Z112" i="580"/>
  <c r="Z110" i="580"/>
  <c r="T6" i="586" l="1"/>
  <c r="H10" i="604"/>
  <c r="K6" i="589"/>
  <c r="H36" i="604"/>
  <c r="V6" i="587"/>
  <c r="H24" i="604"/>
  <c r="W110" i="579"/>
  <c r="W112" i="579" s="1"/>
  <c r="V110" i="579"/>
  <c r="V112" i="579" s="1"/>
  <c r="U110" i="579"/>
  <c r="U112" i="579" s="1"/>
  <c r="T110" i="579"/>
  <c r="T112" i="579" s="1"/>
  <c r="S110" i="579"/>
  <c r="S112" i="579" s="1"/>
  <c r="R110" i="579"/>
  <c r="R112" i="579" s="1"/>
  <c r="Q110" i="579"/>
  <c r="Q112" i="579" s="1"/>
  <c r="P110" i="579"/>
  <c r="P112" i="579" s="1"/>
  <c r="O110" i="579"/>
  <c r="O112" i="579" s="1"/>
  <c r="N110" i="579"/>
  <c r="N112" i="579" s="1"/>
  <c r="M110" i="579"/>
  <c r="M112" i="579" s="1"/>
  <c r="L110" i="579"/>
  <c r="L112" i="579" s="1"/>
  <c r="K110" i="579"/>
  <c r="K112" i="579" s="1"/>
  <c r="J110" i="579"/>
  <c r="J112" i="579" s="1"/>
  <c r="I110" i="579"/>
  <c r="I112" i="579" s="1"/>
  <c r="H110" i="579"/>
  <c r="H112" i="579" s="1"/>
  <c r="G110" i="579"/>
  <c r="G112" i="579" s="1"/>
  <c r="F110" i="579"/>
  <c r="F112" i="579" s="1"/>
  <c r="E110" i="579"/>
  <c r="E112" i="579" s="1"/>
  <c r="D110" i="579"/>
  <c r="D112" i="579" s="1"/>
  <c r="C110" i="579"/>
  <c r="C112" i="579" s="1"/>
  <c r="B110" i="579"/>
  <c r="B112" i="579" s="1"/>
  <c r="X108" i="579"/>
  <c r="X107" i="579"/>
  <c r="X106" i="579"/>
  <c r="X105" i="579"/>
  <c r="X104" i="579"/>
  <c r="X103" i="579"/>
  <c r="X102" i="579"/>
  <c r="X101" i="579"/>
  <c r="X100" i="579"/>
  <c r="X99" i="579"/>
  <c r="X98" i="579"/>
  <c r="X97" i="579"/>
  <c r="X96" i="579"/>
  <c r="X95" i="579"/>
  <c r="X94" i="579"/>
  <c r="X93" i="579"/>
  <c r="X92" i="579"/>
  <c r="X91" i="579"/>
  <c r="X90" i="579"/>
  <c r="X89" i="579"/>
  <c r="X88" i="579"/>
  <c r="X87" i="579"/>
  <c r="X86" i="579"/>
  <c r="X85" i="579"/>
  <c r="X84" i="579"/>
  <c r="X83" i="579"/>
  <c r="X82" i="579"/>
  <c r="X81" i="579"/>
  <c r="X80" i="579"/>
  <c r="X79" i="579"/>
  <c r="X78" i="579"/>
  <c r="X77" i="579"/>
  <c r="X76" i="579"/>
  <c r="X75" i="579"/>
  <c r="X74" i="579"/>
  <c r="X73" i="579"/>
  <c r="X72" i="579"/>
  <c r="X71" i="579"/>
  <c r="X70" i="579"/>
  <c r="X69" i="579"/>
  <c r="X68" i="579"/>
  <c r="X67" i="579"/>
  <c r="X66" i="579"/>
  <c r="X65" i="579"/>
  <c r="X64" i="579"/>
  <c r="X63" i="579"/>
  <c r="X62" i="579"/>
  <c r="X61" i="579"/>
  <c r="X60" i="579"/>
  <c r="X59" i="579"/>
  <c r="X58" i="579"/>
  <c r="X57" i="579"/>
  <c r="X56" i="579"/>
  <c r="X55" i="579"/>
  <c r="X54" i="579"/>
  <c r="X53" i="579"/>
  <c r="X52" i="579"/>
  <c r="X51" i="579"/>
  <c r="X50" i="579"/>
  <c r="X49" i="579"/>
  <c r="X48" i="579"/>
  <c r="X47" i="579"/>
  <c r="X46" i="579"/>
  <c r="X45" i="579"/>
  <c r="X44" i="579"/>
  <c r="X43" i="579"/>
  <c r="X42" i="579"/>
  <c r="X41" i="579"/>
  <c r="X40" i="579"/>
  <c r="X39" i="579"/>
  <c r="X38" i="579"/>
  <c r="X37" i="579"/>
  <c r="X36" i="579"/>
  <c r="X35" i="579"/>
  <c r="X34" i="579"/>
  <c r="X33" i="579"/>
  <c r="X32" i="579"/>
  <c r="X31" i="579"/>
  <c r="X30" i="579"/>
  <c r="X29" i="579"/>
  <c r="X28" i="579"/>
  <c r="X27" i="579"/>
  <c r="X26" i="579"/>
  <c r="X25" i="579"/>
  <c r="X24" i="579"/>
  <c r="X23" i="579"/>
  <c r="X22" i="579"/>
  <c r="X21" i="579"/>
  <c r="X20" i="579"/>
  <c r="X19" i="579"/>
  <c r="X18" i="579"/>
  <c r="X17" i="579"/>
  <c r="X16" i="579"/>
  <c r="X15" i="579"/>
  <c r="X14" i="579"/>
  <c r="X13" i="579"/>
  <c r="X12" i="579"/>
  <c r="X11" i="579"/>
  <c r="X10" i="579"/>
  <c r="X6" i="579"/>
  <c r="U6" i="586" l="1"/>
  <c r="H11" i="604"/>
  <c r="L6" i="589"/>
  <c r="H37" i="604"/>
  <c r="W6" i="587"/>
  <c r="H25" i="604"/>
  <c r="X110" i="579"/>
  <c r="X112" i="579" s="1"/>
  <c r="V6" i="586" l="1"/>
  <c r="H12" i="604"/>
  <c r="M6" i="589"/>
  <c r="N6" i="589" s="1"/>
  <c r="O6" i="589" s="1"/>
  <c r="P6" i="589" s="1"/>
  <c r="Q6" i="589" s="1"/>
  <c r="R6" i="589" s="1"/>
  <c r="S6" i="589" s="1"/>
  <c r="T6" i="589" s="1"/>
  <c r="U6" i="589" s="1"/>
  <c r="V6" i="589" s="1"/>
  <c r="W6" i="589" s="1"/>
  <c r="X6" i="589" s="1"/>
  <c r="Y6" i="589" s="1"/>
  <c r="H38" i="604"/>
  <c r="X6" i="587"/>
  <c r="H26" i="604"/>
  <c r="R111" i="578"/>
  <c r="R113" i="578" s="1"/>
  <c r="Q111" i="578"/>
  <c r="Q113" i="578" s="1"/>
  <c r="P111" i="578"/>
  <c r="P113" i="578" s="1"/>
  <c r="O111" i="578"/>
  <c r="O113" i="578" s="1"/>
  <c r="N111" i="578"/>
  <c r="N113" i="578" s="1"/>
  <c r="M111" i="578"/>
  <c r="M113" i="578" s="1"/>
  <c r="L111" i="578"/>
  <c r="L113" i="578" s="1"/>
  <c r="K111" i="578"/>
  <c r="K113" i="578" s="1"/>
  <c r="J111" i="578"/>
  <c r="J113" i="578" s="1"/>
  <c r="I111" i="578"/>
  <c r="I113" i="578" s="1"/>
  <c r="H111" i="578"/>
  <c r="H113" i="578" s="1"/>
  <c r="G111" i="578"/>
  <c r="G113" i="578" s="1"/>
  <c r="F111" i="578"/>
  <c r="F113" i="578" s="1"/>
  <c r="E111" i="578"/>
  <c r="E113" i="578" s="1"/>
  <c r="D111" i="578"/>
  <c r="D113" i="578" s="1"/>
  <c r="C111" i="578"/>
  <c r="C113" i="578" s="1"/>
  <c r="B111" i="578"/>
  <c r="B113" i="578" s="1"/>
  <c r="X109" i="578"/>
  <c r="X108" i="578"/>
  <c r="X107" i="578"/>
  <c r="X106" i="578"/>
  <c r="X105" i="578"/>
  <c r="X104" i="578"/>
  <c r="X103" i="578"/>
  <c r="X102" i="578"/>
  <c r="X101" i="578"/>
  <c r="X100" i="578"/>
  <c r="X99" i="578"/>
  <c r="X98" i="578"/>
  <c r="X97" i="578"/>
  <c r="X96" i="578"/>
  <c r="X95" i="578"/>
  <c r="X94" i="578"/>
  <c r="X93" i="578"/>
  <c r="X92" i="578"/>
  <c r="X91" i="578"/>
  <c r="X90" i="578"/>
  <c r="X89" i="578"/>
  <c r="X88" i="578"/>
  <c r="X87" i="578"/>
  <c r="X86" i="578"/>
  <c r="X85" i="578"/>
  <c r="X84" i="578"/>
  <c r="X83" i="578"/>
  <c r="X82" i="578"/>
  <c r="X81" i="578"/>
  <c r="X80" i="578"/>
  <c r="X79" i="578"/>
  <c r="X78" i="578"/>
  <c r="X77" i="578"/>
  <c r="X76" i="578"/>
  <c r="X75" i="578"/>
  <c r="X74" i="578"/>
  <c r="X73" i="578"/>
  <c r="X72" i="578"/>
  <c r="X71" i="578"/>
  <c r="X70" i="578"/>
  <c r="X69" i="578"/>
  <c r="X68" i="578"/>
  <c r="X67" i="578"/>
  <c r="X66" i="578"/>
  <c r="X65" i="578"/>
  <c r="X64" i="578"/>
  <c r="X63" i="578"/>
  <c r="X62" i="578"/>
  <c r="X61" i="578"/>
  <c r="X60" i="578"/>
  <c r="X59" i="578"/>
  <c r="X58" i="578"/>
  <c r="X57" i="578"/>
  <c r="X56" i="578"/>
  <c r="X55" i="578"/>
  <c r="X54" i="578"/>
  <c r="X53" i="578"/>
  <c r="X52" i="578"/>
  <c r="X51" i="578"/>
  <c r="X50" i="578"/>
  <c r="X49" i="578"/>
  <c r="X48" i="578"/>
  <c r="X47" i="578"/>
  <c r="X46" i="578"/>
  <c r="X45" i="578"/>
  <c r="X44" i="578"/>
  <c r="X43" i="578"/>
  <c r="X42" i="578"/>
  <c r="X41" i="578"/>
  <c r="X40" i="578"/>
  <c r="X39" i="578"/>
  <c r="X38" i="578"/>
  <c r="X37" i="578"/>
  <c r="X36" i="578"/>
  <c r="X35" i="578"/>
  <c r="X34" i="578"/>
  <c r="X33" i="578"/>
  <c r="X32" i="578"/>
  <c r="X31" i="578"/>
  <c r="X30" i="578"/>
  <c r="X29" i="578"/>
  <c r="X28" i="578"/>
  <c r="X27" i="578"/>
  <c r="X26" i="578"/>
  <c r="X25" i="578"/>
  <c r="W24" i="578"/>
  <c r="W111" i="578" s="1"/>
  <c r="W113" i="578" s="1"/>
  <c r="V24" i="578"/>
  <c r="V111" i="578" s="1"/>
  <c r="V113" i="578" s="1"/>
  <c r="U24" i="578"/>
  <c r="U111" i="578" s="1"/>
  <c r="U113" i="578" s="1"/>
  <c r="T24" i="578"/>
  <c r="T111" i="578" s="1"/>
  <c r="T113" i="578" s="1"/>
  <c r="S24" i="578"/>
  <c r="S111" i="578" s="1"/>
  <c r="S113" i="578" s="1"/>
  <c r="X23" i="578"/>
  <c r="X22" i="578"/>
  <c r="X21" i="578"/>
  <c r="X20" i="578"/>
  <c r="X19" i="578"/>
  <c r="X18" i="578"/>
  <c r="X17" i="578"/>
  <c r="X16" i="578"/>
  <c r="X15" i="578"/>
  <c r="X14" i="578"/>
  <c r="X13" i="578"/>
  <c r="X12" i="578"/>
  <c r="X11" i="578"/>
  <c r="X10" i="578"/>
  <c r="X6" i="578"/>
  <c r="AP136" i="573"/>
  <c r="AP138" i="573" s="1"/>
  <c r="AO136" i="573"/>
  <c r="AO138" i="573" s="1"/>
  <c r="AN136" i="573"/>
  <c r="AN138" i="573" s="1"/>
  <c r="AM136" i="573"/>
  <c r="AM138" i="573" s="1"/>
  <c r="AL136" i="573"/>
  <c r="AL138" i="573" s="1"/>
  <c r="AK136" i="573"/>
  <c r="AK138" i="573" s="1"/>
  <c r="AJ136" i="573"/>
  <c r="AJ138" i="573" s="1"/>
  <c r="AI136" i="573"/>
  <c r="AI138" i="573" s="1"/>
  <c r="AH136" i="573"/>
  <c r="AH138" i="573" s="1"/>
  <c r="AG136" i="573"/>
  <c r="AG138" i="573" s="1"/>
  <c r="AF136" i="573"/>
  <c r="AF138" i="573" s="1"/>
  <c r="AE136" i="573"/>
  <c r="AE138" i="573" s="1"/>
  <c r="AD136" i="573"/>
  <c r="AD138" i="573" s="1"/>
  <c r="AC136" i="573"/>
  <c r="AC138" i="573" s="1"/>
  <c r="AB136" i="573"/>
  <c r="AB138" i="573" s="1"/>
  <c r="AA136" i="573"/>
  <c r="AA138" i="573" s="1"/>
  <c r="Z136" i="573"/>
  <c r="Z138" i="573" s="1"/>
  <c r="Y136" i="573"/>
  <c r="Y138" i="573" s="1"/>
  <c r="X136" i="573"/>
  <c r="X138" i="573" s="1"/>
  <c r="W136" i="573"/>
  <c r="W138" i="573" s="1"/>
  <c r="V136" i="573"/>
  <c r="V138" i="573" s="1"/>
  <c r="U136" i="573"/>
  <c r="U138" i="573" s="1"/>
  <c r="T136" i="573"/>
  <c r="T138" i="573" s="1"/>
  <c r="S136" i="573"/>
  <c r="S138" i="573" s="1"/>
  <c r="R136" i="573"/>
  <c r="R138" i="573" s="1"/>
  <c r="Q136" i="573"/>
  <c r="Q138" i="573" s="1"/>
  <c r="P136" i="573"/>
  <c r="P138" i="573" s="1"/>
  <c r="O136" i="573"/>
  <c r="O138" i="573" s="1"/>
  <c r="N136" i="573"/>
  <c r="N138" i="573" s="1"/>
  <c r="M136" i="573"/>
  <c r="M138" i="573" s="1"/>
  <c r="L136" i="573"/>
  <c r="L138" i="573" s="1"/>
  <c r="K136" i="573"/>
  <c r="K138" i="573" s="1"/>
  <c r="J136" i="573"/>
  <c r="J138" i="573" s="1"/>
  <c r="I136" i="573"/>
  <c r="I138" i="573" s="1"/>
  <c r="H136" i="573"/>
  <c r="H138" i="573" s="1"/>
  <c r="G136" i="573"/>
  <c r="G138" i="573" s="1"/>
  <c r="F136" i="573"/>
  <c r="F138" i="573" s="1"/>
  <c r="E136" i="573"/>
  <c r="E138" i="573" s="1"/>
  <c r="D136" i="573"/>
  <c r="D138" i="573" s="1"/>
  <c r="C136" i="573"/>
  <c r="C138" i="573" s="1"/>
  <c r="B136" i="573"/>
  <c r="B138" i="573" s="1"/>
  <c r="AQ134" i="573"/>
  <c r="AQ133" i="573"/>
  <c r="AQ132" i="573"/>
  <c r="AQ131" i="573"/>
  <c r="AQ130" i="573"/>
  <c r="AQ129" i="573"/>
  <c r="AQ128" i="573"/>
  <c r="AQ127" i="573"/>
  <c r="AQ126" i="573"/>
  <c r="AQ125" i="573"/>
  <c r="AQ124" i="573"/>
  <c r="AQ123" i="573"/>
  <c r="AQ122" i="573"/>
  <c r="AQ121" i="573"/>
  <c r="AQ120" i="573"/>
  <c r="AQ119" i="573"/>
  <c r="AQ118" i="573"/>
  <c r="AQ117" i="573"/>
  <c r="AQ116" i="573"/>
  <c r="AQ115" i="573"/>
  <c r="AQ114" i="573"/>
  <c r="AQ113" i="573"/>
  <c r="AQ112" i="573"/>
  <c r="AQ111" i="573"/>
  <c r="AQ110" i="573"/>
  <c r="AQ109" i="573"/>
  <c r="AQ108" i="573"/>
  <c r="AQ107" i="573"/>
  <c r="AQ106" i="573"/>
  <c r="AQ105" i="573"/>
  <c r="AQ104" i="573"/>
  <c r="AQ103" i="573"/>
  <c r="AQ102" i="573"/>
  <c r="AQ101" i="573"/>
  <c r="AQ100" i="573"/>
  <c r="AQ99" i="573"/>
  <c r="AQ98" i="573"/>
  <c r="AQ97" i="573"/>
  <c r="AQ96" i="573"/>
  <c r="AQ95" i="573"/>
  <c r="AQ94" i="573"/>
  <c r="AQ93" i="573"/>
  <c r="AQ92" i="573"/>
  <c r="AQ91" i="573"/>
  <c r="AQ90" i="573"/>
  <c r="AQ89" i="573"/>
  <c r="AQ88" i="573"/>
  <c r="AQ87" i="573"/>
  <c r="AQ86" i="573"/>
  <c r="AQ85" i="573"/>
  <c r="AQ84" i="573"/>
  <c r="AQ83" i="573"/>
  <c r="AQ82" i="573"/>
  <c r="AQ81" i="573"/>
  <c r="AQ80" i="573"/>
  <c r="AQ79" i="573"/>
  <c r="AQ78" i="573"/>
  <c r="AQ77" i="573"/>
  <c r="AQ76" i="573"/>
  <c r="AQ75" i="573"/>
  <c r="AQ74" i="573"/>
  <c r="AQ73" i="573"/>
  <c r="AQ72" i="573"/>
  <c r="AQ71" i="573"/>
  <c r="AQ70" i="573"/>
  <c r="AQ69" i="573"/>
  <c r="AQ68" i="573"/>
  <c r="AQ67" i="573"/>
  <c r="AQ66" i="573"/>
  <c r="AQ65" i="573"/>
  <c r="AQ64" i="573"/>
  <c r="AQ63" i="573"/>
  <c r="AQ62" i="573"/>
  <c r="AQ61" i="573"/>
  <c r="AQ60" i="573"/>
  <c r="AQ59" i="573"/>
  <c r="AQ58" i="573"/>
  <c r="AQ57" i="573"/>
  <c r="AQ56" i="573"/>
  <c r="AQ55" i="573"/>
  <c r="AQ54" i="573"/>
  <c r="AQ53" i="573"/>
  <c r="AQ52" i="573"/>
  <c r="AQ51" i="573"/>
  <c r="AQ50" i="573"/>
  <c r="AQ49" i="573"/>
  <c r="AQ48" i="573"/>
  <c r="AQ47" i="573"/>
  <c r="AQ46" i="573"/>
  <c r="AQ45" i="573"/>
  <c r="AQ44" i="573"/>
  <c r="AQ43" i="573"/>
  <c r="AQ42" i="573"/>
  <c r="AQ41" i="573"/>
  <c r="AQ40" i="573"/>
  <c r="AQ39" i="573"/>
  <c r="AQ38" i="573"/>
  <c r="AQ37" i="573"/>
  <c r="AQ36" i="573"/>
  <c r="AQ35" i="573"/>
  <c r="AQ34" i="573"/>
  <c r="AQ33" i="573"/>
  <c r="AQ32" i="573"/>
  <c r="AQ31" i="573"/>
  <c r="AQ30" i="573"/>
  <c r="AQ29" i="573"/>
  <c r="AQ28" i="573"/>
  <c r="AQ27" i="573"/>
  <c r="AQ26" i="573"/>
  <c r="AQ25" i="573"/>
  <c r="AQ24" i="573"/>
  <c r="AQ23" i="573"/>
  <c r="AQ22" i="573"/>
  <c r="AQ21" i="573"/>
  <c r="AQ20" i="573"/>
  <c r="AQ19" i="573"/>
  <c r="AQ18" i="573"/>
  <c r="AQ17" i="573"/>
  <c r="AQ16" i="573"/>
  <c r="AQ15" i="573"/>
  <c r="AQ14" i="573"/>
  <c r="AQ13" i="573"/>
  <c r="AQ12" i="573"/>
  <c r="AQ11" i="573"/>
  <c r="AQ10" i="573"/>
  <c r="AQ6" i="573"/>
  <c r="W6" i="586" l="1"/>
  <c r="H13" i="604"/>
  <c r="Z6" i="589"/>
  <c r="H39" i="604"/>
  <c r="Y6" i="587"/>
  <c r="H27" i="604"/>
  <c r="AQ136" i="573"/>
  <c r="AQ138" i="573" s="1"/>
  <c r="X113" i="578"/>
  <c r="X24" i="578"/>
  <c r="X111" i="578" s="1"/>
  <c r="X6" i="586" l="1"/>
  <c r="H14" i="604"/>
  <c r="AA6" i="589"/>
  <c r="H43" i="604" s="1"/>
  <c r="H40" i="604"/>
  <c r="Z6" i="587"/>
  <c r="H28" i="604"/>
  <c r="AK113" i="576"/>
  <c r="AK114" i="576"/>
  <c r="AK115" i="576"/>
  <c r="X124" i="577"/>
  <c r="X126" i="577" s="1"/>
  <c r="W124" i="577"/>
  <c r="W126" i="577" s="1"/>
  <c r="S124" i="577"/>
  <c r="S126" i="577" s="1"/>
  <c r="R124" i="577"/>
  <c r="R126" i="577" s="1"/>
  <c r="Q124" i="577"/>
  <c r="Q126" i="577" s="1"/>
  <c r="P124" i="577"/>
  <c r="P126" i="577" s="1"/>
  <c r="O124" i="577"/>
  <c r="O126" i="577" s="1"/>
  <c r="N124" i="577"/>
  <c r="N126" i="577" s="1"/>
  <c r="M124" i="577"/>
  <c r="M126" i="577" s="1"/>
  <c r="L124" i="577"/>
  <c r="L126" i="577" s="1"/>
  <c r="K124" i="577"/>
  <c r="K126" i="577" s="1"/>
  <c r="J124" i="577"/>
  <c r="J126" i="577" s="1"/>
  <c r="I124" i="577"/>
  <c r="I126" i="577" s="1"/>
  <c r="H124" i="577"/>
  <c r="H126" i="577" s="1"/>
  <c r="G124" i="577"/>
  <c r="G126" i="577" s="1"/>
  <c r="F124" i="577"/>
  <c r="F126" i="577" s="1"/>
  <c r="E124" i="577"/>
  <c r="E126" i="577" s="1"/>
  <c r="D124" i="577"/>
  <c r="D126" i="577" s="1"/>
  <c r="C124" i="577"/>
  <c r="C126" i="577" s="1"/>
  <c r="B124" i="577"/>
  <c r="B126" i="577" s="1"/>
  <c r="Z122" i="577"/>
  <c r="Z121" i="577"/>
  <c r="Z120" i="577"/>
  <c r="Z119" i="577"/>
  <c r="Z118" i="577"/>
  <c r="Z117" i="577"/>
  <c r="Z116" i="577"/>
  <c r="Z115" i="577"/>
  <c r="Z114" i="577"/>
  <c r="Z113" i="577"/>
  <c r="Z112" i="577"/>
  <c r="Z111" i="577"/>
  <c r="Z110" i="577"/>
  <c r="Z109" i="577"/>
  <c r="Z108" i="577"/>
  <c r="Z107" i="577"/>
  <c r="Z106" i="577"/>
  <c r="Z105" i="577"/>
  <c r="Z104" i="577"/>
  <c r="Z103" i="577"/>
  <c r="Z102" i="577"/>
  <c r="Z101" i="577"/>
  <c r="Z100" i="577"/>
  <c r="Z99" i="577"/>
  <c r="Z98" i="577"/>
  <c r="Z97" i="577"/>
  <c r="Z96" i="577"/>
  <c r="Z95" i="577"/>
  <c r="Z94" i="577"/>
  <c r="Z93" i="577"/>
  <c r="Z92" i="577"/>
  <c r="Z91" i="577"/>
  <c r="Z90" i="577"/>
  <c r="Z89" i="577"/>
  <c r="Z88" i="577"/>
  <c r="Z87" i="577"/>
  <c r="Z86" i="577"/>
  <c r="Z85" i="577"/>
  <c r="Z84" i="577"/>
  <c r="Z83" i="577"/>
  <c r="Z82" i="577"/>
  <c r="Z81" i="577"/>
  <c r="Z80" i="577"/>
  <c r="Z79" i="577"/>
  <c r="Z78" i="577"/>
  <c r="Z77" i="577"/>
  <c r="Z76" i="577"/>
  <c r="Z75" i="577"/>
  <c r="Z74" i="577"/>
  <c r="Z73" i="577"/>
  <c r="Z72" i="577"/>
  <c r="Z71" i="577"/>
  <c r="Z70" i="577"/>
  <c r="Z69" i="577"/>
  <c r="Z68" i="577"/>
  <c r="Z67" i="577"/>
  <c r="Z66" i="577"/>
  <c r="Z65" i="577"/>
  <c r="Z64" i="577"/>
  <c r="Z63" i="577"/>
  <c r="Z62" i="577"/>
  <c r="Z61" i="577"/>
  <c r="Z60" i="577"/>
  <c r="Z59" i="577"/>
  <c r="Z58" i="577"/>
  <c r="Z57" i="577"/>
  <c r="Z56" i="577"/>
  <c r="Z55" i="577"/>
  <c r="Z54" i="577"/>
  <c r="Z53" i="577"/>
  <c r="Z52" i="577"/>
  <c r="Z51" i="577"/>
  <c r="Z50" i="577"/>
  <c r="Z49" i="577"/>
  <c r="Z48" i="577"/>
  <c r="Z47" i="577"/>
  <c r="Z46" i="577"/>
  <c r="Z45" i="577"/>
  <c r="Z44" i="577"/>
  <c r="Z43" i="577"/>
  <c r="Z42" i="577"/>
  <c r="Z41" i="577"/>
  <c r="Z40" i="577"/>
  <c r="Z39" i="577"/>
  <c r="Z38" i="577"/>
  <c r="Z37" i="577"/>
  <c r="Z36" i="577"/>
  <c r="Z35" i="577"/>
  <c r="Z34" i="577"/>
  <c r="Z33" i="577"/>
  <c r="Z32" i="577"/>
  <c r="Z31" i="577"/>
  <c r="Z30" i="577"/>
  <c r="Z29" i="577"/>
  <c r="Z28" i="577"/>
  <c r="Z27" i="577"/>
  <c r="Z26" i="577"/>
  <c r="Z25" i="577"/>
  <c r="Y24" i="577"/>
  <c r="Y124" i="577" s="1"/>
  <c r="Y126" i="577" s="1"/>
  <c r="V24" i="577"/>
  <c r="V124" i="577" s="1"/>
  <c r="V126" i="577" s="1"/>
  <c r="U24" i="577"/>
  <c r="U124" i="577" s="1"/>
  <c r="U126" i="577" s="1"/>
  <c r="T24" i="577"/>
  <c r="Z23" i="577"/>
  <c r="Z22" i="577"/>
  <c r="Z21" i="577"/>
  <c r="Z20" i="577"/>
  <c r="Z19" i="577"/>
  <c r="Z18" i="577"/>
  <c r="Z17" i="577"/>
  <c r="Z16" i="577"/>
  <c r="Z15" i="577"/>
  <c r="Z14" i="577"/>
  <c r="Z13" i="577"/>
  <c r="Z12" i="577"/>
  <c r="Z11" i="577"/>
  <c r="Z10" i="577"/>
  <c r="Z6" i="577"/>
  <c r="AJ116" i="576"/>
  <c r="AJ118" i="576" s="1"/>
  <c r="AI116" i="576"/>
  <c r="AI118" i="576" s="1"/>
  <c r="AF116" i="576"/>
  <c r="AF118" i="576" s="1"/>
  <c r="AE116" i="576"/>
  <c r="AE118" i="576" s="1"/>
  <c r="AD116" i="576"/>
  <c r="AD118" i="576" s="1"/>
  <c r="AC116" i="576"/>
  <c r="AC118" i="576" s="1"/>
  <c r="AB116" i="576"/>
  <c r="AB118" i="576" s="1"/>
  <c r="AA116" i="576"/>
  <c r="AA118" i="576" s="1"/>
  <c r="Z116" i="576"/>
  <c r="Z118" i="576" s="1"/>
  <c r="Y116" i="576"/>
  <c r="Y118" i="576" s="1"/>
  <c r="X116" i="576"/>
  <c r="X118" i="576" s="1"/>
  <c r="W116" i="576"/>
  <c r="W118" i="576" s="1"/>
  <c r="V116" i="576"/>
  <c r="V118" i="576" s="1"/>
  <c r="U116" i="576"/>
  <c r="U118" i="576" s="1"/>
  <c r="T116" i="576"/>
  <c r="T118" i="576" s="1"/>
  <c r="S116" i="576"/>
  <c r="S118" i="576" s="1"/>
  <c r="R116" i="576"/>
  <c r="R118" i="576" s="1"/>
  <c r="Q116" i="576"/>
  <c r="Q118" i="576" s="1"/>
  <c r="P116" i="576"/>
  <c r="P118" i="576" s="1"/>
  <c r="O116" i="576"/>
  <c r="O118" i="576" s="1"/>
  <c r="N116" i="576"/>
  <c r="N118" i="576" s="1"/>
  <c r="M116" i="576"/>
  <c r="M118" i="576" s="1"/>
  <c r="L116" i="576"/>
  <c r="L118" i="576" s="1"/>
  <c r="K116" i="576"/>
  <c r="K118" i="576" s="1"/>
  <c r="J116" i="576"/>
  <c r="J118" i="576" s="1"/>
  <c r="I116" i="576"/>
  <c r="I118" i="576" s="1"/>
  <c r="H116" i="576"/>
  <c r="H118" i="576" s="1"/>
  <c r="G116" i="576"/>
  <c r="G118" i="576" s="1"/>
  <c r="F116" i="576"/>
  <c r="F118" i="576" s="1"/>
  <c r="E116" i="576"/>
  <c r="E118" i="576" s="1"/>
  <c r="D116" i="576"/>
  <c r="D118" i="576" s="1"/>
  <c r="C116" i="576"/>
  <c r="C118" i="576" s="1"/>
  <c r="B116" i="576"/>
  <c r="B118" i="576" s="1"/>
  <c r="AK112" i="576"/>
  <c r="AK111" i="576"/>
  <c r="AK110" i="576"/>
  <c r="AK109" i="576"/>
  <c r="AK108" i="576"/>
  <c r="AK107" i="576"/>
  <c r="AK106" i="576"/>
  <c r="AK105" i="576"/>
  <c r="AK104" i="576"/>
  <c r="AK103" i="576"/>
  <c r="AK102" i="576"/>
  <c r="AK101" i="576"/>
  <c r="AK100" i="576"/>
  <c r="AK99" i="576"/>
  <c r="AK98" i="576"/>
  <c r="AK97" i="576"/>
  <c r="AK96" i="576"/>
  <c r="AK95" i="576"/>
  <c r="AK94" i="576"/>
  <c r="AK93" i="576"/>
  <c r="AK92" i="576"/>
  <c r="AK91" i="576"/>
  <c r="AK90" i="576"/>
  <c r="AK89" i="576"/>
  <c r="AK88" i="576"/>
  <c r="AK87" i="576"/>
  <c r="AK86" i="576"/>
  <c r="AK85" i="576"/>
  <c r="AK84" i="576"/>
  <c r="AK83" i="576"/>
  <c r="AK82" i="576"/>
  <c r="AK81" i="576"/>
  <c r="AK80" i="576"/>
  <c r="AK79" i="576"/>
  <c r="AK78" i="576"/>
  <c r="AK77" i="576"/>
  <c r="AK76" i="576"/>
  <c r="AK75" i="576"/>
  <c r="AK74" i="576"/>
  <c r="AK73" i="576"/>
  <c r="AK72" i="576"/>
  <c r="AK71" i="576"/>
  <c r="AK70" i="576"/>
  <c r="AK69" i="576"/>
  <c r="AK68" i="576"/>
  <c r="AK67" i="576"/>
  <c r="AK66" i="576"/>
  <c r="AK65" i="576"/>
  <c r="AK64" i="576"/>
  <c r="AK63" i="576"/>
  <c r="AK62" i="576"/>
  <c r="AK61" i="576"/>
  <c r="AK60" i="576"/>
  <c r="AK59" i="576"/>
  <c r="AK58" i="576"/>
  <c r="AK57" i="576"/>
  <c r="AK56" i="576"/>
  <c r="AK55" i="576"/>
  <c r="AK54" i="576"/>
  <c r="AK53" i="576"/>
  <c r="AK52" i="576"/>
  <c r="AK51" i="576"/>
  <c r="AK50" i="576"/>
  <c r="AK49" i="576"/>
  <c r="AK48" i="576"/>
  <c r="AK47" i="576"/>
  <c r="AK46" i="576"/>
  <c r="AK45" i="576"/>
  <c r="AK44" i="576"/>
  <c r="AK43" i="576"/>
  <c r="AK42" i="576"/>
  <c r="AK41" i="576"/>
  <c r="AK40" i="576"/>
  <c r="AK39" i="576"/>
  <c r="AK38" i="576"/>
  <c r="AK37" i="576"/>
  <c r="AK36" i="576"/>
  <c r="AK35" i="576"/>
  <c r="AK34" i="576"/>
  <c r="AK33" i="576"/>
  <c r="AK32" i="576"/>
  <c r="AK31" i="576"/>
  <c r="AK30" i="576"/>
  <c r="AH29" i="576"/>
  <c r="AH116" i="576" s="1"/>
  <c r="AH118" i="576" s="1"/>
  <c r="AG29" i="576"/>
  <c r="AG116" i="576" s="1"/>
  <c r="AG118" i="576" s="1"/>
  <c r="AK28" i="576"/>
  <c r="AK27" i="576"/>
  <c r="AK26" i="576"/>
  <c r="AK25" i="576"/>
  <c r="AK24" i="576"/>
  <c r="AK23" i="576"/>
  <c r="AK22" i="576"/>
  <c r="AK21" i="576"/>
  <c r="AK20" i="576"/>
  <c r="AK19" i="576"/>
  <c r="AK18" i="576"/>
  <c r="AK17" i="576"/>
  <c r="AK16" i="576"/>
  <c r="AK15" i="576"/>
  <c r="AK14" i="576"/>
  <c r="AK13" i="576"/>
  <c r="AK12" i="576"/>
  <c r="AK11" i="576"/>
  <c r="AK10" i="576"/>
  <c r="AK6" i="576"/>
  <c r="AO123" i="575"/>
  <c r="AO125" i="575" s="1"/>
  <c r="AN123" i="575"/>
  <c r="AN125" i="575" s="1"/>
  <c r="AM123" i="575"/>
  <c r="AM125" i="575" s="1"/>
  <c r="AJ123" i="575"/>
  <c r="AJ125" i="575" s="1"/>
  <c r="AI123" i="575"/>
  <c r="AI125" i="575" s="1"/>
  <c r="AH123" i="575"/>
  <c r="AH125" i="575" s="1"/>
  <c r="AG123" i="575"/>
  <c r="AG125" i="575" s="1"/>
  <c r="AF123" i="575"/>
  <c r="AF125" i="575" s="1"/>
  <c r="AE123" i="575"/>
  <c r="AE125" i="575" s="1"/>
  <c r="AD123" i="575"/>
  <c r="AD125" i="575" s="1"/>
  <c r="AC123" i="575"/>
  <c r="AC125" i="575" s="1"/>
  <c r="AB123" i="575"/>
  <c r="AB125" i="575" s="1"/>
  <c r="AA123" i="575"/>
  <c r="AA125" i="575" s="1"/>
  <c r="Z123" i="575"/>
  <c r="Z125" i="575" s="1"/>
  <c r="Y123" i="575"/>
  <c r="Y125" i="575" s="1"/>
  <c r="X123" i="575"/>
  <c r="X125" i="575" s="1"/>
  <c r="W123" i="575"/>
  <c r="W125" i="575" s="1"/>
  <c r="V123" i="575"/>
  <c r="V125" i="575" s="1"/>
  <c r="U123" i="575"/>
  <c r="U125" i="575" s="1"/>
  <c r="T123" i="575"/>
  <c r="T125" i="575" s="1"/>
  <c r="S123" i="575"/>
  <c r="S125" i="575" s="1"/>
  <c r="R123" i="575"/>
  <c r="R125" i="575" s="1"/>
  <c r="Q123" i="575"/>
  <c r="Q125" i="575" s="1"/>
  <c r="P123" i="575"/>
  <c r="P125" i="575" s="1"/>
  <c r="O123" i="575"/>
  <c r="O125" i="575" s="1"/>
  <c r="N123" i="575"/>
  <c r="N125" i="575" s="1"/>
  <c r="M123" i="575"/>
  <c r="M125" i="575" s="1"/>
  <c r="L123" i="575"/>
  <c r="L125" i="575" s="1"/>
  <c r="K123" i="575"/>
  <c r="K125" i="575" s="1"/>
  <c r="J123" i="575"/>
  <c r="J125" i="575" s="1"/>
  <c r="I123" i="575"/>
  <c r="I125" i="575" s="1"/>
  <c r="H123" i="575"/>
  <c r="H125" i="575" s="1"/>
  <c r="G123" i="575"/>
  <c r="G125" i="575" s="1"/>
  <c r="F123" i="575"/>
  <c r="F125" i="575" s="1"/>
  <c r="E123" i="575"/>
  <c r="E125" i="575" s="1"/>
  <c r="D123" i="575"/>
  <c r="D125" i="575" s="1"/>
  <c r="C123" i="575"/>
  <c r="C125" i="575" s="1"/>
  <c r="B123" i="575"/>
  <c r="B125" i="575" s="1"/>
  <c r="AP121" i="575"/>
  <c r="AP120" i="575"/>
  <c r="AP119" i="575"/>
  <c r="AP118" i="575"/>
  <c r="AP117" i="575"/>
  <c r="AP116" i="575"/>
  <c r="AP115" i="575"/>
  <c r="AP114" i="575"/>
  <c r="AP113" i="575"/>
  <c r="AP112" i="575"/>
  <c r="AP111" i="575"/>
  <c r="AP110" i="575"/>
  <c r="AP109" i="575"/>
  <c r="AP108" i="575"/>
  <c r="AP107" i="575"/>
  <c r="AP106" i="575"/>
  <c r="AP105" i="575"/>
  <c r="AP104" i="575"/>
  <c r="AP103" i="575"/>
  <c r="AP102" i="575"/>
  <c r="AP101" i="575"/>
  <c r="AP100" i="575"/>
  <c r="AP99" i="575"/>
  <c r="AP98" i="575"/>
  <c r="AP97" i="575"/>
  <c r="AP96" i="575"/>
  <c r="AP95" i="575"/>
  <c r="AP94" i="575"/>
  <c r="AP93" i="575"/>
  <c r="AP92" i="575"/>
  <c r="AP91" i="575"/>
  <c r="AP90" i="575"/>
  <c r="AP89" i="575"/>
  <c r="AP88" i="575"/>
  <c r="AP87" i="575"/>
  <c r="AP86" i="575"/>
  <c r="AP85" i="575"/>
  <c r="AP84" i="575"/>
  <c r="AP83" i="575"/>
  <c r="AP82" i="575"/>
  <c r="AP81" i="575"/>
  <c r="AP80" i="575"/>
  <c r="AP79" i="575"/>
  <c r="AP78" i="575"/>
  <c r="AP77" i="575"/>
  <c r="AP76" i="575"/>
  <c r="AP75" i="575"/>
  <c r="AP74" i="575"/>
  <c r="AP73" i="575"/>
  <c r="AP72" i="575"/>
  <c r="AP71" i="575"/>
  <c r="AP70" i="575"/>
  <c r="AP69" i="575"/>
  <c r="AP68" i="575"/>
  <c r="AP67" i="575"/>
  <c r="AP66" i="575"/>
  <c r="AP65" i="575"/>
  <c r="AP64" i="575"/>
  <c r="AP63" i="575"/>
  <c r="AP62" i="575"/>
  <c r="AP61" i="575"/>
  <c r="AP60" i="575"/>
  <c r="AP59" i="575"/>
  <c r="AP58" i="575"/>
  <c r="AP57" i="575"/>
  <c r="AP56" i="575"/>
  <c r="AP55" i="575"/>
  <c r="AP54" i="575"/>
  <c r="AP53" i="575"/>
  <c r="AP52" i="575"/>
  <c r="AP51" i="575"/>
  <c r="AP50" i="575"/>
  <c r="AP49" i="575"/>
  <c r="AP48" i="575"/>
  <c r="AP47" i="575"/>
  <c r="AP46" i="575"/>
  <c r="AP45" i="575"/>
  <c r="AP44" i="575"/>
  <c r="AP43" i="575"/>
  <c r="AP42" i="575"/>
  <c r="AP41" i="575"/>
  <c r="AP40" i="575"/>
  <c r="AP39" i="575"/>
  <c r="AP38" i="575"/>
  <c r="AP37" i="575"/>
  <c r="AP36" i="575"/>
  <c r="AP35" i="575"/>
  <c r="AP34" i="575"/>
  <c r="AP33" i="575"/>
  <c r="AP32" i="575"/>
  <c r="AP31" i="575"/>
  <c r="AP30" i="575"/>
  <c r="AP29" i="575"/>
  <c r="AP28" i="575"/>
  <c r="AP27" i="575"/>
  <c r="AP26" i="575"/>
  <c r="AP25" i="575"/>
  <c r="AL24" i="575"/>
  <c r="AK24" i="575"/>
  <c r="AK123" i="575" s="1"/>
  <c r="AK125" i="575" s="1"/>
  <c r="AP23" i="575"/>
  <c r="AP22" i="575"/>
  <c r="AP21" i="575"/>
  <c r="AP20" i="575"/>
  <c r="AP19" i="575"/>
  <c r="AP18" i="575"/>
  <c r="AP17" i="575"/>
  <c r="AP16" i="575"/>
  <c r="AP15" i="575"/>
  <c r="AP14" i="575"/>
  <c r="AP13" i="575"/>
  <c r="AP12" i="575"/>
  <c r="AP11" i="575"/>
  <c r="AP10" i="575"/>
  <c r="AP6" i="575"/>
  <c r="Y6" i="586" l="1"/>
  <c r="Z6" i="586" s="1"/>
  <c r="AA6" i="586" s="1"/>
  <c r="AB6" i="586" s="1"/>
  <c r="AC6" i="586" s="1"/>
  <c r="H16" i="604" s="1"/>
  <c r="H15" i="604"/>
  <c r="AA6" i="587"/>
  <c r="AB6" i="587" s="1"/>
  <c r="AC6" i="587" s="1"/>
  <c r="H30" i="604" s="1"/>
  <c r="H29" i="604"/>
  <c r="AP24" i="575"/>
  <c r="AP123" i="575" s="1"/>
  <c r="Z24" i="577"/>
  <c r="Z124" i="577" s="1"/>
  <c r="T124" i="577"/>
  <c r="T126" i="577" s="1"/>
  <c r="Z126" i="577" s="1"/>
  <c r="AK118" i="576"/>
  <c r="AK29" i="576"/>
  <c r="AK116" i="576" s="1"/>
  <c r="AL123" i="575"/>
  <c r="AL125" i="575" s="1"/>
  <c r="AP125" i="575" s="1"/>
  <c r="AP133" i="575" l="1"/>
  <c r="AP135" i="575" s="1"/>
  <c r="AP112" i="574"/>
  <c r="AP113" i="574"/>
  <c r="C96" i="572"/>
  <c r="C122" i="571"/>
  <c r="AO115" i="574" l="1"/>
  <c r="AO117" i="574" s="1"/>
  <c r="AN115" i="574"/>
  <c r="AN117" i="574" s="1"/>
  <c r="AM115" i="574"/>
  <c r="AM117" i="574" s="1"/>
  <c r="AL115" i="574"/>
  <c r="AL117" i="574" s="1"/>
  <c r="AK115" i="574"/>
  <c r="AK117" i="574" s="1"/>
  <c r="AJ115" i="574"/>
  <c r="AJ117" i="574" s="1"/>
  <c r="AI115" i="574"/>
  <c r="AI117" i="574" s="1"/>
  <c r="AH115" i="574"/>
  <c r="AH117" i="574" s="1"/>
  <c r="AG115" i="574"/>
  <c r="AG117" i="574" s="1"/>
  <c r="AF115" i="574"/>
  <c r="AF117" i="574" s="1"/>
  <c r="AE115" i="574"/>
  <c r="AE117" i="574" s="1"/>
  <c r="AD115" i="574"/>
  <c r="AD117" i="574" s="1"/>
  <c r="AC115" i="574"/>
  <c r="AC117" i="574" s="1"/>
  <c r="AB115" i="574"/>
  <c r="AB117" i="574" s="1"/>
  <c r="AA115" i="574"/>
  <c r="AA117" i="574" s="1"/>
  <c r="Z115" i="574"/>
  <c r="Z117" i="574" s="1"/>
  <c r="Y115" i="574"/>
  <c r="Y117" i="574" s="1"/>
  <c r="X115" i="574"/>
  <c r="X117" i="574" s="1"/>
  <c r="W115" i="574"/>
  <c r="W117" i="574" s="1"/>
  <c r="V115" i="574"/>
  <c r="V117" i="574" s="1"/>
  <c r="U115" i="574"/>
  <c r="U117" i="574" s="1"/>
  <c r="T115" i="574"/>
  <c r="T117" i="574" s="1"/>
  <c r="S115" i="574"/>
  <c r="S117" i="574" s="1"/>
  <c r="R115" i="574"/>
  <c r="R117" i="574" s="1"/>
  <c r="Q115" i="574"/>
  <c r="Q117" i="574" s="1"/>
  <c r="P115" i="574"/>
  <c r="P117" i="574" s="1"/>
  <c r="O115" i="574"/>
  <c r="O117" i="574" s="1"/>
  <c r="N115" i="574"/>
  <c r="N117" i="574" s="1"/>
  <c r="M115" i="574"/>
  <c r="M117" i="574" s="1"/>
  <c r="L115" i="574"/>
  <c r="L117" i="574" s="1"/>
  <c r="K115" i="574"/>
  <c r="K117" i="574" s="1"/>
  <c r="J115" i="574"/>
  <c r="J117" i="574" s="1"/>
  <c r="I115" i="574"/>
  <c r="I117" i="574" s="1"/>
  <c r="H115" i="574"/>
  <c r="H117" i="574" s="1"/>
  <c r="G115" i="574"/>
  <c r="G117" i="574" s="1"/>
  <c r="F115" i="574"/>
  <c r="F117" i="574" s="1"/>
  <c r="E115" i="574"/>
  <c r="E117" i="574" s="1"/>
  <c r="D115" i="574"/>
  <c r="D117" i="574" s="1"/>
  <c r="C115" i="574"/>
  <c r="C117" i="574" s="1"/>
  <c r="B115" i="574"/>
  <c r="B117" i="574" s="1"/>
  <c r="AP111" i="574"/>
  <c r="AP110" i="574"/>
  <c r="AP109" i="574"/>
  <c r="AP108" i="574"/>
  <c r="AP107" i="574"/>
  <c r="AP106" i="574"/>
  <c r="AP105" i="574"/>
  <c r="AP104" i="574"/>
  <c r="AP103" i="574"/>
  <c r="AP102" i="574"/>
  <c r="AP101" i="574"/>
  <c r="AP100" i="574"/>
  <c r="AP99" i="574"/>
  <c r="AP98" i="574"/>
  <c r="AP97" i="574"/>
  <c r="AP96" i="574"/>
  <c r="AP95" i="574"/>
  <c r="AP94" i="574"/>
  <c r="AP93" i="574"/>
  <c r="AP92" i="574"/>
  <c r="AP91" i="574"/>
  <c r="AP90" i="574"/>
  <c r="AP89" i="574"/>
  <c r="AP88" i="574"/>
  <c r="AP87" i="574"/>
  <c r="AP86" i="574"/>
  <c r="AP85" i="574"/>
  <c r="AP84" i="574"/>
  <c r="AP83" i="574"/>
  <c r="AP82" i="574"/>
  <c r="AP81" i="574"/>
  <c r="AP80" i="574"/>
  <c r="AP79" i="574"/>
  <c r="AP78" i="574"/>
  <c r="AP77" i="574"/>
  <c r="AP76" i="574"/>
  <c r="AP75" i="574"/>
  <c r="AP74" i="574"/>
  <c r="AP73" i="574"/>
  <c r="AP72" i="574"/>
  <c r="AP71" i="574"/>
  <c r="AP70" i="574"/>
  <c r="AP69" i="574"/>
  <c r="AP68" i="574"/>
  <c r="AP67" i="574"/>
  <c r="AP66" i="574"/>
  <c r="AP65" i="574"/>
  <c r="AP64" i="574"/>
  <c r="AP63" i="574"/>
  <c r="AP62" i="574"/>
  <c r="AP61" i="574"/>
  <c r="AP60" i="574"/>
  <c r="AP59" i="574"/>
  <c r="AP58" i="574"/>
  <c r="AP57" i="574"/>
  <c r="AP56" i="574"/>
  <c r="AP55" i="574"/>
  <c r="AP54" i="574"/>
  <c r="AP53" i="574"/>
  <c r="AP52" i="574"/>
  <c r="AP51" i="574"/>
  <c r="AP50" i="574"/>
  <c r="AP49" i="574"/>
  <c r="AP48" i="574"/>
  <c r="AP47" i="574"/>
  <c r="AP46" i="574"/>
  <c r="AP45" i="574"/>
  <c r="AP44" i="574"/>
  <c r="AP43" i="574"/>
  <c r="AP42" i="574"/>
  <c r="AP41" i="574"/>
  <c r="AP40" i="574"/>
  <c r="AP39" i="574"/>
  <c r="AP38" i="574"/>
  <c r="AP37" i="574"/>
  <c r="AP36" i="574"/>
  <c r="AP35" i="574"/>
  <c r="AP34" i="574"/>
  <c r="AP33" i="574"/>
  <c r="AP32" i="574"/>
  <c r="AP31" i="574"/>
  <c r="AP30" i="574"/>
  <c r="AP29" i="574"/>
  <c r="AP28" i="574"/>
  <c r="AP27" i="574"/>
  <c r="AP26" i="574"/>
  <c r="AP25" i="574"/>
  <c r="AP24" i="574"/>
  <c r="AP23" i="574"/>
  <c r="AP22" i="574"/>
  <c r="AP21" i="574"/>
  <c r="AP20" i="574"/>
  <c r="AP19" i="574"/>
  <c r="AP18" i="574"/>
  <c r="AP17" i="574"/>
  <c r="AP16" i="574"/>
  <c r="AP15" i="574"/>
  <c r="AP14" i="574"/>
  <c r="AP13" i="574"/>
  <c r="AP12" i="574"/>
  <c r="AP11" i="574"/>
  <c r="AP10" i="574"/>
  <c r="AP9" i="574"/>
  <c r="AP6" i="574"/>
  <c r="C95" i="572"/>
  <c r="C94" i="572"/>
  <c r="C93" i="572"/>
  <c r="C92" i="572"/>
  <c r="C91" i="572"/>
  <c r="C90" i="572"/>
  <c r="C89" i="572"/>
  <c r="C88" i="572"/>
  <c r="C87" i="572"/>
  <c r="C86" i="572"/>
  <c r="C85" i="572"/>
  <c r="C84" i="572"/>
  <c r="C83" i="572"/>
  <c r="C82" i="572"/>
  <c r="C81" i="572"/>
  <c r="C80" i="572"/>
  <c r="C79" i="572"/>
  <c r="C78" i="572"/>
  <c r="C77" i="572"/>
  <c r="C76" i="572"/>
  <c r="C75" i="572"/>
  <c r="C74" i="572"/>
  <c r="C73" i="572"/>
  <c r="C72" i="572"/>
  <c r="C71" i="572"/>
  <c r="C70" i="572"/>
  <c r="C69" i="572"/>
  <c r="C68" i="572"/>
  <c r="C67" i="572"/>
  <c r="C66" i="572"/>
  <c r="C65" i="572"/>
  <c r="C64" i="572"/>
  <c r="C63" i="572"/>
  <c r="C62" i="572"/>
  <c r="C61" i="572"/>
  <c r="C60" i="572"/>
  <c r="C59" i="572"/>
  <c r="C58" i="572"/>
  <c r="C57" i="572"/>
  <c r="C56" i="572"/>
  <c r="C55" i="572"/>
  <c r="C54" i="572"/>
  <c r="C53" i="572"/>
  <c r="C52" i="572"/>
  <c r="C51" i="572"/>
  <c r="C50" i="572"/>
  <c r="C49" i="572"/>
  <c r="C48" i="572"/>
  <c r="C47" i="572"/>
  <c r="C46" i="572"/>
  <c r="C45" i="572"/>
  <c r="C44" i="572"/>
  <c r="C43" i="572"/>
  <c r="C42" i="572"/>
  <c r="C41" i="572"/>
  <c r="C40" i="572"/>
  <c r="C39" i="572"/>
  <c r="C38" i="572"/>
  <c r="C37" i="572"/>
  <c r="C36" i="572"/>
  <c r="C35" i="572"/>
  <c r="C34" i="572"/>
  <c r="C33" i="572"/>
  <c r="C32" i="572"/>
  <c r="C31" i="572"/>
  <c r="C30" i="572"/>
  <c r="C29" i="572"/>
  <c r="C28" i="572"/>
  <c r="C27" i="572"/>
  <c r="C26" i="572"/>
  <c r="C25" i="572"/>
  <c r="C24" i="572"/>
  <c r="C23" i="572"/>
  <c r="C22" i="572"/>
  <c r="C21" i="572"/>
  <c r="C20" i="572"/>
  <c r="C19" i="572"/>
  <c r="C18" i="572"/>
  <c r="C17" i="572"/>
  <c r="C16" i="572"/>
  <c r="B15" i="572"/>
  <c r="C15" i="572" s="1"/>
  <c r="C14" i="572"/>
  <c r="C13" i="572"/>
  <c r="C12" i="572"/>
  <c r="C11" i="572"/>
  <c r="C10" i="572"/>
  <c r="C6" i="572"/>
  <c r="C121" i="571"/>
  <c r="C120" i="571"/>
  <c r="C119" i="571"/>
  <c r="C118" i="571"/>
  <c r="C117" i="571"/>
  <c r="C116" i="571"/>
  <c r="C115" i="571"/>
  <c r="C114" i="571"/>
  <c r="C113" i="571"/>
  <c r="C112" i="571"/>
  <c r="C111" i="571"/>
  <c r="C110" i="571"/>
  <c r="C109" i="571"/>
  <c r="C108" i="571"/>
  <c r="C107" i="571"/>
  <c r="C106" i="571"/>
  <c r="C105" i="571"/>
  <c r="C104" i="571"/>
  <c r="C103" i="571"/>
  <c r="C102" i="571"/>
  <c r="C101" i="571"/>
  <c r="C100" i="571"/>
  <c r="C99" i="571"/>
  <c r="C98" i="571"/>
  <c r="C97" i="571"/>
  <c r="C96" i="571"/>
  <c r="C95" i="571"/>
  <c r="C94" i="571"/>
  <c r="C93" i="571"/>
  <c r="C92" i="571"/>
  <c r="C91" i="571"/>
  <c r="C90" i="571"/>
  <c r="C89" i="571"/>
  <c r="C88" i="571"/>
  <c r="C87" i="571"/>
  <c r="C86" i="571"/>
  <c r="C85" i="571"/>
  <c r="C84" i="571"/>
  <c r="C83" i="571"/>
  <c r="C82" i="571"/>
  <c r="C81" i="571"/>
  <c r="C80" i="571"/>
  <c r="C79" i="571"/>
  <c r="C78" i="571"/>
  <c r="C77" i="571"/>
  <c r="C76" i="571"/>
  <c r="C75" i="571"/>
  <c r="C74" i="571"/>
  <c r="C73" i="571"/>
  <c r="C72" i="571"/>
  <c r="C71" i="571"/>
  <c r="C70" i="571"/>
  <c r="C69" i="571"/>
  <c r="C68" i="571"/>
  <c r="C67" i="571"/>
  <c r="C66" i="571"/>
  <c r="C65" i="571"/>
  <c r="C64" i="571"/>
  <c r="C63" i="571"/>
  <c r="C62" i="571"/>
  <c r="C61" i="571"/>
  <c r="C60" i="571"/>
  <c r="C59" i="571"/>
  <c r="C58" i="571"/>
  <c r="C57" i="571"/>
  <c r="C56" i="571"/>
  <c r="C55" i="571"/>
  <c r="C54" i="571"/>
  <c r="C53" i="571"/>
  <c r="C52" i="571"/>
  <c r="C51" i="571"/>
  <c r="C50" i="571"/>
  <c r="C49" i="571"/>
  <c r="C48" i="571"/>
  <c r="C47" i="571"/>
  <c r="C46" i="571"/>
  <c r="C45" i="571"/>
  <c r="C44" i="571"/>
  <c r="C43" i="571"/>
  <c r="C42" i="571"/>
  <c r="C41" i="571"/>
  <c r="C40" i="571"/>
  <c r="C39" i="571"/>
  <c r="C38" i="571"/>
  <c r="C37" i="571"/>
  <c r="C36" i="571"/>
  <c r="C35" i="571"/>
  <c r="C34" i="571"/>
  <c r="C33" i="571"/>
  <c r="C32" i="571"/>
  <c r="C31" i="571"/>
  <c r="C30" i="571"/>
  <c r="C29" i="571"/>
  <c r="C28" i="571"/>
  <c r="C27" i="571"/>
  <c r="C26" i="571"/>
  <c r="C25" i="571"/>
  <c r="C24" i="571"/>
  <c r="C23" i="571"/>
  <c r="B22" i="571"/>
  <c r="B124" i="571" s="1"/>
  <c r="B126" i="571" s="1"/>
  <c r="C21" i="571"/>
  <c r="C20" i="571"/>
  <c r="C19" i="571"/>
  <c r="C18" i="571"/>
  <c r="C17" i="571"/>
  <c r="C16" i="571"/>
  <c r="C15" i="571"/>
  <c r="C14" i="571"/>
  <c r="C13" i="571"/>
  <c r="C12" i="571"/>
  <c r="C11" i="571"/>
  <c r="C10" i="571"/>
  <c r="C6" i="571"/>
  <c r="C22" i="571" l="1"/>
  <c r="C124" i="571"/>
  <c r="C126" i="571" s="1"/>
  <c r="AP115" i="574"/>
  <c r="AP117" i="574"/>
  <c r="C98" i="572"/>
  <c r="C100" i="572" s="1"/>
  <c r="B98" i="572"/>
  <c r="B100" i="572" s="1"/>
  <c r="C115" i="570" l="1"/>
  <c r="C117" i="570" s="1"/>
  <c r="D113" i="570"/>
  <c r="D112" i="570"/>
  <c r="D111" i="570"/>
  <c r="D110" i="570"/>
  <c r="D109" i="570"/>
  <c r="D108" i="570"/>
  <c r="D107" i="570"/>
  <c r="D106" i="570"/>
  <c r="D105" i="570"/>
  <c r="D104" i="570"/>
  <c r="D103" i="570"/>
  <c r="D102" i="570"/>
  <c r="D101" i="570"/>
  <c r="D100" i="570"/>
  <c r="D99" i="570"/>
  <c r="D98" i="570"/>
  <c r="D97" i="570"/>
  <c r="D96" i="570"/>
  <c r="D95" i="570"/>
  <c r="D94" i="570"/>
  <c r="D93" i="570"/>
  <c r="D92" i="570"/>
  <c r="D91" i="570"/>
  <c r="D90" i="570"/>
  <c r="D89" i="570"/>
  <c r="D88" i="570"/>
  <c r="D87" i="570"/>
  <c r="D86" i="570"/>
  <c r="D85" i="570"/>
  <c r="D84" i="570"/>
  <c r="D83" i="570"/>
  <c r="D82" i="570"/>
  <c r="D81" i="570"/>
  <c r="D80" i="570"/>
  <c r="D79" i="570"/>
  <c r="D78" i="570"/>
  <c r="D77" i="570"/>
  <c r="D76" i="570"/>
  <c r="D75" i="570"/>
  <c r="D74" i="570"/>
  <c r="D73" i="570"/>
  <c r="D72" i="570"/>
  <c r="D71" i="570"/>
  <c r="D70" i="570"/>
  <c r="D69" i="570"/>
  <c r="D68" i="570"/>
  <c r="D67" i="570"/>
  <c r="D66" i="570"/>
  <c r="D65" i="570"/>
  <c r="D64" i="570"/>
  <c r="D63" i="570"/>
  <c r="D62" i="570"/>
  <c r="D61" i="570"/>
  <c r="D60" i="570"/>
  <c r="D59" i="570"/>
  <c r="D58" i="570"/>
  <c r="D57" i="570"/>
  <c r="D56" i="570"/>
  <c r="D55" i="570"/>
  <c r="D54" i="570"/>
  <c r="D53" i="570"/>
  <c r="D52" i="570"/>
  <c r="D51" i="570"/>
  <c r="D50" i="570"/>
  <c r="D49" i="570"/>
  <c r="D48" i="570"/>
  <c r="D47" i="570"/>
  <c r="D46" i="570"/>
  <c r="D45" i="570"/>
  <c r="D44" i="570"/>
  <c r="D43" i="570"/>
  <c r="D42" i="570"/>
  <c r="D41" i="570"/>
  <c r="D40" i="570"/>
  <c r="D39" i="570"/>
  <c r="D38" i="570"/>
  <c r="D37" i="570"/>
  <c r="D36" i="570"/>
  <c r="D35" i="570"/>
  <c r="D34" i="570"/>
  <c r="D33" i="570"/>
  <c r="D32" i="570"/>
  <c r="D31" i="570"/>
  <c r="D30" i="570"/>
  <c r="D29" i="570"/>
  <c r="D28" i="570"/>
  <c r="D27" i="570"/>
  <c r="D26" i="570"/>
  <c r="D25" i="570"/>
  <c r="D24" i="570"/>
  <c r="D23" i="570"/>
  <c r="D22" i="570"/>
  <c r="B21" i="570"/>
  <c r="B115" i="570" s="1"/>
  <c r="B117" i="570" s="1"/>
  <c r="D20" i="570"/>
  <c r="D19" i="570"/>
  <c r="D18" i="570"/>
  <c r="D17" i="570"/>
  <c r="D16" i="570"/>
  <c r="D15" i="570"/>
  <c r="D14" i="570"/>
  <c r="D13" i="570"/>
  <c r="D12" i="570"/>
  <c r="D11" i="570"/>
  <c r="D10" i="570"/>
  <c r="D6" i="570"/>
  <c r="C98" i="569"/>
  <c r="C100" i="569" s="1"/>
  <c r="D96" i="569"/>
  <c r="D95" i="569"/>
  <c r="D94" i="569"/>
  <c r="D93" i="569"/>
  <c r="D92" i="569"/>
  <c r="D91" i="569"/>
  <c r="D90" i="569"/>
  <c r="D89" i="569"/>
  <c r="D88" i="569"/>
  <c r="D87" i="569"/>
  <c r="D86" i="569"/>
  <c r="D85" i="569"/>
  <c r="D84" i="569"/>
  <c r="D83" i="569"/>
  <c r="D82" i="569"/>
  <c r="D81" i="569"/>
  <c r="D80" i="569"/>
  <c r="D79" i="569"/>
  <c r="D78" i="569"/>
  <c r="D77" i="569"/>
  <c r="D76" i="569"/>
  <c r="D75" i="569"/>
  <c r="D74" i="569"/>
  <c r="D73" i="569"/>
  <c r="D72" i="569"/>
  <c r="D71" i="569"/>
  <c r="D70" i="569"/>
  <c r="D69" i="569"/>
  <c r="D68" i="569"/>
  <c r="D67" i="569"/>
  <c r="D66" i="569"/>
  <c r="D65" i="569"/>
  <c r="D64" i="569"/>
  <c r="D63" i="569"/>
  <c r="D62" i="569"/>
  <c r="D61" i="569"/>
  <c r="D60" i="569"/>
  <c r="D59" i="569"/>
  <c r="D58" i="569"/>
  <c r="D57" i="569"/>
  <c r="D56" i="569"/>
  <c r="D55" i="569"/>
  <c r="D54" i="569"/>
  <c r="D53" i="569"/>
  <c r="D52" i="569"/>
  <c r="D51" i="569"/>
  <c r="D50" i="569"/>
  <c r="D49" i="569"/>
  <c r="D48" i="569"/>
  <c r="D47" i="569"/>
  <c r="D46" i="569"/>
  <c r="D45" i="569"/>
  <c r="D44" i="569"/>
  <c r="D43" i="569"/>
  <c r="D42" i="569"/>
  <c r="D41" i="569"/>
  <c r="D40" i="569"/>
  <c r="D39" i="569"/>
  <c r="D38" i="569"/>
  <c r="D37" i="569"/>
  <c r="D36" i="569"/>
  <c r="D35" i="569"/>
  <c r="D34" i="569"/>
  <c r="D33" i="569"/>
  <c r="D32" i="569"/>
  <c r="D31" i="569"/>
  <c r="D30" i="569"/>
  <c r="D29" i="569"/>
  <c r="D28" i="569"/>
  <c r="D27" i="569"/>
  <c r="D26" i="569"/>
  <c r="D25" i="569"/>
  <c r="D24" i="569"/>
  <c r="D23" i="569"/>
  <c r="B22" i="569"/>
  <c r="D22" i="569" s="1"/>
  <c r="D21" i="569"/>
  <c r="D20" i="569"/>
  <c r="D19" i="569"/>
  <c r="D18" i="569"/>
  <c r="D17" i="569"/>
  <c r="D16" i="569"/>
  <c r="D15" i="569"/>
  <c r="D14" i="569"/>
  <c r="D13" i="569"/>
  <c r="D12" i="569"/>
  <c r="D11" i="569"/>
  <c r="D10" i="569"/>
  <c r="D9" i="569"/>
  <c r="D6" i="569"/>
  <c r="C118" i="568"/>
  <c r="C121" i="568" s="1"/>
  <c r="B118" i="568"/>
  <c r="B121" i="568" s="1"/>
  <c r="D116" i="568"/>
  <c r="D115" i="568"/>
  <c r="D114" i="568"/>
  <c r="D113" i="568"/>
  <c r="D112" i="568"/>
  <c r="D111" i="568"/>
  <c r="D110" i="568"/>
  <c r="D109" i="568"/>
  <c r="D108" i="568"/>
  <c r="D107" i="568"/>
  <c r="D106" i="568"/>
  <c r="D105" i="568"/>
  <c r="D104" i="568"/>
  <c r="D103" i="568"/>
  <c r="D102" i="568"/>
  <c r="D101" i="568"/>
  <c r="D100" i="568"/>
  <c r="D99" i="568"/>
  <c r="D98" i="568"/>
  <c r="D97" i="568"/>
  <c r="D96" i="568"/>
  <c r="D95" i="568"/>
  <c r="D94" i="568"/>
  <c r="D93" i="568"/>
  <c r="D92" i="568"/>
  <c r="D91" i="568"/>
  <c r="D90" i="568"/>
  <c r="D89" i="568"/>
  <c r="D88" i="568"/>
  <c r="D87" i="568"/>
  <c r="D86" i="568"/>
  <c r="D85" i="568"/>
  <c r="D84" i="568"/>
  <c r="D83" i="568"/>
  <c r="D82" i="568"/>
  <c r="D81" i="568"/>
  <c r="D80" i="568"/>
  <c r="D79" i="568"/>
  <c r="D78" i="568"/>
  <c r="D77" i="568"/>
  <c r="D76" i="568"/>
  <c r="D75" i="568"/>
  <c r="D74" i="568"/>
  <c r="D73" i="568"/>
  <c r="D72" i="568"/>
  <c r="D71" i="568"/>
  <c r="D70" i="568"/>
  <c r="D69" i="568"/>
  <c r="D68" i="568"/>
  <c r="D67" i="568"/>
  <c r="D66" i="568"/>
  <c r="D65" i="568"/>
  <c r="D64" i="568"/>
  <c r="D63" i="568"/>
  <c r="D62" i="568"/>
  <c r="D61" i="568"/>
  <c r="D60" i="568"/>
  <c r="D59" i="568"/>
  <c r="D58" i="568"/>
  <c r="D57" i="568"/>
  <c r="D56" i="568"/>
  <c r="D55" i="568"/>
  <c r="D54" i="568"/>
  <c r="D53" i="568"/>
  <c r="D52" i="568"/>
  <c r="D51" i="568"/>
  <c r="D50" i="568"/>
  <c r="D49" i="568"/>
  <c r="D48" i="568"/>
  <c r="D47" i="568"/>
  <c r="D46" i="568"/>
  <c r="D45" i="568"/>
  <c r="D44" i="568"/>
  <c r="D43" i="568"/>
  <c r="D42" i="568"/>
  <c r="D41" i="568"/>
  <c r="D40" i="568"/>
  <c r="D39" i="568"/>
  <c r="D38" i="568"/>
  <c r="D37" i="568"/>
  <c r="D36" i="568"/>
  <c r="D35" i="568"/>
  <c r="D34" i="568"/>
  <c r="D33" i="568"/>
  <c r="D32" i="568"/>
  <c r="D31" i="568"/>
  <c r="D30" i="568"/>
  <c r="D29" i="568"/>
  <c r="D28" i="568"/>
  <c r="D27" i="568"/>
  <c r="D26" i="568"/>
  <c r="D25" i="568"/>
  <c r="D24" i="568"/>
  <c r="D23" i="568"/>
  <c r="D22" i="568"/>
  <c r="D21" i="568"/>
  <c r="D20" i="568"/>
  <c r="D19" i="568"/>
  <c r="D18" i="568"/>
  <c r="D17" i="568"/>
  <c r="D16" i="568"/>
  <c r="D15" i="568"/>
  <c r="D14" i="568"/>
  <c r="D13" i="568"/>
  <c r="D12" i="568"/>
  <c r="D11" i="568"/>
  <c r="D10" i="568"/>
  <c r="D6" i="568"/>
  <c r="B107" i="567"/>
  <c r="B109" i="567" s="1"/>
  <c r="C105" i="567"/>
  <c r="C104" i="567"/>
  <c r="C103" i="567"/>
  <c r="C102" i="567"/>
  <c r="C101" i="567"/>
  <c r="C100" i="567"/>
  <c r="C99" i="567"/>
  <c r="C98" i="567"/>
  <c r="C97" i="567"/>
  <c r="C96" i="567"/>
  <c r="C95" i="567"/>
  <c r="C94" i="567"/>
  <c r="C93" i="567"/>
  <c r="C92" i="567"/>
  <c r="C91" i="567"/>
  <c r="C90" i="567"/>
  <c r="C89" i="567"/>
  <c r="C88" i="567"/>
  <c r="C87" i="567"/>
  <c r="C86" i="567"/>
  <c r="C85" i="567"/>
  <c r="C84" i="567"/>
  <c r="C83" i="567"/>
  <c r="C82" i="567"/>
  <c r="C81" i="567"/>
  <c r="C80" i="567"/>
  <c r="C79" i="567"/>
  <c r="C78" i="567"/>
  <c r="C77" i="567"/>
  <c r="C76" i="567"/>
  <c r="C75" i="567"/>
  <c r="C74" i="567"/>
  <c r="C73" i="567"/>
  <c r="C72" i="567"/>
  <c r="C71" i="567"/>
  <c r="C70" i="567"/>
  <c r="C69" i="567"/>
  <c r="C68" i="567"/>
  <c r="C67" i="567"/>
  <c r="C66" i="567"/>
  <c r="C65" i="567"/>
  <c r="C64" i="567"/>
  <c r="C63" i="567"/>
  <c r="C62" i="567"/>
  <c r="C61" i="567"/>
  <c r="C60" i="567"/>
  <c r="C59" i="567"/>
  <c r="C58" i="567"/>
  <c r="C57" i="567"/>
  <c r="C56" i="567"/>
  <c r="C55" i="567"/>
  <c r="C54" i="567"/>
  <c r="C53" i="567"/>
  <c r="C52" i="567"/>
  <c r="C51" i="567"/>
  <c r="C50" i="567"/>
  <c r="C49" i="567"/>
  <c r="C48" i="567"/>
  <c r="C47" i="567"/>
  <c r="C46" i="567"/>
  <c r="C45" i="567"/>
  <c r="C44" i="567"/>
  <c r="C43" i="567"/>
  <c r="C42" i="567"/>
  <c r="C41" i="567"/>
  <c r="C40" i="567"/>
  <c r="C39" i="567"/>
  <c r="C38" i="567"/>
  <c r="C37" i="567"/>
  <c r="C36" i="567"/>
  <c r="C35" i="567"/>
  <c r="C34" i="567"/>
  <c r="C33" i="567"/>
  <c r="C32" i="567"/>
  <c r="C31" i="567"/>
  <c r="C30" i="567"/>
  <c r="C29" i="567"/>
  <c r="C28" i="567"/>
  <c r="C27" i="567"/>
  <c r="C26" i="567"/>
  <c r="C25" i="567"/>
  <c r="C24" i="567"/>
  <c r="C23" i="567"/>
  <c r="C22" i="567"/>
  <c r="C21" i="567"/>
  <c r="C20" i="567"/>
  <c r="C19" i="567"/>
  <c r="C18" i="567"/>
  <c r="C17" i="567"/>
  <c r="C16" i="567"/>
  <c r="C15" i="567"/>
  <c r="C14" i="567"/>
  <c r="C13" i="567"/>
  <c r="C12" i="567"/>
  <c r="C11" i="567"/>
  <c r="C10" i="567"/>
  <c r="C6" i="567"/>
  <c r="C107" i="567" l="1"/>
  <c r="C109" i="567" s="1"/>
  <c r="D118" i="568"/>
  <c r="D121" i="568" s="1"/>
  <c r="D21" i="570"/>
  <c r="D115" i="570"/>
  <c r="D117" i="570" s="1"/>
  <c r="D98" i="569"/>
  <c r="D100" i="569" s="1"/>
  <c r="B98" i="569"/>
  <c r="B100" i="569" s="1"/>
  <c r="K113" i="566" l="1"/>
  <c r="K115" i="566" s="1"/>
  <c r="J113" i="566"/>
  <c r="J115" i="566" s="1"/>
  <c r="I113" i="566"/>
  <c r="I115" i="566" s="1"/>
  <c r="H113" i="566"/>
  <c r="H115" i="566" s="1"/>
  <c r="G113" i="566"/>
  <c r="G115" i="566" s="1"/>
  <c r="F113" i="566"/>
  <c r="F115" i="566" s="1"/>
  <c r="E113" i="566"/>
  <c r="E115" i="566" s="1"/>
  <c r="D113" i="566"/>
  <c r="D115" i="566" s="1"/>
  <c r="C113" i="566"/>
  <c r="C115" i="566" s="1"/>
  <c r="B113" i="566"/>
  <c r="B115" i="566" s="1"/>
  <c r="L111" i="566"/>
  <c r="L110" i="566"/>
  <c r="L109" i="566"/>
  <c r="L108" i="566"/>
  <c r="L107" i="566"/>
  <c r="L106" i="566"/>
  <c r="L105" i="566"/>
  <c r="L104" i="566"/>
  <c r="L103" i="566"/>
  <c r="L102" i="566"/>
  <c r="L101" i="566"/>
  <c r="L100" i="566"/>
  <c r="L99" i="566"/>
  <c r="L98" i="566"/>
  <c r="L97" i="566"/>
  <c r="L96" i="566"/>
  <c r="L95" i="566"/>
  <c r="L94" i="566"/>
  <c r="L93" i="566"/>
  <c r="L92" i="566"/>
  <c r="L91" i="566"/>
  <c r="L90" i="566"/>
  <c r="L89" i="566"/>
  <c r="L88" i="566"/>
  <c r="L87" i="566"/>
  <c r="L86" i="566"/>
  <c r="L85" i="566"/>
  <c r="L84" i="566"/>
  <c r="L83" i="566"/>
  <c r="L82" i="566"/>
  <c r="L81" i="566"/>
  <c r="L80" i="566"/>
  <c r="L79" i="566"/>
  <c r="L78" i="566"/>
  <c r="L77" i="566"/>
  <c r="L76" i="566"/>
  <c r="L75" i="566"/>
  <c r="L74" i="566"/>
  <c r="L73" i="566"/>
  <c r="L72" i="566"/>
  <c r="L71" i="566"/>
  <c r="L70" i="566"/>
  <c r="L69" i="566"/>
  <c r="L68" i="566"/>
  <c r="L67" i="566"/>
  <c r="L66" i="566"/>
  <c r="L65" i="566"/>
  <c r="L64" i="566"/>
  <c r="L63" i="566"/>
  <c r="L62" i="566"/>
  <c r="L61" i="566"/>
  <c r="L60" i="566"/>
  <c r="L59" i="566"/>
  <c r="L58" i="566"/>
  <c r="L57" i="566"/>
  <c r="L56" i="566"/>
  <c r="L55" i="566"/>
  <c r="L54" i="566"/>
  <c r="L53" i="566"/>
  <c r="L52" i="566"/>
  <c r="L51" i="566"/>
  <c r="L50" i="566"/>
  <c r="L49" i="566"/>
  <c r="L48" i="566"/>
  <c r="L47" i="566"/>
  <c r="L46" i="566"/>
  <c r="L45" i="566"/>
  <c r="L44" i="566"/>
  <c r="L43" i="566"/>
  <c r="L42" i="566"/>
  <c r="L41" i="566"/>
  <c r="L40" i="566"/>
  <c r="L39" i="566"/>
  <c r="L38" i="566"/>
  <c r="L37" i="566"/>
  <c r="L36" i="566"/>
  <c r="L35" i="566"/>
  <c r="L34" i="566"/>
  <c r="L33" i="566"/>
  <c r="L32" i="566"/>
  <c r="L31" i="566"/>
  <c r="L30" i="566"/>
  <c r="L29" i="566"/>
  <c r="L28" i="566"/>
  <c r="L27" i="566"/>
  <c r="L26" i="566"/>
  <c r="L25" i="566"/>
  <c r="L24" i="566"/>
  <c r="L23" i="566"/>
  <c r="L22" i="566"/>
  <c r="L21" i="566"/>
  <c r="L20" i="566"/>
  <c r="L19" i="566"/>
  <c r="L18" i="566"/>
  <c r="L17" i="566"/>
  <c r="L16" i="566"/>
  <c r="L15" i="566"/>
  <c r="L14" i="566"/>
  <c r="L13" i="566"/>
  <c r="L12" i="566"/>
  <c r="L11" i="566"/>
  <c r="L10" i="566"/>
  <c r="L9" i="566"/>
  <c r="L6" i="566"/>
  <c r="L113" i="566" l="1"/>
  <c r="L115" i="566" s="1"/>
  <c r="L109" i="552" l="1"/>
  <c r="N110" i="565" l="1"/>
  <c r="N112" i="565" s="1"/>
  <c r="M110" i="565"/>
  <c r="M112" i="565" s="1"/>
  <c r="L110" i="565"/>
  <c r="L112" i="565" s="1"/>
  <c r="K110" i="565"/>
  <c r="K112" i="565" s="1"/>
  <c r="J110" i="565"/>
  <c r="J112" i="565" s="1"/>
  <c r="I110" i="565"/>
  <c r="I112" i="565" s="1"/>
  <c r="H110" i="565"/>
  <c r="H112" i="565" s="1"/>
  <c r="G110" i="565"/>
  <c r="G112" i="565" s="1"/>
  <c r="F110" i="565"/>
  <c r="F112" i="565" s="1"/>
  <c r="E110" i="565"/>
  <c r="E112" i="565" s="1"/>
  <c r="D110" i="565"/>
  <c r="D112" i="565" s="1"/>
  <c r="C110" i="565"/>
  <c r="C112" i="565" s="1"/>
  <c r="B110" i="565"/>
  <c r="B112" i="565" s="1"/>
  <c r="O108" i="565"/>
  <c r="O107" i="565"/>
  <c r="O106" i="565"/>
  <c r="O105" i="565"/>
  <c r="O104" i="565"/>
  <c r="O103" i="565"/>
  <c r="O102" i="565"/>
  <c r="O101" i="565"/>
  <c r="O100" i="565"/>
  <c r="O99" i="565"/>
  <c r="O98" i="565"/>
  <c r="O97" i="565"/>
  <c r="O96" i="565"/>
  <c r="O95" i="565"/>
  <c r="O94" i="565"/>
  <c r="O93" i="565"/>
  <c r="O92" i="565"/>
  <c r="O91" i="565"/>
  <c r="O90" i="565"/>
  <c r="O89" i="565"/>
  <c r="O88" i="565"/>
  <c r="O87" i="565"/>
  <c r="O86" i="565"/>
  <c r="O85" i="565"/>
  <c r="O84" i="565"/>
  <c r="O83" i="565"/>
  <c r="O82" i="565"/>
  <c r="O81" i="565"/>
  <c r="O80" i="565"/>
  <c r="O79" i="565"/>
  <c r="O78" i="565"/>
  <c r="O77" i="565"/>
  <c r="O76" i="565"/>
  <c r="O75" i="565"/>
  <c r="O74" i="565"/>
  <c r="O73" i="565"/>
  <c r="O72" i="565"/>
  <c r="O71" i="565"/>
  <c r="O70" i="565"/>
  <c r="O69" i="565"/>
  <c r="O68" i="565"/>
  <c r="O67" i="565"/>
  <c r="O66" i="565"/>
  <c r="O65" i="565"/>
  <c r="O64" i="565"/>
  <c r="O63" i="565"/>
  <c r="O62" i="565"/>
  <c r="O61" i="565"/>
  <c r="O60" i="565"/>
  <c r="O59" i="565"/>
  <c r="O58" i="565"/>
  <c r="O57" i="565"/>
  <c r="O56" i="565"/>
  <c r="O55" i="565"/>
  <c r="O54" i="565"/>
  <c r="O53" i="565"/>
  <c r="O52" i="565"/>
  <c r="O51" i="565"/>
  <c r="O50" i="565"/>
  <c r="O49" i="565"/>
  <c r="O48" i="565"/>
  <c r="O47" i="565"/>
  <c r="O46" i="565"/>
  <c r="O45" i="565"/>
  <c r="O44" i="565"/>
  <c r="O43" i="565"/>
  <c r="O42" i="565"/>
  <c r="O41" i="565"/>
  <c r="O40" i="565"/>
  <c r="O39" i="565"/>
  <c r="O38" i="565"/>
  <c r="O37" i="565"/>
  <c r="O36" i="565"/>
  <c r="O35" i="565"/>
  <c r="O34" i="565"/>
  <c r="O33" i="565"/>
  <c r="O32" i="565"/>
  <c r="O31" i="565"/>
  <c r="O30" i="565"/>
  <c r="O29" i="565"/>
  <c r="O28" i="565"/>
  <c r="O27" i="565"/>
  <c r="O26" i="565"/>
  <c r="O25" i="565"/>
  <c r="O24" i="565"/>
  <c r="O23" i="565"/>
  <c r="O22" i="565"/>
  <c r="O21" i="565"/>
  <c r="O20" i="565"/>
  <c r="O19" i="565"/>
  <c r="O18" i="565"/>
  <c r="O17" i="565"/>
  <c r="O16" i="565"/>
  <c r="O15" i="565"/>
  <c r="O14" i="565"/>
  <c r="O13" i="565"/>
  <c r="O12" i="565"/>
  <c r="O11" i="565"/>
  <c r="O10" i="565"/>
  <c r="O6" i="565"/>
  <c r="J108" i="564"/>
  <c r="J110" i="564" s="1"/>
  <c r="I108" i="564"/>
  <c r="I110" i="564" s="1"/>
  <c r="H108" i="564"/>
  <c r="H110" i="564" s="1"/>
  <c r="G108" i="564"/>
  <c r="G110" i="564" s="1"/>
  <c r="F108" i="564"/>
  <c r="F110" i="564" s="1"/>
  <c r="E108" i="564"/>
  <c r="E110" i="564" s="1"/>
  <c r="D108" i="564"/>
  <c r="D110" i="564" s="1"/>
  <c r="C108" i="564"/>
  <c r="C110" i="564" s="1"/>
  <c r="B108" i="564"/>
  <c r="B110" i="564" s="1"/>
  <c r="L106" i="564"/>
  <c r="L105" i="564"/>
  <c r="L104" i="564"/>
  <c r="L103" i="564"/>
  <c r="L102" i="564"/>
  <c r="L101" i="564"/>
  <c r="L100" i="564"/>
  <c r="L99" i="564"/>
  <c r="L98" i="564"/>
  <c r="L97" i="564"/>
  <c r="L96" i="564"/>
  <c r="L95" i="564"/>
  <c r="L94" i="564"/>
  <c r="L93" i="564"/>
  <c r="L92" i="564"/>
  <c r="L91" i="564"/>
  <c r="L90" i="564"/>
  <c r="L89" i="564"/>
  <c r="L88" i="564"/>
  <c r="L87" i="564"/>
  <c r="L86" i="564"/>
  <c r="L85" i="564"/>
  <c r="L84" i="564"/>
  <c r="L83" i="564"/>
  <c r="L82" i="564"/>
  <c r="L81" i="564"/>
  <c r="L80" i="564"/>
  <c r="L79" i="564"/>
  <c r="L78" i="564"/>
  <c r="L77" i="564"/>
  <c r="L76" i="564"/>
  <c r="L75" i="564"/>
  <c r="L74" i="564"/>
  <c r="L73" i="564"/>
  <c r="L72" i="564"/>
  <c r="L71" i="564"/>
  <c r="L70" i="564"/>
  <c r="L69" i="564"/>
  <c r="L68" i="564"/>
  <c r="L67" i="564"/>
  <c r="L66" i="564"/>
  <c r="L65" i="564"/>
  <c r="L64" i="564"/>
  <c r="L63" i="564"/>
  <c r="L62" i="564"/>
  <c r="L61" i="564"/>
  <c r="L60" i="564"/>
  <c r="L59" i="564"/>
  <c r="L58" i="564"/>
  <c r="L57" i="564"/>
  <c r="L56" i="564"/>
  <c r="L55" i="564"/>
  <c r="L54" i="564"/>
  <c r="L53" i="564"/>
  <c r="L52" i="564"/>
  <c r="L51" i="564"/>
  <c r="L50" i="564"/>
  <c r="L49" i="564"/>
  <c r="L48" i="564"/>
  <c r="L47" i="564"/>
  <c r="L46" i="564"/>
  <c r="L45" i="564"/>
  <c r="L44" i="564"/>
  <c r="L43" i="564"/>
  <c r="L42" i="564"/>
  <c r="L41" i="564"/>
  <c r="L40" i="564"/>
  <c r="L39" i="564"/>
  <c r="L38" i="564"/>
  <c r="L37" i="564"/>
  <c r="L36" i="564"/>
  <c r="L35" i="564"/>
  <c r="L34" i="564"/>
  <c r="L33" i="564"/>
  <c r="L32" i="564"/>
  <c r="L31" i="564"/>
  <c r="L30" i="564"/>
  <c r="L29" i="564"/>
  <c r="L28" i="564"/>
  <c r="L27" i="564"/>
  <c r="L26" i="564"/>
  <c r="L25" i="564"/>
  <c r="L24" i="564"/>
  <c r="L23" i="564"/>
  <c r="L22" i="564"/>
  <c r="L21" i="564"/>
  <c r="L20" i="564"/>
  <c r="L19" i="564"/>
  <c r="L18" i="564"/>
  <c r="L17" i="564"/>
  <c r="L16" i="564"/>
  <c r="L15" i="564"/>
  <c r="L14" i="564"/>
  <c r="L13" i="564"/>
  <c r="K12" i="564"/>
  <c r="K108" i="564" s="1"/>
  <c r="K110" i="564" s="1"/>
  <c r="L11" i="564"/>
  <c r="L10" i="564"/>
  <c r="L6" i="564"/>
  <c r="O110" i="565" l="1"/>
  <c r="O112" i="565" s="1"/>
  <c r="L12" i="564"/>
  <c r="L108" i="564" s="1"/>
  <c r="L110" i="564" s="1"/>
  <c r="L109" i="564" l="1"/>
  <c r="D6" i="533"/>
  <c r="M83" i="563" l="1"/>
  <c r="M84" i="563"/>
  <c r="M85" i="563"/>
  <c r="M86" i="563"/>
  <c r="M87" i="563"/>
  <c r="M88" i="563"/>
  <c r="M89" i="563"/>
  <c r="M90" i="563"/>
  <c r="M91" i="563"/>
  <c r="M84" i="562"/>
  <c r="E97" i="559"/>
  <c r="M86" i="553"/>
  <c r="S90" i="560" l="1"/>
  <c r="S93" i="560"/>
  <c r="G93" i="563"/>
  <c r="G95" i="563" s="1"/>
  <c r="F93" i="563"/>
  <c r="F95" i="563" s="1"/>
  <c r="E93" i="563"/>
  <c r="E95" i="563" s="1"/>
  <c r="D93" i="563"/>
  <c r="D95" i="563" s="1"/>
  <c r="C93" i="563"/>
  <c r="C95" i="563" s="1"/>
  <c r="B93" i="563"/>
  <c r="B95" i="563" s="1"/>
  <c r="J93" i="563"/>
  <c r="I93" i="563"/>
  <c r="I95" i="563" s="1"/>
  <c r="H93" i="563"/>
  <c r="M82" i="563"/>
  <c r="M81" i="563"/>
  <c r="M80" i="563"/>
  <c r="M79" i="563"/>
  <c r="M78" i="563"/>
  <c r="M77" i="563"/>
  <c r="M76" i="563"/>
  <c r="M75" i="563"/>
  <c r="M74" i="563"/>
  <c r="M73" i="563"/>
  <c r="M72" i="563"/>
  <c r="M71" i="563"/>
  <c r="M70" i="563"/>
  <c r="M69" i="563"/>
  <c r="M68" i="563"/>
  <c r="M67" i="563"/>
  <c r="M66" i="563"/>
  <c r="M65" i="563"/>
  <c r="M64" i="563"/>
  <c r="M63" i="563"/>
  <c r="M62" i="563"/>
  <c r="M61" i="563"/>
  <c r="M60" i="563"/>
  <c r="M59" i="563"/>
  <c r="M58" i="563"/>
  <c r="M57" i="563"/>
  <c r="M56" i="563"/>
  <c r="M55" i="563"/>
  <c r="M54" i="563"/>
  <c r="M53" i="563"/>
  <c r="M52" i="563"/>
  <c r="M51" i="563"/>
  <c r="M50" i="563"/>
  <c r="M49" i="563"/>
  <c r="M48" i="563"/>
  <c r="M47" i="563"/>
  <c r="M46" i="563"/>
  <c r="M45" i="563"/>
  <c r="M44" i="563"/>
  <c r="M43" i="563"/>
  <c r="M42" i="563"/>
  <c r="M41" i="563"/>
  <c r="M40" i="563"/>
  <c r="M39" i="563"/>
  <c r="M38" i="563"/>
  <c r="M37" i="563"/>
  <c r="M36" i="563"/>
  <c r="M35" i="563"/>
  <c r="M34" i="563"/>
  <c r="M33" i="563"/>
  <c r="M32" i="563"/>
  <c r="M31" i="563"/>
  <c r="M30" i="563"/>
  <c r="M29" i="563"/>
  <c r="M28" i="563"/>
  <c r="M27" i="563"/>
  <c r="M26" i="563"/>
  <c r="M25" i="563"/>
  <c r="M24" i="563"/>
  <c r="M23" i="563"/>
  <c r="M22" i="563"/>
  <c r="M21" i="563"/>
  <c r="M20" i="563"/>
  <c r="M19" i="563"/>
  <c r="M18" i="563"/>
  <c r="M17" i="563"/>
  <c r="M16" i="563"/>
  <c r="M15" i="563"/>
  <c r="M14" i="563"/>
  <c r="M13" i="563"/>
  <c r="M12" i="563"/>
  <c r="M11" i="563"/>
  <c r="L10" i="563"/>
  <c r="L93" i="563" s="1"/>
  <c r="L95" i="563" s="1"/>
  <c r="M6" i="563"/>
  <c r="J95" i="560"/>
  <c r="J97" i="560" s="1"/>
  <c r="I95" i="560"/>
  <c r="I97" i="560" s="1"/>
  <c r="H95" i="560"/>
  <c r="H97" i="560" s="1"/>
  <c r="G95" i="560"/>
  <c r="G97" i="560" s="1"/>
  <c r="F95" i="560"/>
  <c r="F97" i="560" s="1"/>
  <c r="E95" i="560"/>
  <c r="E97" i="560" s="1"/>
  <c r="D95" i="560"/>
  <c r="D97" i="560" s="1"/>
  <c r="C95" i="560"/>
  <c r="C97" i="560" s="1"/>
  <c r="B95" i="560"/>
  <c r="B97" i="560" s="1"/>
  <c r="S92" i="560"/>
  <c r="S91" i="560"/>
  <c r="R95" i="560"/>
  <c r="R97" i="560" s="1"/>
  <c r="P95" i="560"/>
  <c r="P97" i="560" s="1"/>
  <c r="O95" i="560"/>
  <c r="O97" i="560" s="1"/>
  <c r="N95" i="560"/>
  <c r="N97" i="560" s="1"/>
  <c r="M95" i="560"/>
  <c r="M97" i="560" s="1"/>
  <c r="L95" i="560"/>
  <c r="L97" i="560" s="1"/>
  <c r="K95" i="560"/>
  <c r="K97" i="560" s="1"/>
  <c r="S89" i="560"/>
  <c r="S88" i="560"/>
  <c r="S87" i="560"/>
  <c r="S86" i="560"/>
  <c r="S85" i="560"/>
  <c r="S84" i="560"/>
  <c r="S83" i="560"/>
  <c r="S82" i="560"/>
  <c r="S81" i="560"/>
  <c r="S80" i="560"/>
  <c r="S79" i="560"/>
  <c r="S78" i="560"/>
  <c r="S77" i="560"/>
  <c r="S76" i="560"/>
  <c r="S75" i="560"/>
  <c r="S74" i="560"/>
  <c r="S73" i="560"/>
  <c r="S72" i="560"/>
  <c r="S71" i="560"/>
  <c r="S70" i="560"/>
  <c r="S69" i="560"/>
  <c r="S68" i="560"/>
  <c r="S67" i="560"/>
  <c r="S66" i="560"/>
  <c r="S65" i="560"/>
  <c r="S64" i="560"/>
  <c r="S63" i="560"/>
  <c r="S61" i="560"/>
  <c r="S60" i="560"/>
  <c r="S59" i="560"/>
  <c r="S58" i="560"/>
  <c r="S57" i="560"/>
  <c r="S56" i="560"/>
  <c r="S55" i="560"/>
  <c r="S54" i="560"/>
  <c r="S53" i="560"/>
  <c r="S52" i="560"/>
  <c r="S51" i="560"/>
  <c r="S50" i="560"/>
  <c r="S49" i="560"/>
  <c r="S48" i="560"/>
  <c r="S47" i="560"/>
  <c r="S46" i="560"/>
  <c r="S45" i="560"/>
  <c r="S44" i="560"/>
  <c r="S43" i="560"/>
  <c r="S42" i="560"/>
  <c r="S41" i="560"/>
  <c r="S40" i="560"/>
  <c r="S39" i="560"/>
  <c r="S38" i="560"/>
  <c r="S37" i="560"/>
  <c r="S36" i="560"/>
  <c r="S35" i="560"/>
  <c r="S34" i="560"/>
  <c r="S33" i="560"/>
  <c r="S32" i="560"/>
  <c r="S31" i="560"/>
  <c r="S30" i="560"/>
  <c r="S29" i="560"/>
  <c r="S28" i="560"/>
  <c r="S27" i="560"/>
  <c r="S26" i="560"/>
  <c r="S25" i="560"/>
  <c r="S24" i="560"/>
  <c r="S23" i="560"/>
  <c r="S22" i="560"/>
  <c r="S21" i="560"/>
  <c r="S20" i="560"/>
  <c r="S19" i="560"/>
  <c r="S18" i="560"/>
  <c r="S17" i="560"/>
  <c r="S16" i="560"/>
  <c r="S15" i="560"/>
  <c r="S14" i="560"/>
  <c r="S13" i="560"/>
  <c r="S12" i="560"/>
  <c r="S11" i="560"/>
  <c r="Q10" i="560"/>
  <c r="S10" i="560" s="1"/>
  <c r="S6" i="560"/>
  <c r="L115" i="558"/>
  <c r="L117" i="558" s="1"/>
  <c r="K115" i="558"/>
  <c r="J115" i="558"/>
  <c r="J117" i="558" s="1"/>
  <c r="I115" i="558"/>
  <c r="I117" i="558" s="1"/>
  <c r="H115" i="558"/>
  <c r="H117" i="558" s="1"/>
  <c r="G115" i="558"/>
  <c r="G117" i="558" s="1"/>
  <c r="F115" i="558"/>
  <c r="F117" i="558" s="1"/>
  <c r="E115" i="558"/>
  <c r="E117" i="558" s="1"/>
  <c r="D115" i="558"/>
  <c r="D117" i="558" s="1"/>
  <c r="C115" i="558"/>
  <c r="C117" i="558" s="1"/>
  <c r="B115" i="558"/>
  <c r="B117" i="558" s="1"/>
  <c r="O113" i="558"/>
  <c r="O112" i="558"/>
  <c r="O111" i="558"/>
  <c r="N115" i="558"/>
  <c r="N117" i="558" s="1"/>
  <c r="O110" i="558"/>
  <c r="O109" i="558"/>
  <c r="O108" i="558"/>
  <c r="O107" i="558"/>
  <c r="O106" i="558"/>
  <c r="O105" i="558"/>
  <c r="O104" i="558"/>
  <c r="O103" i="558"/>
  <c r="O102" i="558"/>
  <c r="O101" i="558"/>
  <c r="O100" i="558"/>
  <c r="O99" i="558"/>
  <c r="O98" i="558"/>
  <c r="O97" i="558"/>
  <c r="O96" i="558"/>
  <c r="O95" i="558"/>
  <c r="O94" i="558"/>
  <c r="O93" i="558"/>
  <c r="O92" i="558"/>
  <c r="O91" i="558"/>
  <c r="O90" i="558"/>
  <c r="O89" i="558"/>
  <c r="O88" i="558"/>
  <c r="O87" i="558"/>
  <c r="O86" i="558"/>
  <c r="O85" i="558"/>
  <c r="O84" i="558"/>
  <c r="O83" i="558"/>
  <c r="O82" i="558"/>
  <c r="O81" i="558"/>
  <c r="O80" i="558"/>
  <c r="O79" i="558"/>
  <c r="O78" i="558"/>
  <c r="O77" i="558"/>
  <c r="O76" i="558"/>
  <c r="O75" i="558"/>
  <c r="O74" i="558"/>
  <c r="O73" i="558"/>
  <c r="O72" i="558"/>
  <c r="O71" i="558"/>
  <c r="O70" i="558"/>
  <c r="O69" i="558"/>
  <c r="O68" i="558"/>
  <c r="O67" i="558"/>
  <c r="O66" i="558"/>
  <c r="O65" i="558"/>
  <c r="O64" i="558"/>
  <c r="O63" i="558"/>
  <c r="O62" i="558"/>
  <c r="O61" i="558"/>
  <c r="O60" i="558"/>
  <c r="O59" i="558"/>
  <c r="O58" i="558"/>
  <c r="O57" i="558"/>
  <c r="O56" i="558"/>
  <c r="O55" i="558"/>
  <c r="O54" i="558"/>
  <c r="O53" i="558"/>
  <c r="O52" i="558"/>
  <c r="O51" i="558"/>
  <c r="O50" i="558"/>
  <c r="O49" i="558"/>
  <c r="O48" i="558"/>
  <c r="O47" i="558"/>
  <c r="O46" i="558"/>
  <c r="O45" i="558"/>
  <c r="O44" i="558"/>
  <c r="O43" i="558"/>
  <c r="O42" i="558"/>
  <c r="O41" i="558"/>
  <c r="O40" i="558"/>
  <c r="O39" i="558"/>
  <c r="O38" i="558"/>
  <c r="O37" i="558"/>
  <c r="O36" i="558"/>
  <c r="O35" i="558"/>
  <c r="O34" i="558"/>
  <c r="O33" i="558"/>
  <c r="O32" i="558"/>
  <c r="O31" i="558"/>
  <c r="O30" i="558"/>
  <c r="O29" i="558"/>
  <c r="O28" i="558"/>
  <c r="O27" i="558"/>
  <c r="O26" i="558"/>
  <c r="O25" i="558"/>
  <c r="O24" i="558"/>
  <c r="O23" i="558"/>
  <c r="O22" i="558"/>
  <c r="O21" i="558"/>
  <c r="O20" i="558"/>
  <c r="O19" i="558"/>
  <c r="O18" i="558"/>
  <c r="O17" i="558"/>
  <c r="O16" i="558"/>
  <c r="O15" i="558"/>
  <c r="O14" i="558"/>
  <c r="O13" i="558"/>
  <c r="O12" i="558"/>
  <c r="O11" i="558"/>
  <c r="O10" i="558"/>
  <c r="M9" i="558"/>
  <c r="O9" i="558" s="1"/>
  <c r="O6" i="558"/>
  <c r="N131" i="554"/>
  <c r="N133" i="554" s="1"/>
  <c r="O131" i="554"/>
  <c r="O133" i="554" s="1"/>
  <c r="P135" i="554" s="1"/>
  <c r="M131" i="554"/>
  <c r="M133" i="554" s="1"/>
  <c r="L131" i="554"/>
  <c r="L133" i="554" s="1"/>
  <c r="K131" i="554"/>
  <c r="K133" i="554" s="1"/>
  <c r="J131" i="554"/>
  <c r="J133" i="554" s="1"/>
  <c r="I131" i="554"/>
  <c r="I133" i="554" s="1"/>
  <c r="H131" i="554"/>
  <c r="H133" i="554" s="1"/>
  <c r="G131" i="554"/>
  <c r="G133" i="554" s="1"/>
  <c r="F131" i="554"/>
  <c r="F133" i="554" s="1"/>
  <c r="E131" i="554"/>
  <c r="E133" i="554" s="1"/>
  <c r="D131" i="554"/>
  <c r="D133" i="554" s="1"/>
  <c r="C131" i="554"/>
  <c r="C133" i="554" s="1"/>
  <c r="B131" i="554"/>
  <c r="B133" i="554" s="1"/>
  <c r="P129" i="554"/>
  <c r="P128" i="554"/>
  <c r="P126" i="554"/>
  <c r="P125" i="554"/>
  <c r="P124" i="554"/>
  <c r="P123" i="554"/>
  <c r="P122" i="554"/>
  <c r="P121" i="554"/>
  <c r="P120" i="554"/>
  <c r="P119" i="554"/>
  <c r="P118" i="554"/>
  <c r="P117" i="554"/>
  <c r="P116" i="554"/>
  <c r="P115" i="554"/>
  <c r="P114" i="554"/>
  <c r="P113" i="554"/>
  <c r="P112" i="554"/>
  <c r="P111" i="554"/>
  <c r="P110" i="554"/>
  <c r="P109" i="554"/>
  <c r="P108" i="554"/>
  <c r="P107" i="554"/>
  <c r="P106" i="554"/>
  <c r="P105" i="554"/>
  <c r="P104" i="554"/>
  <c r="P103" i="554"/>
  <c r="P102" i="554"/>
  <c r="P101" i="554"/>
  <c r="P100" i="554"/>
  <c r="P99" i="554"/>
  <c r="P98" i="554"/>
  <c r="P97" i="554"/>
  <c r="P96" i="554"/>
  <c r="P95" i="554"/>
  <c r="P94" i="554"/>
  <c r="P93" i="554"/>
  <c r="P92" i="554"/>
  <c r="P91" i="554"/>
  <c r="P90" i="554"/>
  <c r="P89" i="554"/>
  <c r="P88" i="554"/>
  <c r="P87" i="554"/>
  <c r="P86" i="554"/>
  <c r="P85" i="554"/>
  <c r="P84" i="554"/>
  <c r="P83" i="554"/>
  <c r="P82" i="554"/>
  <c r="P81" i="554"/>
  <c r="P80" i="554"/>
  <c r="P79" i="554"/>
  <c r="P78" i="554"/>
  <c r="P77" i="554"/>
  <c r="P76" i="554"/>
  <c r="P75" i="554"/>
  <c r="P74" i="554"/>
  <c r="P73" i="554"/>
  <c r="P72" i="554"/>
  <c r="P71" i="554"/>
  <c r="P70" i="554"/>
  <c r="P69" i="554"/>
  <c r="P68" i="554"/>
  <c r="P67" i="554"/>
  <c r="P66" i="554"/>
  <c r="P65" i="554"/>
  <c r="P64" i="554"/>
  <c r="P63" i="554"/>
  <c r="P62" i="554"/>
  <c r="P61" i="554"/>
  <c r="P60" i="554"/>
  <c r="P59" i="554"/>
  <c r="P58" i="554"/>
  <c r="P57" i="554"/>
  <c r="P56" i="554"/>
  <c r="P55" i="554"/>
  <c r="P54" i="554"/>
  <c r="P53" i="554"/>
  <c r="P52" i="554"/>
  <c r="P51" i="554"/>
  <c r="P50" i="554"/>
  <c r="P49" i="554"/>
  <c r="P48" i="554"/>
  <c r="P47" i="554"/>
  <c r="P46" i="554"/>
  <c r="P45" i="554"/>
  <c r="P44" i="554"/>
  <c r="P43" i="554"/>
  <c r="P42" i="554"/>
  <c r="P41" i="554"/>
  <c r="P40" i="554"/>
  <c r="P39" i="554"/>
  <c r="P38" i="554"/>
  <c r="P37" i="554"/>
  <c r="P36" i="554"/>
  <c r="P35" i="554"/>
  <c r="P34" i="554"/>
  <c r="P33" i="554"/>
  <c r="P32" i="554"/>
  <c r="P31" i="554"/>
  <c r="P30" i="554"/>
  <c r="P29" i="554"/>
  <c r="P28" i="554"/>
  <c r="P27" i="554"/>
  <c r="P26" i="554"/>
  <c r="P25" i="554"/>
  <c r="P24" i="554"/>
  <c r="P23" i="554"/>
  <c r="P22" i="554"/>
  <c r="P21" i="554"/>
  <c r="P20" i="554"/>
  <c r="P19" i="554"/>
  <c r="P18" i="554"/>
  <c r="P17" i="554"/>
  <c r="P16" i="554"/>
  <c r="P15" i="554"/>
  <c r="P14" i="554"/>
  <c r="P13" i="554"/>
  <c r="P12" i="554"/>
  <c r="P11" i="554"/>
  <c r="P10" i="554"/>
  <c r="P127" i="554"/>
  <c r="P6" i="554"/>
  <c r="C100" i="546"/>
  <c r="C102" i="546" s="1"/>
  <c r="F97" i="546"/>
  <c r="E100" i="546"/>
  <c r="E102" i="546" s="1"/>
  <c r="D100" i="546"/>
  <c r="D102" i="546" s="1"/>
  <c r="F96" i="546"/>
  <c r="F95" i="546"/>
  <c r="F94" i="546"/>
  <c r="F93" i="546"/>
  <c r="F92" i="546"/>
  <c r="F91" i="546"/>
  <c r="F90" i="546"/>
  <c r="F89" i="546"/>
  <c r="F88" i="546"/>
  <c r="F87" i="546"/>
  <c r="F86" i="546"/>
  <c r="F85" i="546"/>
  <c r="F84" i="546"/>
  <c r="F83" i="546"/>
  <c r="F82" i="546"/>
  <c r="F81" i="546"/>
  <c r="F80" i="546"/>
  <c r="F79" i="546"/>
  <c r="F78" i="546"/>
  <c r="F77" i="546"/>
  <c r="F76" i="546"/>
  <c r="F75" i="546"/>
  <c r="F74" i="546"/>
  <c r="F73" i="546"/>
  <c r="F72" i="546"/>
  <c r="F71" i="546"/>
  <c r="F70" i="546"/>
  <c r="F69" i="546"/>
  <c r="F68" i="546"/>
  <c r="F67" i="546"/>
  <c r="F66" i="546"/>
  <c r="F65" i="546"/>
  <c r="F64" i="546"/>
  <c r="F63" i="546"/>
  <c r="F62" i="546"/>
  <c r="F61" i="546"/>
  <c r="F60" i="546"/>
  <c r="F59" i="546"/>
  <c r="F58" i="546"/>
  <c r="F57" i="546"/>
  <c r="F56" i="546"/>
  <c r="F55" i="546"/>
  <c r="F54" i="546"/>
  <c r="F53" i="546"/>
  <c r="F52" i="546"/>
  <c r="F51" i="546"/>
  <c r="F50" i="546"/>
  <c r="F49" i="546"/>
  <c r="F48" i="546"/>
  <c r="F47" i="546"/>
  <c r="F46" i="546"/>
  <c r="F45" i="546"/>
  <c r="F44" i="546"/>
  <c r="F43" i="546"/>
  <c r="F42" i="546"/>
  <c r="F41" i="546"/>
  <c r="F40" i="546"/>
  <c r="F39" i="546"/>
  <c r="F38" i="546"/>
  <c r="F37" i="546"/>
  <c r="F36" i="546"/>
  <c r="F35" i="546"/>
  <c r="F34" i="546"/>
  <c r="F33" i="546"/>
  <c r="F32" i="546"/>
  <c r="F31" i="546"/>
  <c r="F30" i="546"/>
  <c r="F29" i="546"/>
  <c r="F28" i="546"/>
  <c r="F27" i="546"/>
  <c r="F26" i="546"/>
  <c r="F25" i="546"/>
  <c r="F24" i="546"/>
  <c r="F23" i="546"/>
  <c r="F22" i="546"/>
  <c r="F21" i="546"/>
  <c r="F20" i="546"/>
  <c r="F19" i="546"/>
  <c r="F18" i="546"/>
  <c r="F17" i="546"/>
  <c r="F16" i="546"/>
  <c r="F15" i="546"/>
  <c r="F14" i="546"/>
  <c r="F13" i="546"/>
  <c r="F12" i="546"/>
  <c r="F11" i="546"/>
  <c r="F10" i="546"/>
  <c r="F9" i="546"/>
  <c r="F8" i="546"/>
  <c r="F6" i="546"/>
  <c r="L10" i="562"/>
  <c r="M10" i="562" s="1"/>
  <c r="M11" i="562"/>
  <c r="M12" i="562"/>
  <c r="M13" i="562"/>
  <c r="M14" i="562"/>
  <c r="M15" i="562"/>
  <c r="M16" i="562"/>
  <c r="M17" i="562"/>
  <c r="M18" i="562"/>
  <c r="M19" i="562"/>
  <c r="M20" i="562"/>
  <c r="M21" i="562"/>
  <c r="M22" i="562"/>
  <c r="M23" i="562"/>
  <c r="M24" i="562"/>
  <c r="M25" i="562"/>
  <c r="M26" i="562"/>
  <c r="M27" i="562"/>
  <c r="M28" i="562"/>
  <c r="M29" i="562"/>
  <c r="M30" i="562"/>
  <c r="M31" i="562"/>
  <c r="M32" i="562"/>
  <c r="M33" i="562"/>
  <c r="M34" i="562"/>
  <c r="M35" i="562"/>
  <c r="M36" i="562"/>
  <c r="M37" i="562"/>
  <c r="M38" i="562"/>
  <c r="M39" i="562"/>
  <c r="M40" i="562"/>
  <c r="M41" i="562"/>
  <c r="M42" i="562"/>
  <c r="M43" i="562"/>
  <c r="M44" i="562"/>
  <c r="M45" i="562"/>
  <c r="M46" i="562"/>
  <c r="M47" i="562"/>
  <c r="M48" i="562"/>
  <c r="M49" i="562"/>
  <c r="M50" i="562"/>
  <c r="M51" i="562"/>
  <c r="M52" i="562"/>
  <c r="M53" i="562"/>
  <c r="M54" i="562"/>
  <c r="M55" i="562"/>
  <c r="M56" i="562"/>
  <c r="M57" i="562"/>
  <c r="M58" i="562"/>
  <c r="M59" i="562"/>
  <c r="M60" i="562"/>
  <c r="M61" i="562"/>
  <c r="M62" i="562"/>
  <c r="M63" i="562"/>
  <c r="M64" i="562"/>
  <c r="M65" i="562"/>
  <c r="M66" i="562"/>
  <c r="M67" i="562"/>
  <c r="M68" i="562"/>
  <c r="M69" i="562"/>
  <c r="M70" i="562"/>
  <c r="M71" i="562"/>
  <c r="M72" i="562"/>
  <c r="M73" i="562"/>
  <c r="M74" i="562"/>
  <c r="M75" i="562"/>
  <c r="M76" i="562"/>
  <c r="M77" i="562"/>
  <c r="M78" i="562"/>
  <c r="M79" i="562"/>
  <c r="M80" i="562"/>
  <c r="M81" i="562"/>
  <c r="M82" i="562"/>
  <c r="M83" i="562"/>
  <c r="K86" i="562"/>
  <c r="K88" i="562" s="1"/>
  <c r="J86" i="562"/>
  <c r="J88" i="562" s="1"/>
  <c r="I86" i="562"/>
  <c r="I88" i="562" s="1"/>
  <c r="H86" i="562"/>
  <c r="H88" i="562" s="1"/>
  <c r="E10" i="559"/>
  <c r="E11" i="559"/>
  <c r="E12" i="559"/>
  <c r="E13" i="559"/>
  <c r="E14" i="559"/>
  <c r="E15" i="559"/>
  <c r="E16" i="559"/>
  <c r="E17" i="559"/>
  <c r="E18" i="559"/>
  <c r="E19" i="559"/>
  <c r="E20" i="559"/>
  <c r="E21" i="559"/>
  <c r="E22" i="559"/>
  <c r="E23" i="559"/>
  <c r="E24" i="559"/>
  <c r="E25" i="559"/>
  <c r="E26" i="559"/>
  <c r="E27" i="559"/>
  <c r="E28" i="559"/>
  <c r="E29" i="559"/>
  <c r="E30" i="559"/>
  <c r="E31" i="559"/>
  <c r="E32" i="559"/>
  <c r="E33" i="559"/>
  <c r="E34" i="559"/>
  <c r="E35" i="559"/>
  <c r="E36" i="559"/>
  <c r="E37" i="559"/>
  <c r="E38" i="559"/>
  <c r="E39" i="559"/>
  <c r="E40" i="559"/>
  <c r="E41" i="559"/>
  <c r="E42" i="559"/>
  <c r="E43" i="559"/>
  <c r="E44" i="559"/>
  <c r="E45" i="559"/>
  <c r="E46" i="559"/>
  <c r="E47" i="559"/>
  <c r="E48" i="559"/>
  <c r="E49" i="559"/>
  <c r="E50" i="559"/>
  <c r="E51" i="559"/>
  <c r="E52" i="559"/>
  <c r="E53" i="559"/>
  <c r="E54" i="559"/>
  <c r="E55" i="559"/>
  <c r="E56" i="559"/>
  <c r="E57" i="559"/>
  <c r="E58" i="559"/>
  <c r="E59" i="559"/>
  <c r="E60" i="559"/>
  <c r="E61" i="559"/>
  <c r="E62" i="559"/>
  <c r="E63" i="559"/>
  <c r="E64" i="559"/>
  <c r="E65" i="559"/>
  <c r="E66" i="559"/>
  <c r="E67" i="559"/>
  <c r="E68" i="559"/>
  <c r="E69" i="559"/>
  <c r="E70" i="559"/>
  <c r="E71" i="559"/>
  <c r="E72" i="559"/>
  <c r="E73" i="559"/>
  <c r="E74" i="559"/>
  <c r="E75" i="559"/>
  <c r="E76" i="559"/>
  <c r="E77" i="559"/>
  <c r="E78" i="559"/>
  <c r="E79" i="559"/>
  <c r="E80" i="559"/>
  <c r="E81" i="559"/>
  <c r="E82" i="559"/>
  <c r="E83" i="559"/>
  <c r="E84" i="559"/>
  <c r="E85" i="559"/>
  <c r="E86" i="559"/>
  <c r="E87" i="559"/>
  <c r="E88" i="559"/>
  <c r="E89" i="559"/>
  <c r="E90" i="559"/>
  <c r="E91" i="559"/>
  <c r="E92" i="559"/>
  <c r="E93" i="559"/>
  <c r="E94" i="559"/>
  <c r="E95" i="559"/>
  <c r="E96" i="559"/>
  <c r="D99" i="559"/>
  <c r="D101" i="559" s="1"/>
  <c r="C99" i="559"/>
  <c r="C101" i="559" s="1"/>
  <c r="N117" i="557"/>
  <c r="M119" i="557"/>
  <c r="N124" i="556"/>
  <c r="M126" i="556"/>
  <c r="M128" i="556" s="1"/>
  <c r="L124" i="553"/>
  <c r="L126" i="553" s="1"/>
  <c r="M122" i="553"/>
  <c r="Q111" i="555"/>
  <c r="D96" i="8"/>
  <c r="M6" i="562"/>
  <c r="G86" i="562"/>
  <c r="G88" i="562" s="1"/>
  <c r="F86" i="562"/>
  <c r="F88" i="562" s="1"/>
  <c r="E86" i="562"/>
  <c r="E88" i="562" s="1"/>
  <c r="D86" i="562"/>
  <c r="D88" i="562" s="1"/>
  <c r="C86" i="562"/>
  <c r="C88" i="562" s="1"/>
  <c r="B86" i="562"/>
  <c r="B88" i="562" s="1"/>
  <c r="E6" i="559"/>
  <c r="B99" i="559"/>
  <c r="B101" i="559" s="1"/>
  <c r="N6" i="557"/>
  <c r="N10" i="557"/>
  <c r="N11" i="557"/>
  <c r="N12" i="557"/>
  <c r="N13" i="557"/>
  <c r="N14" i="557"/>
  <c r="N15" i="557"/>
  <c r="N16" i="557"/>
  <c r="N17" i="557"/>
  <c r="N18" i="557"/>
  <c r="N19" i="557"/>
  <c r="N20" i="557"/>
  <c r="N21" i="557"/>
  <c r="N22" i="557"/>
  <c r="N23" i="557"/>
  <c r="N24" i="557"/>
  <c r="N25" i="557"/>
  <c r="N26" i="557"/>
  <c r="N27" i="557"/>
  <c r="N28" i="557"/>
  <c r="N29" i="557"/>
  <c r="N30" i="557"/>
  <c r="N31" i="557"/>
  <c r="N32" i="557"/>
  <c r="N33" i="557"/>
  <c r="N34" i="557"/>
  <c r="N35" i="557"/>
  <c r="N36" i="557"/>
  <c r="N37" i="557"/>
  <c r="N38" i="557"/>
  <c r="N39" i="557"/>
  <c r="N40" i="557"/>
  <c r="N41" i="557"/>
  <c r="N42" i="557"/>
  <c r="N43" i="557"/>
  <c r="N44" i="557"/>
  <c r="N45" i="557"/>
  <c r="N46" i="557"/>
  <c r="N47" i="557"/>
  <c r="N48" i="557"/>
  <c r="N49" i="557"/>
  <c r="N50" i="557"/>
  <c r="N51" i="557"/>
  <c r="N52" i="557"/>
  <c r="N53" i="557"/>
  <c r="N54" i="557"/>
  <c r="N55" i="557"/>
  <c r="N56" i="557"/>
  <c r="N57" i="557"/>
  <c r="N58" i="557"/>
  <c r="N59" i="557"/>
  <c r="N60" i="557"/>
  <c r="N61" i="557"/>
  <c r="N62" i="557"/>
  <c r="N63" i="557"/>
  <c r="N64" i="557"/>
  <c r="N65" i="557"/>
  <c r="N66" i="557"/>
  <c r="N67" i="557"/>
  <c r="N68" i="557"/>
  <c r="N69" i="557"/>
  <c r="N70" i="557"/>
  <c r="N71" i="557"/>
  <c r="N72" i="557"/>
  <c r="N73" i="557"/>
  <c r="N74" i="557"/>
  <c r="N75" i="557"/>
  <c r="N76" i="557"/>
  <c r="N77" i="557"/>
  <c r="N78" i="557"/>
  <c r="N79" i="557"/>
  <c r="N80" i="557"/>
  <c r="N81" i="557"/>
  <c r="N82" i="557"/>
  <c r="N83" i="557"/>
  <c r="N84" i="557"/>
  <c r="N85" i="557"/>
  <c r="N86" i="557"/>
  <c r="N87" i="557"/>
  <c r="N88" i="557"/>
  <c r="N89" i="557"/>
  <c r="N90" i="557"/>
  <c r="N91" i="557"/>
  <c r="N92" i="557"/>
  <c r="N93" i="557"/>
  <c r="N94" i="557"/>
  <c r="N95" i="557"/>
  <c r="N96" i="557"/>
  <c r="N97" i="557"/>
  <c r="N98" i="557"/>
  <c r="N99" i="557"/>
  <c r="N100" i="557"/>
  <c r="N101" i="557"/>
  <c r="N102" i="557"/>
  <c r="N103" i="557"/>
  <c r="N104" i="557"/>
  <c r="N105" i="557"/>
  <c r="N106" i="557"/>
  <c r="N107" i="557"/>
  <c r="N108" i="557"/>
  <c r="N109" i="557"/>
  <c r="N110" i="557"/>
  <c r="N111" i="557"/>
  <c r="N112" i="557"/>
  <c r="N113" i="557"/>
  <c r="N114" i="557"/>
  <c r="N115" i="557"/>
  <c r="M121" i="557"/>
  <c r="L119" i="557"/>
  <c r="L121" i="557" s="1"/>
  <c r="K119" i="557"/>
  <c r="K121" i="557" s="1"/>
  <c r="J119" i="557"/>
  <c r="J121" i="557" s="1"/>
  <c r="I119" i="557"/>
  <c r="I121" i="557" s="1"/>
  <c r="H119" i="557"/>
  <c r="H121" i="557" s="1"/>
  <c r="G119" i="557"/>
  <c r="G121" i="557" s="1"/>
  <c r="F119" i="557"/>
  <c r="F121" i="557" s="1"/>
  <c r="E119" i="557"/>
  <c r="E121" i="557" s="1"/>
  <c r="D119" i="557"/>
  <c r="D121" i="557" s="1"/>
  <c r="C119" i="557"/>
  <c r="C121" i="557" s="1"/>
  <c r="B119" i="557"/>
  <c r="B121" i="557" s="1"/>
  <c r="N116" i="557"/>
  <c r="N6" i="556"/>
  <c r="N10" i="556"/>
  <c r="N11" i="556"/>
  <c r="N12" i="556"/>
  <c r="N13" i="556"/>
  <c r="N14" i="556"/>
  <c r="N15" i="556"/>
  <c r="N16" i="556"/>
  <c r="N17" i="556"/>
  <c r="N18" i="556"/>
  <c r="N19" i="556"/>
  <c r="N20" i="556"/>
  <c r="N21" i="556"/>
  <c r="N22" i="556"/>
  <c r="N23" i="556"/>
  <c r="N24" i="556"/>
  <c r="N25" i="556"/>
  <c r="N26" i="556"/>
  <c r="N27" i="556"/>
  <c r="N28" i="556"/>
  <c r="N29" i="556"/>
  <c r="N30" i="556"/>
  <c r="N31" i="556"/>
  <c r="N32" i="556"/>
  <c r="N33" i="556"/>
  <c r="N34" i="556"/>
  <c r="N35" i="556"/>
  <c r="N36" i="556"/>
  <c r="N37" i="556"/>
  <c r="N38" i="556"/>
  <c r="N39" i="556"/>
  <c r="N40" i="556"/>
  <c r="N41" i="556"/>
  <c r="N42" i="556"/>
  <c r="N43" i="556"/>
  <c r="N44" i="556"/>
  <c r="N45" i="556"/>
  <c r="N46" i="556"/>
  <c r="N47" i="556"/>
  <c r="N48" i="556"/>
  <c r="N49" i="556"/>
  <c r="N50" i="556"/>
  <c r="N51" i="556"/>
  <c r="N52" i="556"/>
  <c r="N53" i="556"/>
  <c r="N54" i="556"/>
  <c r="N55" i="556"/>
  <c r="N56" i="556"/>
  <c r="N57" i="556"/>
  <c r="N58" i="556"/>
  <c r="N59" i="556"/>
  <c r="N60" i="556"/>
  <c r="N61" i="556"/>
  <c r="N62" i="556"/>
  <c r="N63" i="556"/>
  <c r="N64" i="556"/>
  <c r="N65" i="556"/>
  <c r="N66" i="556"/>
  <c r="N67" i="556"/>
  <c r="N68" i="556"/>
  <c r="N69" i="556"/>
  <c r="N70" i="556"/>
  <c r="N71" i="556"/>
  <c r="N72" i="556"/>
  <c r="N73" i="556"/>
  <c r="N74" i="556"/>
  <c r="N75" i="556"/>
  <c r="N76" i="556"/>
  <c r="N77" i="556"/>
  <c r="N78" i="556"/>
  <c r="N79" i="556"/>
  <c r="N80" i="556"/>
  <c r="N81" i="556"/>
  <c r="N82" i="556"/>
  <c r="N83" i="556"/>
  <c r="N84" i="556"/>
  <c r="N85" i="556"/>
  <c r="N86" i="556"/>
  <c r="N87" i="556"/>
  <c r="N88" i="556"/>
  <c r="N89" i="556"/>
  <c r="N90" i="556"/>
  <c r="N91" i="556"/>
  <c r="N92" i="556"/>
  <c r="N93" i="556"/>
  <c r="N94" i="556"/>
  <c r="N95" i="556"/>
  <c r="N96" i="556"/>
  <c r="N97" i="556"/>
  <c r="N98" i="556"/>
  <c r="N99" i="556"/>
  <c r="N100" i="556"/>
  <c r="N101" i="556"/>
  <c r="N102" i="556"/>
  <c r="N103" i="556"/>
  <c r="N104" i="556"/>
  <c r="N105" i="556"/>
  <c r="N106" i="556"/>
  <c r="N107" i="556"/>
  <c r="N108" i="556"/>
  <c r="N109" i="556"/>
  <c r="N110" i="556"/>
  <c r="N111" i="556"/>
  <c r="N112" i="556"/>
  <c r="N113" i="556"/>
  <c r="N114" i="556"/>
  <c r="N115" i="556"/>
  <c r="N116" i="556"/>
  <c r="N117" i="556"/>
  <c r="N118" i="556"/>
  <c r="N119" i="556"/>
  <c r="N120" i="556"/>
  <c r="N121" i="556"/>
  <c r="N122" i="556"/>
  <c r="N123" i="556"/>
  <c r="L126" i="556"/>
  <c r="L128" i="556" s="1"/>
  <c r="K126" i="556"/>
  <c r="K128" i="556" s="1"/>
  <c r="J126" i="556"/>
  <c r="J128" i="556" s="1"/>
  <c r="I126" i="556"/>
  <c r="I128" i="556" s="1"/>
  <c r="H126" i="556"/>
  <c r="H128" i="556" s="1"/>
  <c r="G126" i="556"/>
  <c r="G128" i="556" s="1"/>
  <c r="F126" i="556"/>
  <c r="F128" i="556" s="1"/>
  <c r="E126" i="556"/>
  <c r="E128" i="556" s="1"/>
  <c r="D126" i="556"/>
  <c r="D128" i="556" s="1"/>
  <c r="C126" i="556"/>
  <c r="C128" i="556" s="1"/>
  <c r="B126" i="556"/>
  <c r="B128" i="556" s="1"/>
  <c r="B124" i="553"/>
  <c r="B126" i="553" s="1"/>
  <c r="C124" i="553"/>
  <c r="C126" i="553" s="1"/>
  <c r="D124" i="553"/>
  <c r="D126" i="553" s="1"/>
  <c r="E124" i="553"/>
  <c r="E126" i="553" s="1"/>
  <c r="F124" i="553"/>
  <c r="F126" i="553" s="1"/>
  <c r="G124" i="553"/>
  <c r="G126" i="553" s="1"/>
  <c r="H124" i="553"/>
  <c r="H126" i="553" s="1"/>
  <c r="I124" i="553"/>
  <c r="I126" i="553" s="1"/>
  <c r="J124" i="553"/>
  <c r="J126" i="553" s="1"/>
  <c r="K124" i="553"/>
  <c r="K126" i="553" s="1"/>
  <c r="M6" i="553"/>
  <c r="M121" i="553"/>
  <c r="M120" i="553"/>
  <c r="M119" i="553"/>
  <c r="M118" i="553"/>
  <c r="M117" i="553"/>
  <c r="M116" i="553"/>
  <c r="M115" i="553"/>
  <c r="M114" i="553"/>
  <c r="M113" i="553"/>
  <c r="M112" i="553"/>
  <c r="M111" i="553"/>
  <c r="M110" i="553"/>
  <c r="M109" i="553"/>
  <c r="M108" i="553"/>
  <c r="M107" i="553"/>
  <c r="M106" i="553"/>
  <c r="M105" i="553"/>
  <c r="M104" i="553"/>
  <c r="M103" i="553"/>
  <c r="M102" i="553"/>
  <c r="M101" i="553"/>
  <c r="M100" i="553"/>
  <c r="M99" i="553"/>
  <c r="M98" i="553"/>
  <c r="M97" i="553"/>
  <c r="M96" i="553"/>
  <c r="M95" i="553"/>
  <c r="M94" i="553"/>
  <c r="M93" i="553"/>
  <c r="M92" i="553"/>
  <c r="M91" i="553"/>
  <c r="M90" i="553"/>
  <c r="M89" i="553"/>
  <c r="M88" i="553"/>
  <c r="M87" i="553"/>
  <c r="M85" i="553"/>
  <c r="M84" i="553"/>
  <c r="M83" i="553"/>
  <c r="M82" i="553"/>
  <c r="M81" i="553"/>
  <c r="M80" i="553"/>
  <c r="M79" i="553"/>
  <c r="M78" i="553"/>
  <c r="M77" i="553"/>
  <c r="M76" i="553"/>
  <c r="M75" i="553"/>
  <c r="M74" i="553"/>
  <c r="M73" i="553"/>
  <c r="M72" i="553"/>
  <c r="M71" i="553"/>
  <c r="M70" i="553"/>
  <c r="M69" i="553"/>
  <c r="M68" i="553"/>
  <c r="M67" i="553"/>
  <c r="M66" i="553"/>
  <c r="M65" i="553"/>
  <c r="M64" i="553"/>
  <c r="M63" i="553"/>
  <c r="M62" i="553"/>
  <c r="M61" i="553"/>
  <c r="M60" i="553"/>
  <c r="M59" i="553"/>
  <c r="M58" i="553"/>
  <c r="M57" i="553"/>
  <c r="M56" i="553"/>
  <c r="M55" i="553"/>
  <c r="M54" i="553"/>
  <c r="M53" i="553"/>
  <c r="M52" i="553"/>
  <c r="M51" i="553"/>
  <c r="M50" i="553"/>
  <c r="M49" i="553"/>
  <c r="M48" i="553"/>
  <c r="M47" i="553"/>
  <c r="M46" i="553"/>
  <c r="M45" i="553"/>
  <c r="M44" i="553"/>
  <c r="M43" i="553"/>
  <c r="M42" i="553"/>
  <c r="M41" i="553"/>
  <c r="M40" i="553"/>
  <c r="M39" i="553"/>
  <c r="M38" i="553"/>
  <c r="M37" i="553"/>
  <c r="M36" i="553"/>
  <c r="M35" i="553"/>
  <c r="M34" i="553"/>
  <c r="M33" i="553"/>
  <c r="M32" i="553"/>
  <c r="M31" i="553"/>
  <c r="M30" i="553"/>
  <c r="M29" i="553"/>
  <c r="M28" i="553"/>
  <c r="M27" i="553"/>
  <c r="M26" i="553"/>
  <c r="M25" i="553"/>
  <c r="M24" i="553"/>
  <c r="M23" i="553"/>
  <c r="M22" i="553"/>
  <c r="M21" i="553"/>
  <c r="M20" i="553"/>
  <c r="M19" i="553"/>
  <c r="M18" i="553"/>
  <c r="M17" i="553"/>
  <c r="M16" i="553"/>
  <c r="M15" i="553"/>
  <c r="M14" i="553"/>
  <c r="M13" i="553"/>
  <c r="M12" i="553"/>
  <c r="M11" i="553"/>
  <c r="M10" i="553"/>
  <c r="B117" i="555"/>
  <c r="O113" i="555"/>
  <c r="O115" i="555" s="1"/>
  <c r="B119" i="555"/>
  <c r="Q11" i="555"/>
  <c r="Q12" i="555"/>
  <c r="Q13" i="555"/>
  <c r="Q14" i="555"/>
  <c r="Q15" i="555"/>
  <c r="Q16" i="555"/>
  <c r="Q17" i="555"/>
  <c r="Q18" i="555"/>
  <c r="Q19" i="555"/>
  <c r="Q20" i="555"/>
  <c r="Q21" i="555"/>
  <c r="Q22" i="555"/>
  <c r="Q23" i="555"/>
  <c r="Q24" i="555"/>
  <c r="Q25" i="555"/>
  <c r="Q26" i="555"/>
  <c r="Q27" i="555"/>
  <c r="Q28" i="555"/>
  <c r="Q29" i="555"/>
  <c r="Q30" i="555"/>
  <c r="Q31" i="555"/>
  <c r="Q32" i="555"/>
  <c r="Q33" i="555"/>
  <c r="Q34" i="555"/>
  <c r="Q35" i="555"/>
  <c r="Q36" i="555"/>
  <c r="Q37" i="555"/>
  <c r="Q38" i="555"/>
  <c r="Q39" i="555"/>
  <c r="Q40" i="555"/>
  <c r="Q41" i="555"/>
  <c r="Q42" i="555"/>
  <c r="Q43" i="555"/>
  <c r="Q44" i="555"/>
  <c r="Q45" i="555"/>
  <c r="Q46" i="555"/>
  <c r="Q47" i="555"/>
  <c r="Q48" i="555"/>
  <c r="Q49" i="555"/>
  <c r="Q50" i="555"/>
  <c r="Q51" i="555"/>
  <c r="Q52" i="555"/>
  <c r="Q53" i="555"/>
  <c r="Q54" i="555"/>
  <c r="Q55" i="555"/>
  <c r="Q56" i="555"/>
  <c r="Q57" i="555"/>
  <c r="Q58" i="555"/>
  <c r="Q59" i="555"/>
  <c r="Q60" i="555"/>
  <c r="Q61" i="555"/>
  <c r="Q62" i="555"/>
  <c r="Q63" i="555"/>
  <c r="Q64" i="555"/>
  <c r="Q65" i="555"/>
  <c r="Q66" i="555"/>
  <c r="Q67" i="555"/>
  <c r="Q68" i="555"/>
  <c r="Q69" i="555"/>
  <c r="Q70" i="555"/>
  <c r="Q71" i="555"/>
  <c r="Q72" i="555"/>
  <c r="Q73" i="555"/>
  <c r="Q74" i="555"/>
  <c r="Q75" i="555"/>
  <c r="Q76" i="555"/>
  <c r="Q77" i="555"/>
  <c r="Q78" i="555"/>
  <c r="Q79" i="555"/>
  <c r="Q80" i="555"/>
  <c r="Q81" i="555"/>
  <c r="Q82" i="555"/>
  <c r="Q83" i="555"/>
  <c r="Q84" i="555"/>
  <c r="Q85" i="555"/>
  <c r="Q86" i="555"/>
  <c r="Q87" i="555"/>
  <c r="Q88" i="555"/>
  <c r="Q89" i="555"/>
  <c r="Q90" i="555"/>
  <c r="Q91" i="555"/>
  <c r="Q92" i="555"/>
  <c r="Q93" i="555"/>
  <c r="Q94" i="555"/>
  <c r="Q95" i="555"/>
  <c r="Q96" i="555"/>
  <c r="Q97" i="555"/>
  <c r="Q98" i="555"/>
  <c r="Q99" i="555"/>
  <c r="Q100" i="555"/>
  <c r="Q101" i="555"/>
  <c r="Q102" i="555"/>
  <c r="Q103" i="555"/>
  <c r="Q104" i="555"/>
  <c r="Q105" i="555"/>
  <c r="Q106" i="555"/>
  <c r="Q107" i="555"/>
  <c r="Q108" i="555"/>
  <c r="Q109" i="555"/>
  <c r="Q110" i="555"/>
  <c r="P113" i="555"/>
  <c r="N113" i="555"/>
  <c r="M113" i="555"/>
  <c r="L113" i="555"/>
  <c r="K113" i="555"/>
  <c r="J113" i="555"/>
  <c r="I113" i="555"/>
  <c r="H113" i="555"/>
  <c r="G113" i="555"/>
  <c r="F113" i="555"/>
  <c r="E113" i="555"/>
  <c r="D113" i="555"/>
  <c r="C113" i="555"/>
  <c r="B113" i="555"/>
  <c r="Q10" i="555"/>
  <c r="Q6" i="555"/>
  <c r="D90" i="8"/>
  <c r="D91" i="8"/>
  <c r="D92" i="8"/>
  <c r="D93" i="8"/>
  <c r="D94" i="8"/>
  <c r="D95" i="8"/>
  <c r="C98" i="8"/>
  <c r="C100" i="8" s="1"/>
  <c r="O106" i="552"/>
  <c r="O108" i="552" s="1"/>
  <c r="P106" i="552"/>
  <c r="P108" i="552" s="1"/>
  <c r="B106" i="552"/>
  <c r="B108" i="552" s="1"/>
  <c r="C106" i="552"/>
  <c r="C108" i="552" s="1"/>
  <c r="D106" i="552"/>
  <c r="D108" i="552" s="1"/>
  <c r="E106" i="552"/>
  <c r="E108" i="552" s="1"/>
  <c r="F106" i="552"/>
  <c r="F108" i="552" s="1"/>
  <c r="G106" i="552"/>
  <c r="G108" i="552" s="1"/>
  <c r="H106" i="552"/>
  <c r="H108" i="552" s="1"/>
  <c r="I106" i="552"/>
  <c r="I108" i="552" s="1"/>
  <c r="J106" i="552"/>
  <c r="J108" i="552" s="1"/>
  <c r="K106" i="552"/>
  <c r="K108" i="552" s="1"/>
  <c r="L106" i="552"/>
  <c r="L108" i="552" s="1"/>
  <c r="M106" i="552"/>
  <c r="M108" i="552" s="1"/>
  <c r="N106" i="552"/>
  <c r="N108" i="552" s="1"/>
  <c r="Q105" i="552"/>
  <c r="Q104" i="552"/>
  <c r="Q103" i="552"/>
  <c r="Q102" i="552"/>
  <c r="Q101" i="552"/>
  <c r="Q100" i="552"/>
  <c r="Q99" i="552"/>
  <c r="Q98" i="552"/>
  <c r="Q97" i="552"/>
  <c r="Q96" i="552"/>
  <c r="Q95" i="552"/>
  <c r="Q94" i="552"/>
  <c r="Q93" i="552"/>
  <c r="Q92" i="552"/>
  <c r="Q91" i="552"/>
  <c r="Q90" i="552"/>
  <c r="Q89" i="552"/>
  <c r="Q88" i="552"/>
  <c r="Q87" i="552"/>
  <c r="Q86" i="552"/>
  <c r="Q85" i="552"/>
  <c r="Q84" i="552"/>
  <c r="Q83" i="552"/>
  <c r="Q82" i="552"/>
  <c r="Q81" i="552"/>
  <c r="Q80" i="552"/>
  <c r="Q79" i="552"/>
  <c r="Q78" i="552"/>
  <c r="Q77" i="552"/>
  <c r="Q76" i="552"/>
  <c r="Q75" i="552"/>
  <c r="Q74" i="552"/>
  <c r="Q73" i="552"/>
  <c r="Q72" i="552"/>
  <c r="Q71" i="552"/>
  <c r="Q70" i="552"/>
  <c r="Q69" i="552"/>
  <c r="Q68" i="552"/>
  <c r="Q67" i="552"/>
  <c r="Q66" i="552"/>
  <c r="Q65" i="552"/>
  <c r="Q64" i="552"/>
  <c r="Q63" i="552"/>
  <c r="Q62" i="552"/>
  <c r="Q61" i="552"/>
  <c r="Q60" i="552"/>
  <c r="Q59" i="552"/>
  <c r="Q58" i="552"/>
  <c r="Q57" i="552"/>
  <c r="Q56" i="552"/>
  <c r="Q55" i="552"/>
  <c r="Q54" i="552"/>
  <c r="Q53" i="552"/>
  <c r="Q52" i="552"/>
  <c r="Q51" i="552"/>
  <c r="Q50" i="552"/>
  <c r="Q49" i="552"/>
  <c r="Q48" i="552"/>
  <c r="Q47" i="552"/>
  <c r="Q46" i="552"/>
  <c r="Q45" i="552"/>
  <c r="Q44" i="552"/>
  <c r="Q43" i="552"/>
  <c r="Q42" i="552"/>
  <c r="Q41" i="552"/>
  <c r="Q40" i="552"/>
  <c r="Q39" i="552"/>
  <c r="Q38" i="552"/>
  <c r="Q37" i="552"/>
  <c r="Q36" i="552"/>
  <c r="Q35" i="552"/>
  <c r="Q34" i="552"/>
  <c r="Q33" i="552"/>
  <c r="Q32" i="552"/>
  <c r="Q31" i="552"/>
  <c r="Q30" i="552"/>
  <c r="Q29" i="552"/>
  <c r="Q28" i="552"/>
  <c r="Q27" i="552"/>
  <c r="Q26" i="552"/>
  <c r="Q25" i="552"/>
  <c r="Q24" i="552"/>
  <c r="Q23" i="552"/>
  <c r="Q22" i="552"/>
  <c r="Q21" i="552"/>
  <c r="Q20" i="552"/>
  <c r="Q19" i="552"/>
  <c r="Q18" i="552"/>
  <c r="Q17" i="552"/>
  <c r="Q16" i="552"/>
  <c r="Q15" i="552"/>
  <c r="Q14" i="552"/>
  <c r="Q13" i="552"/>
  <c r="Q9" i="552"/>
  <c r="Q7" i="552"/>
  <c r="D56" i="513"/>
  <c r="D57" i="513" s="1"/>
  <c r="E56" i="513"/>
  <c r="E57" i="513" s="1"/>
  <c r="B56" i="513"/>
  <c r="B57" i="513" s="1"/>
  <c r="C56" i="513"/>
  <c r="C57" i="513" s="1"/>
  <c r="F9" i="513"/>
  <c r="F13" i="513"/>
  <c r="F14" i="513"/>
  <c r="F15" i="513"/>
  <c r="F16" i="513"/>
  <c r="F17" i="513"/>
  <c r="F18" i="513"/>
  <c r="F19" i="513"/>
  <c r="F20" i="513"/>
  <c r="F21" i="513"/>
  <c r="F22" i="513"/>
  <c r="F23" i="513"/>
  <c r="F24" i="513"/>
  <c r="F25" i="513"/>
  <c r="F26" i="513"/>
  <c r="F27" i="513"/>
  <c r="F28" i="513"/>
  <c r="F29" i="513"/>
  <c r="F30" i="513"/>
  <c r="F31" i="513"/>
  <c r="F32" i="513"/>
  <c r="F33" i="513"/>
  <c r="F34" i="513"/>
  <c r="F35" i="513"/>
  <c r="F36" i="513"/>
  <c r="F37" i="513"/>
  <c r="F38" i="513"/>
  <c r="F39" i="513"/>
  <c r="F40" i="513"/>
  <c r="F41" i="513"/>
  <c r="F42" i="513"/>
  <c r="F43" i="513"/>
  <c r="F44" i="513"/>
  <c r="F45" i="513"/>
  <c r="F46" i="513"/>
  <c r="F47" i="513"/>
  <c r="F48" i="513"/>
  <c r="F49" i="513"/>
  <c r="F50" i="513"/>
  <c r="F51" i="513"/>
  <c r="F52" i="513"/>
  <c r="F53" i="513"/>
  <c r="F54" i="513"/>
  <c r="F6" i="513"/>
  <c r="P56" i="551"/>
  <c r="S56" i="551" s="1"/>
  <c r="S57" i="551"/>
  <c r="T57" i="551" s="1"/>
  <c r="S58" i="551"/>
  <c r="T58" i="551" s="1"/>
  <c r="S59" i="551"/>
  <c r="T59" i="551" s="1"/>
  <c r="S60" i="551"/>
  <c r="T60" i="551" s="1"/>
  <c r="S61" i="551"/>
  <c r="T61" i="551" s="1"/>
  <c r="S62" i="551"/>
  <c r="T62" i="551" s="1"/>
  <c r="S63" i="551"/>
  <c r="T63" i="551" s="1"/>
  <c r="S64" i="551"/>
  <c r="T64" i="551" s="1"/>
  <c r="S65" i="551"/>
  <c r="T65" i="551" s="1"/>
  <c r="S66" i="551"/>
  <c r="T66" i="551" s="1"/>
  <c r="S67" i="551"/>
  <c r="T67" i="551" s="1"/>
  <c r="S68" i="551"/>
  <c r="T68" i="551" s="1"/>
  <c r="S69" i="551"/>
  <c r="S70" i="551"/>
  <c r="T70" i="551" s="1"/>
  <c r="S71" i="551"/>
  <c r="T71" i="551" s="1"/>
  <c r="S72" i="551"/>
  <c r="T72" i="551" s="1"/>
  <c r="S73" i="551"/>
  <c r="T73" i="551" s="1"/>
  <c r="S74" i="551"/>
  <c r="T74" i="551" s="1"/>
  <c r="S75" i="551"/>
  <c r="T75" i="551" s="1"/>
  <c r="S76" i="551"/>
  <c r="T76" i="551" s="1"/>
  <c r="S77" i="551"/>
  <c r="T77" i="551" s="1"/>
  <c r="S78" i="551"/>
  <c r="T78" i="551" s="1"/>
  <c r="S79" i="551"/>
  <c r="T79" i="551" s="1"/>
  <c r="S80" i="551"/>
  <c r="T80" i="551" s="1"/>
  <c r="S81" i="551"/>
  <c r="T81" i="551" s="1"/>
  <c r="S82" i="551"/>
  <c r="T82" i="551" s="1"/>
  <c r="S83" i="551"/>
  <c r="T83" i="551" s="1"/>
  <c r="S84" i="551"/>
  <c r="T84" i="551" s="1"/>
  <c r="Q94" i="551"/>
  <c r="Q96" i="551" s="1"/>
  <c r="B94" i="551"/>
  <c r="B96" i="551" s="1"/>
  <c r="C94" i="551"/>
  <c r="C96" i="551" s="1"/>
  <c r="D94" i="551"/>
  <c r="D96" i="551" s="1"/>
  <c r="E94" i="551"/>
  <c r="E96" i="551" s="1"/>
  <c r="F94" i="551"/>
  <c r="F96" i="551" s="1"/>
  <c r="G94" i="551"/>
  <c r="G96" i="551" s="1"/>
  <c r="H94" i="551"/>
  <c r="H96" i="551" s="1"/>
  <c r="I94" i="551"/>
  <c r="I96" i="551" s="1"/>
  <c r="J94" i="551"/>
  <c r="J96" i="551" s="1"/>
  <c r="K94" i="551"/>
  <c r="K96" i="551" s="1"/>
  <c r="L96" i="551"/>
  <c r="M94" i="551"/>
  <c r="M96" i="551" s="1"/>
  <c r="N94" i="551"/>
  <c r="N96" i="551" s="1"/>
  <c r="O94" i="551"/>
  <c r="O96" i="551" s="1"/>
  <c r="T9" i="551"/>
  <c r="T13" i="551"/>
  <c r="T14" i="551"/>
  <c r="T15" i="551"/>
  <c r="T16" i="551"/>
  <c r="T17" i="551"/>
  <c r="T18" i="551"/>
  <c r="T19" i="551"/>
  <c r="T20" i="551"/>
  <c r="T21" i="551"/>
  <c r="T22" i="551"/>
  <c r="T23" i="551"/>
  <c r="T24" i="551"/>
  <c r="T25" i="551"/>
  <c r="T26" i="551"/>
  <c r="T27" i="551"/>
  <c r="T28" i="551"/>
  <c r="T29" i="551"/>
  <c r="T30" i="551"/>
  <c r="T31" i="551"/>
  <c r="T32" i="551"/>
  <c r="T33" i="551"/>
  <c r="T34" i="551"/>
  <c r="T35" i="551"/>
  <c r="T36" i="551"/>
  <c r="T37" i="551"/>
  <c r="T38" i="551"/>
  <c r="T39" i="551"/>
  <c r="T40" i="551"/>
  <c r="T41" i="551"/>
  <c r="T42" i="551"/>
  <c r="T43" i="551"/>
  <c r="T44" i="551"/>
  <c r="T45" i="551"/>
  <c r="T46" i="551"/>
  <c r="T47" i="551"/>
  <c r="T48" i="551"/>
  <c r="T49" i="551"/>
  <c r="T50" i="551"/>
  <c r="T51" i="551"/>
  <c r="T52" i="551"/>
  <c r="T53" i="551"/>
  <c r="T54" i="551"/>
  <c r="T55" i="551"/>
  <c r="T69" i="551"/>
  <c r="T85" i="551"/>
  <c r="T86" i="551"/>
  <c r="R9" i="551"/>
  <c r="R91" i="551"/>
  <c r="R90" i="551"/>
  <c r="R89" i="551"/>
  <c r="R88" i="551"/>
  <c r="R87" i="551"/>
  <c r="R86" i="551"/>
  <c r="R85" i="551"/>
  <c r="R84" i="551"/>
  <c r="R83" i="551"/>
  <c r="R82" i="551"/>
  <c r="R81" i="551"/>
  <c r="R80" i="551"/>
  <c r="R79" i="551"/>
  <c r="R78" i="551"/>
  <c r="R77" i="551"/>
  <c r="R76" i="551"/>
  <c r="R75" i="551"/>
  <c r="R74" i="551"/>
  <c r="R73" i="551"/>
  <c r="R72" i="551"/>
  <c r="R71" i="551"/>
  <c r="R70" i="551"/>
  <c r="R69" i="551"/>
  <c r="R68" i="551"/>
  <c r="R67" i="551"/>
  <c r="R66" i="551"/>
  <c r="R65" i="551"/>
  <c r="R64" i="551"/>
  <c r="R63" i="551"/>
  <c r="R62" i="551"/>
  <c r="R61" i="551"/>
  <c r="R60" i="551"/>
  <c r="R59" i="551"/>
  <c r="R58" i="551"/>
  <c r="R57" i="551"/>
  <c r="R55" i="551"/>
  <c r="R54" i="551"/>
  <c r="R53" i="551"/>
  <c r="R52" i="551"/>
  <c r="R51" i="551"/>
  <c r="R50" i="551"/>
  <c r="R49" i="551"/>
  <c r="R48" i="551"/>
  <c r="R47" i="551"/>
  <c r="R46" i="551"/>
  <c r="R45" i="551"/>
  <c r="R44" i="551"/>
  <c r="R43" i="551"/>
  <c r="R42" i="551"/>
  <c r="R41" i="551"/>
  <c r="R40" i="551"/>
  <c r="R39" i="551"/>
  <c r="R38" i="551"/>
  <c r="R37" i="551"/>
  <c r="R36" i="551"/>
  <c r="R35" i="551"/>
  <c r="R34" i="551"/>
  <c r="R33" i="551"/>
  <c r="R32" i="551"/>
  <c r="R31" i="551"/>
  <c r="R30" i="551"/>
  <c r="R29" i="551"/>
  <c r="R28" i="551"/>
  <c r="R27" i="551"/>
  <c r="R26" i="551"/>
  <c r="R25" i="551"/>
  <c r="R24" i="551"/>
  <c r="R23" i="551"/>
  <c r="R22" i="551"/>
  <c r="R21" i="551"/>
  <c r="R20" i="551"/>
  <c r="R19" i="551"/>
  <c r="R18" i="551"/>
  <c r="R17" i="551"/>
  <c r="R16" i="551"/>
  <c r="R15" i="551"/>
  <c r="R14" i="551"/>
  <c r="R13" i="551"/>
  <c r="T7" i="551"/>
  <c r="R7" i="551"/>
  <c r="E59" i="509"/>
  <c r="E60" i="509" s="1"/>
  <c r="F59" i="509"/>
  <c r="F60" i="509" s="1"/>
  <c r="G59" i="509"/>
  <c r="G60" i="509" s="1"/>
  <c r="H59" i="509"/>
  <c r="H60" i="509" s="1"/>
  <c r="B59" i="509"/>
  <c r="B60" i="509" s="1"/>
  <c r="C59" i="509"/>
  <c r="C60" i="509" s="1"/>
  <c r="D59" i="509"/>
  <c r="D60" i="509" s="1"/>
  <c r="I58" i="509"/>
  <c r="I57" i="509"/>
  <c r="I56" i="509"/>
  <c r="I55" i="509"/>
  <c r="I54" i="509"/>
  <c r="I53" i="509"/>
  <c r="I52" i="509"/>
  <c r="I51" i="509"/>
  <c r="I50" i="509"/>
  <c r="I49" i="509"/>
  <c r="I48" i="509"/>
  <c r="I47" i="509"/>
  <c r="I46" i="509"/>
  <c r="I45" i="509"/>
  <c r="I44" i="509"/>
  <c r="I43" i="509"/>
  <c r="I42" i="509"/>
  <c r="I41" i="509"/>
  <c r="I40" i="509"/>
  <c r="I39" i="509"/>
  <c r="I38" i="509"/>
  <c r="I37" i="509"/>
  <c r="I36" i="509"/>
  <c r="I35" i="509"/>
  <c r="I34" i="509"/>
  <c r="I33" i="509"/>
  <c r="I32" i="509"/>
  <c r="I31" i="509"/>
  <c r="I30" i="509"/>
  <c r="I29" i="509"/>
  <c r="I28" i="509"/>
  <c r="I27" i="509"/>
  <c r="I26" i="509"/>
  <c r="I25" i="509"/>
  <c r="I24" i="509"/>
  <c r="I23" i="509"/>
  <c r="I22" i="509"/>
  <c r="I21" i="509"/>
  <c r="I20" i="509"/>
  <c r="I19" i="509"/>
  <c r="I18" i="509"/>
  <c r="I17" i="509"/>
  <c r="I16" i="509"/>
  <c r="I15" i="509"/>
  <c r="I14" i="509"/>
  <c r="I13" i="509"/>
  <c r="I12" i="509"/>
  <c r="I8" i="509"/>
  <c r="I6" i="509"/>
  <c r="E106" i="528"/>
  <c r="E107" i="528" s="1"/>
  <c r="F106" i="528"/>
  <c r="F107" i="528" s="1"/>
  <c r="B106" i="528"/>
  <c r="B107" i="528" s="1"/>
  <c r="C106" i="528"/>
  <c r="C107" i="528" s="1"/>
  <c r="D106" i="528"/>
  <c r="D107" i="528" s="1"/>
  <c r="G105" i="528"/>
  <c r="G104" i="528"/>
  <c r="G103" i="528"/>
  <c r="G102" i="528"/>
  <c r="G101" i="528"/>
  <c r="G100" i="528"/>
  <c r="G99" i="528"/>
  <c r="G98" i="528"/>
  <c r="G97" i="528"/>
  <c r="G96" i="528"/>
  <c r="G95" i="528"/>
  <c r="G94" i="528"/>
  <c r="G93" i="528"/>
  <c r="G92" i="528"/>
  <c r="G91" i="528"/>
  <c r="G90" i="528"/>
  <c r="G89" i="528"/>
  <c r="G88" i="528"/>
  <c r="G87" i="528"/>
  <c r="G86" i="528"/>
  <c r="G85" i="528"/>
  <c r="G84" i="528"/>
  <c r="G83" i="528"/>
  <c r="G82" i="528"/>
  <c r="G81" i="528"/>
  <c r="G80" i="528"/>
  <c r="G79" i="528"/>
  <c r="G78" i="528"/>
  <c r="G77" i="528"/>
  <c r="G76" i="528"/>
  <c r="G75" i="528"/>
  <c r="G74" i="528"/>
  <c r="G73" i="528"/>
  <c r="G72" i="528"/>
  <c r="G71" i="528"/>
  <c r="G70" i="528"/>
  <c r="G69" i="528"/>
  <c r="G68" i="528"/>
  <c r="G67" i="528"/>
  <c r="G66" i="528"/>
  <c r="G65" i="528"/>
  <c r="G64" i="528"/>
  <c r="G63" i="528"/>
  <c r="G62" i="528"/>
  <c r="G61" i="528"/>
  <c r="G60" i="528"/>
  <c r="G59" i="528"/>
  <c r="G58" i="528"/>
  <c r="G57" i="528"/>
  <c r="G56" i="528"/>
  <c r="G55" i="528"/>
  <c r="G54" i="528"/>
  <c r="G53" i="528"/>
  <c r="G52" i="528"/>
  <c r="G51" i="528"/>
  <c r="G50" i="528"/>
  <c r="G49" i="528"/>
  <c r="G48" i="528"/>
  <c r="G47" i="528"/>
  <c r="G46" i="528"/>
  <c r="G45" i="528"/>
  <c r="G44" i="528"/>
  <c r="G43" i="528"/>
  <c r="G42" i="528"/>
  <c r="G41" i="528"/>
  <c r="G40" i="528"/>
  <c r="G39" i="528"/>
  <c r="G38" i="528"/>
  <c r="G37" i="528"/>
  <c r="G36" i="528"/>
  <c r="G35" i="528"/>
  <c r="G34" i="528"/>
  <c r="G33" i="528"/>
  <c r="G32" i="528"/>
  <c r="G31" i="528"/>
  <c r="G30" i="528"/>
  <c r="G29" i="528"/>
  <c r="G28" i="528"/>
  <c r="G27" i="528"/>
  <c r="G26" i="528"/>
  <c r="G25" i="528"/>
  <c r="G24" i="528"/>
  <c r="G23" i="528"/>
  <c r="G22" i="528"/>
  <c r="G21" i="528"/>
  <c r="G20" i="528"/>
  <c r="G19" i="528"/>
  <c r="G18" i="528"/>
  <c r="G17" i="528"/>
  <c r="G16" i="528"/>
  <c r="G15" i="528"/>
  <c r="G14" i="528"/>
  <c r="G13" i="528"/>
  <c r="G12" i="528"/>
  <c r="G11" i="528"/>
  <c r="G9" i="528"/>
  <c r="G6" i="528"/>
  <c r="F58" i="510"/>
  <c r="F59" i="510" s="1"/>
  <c r="G58" i="510"/>
  <c r="G59" i="510" s="1"/>
  <c r="H58" i="510"/>
  <c r="H59" i="510" s="1"/>
  <c r="B59" i="510"/>
  <c r="C58" i="510"/>
  <c r="C59" i="510" s="1"/>
  <c r="D58" i="510"/>
  <c r="D59" i="510" s="1"/>
  <c r="E58" i="510"/>
  <c r="E59" i="510" s="1"/>
  <c r="B58" i="510"/>
  <c r="I53" i="510"/>
  <c r="I52" i="510"/>
  <c r="I51" i="510"/>
  <c r="I50" i="510"/>
  <c r="I49" i="510"/>
  <c r="I48" i="510"/>
  <c r="I47" i="510"/>
  <c r="I46" i="510"/>
  <c r="I45" i="510"/>
  <c r="I44" i="510"/>
  <c r="I43" i="510"/>
  <c r="I42" i="510"/>
  <c r="I41" i="510"/>
  <c r="I40" i="510"/>
  <c r="I39" i="510"/>
  <c r="I38" i="510"/>
  <c r="I37" i="510"/>
  <c r="I36" i="510"/>
  <c r="I35" i="510"/>
  <c r="I34" i="510"/>
  <c r="I33" i="510"/>
  <c r="I32" i="510"/>
  <c r="I31" i="510"/>
  <c r="I30" i="510"/>
  <c r="I29" i="510"/>
  <c r="I28" i="510"/>
  <c r="I27" i="510"/>
  <c r="I26" i="510"/>
  <c r="I25" i="510"/>
  <c r="I24" i="510"/>
  <c r="I23" i="510"/>
  <c r="I22" i="510"/>
  <c r="I21" i="510"/>
  <c r="I20" i="510"/>
  <c r="I19" i="510"/>
  <c r="I18" i="510"/>
  <c r="I17" i="510"/>
  <c r="I16" i="510"/>
  <c r="I15" i="510"/>
  <c r="I14" i="510"/>
  <c r="I13" i="510"/>
  <c r="I12" i="510"/>
  <c r="I11" i="510"/>
  <c r="I6" i="510"/>
  <c r="E107" i="530"/>
  <c r="E108" i="530" s="1"/>
  <c r="F107" i="530"/>
  <c r="F108" i="530" s="1"/>
  <c r="B107" i="530"/>
  <c r="B108" i="530" s="1"/>
  <c r="C107" i="530"/>
  <c r="C108" i="530" s="1"/>
  <c r="D107" i="530"/>
  <c r="D108" i="530" s="1"/>
  <c r="G12" i="530"/>
  <c r="G13" i="530"/>
  <c r="G14" i="530"/>
  <c r="G15" i="530"/>
  <c r="G16" i="530"/>
  <c r="G17" i="530"/>
  <c r="G18" i="530"/>
  <c r="G19" i="530"/>
  <c r="G20" i="530"/>
  <c r="G21" i="530"/>
  <c r="G22" i="530"/>
  <c r="G23" i="530"/>
  <c r="G24" i="530"/>
  <c r="G25" i="530"/>
  <c r="G26" i="530"/>
  <c r="G27" i="530"/>
  <c r="G28" i="530"/>
  <c r="G29" i="530"/>
  <c r="G30" i="530"/>
  <c r="G31" i="530"/>
  <c r="G32" i="530"/>
  <c r="G33" i="530"/>
  <c r="G34" i="530"/>
  <c r="G35" i="530"/>
  <c r="G36" i="530"/>
  <c r="G37" i="530"/>
  <c r="G38" i="530"/>
  <c r="G39" i="530"/>
  <c r="G40" i="530"/>
  <c r="G41" i="530"/>
  <c r="G42" i="530"/>
  <c r="G43" i="530"/>
  <c r="G44" i="530"/>
  <c r="G45" i="530"/>
  <c r="G46" i="530"/>
  <c r="G47" i="530"/>
  <c r="G48" i="530"/>
  <c r="G49" i="530"/>
  <c r="G50" i="530"/>
  <c r="G51" i="530"/>
  <c r="G52" i="530"/>
  <c r="G53" i="530"/>
  <c r="G54" i="530"/>
  <c r="G55" i="530"/>
  <c r="G56" i="530"/>
  <c r="G57" i="530"/>
  <c r="G58" i="530"/>
  <c r="G59" i="530"/>
  <c r="G60" i="530"/>
  <c r="G61" i="530"/>
  <c r="G62" i="530"/>
  <c r="G63" i="530"/>
  <c r="G64" i="530"/>
  <c r="G65" i="530"/>
  <c r="G66" i="530"/>
  <c r="G67" i="530"/>
  <c r="G68" i="530"/>
  <c r="G69" i="530"/>
  <c r="G70" i="530"/>
  <c r="G71" i="530"/>
  <c r="G72" i="530"/>
  <c r="G73" i="530"/>
  <c r="G74" i="530"/>
  <c r="G75" i="530"/>
  <c r="G76" i="530"/>
  <c r="G77" i="530"/>
  <c r="G78" i="530"/>
  <c r="G79" i="530"/>
  <c r="G80" i="530"/>
  <c r="G81" i="530"/>
  <c r="G82" i="530"/>
  <c r="G83" i="530"/>
  <c r="G84" i="530"/>
  <c r="G85" i="530"/>
  <c r="G86" i="530"/>
  <c r="G87" i="530"/>
  <c r="G88" i="530"/>
  <c r="G89" i="530"/>
  <c r="G90" i="530"/>
  <c r="G91" i="530"/>
  <c r="G92" i="530"/>
  <c r="G93" i="530"/>
  <c r="G94" i="530"/>
  <c r="G95" i="530"/>
  <c r="G96" i="530"/>
  <c r="G97" i="530"/>
  <c r="G98" i="530"/>
  <c r="G99" i="530"/>
  <c r="G100" i="530"/>
  <c r="G101" i="530"/>
  <c r="G102" i="530"/>
  <c r="G9" i="530"/>
  <c r="G6" i="530"/>
  <c r="H93" i="516"/>
  <c r="H92" i="531"/>
  <c r="H93" i="529"/>
  <c r="H92" i="516"/>
  <c r="H91" i="531"/>
  <c r="H92" i="529"/>
  <c r="H91" i="516"/>
  <c r="H90" i="531"/>
  <c r="H91" i="529"/>
  <c r="H90" i="516"/>
  <c r="H89" i="531"/>
  <c r="H90" i="529"/>
  <c r="H89" i="516"/>
  <c r="H88" i="531"/>
  <c r="H89" i="529"/>
  <c r="H88" i="529"/>
  <c r="H88" i="516"/>
  <c r="H87" i="531"/>
  <c r="H86" i="531"/>
  <c r="H87" i="516"/>
  <c r="H87" i="529"/>
  <c r="H86" i="516"/>
  <c r="H85" i="531"/>
  <c r="H86" i="529"/>
  <c r="H85" i="516"/>
  <c r="H85" i="529"/>
  <c r="H84" i="531"/>
  <c r="H84" i="516"/>
  <c r="H84" i="529"/>
  <c r="H83" i="531"/>
  <c r="H83" i="516"/>
  <c r="H82" i="531"/>
  <c r="H83" i="529"/>
  <c r="H82" i="516"/>
  <c r="H81" i="531"/>
  <c r="H82" i="529"/>
  <c r="H81" i="529"/>
  <c r="H80" i="529"/>
  <c r="H80" i="516"/>
  <c r="H81" i="516"/>
  <c r="H80" i="531"/>
  <c r="H79" i="531"/>
  <c r="H78" i="531"/>
  <c r="H78" i="516"/>
  <c r="H77" i="531"/>
  <c r="H73" i="529"/>
  <c r="H74" i="529"/>
  <c r="H75" i="529"/>
  <c r="H76" i="529"/>
  <c r="H77" i="529"/>
  <c r="H78" i="529"/>
  <c r="H79" i="529"/>
  <c r="H76" i="531"/>
  <c r="H76" i="516"/>
  <c r="H77" i="516"/>
  <c r="H75" i="531"/>
  <c r="H74" i="531"/>
  <c r="H73" i="531"/>
  <c r="H75" i="516"/>
  <c r="H74" i="516"/>
  <c r="H73" i="516"/>
  <c r="H72" i="531"/>
  <c r="G72" i="529"/>
  <c r="H72" i="529" s="1"/>
  <c r="H72" i="516"/>
  <c r="H71" i="531"/>
  <c r="H71" i="516"/>
  <c r="H70" i="531"/>
  <c r="H71" i="529"/>
  <c r="H67" i="516"/>
  <c r="H70" i="529"/>
  <c r="H69" i="529"/>
  <c r="H68" i="529"/>
  <c r="H67" i="529"/>
  <c r="H69" i="516"/>
  <c r="H70" i="516"/>
  <c r="H69" i="531"/>
  <c r="H68" i="531"/>
  <c r="D68" i="516"/>
  <c r="D97" i="516" s="1"/>
  <c r="H66" i="516"/>
  <c r="H66" i="531"/>
  <c r="H65" i="531"/>
  <c r="H65" i="516"/>
  <c r="H64" i="531"/>
  <c r="H65" i="529"/>
  <c r="H64" i="516"/>
  <c r="H63" i="531"/>
  <c r="H64" i="529"/>
  <c r="H63" i="516"/>
  <c r="H62" i="531"/>
  <c r="H63" i="529"/>
  <c r="H53" i="547"/>
  <c r="R54" i="550"/>
  <c r="S52" i="549"/>
  <c r="Y54" i="548"/>
  <c r="D47" i="533"/>
  <c r="E20" i="7"/>
  <c r="J32" i="499"/>
  <c r="J34" i="499" s="1"/>
  <c r="J40" i="499" s="1"/>
  <c r="R29" i="499"/>
  <c r="H62" i="516"/>
  <c r="H61" i="516"/>
  <c r="H61" i="531"/>
  <c r="H60" i="531"/>
  <c r="H62" i="529"/>
  <c r="H61" i="529"/>
  <c r="Q32" i="499"/>
  <c r="Q34" i="499" s="1"/>
  <c r="Q40" i="499" s="1"/>
  <c r="R53" i="550"/>
  <c r="Y53" i="548"/>
  <c r="D46" i="533"/>
  <c r="E19" i="7"/>
  <c r="S51" i="549"/>
  <c r="H52" i="547"/>
  <c r="D45" i="533"/>
  <c r="H60" i="516"/>
  <c r="H59" i="531"/>
  <c r="H60" i="529"/>
  <c r="Y52" i="548"/>
  <c r="H59" i="516"/>
  <c r="H58" i="531"/>
  <c r="H59" i="529"/>
  <c r="R52" i="550"/>
  <c r="H51" i="547"/>
  <c r="D44" i="533"/>
  <c r="S47" i="549"/>
  <c r="S48" i="549"/>
  <c r="S49" i="549"/>
  <c r="S50" i="549"/>
  <c r="S53" i="549"/>
  <c r="H58" i="516"/>
  <c r="H57" i="531"/>
  <c r="H58" i="529"/>
  <c r="R51" i="550"/>
  <c r="Y51" i="548"/>
  <c r="H50" i="547"/>
  <c r="D43" i="533"/>
  <c r="R30" i="499"/>
  <c r="H57" i="516"/>
  <c r="H56" i="531"/>
  <c r="H57" i="529"/>
  <c r="R50" i="550"/>
  <c r="Y50" i="548"/>
  <c r="H49" i="547"/>
  <c r="D48" i="533"/>
  <c r="C50" i="533"/>
  <c r="C52" i="533" s="1"/>
  <c r="Y47" i="548"/>
  <c r="H56" i="516"/>
  <c r="H55" i="531"/>
  <c r="H56" i="529"/>
  <c r="R49" i="550"/>
  <c r="D23" i="7"/>
  <c r="D25" i="7" s="1"/>
  <c r="E18" i="7"/>
  <c r="H55" i="516"/>
  <c r="H54" i="531"/>
  <c r="H55" i="529"/>
  <c r="R48" i="550"/>
  <c r="H48" i="547"/>
  <c r="H54" i="516"/>
  <c r="H53" i="531"/>
  <c r="H54" i="529"/>
  <c r="H53" i="516"/>
  <c r="H52" i="531"/>
  <c r="H53" i="529"/>
  <c r="R47" i="550"/>
  <c r="S46" i="549"/>
  <c r="Y49" i="548"/>
  <c r="H47" i="547"/>
  <c r="H52" i="516"/>
  <c r="H51" i="531"/>
  <c r="H52" i="529"/>
  <c r="Y48" i="548"/>
  <c r="R46" i="550"/>
  <c r="S45" i="549"/>
  <c r="Y43" i="548"/>
  <c r="Y38" i="548"/>
  <c r="Y39" i="548"/>
  <c r="Y40" i="548"/>
  <c r="Y41" i="548"/>
  <c r="Y42" i="548"/>
  <c r="Y44" i="548"/>
  <c r="Y45" i="548"/>
  <c r="Y46" i="548"/>
  <c r="Y55" i="548"/>
  <c r="H46" i="547"/>
  <c r="D41" i="533"/>
  <c r="R27" i="499"/>
  <c r="H51" i="516"/>
  <c r="H50" i="531"/>
  <c r="H51" i="529"/>
  <c r="S44" i="549"/>
  <c r="D40" i="533"/>
  <c r="H50" i="516"/>
  <c r="H49" i="531"/>
  <c r="H50" i="529"/>
  <c r="R45" i="550"/>
  <c r="S43" i="549"/>
  <c r="H45" i="547"/>
  <c r="E17" i="7"/>
  <c r="H49" i="516"/>
  <c r="H48" i="531"/>
  <c r="H49" i="529"/>
  <c r="R44" i="550"/>
  <c r="S42" i="549"/>
  <c r="H44" i="547"/>
  <c r="H48" i="516"/>
  <c r="H47" i="531"/>
  <c r="H48" i="529"/>
  <c r="R43" i="550"/>
  <c r="S41" i="549"/>
  <c r="H47" i="516"/>
  <c r="H46" i="531"/>
  <c r="H47" i="529"/>
  <c r="R42" i="550"/>
  <c r="H43" i="547"/>
  <c r="D39" i="533"/>
  <c r="H46" i="516"/>
  <c r="H45" i="531"/>
  <c r="H46" i="529"/>
  <c r="R41" i="550"/>
  <c r="S40" i="549"/>
  <c r="H42" i="547"/>
  <c r="D38" i="533"/>
  <c r="F60" i="1"/>
  <c r="F58" i="1"/>
  <c r="C57" i="1"/>
  <c r="F57" i="1" s="1"/>
  <c r="F56" i="1"/>
  <c r="F55" i="1"/>
  <c r="F59" i="1"/>
  <c r="F53" i="1"/>
  <c r="F52" i="1"/>
  <c r="F51" i="1"/>
  <c r="F54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E62" i="1"/>
  <c r="E64" i="1" s="1"/>
  <c r="E66" i="1" s="1"/>
  <c r="D62" i="1"/>
  <c r="D64" i="1" s="1"/>
  <c r="D66" i="1" s="1"/>
  <c r="B62" i="1"/>
  <c r="B64" i="1" s="1"/>
  <c r="F5" i="1"/>
  <c r="F31" i="2"/>
  <c r="F30" i="2"/>
  <c r="F29" i="2"/>
  <c r="F28" i="2"/>
  <c r="F32" i="2"/>
  <c r="F27" i="2"/>
  <c r="F26" i="2"/>
  <c r="F25" i="2"/>
  <c r="F24" i="2"/>
  <c r="F23" i="2"/>
  <c r="F22" i="2"/>
  <c r="F21" i="2"/>
  <c r="F20" i="2"/>
  <c r="F19" i="2"/>
  <c r="F18" i="2"/>
  <c r="F16" i="2"/>
  <c r="F15" i="2"/>
  <c r="F14" i="2"/>
  <c r="F17" i="2"/>
  <c r="F13" i="2"/>
  <c r="B34" i="2"/>
  <c r="C34" i="2"/>
  <c r="C36" i="2" s="1"/>
  <c r="C38" i="2" s="1"/>
  <c r="D34" i="2"/>
  <c r="D36" i="2" s="1"/>
  <c r="E34" i="2"/>
  <c r="E36" i="2" s="1"/>
  <c r="E38" i="2" s="1"/>
  <c r="F12" i="2"/>
  <c r="F11" i="2"/>
  <c r="F10" i="2"/>
  <c r="F9" i="2"/>
  <c r="F8" i="2"/>
  <c r="F5" i="2"/>
  <c r="R25" i="3"/>
  <c r="R27" i="3" s="1"/>
  <c r="R29" i="3" s="1"/>
  <c r="S25" i="3"/>
  <c r="S27" i="3" s="1"/>
  <c r="S29" i="3" s="1"/>
  <c r="T25" i="3"/>
  <c r="T27" i="3" s="1"/>
  <c r="T29" i="3" s="1"/>
  <c r="U25" i="3"/>
  <c r="U27" i="3" s="1"/>
  <c r="U29" i="3" s="1"/>
  <c r="V25" i="3"/>
  <c r="V27" i="3" s="1"/>
  <c r="V29" i="3" s="1"/>
  <c r="W25" i="3"/>
  <c r="W27" i="3" s="1"/>
  <c r="W29" i="3" s="1"/>
  <c r="X25" i="3"/>
  <c r="X27" i="3" s="1"/>
  <c r="X29" i="3" s="1"/>
  <c r="Y23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Q25" i="3"/>
  <c r="Q27" i="3" s="1"/>
  <c r="Q29" i="3" s="1"/>
  <c r="B25" i="3"/>
  <c r="B27" i="3" s="1"/>
  <c r="C25" i="3"/>
  <c r="C27" i="3" s="1"/>
  <c r="C29" i="3" s="1"/>
  <c r="D25" i="3"/>
  <c r="D27" i="3" s="1"/>
  <c r="D29" i="3" s="1"/>
  <c r="E25" i="3"/>
  <c r="E27" i="3" s="1"/>
  <c r="E29" i="3" s="1"/>
  <c r="F25" i="3"/>
  <c r="F27" i="3"/>
  <c r="F29" i="3" s="1"/>
  <c r="G25" i="3"/>
  <c r="G27" i="3" s="1"/>
  <c r="G29" i="3" s="1"/>
  <c r="H25" i="3"/>
  <c r="H27" i="3" s="1"/>
  <c r="H29" i="3" s="1"/>
  <c r="I25" i="3"/>
  <c r="I27" i="3" s="1"/>
  <c r="I29" i="3" s="1"/>
  <c r="J25" i="3"/>
  <c r="J27" i="3" s="1"/>
  <c r="J29" i="3" s="1"/>
  <c r="K25" i="3"/>
  <c r="K27" i="3" s="1"/>
  <c r="K29" i="3" s="1"/>
  <c r="L25" i="3"/>
  <c r="L27" i="3" s="1"/>
  <c r="L29" i="3" s="1"/>
  <c r="M25" i="3"/>
  <c r="M27" i="3" s="1"/>
  <c r="M29" i="3" s="1"/>
  <c r="N25" i="3"/>
  <c r="N27" i="3" s="1"/>
  <c r="N29" i="3" s="1"/>
  <c r="O25" i="3"/>
  <c r="O27" i="3" s="1"/>
  <c r="O29" i="3" s="1"/>
  <c r="P25" i="3"/>
  <c r="P27" i="3" s="1"/>
  <c r="P29" i="3" s="1"/>
  <c r="Y6" i="3"/>
  <c r="Z31" i="4"/>
  <c r="Z30" i="4"/>
  <c r="Z29" i="4"/>
  <c r="Z28" i="4"/>
  <c r="Z27" i="4"/>
  <c r="Z26" i="4"/>
  <c r="Z25" i="4"/>
  <c r="Z24" i="4"/>
  <c r="Z23" i="4"/>
  <c r="Z22" i="4"/>
  <c r="Z21" i="4"/>
  <c r="Z32" i="4"/>
  <c r="Z19" i="4"/>
  <c r="Z18" i="4"/>
  <c r="Z20" i="4"/>
  <c r="Z16" i="4"/>
  <c r="Z15" i="4"/>
  <c r="Z14" i="4"/>
  <c r="Z13" i="4"/>
  <c r="Y34" i="4"/>
  <c r="B34" i="4"/>
  <c r="B36" i="4" s="1"/>
  <c r="B38" i="4" s="1"/>
  <c r="C34" i="4"/>
  <c r="C36" i="4" s="1"/>
  <c r="C38" i="4" s="1"/>
  <c r="D34" i="4"/>
  <c r="D36" i="4" s="1"/>
  <c r="E34" i="4"/>
  <c r="E36" i="4"/>
  <c r="E38" i="4" s="1"/>
  <c r="F34" i="4"/>
  <c r="F36" i="4" s="1"/>
  <c r="F38" i="4" s="1"/>
  <c r="G34" i="4"/>
  <c r="G36" i="4" s="1"/>
  <c r="G38" i="4" s="1"/>
  <c r="H34" i="4"/>
  <c r="H36" i="4" s="1"/>
  <c r="H38" i="4" s="1"/>
  <c r="I34" i="4"/>
  <c r="I36" i="4" s="1"/>
  <c r="I38" i="4" s="1"/>
  <c r="J34" i="4"/>
  <c r="J36" i="4" s="1"/>
  <c r="J38" i="4" s="1"/>
  <c r="K34" i="4"/>
  <c r="K36" i="4" s="1"/>
  <c r="K38" i="4" s="1"/>
  <c r="L34" i="4"/>
  <c r="M34" i="4"/>
  <c r="M36" i="4" s="1"/>
  <c r="M38" i="4" s="1"/>
  <c r="N34" i="4"/>
  <c r="N36" i="4" s="1"/>
  <c r="N38" i="4" s="1"/>
  <c r="O34" i="4"/>
  <c r="O36" i="4" s="1"/>
  <c r="O38" i="4" s="1"/>
  <c r="P34" i="4"/>
  <c r="P36" i="4" s="1"/>
  <c r="P38" i="4" s="1"/>
  <c r="Q34" i="4"/>
  <c r="Q36" i="4" s="1"/>
  <c r="Q38" i="4" s="1"/>
  <c r="R34" i="4"/>
  <c r="R36" i="4" s="1"/>
  <c r="R38" i="4" s="1"/>
  <c r="S34" i="4"/>
  <c r="S36" i="4" s="1"/>
  <c r="S38" i="4" s="1"/>
  <c r="T34" i="4"/>
  <c r="U34" i="4"/>
  <c r="V34" i="4"/>
  <c r="V36" i="4" s="1"/>
  <c r="V38" i="4" s="1"/>
  <c r="W34" i="4"/>
  <c r="W36" i="4" s="1"/>
  <c r="W38" i="4" s="1"/>
  <c r="X34" i="4"/>
  <c r="X36" i="4" s="1"/>
  <c r="X38" i="4" s="1"/>
  <c r="Z12" i="4"/>
  <c r="Z17" i="4"/>
  <c r="Y36" i="4"/>
  <c r="Y38" i="4" s="1"/>
  <c r="L36" i="4"/>
  <c r="L38" i="4" s="1"/>
  <c r="T36" i="4"/>
  <c r="T38" i="4" s="1"/>
  <c r="U36" i="4"/>
  <c r="U38" i="4" s="1"/>
  <c r="Z5" i="4"/>
  <c r="Z8" i="4"/>
  <c r="Z9" i="4"/>
  <c r="Z10" i="4"/>
  <c r="Z11" i="4"/>
  <c r="X26" i="5"/>
  <c r="W26" i="5"/>
  <c r="W28" i="5" s="1"/>
  <c r="W30" i="5" s="1"/>
  <c r="W32" i="5" s="1"/>
  <c r="Y25" i="5"/>
  <c r="Y24" i="5"/>
  <c r="Y23" i="5"/>
  <c r="Y22" i="5"/>
  <c r="Y21" i="5"/>
  <c r="Y19" i="5"/>
  <c r="Y18" i="5"/>
  <c r="Y17" i="5"/>
  <c r="Y16" i="5"/>
  <c r="Y20" i="5"/>
  <c r="Y14" i="5"/>
  <c r="Y13" i="5"/>
  <c r="Y15" i="5"/>
  <c r="Y12" i="5"/>
  <c r="R28" i="5"/>
  <c r="R30" i="5" s="1"/>
  <c r="R32" i="5" s="1"/>
  <c r="S28" i="5"/>
  <c r="S30" i="5" s="1"/>
  <c r="S32" i="5" s="1"/>
  <c r="T28" i="5"/>
  <c r="T30" i="5" s="1"/>
  <c r="T32" i="5" s="1"/>
  <c r="P28" i="5"/>
  <c r="P30" i="5" s="1"/>
  <c r="P32" i="5" s="1"/>
  <c r="B28" i="5"/>
  <c r="B30" i="5" s="1"/>
  <c r="B32" i="5" s="1"/>
  <c r="C28" i="5"/>
  <c r="C30" i="5" s="1"/>
  <c r="C32" i="5" s="1"/>
  <c r="D28" i="5"/>
  <c r="D30" i="5" s="1"/>
  <c r="D32" i="5" s="1"/>
  <c r="E28" i="5"/>
  <c r="E30" i="5" s="1"/>
  <c r="E32" i="5" s="1"/>
  <c r="F28" i="5"/>
  <c r="F30" i="5" s="1"/>
  <c r="F32" i="5" s="1"/>
  <c r="G28" i="5"/>
  <c r="G30" i="5" s="1"/>
  <c r="G32" i="5" s="1"/>
  <c r="H28" i="5"/>
  <c r="H30" i="5" s="1"/>
  <c r="H32" i="5" s="1"/>
  <c r="I28" i="5"/>
  <c r="I30" i="5" s="1"/>
  <c r="I32" i="5" s="1"/>
  <c r="J28" i="5"/>
  <c r="J30" i="5" s="1"/>
  <c r="J32" i="5" s="1"/>
  <c r="K28" i="5"/>
  <c r="K30" i="5" s="1"/>
  <c r="K32" i="5" s="1"/>
  <c r="L28" i="5"/>
  <c r="L30" i="5" s="1"/>
  <c r="L32" i="5" s="1"/>
  <c r="M28" i="5"/>
  <c r="M30" i="5" s="1"/>
  <c r="M32" i="5" s="1"/>
  <c r="N28" i="5"/>
  <c r="N30" i="5" s="1"/>
  <c r="N32" i="5" s="1"/>
  <c r="O28" i="5"/>
  <c r="O30" i="5" s="1"/>
  <c r="O32" i="5" s="1"/>
  <c r="Q28" i="5"/>
  <c r="Q30" i="5" s="1"/>
  <c r="Q32" i="5" s="1"/>
  <c r="U28" i="5"/>
  <c r="U30" i="5"/>
  <c r="U32" i="5" s="1"/>
  <c r="V28" i="5"/>
  <c r="V30" i="5" s="1"/>
  <c r="V32" i="5" s="1"/>
  <c r="Y6" i="5"/>
  <c r="Y9" i="5"/>
  <c r="Y10" i="5"/>
  <c r="Y11" i="5"/>
  <c r="W30" i="6"/>
  <c r="W29" i="6"/>
  <c r="W28" i="6"/>
  <c r="W27" i="6"/>
  <c r="W26" i="6"/>
  <c r="W25" i="6"/>
  <c r="W24" i="6"/>
  <c r="W23" i="6"/>
  <c r="W22" i="6"/>
  <c r="W21" i="6"/>
  <c r="W20" i="6"/>
  <c r="W19" i="6"/>
  <c r="W31" i="6"/>
  <c r="W17" i="6"/>
  <c r="W16" i="6"/>
  <c r="W15" i="6"/>
  <c r="W14" i="6"/>
  <c r="W13" i="6"/>
  <c r="N33" i="6"/>
  <c r="N35" i="6" s="1"/>
  <c r="W18" i="6"/>
  <c r="W12" i="6"/>
  <c r="W11" i="6"/>
  <c r="V33" i="6"/>
  <c r="V35" i="6" s="1"/>
  <c r="K33" i="6"/>
  <c r="K35" i="6" s="1"/>
  <c r="K37" i="6" s="1"/>
  <c r="O33" i="6"/>
  <c r="O35" i="6" s="1"/>
  <c r="P33" i="6"/>
  <c r="Q33" i="6"/>
  <c r="Q35" i="6" s="1"/>
  <c r="R33" i="6"/>
  <c r="R35" i="6" s="1"/>
  <c r="S33" i="6"/>
  <c r="S35" i="6" s="1"/>
  <c r="T33" i="6"/>
  <c r="T35" i="6" s="1"/>
  <c r="T37" i="6" s="1"/>
  <c r="U33" i="6"/>
  <c r="U35" i="6" s="1"/>
  <c r="B33" i="6"/>
  <c r="B35" i="6" s="1"/>
  <c r="B37" i="6" s="1"/>
  <c r="C33" i="6"/>
  <c r="C35" i="6" s="1"/>
  <c r="C37" i="6" s="1"/>
  <c r="D33" i="6"/>
  <c r="D35" i="6" s="1"/>
  <c r="D37" i="6" s="1"/>
  <c r="E33" i="6"/>
  <c r="E35" i="6" s="1"/>
  <c r="E37" i="6" s="1"/>
  <c r="F33" i="6"/>
  <c r="F35" i="6" s="1"/>
  <c r="F37" i="6" s="1"/>
  <c r="G33" i="6"/>
  <c r="G35" i="6" s="1"/>
  <c r="G37" i="6" s="1"/>
  <c r="H33" i="6"/>
  <c r="H35" i="6"/>
  <c r="H37" i="6" s="1"/>
  <c r="I33" i="6"/>
  <c r="I35" i="6" s="1"/>
  <c r="I37" i="6" s="1"/>
  <c r="J33" i="6"/>
  <c r="J35" i="6" s="1"/>
  <c r="J37" i="6" s="1"/>
  <c r="L33" i="6"/>
  <c r="L35" i="6" s="1"/>
  <c r="L37" i="6" s="1"/>
  <c r="M33" i="6"/>
  <c r="M35" i="6" s="1"/>
  <c r="M37" i="6" s="1"/>
  <c r="W6" i="6"/>
  <c r="P35" i="6"/>
  <c r="P36" i="6" s="1"/>
  <c r="W10" i="6"/>
  <c r="W9" i="6"/>
  <c r="E16" i="7"/>
  <c r="E21" i="7"/>
  <c r="E14" i="7"/>
  <c r="E13" i="7"/>
  <c r="E15" i="7"/>
  <c r="E12" i="7"/>
  <c r="E11" i="7"/>
  <c r="E10" i="7"/>
  <c r="E9" i="7"/>
  <c r="E8" i="7"/>
  <c r="C23" i="7"/>
  <c r="C25" i="7" s="1"/>
  <c r="B23" i="7"/>
  <c r="B25" i="7" s="1"/>
  <c r="E5" i="7"/>
  <c r="O12" i="485"/>
  <c r="M11" i="485"/>
  <c r="O11" i="485"/>
  <c r="O10" i="485"/>
  <c r="O9" i="485"/>
  <c r="E15" i="485"/>
  <c r="E17" i="485" s="1"/>
  <c r="F15" i="485"/>
  <c r="F17" i="485" s="1"/>
  <c r="G15" i="485"/>
  <c r="G17" i="485" s="1"/>
  <c r="H15" i="485"/>
  <c r="H17" i="485" s="1"/>
  <c r="I15" i="485"/>
  <c r="I17" i="485" s="1"/>
  <c r="J15" i="485"/>
  <c r="J17" i="485" s="1"/>
  <c r="K15" i="485"/>
  <c r="K17" i="485" s="1"/>
  <c r="L15" i="485"/>
  <c r="L17" i="485" s="1"/>
  <c r="M15" i="485"/>
  <c r="M17" i="485" s="1"/>
  <c r="N15" i="485"/>
  <c r="N17" i="485" s="1"/>
  <c r="B15" i="485"/>
  <c r="B17" i="485" s="1"/>
  <c r="C15" i="485"/>
  <c r="C17" i="485" s="1"/>
  <c r="D15" i="485"/>
  <c r="D17" i="485" s="1"/>
  <c r="O6" i="485"/>
  <c r="R26" i="499"/>
  <c r="R25" i="499"/>
  <c r="R24" i="499"/>
  <c r="R23" i="499"/>
  <c r="B32" i="499"/>
  <c r="B34" i="499" s="1"/>
  <c r="B40" i="499" s="1"/>
  <c r="C32" i="499"/>
  <c r="D32" i="499"/>
  <c r="D34" i="499" s="1"/>
  <c r="E32" i="499"/>
  <c r="E34" i="499" s="1"/>
  <c r="E40" i="499" s="1"/>
  <c r="F32" i="499"/>
  <c r="F34" i="499" s="1"/>
  <c r="F40" i="499" s="1"/>
  <c r="G32" i="499"/>
  <c r="H32" i="499"/>
  <c r="H34" i="499" s="1"/>
  <c r="H40" i="499" s="1"/>
  <c r="I32" i="499"/>
  <c r="I34" i="499" s="1"/>
  <c r="I40" i="499" s="1"/>
  <c r="K32" i="499"/>
  <c r="K34" i="499" s="1"/>
  <c r="K40" i="499" s="1"/>
  <c r="L32" i="499"/>
  <c r="L34" i="499"/>
  <c r="L40" i="499" s="1"/>
  <c r="M32" i="499"/>
  <c r="M34" i="499" s="1"/>
  <c r="M40" i="499" s="1"/>
  <c r="N32" i="499"/>
  <c r="N34" i="499" s="1"/>
  <c r="N40" i="499" s="1"/>
  <c r="O32" i="499"/>
  <c r="O34" i="499" s="1"/>
  <c r="O40" i="499" s="1"/>
  <c r="P32" i="499"/>
  <c r="P34" i="499" s="1"/>
  <c r="P40" i="499" s="1"/>
  <c r="R22" i="499"/>
  <c r="R28" i="499"/>
  <c r="R21" i="499"/>
  <c r="R19" i="499"/>
  <c r="R18" i="499"/>
  <c r="R17" i="499"/>
  <c r="R16" i="499"/>
  <c r="R15" i="499"/>
  <c r="R14" i="499"/>
  <c r="R9" i="499"/>
  <c r="R10" i="499"/>
  <c r="R11" i="499"/>
  <c r="R12" i="499"/>
  <c r="R13" i="499"/>
  <c r="R20" i="499"/>
  <c r="G34" i="499"/>
  <c r="G40" i="499" s="1"/>
  <c r="C34" i="499"/>
  <c r="C40" i="499" s="1"/>
  <c r="R38" i="499"/>
  <c r="R6" i="499"/>
  <c r="Q39" i="499"/>
  <c r="P39" i="499"/>
  <c r="O39" i="499"/>
  <c r="N39" i="499"/>
  <c r="M39" i="499"/>
  <c r="L39" i="499"/>
  <c r="K39" i="499"/>
  <c r="J39" i="499"/>
  <c r="I39" i="499"/>
  <c r="H39" i="499"/>
  <c r="G39" i="499"/>
  <c r="F39" i="499"/>
  <c r="E39" i="499"/>
  <c r="D39" i="499"/>
  <c r="C39" i="499"/>
  <c r="B39" i="499"/>
  <c r="R8" i="499"/>
  <c r="D37" i="533"/>
  <c r="D42" i="533"/>
  <c r="D35" i="533"/>
  <c r="D34" i="533"/>
  <c r="D33" i="533"/>
  <c r="D32" i="533"/>
  <c r="D31" i="533"/>
  <c r="D30" i="533"/>
  <c r="D29" i="533"/>
  <c r="D28" i="533"/>
  <c r="D27" i="533"/>
  <c r="D26" i="533"/>
  <c r="D25" i="533"/>
  <c r="D24" i="533"/>
  <c r="D23" i="533"/>
  <c r="D22" i="533"/>
  <c r="D36" i="533"/>
  <c r="D20" i="533"/>
  <c r="D19" i="533"/>
  <c r="D18" i="533"/>
  <c r="D21" i="533"/>
  <c r="D16" i="533"/>
  <c r="D15" i="533"/>
  <c r="D14" i="533"/>
  <c r="D13" i="533"/>
  <c r="D12" i="533"/>
  <c r="D17" i="533"/>
  <c r="B50" i="533"/>
  <c r="D50" i="533" s="1"/>
  <c r="D11" i="533"/>
  <c r="D10" i="533"/>
  <c r="D9" i="533"/>
  <c r="D8" i="533"/>
  <c r="H41" i="547"/>
  <c r="H40" i="547"/>
  <c r="H39" i="547"/>
  <c r="H38" i="547"/>
  <c r="H37" i="547"/>
  <c r="H36" i="547"/>
  <c r="H35" i="547"/>
  <c r="H34" i="547"/>
  <c r="H33" i="547"/>
  <c r="H32" i="547"/>
  <c r="H31" i="547"/>
  <c r="H30" i="547"/>
  <c r="H29" i="547"/>
  <c r="H28" i="547"/>
  <c r="H27" i="547"/>
  <c r="H26" i="547"/>
  <c r="H54" i="547"/>
  <c r="H24" i="547"/>
  <c r="H23" i="547"/>
  <c r="H22" i="547"/>
  <c r="H25" i="547"/>
  <c r="H20" i="547"/>
  <c r="H19" i="547"/>
  <c r="H18" i="547"/>
  <c r="H21" i="547"/>
  <c r="H16" i="547"/>
  <c r="H15" i="547"/>
  <c r="H14" i="547"/>
  <c r="H13" i="547"/>
  <c r="H12" i="547"/>
  <c r="G56" i="547"/>
  <c r="G58" i="547" s="1"/>
  <c r="H17" i="547"/>
  <c r="H10" i="547"/>
  <c r="H11" i="547"/>
  <c r="C56" i="547"/>
  <c r="C58" i="547" s="1"/>
  <c r="D56" i="547"/>
  <c r="D58" i="547" s="1"/>
  <c r="E56" i="547"/>
  <c r="E58" i="547" s="1"/>
  <c r="F56" i="547"/>
  <c r="F58" i="547" s="1"/>
  <c r="B56" i="547"/>
  <c r="B58" i="547" s="1"/>
  <c r="H9" i="547"/>
  <c r="H8" i="547"/>
  <c r="H6" i="547"/>
  <c r="Y37" i="548"/>
  <c r="Y36" i="548"/>
  <c r="B58" i="548"/>
  <c r="B60" i="548" s="1"/>
  <c r="C58" i="548"/>
  <c r="C60" i="548" s="1"/>
  <c r="D58" i="548"/>
  <c r="D60" i="548" s="1"/>
  <c r="E58" i="548"/>
  <c r="F58" i="548"/>
  <c r="F60" i="548" s="1"/>
  <c r="G58" i="548"/>
  <c r="G60" i="548" s="1"/>
  <c r="H58" i="548"/>
  <c r="H60" i="548" s="1"/>
  <c r="I58" i="548"/>
  <c r="I60" i="548" s="1"/>
  <c r="J58" i="548"/>
  <c r="J60" i="548" s="1"/>
  <c r="K58" i="548"/>
  <c r="K60" i="548" s="1"/>
  <c r="L58" i="548"/>
  <c r="L60" i="548" s="1"/>
  <c r="M58" i="548"/>
  <c r="N58" i="548"/>
  <c r="N60" i="548" s="1"/>
  <c r="O58" i="548"/>
  <c r="O60" i="548" s="1"/>
  <c r="P58" i="548"/>
  <c r="P60" i="548" s="1"/>
  <c r="Q58" i="548"/>
  <c r="Q60" i="548" s="1"/>
  <c r="R58" i="548"/>
  <c r="R60" i="548" s="1"/>
  <c r="S58" i="548"/>
  <c r="S60" i="548" s="1"/>
  <c r="T58" i="548"/>
  <c r="T60" i="548" s="1"/>
  <c r="U58" i="548"/>
  <c r="V58" i="548"/>
  <c r="V60" i="548" s="1"/>
  <c r="W58" i="548"/>
  <c r="W60" i="548" s="1"/>
  <c r="X58" i="548"/>
  <c r="X60" i="548" s="1"/>
  <c r="Y35" i="548"/>
  <c r="Y34" i="548"/>
  <c r="Y33" i="548"/>
  <c r="Y32" i="548"/>
  <c r="Y31" i="548"/>
  <c r="Y30" i="548"/>
  <c r="Y29" i="548"/>
  <c r="Y28" i="548"/>
  <c r="Y27" i="548"/>
  <c r="Y26" i="548"/>
  <c r="Y25" i="548"/>
  <c r="Y24" i="548"/>
  <c r="Y23" i="548"/>
  <c r="Y21" i="548"/>
  <c r="Y20" i="548"/>
  <c r="Y19" i="548"/>
  <c r="Y22" i="548"/>
  <c r="Y17" i="548"/>
  <c r="Y16" i="548"/>
  <c r="Y15" i="548"/>
  <c r="Y14" i="548"/>
  <c r="Y13" i="548"/>
  <c r="Y18" i="548"/>
  <c r="Y11" i="548"/>
  <c r="Y12" i="548"/>
  <c r="Y10" i="548"/>
  <c r="Y9" i="548"/>
  <c r="M60" i="548"/>
  <c r="U60" i="548"/>
  <c r="E60" i="548"/>
  <c r="Y6" i="548"/>
  <c r="S39" i="549"/>
  <c r="S38" i="549"/>
  <c r="S37" i="549"/>
  <c r="S36" i="549"/>
  <c r="S35" i="549"/>
  <c r="S34" i="549"/>
  <c r="S33" i="549"/>
  <c r="S32" i="549"/>
  <c r="S30" i="549"/>
  <c r="S29" i="549"/>
  <c r="S28" i="549"/>
  <c r="S27" i="549"/>
  <c r="S26" i="549"/>
  <c r="S25" i="549"/>
  <c r="S24" i="549"/>
  <c r="S31" i="549"/>
  <c r="S22" i="549"/>
  <c r="S21" i="549"/>
  <c r="S20" i="549"/>
  <c r="S23" i="549"/>
  <c r="S18" i="549"/>
  <c r="S17" i="549"/>
  <c r="S16" i="549"/>
  <c r="S15" i="549"/>
  <c r="S14" i="549"/>
  <c r="R55" i="549"/>
  <c r="R57" i="549" s="1"/>
  <c r="B55" i="549"/>
  <c r="C55" i="549"/>
  <c r="D55" i="549"/>
  <c r="D57" i="549" s="1"/>
  <c r="E55" i="549"/>
  <c r="E57" i="549" s="1"/>
  <c r="F55" i="549"/>
  <c r="F57" i="549" s="1"/>
  <c r="G55" i="549"/>
  <c r="G57" i="549" s="1"/>
  <c r="H55" i="549"/>
  <c r="H57" i="549" s="1"/>
  <c r="I55" i="549"/>
  <c r="I57" i="549" s="1"/>
  <c r="J55" i="549"/>
  <c r="J57" i="549" s="1"/>
  <c r="K55" i="549"/>
  <c r="K57" i="549" s="1"/>
  <c r="L55" i="549"/>
  <c r="L57" i="549" s="1"/>
  <c r="M55" i="549"/>
  <c r="M57" i="549" s="1"/>
  <c r="N55" i="549"/>
  <c r="N57" i="549" s="1"/>
  <c r="O55" i="549"/>
  <c r="O57" i="549" s="1"/>
  <c r="P55" i="549"/>
  <c r="P57" i="549" s="1"/>
  <c r="Q55" i="549"/>
  <c r="Q57" i="549" s="1"/>
  <c r="S11" i="549"/>
  <c r="S12" i="549"/>
  <c r="S13" i="549"/>
  <c r="S19" i="549"/>
  <c r="S10" i="549"/>
  <c r="C57" i="549"/>
  <c r="B57" i="549"/>
  <c r="S7" i="549"/>
  <c r="R40" i="550"/>
  <c r="R39" i="550"/>
  <c r="R38" i="550"/>
  <c r="R37" i="550"/>
  <c r="R36" i="550"/>
  <c r="R35" i="550"/>
  <c r="R34" i="550"/>
  <c r="R33" i="550"/>
  <c r="R32" i="550"/>
  <c r="R31" i="550"/>
  <c r="R30" i="550"/>
  <c r="R29" i="550"/>
  <c r="R28" i="550"/>
  <c r="R27" i="550"/>
  <c r="R26" i="550"/>
  <c r="R25" i="550"/>
  <c r="R24" i="550"/>
  <c r="R23" i="550"/>
  <c r="R55" i="550"/>
  <c r="R21" i="550"/>
  <c r="R20" i="550"/>
  <c r="R19" i="550"/>
  <c r="R22" i="550"/>
  <c r="R17" i="550"/>
  <c r="R16" i="550"/>
  <c r="R15" i="550"/>
  <c r="R14" i="550"/>
  <c r="R13" i="550"/>
  <c r="Q57" i="550"/>
  <c r="Q59" i="550" s="1"/>
  <c r="R18" i="550"/>
  <c r="R10" i="550"/>
  <c r="R11" i="550"/>
  <c r="R12" i="550"/>
  <c r="B57" i="550"/>
  <c r="B59" i="550" s="1"/>
  <c r="R9" i="550"/>
  <c r="F57" i="550"/>
  <c r="F59" i="550" s="1"/>
  <c r="G57" i="550"/>
  <c r="G59" i="550" s="1"/>
  <c r="H57" i="550"/>
  <c r="H59" i="550" s="1"/>
  <c r="I57" i="550"/>
  <c r="I59" i="550" s="1"/>
  <c r="J57" i="550"/>
  <c r="J59" i="550" s="1"/>
  <c r="K57" i="550"/>
  <c r="K59" i="550" s="1"/>
  <c r="L57" i="550"/>
  <c r="L59" i="550" s="1"/>
  <c r="M57" i="550"/>
  <c r="M59" i="550" s="1"/>
  <c r="N57" i="550"/>
  <c r="N59" i="550" s="1"/>
  <c r="O57" i="550"/>
  <c r="O59" i="550" s="1"/>
  <c r="C57" i="550"/>
  <c r="C59" i="550" s="1"/>
  <c r="D57" i="550"/>
  <c r="D59" i="550" s="1"/>
  <c r="E57" i="550"/>
  <c r="E59" i="550" s="1"/>
  <c r="P57" i="550"/>
  <c r="P59" i="550" s="1"/>
  <c r="R6" i="550"/>
  <c r="H45" i="529"/>
  <c r="H44" i="529"/>
  <c r="H43" i="529"/>
  <c r="H42" i="529"/>
  <c r="H41" i="529"/>
  <c r="H40" i="529"/>
  <c r="D99" i="529"/>
  <c r="D100" i="529" s="1"/>
  <c r="C99" i="529"/>
  <c r="C100" i="529" s="1"/>
  <c r="H66" i="529"/>
  <c r="H12" i="529"/>
  <c r="H13" i="529"/>
  <c r="H14" i="529"/>
  <c r="H15" i="529"/>
  <c r="H16" i="529"/>
  <c r="H17" i="529"/>
  <c r="H18" i="529"/>
  <c r="H19" i="529"/>
  <c r="H20" i="529"/>
  <c r="H21" i="529"/>
  <c r="H22" i="529"/>
  <c r="H23" i="529"/>
  <c r="H24" i="529"/>
  <c r="H25" i="529"/>
  <c r="H26" i="529"/>
  <c r="H27" i="529"/>
  <c r="H28" i="529"/>
  <c r="H29" i="529"/>
  <c r="H30" i="529"/>
  <c r="H31" i="529"/>
  <c r="H32" i="529"/>
  <c r="H33" i="529"/>
  <c r="H34" i="529"/>
  <c r="H35" i="529"/>
  <c r="H36" i="529"/>
  <c r="H37" i="529"/>
  <c r="H38" i="529"/>
  <c r="H39" i="529"/>
  <c r="E99" i="529"/>
  <c r="E100" i="529" s="1"/>
  <c r="F99" i="529"/>
  <c r="F100" i="529" s="1"/>
  <c r="B99" i="529"/>
  <c r="B100" i="529" s="1"/>
  <c r="H9" i="529"/>
  <c r="H6" i="529"/>
  <c r="H44" i="531"/>
  <c r="H43" i="531"/>
  <c r="H42" i="531"/>
  <c r="H41" i="531"/>
  <c r="H40" i="531"/>
  <c r="H39" i="531"/>
  <c r="G97" i="531"/>
  <c r="G98" i="531" s="1"/>
  <c r="H67" i="531"/>
  <c r="H37" i="531"/>
  <c r="H36" i="531"/>
  <c r="H35" i="531"/>
  <c r="H34" i="531"/>
  <c r="H33" i="531"/>
  <c r="H32" i="531"/>
  <c r="H31" i="531"/>
  <c r="H30" i="531"/>
  <c r="H29" i="531"/>
  <c r="H28" i="531"/>
  <c r="H27" i="531"/>
  <c r="H26" i="531"/>
  <c r="H25" i="531"/>
  <c r="H24" i="531"/>
  <c r="H23" i="531"/>
  <c r="H22" i="531"/>
  <c r="H21" i="531"/>
  <c r="H38" i="531"/>
  <c r="H19" i="531"/>
  <c r="H18" i="531"/>
  <c r="H17" i="531"/>
  <c r="H16" i="531"/>
  <c r="H15" i="531"/>
  <c r="H20" i="531"/>
  <c r="H12" i="531"/>
  <c r="H13" i="531"/>
  <c r="H14" i="531"/>
  <c r="H11" i="531"/>
  <c r="E97" i="531"/>
  <c r="E98" i="531" s="1"/>
  <c r="F97" i="531"/>
  <c r="F98" i="531" s="1"/>
  <c r="B97" i="531"/>
  <c r="B98" i="531" s="1"/>
  <c r="C97" i="531"/>
  <c r="C98" i="531" s="1"/>
  <c r="D97" i="531"/>
  <c r="D98" i="531" s="1"/>
  <c r="H8" i="531"/>
  <c r="H6" i="531"/>
  <c r="H45" i="516"/>
  <c r="H44" i="516"/>
  <c r="H43" i="516"/>
  <c r="H42" i="516"/>
  <c r="H41" i="516"/>
  <c r="H40" i="516"/>
  <c r="H38" i="516"/>
  <c r="H37" i="516"/>
  <c r="H36" i="516"/>
  <c r="H35" i="516"/>
  <c r="H34" i="516"/>
  <c r="H33" i="516"/>
  <c r="H32" i="516"/>
  <c r="H31" i="516"/>
  <c r="H30" i="516"/>
  <c r="H29" i="516"/>
  <c r="H28" i="516"/>
  <c r="H27" i="516"/>
  <c r="H26" i="516"/>
  <c r="H25" i="516"/>
  <c r="H24" i="516"/>
  <c r="H23" i="516"/>
  <c r="H22" i="516"/>
  <c r="H39" i="516"/>
  <c r="H20" i="516"/>
  <c r="H19" i="516"/>
  <c r="H18" i="516"/>
  <c r="H17" i="516"/>
  <c r="H16" i="516"/>
  <c r="H21" i="516"/>
  <c r="H12" i="516"/>
  <c r="H13" i="516"/>
  <c r="H14" i="516"/>
  <c r="H15" i="516"/>
  <c r="B97" i="516"/>
  <c r="B98" i="516" s="1"/>
  <c r="E97" i="516"/>
  <c r="E98" i="516" s="1"/>
  <c r="F97" i="516"/>
  <c r="F98" i="516" s="1"/>
  <c r="G97" i="516"/>
  <c r="G98" i="516" s="1"/>
  <c r="C97" i="516"/>
  <c r="C98" i="516" s="1"/>
  <c r="H9" i="516"/>
  <c r="H6" i="516"/>
  <c r="B52" i="533"/>
  <c r="B36" i="2"/>
  <c r="B38" i="2" s="1"/>
  <c r="H95" i="563"/>
  <c r="C62" i="1"/>
  <c r="C64" i="1" s="1"/>
  <c r="C66" i="1" s="1"/>
  <c r="F34" i="2"/>
  <c r="P37" i="6"/>
  <c r="Q95" i="560"/>
  <c r="Q97" i="560" s="1"/>
  <c r="M115" i="558" l="1"/>
  <c r="M117" i="558" s="1"/>
  <c r="C135" i="554"/>
  <c r="M10" i="563"/>
  <c r="G107" i="530"/>
  <c r="S95" i="560"/>
  <c r="S97" i="560" s="1"/>
  <c r="Q36" i="6"/>
  <c r="Q37" i="6"/>
  <c r="P94" i="551"/>
  <c r="P96" i="551" s="1"/>
  <c r="Q98" i="551" s="1"/>
  <c r="Y26" i="5"/>
  <c r="F110" i="530"/>
  <c r="M124" i="553"/>
  <c r="M126" i="553" s="1"/>
  <c r="H56" i="547"/>
  <c r="E23" i="7"/>
  <c r="I58" i="510"/>
  <c r="L86" i="562"/>
  <c r="L88" i="562" s="1"/>
  <c r="O15" i="485"/>
  <c r="Q106" i="552"/>
  <c r="I59" i="509"/>
  <c r="Q61" i="550"/>
  <c r="E60" i="547"/>
  <c r="E59" i="513"/>
  <c r="N37" i="6"/>
  <c r="N36" i="6"/>
  <c r="Q115" i="555"/>
  <c r="B118" i="555"/>
  <c r="B120" i="555" s="1"/>
  <c r="S55" i="549"/>
  <c r="Y58" i="548"/>
  <c r="H97" i="531"/>
  <c r="F100" i="516"/>
  <c r="Y25" i="3"/>
  <c r="F62" i="1"/>
  <c r="W62" i="548"/>
  <c r="E25" i="7"/>
  <c r="Z34" i="4"/>
  <c r="R57" i="550"/>
  <c r="R32" i="499"/>
  <c r="X28" i="5"/>
  <c r="X30" i="5" s="1"/>
  <c r="X32" i="5" s="1"/>
  <c r="G61" i="510"/>
  <c r="F109" i="528"/>
  <c r="P110" i="552"/>
  <c r="G99" i="529"/>
  <c r="G100" i="529" s="1"/>
  <c r="H68" i="516"/>
  <c r="H97" i="516"/>
  <c r="H99" i="529"/>
  <c r="H58" i="547"/>
  <c r="R56" i="551"/>
  <c r="F56" i="513"/>
  <c r="F57" i="513" s="1"/>
  <c r="E99" i="559"/>
  <c r="E101" i="559" s="1"/>
  <c r="G106" i="528"/>
  <c r="R39" i="499"/>
  <c r="R37" i="6"/>
  <c r="R36" i="6"/>
  <c r="W33" i="6"/>
  <c r="D98" i="8"/>
  <c r="D100" i="8" s="1"/>
  <c r="D52" i="533"/>
  <c r="M86" i="562"/>
  <c r="M88" i="562" s="1"/>
  <c r="Q113" i="555"/>
  <c r="N126" i="556"/>
  <c r="N128" i="556" s="1"/>
  <c r="N119" i="557"/>
  <c r="N121" i="557" s="1"/>
  <c r="J95" i="563"/>
  <c r="B100" i="546"/>
  <c r="B102" i="546" s="1"/>
  <c r="F102" i="546" s="1"/>
  <c r="O115" i="558"/>
  <c r="O117" i="558" s="1"/>
  <c r="K93" i="563"/>
  <c r="K95" i="563" s="1"/>
  <c r="F98" i="546"/>
  <c r="F100" i="546" s="1"/>
  <c r="P131" i="554"/>
  <c r="P133" i="554" s="1"/>
  <c r="H98" i="516"/>
  <c r="C100" i="516"/>
  <c r="H98" i="531"/>
  <c r="C100" i="531"/>
  <c r="F100" i="531"/>
  <c r="D61" i="550"/>
  <c r="R59" i="550"/>
  <c r="Q59" i="549"/>
  <c r="D59" i="549"/>
  <c r="S57" i="549"/>
  <c r="Y60" i="548"/>
  <c r="R34" i="499"/>
  <c r="R40" i="499" s="1"/>
  <c r="D40" i="499"/>
  <c r="W35" i="6"/>
  <c r="W36" i="6" s="1"/>
  <c r="U37" i="6"/>
  <c r="U36" i="6"/>
  <c r="S36" i="6"/>
  <c r="S37" i="6"/>
  <c r="V37" i="6"/>
  <c r="V36" i="6"/>
  <c r="Y27" i="3"/>
  <c r="B29" i="3"/>
  <c r="F36" i="2"/>
  <c r="F38" i="2" s="1"/>
  <c r="D38" i="2"/>
  <c r="B66" i="1"/>
  <c r="F64" i="1"/>
  <c r="F66" i="1" s="1"/>
  <c r="G107" i="528"/>
  <c r="C109" i="528"/>
  <c r="G62" i="509"/>
  <c r="T56" i="551"/>
  <c r="T94" i="551" s="1"/>
  <c r="T96" i="551" s="1"/>
  <c r="S94" i="551"/>
  <c r="T98" i="551" s="1"/>
  <c r="C59" i="513"/>
  <c r="B129" i="553"/>
  <c r="B128" i="553"/>
  <c r="D104" i="546"/>
  <c r="Y32" i="5"/>
  <c r="E34" i="5"/>
  <c r="H100" i="529"/>
  <c r="C102" i="529"/>
  <c r="F102" i="529"/>
  <c r="D62" i="548"/>
  <c r="O17" i="485"/>
  <c r="O36" i="6"/>
  <c r="O37" i="6"/>
  <c r="Z36" i="4"/>
  <c r="D38" i="4"/>
  <c r="E40" i="4" s="1"/>
  <c r="C110" i="530"/>
  <c r="G108" i="530"/>
  <c r="C61" i="510"/>
  <c r="I59" i="510"/>
  <c r="C62" i="509"/>
  <c r="I60" i="509"/>
  <c r="E98" i="551"/>
  <c r="C110" i="552"/>
  <c r="Q108" i="552"/>
  <c r="R94" i="551" l="1"/>
  <c r="R96" i="551" s="1"/>
  <c r="W37" i="6"/>
  <c r="Y28" i="5"/>
  <c r="Y30" i="5" s="1"/>
  <c r="B130" i="553"/>
  <c r="M93" i="563"/>
  <c r="M95" i="563" s="1"/>
  <c r="E39" i="6"/>
  <c r="Z38" i="4"/>
  <c r="Y29" i="3"/>
  <c r="E3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L10" authorId="0" shapeId="0" xr:uid="{00000000-0006-0000-0100-000001000000}">
      <text>
        <r>
          <rPr>
            <sz val="8"/>
            <color indexed="81"/>
            <rFont val="Tahoma"/>
            <family val="2"/>
          </rPr>
          <t>Maturity</t>
        </r>
      </text>
    </comment>
    <comment ref="M11" authorId="0" shapeId="0" xr:uid="{00000000-0006-0000-0100-000002000000}">
      <text>
        <r>
          <rPr>
            <sz val="8"/>
            <color indexed="81"/>
            <rFont val="Tahoma"/>
            <family val="2"/>
          </rPr>
          <t>$15,000 Sinking Fund
$105,000 Call</t>
        </r>
      </text>
    </comment>
    <comment ref="M12" authorId="1" shapeId="0" xr:uid="{00000000-0006-0000-0100-000003000000}">
      <text>
        <r>
          <rPr>
            <sz val="8"/>
            <color indexed="81"/>
            <rFont val="Tahoma"/>
            <family val="2"/>
          </rPr>
          <t>$5,000 Sinking Fund
$230,000 Prepayment Call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G93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BRL:   Full Call (09A)
2,955,000 called @ 104% 
Total call 3,073,200</t>
        </r>
      </text>
    </comment>
    <comment ref="H93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BRL:   Full Call (09A)
2,955,000 called @ 104% 
Total call 3,073,200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BFISHER</author>
    <author>A002815</author>
  </authors>
  <commentList>
    <comment ref="P56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Accretion Bonds
Call Value: $100,000
Accreted Value of Call: $25,484.09 (Amount Actually Paid)</t>
        </r>
      </text>
    </comment>
    <comment ref="P57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Accretion Bonds
Call Value: $205,000
.00
Accreted Value of Call: $53,484.09 (Amount Actually Paid)</t>
        </r>
      </text>
    </comment>
    <comment ref="P58" authorId="1" shapeId="0" xr:uid="{00000000-0006-0000-1800-000003000000}">
      <text>
        <r>
          <rPr>
            <b/>
            <sz val="8"/>
            <color indexed="81"/>
            <rFont val="Tahoma"/>
            <family val="2"/>
          </rPr>
          <t>BFISHER:</t>
        </r>
        <r>
          <rPr>
            <sz val="8"/>
            <color indexed="81"/>
            <rFont val="Tahoma"/>
            <family val="2"/>
          </rPr>
          <t xml:space="preserve">
Accretion Bonds
Call Value: $205,000
.00
Accreted Value of Call: $51,367.68 (Amount Actually Paid)</t>
        </r>
      </text>
    </comment>
    <comment ref="P59" authorId="0" shapeId="0" xr:uid="{00000000-0006-0000-1800-000004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Accretion Bonds
Call Value: $125,000
.00
Accreted Value of Call: $33,085.63 (Amount Actually Paid)</t>
        </r>
      </text>
    </comment>
    <comment ref="P62" authorId="2" shapeId="0" xr:uid="{00000000-0006-0000-1800-000005000000}">
      <text>
        <r>
          <rPr>
            <b/>
            <sz val="8"/>
            <color indexed="81"/>
            <rFont val="Tahoma"/>
            <family val="2"/>
          </rPr>
          <t>A002815:</t>
        </r>
        <r>
          <rPr>
            <sz val="8"/>
            <color indexed="81"/>
            <rFont val="Tahoma"/>
            <family val="2"/>
          </rPr>
          <t xml:space="preserve">
Accretion Bonds
Call Value: $185,000
.00
Accreted Value of Call: $49,665.84 (Amount Actually Paid)</t>
        </r>
      </text>
    </comment>
    <comment ref="P74" authorId="2" shapeId="0" xr:uid="{00000000-0006-0000-1800-000006000000}">
      <text>
        <r>
          <rPr>
            <b/>
            <sz val="8"/>
            <color indexed="81"/>
            <rFont val="Tahoma"/>
            <family val="2"/>
          </rPr>
          <t xml:space="preserve">BRL: 165,000 bonds called w/
accreted value of $46,903.23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78" authorId="2" shapeId="0" xr:uid="{00000000-0006-0000-1800-000007000000}">
      <text>
        <r>
          <rPr>
            <b/>
            <sz val="8"/>
            <color indexed="81"/>
            <rFont val="Tahoma"/>
            <family val="2"/>
          </rPr>
          <t>BRL: 225,000 bonds called w/
accreted value of $65,196.00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80" authorId="2" shapeId="0" xr:uid="{00000000-0006-0000-1800-000008000000}">
      <text>
        <r>
          <rPr>
            <b/>
            <sz val="8"/>
            <color indexed="81"/>
            <rFont val="Tahoma"/>
            <family val="2"/>
          </rPr>
          <t>BRL: 145,000 bonds called w/
accreted value of $42,413.66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C25" authorId="0" shapeId="0" xr:uid="{00000000-0006-0000-1A00-000001000000}">
      <text>
        <r>
          <rPr>
            <sz val="8"/>
            <color indexed="81"/>
            <rFont val="Tahoma"/>
            <family val="2"/>
          </rPr>
          <t xml:space="preserve">Maturity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E22" authorId="0" shapeId="0" xr:uid="{00000000-0006-0000-1C00-000001000000}">
      <text>
        <r>
          <rPr>
            <sz val="8"/>
            <color indexed="81"/>
            <rFont val="Tahoma"/>
            <family val="2"/>
          </rPr>
          <t>Maturity</t>
        </r>
      </text>
    </comment>
    <comment ref="F34" authorId="1" shapeId="0" xr:uid="{00000000-0006-0000-1C00-000002000000}">
      <text>
        <r>
          <rPr>
            <sz val="8"/>
            <color indexed="81"/>
            <rFont val="Tahoma"/>
            <family val="2"/>
          </rPr>
          <t>Maturity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</authors>
  <commentList>
    <comment ref="F34" authorId="0" shapeId="0" xr:uid="{00000000-0006-0000-1D00-000001000000}">
      <text>
        <r>
          <rPr>
            <sz val="8"/>
            <color indexed="81"/>
            <rFont val="Tahoma"/>
            <family val="2"/>
          </rPr>
          <t>Maturity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B12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Poceeds:$5,000
Prepayments: $5,00</t>
        </r>
      </text>
    </comment>
    <comment ref="C12" authorId="0" shapeId="0" xr:uid="{00000000-0006-0000-1E00-000002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Poceeds:$10,000
Prepayments: $10,000</t>
        </r>
      </text>
    </comment>
    <comment ref="D12" authorId="0" shapeId="0" xr:uid="{00000000-0006-0000-1E00-000003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$10,000</t>
        </r>
      </text>
    </comment>
    <comment ref="E12" authorId="0" shapeId="0" xr:uid="{00000000-0006-0000-1E00-000004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$10,000</t>
        </r>
      </text>
    </comment>
    <comment ref="F12" authorId="0" shapeId="0" xr:uid="{00000000-0006-0000-1E00-000005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$10,000</t>
        </r>
      </text>
    </comment>
    <comment ref="G12" authorId="0" shapeId="0" xr:uid="{00000000-0006-0000-1E00-000006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$10,000</t>
        </r>
      </text>
    </comment>
    <comment ref="H12" authorId="0" shapeId="0" xr:uid="{00000000-0006-0000-1E00-000007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$10,000</t>
        </r>
      </text>
    </comment>
    <comment ref="I12" authorId="0" shapeId="0" xr:uid="{00000000-0006-0000-1E00-000008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$15,000</t>
        </r>
      </text>
    </comment>
    <comment ref="J12" authorId="0" shapeId="0" xr:uid="{00000000-0006-0000-1E00-000009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$15,000</t>
        </r>
      </text>
    </comment>
    <comment ref="K12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Poceeds:$20,000
Prepayments: $15,000</t>
        </r>
      </text>
    </comment>
    <comment ref="L12" authorId="0" shapeId="0" xr:uid="{00000000-0006-0000-1E00-00000B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Poceeds:$215,000
Prepayments: $560,000</t>
        </r>
      </text>
    </comment>
    <comment ref="M12" authorId="0" shapeId="0" xr:uid="{00000000-0006-0000-1E00-00000C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Poceeds:$460,000
Prepayments: $0.00</t>
        </r>
      </text>
    </comment>
    <comment ref="N12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Total Unexpended Proceeds Call: $815,000
Premium: $30,352.50
Prepayment: $670,000</t>
        </r>
      </text>
    </comment>
    <comment ref="C32" authorId="1" shapeId="0" xr:uid="{00000000-0006-0000-1E00-00000E000000}">
      <text>
        <r>
          <rPr>
            <sz val="8"/>
            <color indexed="81"/>
            <rFont val="Tahoma"/>
            <family val="2"/>
          </rPr>
          <t>Maturity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N10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Proceeds: $5,505,000</t>
        </r>
      </text>
    </comment>
    <comment ref="B28" authorId="1" shapeId="0" xr:uid="{00000000-0006-0000-1F00-000002000000}">
      <text>
        <r>
          <rPr>
            <sz val="8"/>
            <color indexed="81"/>
            <rFont val="Tahoma"/>
            <family val="2"/>
          </rPr>
          <t xml:space="preserve">Maturity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  <author>cewing1</author>
  </authors>
  <commentList>
    <comment ref="I9" authorId="0" shapeId="0" xr:uid="{00000000-0006-0000-2000-000001000000}">
      <text>
        <r>
          <rPr>
            <sz val="8"/>
            <color indexed="81"/>
            <rFont val="Tahoma"/>
            <family val="2"/>
          </rPr>
          <t>$5K-Prepaymenys
$15k-Unexpended Proceeds</t>
        </r>
      </text>
    </comment>
    <comment ref="M9" authorId="0" shapeId="0" xr:uid="{00000000-0006-0000-2000-000002000000}">
      <text>
        <r>
          <rPr>
            <sz val="8"/>
            <color indexed="81"/>
            <rFont val="Tahoma"/>
            <family val="2"/>
          </rPr>
          <t>$45K-Prepayments
$240K-Unexpended Proceeds</t>
        </r>
      </text>
    </comment>
    <comment ref="B22" authorId="1" shapeId="0" xr:uid="{00000000-0006-0000-2000-000003000000}">
      <text>
        <r>
          <rPr>
            <b/>
            <sz val="8"/>
            <color indexed="81"/>
            <rFont val="Tahoma"/>
            <family val="2"/>
          </rPr>
          <t>Cristina G. Ewing:</t>
        </r>
        <r>
          <rPr>
            <sz val="8"/>
            <color indexed="81"/>
            <rFont val="Tahoma"/>
            <family val="2"/>
          </rPr>
          <t xml:space="preserve">
Maturity</t>
        </r>
      </text>
    </comment>
    <comment ref="C33" authorId="0" shapeId="0" xr:uid="{00000000-0006-0000-2000-000004000000}">
      <text>
        <r>
          <rPr>
            <sz val="8"/>
            <color indexed="81"/>
            <rFont val="Tahoma"/>
            <family val="2"/>
          </rPr>
          <t>Maturity</t>
        </r>
      </text>
    </comment>
    <comment ref="E44" authorId="2" shapeId="0" xr:uid="{00000000-0006-0000-2000-000005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  <author>CEWING1</author>
    <author>cewing1</author>
  </authors>
  <commentList>
    <comment ref="H10" authorId="0" shapeId="0" xr:uid="{00000000-0006-0000-2100-000001000000}">
      <text>
        <r>
          <rPr>
            <sz val="8"/>
            <color indexed="81"/>
            <rFont val="Tahoma"/>
            <family val="2"/>
          </rPr>
          <t>Prepayment: $5,000.00</t>
        </r>
      </text>
    </comment>
    <comment ref="I10" authorId="0" shapeId="0" xr:uid="{00000000-0006-0000-2100-000002000000}">
      <text>
        <r>
          <rPr>
            <sz val="8"/>
            <color indexed="81"/>
            <rFont val="Tahoma"/>
            <family val="2"/>
          </rPr>
          <t>Prepayment:$5,000.00</t>
        </r>
      </text>
    </comment>
    <comment ref="K10" authorId="0" shapeId="0" xr:uid="{00000000-0006-0000-2100-000003000000}">
      <text>
        <r>
          <rPr>
            <sz val="8"/>
            <color indexed="81"/>
            <rFont val="Tahoma"/>
            <family val="2"/>
          </rPr>
          <t>Prepayment:$5,000.00</t>
        </r>
      </text>
    </comment>
    <comment ref="L10" authorId="0" shapeId="0" xr:uid="{00000000-0006-0000-2100-000004000000}">
      <text>
        <r>
          <rPr>
            <sz val="8"/>
            <color indexed="81"/>
            <rFont val="Tahoma"/>
            <family val="2"/>
          </rPr>
          <t>Prepayment:$5,000.00
UP: $5,000.00</t>
        </r>
      </text>
    </comment>
    <comment ref="O10" authorId="0" shapeId="0" xr:uid="{00000000-0006-0000-2100-000005000000}">
      <text>
        <r>
          <rPr>
            <sz val="8"/>
            <color indexed="81"/>
            <rFont val="Tahoma"/>
            <family val="2"/>
          </rPr>
          <t>Prepayment:$20,000.00
UP: $10,000.00</t>
        </r>
      </text>
    </comment>
    <comment ref="P10" authorId="0" shapeId="0" xr:uid="{00000000-0006-0000-2100-000006000000}">
      <text>
        <r>
          <rPr>
            <sz val="8"/>
            <color indexed="81"/>
            <rFont val="Tahoma"/>
            <family val="2"/>
          </rPr>
          <t>Prepayment:$20,000.00
UP:$10,000.00</t>
        </r>
      </text>
    </comment>
    <comment ref="Q10" authorId="0" shapeId="0" xr:uid="{00000000-0006-0000-2100-000007000000}">
      <text>
        <r>
          <rPr>
            <sz val="8"/>
            <color indexed="81"/>
            <rFont val="Tahoma"/>
            <family val="2"/>
          </rPr>
          <t>Prepayment:$15,000.00
UP:$30,000.00</t>
        </r>
      </text>
    </comment>
    <comment ref="R10" authorId="0" shapeId="0" xr:uid="{00000000-0006-0000-2100-000008000000}">
      <text>
        <r>
          <rPr>
            <sz val="8"/>
            <color indexed="81"/>
            <rFont val="Tahoma"/>
            <family val="2"/>
          </rPr>
          <t>Prepayment:$25,000.00
UP:10,000.00</t>
        </r>
      </text>
    </comment>
    <comment ref="B13" authorId="0" shapeId="0" xr:uid="{00000000-0006-0000-2100-000009000000}">
      <text>
        <r>
          <rPr>
            <sz val="8"/>
            <color indexed="81"/>
            <rFont val="Tahoma"/>
            <family val="2"/>
          </rPr>
          <t>Maturity</t>
        </r>
      </text>
    </comment>
    <comment ref="C24" authorId="1" shapeId="0" xr:uid="{00000000-0006-0000-2100-00000A000000}">
      <text>
        <r>
          <rPr>
            <b/>
            <sz val="8"/>
            <color indexed="81"/>
            <rFont val="Tahoma"/>
            <family val="2"/>
          </rPr>
          <t>Maturity</t>
        </r>
      </text>
    </comment>
    <comment ref="D36" authorId="2" shapeId="0" xr:uid="{00000000-0006-0000-2100-00000B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</authors>
  <commentList>
    <comment ref="B12" authorId="0" shapeId="0" xr:uid="{00000000-0006-0000-2200-000001000000}">
      <text>
        <r>
          <rPr>
            <sz val="8"/>
            <color indexed="81"/>
            <rFont val="Tahoma"/>
            <family val="2"/>
          </rPr>
          <t>$80,000-Prepayments
$55,000-Unexpended Proceeds</t>
        </r>
      </text>
    </comment>
    <comment ref="C12" authorId="0" shapeId="0" xr:uid="{00000000-0006-0000-2200-000002000000}">
      <text>
        <r>
          <rPr>
            <sz val="8"/>
            <color indexed="81"/>
            <rFont val="Tahoma"/>
            <family val="2"/>
          </rPr>
          <t>All Unexpended Proceeds</t>
        </r>
      </text>
    </comment>
    <comment ref="D12" authorId="0" shapeId="0" xr:uid="{00000000-0006-0000-2200-000003000000}">
      <text>
        <r>
          <rPr>
            <sz val="8"/>
            <color indexed="81"/>
            <rFont val="Tahoma"/>
            <family val="2"/>
          </rPr>
          <t>All Unexpended Proceeds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C52" authorId="0" shapeId="0" xr:uid="{00000000-0006-0000-0300-000001000000}">
      <text>
        <r>
          <rPr>
            <sz val="8"/>
            <color indexed="81"/>
            <rFont val="Tahoma"/>
            <family val="2"/>
          </rPr>
          <t>$5000 sinking fund</t>
        </r>
      </text>
    </comment>
    <comment ref="C57" authorId="0" shapeId="0" xr:uid="{00000000-0006-0000-0300-000002000000}">
      <text>
        <r>
          <rPr>
            <sz val="8"/>
            <color indexed="81"/>
            <rFont val="Tahoma"/>
            <family val="2"/>
          </rPr>
          <t>$5,000 Sinking Fund
$5,000 Call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  <author>CEWING1</author>
    <author>cewing1</author>
  </authors>
  <commentList>
    <comment ref="B10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Unexpended Proceeds Call:$5,000.00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0" authorId="0" shapeId="0" xr:uid="{00000000-0006-0000-2300-000002000000}">
      <text>
        <r>
          <rPr>
            <b/>
            <sz val="8"/>
            <color indexed="81"/>
            <rFont val="Tahoma"/>
            <family val="2"/>
          </rPr>
          <t>Unexpended Proceeds Call:$10,000.00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0" authorId="0" shapeId="0" xr:uid="{00000000-0006-0000-2300-000003000000}">
      <text>
        <r>
          <rPr>
            <b/>
            <sz val="8"/>
            <color indexed="81"/>
            <rFont val="Tahoma"/>
            <family val="2"/>
          </rPr>
          <t>Unexpended Proceeds Call:$10,000.00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0" authorId="0" shapeId="0" xr:uid="{00000000-0006-0000-2300-000004000000}">
      <text>
        <r>
          <rPr>
            <b/>
            <sz val="8"/>
            <color indexed="81"/>
            <rFont val="Tahoma"/>
            <family val="2"/>
          </rPr>
          <t>Unexpended Proceeds Call:$15,000.00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0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>Unexpended Proceeds Call:$15,000.00</t>
        </r>
      </text>
    </comment>
    <comment ref="G10" authorId="0" shapeId="0" xr:uid="{00000000-0006-0000-2300-000006000000}">
      <text>
        <r>
          <rPr>
            <b/>
            <sz val="8"/>
            <color indexed="81"/>
            <rFont val="Tahoma"/>
            <family val="2"/>
          </rPr>
          <t>Prepayment Call: $5,000.00
Unexpended Proceeds Call:$15,000.00</t>
        </r>
      </text>
    </comment>
    <comment ref="H10" authorId="0" shapeId="0" xr:uid="{00000000-0006-0000-2300-000007000000}">
      <text>
        <r>
          <rPr>
            <b/>
            <sz val="8"/>
            <color indexed="81"/>
            <rFont val="Tahoma"/>
            <family val="2"/>
          </rPr>
          <t>Prepayment Call: $10,000.00
Unexpended Proceeds Call:$110,000.00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0" authorId="0" shapeId="0" xr:uid="{00000000-0006-0000-2300-000008000000}">
      <text>
        <r>
          <rPr>
            <b/>
            <sz val="8"/>
            <color indexed="81"/>
            <rFont val="Tahoma"/>
            <family val="2"/>
          </rPr>
          <t>Prepayment Call: $10,000.00
Unexpended Proceeds Call:$115,000.00</t>
        </r>
      </text>
    </comment>
    <comment ref="J10" authorId="0" shapeId="0" xr:uid="{00000000-0006-0000-2300-000009000000}">
      <text>
        <r>
          <rPr>
            <b/>
            <sz val="8"/>
            <color indexed="81"/>
            <rFont val="Tahoma"/>
            <family val="2"/>
          </rPr>
          <t>Prepayment Call: $15,000.00
Unexpended Proceeds Call:$180,000.00</t>
        </r>
      </text>
    </comment>
    <comment ref="K10" authorId="0" shapeId="0" xr:uid="{00000000-0006-0000-2300-00000A000000}">
      <text>
        <r>
          <rPr>
            <b/>
            <sz val="8"/>
            <color indexed="81"/>
            <rFont val="Tahoma"/>
            <family val="2"/>
          </rPr>
          <t xml:space="preserve">Prepayment Call: </t>
        </r>
        <r>
          <rPr>
            <b/>
            <sz val="8"/>
            <color indexed="81"/>
            <rFont val="Tahoma"/>
            <family val="2"/>
          </rPr>
          <t>$10,000.00
Unexpended Proceeds Call:$125,000.00</t>
        </r>
      </text>
    </comment>
    <comment ref="L10" authorId="0" shapeId="0" xr:uid="{00000000-0006-0000-2300-00000B000000}">
      <text>
        <r>
          <rPr>
            <b/>
            <sz val="8"/>
            <color indexed="81"/>
            <rFont val="Tahoma"/>
            <family val="2"/>
          </rPr>
          <t>Prepayment Call: $10,000.00
Unexpended Proceeds Call:$300,000.00
Premium:$18,000.00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6" authorId="1" shapeId="0" xr:uid="{00000000-0006-0000-2300-00000C000000}">
      <text>
        <r>
          <rPr>
            <b/>
            <sz val="8"/>
            <color indexed="81"/>
            <rFont val="Tahoma"/>
            <family val="2"/>
          </rPr>
          <t>Maturity</t>
        </r>
      </text>
    </comment>
    <comment ref="C24" authorId="2" shapeId="0" xr:uid="{00000000-0006-0000-2300-00000D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  <author>CEWING1</author>
    <author>cewing1</author>
  </authors>
  <commentList>
    <comment ref="C10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Unexpended Proceeds Call:$5,000.00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0" authorId="0" shapeId="0" xr:uid="{00000000-0006-0000-2400-000002000000}">
      <text>
        <r>
          <rPr>
            <b/>
            <sz val="8"/>
            <color indexed="81"/>
            <rFont val="Tahoma"/>
            <family val="2"/>
          </rPr>
          <t xml:space="preserve">Unexpended Proceeds Call:$5,000.00
</t>
        </r>
      </text>
    </comment>
    <comment ref="E10" authorId="0" shapeId="0" xr:uid="{00000000-0006-0000-2400-000003000000}">
      <text>
        <r>
          <rPr>
            <b/>
            <sz val="8"/>
            <color indexed="81"/>
            <rFont val="Tahoma"/>
            <family val="2"/>
          </rPr>
          <t>Unexpended Proceeds Call:$10,000.00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0" authorId="0" shapeId="0" xr:uid="{00000000-0006-0000-2400-000004000000}">
      <text>
        <r>
          <rPr>
            <b/>
            <sz val="8"/>
            <color indexed="81"/>
            <rFont val="Tahoma"/>
            <family val="2"/>
          </rPr>
          <t>Unexpended Proceeds Call:$10,000.00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0" authorId="0" shapeId="0" xr:uid="{00000000-0006-0000-2400-000005000000}">
      <text>
        <r>
          <rPr>
            <b/>
            <sz val="8"/>
            <color indexed="81"/>
            <rFont val="Tahoma"/>
            <family val="2"/>
          </rPr>
          <t>Unexpended Proceeds Call:$10,000.00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0" authorId="0" shapeId="0" xr:uid="{00000000-0006-0000-2400-000006000000}">
      <text>
        <r>
          <rPr>
            <sz val="8"/>
            <color indexed="81"/>
            <rFont val="Tahoma"/>
            <family val="2"/>
          </rPr>
          <t xml:space="preserve">Prepayment Call:$30,000.00
Unexpended Proceeds Call:$65,000.00
</t>
        </r>
      </text>
    </comment>
    <comment ref="I10" authorId="0" shapeId="0" xr:uid="{00000000-0006-0000-2400-000007000000}">
      <text>
        <r>
          <rPr>
            <b/>
            <sz val="8"/>
            <color indexed="81"/>
            <rFont val="Tahoma"/>
            <family val="2"/>
          </rPr>
          <t>Prepayment Call:$30,000.00
Unexpended Proceeds Call:$65,000.00</t>
        </r>
      </text>
    </comment>
    <comment ref="J10" authorId="0" shapeId="0" xr:uid="{00000000-0006-0000-2400-000008000000}">
      <text>
        <r>
          <rPr>
            <b/>
            <sz val="8"/>
            <color indexed="81"/>
            <rFont val="Tahoma"/>
            <family val="2"/>
          </rPr>
          <t>Prepayment Call:$40,000.00
Unexpended Proceeds Call:$85,000.00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0" authorId="0" shapeId="0" xr:uid="{00000000-0006-0000-2400-000009000000}">
      <text>
        <r>
          <rPr>
            <b/>
            <sz val="8"/>
            <color indexed="81"/>
            <rFont val="Tahoma"/>
            <family val="2"/>
          </rPr>
          <t>Prepayment Call:$45,000.00
Unexpended Proceeds Call:$85,000.00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0" authorId="0" shapeId="0" xr:uid="{00000000-0006-0000-2400-00000A000000}">
      <text>
        <r>
          <rPr>
            <b/>
            <sz val="8"/>
            <color indexed="81"/>
            <rFont val="Tahoma"/>
            <family val="2"/>
          </rPr>
          <t>Prepayment Call:$35,000.00
Unexpended Proceeds Call:$175,000.00
Premium:$15,730.75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7" authorId="1" shapeId="0" xr:uid="{00000000-0006-0000-2400-00000B000000}">
      <text>
        <r>
          <rPr>
            <b/>
            <sz val="8"/>
            <color indexed="81"/>
            <rFont val="Tahoma"/>
            <family val="2"/>
          </rPr>
          <t>Maturity</t>
        </r>
      </text>
    </comment>
    <comment ref="C26" authorId="2" shapeId="0" xr:uid="{00000000-0006-0000-2400-00000C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  <author>CEWING1</author>
    <author>cewing1</author>
  </authors>
  <commentList>
    <comment ref="D12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>$5,000.00</t>
        </r>
      </text>
    </comment>
    <comment ref="E12" authorId="0" shapeId="0" xr:uid="{00000000-0006-0000-2500-000002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>$5,000.00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2" authorId="0" shapeId="0" xr:uid="{00000000-0006-0000-2500-000003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 xml:space="preserve">$5,000.00
</t>
        </r>
      </text>
    </comment>
    <comment ref="G12" authorId="0" shapeId="0" xr:uid="{00000000-0006-0000-2500-000004000000}">
      <text>
        <r>
          <rPr>
            <b/>
            <sz val="8"/>
            <color indexed="81"/>
            <rFont val="Tahoma"/>
            <family val="2"/>
          </rPr>
          <t>Prepayment:</t>
        </r>
        <r>
          <rPr>
            <sz val="8"/>
            <color indexed="81"/>
            <rFont val="Tahoma"/>
            <family val="2"/>
          </rPr>
          <t>$5,000.00</t>
        </r>
        <r>
          <rPr>
            <b/>
            <sz val="8"/>
            <color indexed="81"/>
            <rFont val="Tahoma"/>
            <family val="2"/>
          </rPr>
          <t xml:space="preserve">
Unexpended Proceeds Call: </t>
        </r>
        <r>
          <rPr>
            <sz val="8"/>
            <color indexed="81"/>
            <rFont val="Tahoma"/>
            <family val="2"/>
          </rPr>
          <t>$5,000.00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2" authorId="0" shapeId="0" xr:uid="{00000000-0006-0000-2500-000005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 xml:space="preserve">$40,000.00
</t>
        </r>
        <r>
          <rPr>
            <b/>
            <sz val="8"/>
            <color indexed="81"/>
            <rFont val="Tahoma"/>
            <family val="2"/>
          </rPr>
          <t xml:space="preserve">Prepayment Call: </t>
        </r>
        <r>
          <rPr>
            <sz val="8"/>
            <color indexed="81"/>
            <rFont val="Tahoma"/>
            <family val="2"/>
          </rPr>
          <t xml:space="preserve">$20,000.00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2" authorId="0" shapeId="0" xr:uid="{00000000-0006-0000-2500-000006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>$35,000.00</t>
        </r>
        <r>
          <rPr>
            <b/>
            <sz val="8"/>
            <color indexed="81"/>
            <rFont val="Tahoma"/>
            <family val="2"/>
          </rPr>
          <t xml:space="preserve">
Prepayment Call: </t>
        </r>
        <r>
          <rPr>
            <sz val="8"/>
            <color indexed="81"/>
            <rFont val="Tahoma"/>
            <family val="2"/>
          </rPr>
          <t>$15,000.00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2" authorId="0" shapeId="0" xr:uid="{00000000-0006-0000-2500-000007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>$80,000.00</t>
        </r>
        <r>
          <rPr>
            <b/>
            <sz val="8"/>
            <color indexed="81"/>
            <rFont val="Tahoma"/>
            <family val="2"/>
          </rPr>
          <t xml:space="preserve">
Prepayment Call: </t>
        </r>
        <r>
          <rPr>
            <sz val="8"/>
            <color indexed="81"/>
            <rFont val="Tahoma"/>
            <family val="2"/>
          </rPr>
          <t>$35,000.00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2" authorId="0" shapeId="0" xr:uid="{00000000-0006-0000-2500-000008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>$90,000.00</t>
        </r>
        <r>
          <rPr>
            <b/>
            <sz val="8"/>
            <color indexed="81"/>
            <rFont val="Tahoma"/>
            <family val="2"/>
          </rPr>
          <t xml:space="preserve">
Premium:</t>
        </r>
        <r>
          <rPr>
            <sz val="8"/>
            <color indexed="81"/>
            <rFont val="Tahoma"/>
            <family val="2"/>
          </rPr>
          <t xml:space="preserve"> $4,320.00</t>
        </r>
        <r>
          <rPr>
            <b/>
            <sz val="8"/>
            <color indexed="81"/>
            <rFont val="Tahoma"/>
            <family val="2"/>
          </rPr>
          <t xml:space="preserve">
Prepayment Call: </t>
        </r>
        <r>
          <rPr>
            <sz val="8"/>
            <color indexed="81"/>
            <rFont val="Tahoma"/>
            <family val="2"/>
          </rPr>
          <t>$15,000.00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7" authorId="1" shapeId="0" xr:uid="{00000000-0006-0000-2500-000009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Maturity</t>
        </r>
      </text>
    </comment>
    <comment ref="C28" authorId="2" shapeId="0" xr:uid="{00000000-0006-0000-2500-00000A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 Frederick Delord</author>
    <author>Cristina G. Ewing</author>
    <author>CEWING1</author>
    <author>cewing1</author>
  </authors>
  <commentList>
    <comment ref="M11" authorId="0" shapeId="0" xr:uid="{00000000-0006-0000-2600-000001000000}">
      <text/>
    </comment>
    <comment ref="N11" authorId="1" shapeId="0" xr:uid="{00000000-0006-0000-2600-000002000000}">
      <text>
        <r>
          <rPr>
            <b/>
            <sz val="8"/>
            <color indexed="81"/>
            <rFont val="Tahoma"/>
            <family val="2"/>
          </rPr>
          <t>This call was rescinded.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" authorId="2" shapeId="0" xr:uid="{00000000-0006-0000-2600-000003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5" authorId="2" shapeId="0" xr:uid="{00000000-0006-0000-2600-000004000000}">
      <text>
        <r>
          <rPr>
            <b/>
            <sz val="8"/>
            <color indexed="81"/>
            <rFont val="Tahoma"/>
            <family val="2"/>
          </rPr>
          <t>All Unexpended Proceeds Call</t>
        </r>
      </text>
    </comment>
    <comment ref="D15" authorId="2" shapeId="0" xr:uid="{00000000-0006-0000-2600-000005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5" authorId="2" shapeId="0" xr:uid="{00000000-0006-0000-2600-000006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5" authorId="2" shapeId="0" xr:uid="{00000000-0006-0000-2600-000007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5" authorId="2" shapeId="0" xr:uid="{00000000-0006-0000-2600-000008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5" authorId="2" shapeId="0" xr:uid="{00000000-0006-0000-2600-000009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5" authorId="2" shapeId="0" xr:uid="{00000000-0006-0000-2600-00000A000000}">
      <text>
        <r>
          <rPr>
            <b/>
            <sz val="8"/>
            <color indexed="81"/>
            <rFont val="Tahoma"/>
            <family val="2"/>
          </rPr>
          <t>All Unexpended Proceeds Call</t>
        </r>
      </text>
    </comment>
    <comment ref="J15" authorId="2" shapeId="0" xr:uid="{00000000-0006-0000-2600-00000B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5" authorId="2" shapeId="0" xr:uid="{00000000-0006-0000-2600-00000C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5" authorId="2" shapeId="0" xr:uid="{00000000-0006-0000-2600-00000D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5" authorId="2" shapeId="0" xr:uid="{00000000-0006-0000-2600-00000E000000}">
      <text>
        <r>
          <rPr>
            <b/>
            <sz val="8"/>
            <color indexed="81"/>
            <rFont val="Tahoma"/>
            <family val="2"/>
          </rPr>
          <t>All Unexpended Proceeds Call</t>
        </r>
      </text>
    </comment>
    <comment ref="N15" authorId="2" shapeId="0" xr:uid="{00000000-0006-0000-2600-00000F000000}">
      <text>
        <r>
          <rPr>
            <b/>
            <sz val="8"/>
            <color indexed="81"/>
            <rFont val="Tahoma"/>
            <family val="2"/>
          </rPr>
          <t>Unexpended Proceeds Call: $240,000.00
Premium: $19,670.40</t>
        </r>
      </text>
    </comment>
    <comment ref="B25" authorId="3" shapeId="0" xr:uid="{00000000-0006-0000-2600-000010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
</t>
        </r>
      </text>
    </comment>
    <comment ref="M60" authorId="0" shapeId="0" xr:uid="{00000000-0006-0000-2600-000011000000}">
      <text>
        <r>
          <rPr>
            <b/>
            <sz val="8"/>
            <color indexed="81"/>
            <rFont val="Tahoma"/>
            <family val="2"/>
          </rPr>
          <t>Paul Frederick Delord:</t>
        </r>
        <r>
          <rPr>
            <sz val="8"/>
            <color indexed="81"/>
            <rFont val="Tahoma"/>
            <family val="2"/>
          </rPr>
          <t xml:space="preserve">
Correction for calls 7/1/05 to 9/1/05?</t>
        </r>
      </text>
    </comment>
    <comment ref="N60" authorId="0" shapeId="0" xr:uid="{00000000-0006-0000-2600-000012000000}">
      <text>
        <r>
          <rPr>
            <b/>
            <sz val="8"/>
            <color indexed="81"/>
            <rFont val="Tahoma"/>
            <family val="2"/>
          </rPr>
          <t>Paul Frederick Delord:</t>
        </r>
        <r>
          <rPr>
            <sz val="8"/>
            <color indexed="81"/>
            <rFont val="Tahoma"/>
            <family val="2"/>
          </rPr>
          <t xml:space="preserve">
Correction for 10/1/05 Call?  Should the call have been for these particular bonds?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B9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 call</t>
        </r>
      </text>
    </comment>
    <comment ref="C9" authorId="0" shapeId="0" xr:uid="{00000000-0006-0000-2700-000002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 call</t>
        </r>
      </text>
    </comment>
    <comment ref="D9" authorId="0" shapeId="0" xr:uid="{00000000-0006-0000-2700-000003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 call</t>
        </r>
      </text>
    </comment>
    <comment ref="E9" authorId="0" shapeId="0" xr:uid="{00000000-0006-0000-2700-000004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 call</t>
        </r>
      </text>
    </comment>
    <comment ref="F9" authorId="0" shapeId="0" xr:uid="{00000000-0006-0000-2700-000005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 call</t>
        </r>
      </text>
    </comment>
    <comment ref="G9" authorId="0" shapeId="0" xr:uid="{00000000-0006-0000-2700-000006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Prepayment:$5,000
Unexpended Proceeds: $40,000.00</t>
        </r>
      </text>
    </comment>
    <comment ref="H9" authorId="0" shapeId="0" xr:uid="{00000000-0006-0000-2700-000007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Prepayment:$5,000
Unexpended Proceeds: $40,000.00</t>
        </r>
      </text>
    </comment>
    <comment ref="I9" authorId="0" shapeId="0" xr:uid="{00000000-0006-0000-2700-000008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Prepayment:$5,000
Unexpended Proceeds: $40,000.00</t>
        </r>
      </text>
    </comment>
    <comment ref="J9" authorId="0" shapeId="0" xr:uid="{00000000-0006-0000-2700-000009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Prepayment:$75,000
Unexpended Proceeds: $1,210,000.00</t>
        </r>
      </text>
    </comment>
    <comment ref="K9" authorId="0" shapeId="0" xr:uid="{00000000-0006-0000-2700-00000A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Proceeds: $885,000.00
Premium: $71,596.50 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B10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 xml:space="preserve">CEWING1:
</t>
        </r>
        <r>
          <rPr>
            <sz val="8"/>
            <color indexed="81"/>
            <rFont val="Tahoma"/>
            <family val="2"/>
          </rPr>
          <t>Unexpended Proceeds Call</t>
        </r>
        <r>
          <rPr>
            <sz val="8"/>
            <color indexed="81"/>
            <rFont val="Tahoma"/>
            <family val="2"/>
          </rPr>
          <t>:$790,000.00
Premium:$23,700.00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B13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Proceeds call:$520,000.00
Premium:$15,600.00</t>
        </r>
      </text>
    </comment>
    <comment ref="C13" authorId="0" shapeId="0" xr:uid="{00000000-0006-0000-2900-000002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Proceeds Call: $195,000.00
Premium:$5,850.00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B22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BRL: Unexpended proceeds call $75,000 with Premium $2,250
Total Unexpended Call $77,250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B15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 xml:space="preserve">BRL: Unexpended proceeds call $45,000 with Premium $1,350
Total Unexpended Call $46,350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AH22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 xml:space="preserve">BRL:
</t>
        </r>
        <r>
          <rPr>
            <sz val="8"/>
            <color indexed="81"/>
            <rFont val="Tahoma"/>
            <family val="2"/>
          </rPr>
          <t>Unexpended Proceeds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22" authorId="0" shapeId="0" xr:uid="{00000000-0006-0000-2E00-000002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Call $30,000 at 107.757%
Total call with Premium
$32,327.10
</t>
        </r>
      </text>
    </comment>
    <comment ref="AJ22" authorId="0" shapeId="0" xr:uid="{00000000-0006-0000-2E00-000003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Call $5,000 at 107.098%
Total call with Premium
$5,354.90</t>
        </r>
      </text>
    </comment>
    <comment ref="AL22" authorId="0" shapeId="0" xr:uid="{00000000-0006-0000-2E00-000004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Unexpended proceeds
</t>
        </r>
      </text>
    </comment>
    <comment ref="AN22" authorId="0" shapeId="0" xr:uid="{00000000-0006-0000-2E00-000005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Unexpended Procceds
</t>
        </r>
      </text>
    </comment>
    <comment ref="AO22" authorId="0" shapeId="0" xr:uid="{00000000-0006-0000-2E00-000006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Unexpended proceeds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C17" authorId="0" shapeId="0" xr:uid="{00000000-0006-0000-0400-000001000000}">
      <text>
        <r>
          <rPr>
            <sz val="8"/>
            <color indexed="81"/>
            <rFont val="Tahoma"/>
            <family val="2"/>
          </rPr>
          <t>The call is $5000.00 and there is a $5000.00 sinking fund</t>
        </r>
      </text>
    </comment>
    <comment ref="C21" authorId="0" shapeId="0" xr:uid="{00000000-0006-0000-0400-000002000000}">
      <text>
        <r>
          <rPr>
            <sz val="8"/>
            <color indexed="81"/>
            <rFont val="Tahoma"/>
            <family val="2"/>
          </rPr>
          <t>Sinking Fund</t>
        </r>
      </text>
    </comment>
    <comment ref="C27" authorId="1" shapeId="0" xr:uid="{00000000-0006-0000-0400-000003000000}">
      <text>
        <r>
          <rPr>
            <sz val="8"/>
            <color indexed="81"/>
            <rFont val="Tahoma"/>
            <family val="2"/>
          </rPr>
          <t>Maturity</t>
        </r>
      </text>
    </comment>
    <comment ref="D31" authorId="1" shapeId="0" xr:uid="{00000000-0006-0000-0400-000004000000}">
      <text>
        <r>
          <rPr>
            <b/>
            <sz val="8"/>
            <color indexed="81"/>
            <rFont val="Tahoma"/>
            <family val="2"/>
          </rPr>
          <t>Sinking Fund:$10,000.00
Call:$15,000.00</t>
        </r>
      </text>
    </comment>
    <comment ref="D32" authorId="1" shapeId="0" xr:uid="{00000000-0006-0000-0400-000005000000}">
      <text>
        <r>
          <rPr>
            <sz val="8"/>
            <color indexed="81"/>
            <rFont val="Tahoma"/>
            <family val="2"/>
          </rPr>
          <t xml:space="preserve">
Premium:5,500.00</t>
        </r>
      </text>
    </comment>
    <comment ref="E32" authorId="1" shapeId="0" xr:uid="{00000000-0006-0000-0400-000006000000}">
      <text>
        <r>
          <rPr>
            <sz val="8"/>
            <color indexed="81"/>
            <rFont val="Tahoma"/>
            <family val="2"/>
          </rPr>
          <t xml:space="preserve">
Premium:$53,100.00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AL27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 xml:space="preserve">BRL:
Unexpended Procceeds
</t>
        </r>
        <r>
          <rPr>
            <b/>
            <sz val="8"/>
            <color indexed="81"/>
            <rFont val="Tahoma"/>
            <family val="2"/>
          </rPr>
          <t>Total call with Premium $20,752</t>
        </r>
      </text>
    </comment>
    <comment ref="AM27" authorId="0" shapeId="0" xr:uid="{00000000-0006-0000-2F00-000002000000}">
      <text>
        <r>
          <rPr>
            <b/>
            <sz val="8"/>
            <color indexed="81"/>
            <rFont val="Tahoma"/>
            <family val="2"/>
          </rPr>
          <t>BRL:
Unexpended Procceeds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Total call with Premium $20,752</t>
        </r>
      </text>
    </comment>
    <comment ref="AP27" authorId="0" shapeId="0" xr:uid="{00000000-0006-0000-2F00-000003000000}">
      <text>
        <r>
          <rPr>
            <b/>
            <sz val="8"/>
            <color indexed="81"/>
            <rFont val="Tahoma"/>
            <family val="2"/>
          </rPr>
          <t>BRL:  Unexpended proceeds Call
10,000 @107.520%
Call with Premium 10,752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Total Unexpended $20,752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AF24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 xml:space="preserve">BRL:
</t>
        </r>
        <r>
          <rPr>
            <sz val="8"/>
            <color indexed="81"/>
            <rFont val="Tahoma"/>
            <family val="2"/>
          </rPr>
          <t>Unexpended Proceeds call
Total unexpended Proceeds Call $30,009.80</t>
        </r>
      </text>
    </comment>
    <comment ref="AG24" authorId="0" shapeId="0" xr:uid="{00000000-0006-0000-3000-000002000000}">
      <text>
        <r>
          <rPr>
            <b/>
            <sz val="8"/>
            <color indexed="81"/>
            <rFont val="Tahoma"/>
            <family val="2"/>
          </rPr>
          <t xml:space="preserve">BRL:
</t>
        </r>
        <r>
          <rPr>
            <sz val="8"/>
            <color indexed="81"/>
            <rFont val="Tahoma"/>
            <family val="2"/>
          </rPr>
          <t>Unexpended proceeds call $5,000
Total unexpended Proceeds Call $15,752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24" authorId="0" shapeId="0" xr:uid="{00000000-0006-0000-3000-000003000000}">
      <text>
        <r>
          <rPr>
            <b/>
            <sz val="8"/>
            <color indexed="81"/>
            <rFont val="Tahoma"/>
            <family val="2"/>
          </rPr>
          <t xml:space="preserve">BRL:
</t>
        </r>
        <r>
          <rPr>
            <sz val="8"/>
            <color indexed="81"/>
            <rFont val="Tahoma"/>
            <family val="2"/>
          </rPr>
          <t>Unexpended Proceeds call
Total unexpended Proceeds Call $30,009.80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K24" authorId="0" shapeId="0" xr:uid="{00000000-0006-0000-3000-000004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Unexpended proceeds Call
10,000 @107.520%
Call with Premium 10,752
Total Unexpended 15,752</t>
        </r>
      </text>
    </comment>
    <comment ref="AL24" authorId="0" shapeId="0" xr:uid="{00000000-0006-0000-3000-000005000000}">
      <text>
        <r>
          <rPr>
            <b/>
            <sz val="8"/>
            <color indexed="81"/>
            <rFont val="Tahoma"/>
            <family val="2"/>
          </rPr>
          <t xml:space="preserve">BRL:
</t>
        </r>
        <r>
          <rPr>
            <sz val="8"/>
            <color indexed="81"/>
            <rFont val="Tahoma"/>
            <family val="2"/>
          </rPr>
          <t>Unexpended proceeds Call
15,000 @106.732%
Call with Premium 16,009.80
Total Unexpended 30,009.80</t>
        </r>
      </text>
    </comment>
    <comment ref="AO24" authorId="0" shapeId="0" xr:uid="{00000000-0006-0000-3000-000006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Unexpended Proceeds call
Total unexpended Proceeds Call $30,009.8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AC29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BRL:
Unexpended Procceeds Call $5,000
Total call with Premium $51,807</t>
        </r>
      </text>
    </comment>
    <comment ref="AD29" authorId="0" shapeId="0" xr:uid="{00000000-0006-0000-3100-000002000000}">
      <text>
        <r>
          <rPr>
            <b/>
            <sz val="8"/>
            <color indexed="81"/>
            <rFont val="Tahoma"/>
            <family val="2"/>
          </rPr>
          <t>BRL:
Unexpended Procceeds Call $5,000
Total call with Premium $51,807</t>
        </r>
      </text>
    </comment>
    <comment ref="AE29" authorId="0" shapeId="0" xr:uid="{00000000-0006-0000-3100-000003000000}">
      <text>
        <r>
          <rPr>
            <b/>
            <sz val="8"/>
            <color indexed="81"/>
            <rFont val="Tahoma"/>
            <family val="2"/>
          </rPr>
          <t>BRL:
Unexpended Procceeds Call $5,000
Total call with Premium $46,887.75</t>
        </r>
      </text>
    </comment>
    <comment ref="AF29" authorId="0" shapeId="0" xr:uid="{00000000-0006-0000-3100-000004000000}">
      <text>
        <r>
          <rPr>
            <b/>
            <sz val="8"/>
            <color indexed="81"/>
            <rFont val="Tahoma"/>
            <family val="2"/>
          </rPr>
          <t>BRL:
Unexpended Procceeds Call $5,000
Total call with Premium $51,807</t>
        </r>
      </text>
    </comment>
    <comment ref="AG29" authorId="0" shapeId="0" xr:uid="{00000000-0006-0000-3100-000005000000}">
      <text>
        <r>
          <rPr>
            <b/>
            <sz val="8"/>
            <color indexed="81"/>
            <rFont val="Tahoma"/>
            <family val="2"/>
          </rPr>
          <t>BRL:  Unexpended proceeds Call
25,000 @107.551%
Call with Premium $26,887.75
Total Unexpended call w/ $46,887.75</t>
        </r>
      </text>
    </comment>
    <comment ref="AH29" authorId="0" shapeId="0" xr:uid="{00000000-0006-0000-3100-000006000000}">
      <text>
        <r>
          <rPr>
            <b/>
            <sz val="8"/>
            <color indexed="81"/>
            <rFont val="Tahoma"/>
            <family val="2"/>
          </rPr>
          <t>BRL:  Unexpended proceeds Call
25,000 @107.228%
Call with Premium $26,807
Total Unexpended call w/ $51,807.00</t>
        </r>
      </text>
    </comment>
    <comment ref="AI29" authorId="0" shapeId="0" xr:uid="{00000000-0006-0000-3100-000007000000}">
      <text>
        <r>
          <rPr>
            <b/>
            <sz val="8"/>
            <color indexed="81"/>
            <rFont val="Tahoma"/>
            <family val="2"/>
          </rPr>
          <t>BRL:
Unexpended Procceeds Call $10,000
Total call with Premium $51,807</t>
        </r>
      </text>
    </comment>
    <comment ref="AJ29" authorId="0" shapeId="0" xr:uid="{00000000-0006-0000-3100-000008000000}">
      <text>
        <r>
          <rPr>
            <b/>
            <sz val="8"/>
            <color indexed="81"/>
            <rFont val="Tahoma"/>
            <family val="2"/>
          </rPr>
          <t>BRL:
Unexpended Procceeds Call $15,000
Total call with Premium $46,887.75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T24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BRL: 
Unexpended proceeds call
Total Unexpended with premium $75,497.25</t>
        </r>
        <r>
          <rPr>
            <sz val="8"/>
            <color indexed="81"/>
            <rFont val="Tahoma"/>
            <family val="2"/>
          </rPr>
          <t xml:space="preserve">
CUSIP 60535QHU7 $5,000</t>
        </r>
      </text>
    </comment>
    <comment ref="U24" authorId="0" shapeId="0" xr:uid="{00000000-0006-0000-3200-000002000000}">
      <text>
        <r>
          <rPr>
            <b/>
            <sz val="8"/>
            <color indexed="81"/>
            <rFont val="Tahoma"/>
            <family val="2"/>
          </rPr>
          <t xml:space="preserve">BRL: 
Unexpended proceeds call
Total Unexpended with premium $75,497.25
</t>
        </r>
        <r>
          <rPr>
            <sz val="8"/>
            <color indexed="81"/>
            <rFont val="Tahoma"/>
            <family val="2"/>
          </rPr>
          <t>CUSIP 60535QHV5 $10,000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24" authorId="0" shapeId="0" xr:uid="{00000000-0006-0000-3200-000003000000}">
      <text>
        <r>
          <rPr>
            <b/>
            <sz val="8"/>
            <color indexed="81"/>
            <rFont val="Tahoma"/>
            <family val="2"/>
          </rPr>
          <t xml:space="preserve">BRL: 
Unexpended proceeds call
Total Unexpended with premium $75,497.25
</t>
        </r>
        <r>
          <rPr>
            <sz val="8"/>
            <color indexed="81"/>
            <rFont val="Tahoma"/>
            <family val="2"/>
          </rPr>
          <t>CUSIP 60535QHW3 $10,000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24" authorId="0" shapeId="0" xr:uid="{00000000-0006-0000-3200-000004000000}">
      <text>
        <r>
          <rPr>
            <b/>
            <sz val="8"/>
            <color indexed="81"/>
            <rFont val="Tahoma"/>
            <family val="2"/>
          </rPr>
          <t xml:space="preserve">BRL: 
Unexpended proceeds call
35,000 @107.135% - Premium $2,497.25
CALL 35,497.25 on 60535QHX1
Total Unexpended with premium $75,497.25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24" authorId="0" shapeId="0" xr:uid="{00000000-0006-0000-3200-000005000000}">
      <text>
        <r>
          <rPr>
            <b/>
            <sz val="8"/>
            <color indexed="81"/>
            <rFont val="Tahoma"/>
            <family val="2"/>
          </rPr>
          <t xml:space="preserve">BRL: 
Unexpended proceeds call
Total Unexpended with premium $75,497.25
</t>
        </r>
        <r>
          <rPr>
            <sz val="8"/>
            <color indexed="81"/>
            <rFont val="Tahoma"/>
            <family val="2"/>
          </rPr>
          <t>CUSIP 60535QHY9 $15,000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24" authorId="0" shapeId="0" xr:uid="{00000000-0006-0000-3200-000006000000}">
      <text>
        <r>
          <rPr>
            <b/>
            <sz val="8"/>
            <color indexed="81"/>
            <rFont val="Tahoma"/>
            <family val="2"/>
          </rPr>
          <t xml:space="preserve">BRL: 
Unexpended proceeds call
10,000 @103% - Premium $300.00
CALL 10,300 on 60535QHZ6
Total Unexpended with premium $10,300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S24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BRL:
Unexpended Procceeds Call $10,000
Total call with Premium $98,000</t>
        </r>
      </text>
    </comment>
    <comment ref="T24" authorId="0" shapeId="0" xr:uid="{00000000-0006-0000-3300-000002000000}">
      <text>
        <r>
          <rPr>
            <b/>
            <sz val="8"/>
            <color indexed="81"/>
            <rFont val="Tahoma"/>
            <family val="2"/>
          </rPr>
          <t>BRL:
Unexpended Procceeds Call $10,000
Total call with Premium $98,000</t>
        </r>
      </text>
    </comment>
    <comment ref="U24" authorId="0" shapeId="0" xr:uid="{00000000-0006-0000-3300-000003000000}">
      <text>
        <r>
          <rPr>
            <b/>
            <sz val="8"/>
            <color indexed="81"/>
            <rFont val="Tahoma"/>
            <family val="2"/>
          </rPr>
          <t>BRL:
Unexpended Procceeds Call $20,000
Total call with Premium $98,000</t>
        </r>
      </text>
    </comment>
    <comment ref="V24" authorId="0" shapeId="0" xr:uid="{00000000-0006-0000-3300-000004000000}">
      <text>
        <r>
          <rPr>
            <b/>
            <sz val="8"/>
            <color indexed="81"/>
            <rFont val="Tahoma"/>
            <family val="2"/>
          </rPr>
          <t xml:space="preserve">BRL:
Unexpended Procceeds Call $5,000
Total call with Premium $98,000
</t>
        </r>
      </text>
    </comment>
    <comment ref="W24" authorId="0" shapeId="0" xr:uid="{00000000-0006-0000-3300-000005000000}">
      <text>
        <r>
          <rPr>
            <b/>
            <sz val="8"/>
            <color indexed="81"/>
            <rFont val="Tahoma"/>
            <family val="2"/>
          </rPr>
          <t>BRL:  Unexpended proceeds Call
50,000 @106.00%
Call with Premium 53,000
Total Unexpended call w/ $98,000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 Frederick Delord</author>
  </authors>
  <commentList>
    <comment ref="X15" authorId="0" shapeId="0" xr:uid="{778513E8-F15A-4DFB-BAAE-DB8416A8AEF2}">
      <text>
        <r>
          <rPr>
            <b/>
            <sz val="8"/>
            <color indexed="81"/>
            <rFont val="Tahoma"/>
            <family val="2"/>
          </rPr>
          <t>Paul Frederick Delord:</t>
        </r>
        <r>
          <rPr>
            <sz val="8"/>
            <color indexed="81"/>
            <rFont val="Tahoma"/>
            <family val="2"/>
          </rPr>
          <t xml:space="preserve">
Unexpended Proceeds Call:  340,000@105.04%
Call with premium $357,136.00
Total Call= 867,136</t>
        </r>
      </text>
    </comment>
    <comment ref="Z15" authorId="0" shapeId="0" xr:uid="{7B6A549C-6D58-49A0-A528-02CF418F9E58}">
      <text>
        <r>
          <rPr>
            <b/>
            <sz val="8"/>
            <color indexed="81"/>
            <rFont val="Tahoma"/>
            <family val="2"/>
          </rPr>
          <t>Paul Frederick Delord:</t>
        </r>
        <r>
          <rPr>
            <sz val="8"/>
            <color indexed="81"/>
            <rFont val="Tahoma"/>
            <family val="2"/>
          </rPr>
          <t xml:space="preserve">
Total Call with premium of 340,000@105.04% is 867,136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cknesel</author>
  </authors>
  <commentList>
    <comment ref="V16" authorId="0" shapeId="0" xr:uid="{4AF45C0E-F1EF-49AB-AE03-81D26747B7C7}">
      <text>
        <r>
          <rPr>
            <b/>
            <sz val="10"/>
            <color indexed="81"/>
            <rFont val="Tahoma"/>
            <family val="2"/>
          </rPr>
          <t>cknesel:</t>
        </r>
        <r>
          <rPr>
            <sz val="10"/>
            <color indexed="81"/>
            <rFont val="Tahoma"/>
            <family val="2"/>
          </rPr>
          <t xml:space="preserve">
$55,000 called at 7.769% premium
Total Principal and Premium $59,472.95
</t>
        </r>
      </text>
    </comment>
    <comment ref="X16" authorId="0" shapeId="0" xr:uid="{2A61836F-0F77-4949-A1D8-F323CEACD8D3}">
      <text>
        <r>
          <rPr>
            <b/>
            <sz val="10"/>
            <color indexed="81"/>
            <rFont val="Tahoma"/>
            <family val="2"/>
          </rPr>
          <t>cknesel:</t>
        </r>
        <r>
          <rPr>
            <sz val="10"/>
            <color indexed="81"/>
            <rFont val="Tahoma"/>
            <family val="2"/>
          </rPr>
          <t xml:space="preserve">
total call with premium of $4,272.95 is
$364,272.95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S20" authorId="0" shapeId="0" xr:uid="{00000000-0006-0000-0500-000001000000}">
      <text>
        <r>
          <rPr>
            <sz val="8"/>
            <color indexed="81"/>
            <rFont val="Tahoma"/>
            <family val="2"/>
          </rPr>
          <t>Maturity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S19" authorId="0" shapeId="0" xr:uid="{00000000-0006-0000-0600-000001000000}">
      <text>
        <r>
          <rPr>
            <sz val="8"/>
            <color indexed="81"/>
            <rFont val="Tahoma"/>
            <family val="2"/>
          </rPr>
          <t>Maturity</t>
        </r>
      </text>
    </comment>
    <comment ref="T25" authorId="1" shapeId="0" xr:uid="{00000000-0006-0000-0600-000002000000}">
      <text>
        <r>
          <rPr>
            <sz val="8"/>
            <color indexed="81"/>
            <rFont val="Tahoma"/>
            <family val="2"/>
          </rPr>
          <t>Maturity</t>
        </r>
      </text>
    </comment>
    <comment ref="U28" authorId="1" shapeId="0" xr:uid="{00000000-0006-0000-0600-000003000000}">
      <text>
        <r>
          <rPr>
            <sz val="8"/>
            <color indexed="81"/>
            <rFont val="Tahoma"/>
            <family val="2"/>
          </rPr>
          <t>Maturity</t>
        </r>
      </text>
    </comment>
    <comment ref="X32" authorId="1" shapeId="0" xr:uid="{00000000-0006-0000-0600-000004000000}">
      <text>
        <r>
          <rPr>
            <sz val="8"/>
            <color indexed="81"/>
            <rFont val="Tahoma"/>
            <family val="2"/>
          </rPr>
          <t xml:space="preserve">
Premium: $5,900.00</t>
        </r>
      </text>
    </comment>
    <comment ref="Y32" authorId="1" shapeId="0" xr:uid="{00000000-0006-0000-0600-000005000000}">
      <text>
        <r>
          <rPr>
            <b/>
            <sz val="8"/>
            <color indexed="81"/>
            <rFont val="Tahoma"/>
            <family val="2"/>
          </rPr>
          <t>Premium: $25,500.00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R20" authorId="0" shapeId="0" xr:uid="{00000000-0006-0000-0700-000001000000}">
      <text>
        <r>
          <rPr>
            <sz val="8"/>
            <color indexed="81"/>
            <rFont val="Tahoma"/>
            <family val="2"/>
          </rPr>
          <t xml:space="preserve">Maturity
</t>
        </r>
      </text>
    </comment>
    <comment ref="T26" authorId="1" shapeId="0" xr:uid="{00000000-0006-0000-0700-000002000000}">
      <text>
        <r>
          <rPr>
            <sz val="8"/>
            <color indexed="81"/>
            <rFont val="Tahoma"/>
            <family val="2"/>
          </rPr>
          <t>Maturity</t>
        </r>
      </text>
    </comment>
    <comment ref="W26" authorId="1" shapeId="0" xr:uid="{00000000-0006-0000-0700-000003000000}">
      <text>
        <r>
          <rPr>
            <sz val="8"/>
            <color indexed="81"/>
            <rFont val="Tahoma"/>
            <family val="2"/>
          </rPr>
          <t xml:space="preserve">$25,000 Mandatory Call
$245,000 Optional Call
$4,900 Premium
Total number does not include premium amount.
</t>
        </r>
      </text>
    </comment>
    <comment ref="X26" authorId="1" shapeId="0" xr:uid="{00000000-0006-0000-0700-000004000000}">
      <text>
        <r>
          <rPr>
            <sz val="8"/>
            <color indexed="81"/>
            <rFont val="Tahoma"/>
            <family val="2"/>
          </rPr>
          <t xml:space="preserve">$50,000.00 Mandatory Call
$440,000.00 Optional Call
$22,000.00 Premium
Total number does not include premium amount.
</t>
        </r>
      </text>
    </comment>
    <comment ref="Y26" authorId="1" shapeId="0" xr:uid="{00000000-0006-0000-0700-000005000000}">
      <text>
        <r>
          <rPr>
            <sz val="8"/>
            <color indexed="81"/>
            <rFont val="Tahoma"/>
            <family val="2"/>
          </rPr>
          <t>$75,000 Mandatory Call
$685,000 Optional Call
$26,900.00 Premium
Total number does not include premium amount.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P21" authorId="0" shapeId="0" xr:uid="{00000000-0006-0000-0800-000001000000}">
      <text>
        <r>
          <rPr>
            <sz val="8"/>
            <color indexed="81"/>
            <rFont val="Tahoma"/>
            <family val="2"/>
          </rPr>
          <t>Maturity</t>
        </r>
      </text>
    </comment>
    <comment ref="Q25" authorId="1" shapeId="0" xr:uid="{00000000-0006-0000-0800-000002000000}">
      <text>
        <r>
          <rPr>
            <sz val="8"/>
            <color indexed="81"/>
            <rFont val="Tahoma"/>
            <family val="2"/>
          </rPr>
          <t>Maturity</t>
        </r>
      </text>
    </comment>
    <comment ref="R31" authorId="1" shapeId="0" xr:uid="{00000000-0006-0000-0800-000003000000}">
      <text>
        <r>
          <rPr>
            <sz val="8"/>
            <color indexed="81"/>
            <rFont val="Tahoma"/>
            <family val="2"/>
          </rPr>
          <t>Maturity</t>
        </r>
      </text>
    </comment>
    <comment ref="S31" authorId="1" shapeId="0" xr:uid="{00000000-0006-0000-0800-000004000000}">
      <text>
        <r>
          <rPr>
            <sz val="11"/>
            <color indexed="81"/>
            <rFont val="Tahoma"/>
            <family val="2"/>
          </rPr>
          <t>Optional Redemption:$5000.00
Premium:$150.00</t>
        </r>
      </text>
    </comment>
    <comment ref="U31" authorId="1" shapeId="0" xr:uid="{00000000-0006-0000-0800-000005000000}">
      <text>
        <r>
          <rPr>
            <sz val="10"/>
            <color indexed="81"/>
            <rFont val="Tahoma"/>
            <family val="2"/>
          </rPr>
          <t>$10,000.00 Mandatory Call
$130,000.00 Optional Call
$3,900.00 Premium
Total number does not include premium amount.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31" authorId="1" shapeId="0" xr:uid="{00000000-0006-0000-0800-000006000000}">
      <text>
        <r>
          <rPr>
            <sz val="8"/>
            <color indexed="81"/>
            <rFont val="Tahoma"/>
            <family val="2"/>
          </rPr>
          <t>$90,000.00 Mandatory Call
$950,000.00 Optional Call
$28,500.00 Premium
Total number does not include premium amount</t>
        </r>
      </text>
    </comment>
    <comment ref="W31" authorId="1" shapeId="0" xr:uid="{00000000-0006-0000-0800-000007000000}">
      <text>
        <r>
          <rPr>
            <sz val="8"/>
            <color indexed="81"/>
            <rFont val="Tahoma"/>
            <family val="2"/>
          </rPr>
          <t>$100,000.00 Mandatory Call
$1,080,000.00 Optional Call
$32,550.00 Premium
Total number does not include premium amount.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F93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BRL:   Full Call (09A)
1,765,000 Called @ 103% 
Total call $1,817,950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93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BRL:   Full Call (09A)
360,000 called @ 103% 
Total call 370,800</t>
        </r>
      </text>
    </comment>
    <comment ref="H93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BRL:   Full Call (09A)
2,125,000 called @ 103% 
Total call $2,188,750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G92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BRL:   Full Call (09A)
1,950,000 called @ 104% 
Total call 2,028,000</t>
        </r>
      </text>
    </comment>
    <comment ref="H92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BRL:   Full Call (09A)
1,950,000 called @ 104% 
Total call 2,028,000</t>
        </r>
      </text>
    </comment>
  </commentList>
</comments>
</file>

<file path=xl/sharedStrings.xml><?xml version="1.0" encoding="utf-8"?>
<sst xmlns="http://schemas.openxmlformats.org/spreadsheetml/2006/main" count="4035" uniqueCount="1489">
  <si>
    <t>CERTIF NO</t>
  </si>
  <si>
    <t>R-1</t>
  </si>
  <si>
    <t>R-2</t>
  </si>
  <si>
    <t>R-3</t>
  </si>
  <si>
    <t>R-4</t>
  </si>
  <si>
    <t>TOTAL</t>
  </si>
  <si>
    <t>MATURITY</t>
  </si>
  <si>
    <t>RATE</t>
  </si>
  <si>
    <t>CALLS</t>
  </si>
  <si>
    <t>TOTAL CALLS</t>
  </si>
  <si>
    <t>OUTSTANDING</t>
  </si>
  <si>
    <t>$5,000 PIECES</t>
  </si>
  <si>
    <t>R-5</t>
  </si>
  <si>
    <t>R-6</t>
  </si>
  <si>
    <t>R-7</t>
  </si>
  <si>
    <t>R-8</t>
  </si>
  <si>
    <t>R-9</t>
  </si>
  <si>
    <t>R-10</t>
  </si>
  <si>
    <t>R-11</t>
  </si>
  <si>
    <t>R-12</t>
  </si>
  <si>
    <t>R-13</t>
  </si>
  <si>
    <t>R-14</t>
  </si>
  <si>
    <t>R-15</t>
  </si>
  <si>
    <t>R-16</t>
  </si>
  <si>
    <t>R-17</t>
  </si>
  <si>
    <t>R-18</t>
  </si>
  <si>
    <t>R-19</t>
  </si>
  <si>
    <t>R-20</t>
  </si>
  <si>
    <t>R-21</t>
  </si>
  <si>
    <t>R-22</t>
  </si>
  <si>
    <t>R-23</t>
  </si>
  <si>
    <t>CALLS*</t>
  </si>
  <si>
    <t xml:space="preserve">SERIAL BONDS (R-1 TO R-21) NO. $5,000 PIECES </t>
  </si>
  <si>
    <t>*OR MATURITIES</t>
  </si>
  <si>
    <t>R-24</t>
  </si>
  <si>
    <t xml:space="preserve">SERIAL BONDS (R-1 TO R-22) NO. $5,000 PIECES </t>
  </si>
  <si>
    <t xml:space="preserve">SERIAL BONDS (R-1 TO R-19) NO. $5,000 PIECES </t>
  </si>
  <si>
    <t>(A) R-1</t>
  </si>
  <si>
    <t>(B) R-1</t>
  </si>
  <si>
    <t>(B) R-2</t>
  </si>
  <si>
    <t>(C) R-1</t>
  </si>
  <si>
    <t>(D) R-1</t>
  </si>
  <si>
    <t>95A SF REDEMPTIONS</t>
  </si>
  <si>
    <t>CREDITS</t>
  </si>
  <si>
    <t>ACTUAL CALL</t>
  </si>
  <si>
    <t>CALLS:</t>
  </si>
  <si>
    <t>Total Calls</t>
  </si>
  <si>
    <t>Outstanding</t>
  </si>
  <si>
    <t>605356KJ2</t>
  </si>
  <si>
    <t>605356KK9</t>
  </si>
  <si>
    <t>605356KL7</t>
  </si>
  <si>
    <t>605356KM5</t>
  </si>
  <si>
    <t>605356KN3</t>
  </si>
  <si>
    <t>605356KP8</t>
  </si>
  <si>
    <t>605356KQ6</t>
  </si>
  <si>
    <t>605356KR4</t>
  </si>
  <si>
    <t>605356KS2</t>
  </si>
  <si>
    <t>605356KT0</t>
  </si>
  <si>
    <t>605356KU7</t>
  </si>
  <si>
    <t>605356KV5</t>
  </si>
  <si>
    <t>605356KW3</t>
  </si>
  <si>
    <t>Book 19</t>
  </si>
  <si>
    <t>Book 20</t>
  </si>
  <si>
    <t>Book 21</t>
  </si>
  <si>
    <t>Book 22</t>
  </si>
  <si>
    <t>Book 23</t>
  </si>
  <si>
    <t>Book 24</t>
  </si>
  <si>
    <t>Book 25</t>
  </si>
  <si>
    <t>Book 26</t>
  </si>
  <si>
    <t>Book 27</t>
  </si>
  <si>
    <t>Book 28</t>
  </si>
  <si>
    <t>Book 29</t>
  </si>
  <si>
    <t>Book 30</t>
  </si>
  <si>
    <t>Book 31</t>
  </si>
  <si>
    <t>Calls/Maturities:</t>
  </si>
  <si>
    <t>Book 16</t>
  </si>
  <si>
    <t>Book 17</t>
  </si>
  <si>
    <t>Book 18</t>
  </si>
  <si>
    <t>Calls:</t>
  </si>
  <si>
    <t>Book 9</t>
  </si>
  <si>
    <t>Book 10</t>
  </si>
  <si>
    <t>Book 11</t>
  </si>
  <si>
    <t>Book 12</t>
  </si>
  <si>
    <t>Book 13</t>
  </si>
  <si>
    <t>Book 14</t>
  </si>
  <si>
    <t>Book 15</t>
  </si>
  <si>
    <t>60535MBK4</t>
  </si>
  <si>
    <t>60535MBL2</t>
  </si>
  <si>
    <t>60535MBM0</t>
  </si>
  <si>
    <t>60535MBN8</t>
  </si>
  <si>
    <t>60535MBP3</t>
  </si>
  <si>
    <t>60535MBQ1</t>
  </si>
  <si>
    <t>60535MBR9</t>
  </si>
  <si>
    <t>60535MBS7</t>
  </si>
  <si>
    <t>60535MBT5</t>
  </si>
  <si>
    <t>60535MBU2</t>
  </si>
  <si>
    <t>60535MBV0</t>
  </si>
  <si>
    <t>60535MBW8</t>
  </si>
  <si>
    <t>60535MBX6</t>
  </si>
  <si>
    <t>60535MBY4</t>
  </si>
  <si>
    <t>60535MBZ1</t>
  </si>
  <si>
    <t>60535MCA5</t>
  </si>
  <si>
    <t>Original</t>
  </si>
  <si>
    <t>% from BGB</t>
  </si>
  <si>
    <t>current % o/s</t>
  </si>
  <si>
    <t>Class 1</t>
  </si>
  <si>
    <t>Class 2</t>
  </si>
  <si>
    <t>Class 3</t>
  </si>
  <si>
    <t>Original Amount</t>
  </si>
  <si>
    <t>(7/1/97)</t>
  </si>
  <si>
    <t>BALANCE</t>
  </si>
  <si>
    <t>1995 G</t>
  </si>
  <si>
    <t>1995H</t>
  </si>
  <si>
    <t>60535MGY9</t>
  </si>
  <si>
    <t>60535MGZ6</t>
  </si>
  <si>
    <t>1996 A</t>
  </si>
  <si>
    <t>1996 B</t>
  </si>
  <si>
    <t>1996 C</t>
  </si>
  <si>
    <t>60535MHG7</t>
  </si>
  <si>
    <t>60535MHH5</t>
  </si>
  <si>
    <t>60535MHJ1</t>
  </si>
  <si>
    <t>60535MHM4</t>
  </si>
  <si>
    <t>60535MHK8</t>
  </si>
  <si>
    <t>60535MHL6</t>
  </si>
  <si>
    <t>Total "96 C":</t>
  </si>
  <si>
    <t>1996 D</t>
  </si>
  <si>
    <t>1996 E</t>
  </si>
  <si>
    <t>1996 F</t>
  </si>
  <si>
    <t>60535MJL4</t>
  </si>
  <si>
    <t>60535MJN0</t>
  </si>
  <si>
    <t>60535MJP5</t>
  </si>
  <si>
    <t>60535MJQ3</t>
  </si>
  <si>
    <t>60535MJR1</t>
  </si>
  <si>
    <t>60535MJS9</t>
  </si>
  <si>
    <t>60535MJT7</t>
  </si>
  <si>
    <t>60535MJU4</t>
  </si>
  <si>
    <t>60535MJV2</t>
  </si>
  <si>
    <t>60535MJW0</t>
  </si>
  <si>
    <t>60535MJX8</t>
  </si>
  <si>
    <t>60535MJY6</t>
  </si>
  <si>
    <t>60535MJZ3</t>
  </si>
  <si>
    <t>60535MKA6</t>
  </si>
  <si>
    <t>60535MKB4</t>
  </si>
  <si>
    <t>60535MKC2</t>
  </si>
  <si>
    <t>60535MKD0</t>
  </si>
  <si>
    <t>60535MKE8</t>
  </si>
  <si>
    <t>60535MKF5</t>
  </si>
  <si>
    <t>60535MKG3</t>
  </si>
  <si>
    <t>60535MKZ1</t>
  </si>
  <si>
    <t>60535MLA5</t>
  </si>
  <si>
    <t>60535MLU1</t>
  </si>
  <si>
    <t>CALLS / MAT.:</t>
  </si>
  <si>
    <t>Total "96E" O/S:</t>
  </si>
  <si>
    <t>Total "96F" O/S:</t>
  </si>
  <si>
    <t>1996 G</t>
  </si>
  <si>
    <t>1996 H</t>
  </si>
  <si>
    <t>1996 I</t>
  </si>
  <si>
    <t>60535MLV9</t>
  </si>
  <si>
    <t>60535MLW7</t>
  </si>
  <si>
    <t>60535MLX5</t>
  </si>
  <si>
    <t>60535MLY3</t>
  </si>
  <si>
    <t>60535MLZ0</t>
  </si>
  <si>
    <t>60535MMA4</t>
  </si>
  <si>
    <t>60535MMB2</t>
  </si>
  <si>
    <t>60535MMC0</t>
  </si>
  <si>
    <t>60535MMD8</t>
  </si>
  <si>
    <t>60535MME6</t>
  </si>
  <si>
    <t>60535MMF3</t>
  </si>
  <si>
    <t>60535MMG1</t>
  </si>
  <si>
    <t>60535MMH9</t>
  </si>
  <si>
    <t>60535MMJ5</t>
  </si>
  <si>
    <t>60535MMK2</t>
  </si>
  <si>
    <t>60535MML0</t>
  </si>
  <si>
    <t>60535MMM8</t>
  </si>
  <si>
    <t>Book-1</t>
  </si>
  <si>
    <t>Book-2</t>
  </si>
  <si>
    <t>Book-3</t>
  </si>
  <si>
    <t>Book-4</t>
  </si>
  <si>
    <t>Book-5</t>
  </si>
  <si>
    <t>Book-6</t>
  </si>
  <si>
    <t>Book-7</t>
  </si>
  <si>
    <t>Book-8</t>
  </si>
  <si>
    <t>Book-9</t>
  </si>
  <si>
    <t>Book-10</t>
  </si>
  <si>
    <t>Book-11</t>
  </si>
  <si>
    <t>Book-12</t>
  </si>
  <si>
    <t>Book-13</t>
  </si>
  <si>
    <t>Total "96H" O/S:</t>
  </si>
  <si>
    <t>Total "96I" O/S:</t>
  </si>
  <si>
    <t>1997 A</t>
  </si>
  <si>
    <t>1997 B</t>
  </si>
  <si>
    <t>1997 C</t>
  </si>
  <si>
    <t>60535MMQ9</t>
  </si>
  <si>
    <t>60535MMS5</t>
  </si>
  <si>
    <t>60535MMT3</t>
  </si>
  <si>
    <t>60535MMU0</t>
  </si>
  <si>
    <t>60535MMV8</t>
  </si>
  <si>
    <t>60535MMW6</t>
  </si>
  <si>
    <t>60535MMX4</t>
  </si>
  <si>
    <t>60535MMY2</t>
  </si>
  <si>
    <t>60535MMZ9</t>
  </si>
  <si>
    <t>60535MNA3</t>
  </si>
  <si>
    <t>60535MNB1</t>
  </si>
  <si>
    <t>60535MNC9</t>
  </si>
  <si>
    <t>60535MND7</t>
  </si>
  <si>
    <t>60535MMR7</t>
  </si>
  <si>
    <t>60535MNE5</t>
  </si>
  <si>
    <t>60535MNF2</t>
  </si>
  <si>
    <t>Total "97B" O/S:</t>
  </si>
  <si>
    <t>Total "97C" O/S:</t>
  </si>
  <si>
    <t>Class 4</t>
  </si>
  <si>
    <t>Class 5</t>
  </si>
  <si>
    <t>Class 6</t>
  </si>
  <si>
    <t>60535MNK1</t>
  </si>
  <si>
    <t>60535MNL9</t>
  </si>
  <si>
    <t>60535MNM7</t>
  </si>
  <si>
    <t>60535MNN5</t>
  </si>
  <si>
    <t>60535MNP0</t>
  </si>
  <si>
    <t>60535MNQ8</t>
  </si>
  <si>
    <t>Total Taxable O/S:</t>
  </si>
  <si>
    <t>Total Tax-Exempt:</t>
  </si>
  <si>
    <t>60535MNZ8</t>
  </si>
  <si>
    <t>60535MPA1</t>
  </si>
  <si>
    <t>60535MPB9</t>
  </si>
  <si>
    <t>60535MPC7</t>
  </si>
  <si>
    <t>60535MPD5</t>
  </si>
  <si>
    <t>60535MPE3</t>
  </si>
  <si>
    <t>60535MPM5</t>
  </si>
  <si>
    <t>60535MPG8</t>
  </si>
  <si>
    <t>60535MPH6</t>
  </si>
  <si>
    <t>60535MPJ2</t>
  </si>
  <si>
    <t>60535MPK9</t>
  </si>
  <si>
    <t>60535MPL7</t>
  </si>
  <si>
    <t>NOTE:  Rate on Class 6 changes to 6.35% on March 1, 1999.</t>
  </si>
  <si>
    <t>Class 7</t>
  </si>
  <si>
    <t>60535MPV5</t>
  </si>
  <si>
    <t>60535MPW3</t>
  </si>
  <si>
    <t>60535MPX1</t>
  </si>
  <si>
    <t>60535MPY9</t>
  </si>
  <si>
    <t>60535MPZ6</t>
  </si>
  <si>
    <t>60535MQA0</t>
  </si>
  <si>
    <t>60535MQB8</t>
  </si>
  <si>
    <t>NOTE:  Rate on Class 7 changes to 6.20% on June 1, 1999.</t>
  </si>
  <si>
    <t>60535MQC6</t>
  </si>
  <si>
    <t>60535MQD4</t>
  </si>
  <si>
    <t>60535MQE2</t>
  </si>
  <si>
    <t>60535MQF9</t>
  </si>
  <si>
    <t>60535MQG7</t>
  </si>
  <si>
    <t>NOTE:  Rate on Class 5 changes to 6.35% on December 1, 1999.</t>
  </si>
  <si>
    <t>60535MQH5</t>
  </si>
  <si>
    <t>60535MQJ1</t>
  </si>
  <si>
    <t>60535MQK8</t>
  </si>
  <si>
    <t>60535MQL6</t>
  </si>
  <si>
    <t>60535MQM4</t>
  </si>
  <si>
    <t>60535MQP7</t>
  </si>
  <si>
    <t>60535MQN2</t>
  </si>
  <si>
    <t>NOTE:  Rate on Class 7 changes to 6.30% on December 1, 1999.</t>
  </si>
  <si>
    <t>1999B-1</t>
  </si>
  <si>
    <t>1999B-2</t>
  </si>
  <si>
    <t>1999 B-1 CAB</t>
  </si>
  <si>
    <t>Current</t>
  </si>
  <si>
    <t>Interest</t>
  </si>
  <si>
    <t>5.80% Accretion Rate</t>
  </si>
  <si>
    <t>60535M QR3</t>
  </si>
  <si>
    <t>60535M QS1</t>
  </si>
  <si>
    <t>60535M QT9</t>
  </si>
  <si>
    <t>60535M QU6</t>
  </si>
  <si>
    <t>60535M QV4</t>
  </si>
  <si>
    <t>60535M QW2</t>
  </si>
  <si>
    <t>60535M QX0</t>
  </si>
  <si>
    <t>60535M QY8</t>
  </si>
  <si>
    <t>60535M QZ5</t>
  </si>
  <si>
    <t>60535M RA9</t>
  </si>
  <si>
    <t>60535M RB7</t>
  </si>
  <si>
    <t>60535M RC5</t>
  </si>
  <si>
    <t>60535M RD3</t>
  </si>
  <si>
    <t>60535M RJ0</t>
  </si>
  <si>
    <t>60535M RH4</t>
  </si>
  <si>
    <t>Bond</t>
  </si>
  <si>
    <t>60535M RF8</t>
  </si>
  <si>
    <t>B-1 R-1</t>
  </si>
  <si>
    <t>B-1 R-2</t>
  </si>
  <si>
    <t>B-1 R-3</t>
  </si>
  <si>
    <t>B-1 R-4</t>
  </si>
  <si>
    <t>B-1 R-5</t>
  </si>
  <si>
    <t>B-1 R-6</t>
  </si>
  <si>
    <t>B-1 R-7</t>
  </si>
  <si>
    <t>B-1 R-8</t>
  </si>
  <si>
    <t>B-1 R-9</t>
  </si>
  <si>
    <t>B-1 R-10</t>
  </si>
  <si>
    <t>B-1 R-11</t>
  </si>
  <si>
    <t>B-1 R-12</t>
  </si>
  <si>
    <t>B-1 R-13</t>
  </si>
  <si>
    <t>B-1 R-14</t>
  </si>
  <si>
    <t>B-2 R-1</t>
  </si>
  <si>
    <t>B-2 R-2</t>
  </si>
  <si>
    <t>B-1 CAB R-1</t>
  </si>
  <si>
    <t>Maturity Value</t>
  </si>
  <si>
    <t>$5,000 Pieces</t>
  </si>
  <si>
    <t>Original Balance:</t>
  </si>
  <si>
    <t>Total "99B-1" O/S:</t>
  </si>
  <si>
    <t>Total "99B-2" O/S:</t>
  </si>
  <si>
    <t>"CONTROL-M" for Copy Macro</t>
  </si>
  <si>
    <t>60535MRQ4</t>
  </si>
  <si>
    <t>60535MRR2</t>
  </si>
  <si>
    <t>60535MRS0</t>
  </si>
  <si>
    <t>60535MRT8</t>
  </si>
  <si>
    <t>Total NT O/S:</t>
  </si>
  <si>
    <t>2000 A-1</t>
  </si>
  <si>
    <t>2000 A-2</t>
  </si>
  <si>
    <t>2000A-2</t>
  </si>
  <si>
    <t>60535M RU5</t>
  </si>
  <si>
    <t>60535M RV3</t>
  </si>
  <si>
    <t>60535M RW1</t>
  </si>
  <si>
    <t>60535M RX9</t>
  </si>
  <si>
    <t>60535M RY7</t>
  </si>
  <si>
    <t>60535M RZ4</t>
  </si>
  <si>
    <t>60535M SA8</t>
  </si>
  <si>
    <t>60535M SB6</t>
  </si>
  <si>
    <t>60535M SC4</t>
  </si>
  <si>
    <t>60535M SD2</t>
  </si>
  <si>
    <t>60535M SE0</t>
  </si>
  <si>
    <t>60535M SF7</t>
  </si>
  <si>
    <t>60535M SG5</t>
  </si>
  <si>
    <t>60535M SH3</t>
  </si>
  <si>
    <t>60535M SJ9</t>
  </si>
  <si>
    <t>Total "2000 A-1" O/S:</t>
  </si>
  <si>
    <t>Total "2000 A-2" O/S:</t>
  </si>
  <si>
    <t>SFRs start 6-1-08</t>
  </si>
  <si>
    <t>Allocation</t>
  </si>
  <si>
    <t>Rounded</t>
  </si>
  <si>
    <t>SFR-BEGINS 10-1-21</t>
  </si>
  <si>
    <t>Bal from JPM</t>
  </si>
  <si>
    <t>Bal From JPM</t>
  </si>
  <si>
    <t>Cusip</t>
  </si>
  <si>
    <t>60535MCD9</t>
  </si>
  <si>
    <t>60535MCE7</t>
  </si>
  <si>
    <t>60535MCG2</t>
  </si>
  <si>
    <t>CUSIP</t>
  </si>
  <si>
    <t>60535MCJ6</t>
  </si>
  <si>
    <t>60535MCK3</t>
  </si>
  <si>
    <t>60535MCL1</t>
  </si>
  <si>
    <t>60535MDC0</t>
  </si>
  <si>
    <t>60535MDD8</t>
  </si>
  <si>
    <t>60535MDE6</t>
  </si>
  <si>
    <t>60535MDF3</t>
  </si>
  <si>
    <t>60535MDG1</t>
  </si>
  <si>
    <t>60535MDH9</t>
  </si>
  <si>
    <t>60535MDJ5</t>
  </si>
  <si>
    <t>60535MDK2</t>
  </si>
  <si>
    <t>CALLS/MATURITY'S</t>
  </si>
  <si>
    <t>60535MEB1</t>
  </si>
  <si>
    <t>60535MEC9</t>
  </si>
  <si>
    <t>60535MED7</t>
  </si>
  <si>
    <t>60535MEE5</t>
  </si>
  <si>
    <t>60535MEF2</t>
  </si>
  <si>
    <t>60535MEG0</t>
  </si>
  <si>
    <t>60535MEH8</t>
  </si>
  <si>
    <t>60535MEJ4</t>
  </si>
  <si>
    <t>60535MEK1</t>
  </si>
  <si>
    <t>60535MFA2</t>
  </si>
  <si>
    <t>60535MFB0</t>
  </si>
  <si>
    <t>60535MFC8</t>
  </si>
  <si>
    <t>60535MFD6</t>
  </si>
  <si>
    <t>60535MFE4</t>
  </si>
  <si>
    <t>60535MFF1</t>
  </si>
  <si>
    <t>60535MFG9</t>
  </si>
  <si>
    <t>60535MFH7</t>
  </si>
  <si>
    <t>60535MFJ3</t>
  </si>
  <si>
    <t>60535MFT1</t>
  </si>
  <si>
    <t>60535MFU8</t>
  </si>
  <si>
    <t>60535MFY0</t>
  </si>
  <si>
    <t>60535MZ7</t>
  </si>
  <si>
    <t>60535MGA1</t>
  </si>
  <si>
    <t>BALANCE FROM JP MORGAN CHASE</t>
  </si>
  <si>
    <t>60535MGH6</t>
  </si>
  <si>
    <t>60535MGJ2</t>
  </si>
  <si>
    <t>60535MGT0</t>
  </si>
  <si>
    <t>SERIES</t>
  </si>
  <si>
    <t>Balance from JP MORGAN CHASE:</t>
  </si>
  <si>
    <t>Balance from JP MORGAN CHASE</t>
  </si>
  <si>
    <t>Balance from JP MORGAN:</t>
  </si>
  <si>
    <t>Balance from JP Morgan:</t>
  </si>
  <si>
    <t xml:space="preserve">RATE </t>
  </si>
  <si>
    <t>Bond Class</t>
  </si>
  <si>
    <t>Maturity Date</t>
  </si>
  <si>
    <t>Rate</t>
  </si>
  <si>
    <t>Balance from JP Mogan:</t>
  </si>
  <si>
    <t>Balance From JP Morgan:</t>
  </si>
  <si>
    <t>Bond Series</t>
  </si>
  <si>
    <t xml:space="preserve">Cusip </t>
  </si>
  <si>
    <t>Total Outstanding:</t>
  </si>
  <si>
    <t>Series</t>
  </si>
  <si>
    <t>Bond No.</t>
  </si>
  <si>
    <t>Hancock Bank balance on 11/30/02:</t>
  </si>
  <si>
    <t>2001B-1</t>
  </si>
  <si>
    <t>60535MTF6</t>
  </si>
  <si>
    <t>60535MTE9</t>
  </si>
  <si>
    <t>2001B-2</t>
  </si>
  <si>
    <t>2001C</t>
  </si>
  <si>
    <t>60535MTG4</t>
  </si>
  <si>
    <t>60535MTH2</t>
  </si>
  <si>
    <t>60535MTJ8</t>
  </si>
  <si>
    <t>60535MTK5</t>
  </si>
  <si>
    <t>60535MTL3</t>
  </si>
  <si>
    <t>60535MTM1</t>
  </si>
  <si>
    <t>60535MTN9</t>
  </si>
  <si>
    <t>60535MTP4</t>
  </si>
  <si>
    <t>60535MTQ2</t>
  </si>
  <si>
    <t>60535MTR0</t>
  </si>
  <si>
    <t>60535MTT6</t>
  </si>
  <si>
    <t>60535MTU3</t>
  </si>
  <si>
    <t>60535MTS8</t>
  </si>
  <si>
    <t>Total 2001B-1 o/s:</t>
  </si>
  <si>
    <t>Total 2001B-2 o/s:</t>
  </si>
  <si>
    <t>Total 2001C o/s:</t>
  </si>
  <si>
    <t>Total 2001D-1 o/s:</t>
  </si>
  <si>
    <t>Total 2001D-2 o/s:</t>
  </si>
  <si>
    <t>2001D-1</t>
  </si>
  <si>
    <t>60535MUQ0</t>
  </si>
  <si>
    <t>60535MUR8</t>
  </si>
  <si>
    <t>2001D-2</t>
  </si>
  <si>
    <t>60535MTY5</t>
  </si>
  <si>
    <t>60535MTZ2</t>
  </si>
  <si>
    <t>60535MUA5</t>
  </si>
  <si>
    <t>60535MUB3</t>
  </si>
  <si>
    <t>60535MUC1</t>
  </si>
  <si>
    <t>60535MUD9</t>
  </si>
  <si>
    <t>60535MUE7</t>
  </si>
  <si>
    <t>60535MUK3</t>
  </si>
  <si>
    <t>60535MUL1</t>
  </si>
  <si>
    <t>2002A</t>
  </si>
  <si>
    <t>60535MUW7</t>
  </si>
  <si>
    <t>60535MUX5</t>
  </si>
  <si>
    <t>60535MUY3</t>
  </si>
  <si>
    <t>60535MUZ0</t>
  </si>
  <si>
    <t>60535MVA4</t>
  </si>
  <si>
    <t>60535MVB2</t>
  </si>
  <si>
    <t>60535MVC0</t>
  </si>
  <si>
    <t>60535MVD8</t>
  </si>
  <si>
    <t>60535MVE6</t>
  </si>
  <si>
    <t>60535MVF3</t>
  </si>
  <si>
    <t>60535MVG1</t>
  </si>
  <si>
    <t>60535MVH9</t>
  </si>
  <si>
    <t>3.00%*</t>
  </si>
  <si>
    <t>3.00%**</t>
  </si>
  <si>
    <t>* 12/1/2022 Maturity increases to 5.45% on 9/1/02.</t>
  </si>
  <si>
    <t>** 06/01/2034 Maturity increases to 6.10% on 9/1/02.</t>
  </si>
  <si>
    <t>60535MFW4</t>
  </si>
  <si>
    <t>60535MFV6</t>
  </si>
  <si>
    <t>60535MFX2</t>
  </si>
  <si>
    <t>60535MVP1</t>
  </si>
  <si>
    <t>60535MVR7</t>
  </si>
  <si>
    <t>60535MVS5</t>
  </si>
  <si>
    <t>60535MVT3</t>
  </si>
  <si>
    <t>60535MVU0</t>
  </si>
  <si>
    <t>60535MVL0</t>
  </si>
  <si>
    <t>60535MVV8</t>
  </si>
  <si>
    <t>60535MVN6</t>
  </si>
  <si>
    <t>60535MVW6</t>
  </si>
  <si>
    <t>60535MVX4</t>
  </si>
  <si>
    <t>Original Outstanding</t>
  </si>
  <si>
    <t>5.55%*</t>
  </si>
  <si>
    <t>3.375%**</t>
  </si>
  <si>
    <t>* 12/1/2022 Maturity increases to 5.55% on 12/1/02.</t>
  </si>
  <si>
    <t>60535MVM8</t>
  </si>
  <si>
    <t>60535MVQ9</t>
  </si>
  <si>
    <t>60535MWN5</t>
  </si>
  <si>
    <t>60535MWP0</t>
  </si>
  <si>
    <t>60535MWF2</t>
  </si>
  <si>
    <t>60535MWQ8</t>
  </si>
  <si>
    <t>60535MWG0</t>
  </si>
  <si>
    <t>60535MWH8</t>
  </si>
  <si>
    <t>60535MWJ4</t>
  </si>
  <si>
    <t>60535MWK1</t>
  </si>
  <si>
    <t>60535MWT2</t>
  </si>
  <si>
    <t>60535MWL9</t>
  </si>
  <si>
    <t>60535MWM7</t>
  </si>
  <si>
    <t>60535MWR6</t>
  </si>
  <si>
    <t>60535MWS4</t>
  </si>
  <si>
    <t>12/1/2021*</t>
  </si>
  <si>
    <t>6/1/2034**</t>
  </si>
  <si>
    <t>** 6/1/2034 Maturity increases to 5.80% on 6/1/03.</t>
  </si>
  <si>
    <t>* 12/1/2021 Maturity increases to 4.65% on 6/01/03.</t>
  </si>
  <si>
    <t>** 12/01/2033 Maturity increases to 6.45% on 6/1/03.</t>
  </si>
  <si>
    <t>.</t>
  </si>
  <si>
    <t>60535MGB9</t>
  </si>
  <si>
    <t>2003A</t>
  </si>
  <si>
    <t>60535MWW5</t>
  </si>
  <si>
    <t>60535MWX3</t>
  </si>
  <si>
    <t>60535MWY1</t>
  </si>
  <si>
    <t>60535MXA2</t>
  </si>
  <si>
    <t>60535MXB0</t>
  </si>
  <si>
    <t>60535MXC8</t>
  </si>
  <si>
    <t>60535MXD6</t>
  </si>
  <si>
    <t>60535MXE4</t>
  </si>
  <si>
    <t>60535MXK0</t>
  </si>
  <si>
    <t>60535MXL8</t>
  </si>
  <si>
    <t>60535MXM6</t>
  </si>
  <si>
    <t>60535MXN4</t>
  </si>
  <si>
    <t>60535MXF1</t>
  </si>
  <si>
    <t>60535MXG9</t>
  </si>
  <si>
    <t>60535MXH7</t>
  </si>
  <si>
    <t>60535MXJ3</t>
  </si>
  <si>
    <t>2004A</t>
  </si>
  <si>
    <t>60535MXP9</t>
  </si>
  <si>
    <t>60535MXQ7</t>
  </si>
  <si>
    <t>60535MXR5</t>
  </si>
  <si>
    <t>DISCLAIMER</t>
  </si>
  <si>
    <t xml:space="preserve">The information contained in this workbook has been compiled and is being distributed to you solely for your convenience.  </t>
  </si>
  <si>
    <t xml:space="preserve">Due to the possibility of human and mechanical error as well as other factors, this information is provided “as is” without </t>
  </si>
  <si>
    <t xml:space="preserve">warranty of any kind.  No representation or warranty, expressed or implied, is made or to be inferred as to the accuracy, </t>
  </si>
  <si>
    <t xml:space="preserve">timeliness or completeness of any information in this workbook.  Additionally, this information is subject to change or </t>
  </si>
  <si>
    <t>correction without further notice to you.</t>
  </si>
  <si>
    <t>Under no circumstances shall Hancock Bank have any liability to any person or entity for</t>
  </si>
  <si>
    <t>communicating or delivering this information to you or</t>
  </si>
  <si>
    <t>advance of the possibility of such damages resulting from the use of or inability to use any of this information.</t>
  </si>
  <si>
    <t xml:space="preserve">(a) any loss or damage in whole or part caused by, resulting from or relating to any error (negligent or otherwise) or </t>
  </si>
  <si>
    <t>other circumstances involved in procuring, collecting, compiling, interpreting, analyzing, editing, transcribing, transmitting,</t>
  </si>
  <si>
    <t xml:space="preserve">(b) any direct, indirect, special  consequential or incidental damages whatsoever even if Hancock Bank is advised in </t>
  </si>
  <si>
    <t>2004B</t>
  </si>
  <si>
    <t>60535MXS3</t>
  </si>
  <si>
    <t>60535MXT1</t>
  </si>
  <si>
    <t>60535MXU8</t>
  </si>
  <si>
    <t>60535MXV6</t>
  </si>
  <si>
    <t>60535MXW4</t>
  </si>
  <si>
    <t>60535MXX2</t>
  </si>
  <si>
    <t>60535MXY0</t>
  </si>
  <si>
    <t>60535MYB9</t>
  </si>
  <si>
    <t>60535MXZ7</t>
  </si>
  <si>
    <t>60535MYC7</t>
  </si>
  <si>
    <t>60535MYA1</t>
  </si>
  <si>
    <t>60535MYD5</t>
  </si>
  <si>
    <t>60535MYE3</t>
  </si>
  <si>
    <t>60535MYF0</t>
  </si>
  <si>
    <t>60535MYG8</t>
  </si>
  <si>
    <t>60535MYH6</t>
  </si>
  <si>
    <t>60535MYJ2</t>
  </si>
  <si>
    <t>60535MYK9</t>
  </si>
  <si>
    <t>60535MYL7</t>
  </si>
  <si>
    <t>60535MYN3</t>
  </si>
  <si>
    <t>60535MYP8</t>
  </si>
  <si>
    <t>60535MYM5</t>
  </si>
  <si>
    <t>2004D</t>
  </si>
  <si>
    <t>60535MYQ6</t>
  </si>
  <si>
    <t>60535MYR4</t>
  </si>
  <si>
    <t>60535MYS2</t>
  </si>
  <si>
    <t>60535MYT0</t>
  </si>
  <si>
    <t>60535MYU7</t>
  </si>
  <si>
    <t>60535MYV5</t>
  </si>
  <si>
    <t>60535MYW3</t>
  </si>
  <si>
    <t>60535MYX1</t>
  </si>
  <si>
    <t>60535MYZ6</t>
  </si>
  <si>
    <t>60535MYY9</t>
  </si>
  <si>
    <t>2005A-2</t>
  </si>
  <si>
    <t>2005A-1</t>
  </si>
  <si>
    <t>60535MZE2</t>
  </si>
  <si>
    <t>60535MZF9</t>
  </si>
  <si>
    <t>60535MZG7</t>
  </si>
  <si>
    <t>60535MZH5</t>
  </si>
  <si>
    <t>60535MZJ1</t>
  </si>
  <si>
    <t>60535MZK8</t>
  </si>
  <si>
    <t>60535MZC6</t>
  </si>
  <si>
    <t>60535MZD4</t>
  </si>
  <si>
    <t>60535MZL6</t>
  </si>
  <si>
    <t>60535MZM4</t>
  </si>
  <si>
    <t>60535MZN2</t>
  </si>
  <si>
    <t>60535MZQ5</t>
  </si>
  <si>
    <t>60535MZP7</t>
  </si>
  <si>
    <t>2005B</t>
  </si>
  <si>
    <t>60535MZR3</t>
  </si>
  <si>
    <t>60535MZS1</t>
  </si>
  <si>
    <t>60535MZT9</t>
  </si>
  <si>
    <t>60535MZU6</t>
  </si>
  <si>
    <t>60535MZV4</t>
  </si>
  <si>
    <t>60535MZW2</t>
  </si>
  <si>
    <t>60535MZX0</t>
  </si>
  <si>
    <t>60535MZY8</t>
  </si>
  <si>
    <t>60535MA58</t>
  </si>
  <si>
    <t>60535MA41</t>
  </si>
  <si>
    <t>2005C</t>
  </si>
  <si>
    <t>60535MB57</t>
  </si>
  <si>
    <t>60535MWZ8</t>
  </si>
  <si>
    <t>2006A</t>
  </si>
  <si>
    <t>60535MB65</t>
  </si>
  <si>
    <t>60535MB73</t>
  </si>
  <si>
    <t>2006B</t>
  </si>
  <si>
    <t>60535MB81</t>
  </si>
  <si>
    <t>60535MB99</t>
  </si>
  <si>
    <t>2006C</t>
  </si>
  <si>
    <t>60535MC23</t>
  </si>
  <si>
    <t>60535MC31</t>
  </si>
  <si>
    <t>2006D</t>
  </si>
  <si>
    <t>60535QAA8</t>
  </si>
  <si>
    <t>60535QAB6</t>
  </si>
  <si>
    <t>2006E</t>
  </si>
  <si>
    <t>60535MRF8</t>
  </si>
  <si>
    <t>2007B</t>
  </si>
  <si>
    <t>60535QCW8</t>
  </si>
  <si>
    <t>60535QCX6</t>
  </si>
  <si>
    <t>60535QCY4</t>
  </si>
  <si>
    <t>60535QCZ1</t>
  </si>
  <si>
    <t>60535QDB3</t>
  </si>
  <si>
    <t>60535QDC1</t>
  </si>
  <si>
    <t>60535QDD9</t>
  </si>
  <si>
    <t>60535QDE7</t>
  </si>
  <si>
    <t>60535QDF4</t>
  </si>
  <si>
    <t>60535QDG2</t>
  </si>
  <si>
    <t>60535QDH0</t>
  </si>
  <si>
    <t>60535QDJ6</t>
  </si>
  <si>
    <t>60535QDL1</t>
  </si>
  <si>
    <t>60535QDK3</t>
  </si>
  <si>
    <t>60535QCU2</t>
  </si>
  <si>
    <t>2007A</t>
  </si>
  <si>
    <t>60535QAW0</t>
  </si>
  <si>
    <t>60535QBS8</t>
  </si>
  <si>
    <t>60535QBC3</t>
  </si>
  <si>
    <t>60535QBD1</t>
  </si>
  <si>
    <t>60535QBQ2</t>
  </si>
  <si>
    <t>60535QBR0</t>
  </si>
  <si>
    <t>60535QBT6</t>
  </si>
  <si>
    <t>60535QAC4</t>
  </si>
  <si>
    <t>60535QAX8</t>
  </si>
  <si>
    <t>60535QAY6</t>
  </si>
  <si>
    <t>60535QAD2</t>
  </si>
  <si>
    <t>60535QAZ3</t>
  </si>
  <si>
    <t>60535QAE0</t>
  </si>
  <si>
    <t>60535QBA7</t>
  </si>
  <si>
    <t>60535QAF7</t>
  </si>
  <si>
    <t>60535QBB5</t>
  </si>
  <si>
    <t>60535QAG5</t>
  </si>
  <si>
    <t>60535QAH3</t>
  </si>
  <si>
    <t>60535QAJ9</t>
  </si>
  <si>
    <t>60535QBE9</t>
  </si>
  <si>
    <t>60535QAV2</t>
  </si>
  <si>
    <t>60535QAK6</t>
  </si>
  <si>
    <t>60535QBF6</t>
  </si>
  <si>
    <t>60535QAL4</t>
  </si>
  <si>
    <t>60535QBG4</t>
  </si>
  <si>
    <t>60535QAM2</t>
  </si>
  <si>
    <t>60535QBH2</t>
  </si>
  <si>
    <t>60535QAN0</t>
  </si>
  <si>
    <t>60535QBJ8</t>
  </si>
  <si>
    <t>60535QAP5</t>
  </si>
  <si>
    <t>60535QBK5</t>
  </si>
  <si>
    <t>60535QAQ3</t>
  </si>
  <si>
    <t>60535QBL3</t>
  </si>
  <si>
    <t>60535QAR1</t>
  </si>
  <si>
    <t>60535QBM1</t>
  </si>
  <si>
    <t>60535QAS9</t>
  </si>
  <si>
    <t>60535QBN9</t>
  </si>
  <si>
    <t>60535QAT7</t>
  </si>
  <si>
    <t>60535QBP4</t>
  </si>
  <si>
    <t>60535QAU4</t>
  </si>
  <si>
    <t>60535QDA5</t>
  </si>
  <si>
    <t>60535QCR9</t>
  </si>
  <si>
    <t>60535QCS7</t>
  </si>
  <si>
    <t>60535QCT5</t>
  </si>
  <si>
    <t>60535QCV0</t>
  </si>
  <si>
    <t>60535QBU3</t>
  </si>
  <si>
    <t>60535QBV1</t>
  </si>
  <si>
    <t>60535QBW9</t>
  </si>
  <si>
    <t>60535QBX7</t>
  </si>
  <si>
    <t>60535QBY5</t>
  </si>
  <si>
    <t>60535QBZ2</t>
  </si>
  <si>
    <t>60535QCA6</t>
  </si>
  <si>
    <t>60535QCB4</t>
  </si>
  <si>
    <t>60535QCC2</t>
  </si>
  <si>
    <t>60535QCD0</t>
  </si>
  <si>
    <t>60535QCE8</t>
  </si>
  <si>
    <t>60535QCF5</t>
  </si>
  <si>
    <t>60535QCG3</t>
  </si>
  <si>
    <t>60535QCH1</t>
  </si>
  <si>
    <t>60535QCJ7</t>
  </si>
  <si>
    <t>60535QCK4</t>
  </si>
  <si>
    <t>60535QCL2</t>
  </si>
  <si>
    <t>60535QCM0</t>
  </si>
  <si>
    <t>60535QCN8</t>
  </si>
  <si>
    <t>60535QCP3</t>
  </si>
  <si>
    <t>60535QCQ1</t>
  </si>
  <si>
    <t>2007C</t>
  </si>
  <si>
    <t>60535QDM9</t>
  </si>
  <si>
    <t>60535QDN7</t>
  </si>
  <si>
    <t>60535QEQ9</t>
  </si>
  <si>
    <t>60535QDP2</t>
  </si>
  <si>
    <t>60535QER7</t>
  </si>
  <si>
    <t>60535QDQ0</t>
  </si>
  <si>
    <t>60535QES5</t>
  </si>
  <si>
    <t>60535QDR8</t>
  </si>
  <si>
    <t>60535QDS6</t>
  </si>
  <si>
    <t>60535QDT4</t>
  </si>
  <si>
    <t>60535QEV8</t>
  </si>
  <si>
    <t>12/01/011</t>
  </si>
  <si>
    <t>60535QDU1</t>
  </si>
  <si>
    <t>60535QEW6</t>
  </si>
  <si>
    <t>60535QDV9</t>
  </si>
  <si>
    <t>60535QEX4</t>
  </si>
  <si>
    <t>60535QDW7</t>
  </si>
  <si>
    <t>60535QDX5</t>
  </si>
  <si>
    <t>60535QDY3</t>
  </si>
  <si>
    <t>60535QDZ0</t>
  </si>
  <si>
    <t>60535QEA4</t>
  </si>
  <si>
    <t>60535QEB2</t>
  </si>
  <si>
    <t>60565QED8</t>
  </si>
  <si>
    <t>60535QEF3</t>
  </si>
  <si>
    <t>60535QEG1</t>
  </si>
  <si>
    <t>60535QEH9</t>
  </si>
  <si>
    <t>60535QEJ5</t>
  </si>
  <si>
    <t>60535QFA3</t>
  </si>
  <si>
    <t>60535QEK2</t>
  </si>
  <si>
    <t>60535QFB1</t>
  </si>
  <si>
    <t>60535QEL0</t>
  </si>
  <si>
    <t>60535QFC9</t>
  </si>
  <si>
    <t>60535QEM8</t>
  </si>
  <si>
    <t>60535QFD7</t>
  </si>
  <si>
    <t>60535QFK1</t>
  </si>
  <si>
    <t>60535QEN6</t>
  </si>
  <si>
    <t>60535QFE5</t>
  </si>
  <si>
    <t>60535QET3</t>
  </si>
  <si>
    <t>60535QEU0</t>
  </si>
  <si>
    <t>60535QEC0</t>
  </si>
  <si>
    <t>2007D</t>
  </si>
  <si>
    <t>60535QFL9</t>
  </si>
  <si>
    <t>60535QFM7</t>
  </si>
  <si>
    <t>60535QGH7</t>
  </si>
  <si>
    <t>60535QFN5</t>
  </si>
  <si>
    <t>60535QFP0</t>
  </si>
  <si>
    <t>60535QFQ8</t>
  </si>
  <si>
    <t>60535QGJ3</t>
  </si>
  <si>
    <t>60535QFR6</t>
  </si>
  <si>
    <t>60535QFS4</t>
  </si>
  <si>
    <t>60535QFT2</t>
  </si>
  <si>
    <t>12/012012</t>
  </si>
  <si>
    <t>60535QFU9</t>
  </si>
  <si>
    <t>60535QGM6</t>
  </si>
  <si>
    <t>60535QFV7</t>
  </si>
  <si>
    <t>604535QGN4</t>
  </si>
  <si>
    <t>6053QFW5</t>
  </si>
  <si>
    <t>60535QGP9</t>
  </si>
  <si>
    <t>60535QFX3</t>
  </si>
  <si>
    <t>60535QFY1</t>
  </si>
  <si>
    <t>60535QFZ8</t>
  </si>
  <si>
    <t>60535QGR5</t>
  </si>
  <si>
    <t>60535QGA2</t>
  </si>
  <si>
    <t>60535QGB0</t>
  </si>
  <si>
    <t>60535QGT1</t>
  </si>
  <si>
    <t>60535QGC8</t>
  </si>
  <si>
    <t>60535QGU8</t>
  </si>
  <si>
    <t>60535QGF1</t>
  </si>
  <si>
    <t>60535QGV6</t>
  </si>
  <si>
    <t>60535QGG9</t>
  </si>
  <si>
    <t>60535QGW4</t>
  </si>
  <si>
    <t>60535QGE4</t>
  </si>
  <si>
    <t>60535QGS3</t>
  </si>
  <si>
    <t>60535QGK0</t>
  </si>
  <si>
    <t>60535QGL8</t>
  </si>
  <si>
    <t>60535QGQ7</t>
  </si>
  <si>
    <t>60535QGD6</t>
  </si>
  <si>
    <t>60535QEE6</t>
  </si>
  <si>
    <t>2007E-1</t>
  </si>
  <si>
    <t>QHB9</t>
  </si>
  <si>
    <t>QHC7</t>
  </si>
  <si>
    <t>QHE3</t>
  </si>
  <si>
    <t>QHF0</t>
  </si>
  <si>
    <t>QHG8</t>
  </si>
  <si>
    <t>QHH6</t>
  </si>
  <si>
    <t>QHJ2</t>
  </si>
  <si>
    <t>QHK9</t>
  </si>
  <si>
    <t>QHL7</t>
  </si>
  <si>
    <t>QHM5</t>
  </si>
  <si>
    <t>QHN3</t>
  </si>
  <si>
    <t>QHP8</t>
  </si>
  <si>
    <t>QHQ6</t>
  </si>
  <si>
    <t>QHR4</t>
  </si>
  <si>
    <t>QHS2</t>
  </si>
  <si>
    <t>QHT0</t>
  </si>
  <si>
    <t>QHU7</t>
  </si>
  <si>
    <t>QHV5</t>
  </si>
  <si>
    <t>QHW3</t>
  </si>
  <si>
    <t>QHX1</t>
  </si>
  <si>
    <t>QHY9</t>
  </si>
  <si>
    <t>2007E-2</t>
  </si>
  <si>
    <t>QHZ6</t>
  </si>
  <si>
    <r>
      <t>Cusip:</t>
    </r>
    <r>
      <rPr>
        <b/>
        <i/>
        <sz val="11"/>
        <rFont val="Times New Roman"/>
        <family val="1"/>
      </rPr>
      <t xml:space="preserve">  </t>
    </r>
    <r>
      <rPr>
        <b/>
        <sz val="11"/>
        <rFont val="Times New Roman"/>
        <family val="1"/>
      </rPr>
      <t>60535</t>
    </r>
  </si>
  <si>
    <t>QJA9</t>
  </si>
  <si>
    <t>QJB7</t>
  </si>
  <si>
    <t>QJC5</t>
  </si>
  <si>
    <t>QJD3</t>
  </si>
  <si>
    <t>QJE1</t>
  </si>
  <si>
    <t>QJF8</t>
  </si>
  <si>
    <t>QJG6</t>
  </si>
  <si>
    <t>QJJ0</t>
  </si>
  <si>
    <t>QJK7</t>
  </si>
  <si>
    <t>QJL5</t>
  </si>
  <si>
    <t>QJM3</t>
  </si>
  <si>
    <t>QJN1</t>
  </si>
  <si>
    <t>QJP6</t>
  </si>
  <si>
    <t>QJQ4</t>
  </si>
  <si>
    <t>QJR2</t>
  </si>
  <si>
    <t>QJS0</t>
  </si>
  <si>
    <t>QJW1</t>
  </si>
  <si>
    <t>QJT8</t>
  </si>
  <si>
    <t>QJU5</t>
  </si>
  <si>
    <t>QJX9</t>
  </si>
  <si>
    <t>QJH4</t>
  </si>
  <si>
    <t>QJV3</t>
  </si>
  <si>
    <t>2008A-2</t>
  </si>
  <si>
    <t>2008A-1</t>
  </si>
  <si>
    <t>Premium 2250</t>
  </si>
  <si>
    <t>Premium 600</t>
  </si>
  <si>
    <t>2008B</t>
  </si>
  <si>
    <r>
      <t>Cusip:</t>
    </r>
    <r>
      <rPr>
        <b/>
        <i/>
        <sz val="11"/>
        <rFont val="Times New Roman"/>
        <family val="1"/>
      </rPr>
      <t xml:space="preserve">  </t>
    </r>
    <r>
      <rPr>
        <b/>
        <sz val="11"/>
        <rFont val="Times New Roman"/>
        <family val="1"/>
      </rPr>
      <t>60535Q</t>
    </r>
  </si>
  <si>
    <t>KA7</t>
  </si>
  <si>
    <t>KB5</t>
  </si>
  <si>
    <t>KC3</t>
  </si>
  <si>
    <t>KD1</t>
  </si>
  <si>
    <t>KE9</t>
  </si>
  <si>
    <t>KG4</t>
  </si>
  <si>
    <t>KH2</t>
  </si>
  <si>
    <t>KJ8</t>
  </si>
  <si>
    <t>KK5</t>
  </si>
  <si>
    <t>KL3</t>
  </si>
  <si>
    <t>KM1</t>
  </si>
  <si>
    <t>KN9</t>
  </si>
  <si>
    <t>KP4</t>
  </si>
  <si>
    <t>KQ2</t>
  </si>
  <si>
    <t>KR0</t>
  </si>
  <si>
    <t>KS8</t>
  </si>
  <si>
    <t>KT6</t>
  </si>
  <si>
    <t>KU3</t>
  </si>
  <si>
    <t>KV1</t>
  </si>
  <si>
    <t>KW9</t>
  </si>
  <si>
    <t>KX7</t>
  </si>
  <si>
    <t>QHD5</t>
  </si>
  <si>
    <t>KF6</t>
  </si>
  <si>
    <t>2009A</t>
  </si>
  <si>
    <t>61/2029</t>
  </si>
  <si>
    <t>KY5</t>
  </si>
  <si>
    <t>KZ2</t>
  </si>
  <si>
    <t>LA6</t>
  </si>
  <si>
    <t>LB4</t>
  </si>
  <si>
    <t>LC2</t>
  </si>
  <si>
    <t>LD0</t>
  </si>
  <si>
    <t>LE8</t>
  </si>
  <si>
    <t>LF5</t>
  </si>
  <si>
    <t>LG3</t>
  </si>
  <si>
    <t>LH1</t>
  </si>
  <si>
    <t>LJ7</t>
  </si>
  <si>
    <t>LK4</t>
  </si>
  <si>
    <t>LL2</t>
  </si>
  <si>
    <t>LM0</t>
  </si>
  <si>
    <t>LN8</t>
  </si>
  <si>
    <t>LP3</t>
  </si>
  <si>
    <t>LQ1</t>
  </si>
  <si>
    <t>LR9</t>
  </si>
  <si>
    <t>LS7</t>
  </si>
  <si>
    <t>LT5</t>
  </si>
  <si>
    <t>LX6</t>
  </si>
  <si>
    <t>LU2</t>
  </si>
  <si>
    <t>LV0</t>
  </si>
  <si>
    <t>LW8</t>
  </si>
  <si>
    <t>12/01/2009 (Non-Orig)</t>
  </si>
  <si>
    <t xml:space="preserve">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</si>
  <si>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</si>
  <si>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Non-Orig 6/1/2010</t>
  </si>
  <si>
    <t>60535MNS4</t>
  </si>
  <si>
    <t>60535MNT2</t>
  </si>
  <si>
    <t>60535MNV7</t>
  </si>
  <si>
    <t>60535MNU9</t>
  </si>
  <si>
    <t>60535MNW5</t>
  </si>
  <si>
    <t>11/01/2010 Full Call</t>
  </si>
  <si>
    <t>Full Call 11/01/2010</t>
  </si>
  <si>
    <t>AB8</t>
  </si>
  <si>
    <t>AC6</t>
  </si>
  <si>
    <t>AD4</t>
  </si>
  <si>
    <t>AE2</t>
  </si>
  <si>
    <t>AF9</t>
  </si>
  <si>
    <t>AG7</t>
  </si>
  <si>
    <t>AH5</t>
  </si>
  <si>
    <t>AJ1</t>
  </si>
  <si>
    <t>AK8</t>
  </si>
  <si>
    <t>AL6</t>
  </si>
  <si>
    <t>AM4</t>
  </si>
  <si>
    <t>AN2</t>
  </si>
  <si>
    <t>AP7</t>
  </si>
  <si>
    <t>AQ5</t>
  </si>
  <si>
    <t>AR3</t>
  </si>
  <si>
    <t>AS1</t>
  </si>
  <si>
    <t>AT9</t>
  </si>
  <si>
    <t>AU6</t>
  </si>
  <si>
    <t>AV4</t>
  </si>
  <si>
    <t>AW2</t>
  </si>
  <si>
    <t>AX0</t>
  </si>
  <si>
    <t>AY8</t>
  </si>
  <si>
    <r>
      <t>Cusip:</t>
    </r>
    <r>
      <rPr>
        <b/>
        <i/>
        <sz val="11"/>
        <rFont val="Times New Roman"/>
        <family val="1"/>
      </rPr>
      <t xml:space="preserve">  </t>
    </r>
    <r>
      <rPr>
        <b/>
        <sz val="11"/>
        <rFont val="Times New Roman"/>
        <family val="1"/>
      </rPr>
      <t>60535G</t>
    </r>
  </si>
  <si>
    <t>Unexpended Proceeds 11/1/2011</t>
  </si>
  <si>
    <t>2010A/09B1</t>
  </si>
  <si>
    <t>2011A/09B2</t>
  </si>
  <si>
    <t>BV3</t>
  </si>
  <si>
    <t>AZ5</t>
  </si>
  <si>
    <t>BK7</t>
  </si>
  <si>
    <t>BA9</t>
  </si>
  <si>
    <t>BL5</t>
  </si>
  <si>
    <t>BB7</t>
  </si>
  <si>
    <t>BM3</t>
  </si>
  <si>
    <t>BC5</t>
  </si>
  <si>
    <t>BN1</t>
  </si>
  <si>
    <t>BD3</t>
  </si>
  <si>
    <t>BP6</t>
  </si>
  <si>
    <t>BE1</t>
  </si>
  <si>
    <t>BQ4</t>
  </si>
  <si>
    <t>BF8</t>
  </si>
  <si>
    <t>BR2</t>
  </si>
  <si>
    <t>BG6</t>
  </si>
  <si>
    <t>BS0</t>
  </si>
  <si>
    <t>BH4</t>
  </si>
  <si>
    <t>BT8</t>
  </si>
  <si>
    <t>BU5</t>
  </si>
  <si>
    <t>BJ0</t>
  </si>
  <si>
    <t>BW1</t>
  </si>
  <si>
    <t>BX9</t>
  </si>
  <si>
    <t>BY7</t>
  </si>
  <si>
    <t>2001A-1</t>
  </si>
  <si>
    <t>2001A-2</t>
  </si>
  <si>
    <t>60535MSQ3</t>
  </si>
  <si>
    <t>60535MSR1</t>
  </si>
  <si>
    <t>60535MSS9</t>
  </si>
  <si>
    <t>60535MST7</t>
  </si>
  <si>
    <t>60535MSU4</t>
  </si>
  <si>
    <t>60535MSV2</t>
  </si>
  <si>
    <t>60535MSW0</t>
  </si>
  <si>
    <t>60535MSX8</t>
  </si>
  <si>
    <t>60535MSY6</t>
  </si>
  <si>
    <t>60535MSN0</t>
  </si>
  <si>
    <t>60535MSZ3</t>
  </si>
  <si>
    <t>60535MSP5</t>
  </si>
  <si>
    <t>60535MTA7</t>
  </si>
  <si>
    <t>60535MTB5</t>
  </si>
  <si>
    <t>Total 2001A-1 O/S:</t>
  </si>
  <si>
    <t>Total 2001A-2 O/S:</t>
  </si>
  <si>
    <t>1995 I</t>
  </si>
  <si>
    <t>1995 J</t>
  </si>
  <si>
    <t>60535MHB8</t>
  </si>
  <si>
    <t>60535MHC6</t>
  </si>
  <si>
    <t>60535MHE2</t>
  </si>
  <si>
    <t>60535MHD4</t>
  </si>
  <si>
    <t>Bal From JP MORGAN</t>
  </si>
  <si>
    <t>Total "J" O/S:</t>
  </si>
  <si>
    <t>2002B</t>
  </si>
  <si>
    <t>2002C</t>
  </si>
  <si>
    <t>2004C</t>
  </si>
  <si>
    <t xml:space="preserve">Original </t>
  </si>
  <si>
    <t>LY4</t>
  </si>
  <si>
    <t>Principal Paydowns:</t>
  </si>
  <si>
    <t>BALANCE FROM JP MORGAN CHASE CALLS:</t>
  </si>
  <si>
    <t>`</t>
  </si>
  <si>
    <t>QHA1</t>
  </si>
  <si>
    <t>2016A</t>
  </si>
  <si>
    <t>2016B</t>
  </si>
  <si>
    <t>2016C</t>
  </si>
  <si>
    <t>2017A</t>
  </si>
  <si>
    <t>2017B</t>
  </si>
  <si>
    <t>2017C</t>
  </si>
  <si>
    <t>60535QMA5</t>
  </si>
  <si>
    <t>60535QMB3</t>
  </si>
  <si>
    <t>60535QMC1</t>
  </si>
  <si>
    <t>60535QMD9</t>
  </si>
  <si>
    <t>60535QME7</t>
  </si>
  <si>
    <t>60535QMF4</t>
  </si>
  <si>
    <t>60535QMG2</t>
  </si>
  <si>
    <t>60535QMH0</t>
  </si>
  <si>
    <t>60535QMJ6</t>
  </si>
  <si>
    <t>60535QMK3</t>
  </si>
  <si>
    <t>60535QML1</t>
  </si>
  <si>
    <t>60535QMM9</t>
  </si>
  <si>
    <t>60535QMN7</t>
  </si>
  <si>
    <t>60535QMP2</t>
  </si>
  <si>
    <t>60535QMQ0</t>
  </si>
  <si>
    <t>60535QMR8</t>
  </si>
  <si>
    <t>60535QMS6</t>
  </si>
  <si>
    <t>60535QMT4</t>
  </si>
  <si>
    <t>60535QMU1</t>
  </si>
  <si>
    <t>60535QMV9</t>
  </si>
  <si>
    <t>60535QMW7</t>
  </si>
  <si>
    <t>60535QMX5</t>
  </si>
  <si>
    <t>60535QMY3</t>
  </si>
  <si>
    <t>60535QMZ0</t>
  </si>
  <si>
    <t>60535QNB2</t>
  </si>
  <si>
    <t>60535QNC0</t>
  </si>
  <si>
    <t>60535QNA4</t>
  </si>
  <si>
    <t>60535QND8</t>
  </si>
  <si>
    <t>60535QNE6</t>
  </si>
  <si>
    <t>60535QNF3</t>
  </si>
  <si>
    <t>60535QNG1</t>
  </si>
  <si>
    <t>60535QNH9</t>
  </si>
  <si>
    <t>60535QNJ5</t>
  </si>
  <si>
    <t>60535QNK2</t>
  </si>
  <si>
    <t>60535QNL0</t>
  </si>
  <si>
    <t>60535QNM8</t>
  </si>
  <si>
    <t>60535QNN6</t>
  </si>
  <si>
    <t>60535QNP1</t>
  </si>
  <si>
    <t>60535QNQ9</t>
  </si>
  <si>
    <t>60535QNR7</t>
  </si>
  <si>
    <t>60535QNS5</t>
  </si>
  <si>
    <t>60535QNT3</t>
  </si>
  <si>
    <t>60535QNU0</t>
  </si>
  <si>
    <t>60535QNV8</t>
  </si>
  <si>
    <t>60535QNW6</t>
  </si>
  <si>
    <t>60535QNX4</t>
  </si>
  <si>
    <t>60535QNY2</t>
  </si>
  <si>
    <t>60535QNZ9</t>
  </si>
  <si>
    <t>60535QPA2</t>
  </si>
  <si>
    <t>60535QPB0</t>
  </si>
  <si>
    <t>60535QPC8</t>
  </si>
  <si>
    <t>60535QPD6</t>
  </si>
  <si>
    <t>60535QPE4</t>
  </si>
  <si>
    <t>60535QPF1</t>
  </si>
  <si>
    <t>60535QPG9</t>
  </si>
  <si>
    <t>60535QPH7</t>
  </si>
  <si>
    <t>60535QPV6</t>
  </si>
  <si>
    <t>60535QPW4</t>
  </si>
  <si>
    <t>60535QPX2</t>
  </si>
  <si>
    <t>60535QPY0</t>
  </si>
  <si>
    <t>60535QPZ7</t>
  </si>
  <si>
    <t>60535QQA1</t>
  </si>
  <si>
    <t>60535QQB9</t>
  </si>
  <si>
    <t>60535QQC7</t>
  </si>
  <si>
    <t>60535QQD5</t>
  </si>
  <si>
    <t>60535QQE3</t>
  </si>
  <si>
    <t>60535QQF0</t>
  </si>
  <si>
    <t>60535QQG8</t>
  </si>
  <si>
    <t>60535QQH6</t>
  </si>
  <si>
    <t>60535QQJ2</t>
  </si>
  <si>
    <t>60535QQK9</t>
  </si>
  <si>
    <t>60535QPM6</t>
  </si>
  <si>
    <t>60535QPN4</t>
  </si>
  <si>
    <t>60535QPP9</t>
  </si>
  <si>
    <t>60535QPQ7</t>
  </si>
  <si>
    <t>60535QPR5</t>
  </si>
  <si>
    <t>60535QPS3</t>
  </si>
  <si>
    <t>60535QPT1</t>
  </si>
  <si>
    <t>60535QPU8</t>
  </si>
  <si>
    <t>60535QPJ3</t>
  </si>
  <si>
    <t>60535QPK0</t>
  </si>
  <si>
    <t>60535QPL8</t>
  </si>
  <si>
    <t>MHC2017D</t>
  </si>
  <si>
    <t>MHC2017E</t>
  </si>
  <si>
    <t>MHC2017F</t>
  </si>
  <si>
    <t>MHC2018A</t>
  </si>
  <si>
    <t>60535QQL7</t>
  </si>
  <si>
    <t>60535QQM5</t>
  </si>
  <si>
    <t>60535QQN3</t>
  </si>
  <si>
    <t>60535QQP8</t>
  </si>
  <si>
    <t>60535QQQ6</t>
  </si>
  <si>
    <t>60535QQR4</t>
  </si>
  <si>
    <t>60535QQS2</t>
  </si>
  <si>
    <t>60535QQT0</t>
  </si>
  <si>
    <t>60535QQU7</t>
  </si>
  <si>
    <t>60535QQV5</t>
  </si>
  <si>
    <t>60535QQW3</t>
  </si>
  <si>
    <t>60535QQX1</t>
  </si>
  <si>
    <t>60535QQY9</t>
  </si>
  <si>
    <t>60535QQZ6</t>
  </si>
  <si>
    <t>60535QRA0</t>
  </si>
  <si>
    <t>60535QRB8</t>
  </si>
  <si>
    <t>60535QRC6</t>
  </si>
  <si>
    <t>60535QRD4</t>
  </si>
  <si>
    <t>60535QRE2</t>
  </si>
  <si>
    <t>60535QRF9</t>
  </si>
  <si>
    <t>60535QRG7</t>
  </si>
  <si>
    <t>60535QRH5</t>
  </si>
  <si>
    <t>60535QRJ1</t>
  </si>
  <si>
    <t>60535QRK8</t>
  </si>
  <si>
    <t>60535QRL6</t>
  </si>
  <si>
    <t>60535QRM4</t>
  </si>
  <si>
    <t>60535QRN2</t>
  </si>
  <si>
    <t>MHC2019A</t>
  </si>
  <si>
    <t>60535QRP7</t>
  </si>
  <si>
    <t>60535QRQ5</t>
  </si>
  <si>
    <t>60535QRR3</t>
  </si>
  <si>
    <t>60535QRS1</t>
  </si>
  <si>
    <t>60535QRT9</t>
  </si>
  <si>
    <t>60535QRU6</t>
  </si>
  <si>
    <t>60535QRV4</t>
  </si>
  <si>
    <t>60535QRW2</t>
  </si>
  <si>
    <t>60535QRX0</t>
  </si>
  <si>
    <t>60535QRZ5</t>
  </si>
  <si>
    <t>60535QRY8</t>
  </si>
  <si>
    <t>60535QSA9</t>
  </si>
  <si>
    <t>60535QSB7</t>
  </si>
  <si>
    <t>60535QSC5</t>
  </si>
  <si>
    <t>60535QSD3</t>
  </si>
  <si>
    <t>60535QSE1</t>
  </si>
  <si>
    <t>60535QSF8</t>
  </si>
  <si>
    <t>60535QSG6</t>
  </si>
  <si>
    <t>60535QSH4</t>
  </si>
  <si>
    <t>60535QSJ0</t>
  </si>
  <si>
    <t>60535QSK7</t>
  </si>
  <si>
    <t>60535QSL5</t>
  </si>
  <si>
    <t>60535QSM3</t>
  </si>
  <si>
    <t>60535QSN1</t>
  </si>
  <si>
    <t>60535QSP6</t>
  </si>
  <si>
    <t>60535QSQ4</t>
  </si>
  <si>
    <t>60535QSR2</t>
  </si>
  <si>
    <t>MHC2019B</t>
  </si>
  <si>
    <t>60535QSS0</t>
  </si>
  <si>
    <t>60535QST8</t>
  </si>
  <si>
    <t>60535QSU5</t>
  </si>
  <si>
    <t>60535QSV3</t>
  </si>
  <si>
    <t>60535QSW1</t>
  </si>
  <si>
    <t>60535QSX9</t>
  </si>
  <si>
    <t>60535QSY7</t>
  </si>
  <si>
    <t>60535QSZ4</t>
  </si>
  <si>
    <t>60535QTA8</t>
  </si>
  <si>
    <t>60535QTB6</t>
  </si>
  <si>
    <t>60535QTC4</t>
  </si>
  <si>
    <t>60535QTD2</t>
  </si>
  <si>
    <t>60535QTE0</t>
  </si>
  <si>
    <t>60535QTF7</t>
  </si>
  <si>
    <t>60535QTG5</t>
  </si>
  <si>
    <t>60535QTH3</t>
  </si>
  <si>
    <t>60535QTJ9</t>
  </si>
  <si>
    <t>60535QTK6</t>
  </si>
  <si>
    <t>60535QTL4</t>
  </si>
  <si>
    <t>60535QTM2</t>
  </si>
  <si>
    <t>60535QTN0</t>
  </si>
  <si>
    <t>60535QTP5</t>
  </si>
  <si>
    <t>60535QTQ3</t>
  </si>
  <si>
    <t>60535QTR1</t>
  </si>
  <si>
    <t>60535QTS9</t>
  </si>
  <si>
    <t>60535QTT7</t>
  </si>
  <si>
    <t>60535QTU4</t>
  </si>
  <si>
    <t>60535QTV2</t>
  </si>
  <si>
    <t>60535QTW0</t>
  </si>
  <si>
    <t>60535QTX8</t>
  </si>
  <si>
    <t>MHC2020A</t>
  </si>
  <si>
    <t>60535QTY6</t>
  </si>
  <si>
    <t>60535QTZ3</t>
  </si>
  <si>
    <t>60535QUA6</t>
  </si>
  <si>
    <t>60535QUB4</t>
  </si>
  <si>
    <t>60535QUC2</t>
  </si>
  <si>
    <t>60535QUD0</t>
  </si>
  <si>
    <t>60535QUE8</t>
  </si>
  <si>
    <t>60535QUF5</t>
  </si>
  <si>
    <t>60535QUG3</t>
  </si>
  <si>
    <t>60535QUH1</t>
  </si>
  <si>
    <t>60535QUJ7</t>
  </si>
  <si>
    <t>60535QUK4</t>
  </si>
  <si>
    <t>60535QUL2</t>
  </si>
  <si>
    <t>60535QUM0</t>
  </si>
  <si>
    <t>60535QUN8</t>
  </si>
  <si>
    <t>60535QUP3</t>
  </si>
  <si>
    <t>60535QUQ1</t>
  </si>
  <si>
    <t>60535QUR9</t>
  </si>
  <si>
    <t>60535QUS7</t>
  </si>
  <si>
    <t>60535QUT5</t>
  </si>
  <si>
    <t>60535QUU2</t>
  </si>
  <si>
    <t>60535QUV0</t>
  </si>
  <si>
    <t>60535QUW8</t>
  </si>
  <si>
    <t>60535QUY4</t>
  </si>
  <si>
    <t>60535QUZ1</t>
  </si>
  <si>
    <t>60535QVA5</t>
  </si>
  <si>
    <t>60535QVB3</t>
  </si>
  <si>
    <t>60535QVC1</t>
  </si>
  <si>
    <t>60535QVD9</t>
  </si>
  <si>
    <t>MHC2020B</t>
  </si>
  <si>
    <t>60535QVE7</t>
  </si>
  <si>
    <t>60535QVF4</t>
  </si>
  <si>
    <t>60535QVG2</t>
  </si>
  <si>
    <t>60535QVH0</t>
  </si>
  <si>
    <t>60535QVJ6</t>
  </si>
  <si>
    <t>60535QVK3</t>
  </si>
  <si>
    <t>60535QVL1</t>
  </si>
  <si>
    <t>60535QVM9</t>
  </si>
  <si>
    <t>60535QVN7</t>
  </si>
  <si>
    <t>60535QVP2</t>
  </si>
  <si>
    <t>60535QVQ0</t>
  </si>
  <si>
    <t>60535QVR8</t>
  </si>
  <si>
    <t>60535QVS6</t>
  </si>
  <si>
    <t>60535QVT4</t>
  </si>
  <si>
    <t>60535QVU1</t>
  </si>
  <si>
    <t>60535QVV9</t>
  </si>
  <si>
    <t>60535QVW7</t>
  </si>
  <si>
    <t>60535QVX5</t>
  </si>
  <si>
    <t>60535QVY3</t>
  </si>
  <si>
    <t>60535QVZ0</t>
  </si>
  <si>
    <t>60535QWA4</t>
  </si>
  <si>
    <t>60535QWB2</t>
  </si>
  <si>
    <t>60535QWC0</t>
  </si>
  <si>
    <t>60535QWD8</t>
  </si>
  <si>
    <t>60535QWE6</t>
  </si>
  <si>
    <t>60535QWF3</t>
  </si>
  <si>
    <t>60535QWG1</t>
  </si>
  <si>
    <t>60535QWH9</t>
  </si>
  <si>
    <t>MHC2021A</t>
  </si>
  <si>
    <t>60535QWJ5</t>
  </si>
  <si>
    <t>60535QWK2</t>
  </si>
  <si>
    <t>60535QWL0</t>
  </si>
  <si>
    <t>60535QWM8</t>
  </si>
  <si>
    <t>60535QWN6</t>
  </si>
  <si>
    <t>60535QWP1</t>
  </si>
  <si>
    <t>60535QWQ9</t>
  </si>
  <si>
    <t>60535QWR7</t>
  </si>
  <si>
    <t>60535QWS5</t>
  </si>
  <si>
    <t>60535QWT3</t>
  </si>
  <si>
    <t>60535QWU0</t>
  </si>
  <si>
    <t>60535QWV8</t>
  </si>
  <si>
    <t>60535QWW6</t>
  </si>
  <si>
    <t>60535QWX4</t>
  </si>
  <si>
    <t>60535QWY2</t>
  </si>
  <si>
    <t>60535QWZ9</t>
  </si>
  <si>
    <t>60535QXA3</t>
  </si>
  <si>
    <t>60535QXB1</t>
  </si>
  <si>
    <t>60535QXC9</t>
  </si>
  <si>
    <t>60535QXD7</t>
  </si>
  <si>
    <t>60535QXE5</t>
  </si>
  <si>
    <t>60535QXF2</t>
  </si>
  <si>
    <t>60535QXG0</t>
  </si>
  <si>
    <t>60535QXH8</t>
  </si>
  <si>
    <t>60535QXJ4</t>
  </si>
  <si>
    <t>60535QXK1</t>
  </si>
  <si>
    <t>60535QXL9</t>
  </si>
  <si>
    <t>MHC2021B</t>
  </si>
  <si>
    <t>60535QXM7</t>
  </si>
  <si>
    <t>60535QXN5</t>
  </si>
  <si>
    <t>60535QXP0</t>
  </si>
  <si>
    <t>60535QXQ8</t>
  </si>
  <si>
    <t>60535QXR6</t>
  </si>
  <si>
    <t>60535QXS4</t>
  </si>
  <si>
    <t>60535QXT2</t>
  </si>
  <si>
    <t>60535QXU9</t>
  </si>
  <si>
    <t>60535QXV7</t>
  </si>
  <si>
    <t>60535QXW5</t>
  </si>
  <si>
    <t>60535QXX3</t>
  </si>
  <si>
    <t>60535QXY1</t>
  </si>
  <si>
    <t>60535QXZ8</t>
  </si>
  <si>
    <t>60535QYA2</t>
  </si>
  <si>
    <t>60535QYB0</t>
  </si>
  <si>
    <t>60535QYC8</t>
  </si>
  <si>
    <t>60535QYD6</t>
  </si>
  <si>
    <t>60535QYE4</t>
  </si>
  <si>
    <t>60535QYF1</t>
  </si>
  <si>
    <t>60535QYG9</t>
  </si>
  <si>
    <t>60535QYH7</t>
  </si>
  <si>
    <t>60535QYJ3</t>
  </si>
  <si>
    <t>60535QYK0</t>
  </si>
  <si>
    <t>60535QYL8</t>
  </si>
  <si>
    <t>60535QYM6</t>
  </si>
  <si>
    <t>60535QYN4</t>
  </si>
  <si>
    <t>60535QYP9</t>
  </si>
  <si>
    <t>60535QYQ7</t>
  </si>
  <si>
    <t>60535QYR5</t>
  </si>
  <si>
    <t>60535QYS3</t>
  </si>
  <si>
    <t>60535QYT1</t>
  </si>
  <si>
    <t>60535QYU8</t>
  </si>
  <si>
    <t>60535QYV6</t>
  </si>
  <si>
    <t>60535QYW4</t>
  </si>
  <si>
    <t>60535QYX2</t>
  </si>
  <si>
    <t>60535QYY0</t>
  </si>
  <si>
    <t>60535QYZ7</t>
  </si>
  <si>
    <t>60535QZA1</t>
  </si>
  <si>
    <t>60535QZB9</t>
  </si>
  <si>
    <t>60535QZQ6</t>
  </si>
  <si>
    <t>60535QZR4</t>
  </si>
  <si>
    <t>60535QZS2</t>
  </si>
  <si>
    <t>60535QZT0</t>
  </si>
  <si>
    <t>60535QZC7</t>
  </si>
  <si>
    <t>60535QZD5</t>
  </si>
  <si>
    <t>60535QZE3</t>
  </si>
  <si>
    <t>60535QZF0</t>
  </si>
  <si>
    <t>60535QZG8</t>
  </si>
  <si>
    <t>60535QZH6</t>
  </si>
  <si>
    <t>60535QZJ2</t>
  </si>
  <si>
    <t>60535QZK9</t>
  </si>
  <si>
    <t>60535QZL7</t>
  </si>
  <si>
    <t>60535QZM5</t>
  </si>
  <si>
    <t>60535QZN3</t>
  </si>
  <si>
    <t>60535QZP8</t>
  </si>
  <si>
    <t>60535QA34</t>
  </si>
  <si>
    <t>60535QA42</t>
  </si>
  <si>
    <t>60535QA59</t>
  </si>
  <si>
    <t>60535QA67</t>
  </si>
  <si>
    <t>60535QA75</t>
  </si>
  <si>
    <t>60535QA83</t>
  </si>
  <si>
    <t>60535QA91</t>
  </si>
  <si>
    <t>60535QB25</t>
  </si>
  <si>
    <t>60535QB33</t>
  </si>
  <si>
    <t>60535QB41</t>
  </si>
  <si>
    <t>60535QB58</t>
  </si>
  <si>
    <t>60535QB66</t>
  </si>
  <si>
    <t>60535QB74</t>
  </si>
  <si>
    <t>60535QB82</t>
  </si>
  <si>
    <t>60535QB90</t>
  </si>
  <si>
    <t>60535QC24</t>
  </si>
  <si>
    <t>60535QC32</t>
  </si>
  <si>
    <t>60535QC40</t>
  </si>
  <si>
    <t>60535QC57</t>
  </si>
  <si>
    <t>60535QC65</t>
  </si>
  <si>
    <t>60535QC73</t>
  </si>
  <si>
    <t>60535QZU7</t>
  </si>
  <si>
    <t>60535QZV5</t>
  </si>
  <si>
    <t>60535QZW3</t>
  </si>
  <si>
    <t>60535QZX1</t>
  </si>
  <si>
    <t>60535QZY9</t>
  </si>
  <si>
    <t>60535QZZ6</t>
  </si>
  <si>
    <t>60535QA26</t>
  </si>
  <si>
    <t>MHC2022D</t>
  </si>
  <si>
    <t>MHC2022C</t>
  </si>
  <si>
    <t>MHC2023B</t>
  </si>
  <si>
    <t>MHC2023A</t>
  </si>
  <si>
    <t>60535QC81</t>
  </si>
  <si>
    <t>60535QC99</t>
  </si>
  <si>
    <t>60535QE30</t>
  </si>
  <si>
    <t>60535QE48</t>
  </si>
  <si>
    <t>60535QE55</t>
  </si>
  <si>
    <t>60535QE63</t>
  </si>
  <si>
    <t>60535QE71</t>
  </si>
  <si>
    <t>60535QE89</t>
  </si>
  <si>
    <t>60535QE97</t>
  </si>
  <si>
    <t>60535QF21</t>
  </si>
  <si>
    <t>60535QF39</t>
  </si>
  <si>
    <t>60535QF47</t>
  </si>
  <si>
    <t>60535QF54</t>
  </si>
  <si>
    <t>60535QF62</t>
  </si>
  <si>
    <t>60535QF70</t>
  </si>
  <si>
    <t>60535QF88</t>
  </si>
  <si>
    <t>60535QF96</t>
  </si>
  <si>
    <t>60535QG20</t>
  </si>
  <si>
    <t>60535QG38</t>
  </si>
  <si>
    <t>60535QG46</t>
  </si>
  <si>
    <t>60535QE22</t>
  </si>
  <si>
    <t>60535QG53</t>
  </si>
  <si>
    <t>60535QG61</t>
  </si>
  <si>
    <t>60535QG79</t>
  </si>
  <si>
    <t>60535QD23</t>
  </si>
  <si>
    <t>60535QD31</t>
  </si>
  <si>
    <t>60535QD56</t>
  </si>
  <si>
    <t>60535QD64</t>
  </si>
  <si>
    <t>60535QD72</t>
  </si>
  <si>
    <t>60535QD80</t>
  </si>
  <si>
    <t>60535QD98</t>
  </si>
  <si>
    <t>MHC2022A</t>
  </si>
  <si>
    <t>MHC2022B</t>
  </si>
  <si>
    <t>60535QG87</t>
  </si>
  <si>
    <t>60535QG95</t>
  </si>
  <si>
    <t>60535QH29</t>
  </si>
  <si>
    <t>60535QH37</t>
  </si>
  <si>
    <t>60535QH45</t>
  </si>
  <si>
    <t>60535QH52</t>
  </si>
  <si>
    <t>60535QH60</t>
  </si>
  <si>
    <t>60535QH78</t>
  </si>
  <si>
    <t>60535QH86</t>
  </si>
  <si>
    <t>60535QH94</t>
  </si>
  <si>
    <t>60535QJ27</t>
  </si>
  <si>
    <t>60535QJ35</t>
  </si>
  <si>
    <t>60535QJ43</t>
  </si>
  <si>
    <t>60535QJ50</t>
  </si>
  <si>
    <t>60535QJ68</t>
  </si>
  <si>
    <t>60535QJ76</t>
  </si>
  <si>
    <t>60535QJ84</t>
  </si>
  <si>
    <t>60535QJ92</t>
  </si>
  <si>
    <t>60535QK25</t>
  </si>
  <si>
    <t>60535QK33</t>
  </si>
  <si>
    <t>60535QK41</t>
  </si>
  <si>
    <t>60535QK58</t>
  </si>
  <si>
    <t>60535QK66</t>
  </si>
  <si>
    <t>60535QK74</t>
  </si>
  <si>
    <t>60535QK82</t>
  </si>
  <si>
    <t>60535QK90</t>
  </si>
  <si>
    <t>60535QL24</t>
  </si>
  <si>
    <t>60535QL32</t>
  </si>
  <si>
    <t>60535QL40</t>
  </si>
  <si>
    <t>MHC2023C</t>
  </si>
  <si>
    <t>MHC2023D</t>
  </si>
  <si>
    <t>COMPANY_PROGRAM</t>
  </si>
  <si>
    <t>ISSUE_SERIES</t>
  </si>
  <si>
    <t>BOND_TYPE</t>
  </si>
  <si>
    <t>CALL_DATE</t>
  </si>
  <si>
    <t>MATURITY_DATE</t>
  </si>
  <si>
    <t>SEQ</t>
  </si>
  <si>
    <t>SOURCE_OF_FUNDS</t>
  </si>
  <si>
    <t>AMOUNT</t>
  </si>
  <si>
    <t>COMMENT</t>
  </si>
  <si>
    <t>SCHEDULED</t>
  </si>
  <si>
    <t>ORIGINAL_AMOUNT</t>
  </si>
  <si>
    <t>PREM_DISCOUNT</t>
  </si>
  <si>
    <t>NO_OF_BONDS</t>
  </si>
  <si>
    <t/>
  </si>
  <si>
    <t>2015A</t>
  </si>
  <si>
    <t>2017ABC</t>
  </si>
  <si>
    <t>2017DEF</t>
  </si>
  <si>
    <t>2018A</t>
  </si>
  <si>
    <t>2019A</t>
  </si>
  <si>
    <t>2019B</t>
  </si>
  <si>
    <t>2020A</t>
  </si>
  <si>
    <t>2020B</t>
  </si>
  <si>
    <t>2021A</t>
  </si>
  <si>
    <t>2021B</t>
  </si>
  <si>
    <t>2022AB</t>
  </si>
  <si>
    <t>2022C</t>
  </si>
  <si>
    <t>2022D</t>
  </si>
  <si>
    <t>2023A</t>
  </si>
  <si>
    <t>2023B</t>
  </si>
  <si>
    <t>2023C</t>
  </si>
  <si>
    <t>2023D</t>
  </si>
  <si>
    <t>2024A</t>
  </si>
  <si>
    <t>2024B</t>
  </si>
  <si>
    <t>ISSUE</t>
  </si>
  <si>
    <t>SUB 2</t>
  </si>
  <si>
    <t>BOND TYPE</t>
  </si>
  <si>
    <t>NAME</t>
  </si>
  <si>
    <t>SERIAL</t>
  </si>
  <si>
    <t>TERM</t>
  </si>
  <si>
    <t>SERIAL - PREMIUM</t>
  </si>
  <si>
    <t>TERM - PREMIUM</t>
  </si>
  <si>
    <t>TERM - DISCOUNT</t>
  </si>
  <si>
    <t>BOND TYPE NAME</t>
  </si>
  <si>
    <t>60535QLZ1</t>
  </si>
  <si>
    <t>Type</t>
  </si>
  <si>
    <t>Serial</t>
  </si>
  <si>
    <t>Term</t>
  </si>
  <si>
    <t>Term - Premium</t>
  </si>
  <si>
    <t>Term-Premium</t>
  </si>
  <si>
    <t>Non-Callable Serial-Premium</t>
  </si>
  <si>
    <t>Term-Discount</t>
  </si>
  <si>
    <t>60535QUX6</t>
  </si>
  <si>
    <t>60535QD49</t>
  </si>
  <si>
    <t>MHC2024A</t>
  </si>
  <si>
    <t>MHC2024B</t>
  </si>
  <si>
    <t>60535QL57</t>
  </si>
  <si>
    <t>60535QL65</t>
  </si>
  <si>
    <t>60535QL73</t>
  </si>
  <si>
    <t>60535QL81</t>
  </si>
  <si>
    <t>60535QL99</t>
  </si>
  <si>
    <t>60535QM23</t>
  </si>
  <si>
    <t>60535QM31</t>
  </si>
  <si>
    <t>60535QM49</t>
  </si>
  <si>
    <t>60535QM56</t>
  </si>
  <si>
    <t>60535QM64</t>
  </si>
  <si>
    <t>60535QM72</t>
  </si>
  <si>
    <t>60535QM80</t>
  </si>
  <si>
    <t>60535QM98</t>
  </si>
  <si>
    <t>60535QN22</t>
  </si>
  <si>
    <t>60535QN30</t>
  </si>
  <si>
    <t>60535QN48</t>
  </si>
  <si>
    <t>60535QN55</t>
  </si>
  <si>
    <t>60535QN63</t>
  </si>
  <si>
    <t>60535QN71</t>
  </si>
  <si>
    <t>60535QN89</t>
  </si>
  <si>
    <t>60535QN97</t>
  </si>
  <si>
    <t>60535QP20</t>
  </si>
  <si>
    <t>60535QP38</t>
  </si>
  <si>
    <t>60535QP46</t>
  </si>
  <si>
    <t>60535QP53</t>
  </si>
  <si>
    <t>60535QP61</t>
  </si>
  <si>
    <t>60535QP79</t>
  </si>
  <si>
    <t>60535QP87</t>
  </si>
  <si>
    <t>60535QP95</t>
  </si>
  <si>
    <t>60535QQ29</t>
  </si>
  <si>
    <t>60535QQ37</t>
  </si>
  <si>
    <r>
      <t>Cusip:</t>
    </r>
    <r>
      <rPr>
        <b/>
        <i/>
        <sz val="10"/>
        <rFont val="Arial"/>
        <family val="2"/>
      </rPr>
      <t xml:space="preserve">  </t>
    </r>
    <r>
      <rPr>
        <b/>
        <sz val="10"/>
        <rFont val="Arial"/>
        <family val="2"/>
      </rPr>
      <t>60535Q</t>
    </r>
  </si>
  <si>
    <t>MHC2024C</t>
  </si>
  <si>
    <t>MHC2024D</t>
  </si>
  <si>
    <t>60535QQ45</t>
  </si>
  <si>
    <t>60535QQ52</t>
  </si>
  <si>
    <t>60535QQ60</t>
  </si>
  <si>
    <t>60535QQ78</t>
  </si>
  <si>
    <t>60535QQ86</t>
  </si>
  <si>
    <t>60535QQ94</t>
  </si>
  <si>
    <t>60535QR28</t>
  </si>
  <si>
    <t>60535QR36</t>
  </si>
  <si>
    <t>60535QR44</t>
  </si>
  <si>
    <t>60535QS35</t>
  </si>
  <si>
    <t>60535QS43</t>
  </si>
  <si>
    <t>60535QS50</t>
  </si>
  <si>
    <t>60535QS68</t>
  </si>
  <si>
    <t>60535QS76</t>
  </si>
  <si>
    <t>60535QS84</t>
  </si>
  <si>
    <t>60535QS92</t>
  </si>
  <si>
    <t>60535QT26</t>
  </si>
  <si>
    <t>60535QT34</t>
  </si>
  <si>
    <t>60535QT42</t>
  </si>
  <si>
    <t>60535QT59</t>
  </si>
  <si>
    <t>60535QT67</t>
  </si>
  <si>
    <t>60535QT75</t>
  </si>
  <si>
    <t>60535QT83</t>
  </si>
  <si>
    <t>60535QT91</t>
  </si>
  <si>
    <t>2024C</t>
  </si>
  <si>
    <t>2024D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</si>
</sst>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mm/dd/yy"/>
    <numFmt numFmtId="166" formatCode="[$$-C09]#,##0.00;[Red]\-[$$-C09]#,##0.00"/>
    <numFmt numFmtId="167" formatCode="&quot;$&quot;#,##0.00"/>
    <numFmt numFmtId="168" formatCode="mm/dd/yy;@"/>
    <numFmt numFmtId="169" formatCode="0.0000%"/>
    <numFmt numFmtId="170" formatCode="&quot;$&quot;#,##0"/>
    <numFmt numFmtId="171" formatCode="_(* #,##0_);_(* \(#,##0\);_(* &quot;-&quot;??_);_(@_)"/>
  </numFmts>
  <fonts count="26" x14ac:knownFonts="1">
    <font>
      <sz val="10"/>
      <name val="Univers"/>
    </font>
    <font>
      <sz val="10"/>
      <name val="Univers"/>
      <family val="2"/>
    </font>
    <font>
      <sz val="10"/>
      <name val="Arial"/>
      <family val="2"/>
    </font>
    <font>
      <u/>
      <sz val="7.5"/>
      <color indexed="12"/>
      <name val="Univers"/>
      <family val="2"/>
    </font>
    <font>
      <u/>
      <sz val="10"/>
      <color indexed="12"/>
      <name val="Univers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1"/>
      <name val="Tahoma"/>
      <family val="2"/>
    </font>
    <font>
      <sz val="10"/>
      <color indexed="81"/>
      <name val="Tahoma"/>
      <family val="2"/>
    </font>
    <font>
      <sz val="8"/>
      <name val="Univer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indexed="10"/>
      <name val="Times New Roman"/>
      <family val="1"/>
    </font>
    <font>
      <b/>
      <u/>
      <sz val="11"/>
      <name val="Times New Roman"/>
      <family val="1"/>
    </font>
    <font>
      <u/>
      <sz val="11"/>
      <color indexed="12"/>
      <name val="Times New Roman"/>
      <family val="1"/>
    </font>
    <font>
      <b/>
      <i/>
      <sz val="11"/>
      <name val="Times New Roman"/>
      <family val="1"/>
    </font>
    <font>
      <b/>
      <sz val="10"/>
      <color indexed="81"/>
      <name val="Tahoma"/>
      <family val="2"/>
    </font>
    <font>
      <sz val="8"/>
      <name val="Univers"/>
      <family val="2"/>
    </font>
    <font>
      <sz val="11"/>
      <color rgb="FFFF0000"/>
      <name val="Times New Roman"/>
      <family val="1"/>
    </font>
    <font>
      <sz val="11"/>
      <color rgb="FF0070C0"/>
      <name val="Times New Roman"/>
      <family val="1"/>
    </font>
    <font>
      <sz val="9"/>
      <name val="Arial"/>
      <family val="2"/>
    </font>
    <font>
      <sz val="8"/>
      <name val="Univers"/>
      <family val="2"/>
    </font>
    <font>
      <sz val="8"/>
      <name val="Univers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2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1" fillId="0" borderId="0" applyFont="0" applyFill="0" applyBorder="0" applyAlignment="0" applyProtection="0"/>
    <xf numFmtId="0" fontId="1" fillId="0" borderId="0"/>
  </cellStyleXfs>
  <cellXfs count="481">
    <xf numFmtId="0" fontId="0" fillId="0" borderId="0" xfId="0"/>
    <xf numFmtId="165" fontId="10" fillId="0" borderId="1" xfId="5" applyNumberFormat="1" applyFont="1" applyBorder="1" applyAlignment="1">
      <alignment horizontal="center"/>
    </xf>
    <xf numFmtId="0" fontId="10" fillId="0" borderId="0" xfId="0" applyFont="1" applyAlignment="1">
      <alignment wrapText="1"/>
    </xf>
    <xf numFmtId="0" fontId="10" fillId="0" borderId="0" xfId="0" applyFont="1"/>
    <xf numFmtId="0" fontId="10" fillId="0" borderId="2" xfId="0" applyFont="1" applyBorder="1"/>
    <xf numFmtId="14" fontId="10" fillId="0" borderId="2" xfId="0" applyNumberFormat="1" applyFont="1" applyBorder="1"/>
    <xf numFmtId="14" fontId="10" fillId="0" borderId="0" xfId="0" applyNumberFormat="1" applyFont="1" applyAlignment="1">
      <alignment horizontal="right"/>
    </xf>
    <xf numFmtId="165" fontId="10" fillId="0" borderId="2" xfId="0" applyNumberFormat="1" applyFont="1" applyBorder="1" applyAlignment="1">
      <alignment horizontal="right"/>
    </xf>
    <xf numFmtId="165" fontId="10" fillId="0" borderId="0" xfId="0" applyNumberFormat="1" applyFont="1" applyAlignment="1">
      <alignment horizontal="right"/>
    </xf>
    <xf numFmtId="165" fontId="10" fillId="0" borderId="0" xfId="0" applyNumberFormat="1" applyFont="1" applyAlignment="1">
      <alignment horizontal="center"/>
    </xf>
    <xf numFmtId="165" fontId="10" fillId="0" borderId="2" xfId="0" applyNumberFormat="1" applyFont="1" applyBorder="1"/>
    <xf numFmtId="165" fontId="10" fillId="0" borderId="2" xfId="0" applyNumberFormat="1" applyFont="1" applyBorder="1" applyAlignment="1">
      <alignment horizontal="left"/>
    </xf>
    <xf numFmtId="14" fontId="10" fillId="0" borderId="2" xfId="0" applyNumberFormat="1" applyFont="1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7" fontId="10" fillId="0" borderId="3" xfId="0" applyNumberFormat="1" applyFont="1" applyBorder="1" applyAlignment="1">
      <alignment horizontal="center"/>
    </xf>
    <xf numFmtId="0" fontId="10" fillId="0" borderId="1" xfId="5" applyFont="1" applyBorder="1" applyAlignment="1">
      <alignment horizontal="center"/>
    </xf>
    <xf numFmtId="0" fontId="10" fillId="0" borderId="0" xfId="5" applyFont="1" applyAlignment="1">
      <alignment horizontal="left"/>
    </xf>
    <xf numFmtId="165" fontId="10" fillId="0" borderId="4" xfId="0" quotePrefix="1" applyNumberFormat="1" applyFont="1" applyBorder="1" applyAlignment="1">
      <alignment horizontal="center"/>
    </xf>
    <xf numFmtId="165" fontId="10" fillId="0" borderId="3" xfId="0" quotePrefix="1" applyNumberFormat="1" applyFont="1" applyBorder="1" applyAlignment="1">
      <alignment horizontal="center"/>
    </xf>
    <xf numFmtId="0" fontId="10" fillId="0" borderId="0" xfId="0" applyFont="1" applyAlignment="1">
      <alignment horizontal="right"/>
    </xf>
    <xf numFmtId="0" fontId="10" fillId="0" borderId="2" xfId="0" applyFont="1" applyBorder="1" applyAlignment="1">
      <alignment horizontal="right"/>
    </xf>
    <xf numFmtId="14" fontId="10" fillId="0" borderId="0" xfId="6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2" xfId="0" applyFont="1" applyBorder="1" applyAlignment="1">
      <alignment horizontal="center"/>
    </xf>
    <xf numFmtId="10" fontId="10" fillId="0" borderId="0" xfId="6" applyNumberFormat="1" applyFont="1" applyAlignment="1">
      <alignment horizontal="center"/>
    </xf>
    <xf numFmtId="10" fontId="10" fillId="0" borderId="2" xfId="6" applyNumberFormat="1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2" xfId="0" applyFont="1" applyBorder="1" applyAlignment="1">
      <alignment horizontal="left"/>
    </xf>
    <xf numFmtId="8" fontId="10" fillId="0" borderId="0" xfId="2" applyNumberFormat="1" applyFont="1" applyAlignment="1">
      <alignment horizontal="right"/>
    </xf>
    <xf numFmtId="8" fontId="10" fillId="0" borderId="2" xfId="2" applyNumberFormat="1" applyFont="1" applyBorder="1" applyAlignment="1">
      <alignment horizontal="right"/>
    </xf>
    <xf numFmtId="8" fontId="10" fillId="0" borderId="0" xfId="0" applyNumberFormat="1" applyFont="1" applyAlignment="1">
      <alignment horizontal="center"/>
    </xf>
    <xf numFmtId="165" fontId="10" fillId="0" borderId="8" xfId="0" applyNumberFormat="1" applyFont="1" applyBorder="1" applyAlignment="1">
      <alignment horizontal="center"/>
    </xf>
    <xf numFmtId="44" fontId="10" fillId="0" borderId="0" xfId="2" applyFont="1" applyAlignment="1">
      <alignment horizontal="right"/>
    </xf>
    <xf numFmtId="44" fontId="10" fillId="0" borderId="2" xfId="2" applyFont="1" applyBorder="1" applyAlignment="1">
      <alignment horizontal="right"/>
    </xf>
    <xf numFmtId="165" fontId="10" fillId="0" borderId="2" xfId="0" applyNumberFormat="1" applyFont="1" applyBorder="1" applyAlignment="1">
      <alignment horizontal="center"/>
    </xf>
    <xf numFmtId="8" fontId="10" fillId="0" borderId="6" xfId="2" applyNumberFormat="1" applyFont="1" applyBorder="1" applyAlignment="1">
      <alignment horizontal="right"/>
    </xf>
    <xf numFmtId="8" fontId="10" fillId="0" borderId="7" xfId="2" applyNumberFormat="1" applyFont="1" applyBorder="1" applyAlignment="1">
      <alignment horizontal="right"/>
    </xf>
    <xf numFmtId="8" fontId="10" fillId="0" borderId="6" xfId="0" applyNumberFormat="1" applyFont="1" applyBorder="1" applyAlignment="1">
      <alignment horizontal="center"/>
    </xf>
    <xf numFmtId="0" fontId="12" fillId="0" borderId="0" xfId="3" applyFont="1" applyAlignment="1" applyProtection="1">
      <alignment horizontal="left"/>
    </xf>
    <xf numFmtId="44" fontId="11" fillId="0" borderId="0" xfId="2" applyFont="1" applyAlignment="1">
      <alignment horizontal="left"/>
    </xf>
    <xf numFmtId="0" fontId="10" fillId="0" borderId="0" xfId="0" applyFont="1" applyAlignment="1">
      <alignment horizontal="left"/>
    </xf>
    <xf numFmtId="8" fontId="10" fillId="0" borderId="0" xfId="2" applyNumberFormat="1" applyFont="1" applyAlignment="1">
      <alignment horizontal="center"/>
    </xf>
    <xf numFmtId="8" fontId="10" fillId="0" borderId="0" xfId="2" applyNumberFormat="1" applyFont="1" applyAlignment="1">
      <alignment horizontal="left"/>
    </xf>
    <xf numFmtId="165" fontId="10" fillId="0" borderId="3" xfId="0" applyNumberFormat="1" applyFont="1" applyBorder="1" applyAlignment="1">
      <alignment horizontal="center"/>
    </xf>
    <xf numFmtId="8" fontId="10" fillId="0" borderId="0" xfId="0" applyNumberFormat="1" applyFont="1" applyAlignment="1">
      <alignment horizontal="right"/>
    </xf>
    <xf numFmtId="0" fontId="10" fillId="0" borderId="6" xfId="0" applyFont="1" applyBorder="1" applyAlignment="1">
      <alignment horizontal="right"/>
    </xf>
    <xf numFmtId="8" fontId="10" fillId="0" borderId="6" xfId="0" applyNumberFormat="1" applyFont="1" applyBorder="1" applyAlignment="1">
      <alignment horizontal="right"/>
    </xf>
    <xf numFmtId="44" fontId="10" fillId="0" borderId="0" xfId="2" applyFont="1" applyAlignment="1">
      <alignment horizontal="center"/>
    </xf>
    <xf numFmtId="10" fontId="10" fillId="0" borderId="0" xfId="6" applyNumberFormat="1" applyFont="1" applyAlignment="1">
      <alignment horizontal="right"/>
    </xf>
    <xf numFmtId="0" fontId="12" fillId="0" borderId="0" xfId="4" applyFont="1" applyAlignment="1" applyProtection="1">
      <alignment horizontal="left"/>
    </xf>
    <xf numFmtId="0" fontId="10" fillId="0" borderId="3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14" fontId="10" fillId="0" borderId="3" xfId="0" applyNumberFormat="1" applyFont="1" applyBorder="1" applyAlignment="1">
      <alignment horizontal="center"/>
    </xf>
    <xf numFmtId="10" fontId="10" fillId="0" borderId="3" xfId="0" applyNumberFormat="1" applyFont="1" applyBorder="1" applyAlignment="1">
      <alignment horizontal="center"/>
    </xf>
    <xf numFmtId="164" fontId="10" fillId="0" borderId="3" xfId="0" applyNumberFormat="1" applyFont="1" applyBorder="1" applyAlignment="1">
      <alignment horizontal="center"/>
    </xf>
    <xf numFmtId="7" fontId="10" fillId="0" borderId="3" xfId="0" applyNumberFormat="1" applyFont="1" applyBorder="1"/>
    <xf numFmtId="0" fontId="10" fillId="0" borderId="3" xfId="0" applyFont="1" applyBorder="1"/>
    <xf numFmtId="165" fontId="13" fillId="0" borderId="3" xfId="0" applyNumberFormat="1" applyFont="1" applyBorder="1" applyAlignment="1">
      <alignment horizontal="center"/>
    </xf>
    <xf numFmtId="7" fontId="10" fillId="0" borderId="0" xfId="0" applyNumberFormat="1" applyFont="1"/>
    <xf numFmtId="44" fontId="10" fillId="0" borderId="3" xfId="0" applyNumberFormat="1" applyFont="1" applyBorder="1"/>
    <xf numFmtId="0" fontId="10" fillId="0" borderId="9" xfId="0" applyFont="1" applyBorder="1"/>
    <xf numFmtId="7" fontId="10" fillId="0" borderId="10" xfId="0" applyNumberFormat="1" applyFont="1" applyBorder="1"/>
    <xf numFmtId="7" fontId="10" fillId="0" borderId="11" xfId="0" applyNumberFormat="1" applyFont="1" applyBorder="1"/>
    <xf numFmtId="7" fontId="10" fillId="0" borderId="4" xfId="0" applyNumberFormat="1" applyFont="1" applyBorder="1"/>
    <xf numFmtId="7" fontId="10" fillId="0" borderId="12" xfId="0" applyNumberFormat="1" applyFont="1" applyBorder="1"/>
    <xf numFmtId="165" fontId="14" fillId="0" borderId="3" xfId="3" applyNumberFormat="1" applyFont="1" applyBorder="1" applyAlignment="1" applyProtection="1">
      <alignment horizontal="center"/>
    </xf>
    <xf numFmtId="0" fontId="10" fillId="0" borderId="13" xfId="5" applyFont="1" applyBorder="1" applyAlignment="1">
      <alignment horizontal="center"/>
    </xf>
    <xf numFmtId="0" fontId="10" fillId="0" borderId="14" xfId="5" applyFont="1" applyBorder="1" applyAlignment="1">
      <alignment horizontal="center"/>
    </xf>
    <xf numFmtId="0" fontId="11" fillId="0" borderId="15" xfId="5" applyFont="1" applyBorder="1" applyAlignment="1">
      <alignment horizontal="center"/>
    </xf>
    <xf numFmtId="0" fontId="10" fillId="0" borderId="3" xfId="5" applyFont="1" applyBorder="1" applyAlignment="1">
      <alignment horizontal="center"/>
    </xf>
    <xf numFmtId="14" fontId="10" fillId="0" borderId="3" xfId="5" applyNumberFormat="1" applyFont="1" applyBorder="1" applyAlignment="1">
      <alignment horizontal="center"/>
    </xf>
    <xf numFmtId="0" fontId="10" fillId="0" borderId="8" xfId="5" applyFont="1" applyBorder="1" applyAlignment="1">
      <alignment horizontal="center"/>
    </xf>
    <xf numFmtId="10" fontId="10" fillId="0" borderId="1" xfId="5" applyNumberFormat="1" applyFont="1" applyBorder="1" applyAlignment="1">
      <alignment horizontal="center"/>
    </xf>
    <xf numFmtId="10" fontId="10" fillId="0" borderId="3" xfId="5" applyNumberFormat="1" applyFont="1" applyBorder="1" applyAlignment="1">
      <alignment horizontal="center"/>
    </xf>
    <xf numFmtId="164" fontId="10" fillId="0" borderId="3" xfId="5" applyNumberFormat="1" applyFont="1" applyBorder="1" applyAlignment="1">
      <alignment horizontal="center"/>
    </xf>
    <xf numFmtId="10" fontId="10" fillId="0" borderId="8" xfId="5" applyNumberFormat="1" applyFont="1" applyBorder="1" applyAlignment="1">
      <alignment horizontal="center"/>
    </xf>
    <xf numFmtId="7" fontId="10" fillId="0" borderId="1" xfId="5" applyNumberFormat="1" applyFont="1" applyBorder="1" applyAlignment="1">
      <alignment horizontal="center"/>
    </xf>
    <xf numFmtId="7" fontId="10" fillId="0" borderId="3" xfId="5" applyNumberFormat="1" applyFont="1" applyBorder="1"/>
    <xf numFmtId="7" fontId="10" fillId="0" borderId="8" xfId="5" applyNumberFormat="1" applyFont="1" applyBorder="1"/>
    <xf numFmtId="0" fontId="10" fillId="0" borderId="8" xfId="5" applyFont="1" applyBorder="1"/>
    <xf numFmtId="0" fontId="10" fillId="0" borderId="3" xfId="5" applyFont="1" applyBorder="1"/>
    <xf numFmtId="0" fontId="13" fillId="0" borderId="1" xfId="5" applyFont="1" applyBorder="1" applyAlignment="1">
      <alignment horizontal="center"/>
    </xf>
    <xf numFmtId="7" fontId="10" fillId="0" borderId="0" xfId="5" applyNumberFormat="1" applyFont="1"/>
    <xf numFmtId="165" fontId="10" fillId="0" borderId="4" xfId="0" applyNumberFormat="1" applyFont="1" applyBorder="1" applyAlignment="1">
      <alignment horizontal="center"/>
    </xf>
    <xf numFmtId="0" fontId="10" fillId="0" borderId="16" xfId="5" applyFont="1" applyBorder="1" applyAlignment="1">
      <alignment horizontal="center"/>
    </xf>
    <xf numFmtId="0" fontId="10" fillId="0" borderId="17" xfId="5" applyFont="1" applyBorder="1"/>
    <xf numFmtId="0" fontId="10" fillId="0" borderId="18" xfId="5" applyFont="1" applyBorder="1"/>
    <xf numFmtId="7" fontId="10" fillId="0" borderId="3" xfId="5" applyNumberFormat="1" applyFont="1" applyBorder="1" applyAlignment="1">
      <alignment horizontal="center"/>
    </xf>
    <xf numFmtId="10" fontId="10" fillId="0" borderId="3" xfId="5" applyNumberFormat="1" applyFont="1" applyBorder="1"/>
    <xf numFmtId="7" fontId="11" fillId="0" borderId="0" xfId="5" applyNumberFormat="1" applyFont="1"/>
    <xf numFmtId="7" fontId="10" fillId="0" borderId="9" xfId="5" applyNumberFormat="1" applyFont="1" applyBorder="1"/>
    <xf numFmtId="0" fontId="10" fillId="0" borderId="10" xfId="5" applyFont="1" applyBorder="1"/>
    <xf numFmtId="0" fontId="10" fillId="0" borderId="0" xfId="5" applyFont="1"/>
    <xf numFmtId="0" fontId="14" fillId="0" borderId="3" xfId="3" applyFont="1" applyBorder="1" applyAlignment="1" applyProtection="1">
      <alignment horizontal="center"/>
    </xf>
    <xf numFmtId="14" fontId="10" fillId="0" borderId="3" xfId="0" quotePrefix="1" applyNumberFormat="1" applyFont="1" applyBorder="1" applyAlignment="1">
      <alignment horizontal="center"/>
    </xf>
    <xf numFmtId="7" fontId="10" fillId="0" borderId="10" xfId="5" applyNumberFormat="1" applyFont="1" applyBorder="1"/>
    <xf numFmtId="44" fontId="10" fillId="0" borderId="3" xfId="2" applyFont="1" applyBorder="1"/>
    <xf numFmtId="7" fontId="10" fillId="0" borderId="19" xfId="5" applyNumberFormat="1" applyFont="1" applyBorder="1" applyAlignment="1">
      <alignment horizontal="center"/>
    </xf>
    <xf numFmtId="7" fontId="10" fillId="0" borderId="19" xfId="5" applyNumberFormat="1" applyFont="1" applyBorder="1"/>
    <xf numFmtId="0" fontId="10" fillId="0" borderId="19" xfId="5" applyFont="1" applyBorder="1"/>
    <xf numFmtId="0" fontId="10" fillId="0" borderId="9" xfId="5" applyFont="1" applyBorder="1"/>
    <xf numFmtId="0" fontId="10" fillId="0" borderId="11" xfId="5" applyFont="1" applyBorder="1"/>
    <xf numFmtId="0" fontId="10" fillId="0" borderId="0" xfId="5" applyFont="1" applyAlignment="1">
      <alignment horizontal="center"/>
    </xf>
    <xf numFmtId="0" fontId="10" fillId="0" borderId="12" xfId="5" applyFont="1" applyBorder="1"/>
    <xf numFmtId="7" fontId="14" fillId="0" borderId="3" xfId="3" applyNumberFormat="1" applyFont="1" applyBorder="1" applyAlignment="1" applyProtection="1">
      <alignment horizontal="center"/>
    </xf>
    <xf numFmtId="7" fontId="10" fillId="0" borderId="11" xfId="5" applyNumberFormat="1" applyFont="1" applyBorder="1"/>
    <xf numFmtId="7" fontId="10" fillId="0" borderId="4" xfId="5" applyNumberFormat="1" applyFont="1" applyBorder="1"/>
    <xf numFmtId="10" fontId="10" fillId="0" borderId="3" xfId="6" applyNumberFormat="1" applyFont="1" applyBorder="1"/>
    <xf numFmtId="0" fontId="10" fillId="0" borderId="3" xfId="5" applyFont="1" applyBorder="1" applyAlignment="1">
      <alignment horizontal="right"/>
    </xf>
    <xf numFmtId="44" fontId="10" fillId="0" borderId="11" xfId="2" applyFont="1" applyBorder="1"/>
    <xf numFmtId="0" fontId="10" fillId="0" borderId="4" xfId="5" applyFont="1" applyBorder="1"/>
    <xf numFmtId="0" fontId="11" fillId="0" borderId="20" xfId="5" applyFont="1" applyBorder="1" applyAlignment="1">
      <alignment horizontal="center"/>
    </xf>
    <xf numFmtId="0" fontId="10" fillId="0" borderId="4" xfId="5" applyFont="1" applyBorder="1" applyAlignment="1">
      <alignment horizontal="center"/>
    </xf>
    <xf numFmtId="0" fontId="10" fillId="0" borderId="10" xfId="5" applyFont="1" applyBorder="1" applyAlignment="1">
      <alignment horizontal="center"/>
    </xf>
    <xf numFmtId="10" fontId="10" fillId="0" borderId="10" xfId="5" applyNumberFormat="1" applyFont="1" applyBorder="1" applyAlignment="1">
      <alignment horizontal="center"/>
    </xf>
    <xf numFmtId="10" fontId="10" fillId="0" borderId="0" xfId="5" applyNumberFormat="1" applyFont="1" applyAlignment="1">
      <alignment horizontal="center"/>
    </xf>
    <xf numFmtId="10" fontId="10" fillId="0" borderId="4" xfId="5" applyNumberFormat="1" applyFont="1" applyBorder="1" applyAlignment="1">
      <alignment horizontal="center"/>
    </xf>
    <xf numFmtId="0" fontId="10" fillId="0" borderId="0" xfId="2" applyNumberFormat="1" applyFont="1" applyAlignment="1">
      <alignment horizontal="center"/>
    </xf>
    <xf numFmtId="7" fontId="10" fillId="0" borderId="0" xfId="2" applyNumberFormat="1" applyFont="1"/>
    <xf numFmtId="10" fontId="10" fillId="0" borderId="0" xfId="6" applyNumberFormat="1" applyFont="1"/>
    <xf numFmtId="0" fontId="13" fillId="0" borderId="1" xfId="5" quotePrefix="1" applyFont="1" applyBorder="1" applyAlignment="1">
      <alignment horizontal="center"/>
    </xf>
    <xf numFmtId="44" fontId="10" fillId="0" borderId="0" xfId="2" applyFont="1"/>
    <xf numFmtId="0" fontId="10" fillId="0" borderId="21" xfId="5" applyFont="1" applyBorder="1"/>
    <xf numFmtId="0" fontId="10" fillId="0" borderId="22" xfId="5" applyFont="1" applyBorder="1"/>
    <xf numFmtId="0" fontId="10" fillId="0" borderId="23" xfId="5" applyFont="1" applyBorder="1"/>
    <xf numFmtId="44" fontId="10" fillId="0" borderId="10" xfId="2" applyFont="1" applyBorder="1"/>
    <xf numFmtId="44" fontId="10" fillId="0" borderId="3" xfId="2" applyFont="1" applyBorder="1" applyAlignment="1">
      <alignment horizontal="center"/>
    </xf>
    <xf numFmtId="9" fontId="10" fillId="0" borderId="3" xfId="6" applyFont="1" applyBorder="1" applyAlignment="1">
      <alignment horizontal="center"/>
    </xf>
    <xf numFmtId="9" fontId="10" fillId="0" borderId="3" xfId="6" applyFont="1" applyBorder="1"/>
    <xf numFmtId="9" fontId="10" fillId="0" borderId="12" xfId="6" applyFont="1" applyBorder="1"/>
    <xf numFmtId="7" fontId="10" fillId="0" borderId="3" xfId="2" applyNumberFormat="1" applyFont="1" applyBorder="1"/>
    <xf numFmtId="14" fontId="10" fillId="0" borderId="1" xfId="5" applyNumberFormat="1" applyFont="1" applyBorder="1" applyAlignment="1">
      <alignment horizontal="center"/>
    </xf>
    <xf numFmtId="0" fontId="10" fillId="0" borderId="19" xfId="5" applyFont="1" applyBorder="1" applyAlignment="1">
      <alignment horizontal="center"/>
    </xf>
    <xf numFmtId="44" fontId="10" fillId="0" borderId="9" xfId="2" applyFont="1" applyBorder="1"/>
    <xf numFmtId="0" fontId="10" fillId="0" borderId="0" xfId="5" quotePrefix="1" applyFont="1" applyAlignment="1">
      <alignment horizontal="left"/>
    </xf>
    <xf numFmtId="9" fontId="10" fillId="0" borderId="1" xfId="6" applyFont="1" applyBorder="1" applyAlignment="1">
      <alignment horizontal="center"/>
    </xf>
    <xf numFmtId="10" fontId="10" fillId="0" borderId="8" xfId="6" applyNumberFormat="1" applyFont="1" applyBorder="1"/>
    <xf numFmtId="0" fontId="10" fillId="0" borderId="13" xfId="0" applyFont="1" applyBorder="1" applyAlignment="1">
      <alignment horizontal="center"/>
    </xf>
    <xf numFmtId="0" fontId="10" fillId="0" borderId="14" xfId="0" quotePrefix="1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0" fontId="10" fillId="0" borderId="1" xfId="0" applyNumberFormat="1" applyFont="1" applyBorder="1" applyAlignment="1">
      <alignment horizontal="center"/>
    </xf>
    <xf numFmtId="10" fontId="10" fillId="0" borderId="8" xfId="0" applyNumberFormat="1" applyFont="1" applyBorder="1" applyAlignment="1">
      <alignment horizontal="center"/>
    </xf>
    <xf numFmtId="7" fontId="10" fillId="0" borderId="1" xfId="0" applyNumberFormat="1" applyFont="1" applyBorder="1" applyAlignment="1">
      <alignment horizontal="center" wrapText="1"/>
    </xf>
    <xf numFmtId="7" fontId="10" fillId="0" borderId="8" xfId="0" applyNumberFormat="1" applyFont="1" applyBorder="1"/>
    <xf numFmtId="0" fontId="10" fillId="0" borderId="8" xfId="0" applyFont="1" applyBorder="1"/>
    <xf numFmtId="0" fontId="13" fillId="0" borderId="1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7" xfId="0" applyFont="1" applyBorder="1"/>
    <xf numFmtId="0" fontId="10" fillId="0" borderId="18" xfId="0" applyFont="1" applyBorder="1"/>
    <xf numFmtId="7" fontId="10" fillId="0" borderId="3" xfId="0" applyNumberFormat="1" applyFont="1" applyBorder="1" applyAlignment="1">
      <alignment horizontal="right"/>
    </xf>
    <xf numFmtId="0" fontId="10" fillId="0" borderId="24" xfId="0" applyFont="1" applyBorder="1" applyAlignment="1">
      <alignment horizontal="centerContinuous"/>
    </xf>
    <xf numFmtId="7" fontId="10" fillId="0" borderId="25" xfId="0" applyNumberFormat="1" applyFont="1" applyBorder="1" applyAlignment="1">
      <alignment horizontal="centerContinuous"/>
    </xf>
    <xf numFmtId="7" fontId="10" fillId="0" borderId="26" xfId="0" applyNumberFormat="1" applyFont="1" applyBorder="1" applyAlignment="1">
      <alignment horizontal="centerContinuous"/>
    </xf>
    <xf numFmtId="0" fontId="10" fillId="0" borderId="25" xfId="0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7" fontId="10" fillId="0" borderId="8" xfId="0" applyNumberFormat="1" applyFont="1" applyBorder="1" applyAlignment="1">
      <alignment horizontal="center"/>
    </xf>
    <xf numFmtId="0" fontId="14" fillId="0" borderId="0" xfId="3" applyFont="1" applyAlignment="1" applyProtection="1">
      <alignment horizontal="center"/>
    </xf>
    <xf numFmtId="167" fontId="10" fillId="0" borderId="3" xfId="0" applyNumberFormat="1" applyFont="1" applyBorder="1"/>
    <xf numFmtId="167" fontId="10" fillId="0" borderId="8" xfId="0" applyNumberFormat="1" applyFont="1" applyBorder="1"/>
    <xf numFmtId="167" fontId="10" fillId="0" borderId="0" xfId="2" applyNumberFormat="1" applyFont="1"/>
    <xf numFmtId="8" fontId="10" fillId="0" borderId="0" xfId="2" applyNumberFormat="1" applyFont="1"/>
    <xf numFmtId="8" fontId="10" fillId="0" borderId="0" xfId="0" applyNumberFormat="1" applyFont="1"/>
    <xf numFmtId="0" fontId="14" fillId="0" borderId="0" xfId="3" applyFont="1" applyAlignment="1" applyProtection="1">
      <alignment horizontal="left"/>
    </xf>
    <xf numFmtId="0" fontId="10" fillId="0" borderId="27" xfId="0" applyFont="1" applyBorder="1" applyAlignment="1">
      <alignment horizontal="center"/>
    </xf>
    <xf numFmtId="14" fontId="10" fillId="0" borderId="27" xfId="0" applyNumberFormat="1" applyFont="1" applyBorder="1" applyAlignment="1">
      <alignment horizontal="center"/>
    </xf>
    <xf numFmtId="10" fontId="10" fillId="0" borderId="27" xfId="6" applyNumberFormat="1" applyFont="1" applyBorder="1" applyAlignment="1">
      <alignment horizontal="center"/>
    </xf>
    <xf numFmtId="164" fontId="10" fillId="0" borderId="0" xfId="6" applyNumberFormat="1" applyFont="1" applyAlignment="1">
      <alignment horizontal="center"/>
    </xf>
    <xf numFmtId="0" fontId="10" fillId="0" borderId="28" xfId="0" applyFont="1" applyBorder="1" applyAlignment="1">
      <alignment horizontal="center"/>
    </xf>
    <xf numFmtId="44" fontId="10" fillId="0" borderId="0" xfId="0" applyNumberFormat="1" applyFont="1"/>
    <xf numFmtId="167" fontId="10" fillId="0" borderId="27" xfId="2" applyNumberFormat="1" applyFont="1" applyBorder="1"/>
    <xf numFmtId="167" fontId="10" fillId="0" borderId="0" xfId="0" applyNumberFormat="1" applyFont="1"/>
    <xf numFmtId="0" fontId="14" fillId="0" borderId="0" xfId="3" applyFont="1" applyAlignment="1" applyProtection="1"/>
    <xf numFmtId="0" fontId="12" fillId="0" borderId="0" xfId="0" applyFont="1"/>
    <xf numFmtId="164" fontId="10" fillId="0" borderId="2" xfId="6" applyNumberFormat="1" applyFont="1" applyBorder="1" applyAlignment="1">
      <alignment horizontal="center"/>
    </xf>
    <xf numFmtId="0" fontId="10" fillId="0" borderId="7" xfId="0" applyFont="1" applyBorder="1"/>
    <xf numFmtId="0" fontId="10" fillId="0" borderId="2" xfId="0" applyFont="1" applyBorder="1" applyAlignment="1">
      <alignment wrapText="1"/>
    </xf>
    <xf numFmtId="8" fontId="10" fillId="0" borderId="2" xfId="2" applyNumberFormat="1" applyFont="1" applyBorder="1"/>
    <xf numFmtId="165" fontId="10" fillId="0" borderId="0" xfId="0" applyNumberFormat="1" applyFont="1" applyAlignment="1">
      <alignment horizontal="left"/>
    </xf>
    <xf numFmtId="8" fontId="10" fillId="0" borderId="27" xfId="2" applyNumberFormat="1" applyFont="1" applyBorder="1"/>
    <xf numFmtId="8" fontId="10" fillId="0" borderId="29" xfId="0" applyNumberFormat="1" applyFont="1" applyBorder="1" applyAlignment="1">
      <alignment horizontal="center"/>
    </xf>
    <xf numFmtId="44" fontId="10" fillId="0" borderId="0" xfId="0" applyNumberFormat="1" applyFont="1" applyAlignment="1">
      <alignment horizontal="center"/>
    </xf>
    <xf numFmtId="8" fontId="10" fillId="0" borderId="2" xfId="0" applyNumberFormat="1" applyFont="1" applyBorder="1" applyAlignment="1">
      <alignment horizontal="right"/>
    </xf>
    <xf numFmtId="8" fontId="10" fillId="0" borderId="2" xfId="2" applyNumberFormat="1" applyFont="1" applyBorder="1" applyAlignment="1">
      <alignment horizontal="center"/>
    </xf>
    <xf numFmtId="44" fontId="10" fillId="0" borderId="2" xfId="2" applyFont="1" applyBorder="1"/>
    <xf numFmtId="10" fontId="10" fillId="0" borderId="0" xfId="2" applyNumberFormat="1" applyFont="1"/>
    <xf numFmtId="10" fontId="10" fillId="0" borderId="2" xfId="2" applyNumberFormat="1" applyFont="1" applyBorder="1"/>
    <xf numFmtId="0" fontId="11" fillId="0" borderId="30" xfId="0" applyFont="1" applyBorder="1"/>
    <xf numFmtId="44" fontId="10" fillId="0" borderId="31" xfId="2" applyFont="1" applyBorder="1"/>
    <xf numFmtId="44" fontId="10" fillId="0" borderId="2" xfId="2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14" fontId="10" fillId="0" borderId="2" xfId="0" applyNumberFormat="1" applyFont="1" applyBorder="1" applyAlignment="1">
      <alignment horizontal="left"/>
    </xf>
    <xf numFmtId="10" fontId="10" fillId="0" borderId="0" xfId="0" applyNumberFormat="1" applyFont="1"/>
    <xf numFmtId="10" fontId="10" fillId="2" borderId="0" xfId="6" applyNumberFormat="1" applyFont="1" applyFill="1" applyAlignment="1">
      <alignment horizontal="center"/>
    </xf>
    <xf numFmtId="44" fontId="10" fillId="2" borderId="0" xfId="2" applyFont="1" applyFill="1" applyAlignment="1">
      <alignment horizontal="center"/>
    </xf>
    <xf numFmtId="44" fontId="11" fillId="0" borderId="0" xfId="6" applyNumberFormat="1" applyFont="1" applyAlignment="1">
      <alignment horizontal="center"/>
    </xf>
    <xf numFmtId="7" fontId="10" fillId="0" borderId="0" xfId="2" applyNumberFormat="1" applyFont="1" applyAlignment="1">
      <alignment horizontal="center"/>
    </xf>
    <xf numFmtId="7" fontId="14" fillId="0" borderId="0" xfId="3" applyNumberFormat="1" applyFont="1" applyAlignment="1" applyProtection="1">
      <alignment horizontal="left"/>
    </xf>
    <xf numFmtId="166" fontId="10" fillId="0" borderId="2" xfId="2" applyNumberFormat="1" applyFont="1" applyBorder="1"/>
    <xf numFmtId="166" fontId="10" fillId="0" borderId="0" xfId="2" applyNumberFormat="1" applyFont="1"/>
    <xf numFmtId="166" fontId="10" fillId="0" borderId="0" xfId="0" applyNumberFormat="1" applyFont="1"/>
    <xf numFmtId="166" fontId="10" fillId="0" borderId="27" xfId="2" applyNumberFormat="1" applyFont="1" applyBorder="1"/>
    <xf numFmtId="166" fontId="10" fillId="0" borderId="0" xfId="2" applyNumberFormat="1" applyFont="1" applyAlignment="1">
      <alignment horizontal="center"/>
    </xf>
    <xf numFmtId="166" fontId="10" fillId="0" borderId="2" xfId="2" applyNumberFormat="1" applyFont="1" applyBorder="1" applyAlignment="1">
      <alignment horizontal="center"/>
    </xf>
    <xf numFmtId="44" fontId="14" fillId="0" borderId="0" xfId="2" applyFont="1" applyAlignment="1">
      <alignment horizontal="center"/>
    </xf>
    <xf numFmtId="10" fontId="14" fillId="0" borderId="0" xfId="3" applyNumberFormat="1" applyFont="1" applyAlignment="1" applyProtection="1">
      <alignment horizontal="left"/>
    </xf>
    <xf numFmtId="10" fontId="10" fillId="0" borderId="6" xfId="6" applyNumberFormat="1" applyFont="1" applyBorder="1" applyAlignment="1">
      <alignment horizontal="center"/>
    </xf>
    <xf numFmtId="10" fontId="10" fillId="0" borderId="7" xfId="6" applyNumberFormat="1" applyFont="1" applyBorder="1" applyAlignment="1">
      <alignment horizontal="center"/>
    </xf>
    <xf numFmtId="7" fontId="10" fillId="0" borderId="0" xfId="2" applyNumberFormat="1" applyFont="1" applyAlignment="1">
      <alignment horizontal="right"/>
    </xf>
    <xf numFmtId="7" fontId="10" fillId="0" borderId="2" xfId="2" applyNumberFormat="1" applyFont="1" applyBorder="1" applyAlignment="1">
      <alignment horizontal="right"/>
    </xf>
    <xf numFmtId="7" fontId="10" fillId="0" borderId="0" xfId="0" applyNumberFormat="1" applyFont="1" applyAlignment="1">
      <alignment horizontal="right"/>
    </xf>
    <xf numFmtId="7" fontId="10" fillId="0" borderId="6" xfId="2" applyNumberFormat="1" applyFont="1" applyBorder="1" applyAlignment="1">
      <alignment horizontal="right"/>
    </xf>
    <xf numFmtId="7" fontId="10" fillId="0" borderId="7" xfId="2" applyNumberFormat="1" applyFont="1" applyBorder="1" applyAlignment="1">
      <alignment horizontal="right"/>
    </xf>
    <xf numFmtId="0" fontId="10" fillId="0" borderId="6" xfId="0" applyFont="1" applyBorder="1"/>
    <xf numFmtId="7" fontId="10" fillId="0" borderId="32" xfId="2" applyNumberFormat="1" applyFont="1" applyBorder="1" applyAlignment="1">
      <alignment horizontal="right"/>
    </xf>
    <xf numFmtId="7" fontId="10" fillId="0" borderId="31" xfId="2" applyNumberFormat="1" applyFont="1" applyBorder="1" applyAlignment="1">
      <alignment horizontal="right"/>
    </xf>
    <xf numFmtId="0" fontId="10" fillId="0" borderId="32" xfId="0" applyFont="1" applyBorder="1"/>
    <xf numFmtId="7" fontId="10" fillId="0" borderId="0" xfId="2" applyNumberFormat="1" applyFont="1" applyAlignment="1">
      <alignment horizontal="left"/>
    </xf>
    <xf numFmtId="0" fontId="10" fillId="0" borderId="31" xfId="0" applyFont="1" applyBorder="1"/>
    <xf numFmtId="43" fontId="10" fillId="0" borderId="0" xfId="1" applyFont="1"/>
    <xf numFmtId="14" fontId="10" fillId="0" borderId="0" xfId="0" applyNumberFormat="1" applyFont="1"/>
    <xf numFmtId="14" fontId="10" fillId="0" borderId="2" xfId="0" applyNumberFormat="1" applyFont="1" applyBorder="1" applyAlignment="1">
      <alignment horizontal="right"/>
    </xf>
    <xf numFmtId="14" fontId="10" fillId="0" borderId="7" xfId="0" applyNumberFormat="1" applyFont="1" applyBorder="1"/>
    <xf numFmtId="0" fontId="11" fillId="0" borderId="2" xfId="0" applyFont="1" applyBorder="1"/>
    <xf numFmtId="7" fontId="10" fillId="0" borderId="0" xfId="6" applyNumberFormat="1" applyFont="1"/>
    <xf numFmtId="164" fontId="10" fillId="0" borderId="0" xfId="6" applyNumberFormat="1" applyFont="1"/>
    <xf numFmtId="7" fontId="10" fillId="0" borderId="0" xfId="0" applyNumberFormat="1" applyFont="1" applyAlignment="1">
      <alignment horizontal="left"/>
    </xf>
    <xf numFmtId="10" fontId="10" fillId="0" borderId="6" xfId="0" applyNumberFormat="1" applyFont="1" applyBorder="1" applyAlignment="1">
      <alignment horizontal="center"/>
    </xf>
    <xf numFmtId="10" fontId="10" fillId="0" borderId="7" xfId="0" applyNumberFormat="1" applyFont="1" applyBorder="1" applyAlignment="1">
      <alignment horizontal="center"/>
    </xf>
    <xf numFmtId="44" fontId="10" fillId="0" borderId="0" xfId="2" applyFont="1" applyAlignment="1">
      <alignment horizontal="left"/>
    </xf>
    <xf numFmtId="0" fontId="10" fillId="0" borderId="34" xfId="0" applyFont="1" applyBorder="1"/>
    <xf numFmtId="14" fontId="10" fillId="0" borderId="29" xfId="0" applyNumberFormat="1" applyFont="1" applyBorder="1" applyAlignment="1">
      <alignment horizontal="center"/>
    </xf>
    <xf numFmtId="0" fontId="11" fillId="0" borderId="34" xfId="0" applyFont="1" applyBorder="1" applyAlignment="1">
      <alignment horizontal="center"/>
    </xf>
    <xf numFmtId="10" fontId="10" fillId="0" borderId="29" xfId="6" applyNumberFormat="1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0" fontId="10" fillId="0" borderId="29" xfId="0" applyFont="1" applyBorder="1"/>
    <xf numFmtId="0" fontId="10" fillId="0" borderId="36" xfId="0" applyFont="1" applyBorder="1" applyAlignment="1">
      <alignment horizontal="center"/>
    </xf>
    <xf numFmtId="8" fontId="10" fillId="0" borderId="29" xfId="2" applyNumberFormat="1" applyFont="1" applyBorder="1"/>
    <xf numFmtId="8" fontId="10" fillId="0" borderId="34" xfId="0" applyNumberFormat="1" applyFont="1" applyBorder="1"/>
    <xf numFmtId="1" fontId="10" fillId="0" borderId="27" xfId="0" applyNumberFormat="1" applyFont="1" applyBorder="1"/>
    <xf numFmtId="8" fontId="10" fillId="0" borderId="2" xfId="0" applyNumberFormat="1" applyFont="1" applyBorder="1"/>
    <xf numFmtId="8" fontId="10" fillId="0" borderId="34" xfId="2" applyNumberFormat="1" applyFont="1" applyBorder="1"/>
    <xf numFmtId="44" fontId="10" fillId="0" borderId="0" xfId="6" applyNumberFormat="1" applyFont="1" applyAlignment="1">
      <alignment horizontal="center"/>
    </xf>
    <xf numFmtId="14" fontId="14" fillId="0" borderId="0" xfId="3" applyNumberFormat="1" applyFont="1" applyAlignment="1" applyProtection="1">
      <alignment horizontal="left"/>
    </xf>
    <xf numFmtId="10" fontId="10" fillId="0" borderId="0" xfId="6" applyNumberFormat="1" applyFont="1" applyAlignment="1">
      <alignment horizontal="left"/>
    </xf>
    <xf numFmtId="8" fontId="10" fillId="0" borderId="30" xfId="2" applyNumberFormat="1" applyFont="1" applyBorder="1" applyAlignment="1">
      <alignment horizontal="right"/>
    </xf>
    <xf numFmtId="0" fontId="11" fillId="0" borderId="0" xfId="0" applyFont="1"/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10" fontId="11" fillId="0" borderId="0" xfId="6" applyNumberFormat="1" applyFont="1" applyAlignment="1">
      <alignment horizontal="left"/>
    </xf>
    <xf numFmtId="43" fontId="10" fillId="0" borderId="0" xfId="1" applyFont="1" applyAlignment="1">
      <alignment horizontal="center"/>
    </xf>
    <xf numFmtId="43" fontId="10" fillId="0" borderId="0" xfId="6" applyNumberFormat="1" applyFont="1" applyAlignment="1">
      <alignment horizontal="center"/>
    </xf>
    <xf numFmtId="8" fontId="11" fillId="0" borderId="0" xfId="2" applyNumberFormat="1" applyFont="1"/>
    <xf numFmtId="8" fontId="11" fillId="0" borderId="0" xfId="6" applyNumberFormat="1" applyFont="1"/>
    <xf numFmtId="8" fontId="10" fillId="0" borderId="0" xfId="6" applyNumberFormat="1" applyFont="1" applyAlignment="1">
      <alignment horizontal="center"/>
    </xf>
    <xf numFmtId="1" fontId="10" fillId="0" borderId="0" xfId="0" applyNumberFormat="1" applyFont="1"/>
    <xf numFmtId="1" fontId="10" fillId="0" borderId="6" xfId="6" applyNumberFormat="1" applyFont="1" applyBorder="1" applyAlignment="1">
      <alignment horizontal="center"/>
    </xf>
    <xf numFmtId="1" fontId="10" fillId="0" borderId="7" xfId="6" applyNumberFormat="1" applyFont="1" applyBorder="1" applyAlignment="1">
      <alignment horizontal="center"/>
    </xf>
    <xf numFmtId="1" fontId="11" fillId="0" borderId="6" xfId="0" applyNumberFormat="1" applyFont="1" applyBorder="1" applyAlignment="1">
      <alignment horizontal="center"/>
    </xf>
    <xf numFmtId="8" fontId="10" fillId="0" borderId="6" xfId="6" applyNumberFormat="1" applyFont="1" applyBorder="1" applyAlignment="1">
      <alignment horizontal="right"/>
    </xf>
    <xf numFmtId="10" fontId="10" fillId="0" borderId="0" xfId="2" applyNumberFormat="1" applyFont="1" applyAlignment="1">
      <alignment horizontal="center"/>
    </xf>
    <xf numFmtId="8" fontId="10" fillId="0" borderId="6" xfId="2" applyNumberFormat="1" applyFont="1" applyBorder="1"/>
    <xf numFmtId="8" fontId="10" fillId="0" borderId="0" xfId="6" applyNumberFormat="1" applyFont="1" applyAlignment="1">
      <alignment horizontal="right"/>
    </xf>
    <xf numFmtId="0" fontId="10" fillId="0" borderId="33" xfId="0" applyFont="1" applyBorder="1"/>
    <xf numFmtId="167" fontId="10" fillId="0" borderId="2" xfId="0" applyNumberFormat="1" applyFont="1" applyBorder="1"/>
    <xf numFmtId="167" fontId="10" fillId="0" borderId="0" xfId="1" applyNumberFormat="1" applyFont="1"/>
    <xf numFmtId="167" fontId="10" fillId="0" borderId="29" xfId="2" applyNumberFormat="1" applyFont="1" applyBorder="1"/>
    <xf numFmtId="167" fontId="10" fillId="0" borderId="0" xfId="2" applyNumberFormat="1" applyFont="1" applyAlignment="1">
      <alignment horizontal="left"/>
    </xf>
    <xf numFmtId="167" fontId="10" fillId="0" borderId="2" xfId="1" applyNumberFormat="1" applyFont="1" applyBorder="1"/>
    <xf numFmtId="167" fontId="10" fillId="0" borderId="29" xfId="0" applyNumberFormat="1" applyFont="1" applyBorder="1"/>
    <xf numFmtId="14" fontId="10" fillId="0" borderId="5" xfId="0" applyNumberFormat="1" applyFont="1" applyBorder="1" applyAlignment="1">
      <alignment horizontal="center"/>
    </xf>
    <xf numFmtId="14" fontId="10" fillId="0" borderId="28" xfId="0" applyNumberFormat="1" applyFont="1" applyBorder="1" applyAlignment="1">
      <alignment horizontal="center"/>
    </xf>
    <xf numFmtId="167" fontId="10" fillId="0" borderId="36" xfId="0" applyNumberFormat="1" applyFont="1" applyBorder="1"/>
    <xf numFmtId="167" fontId="10" fillId="0" borderId="37" xfId="2" applyNumberFormat="1" applyFont="1" applyBorder="1"/>
    <xf numFmtId="167" fontId="10" fillId="0" borderId="28" xfId="0" applyNumberFormat="1" applyFont="1" applyBorder="1"/>
    <xf numFmtId="167" fontId="10" fillId="0" borderId="6" xfId="0" applyNumberFormat="1" applyFont="1" applyBorder="1"/>
    <xf numFmtId="10" fontId="10" fillId="0" borderId="27" xfId="0" applyNumberFormat="1" applyFont="1" applyBorder="1" applyAlignment="1">
      <alignment horizontal="center"/>
    </xf>
    <xf numFmtId="10" fontId="10" fillId="0" borderId="2" xfId="0" applyNumberFormat="1" applyFont="1" applyBorder="1" applyAlignment="1">
      <alignment horizontal="center"/>
    </xf>
    <xf numFmtId="0" fontId="10" fillId="0" borderId="7" xfId="6" applyNumberFormat="1" applyFont="1" applyBorder="1" applyAlignment="1">
      <alignment horizontal="center"/>
    </xf>
    <xf numFmtId="0" fontId="10" fillId="0" borderId="2" xfId="6" applyNumberFormat="1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167" fontId="10" fillId="0" borderId="33" xfId="0" applyNumberFormat="1" applyFont="1" applyBorder="1"/>
    <xf numFmtId="167" fontId="10" fillId="0" borderId="27" xfId="1" applyNumberFormat="1" applyFont="1" applyBorder="1"/>
    <xf numFmtId="167" fontId="10" fillId="0" borderId="27" xfId="0" applyNumberFormat="1" applyFont="1" applyBorder="1"/>
    <xf numFmtId="167" fontId="10" fillId="0" borderId="33" xfId="1" applyNumberFormat="1" applyFont="1" applyBorder="1"/>
    <xf numFmtId="167" fontId="10" fillId="0" borderId="7" xfId="0" applyNumberFormat="1" applyFont="1" applyBorder="1"/>
    <xf numFmtId="49" fontId="10" fillId="0" borderId="27" xfId="0" applyNumberFormat="1" applyFont="1" applyBorder="1" applyAlignment="1">
      <alignment horizontal="center"/>
    </xf>
    <xf numFmtId="49" fontId="10" fillId="0" borderId="2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4" fontId="10" fillId="0" borderId="27" xfId="0" applyNumberFormat="1" applyFont="1" applyBorder="1" applyAlignment="1">
      <alignment horizontal="center"/>
    </xf>
    <xf numFmtId="8" fontId="10" fillId="0" borderId="32" xfId="2" applyNumberFormat="1" applyFont="1" applyBorder="1" applyAlignment="1">
      <alignment horizontal="right"/>
    </xf>
    <xf numFmtId="10" fontId="10" fillId="0" borderId="2" xfId="6" applyNumberFormat="1" applyFont="1" applyBorder="1"/>
    <xf numFmtId="8" fontId="10" fillId="0" borderId="31" xfId="2" applyNumberFormat="1" applyFont="1" applyBorder="1" applyAlignment="1">
      <alignment horizontal="right"/>
    </xf>
    <xf numFmtId="14" fontId="10" fillId="0" borderId="0" xfId="0" applyNumberFormat="1" applyFont="1" applyAlignment="1">
      <alignment horizontal="left"/>
    </xf>
    <xf numFmtId="7" fontId="10" fillId="0" borderId="2" xfId="0" applyNumberFormat="1" applyFont="1" applyBorder="1" applyAlignment="1">
      <alignment horizontal="right"/>
    </xf>
    <xf numFmtId="8" fontId="10" fillId="0" borderId="29" xfId="2" applyNumberFormat="1" applyFont="1" applyBorder="1" applyAlignment="1">
      <alignment horizontal="right"/>
    </xf>
    <xf numFmtId="7" fontId="10" fillId="0" borderId="29" xfId="2" applyNumberFormat="1" applyFont="1" applyBorder="1" applyAlignment="1">
      <alignment horizontal="right"/>
    </xf>
    <xf numFmtId="7" fontId="10" fillId="0" borderId="29" xfId="2" applyNumberFormat="1" applyFont="1" applyBorder="1" applyAlignment="1">
      <alignment horizontal="left"/>
    </xf>
    <xf numFmtId="0" fontId="12" fillId="0" borderId="29" xfId="0" applyFont="1" applyBorder="1"/>
    <xf numFmtId="14" fontId="10" fillId="0" borderId="29" xfId="0" applyNumberFormat="1" applyFont="1" applyBorder="1"/>
    <xf numFmtId="44" fontId="10" fillId="0" borderId="29" xfId="2" applyFont="1" applyBorder="1" applyAlignment="1">
      <alignment horizontal="right"/>
    </xf>
    <xf numFmtId="0" fontId="10" fillId="0" borderId="29" xfId="0" applyFont="1" applyBorder="1" applyAlignment="1">
      <alignment horizontal="right"/>
    </xf>
    <xf numFmtId="10" fontId="10" fillId="0" borderId="5" xfId="6" applyNumberFormat="1" applyFont="1" applyBorder="1" applyAlignment="1">
      <alignment horizontal="center"/>
    </xf>
    <xf numFmtId="167" fontId="10" fillId="0" borderId="37" xfId="0" applyNumberFormat="1" applyFont="1" applyBorder="1"/>
    <xf numFmtId="0" fontId="10" fillId="0" borderId="37" xfId="0" applyFont="1" applyBorder="1"/>
    <xf numFmtId="168" fontId="10" fillId="0" borderId="2" xfId="0" applyNumberFormat="1" applyFont="1" applyBorder="1"/>
    <xf numFmtId="168" fontId="10" fillId="0" borderId="2" xfId="0" applyNumberFormat="1" applyFont="1" applyBorder="1" applyAlignment="1">
      <alignment horizontal="center"/>
    </xf>
    <xf numFmtId="0" fontId="10" fillId="0" borderId="33" xfId="0" applyFont="1" applyBorder="1" applyAlignment="1">
      <alignment horizontal="left"/>
    </xf>
    <xf numFmtId="9" fontId="10" fillId="0" borderId="2" xfId="6" applyFont="1" applyBorder="1" applyAlignment="1">
      <alignment horizontal="left"/>
    </xf>
    <xf numFmtId="167" fontId="10" fillId="0" borderId="0" xfId="6" applyNumberFormat="1" applyFont="1"/>
    <xf numFmtId="9" fontId="10" fillId="0" borderId="0" xfId="6" applyFont="1"/>
    <xf numFmtId="43" fontId="10" fillId="0" borderId="3" xfId="1" applyFont="1" applyBorder="1"/>
    <xf numFmtId="43" fontId="10" fillId="0" borderId="8" xfId="1" applyFont="1" applyBorder="1"/>
    <xf numFmtId="43" fontId="10" fillId="0" borderId="10" xfId="1" applyFont="1" applyBorder="1"/>
    <xf numFmtId="43" fontId="10" fillId="0" borderId="2" xfId="1" applyFont="1" applyBorder="1"/>
    <xf numFmtId="43" fontId="10" fillId="0" borderId="0" xfId="1" applyFont="1" applyAlignment="1">
      <alignment horizontal="right"/>
    </xf>
    <xf numFmtId="43" fontId="10" fillId="0" borderId="29" xfId="1" applyFont="1" applyBorder="1"/>
    <xf numFmtId="43" fontId="10" fillId="0" borderId="37" xfId="1" applyFont="1" applyBorder="1"/>
    <xf numFmtId="43" fontId="10" fillId="0" borderId="27" xfId="1" applyFont="1" applyBorder="1"/>
    <xf numFmtId="43" fontId="10" fillId="0" borderId="36" xfId="1" applyFont="1" applyBorder="1"/>
    <xf numFmtId="43" fontId="10" fillId="0" borderId="6" xfId="1" applyFont="1" applyBorder="1"/>
    <xf numFmtId="43" fontId="10" fillId="0" borderId="33" xfId="1" applyFont="1" applyBorder="1"/>
    <xf numFmtId="43" fontId="10" fillId="0" borderId="7" xfId="1" applyFont="1" applyBorder="1"/>
    <xf numFmtId="43" fontId="10" fillId="0" borderId="28" xfId="1" applyFont="1" applyBorder="1"/>
    <xf numFmtId="43" fontId="10" fillId="0" borderId="5" xfId="1" applyFont="1" applyBorder="1"/>
    <xf numFmtId="170" fontId="10" fillId="0" borderId="2" xfId="0" applyNumberFormat="1" applyFont="1" applyBorder="1"/>
    <xf numFmtId="170" fontId="0" fillId="0" borderId="0" xfId="0" applyNumberFormat="1"/>
    <xf numFmtId="170" fontId="10" fillId="0" borderId="33" xfId="0" applyNumberFormat="1" applyFont="1" applyBorder="1"/>
    <xf numFmtId="170" fontId="10" fillId="0" borderId="33" xfId="1" applyNumberFormat="1" applyFont="1" applyBorder="1"/>
    <xf numFmtId="170" fontId="10" fillId="0" borderId="7" xfId="0" applyNumberFormat="1" applyFont="1" applyBorder="1"/>
    <xf numFmtId="170" fontId="10" fillId="0" borderId="27" xfId="2" applyNumberFormat="1" applyFont="1" applyBorder="1"/>
    <xf numFmtId="43" fontId="10" fillId="0" borderId="38" xfId="1" applyFont="1" applyBorder="1"/>
    <xf numFmtId="8" fontId="10" fillId="0" borderId="0" xfId="1" applyNumberFormat="1" applyFont="1"/>
    <xf numFmtId="43" fontId="10" fillId="0" borderId="2" xfId="2" applyNumberFormat="1" applyFont="1" applyBorder="1"/>
    <xf numFmtId="43" fontId="18" fillId="0" borderId="0" xfId="1" applyFont="1"/>
    <xf numFmtId="43" fontId="19" fillId="0" borderId="0" xfId="1" applyFont="1"/>
    <xf numFmtId="171" fontId="10" fillId="0" borderId="27" xfId="1" applyNumberFormat="1" applyFont="1" applyBorder="1"/>
    <xf numFmtId="10" fontId="10" fillId="0" borderId="0" xfId="0" applyNumberFormat="1" applyFont="1" applyAlignment="1">
      <alignment horizontal="center"/>
    </xf>
    <xf numFmtId="0" fontId="10" fillId="0" borderId="7" xfId="0" applyFont="1" applyBorder="1" applyAlignment="1">
      <alignment horizontal="left"/>
    </xf>
    <xf numFmtId="167" fontId="10" fillId="0" borderId="0" xfId="2" applyNumberFormat="1" applyFont="1" applyAlignment="1">
      <alignment horizontal="right"/>
    </xf>
    <xf numFmtId="0" fontId="10" fillId="0" borderId="6" xfId="0" applyFont="1" applyBorder="1" applyAlignment="1">
      <alignment horizontal="left"/>
    </xf>
    <xf numFmtId="14" fontId="10" fillId="0" borderId="6" xfId="0" applyNumberFormat="1" applyFont="1" applyBorder="1"/>
    <xf numFmtId="165" fontId="10" fillId="0" borderId="0" xfId="0" applyNumberFormat="1" applyFont="1"/>
    <xf numFmtId="167" fontId="10" fillId="0" borderId="29" xfId="6" applyNumberFormat="1" applyFont="1" applyBorder="1"/>
    <xf numFmtId="0" fontId="10" fillId="0" borderId="33" xfId="0" applyFont="1" applyBorder="1" applyAlignment="1">
      <alignment horizontal="center"/>
    </xf>
    <xf numFmtId="0" fontId="10" fillId="0" borderId="2" xfId="0" applyFont="1" applyBorder="1" applyAlignment="1">
      <alignment horizontal="left" wrapText="1"/>
    </xf>
    <xf numFmtId="0" fontId="10" fillId="0" borderId="4" xfId="0" applyFont="1" applyBorder="1"/>
    <xf numFmtId="43" fontId="10" fillId="0" borderId="9" xfId="1" applyFont="1" applyBorder="1"/>
    <xf numFmtId="0" fontId="10" fillId="0" borderId="12" xfId="0" applyFont="1" applyBorder="1"/>
    <xf numFmtId="14" fontId="10" fillId="0" borderId="39" xfId="0" applyNumberFormat="1" applyFont="1" applyBorder="1" applyAlignment="1">
      <alignment horizontal="center"/>
    </xf>
    <xf numFmtId="7" fontId="10" fillId="0" borderId="12" xfId="0" applyNumberFormat="1" applyFont="1" applyBorder="1" applyAlignment="1">
      <alignment horizontal="right"/>
    </xf>
    <xf numFmtId="7" fontId="10" fillId="0" borderId="40" xfId="0" applyNumberFormat="1" applyFont="1" applyBorder="1" applyAlignment="1">
      <alignment horizontal="center"/>
    </xf>
    <xf numFmtId="0" fontId="10" fillId="0" borderId="41" xfId="0" applyFont="1" applyBorder="1" applyAlignment="1">
      <alignment horizontal="center"/>
    </xf>
    <xf numFmtId="0" fontId="10" fillId="0" borderId="22" xfId="0" applyFont="1" applyBorder="1"/>
    <xf numFmtId="14" fontId="10" fillId="0" borderId="41" xfId="0" applyNumberFormat="1" applyFont="1" applyBorder="1" applyAlignment="1">
      <alignment horizontal="center"/>
    </xf>
    <xf numFmtId="7" fontId="10" fillId="0" borderId="9" xfId="0" applyNumberFormat="1" applyFont="1" applyBorder="1" applyAlignment="1">
      <alignment horizontal="right"/>
    </xf>
    <xf numFmtId="7" fontId="10" fillId="0" borderId="42" xfId="0" applyNumberFormat="1" applyFont="1" applyBorder="1" applyAlignment="1">
      <alignment horizontal="center"/>
    </xf>
    <xf numFmtId="43" fontId="10" fillId="0" borderId="44" xfId="1" applyFont="1" applyBorder="1"/>
    <xf numFmtId="0" fontId="10" fillId="0" borderId="12" xfId="5" applyFont="1" applyBorder="1" applyAlignment="1">
      <alignment horizontal="center"/>
    </xf>
    <xf numFmtId="14" fontId="10" fillId="0" borderId="19" xfId="0" quotePrefix="1" applyNumberFormat="1" applyFont="1" applyBorder="1" applyAlignment="1">
      <alignment horizontal="center"/>
    </xf>
    <xf numFmtId="7" fontId="10" fillId="0" borderId="22" xfId="5" applyNumberFormat="1" applyFont="1" applyBorder="1"/>
    <xf numFmtId="7" fontId="10" fillId="0" borderId="43" xfId="5" applyNumberFormat="1" applyFont="1" applyBorder="1"/>
    <xf numFmtId="0" fontId="10" fillId="0" borderId="43" xfId="5" applyFont="1" applyBorder="1"/>
    <xf numFmtId="167" fontId="10" fillId="0" borderId="5" xfId="0" applyNumberFormat="1" applyFont="1" applyBorder="1"/>
    <xf numFmtId="167" fontId="10" fillId="0" borderId="38" xfId="2" applyNumberFormat="1" applyFont="1" applyBorder="1"/>
    <xf numFmtId="10" fontId="10" fillId="0" borderId="28" xfId="6" applyNumberFormat="1" applyFont="1" applyBorder="1" applyAlignment="1">
      <alignment horizontal="center"/>
    </xf>
    <xf numFmtId="169" fontId="10" fillId="0" borderId="2" xfId="0" applyNumberFormat="1" applyFont="1" applyBorder="1" applyAlignment="1">
      <alignment horizontal="center"/>
    </xf>
    <xf numFmtId="14" fontId="10" fillId="0" borderId="2" xfId="0" applyNumberFormat="1" applyFont="1" applyBorder="1" applyAlignment="1">
      <alignment horizontal="right" wrapText="1"/>
    </xf>
    <xf numFmtId="10" fontId="10" fillId="0" borderId="0" xfId="6" applyNumberFormat="1" applyFont="1" applyFill="1" applyBorder="1" applyAlignment="1">
      <alignment horizontal="center"/>
    </xf>
    <xf numFmtId="10" fontId="10" fillId="0" borderId="28" xfId="6" applyNumberFormat="1" applyFont="1" applyFill="1" applyBorder="1" applyAlignment="1">
      <alignment horizontal="center"/>
    </xf>
    <xf numFmtId="10" fontId="10" fillId="0" borderId="7" xfId="6" applyNumberFormat="1" applyFont="1" applyFill="1" applyBorder="1" applyAlignment="1">
      <alignment horizontal="center"/>
    </xf>
    <xf numFmtId="167" fontId="10" fillId="0" borderId="2" xfId="1" applyNumberFormat="1" applyFont="1" applyFill="1" applyBorder="1"/>
    <xf numFmtId="167" fontId="10" fillId="0" borderId="27" xfId="1" applyNumberFormat="1" applyFont="1" applyFill="1" applyBorder="1"/>
    <xf numFmtId="43" fontId="10" fillId="0" borderId="27" xfId="1" applyFont="1" applyFill="1" applyBorder="1"/>
    <xf numFmtId="43" fontId="10" fillId="0" borderId="0" xfId="1" applyFont="1" applyFill="1"/>
    <xf numFmtId="43" fontId="10" fillId="0" borderId="2" xfId="1" applyFont="1" applyFill="1" applyBorder="1"/>
    <xf numFmtId="167" fontId="10" fillId="0" borderId="33" xfId="1" applyNumberFormat="1" applyFont="1" applyFill="1" applyBorder="1"/>
    <xf numFmtId="43" fontId="10" fillId="0" borderId="33" xfId="1" applyFont="1" applyFill="1" applyBorder="1"/>
    <xf numFmtId="43" fontId="10" fillId="0" borderId="28" xfId="1" applyFont="1" applyFill="1" applyBorder="1"/>
    <xf numFmtId="43" fontId="10" fillId="0" borderId="5" xfId="1" applyFont="1" applyFill="1" applyBorder="1"/>
    <xf numFmtId="167" fontId="10" fillId="0" borderId="27" xfId="2" applyNumberFormat="1" applyFont="1" applyFill="1" applyBorder="1"/>
    <xf numFmtId="43" fontId="10" fillId="0" borderId="36" xfId="1" applyFont="1" applyFill="1" applyBorder="1"/>
    <xf numFmtId="170" fontId="10" fillId="0" borderId="2" xfId="1" applyNumberFormat="1" applyFont="1" applyFill="1" applyBorder="1"/>
    <xf numFmtId="170" fontId="10" fillId="0" borderId="33" xfId="1" applyNumberFormat="1" applyFont="1" applyFill="1" applyBorder="1"/>
    <xf numFmtId="170" fontId="10" fillId="0" borderId="27" xfId="2" applyNumberFormat="1" applyFont="1" applyFill="1" applyBorder="1"/>
    <xf numFmtId="0" fontId="0" fillId="0" borderId="0" xfId="0" applyAlignment="1">
      <alignment vertical="center"/>
    </xf>
    <xf numFmtId="14" fontId="0" fillId="0" borderId="0" xfId="0" applyNumberFormat="1" applyAlignment="1">
      <alignment vertical="center"/>
    </xf>
    <xf numFmtId="14" fontId="0" fillId="0" borderId="0" xfId="0" applyNumberFormat="1"/>
    <xf numFmtId="14" fontId="0" fillId="3" borderId="0" xfId="0" applyNumberFormat="1" applyFill="1" applyAlignment="1">
      <alignment vertical="center"/>
    </xf>
    <xf numFmtId="0" fontId="0" fillId="3" borderId="0" xfId="0" applyFill="1"/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1" fillId="3" borderId="0" xfId="0" applyFont="1" applyFill="1"/>
    <xf numFmtId="0" fontId="1" fillId="0" borderId="0" xfId="0" applyFont="1"/>
    <xf numFmtId="0" fontId="0" fillId="3" borderId="0" xfId="0" applyFill="1" applyAlignment="1">
      <alignment vertical="center"/>
    </xf>
    <xf numFmtId="14" fontId="0" fillId="3" borderId="0" xfId="0" applyNumberFormat="1" applyFill="1"/>
    <xf numFmtId="14" fontId="20" fillId="0" borderId="0" xfId="0" applyNumberFormat="1" applyFont="1" applyAlignment="1">
      <alignment horizontal="center"/>
    </xf>
    <xf numFmtId="14" fontId="10" fillId="3" borderId="0" xfId="0" applyNumberFormat="1" applyFont="1" applyFill="1" applyAlignment="1">
      <alignment horizontal="center"/>
    </xf>
    <xf numFmtId="0" fontId="2" fillId="0" borderId="2" xfId="0" applyFont="1" applyBorder="1"/>
    <xf numFmtId="0" fontId="2" fillId="0" borderId="2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0" xfId="0" applyFont="1"/>
    <xf numFmtId="14" fontId="2" fillId="0" borderId="27" xfId="0" applyNumberFormat="1" applyFont="1" applyBorder="1" applyAlignment="1">
      <alignment horizontal="center" wrapText="1"/>
    </xf>
    <xf numFmtId="14" fontId="2" fillId="0" borderId="27" xfId="0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10" fontId="2" fillId="0" borderId="27" xfId="6" applyNumberFormat="1" applyFont="1" applyBorder="1" applyAlignment="1">
      <alignment horizontal="center"/>
    </xf>
    <xf numFmtId="10" fontId="2" fillId="0" borderId="27" xfId="0" applyNumberFormat="1" applyFont="1" applyBorder="1" applyAlignment="1">
      <alignment horizontal="center"/>
    </xf>
    <xf numFmtId="10" fontId="2" fillId="0" borderId="2" xfId="6" applyNumberFormat="1" applyFont="1" applyBorder="1" applyAlignment="1">
      <alignment horizontal="center"/>
    </xf>
    <xf numFmtId="10" fontId="2" fillId="0" borderId="0" xfId="6" applyNumberFormat="1" applyFont="1" applyFill="1" applyBorder="1" applyAlignment="1">
      <alignment horizontal="center"/>
    </xf>
    <xf numFmtId="1" fontId="2" fillId="0" borderId="0" xfId="0" applyNumberFormat="1" applyFont="1"/>
    <xf numFmtId="0" fontId="2" fillId="0" borderId="7" xfId="0" applyFont="1" applyBorder="1"/>
    <xf numFmtId="10" fontId="2" fillId="0" borderId="28" xfId="6" applyNumberFormat="1" applyFont="1" applyFill="1" applyBorder="1" applyAlignment="1">
      <alignment horizontal="center"/>
    </xf>
    <xf numFmtId="10" fontId="2" fillId="0" borderId="7" xfId="6" applyNumberFormat="1" applyFont="1" applyFill="1" applyBorder="1" applyAlignment="1">
      <alignment horizontal="center"/>
    </xf>
    <xf numFmtId="1" fontId="23" fillId="0" borderId="28" xfId="0" applyNumberFormat="1" applyFont="1" applyBorder="1" applyAlignment="1">
      <alignment horizontal="center"/>
    </xf>
    <xf numFmtId="0" fontId="2" fillId="0" borderId="33" xfId="0" applyFont="1" applyBorder="1"/>
    <xf numFmtId="0" fontId="2" fillId="0" borderId="36" xfId="0" applyFont="1" applyBorder="1"/>
    <xf numFmtId="43" fontId="2" fillId="0" borderId="27" xfId="1" applyFont="1" applyFill="1" applyBorder="1"/>
    <xf numFmtId="167" fontId="2" fillId="0" borderId="0" xfId="0" applyNumberFormat="1" applyFont="1"/>
    <xf numFmtId="167" fontId="2" fillId="0" borderId="2" xfId="1" applyNumberFormat="1" applyFont="1" applyFill="1" applyBorder="1"/>
    <xf numFmtId="167" fontId="2" fillId="0" borderId="27" xfId="1" applyNumberFormat="1" applyFont="1" applyFill="1" applyBorder="1"/>
    <xf numFmtId="167" fontId="2" fillId="0" borderId="2" xfId="0" applyNumberFormat="1" applyFont="1" applyBorder="1"/>
    <xf numFmtId="167" fontId="2" fillId="0" borderId="27" xfId="0" applyNumberFormat="1" applyFont="1" applyBorder="1"/>
    <xf numFmtId="14" fontId="2" fillId="0" borderId="2" xfId="0" applyNumberFormat="1" applyFont="1" applyBorder="1"/>
    <xf numFmtId="43" fontId="2" fillId="0" borderId="2" xfId="1" applyFont="1" applyFill="1" applyBorder="1"/>
    <xf numFmtId="167" fontId="2" fillId="0" borderId="28" xfId="1" applyNumberFormat="1" applyFont="1" applyFill="1" applyBorder="1"/>
    <xf numFmtId="170" fontId="2" fillId="0" borderId="33" xfId="0" applyNumberFormat="1" applyFont="1" applyBorder="1"/>
    <xf numFmtId="167" fontId="2" fillId="0" borderId="33" xfId="1" applyNumberFormat="1" applyFont="1" applyFill="1" applyBorder="1"/>
    <xf numFmtId="167" fontId="2" fillId="0" borderId="7" xfId="0" applyNumberFormat="1" applyFont="1" applyBorder="1"/>
    <xf numFmtId="167" fontId="2" fillId="0" borderId="28" xfId="0" applyNumberFormat="1" applyFont="1" applyBorder="1"/>
    <xf numFmtId="43" fontId="2" fillId="0" borderId="28" xfId="1" applyFont="1" applyFill="1" applyBorder="1"/>
    <xf numFmtId="170" fontId="2" fillId="0" borderId="2" xfId="0" applyNumberFormat="1" applyFont="1" applyBorder="1"/>
    <xf numFmtId="167" fontId="2" fillId="0" borderId="27" xfId="2" applyNumberFormat="1" applyFont="1" applyFill="1" applyBorder="1"/>
    <xf numFmtId="167" fontId="2" fillId="3" borderId="27" xfId="1" applyNumberFormat="1" applyFont="1" applyFill="1" applyBorder="1"/>
    <xf numFmtId="44" fontId="2" fillId="0" borderId="0" xfId="0" applyNumberFormat="1" applyFont="1"/>
    <xf numFmtId="0" fontId="2" fillId="0" borderId="0" xfId="0" applyFont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10" fontId="2" fillId="0" borderId="11" xfId="6" applyNumberFormat="1" applyFont="1" applyBorder="1" applyAlignment="1">
      <alignment horizontal="center"/>
    </xf>
    <xf numFmtId="0" fontId="2" fillId="0" borderId="36" xfId="1" applyNumberFormat="1" applyFont="1" applyBorder="1"/>
    <xf numFmtId="171" fontId="2" fillId="0" borderId="27" xfId="1" applyNumberFormat="1" applyFont="1" applyBorder="1"/>
    <xf numFmtId="43" fontId="2" fillId="0" borderId="27" xfId="1" applyFont="1" applyBorder="1"/>
    <xf numFmtId="170" fontId="2" fillId="0" borderId="36" xfId="1" applyNumberFormat="1" applyFont="1" applyBorder="1"/>
    <xf numFmtId="170" fontId="2" fillId="0" borderId="7" xfId="0" applyNumberFormat="1" applyFont="1" applyBorder="1"/>
    <xf numFmtId="43" fontId="2" fillId="0" borderId="28" xfId="1" applyFont="1" applyBorder="1"/>
    <xf numFmtId="170" fontId="2" fillId="3" borderId="28" xfId="2" applyNumberFormat="1" applyFont="1" applyFill="1" applyBorder="1"/>
    <xf numFmtId="10" fontId="2" fillId="0" borderId="27" xfId="6" applyNumberFormat="1" applyFont="1" applyFill="1" applyBorder="1" applyAlignment="1">
      <alignment horizontal="center"/>
    </xf>
    <xf numFmtId="10" fontId="2" fillId="0" borderId="2" xfId="6" applyNumberFormat="1" applyFont="1" applyFill="1" applyBorder="1" applyAlignment="1">
      <alignment horizontal="center"/>
    </xf>
    <xf numFmtId="171" fontId="2" fillId="0" borderId="2" xfId="1" applyNumberFormat="1" applyFont="1" applyFill="1" applyBorder="1"/>
    <xf numFmtId="171" fontId="2" fillId="0" borderId="27" xfId="1" applyNumberFormat="1" applyFont="1" applyFill="1" applyBorder="1"/>
    <xf numFmtId="170" fontId="2" fillId="0" borderId="27" xfId="1" applyNumberFormat="1" applyFont="1" applyFill="1" applyBorder="1"/>
    <xf numFmtId="171" fontId="2" fillId="0" borderId="2" xfId="0" applyNumberFormat="1" applyFont="1" applyBorder="1"/>
    <xf numFmtId="171" fontId="2" fillId="0" borderId="27" xfId="0" applyNumberFormat="1" applyFont="1" applyBorder="1"/>
    <xf numFmtId="171" fontId="2" fillId="0" borderId="28" xfId="1" applyNumberFormat="1" applyFont="1" applyFill="1" applyBorder="1"/>
    <xf numFmtId="170" fontId="2" fillId="0" borderId="33" xfId="1" applyNumberFormat="1" applyFont="1" applyFill="1" applyBorder="1"/>
    <xf numFmtId="170" fontId="2" fillId="0" borderId="28" xfId="0" applyNumberFormat="1" applyFont="1" applyBorder="1"/>
    <xf numFmtId="170" fontId="2" fillId="0" borderId="28" xfId="1" applyNumberFormat="1" applyFont="1" applyFill="1" applyBorder="1"/>
    <xf numFmtId="170" fontId="2" fillId="0" borderId="27" xfId="2" applyNumberFormat="1" applyFont="1" applyFill="1" applyBorder="1"/>
    <xf numFmtId="170" fontId="2" fillId="3" borderId="27" xfId="1" applyNumberFormat="1" applyFont="1" applyFill="1" applyBorder="1"/>
    <xf numFmtId="0" fontId="2" fillId="0" borderId="27" xfId="0" applyFont="1" applyBorder="1"/>
    <xf numFmtId="0" fontId="2" fillId="0" borderId="28" xfId="0" applyFont="1" applyBorder="1"/>
    <xf numFmtId="171" fontId="2" fillId="0" borderId="0" xfId="1" applyNumberFormat="1" applyFont="1" applyFill="1"/>
    <xf numFmtId="14" fontId="2" fillId="0" borderId="11" xfId="0" applyNumberFormat="1" applyFont="1" applyBorder="1" applyAlignment="1">
      <alignment horizontal="center" wrapText="1"/>
    </xf>
    <xf numFmtId="14" fontId="2" fillId="0" borderId="11" xfId="0" applyNumberFormat="1" applyFont="1" applyBorder="1" applyAlignment="1">
      <alignment horizontal="center"/>
    </xf>
    <xf numFmtId="10" fontId="2" fillId="0" borderId="11" xfId="0" applyNumberFormat="1" applyFont="1" applyBorder="1" applyAlignment="1">
      <alignment horizontal="center"/>
    </xf>
    <xf numFmtId="164" fontId="2" fillId="0" borderId="11" xfId="0" applyNumberFormat="1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164" fontId="2" fillId="0" borderId="27" xfId="0" applyNumberFormat="1" applyFont="1" applyBorder="1" applyAlignment="1">
      <alignment horizontal="center"/>
    </xf>
    <xf numFmtId="1" fontId="23" fillId="0" borderId="0" xfId="0" applyNumberFormat="1" applyFont="1"/>
    <xf numFmtId="170" fontId="2" fillId="0" borderId="2" xfId="1" applyNumberFormat="1" applyFont="1" applyFill="1" applyBorder="1"/>
    <xf numFmtId="171" fontId="2" fillId="0" borderId="28" xfId="0" applyNumberFormat="1" applyFont="1" applyBorder="1"/>
    <xf numFmtId="171" fontId="2" fillId="0" borderId="0" xfId="1" applyNumberFormat="1" applyFont="1"/>
    <xf numFmtId="0" fontId="2" fillId="0" borderId="2" xfId="0" applyFont="1" applyBorder="1" applyAlignment="1">
      <alignment horizontal="center" wrapText="1"/>
    </xf>
    <xf numFmtId="0" fontId="2" fillId="0" borderId="36" xfId="0" applyFont="1" applyBorder="1" applyAlignment="1">
      <alignment horizontal="center"/>
    </xf>
    <xf numFmtId="164" fontId="2" fillId="0" borderId="11" xfId="6" applyNumberFormat="1" applyFont="1" applyBorder="1" applyAlignment="1">
      <alignment horizontal="center"/>
    </xf>
    <xf numFmtId="0" fontId="25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</cellXfs>
  <cellStyles count="8">
    <cellStyle name="Comma" xfId="1" builtinId="3"/>
    <cellStyle name="Currency" xfId="2" builtinId="4"/>
    <cellStyle name="Hyperlink" xfId="3" builtinId="8"/>
    <cellStyle name="Hyperlink_MHC 90AB" xfId="4" xr:uid="{00000000-0005-0000-0000-000003000000}"/>
    <cellStyle name="Normal" xfId="0" builtinId="0"/>
    <cellStyle name="Normal 2" xfId="7" xr:uid="{00000000-0005-0000-0000-000005000000}"/>
    <cellStyle name="Normal_Sheet1" xfId="5" xr:uid="{00000000-0005-0000-0000-000006000000}"/>
    <cellStyle name="Percent" xfId="6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A5713-6199-4880-B7FE-EF01947B42FA}">
  <dimension ref="A1:P1911"/>
  <sheetViews>
    <sheetView zoomScaleNormal="100" workbookViewId="0">
      <pane ySplit="1" topLeftCell="A2" activePane="bottomLeft" state="frozen"/>
      <selection pane="bottomLeft"/>
    </sheetView>
  </sheetViews>
  <sheetFormatPr defaultRowHeight="12.75" x14ac:dyDescent="0.2"/>
  <cols>
    <col min="1" max="1" width="21.5703125" bestFit="1" customWidth="1"/>
    <col min="2" max="2" width="14.5703125" bestFit="1" customWidth="1"/>
    <col min="3" max="3" width="12.140625" bestFit="1" customWidth="1"/>
    <col min="4" max="4" width="11.42578125" bestFit="1" customWidth="1"/>
    <col min="5" max="5" width="16.85546875" bestFit="1" customWidth="1"/>
    <col min="6" max="6" width="4.85546875" bestFit="1" customWidth="1"/>
    <col min="7" max="7" width="20" bestFit="1" customWidth="1"/>
    <col min="8" max="8" width="9.42578125" bestFit="1" customWidth="1"/>
    <col min="9" max="9" width="10.85546875" bestFit="1" customWidth="1"/>
    <col min="10" max="10" width="12.140625" bestFit="1" customWidth="1"/>
    <col min="11" max="11" width="19.7109375" bestFit="1" customWidth="1"/>
    <col min="12" max="12" width="17.42578125" bestFit="1" customWidth="1"/>
    <col min="13" max="13" width="15.140625" bestFit="1" customWidth="1"/>
    <col min="14" max="14" width="8.85546875" bestFit="1" customWidth="1"/>
    <col min="15" max="15" width="17.28515625" bestFit="1" customWidth="1"/>
    <col min="16" max="16" width="11.5703125" bestFit="1" customWidth="1"/>
  </cols>
  <sheetData>
    <row r="1" spans="1:16" x14ac:dyDescent="0.2">
      <c r="A1" s="389" t="s">
        <v>1374</v>
      </c>
      <c r="B1" s="389" t="s">
        <v>1375</v>
      </c>
      <c r="C1" s="389" t="s">
        <v>1376</v>
      </c>
      <c r="D1" s="389" t="s">
        <v>1377</v>
      </c>
      <c r="E1" s="389" t="s">
        <v>1378</v>
      </c>
      <c r="F1" s="389" t="s">
        <v>1379</v>
      </c>
      <c r="G1" s="389" t="s">
        <v>1380</v>
      </c>
      <c r="H1" s="389" t="s">
        <v>1381</v>
      </c>
      <c r="I1" s="389" t="s">
        <v>1382</v>
      </c>
      <c r="J1" s="389" t="s">
        <v>1383</v>
      </c>
      <c r="K1" s="389" t="s">
        <v>1384</v>
      </c>
      <c r="L1" s="389" t="s">
        <v>1385</v>
      </c>
      <c r="M1" s="389" t="s">
        <v>1386</v>
      </c>
    </row>
    <row r="2" spans="1:16" x14ac:dyDescent="0.2">
      <c r="A2" s="389">
        <v>2</v>
      </c>
      <c r="B2" s="389">
        <v>350</v>
      </c>
      <c r="C2" s="389">
        <v>2</v>
      </c>
      <c r="D2" s="392">
        <v>45444</v>
      </c>
      <c r="E2" s="390">
        <v>49279</v>
      </c>
      <c r="F2" s="389">
        <v>0</v>
      </c>
      <c r="G2" s="389">
        <v>1</v>
      </c>
      <c r="H2" s="389">
        <v>154182</v>
      </c>
      <c r="I2" s="389" t="s">
        <v>1387</v>
      </c>
      <c r="J2" s="389" t="b">
        <v>0</v>
      </c>
      <c r="K2" s="389">
        <v>0</v>
      </c>
      <c r="L2" s="389">
        <v>0</v>
      </c>
      <c r="M2" s="389">
        <v>0</v>
      </c>
      <c r="N2" t="s">
        <v>1388</v>
      </c>
      <c r="O2" t="s">
        <v>1412</v>
      </c>
      <c r="P2" t="s">
        <v>1417</v>
      </c>
    </row>
    <row r="3" spans="1:16" ht="15" x14ac:dyDescent="0.25">
      <c r="A3" s="389">
        <v>2</v>
      </c>
      <c r="B3">
        <v>351</v>
      </c>
      <c r="C3">
        <v>7</v>
      </c>
      <c r="D3" s="391">
        <v>45444</v>
      </c>
      <c r="E3" s="390">
        <v>50740</v>
      </c>
      <c r="F3" s="389">
        <v>0</v>
      </c>
      <c r="G3" s="389">
        <v>1</v>
      </c>
      <c r="H3">
        <v>215000</v>
      </c>
      <c r="I3" s="22"/>
      <c r="J3" s="389" t="b">
        <v>0</v>
      </c>
      <c r="K3" s="389">
        <v>0</v>
      </c>
      <c r="L3" s="389">
        <v>0</v>
      </c>
      <c r="M3" s="389">
        <v>0</v>
      </c>
      <c r="N3" t="s">
        <v>957</v>
      </c>
      <c r="O3" t="s">
        <v>1414</v>
      </c>
      <c r="P3" t="s">
        <v>990</v>
      </c>
    </row>
    <row r="4" spans="1:16" ht="15" x14ac:dyDescent="0.25">
      <c r="A4" s="389">
        <v>2</v>
      </c>
      <c r="B4">
        <v>352</v>
      </c>
      <c r="C4">
        <v>7</v>
      </c>
      <c r="D4" s="391">
        <v>45444</v>
      </c>
      <c r="E4" s="390">
        <v>53662</v>
      </c>
      <c r="F4" s="389">
        <v>0</v>
      </c>
      <c r="G4" s="389">
        <v>1</v>
      </c>
      <c r="H4">
        <v>555000</v>
      </c>
      <c r="I4" s="23"/>
      <c r="J4" s="389" t="b">
        <v>0</v>
      </c>
      <c r="K4" s="389">
        <v>0</v>
      </c>
      <c r="L4" s="389">
        <v>0</v>
      </c>
      <c r="M4" s="389">
        <v>0</v>
      </c>
      <c r="N4" t="s">
        <v>1389</v>
      </c>
      <c r="O4" t="s">
        <v>1414</v>
      </c>
      <c r="P4" t="s">
        <v>1018</v>
      </c>
    </row>
    <row r="5" spans="1:16" ht="15" x14ac:dyDescent="0.25">
      <c r="A5" s="389">
        <v>2</v>
      </c>
      <c r="B5">
        <v>353</v>
      </c>
      <c r="C5">
        <v>7</v>
      </c>
      <c r="D5" s="391">
        <v>45444</v>
      </c>
      <c r="E5" s="390">
        <v>52566</v>
      </c>
      <c r="F5" s="389">
        <v>0</v>
      </c>
      <c r="G5" s="389">
        <v>1</v>
      </c>
      <c r="H5">
        <v>510000</v>
      </c>
      <c r="I5" s="23"/>
      <c r="J5" s="389" t="b">
        <v>0</v>
      </c>
      <c r="K5" s="389">
        <v>0</v>
      </c>
      <c r="L5" s="389">
        <v>0</v>
      </c>
      <c r="M5" s="389">
        <v>0</v>
      </c>
      <c r="N5" t="s">
        <v>1390</v>
      </c>
      <c r="O5" t="s">
        <v>1414</v>
      </c>
      <c r="P5" t="s">
        <v>1044</v>
      </c>
    </row>
    <row r="6" spans="1:16" ht="15" x14ac:dyDescent="0.25">
      <c r="A6" s="389">
        <v>2</v>
      </c>
      <c r="B6">
        <v>354</v>
      </c>
      <c r="C6">
        <v>7</v>
      </c>
      <c r="D6" s="391">
        <v>45444</v>
      </c>
      <c r="E6" s="390">
        <v>52932</v>
      </c>
      <c r="F6" s="389">
        <v>0</v>
      </c>
      <c r="G6" s="389">
        <v>1</v>
      </c>
      <c r="H6">
        <v>870000</v>
      </c>
      <c r="I6" s="23"/>
      <c r="J6" s="389" t="b">
        <v>0</v>
      </c>
      <c r="K6" s="389">
        <v>0</v>
      </c>
      <c r="L6" s="389">
        <v>0</v>
      </c>
      <c r="M6" s="389">
        <v>0</v>
      </c>
      <c r="N6" t="s">
        <v>1391</v>
      </c>
      <c r="O6" t="s">
        <v>1414</v>
      </c>
      <c r="P6" t="s">
        <v>1075</v>
      </c>
    </row>
    <row r="7" spans="1:16" ht="15" x14ac:dyDescent="0.25">
      <c r="A7" s="389">
        <v>2</v>
      </c>
      <c r="B7">
        <v>355</v>
      </c>
      <c r="C7">
        <v>7</v>
      </c>
      <c r="D7" s="391">
        <v>45444</v>
      </c>
      <c r="E7" s="390">
        <v>54393</v>
      </c>
      <c r="F7" s="389">
        <v>0</v>
      </c>
      <c r="G7" s="389">
        <v>1</v>
      </c>
      <c r="H7">
        <v>1235000</v>
      </c>
      <c r="I7" s="23"/>
      <c r="J7" s="389" t="b">
        <v>0</v>
      </c>
      <c r="K7" s="389">
        <v>0</v>
      </c>
      <c r="L7" s="389">
        <v>0</v>
      </c>
      <c r="M7" s="389">
        <v>0</v>
      </c>
      <c r="N7" t="s">
        <v>1392</v>
      </c>
      <c r="O7" t="s">
        <v>1414</v>
      </c>
      <c r="P7" t="s">
        <v>1103</v>
      </c>
    </row>
    <row r="8" spans="1:16" ht="15" x14ac:dyDescent="0.25">
      <c r="A8" s="389">
        <v>2</v>
      </c>
      <c r="B8">
        <v>356</v>
      </c>
      <c r="C8">
        <v>7</v>
      </c>
      <c r="D8" s="391">
        <v>45444</v>
      </c>
      <c r="E8" s="390">
        <v>54758</v>
      </c>
      <c r="F8" s="389">
        <v>0</v>
      </c>
      <c r="G8" s="389">
        <v>1</v>
      </c>
      <c r="H8">
        <v>1485000</v>
      </c>
      <c r="I8" s="23"/>
      <c r="J8" s="389" t="b">
        <v>0</v>
      </c>
      <c r="K8" s="389">
        <v>0</v>
      </c>
      <c r="L8" s="389">
        <v>0</v>
      </c>
      <c r="M8" s="389">
        <v>0</v>
      </c>
      <c r="N8" t="s">
        <v>1393</v>
      </c>
      <c r="O8" t="s">
        <v>1414</v>
      </c>
      <c r="P8" t="s">
        <v>1134</v>
      </c>
    </row>
    <row r="9" spans="1:16" ht="15" x14ac:dyDescent="0.25">
      <c r="A9" s="389">
        <v>2</v>
      </c>
      <c r="B9">
        <v>357</v>
      </c>
      <c r="C9">
        <v>7</v>
      </c>
      <c r="D9" s="391">
        <v>45444</v>
      </c>
      <c r="E9" s="390">
        <v>54575</v>
      </c>
      <c r="F9" s="389">
        <v>0</v>
      </c>
      <c r="G9" s="389">
        <v>1</v>
      </c>
      <c r="H9">
        <v>900000</v>
      </c>
      <c r="I9" s="23"/>
      <c r="J9" s="389" t="b">
        <v>0</v>
      </c>
      <c r="K9" s="389">
        <v>0</v>
      </c>
      <c r="L9" s="389">
        <v>0</v>
      </c>
      <c r="M9" s="389">
        <v>0</v>
      </c>
      <c r="N9" t="s">
        <v>1394</v>
      </c>
      <c r="O9" t="s">
        <v>1414</v>
      </c>
      <c r="P9" t="s">
        <v>1164</v>
      </c>
    </row>
    <row r="10" spans="1:16" ht="15" x14ac:dyDescent="0.25">
      <c r="A10" s="389">
        <v>2</v>
      </c>
      <c r="B10">
        <v>358</v>
      </c>
      <c r="C10">
        <v>7</v>
      </c>
      <c r="D10" s="391">
        <v>45444</v>
      </c>
      <c r="E10" s="390">
        <v>55123</v>
      </c>
      <c r="F10" s="389">
        <v>0</v>
      </c>
      <c r="G10" s="389">
        <v>1</v>
      </c>
      <c r="H10">
        <v>980000</v>
      </c>
      <c r="I10" s="23"/>
      <c r="J10" s="389" t="b">
        <v>0</v>
      </c>
      <c r="K10" s="389">
        <v>0</v>
      </c>
      <c r="L10" s="389">
        <v>0</v>
      </c>
      <c r="M10" s="389">
        <v>0</v>
      </c>
      <c r="N10" t="s">
        <v>1395</v>
      </c>
      <c r="O10" t="s">
        <v>1414</v>
      </c>
      <c r="P10" t="s">
        <v>1193</v>
      </c>
    </row>
    <row r="11" spans="1:16" ht="15" x14ac:dyDescent="0.25">
      <c r="A11" s="389">
        <v>2</v>
      </c>
      <c r="B11">
        <v>359</v>
      </c>
      <c r="C11">
        <v>7</v>
      </c>
      <c r="D11" s="391">
        <v>45444</v>
      </c>
      <c r="E11" s="390">
        <v>55123</v>
      </c>
      <c r="F11" s="389">
        <v>0</v>
      </c>
      <c r="G11" s="389">
        <v>1</v>
      </c>
      <c r="H11">
        <v>1235000</v>
      </c>
      <c r="I11" s="23"/>
      <c r="J11" s="389" t="b">
        <v>0</v>
      </c>
      <c r="K11" s="389">
        <v>0</v>
      </c>
      <c r="L11" s="389">
        <v>0</v>
      </c>
      <c r="M11" s="389">
        <v>0</v>
      </c>
      <c r="N11" t="s">
        <v>1396</v>
      </c>
      <c r="O11" t="s">
        <v>1414</v>
      </c>
      <c r="P11" t="s">
        <v>1221</v>
      </c>
    </row>
    <row r="12" spans="1:16" ht="15" x14ac:dyDescent="0.25">
      <c r="A12" s="389">
        <v>2</v>
      </c>
      <c r="B12">
        <v>360</v>
      </c>
      <c r="C12">
        <v>7</v>
      </c>
      <c r="D12" s="391">
        <v>45444</v>
      </c>
      <c r="E12" s="390">
        <v>55305</v>
      </c>
      <c r="F12" s="389">
        <v>0</v>
      </c>
      <c r="G12" s="389">
        <v>1</v>
      </c>
      <c r="H12">
        <v>1340000</v>
      </c>
      <c r="I12" s="23"/>
      <c r="J12" s="389" t="b">
        <v>0</v>
      </c>
      <c r="K12" s="389">
        <v>0</v>
      </c>
      <c r="L12" s="389">
        <v>0</v>
      </c>
      <c r="M12" s="389">
        <v>0</v>
      </c>
      <c r="N12" t="s">
        <v>1397</v>
      </c>
      <c r="O12" t="s">
        <v>1414</v>
      </c>
      <c r="P12" t="s">
        <v>1250</v>
      </c>
    </row>
    <row r="13" spans="1:16" ht="15" x14ac:dyDescent="0.25">
      <c r="A13" s="389">
        <v>2</v>
      </c>
      <c r="B13">
        <v>361</v>
      </c>
      <c r="C13">
        <v>7</v>
      </c>
      <c r="D13" s="391">
        <v>45444</v>
      </c>
      <c r="E13" s="390">
        <v>54940</v>
      </c>
      <c r="F13" s="389">
        <v>0</v>
      </c>
      <c r="G13" s="389">
        <v>1</v>
      </c>
      <c r="H13">
        <v>1130000</v>
      </c>
      <c r="I13" s="23"/>
      <c r="J13" s="389" t="b">
        <v>0</v>
      </c>
      <c r="K13" s="389">
        <v>0</v>
      </c>
      <c r="L13" s="389">
        <v>0</v>
      </c>
      <c r="M13" s="389">
        <v>0</v>
      </c>
      <c r="N13" t="s">
        <v>1398</v>
      </c>
      <c r="O13" t="s">
        <v>1414</v>
      </c>
      <c r="P13" t="s">
        <v>1277</v>
      </c>
    </row>
    <row r="14" spans="1:16" ht="15" x14ac:dyDescent="0.25">
      <c r="A14" s="389">
        <v>2</v>
      </c>
      <c r="B14">
        <v>363</v>
      </c>
      <c r="C14">
        <v>7</v>
      </c>
      <c r="D14" s="391">
        <v>45444</v>
      </c>
      <c r="E14" s="390">
        <v>55854</v>
      </c>
      <c r="F14" s="389">
        <v>0</v>
      </c>
      <c r="G14" s="389">
        <v>1</v>
      </c>
      <c r="H14">
        <v>1175000</v>
      </c>
      <c r="I14" s="23"/>
      <c r="J14" s="389" t="b">
        <v>0</v>
      </c>
      <c r="K14" s="389">
        <v>0</v>
      </c>
      <c r="L14" s="389">
        <v>0</v>
      </c>
      <c r="M14" s="389">
        <v>0</v>
      </c>
      <c r="N14" t="s">
        <v>1399</v>
      </c>
      <c r="O14" t="s">
        <v>1414</v>
      </c>
      <c r="P14" t="s">
        <v>1305</v>
      </c>
    </row>
    <row r="15" spans="1:16" ht="15" x14ac:dyDescent="0.25">
      <c r="A15" s="389">
        <v>2</v>
      </c>
      <c r="B15">
        <v>365</v>
      </c>
      <c r="C15">
        <v>7</v>
      </c>
      <c r="D15" s="391">
        <v>45444</v>
      </c>
      <c r="E15" s="390">
        <v>56219</v>
      </c>
      <c r="F15" s="389">
        <v>0</v>
      </c>
      <c r="G15" s="389">
        <v>1</v>
      </c>
      <c r="H15">
        <v>580000</v>
      </c>
      <c r="I15" s="23"/>
      <c r="J15" s="389" t="b">
        <v>0</v>
      </c>
      <c r="K15" s="389">
        <v>0</v>
      </c>
      <c r="L15" s="389">
        <v>0</v>
      </c>
      <c r="M15" s="389">
        <v>0</v>
      </c>
      <c r="N15" t="s">
        <v>1401</v>
      </c>
      <c r="O15" t="s">
        <v>1414</v>
      </c>
      <c r="P15" t="s">
        <v>1340</v>
      </c>
    </row>
    <row r="16" spans="1:16" ht="15" x14ac:dyDescent="0.25">
      <c r="A16" s="389">
        <v>2</v>
      </c>
      <c r="B16">
        <v>366</v>
      </c>
      <c r="C16">
        <v>2</v>
      </c>
      <c r="D16" s="391">
        <v>45444</v>
      </c>
      <c r="E16" s="390">
        <v>45627</v>
      </c>
      <c r="F16" s="389">
        <v>0</v>
      </c>
      <c r="G16" s="389">
        <v>1</v>
      </c>
      <c r="H16">
        <v>510000</v>
      </c>
      <c r="I16" s="23"/>
      <c r="J16" s="389" t="b">
        <v>0</v>
      </c>
      <c r="K16" s="389">
        <v>0</v>
      </c>
      <c r="L16" s="389">
        <v>0</v>
      </c>
      <c r="M16" s="389">
        <v>0</v>
      </c>
      <c r="N16" t="s">
        <v>1402</v>
      </c>
      <c r="O16" t="s">
        <v>1412</v>
      </c>
      <c r="P16" t="s">
        <v>1330</v>
      </c>
    </row>
    <row r="17" spans="1:16" ht="15" x14ac:dyDescent="0.25">
      <c r="A17" s="389">
        <v>2</v>
      </c>
      <c r="B17">
        <v>368</v>
      </c>
      <c r="C17">
        <v>7</v>
      </c>
      <c r="D17" s="391">
        <v>45444</v>
      </c>
      <c r="E17" s="390">
        <v>56219</v>
      </c>
      <c r="F17" s="389">
        <v>0</v>
      </c>
      <c r="G17" s="389">
        <v>1</v>
      </c>
      <c r="H17">
        <v>90000</v>
      </c>
      <c r="I17" s="23"/>
      <c r="J17" s="389" t="b">
        <v>0</v>
      </c>
      <c r="K17" s="389">
        <v>0</v>
      </c>
      <c r="L17" s="389">
        <v>0</v>
      </c>
      <c r="M17" s="389">
        <v>0</v>
      </c>
      <c r="N17" t="s">
        <v>1404</v>
      </c>
      <c r="O17" t="s">
        <v>1414</v>
      </c>
      <c r="P17" t="s">
        <v>1371</v>
      </c>
    </row>
    <row r="18" spans="1:16" ht="15" x14ac:dyDescent="0.25">
      <c r="A18" s="389"/>
      <c r="D18" s="391"/>
      <c r="E18" s="390"/>
      <c r="F18" s="389"/>
      <c r="G18" s="389"/>
      <c r="I18" s="22"/>
      <c r="J18" s="389"/>
      <c r="K18" s="389"/>
      <c r="L18" s="389"/>
      <c r="M18" s="389"/>
    </row>
    <row r="19" spans="1:16" ht="15" x14ac:dyDescent="0.25">
      <c r="A19" s="389"/>
      <c r="D19" s="391"/>
      <c r="E19" s="390"/>
      <c r="F19" s="389"/>
      <c r="G19" s="389"/>
      <c r="I19" s="22"/>
      <c r="J19" s="389"/>
      <c r="K19" s="389"/>
      <c r="L19" s="389"/>
      <c r="M19" s="389"/>
    </row>
    <row r="20" spans="1:16" ht="15" x14ac:dyDescent="0.25">
      <c r="A20" s="389"/>
      <c r="D20" s="391"/>
      <c r="E20" s="390"/>
      <c r="F20" s="389"/>
      <c r="G20" s="389"/>
      <c r="I20" s="22"/>
      <c r="J20" s="389"/>
      <c r="K20" s="389"/>
      <c r="L20" s="389"/>
      <c r="M20" s="389"/>
    </row>
    <row r="21" spans="1:16" ht="15" x14ac:dyDescent="0.25">
      <c r="A21" s="389"/>
      <c r="D21" s="391"/>
      <c r="E21" s="390"/>
      <c r="F21" s="389"/>
      <c r="G21" s="389"/>
      <c r="I21" s="22"/>
      <c r="J21" s="389"/>
      <c r="K21" s="389"/>
      <c r="L21" s="389"/>
      <c r="M21" s="389"/>
    </row>
    <row r="22" spans="1:16" ht="15" x14ac:dyDescent="0.25">
      <c r="A22" s="389"/>
      <c r="D22" s="391"/>
      <c r="E22" s="390"/>
      <c r="F22" s="389"/>
      <c r="G22" s="389"/>
      <c r="I22" s="22"/>
      <c r="J22" s="389"/>
      <c r="K22" s="389"/>
      <c r="L22" s="389"/>
      <c r="M22" s="389"/>
    </row>
    <row r="23" spans="1:16" ht="15" x14ac:dyDescent="0.25">
      <c r="A23" s="389"/>
      <c r="D23" s="391"/>
      <c r="E23" s="390"/>
      <c r="F23" s="389"/>
      <c r="G23" s="389"/>
      <c r="I23" s="22"/>
      <c r="J23" s="389"/>
      <c r="K23" s="389"/>
      <c r="L23" s="389"/>
      <c r="M23" s="389"/>
    </row>
    <row r="24" spans="1:16" ht="15" x14ac:dyDescent="0.25">
      <c r="A24" s="389"/>
      <c r="D24" s="391"/>
      <c r="E24" s="390"/>
      <c r="F24" s="389"/>
      <c r="G24" s="389"/>
      <c r="I24" s="22"/>
      <c r="J24" s="389"/>
      <c r="K24" s="389"/>
      <c r="L24" s="389"/>
      <c r="M24" s="389"/>
    </row>
    <row r="25" spans="1:16" ht="15" x14ac:dyDescent="0.25">
      <c r="A25" s="389"/>
      <c r="D25" s="391"/>
      <c r="E25" s="390"/>
      <c r="F25" s="389"/>
      <c r="G25" s="389"/>
      <c r="I25" s="22"/>
      <c r="J25" s="389"/>
      <c r="K25" s="389"/>
      <c r="L25" s="389"/>
      <c r="M25" s="389"/>
    </row>
    <row r="26" spans="1:16" ht="15" x14ac:dyDescent="0.25">
      <c r="A26" s="389"/>
      <c r="D26" s="391"/>
      <c r="E26" s="390"/>
      <c r="F26" s="389"/>
      <c r="G26" s="389"/>
      <c r="I26" s="22"/>
      <c r="J26" s="389"/>
      <c r="K26" s="389"/>
      <c r="L26" s="389"/>
      <c r="M26" s="389"/>
    </row>
    <row r="27" spans="1:16" ht="15" x14ac:dyDescent="0.25">
      <c r="A27" s="389"/>
      <c r="D27" s="391"/>
      <c r="E27" s="390"/>
      <c r="F27" s="389"/>
      <c r="G27" s="389"/>
      <c r="I27" s="22"/>
      <c r="J27" s="389"/>
      <c r="K27" s="389"/>
      <c r="L27" s="389"/>
      <c r="M27" s="389"/>
    </row>
    <row r="28" spans="1:16" ht="15" x14ac:dyDescent="0.25">
      <c r="A28" s="389"/>
      <c r="D28" s="391"/>
      <c r="E28" s="390"/>
      <c r="F28" s="389"/>
      <c r="G28" s="389"/>
      <c r="I28" s="22"/>
      <c r="J28" s="389"/>
      <c r="K28" s="389"/>
      <c r="L28" s="389"/>
      <c r="M28" s="389"/>
    </row>
    <row r="29" spans="1:16" ht="15" x14ac:dyDescent="0.25">
      <c r="A29" s="389"/>
      <c r="D29" s="391"/>
      <c r="E29" s="390"/>
      <c r="F29" s="389"/>
      <c r="G29" s="389"/>
      <c r="I29" s="22"/>
      <c r="J29" s="389"/>
      <c r="K29" s="389"/>
      <c r="L29" s="389"/>
      <c r="M29" s="389"/>
    </row>
    <row r="30" spans="1:16" ht="15" x14ac:dyDescent="0.25">
      <c r="A30" s="389"/>
      <c r="D30" s="391"/>
      <c r="E30" s="390"/>
      <c r="F30" s="389"/>
      <c r="G30" s="389"/>
      <c r="I30" s="22"/>
      <c r="J30" s="389"/>
      <c r="K30" s="389"/>
      <c r="L30" s="389"/>
      <c r="M30" s="389"/>
    </row>
    <row r="31" spans="1:16" ht="15" x14ac:dyDescent="0.25">
      <c r="A31" s="389"/>
      <c r="D31" s="391"/>
      <c r="E31" s="390"/>
      <c r="F31" s="389"/>
      <c r="G31" s="389"/>
      <c r="I31" s="22"/>
      <c r="J31" s="389"/>
      <c r="K31" s="389"/>
      <c r="L31" s="389"/>
      <c r="M31" s="389"/>
    </row>
    <row r="32" spans="1:16" ht="15" x14ac:dyDescent="0.25">
      <c r="A32" s="389"/>
      <c r="D32" s="391"/>
      <c r="E32" s="390"/>
      <c r="F32" s="389"/>
      <c r="G32" s="389"/>
      <c r="I32" s="22"/>
      <c r="J32" s="389"/>
      <c r="K32" s="389"/>
      <c r="L32" s="389"/>
      <c r="M32" s="389"/>
    </row>
    <row r="33" spans="1:13" ht="15" x14ac:dyDescent="0.25">
      <c r="A33" s="389"/>
      <c r="D33" s="391"/>
      <c r="E33" s="390"/>
      <c r="F33" s="389"/>
      <c r="G33" s="389"/>
      <c r="I33" s="22"/>
      <c r="J33" s="389"/>
      <c r="K33" s="389"/>
      <c r="L33" s="389"/>
      <c r="M33" s="389"/>
    </row>
    <row r="34" spans="1:13" ht="15" x14ac:dyDescent="0.25">
      <c r="A34" s="389"/>
      <c r="D34" s="391"/>
      <c r="E34" s="390"/>
      <c r="F34" s="389"/>
      <c r="G34" s="389"/>
      <c r="I34" s="22"/>
      <c r="J34" s="389"/>
      <c r="K34" s="389"/>
      <c r="L34" s="389"/>
      <c r="M34" s="389"/>
    </row>
    <row r="35" spans="1:13" ht="15" x14ac:dyDescent="0.25">
      <c r="A35" s="389"/>
      <c r="D35" s="391"/>
      <c r="E35" s="390"/>
      <c r="F35" s="389"/>
      <c r="G35" s="389"/>
      <c r="I35" s="22"/>
      <c r="J35" s="389"/>
      <c r="K35" s="389"/>
      <c r="L35" s="389"/>
      <c r="M35" s="389"/>
    </row>
    <row r="36" spans="1:13" ht="15" x14ac:dyDescent="0.25">
      <c r="A36" s="389"/>
      <c r="D36" s="391"/>
      <c r="E36" s="390"/>
      <c r="F36" s="389"/>
      <c r="G36" s="389"/>
      <c r="I36" s="22"/>
      <c r="J36" s="389"/>
      <c r="K36" s="389"/>
      <c r="L36" s="389"/>
      <c r="M36" s="389"/>
    </row>
    <row r="37" spans="1:13" ht="15" x14ac:dyDescent="0.25">
      <c r="A37" s="389"/>
      <c r="D37" s="391"/>
      <c r="E37" s="390"/>
      <c r="F37" s="389"/>
      <c r="G37" s="389"/>
      <c r="I37" s="22"/>
      <c r="J37" s="389"/>
      <c r="K37" s="389"/>
      <c r="L37" s="389"/>
      <c r="M37" s="389"/>
    </row>
    <row r="38" spans="1:13" ht="15" x14ac:dyDescent="0.25">
      <c r="A38" s="389"/>
      <c r="D38" s="391"/>
      <c r="E38" s="390"/>
      <c r="F38" s="389"/>
      <c r="G38" s="389"/>
      <c r="I38" s="22"/>
      <c r="J38" s="389"/>
      <c r="K38" s="389"/>
      <c r="L38" s="389"/>
      <c r="M38" s="389"/>
    </row>
    <row r="39" spans="1:13" ht="15" x14ac:dyDescent="0.25">
      <c r="A39" s="389"/>
      <c r="D39" s="391"/>
      <c r="E39" s="390"/>
      <c r="F39" s="389"/>
      <c r="G39" s="389"/>
      <c r="I39" s="22"/>
      <c r="J39" s="389"/>
      <c r="K39" s="389"/>
      <c r="L39" s="389"/>
      <c r="M39" s="389"/>
    </row>
    <row r="40" spans="1:13" ht="15" x14ac:dyDescent="0.25">
      <c r="A40" s="389"/>
      <c r="D40" s="391"/>
      <c r="E40" s="390"/>
      <c r="F40" s="389"/>
      <c r="G40" s="389"/>
      <c r="I40" s="22"/>
      <c r="J40" s="389"/>
      <c r="K40" s="389"/>
      <c r="L40" s="389"/>
      <c r="M40" s="389"/>
    </row>
    <row r="41" spans="1:13" ht="15" x14ac:dyDescent="0.25">
      <c r="A41" s="389"/>
      <c r="D41" s="391"/>
      <c r="E41" s="390"/>
      <c r="F41" s="389"/>
      <c r="G41" s="389"/>
      <c r="I41" s="22"/>
      <c r="J41" s="389"/>
      <c r="K41" s="389"/>
      <c r="L41" s="389"/>
      <c r="M41" s="389"/>
    </row>
    <row r="42" spans="1:13" ht="15" x14ac:dyDescent="0.25">
      <c r="A42" s="389"/>
      <c r="D42" s="391"/>
      <c r="E42" s="390"/>
      <c r="F42" s="389"/>
      <c r="G42" s="389"/>
      <c r="I42" s="22"/>
      <c r="J42" s="389"/>
      <c r="K42" s="389"/>
      <c r="L42" s="389"/>
      <c r="M42" s="389"/>
    </row>
    <row r="43" spans="1:13" ht="15" x14ac:dyDescent="0.25">
      <c r="A43" s="389"/>
      <c r="D43" s="391"/>
      <c r="E43" s="390"/>
      <c r="F43" s="389"/>
      <c r="G43" s="389"/>
      <c r="I43" s="22"/>
      <c r="J43" s="389"/>
      <c r="K43" s="389"/>
      <c r="L43" s="389"/>
      <c r="M43" s="389"/>
    </row>
    <row r="44" spans="1:13" ht="15" x14ac:dyDescent="0.25">
      <c r="A44" s="389"/>
      <c r="D44" s="391"/>
      <c r="E44" s="390"/>
      <c r="F44" s="389"/>
      <c r="G44" s="389"/>
      <c r="I44" s="22"/>
      <c r="J44" s="389"/>
      <c r="K44" s="389"/>
      <c r="L44" s="389"/>
      <c r="M44" s="389"/>
    </row>
    <row r="45" spans="1:13" ht="15" x14ac:dyDescent="0.25">
      <c r="A45" s="389"/>
      <c r="D45" s="391"/>
      <c r="E45" s="390"/>
      <c r="F45" s="389"/>
      <c r="G45" s="389"/>
      <c r="I45" s="22"/>
      <c r="J45" s="389"/>
      <c r="K45" s="389"/>
      <c r="L45" s="389"/>
      <c r="M45" s="389"/>
    </row>
    <row r="46" spans="1:13" ht="15" x14ac:dyDescent="0.25">
      <c r="A46" s="389"/>
      <c r="D46" s="391"/>
      <c r="E46" s="390"/>
      <c r="F46" s="389"/>
      <c r="G46" s="389"/>
      <c r="I46" s="22"/>
      <c r="J46" s="389"/>
      <c r="K46" s="389"/>
      <c r="L46" s="389"/>
      <c r="M46" s="389"/>
    </row>
    <row r="47" spans="1:13" ht="15" x14ac:dyDescent="0.25">
      <c r="A47" s="389"/>
      <c r="D47" s="391"/>
      <c r="E47" s="390"/>
      <c r="F47" s="389"/>
      <c r="G47" s="389"/>
      <c r="I47" s="22"/>
      <c r="J47" s="389"/>
      <c r="K47" s="389"/>
      <c r="L47" s="389"/>
      <c r="M47" s="389"/>
    </row>
    <row r="48" spans="1:13" ht="15" x14ac:dyDescent="0.25">
      <c r="A48" s="389"/>
      <c r="D48" s="391"/>
      <c r="E48" s="390"/>
      <c r="F48" s="389"/>
      <c r="G48" s="389"/>
      <c r="I48" s="22"/>
      <c r="J48" s="389"/>
      <c r="K48" s="389"/>
      <c r="L48" s="389"/>
      <c r="M48" s="389"/>
    </row>
    <row r="49" spans="1:13" ht="15" x14ac:dyDescent="0.25">
      <c r="A49" s="389"/>
      <c r="D49" s="391"/>
      <c r="E49" s="390"/>
      <c r="F49" s="389"/>
      <c r="G49" s="389"/>
      <c r="I49" s="22"/>
      <c r="J49" s="389"/>
      <c r="K49" s="389"/>
      <c r="L49" s="389"/>
      <c r="M49" s="389"/>
    </row>
    <row r="50" spans="1:13" ht="15" x14ac:dyDescent="0.25">
      <c r="A50" s="389"/>
      <c r="D50" s="391"/>
      <c r="E50" s="390"/>
      <c r="F50" s="389"/>
      <c r="G50" s="389"/>
      <c r="I50" s="22"/>
      <c r="J50" s="389"/>
      <c r="K50" s="389"/>
      <c r="L50" s="389"/>
      <c r="M50" s="389"/>
    </row>
    <row r="51" spans="1:13" ht="15" x14ac:dyDescent="0.25">
      <c r="A51" s="389"/>
      <c r="D51" s="391"/>
      <c r="E51" s="390"/>
      <c r="F51" s="389"/>
      <c r="G51" s="389"/>
      <c r="I51" s="22"/>
      <c r="J51" s="389"/>
      <c r="K51" s="389"/>
      <c r="L51" s="389"/>
      <c r="M51" s="389"/>
    </row>
    <row r="52" spans="1:13" ht="15" x14ac:dyDescent="0.25">
      <c r="A52" s="389"/>
      <c r="D52" s="391"/>
      <c r="E52" s="390"/>
      <c r="F52" s="389"/>
      <c r="G52" s="389"/>
      <c r="I52" s="22"/>
      <c r="J52" s="389"/>
      <c r="K52" s="389"/>
      <c r="L52" s="389"/>
      <c r="M52" s="389"/>
    </row>
    <row r="53" spans="1:13" ht="15" x14ac:dyDescent="0.25">
      <c r="A53" s="389"/>
      <c r="D53" s="391"/>
      <c r="E53" s="390"/>
      <c r="F53" s="389"/>
      <c r="G53" s="389"/>
      <c r="I53" s="22"/>
      <c r="J53" s="389"/>
      <c r="K53" s="389"/>
      <c r="L53" s="389"/>
      <c r="M53" s="389"/>
    </row>
    <row r="54" spans="1:13" ht="15" x14ac:dyDescent="0.25">
      <c r="A54" s="389"/>
      <c r="D54" s="391"/>
      <c r="E54" s="390"/>
      <c r="F54" s="389"/>
      <c r="G54" s="389"/>
      <c r="I54" s="22"/>
      <c r="J54" s="389"/>
      <c r="K54" s="389"/>
      <c r="L54" s="389"/>
      <c r="M54" s="389"/>
    </row>
    <row r="55" spans="1:13" ht="15" x14ac:dyDescent="0.25">
      <c r="A55" s="389"/>
      <c r="D55" s="391"/>
      <c r="E55" s="390"/>
      <c r="F55" s="389"/>
      <c r="G55" s="389"/>
      <c r="I55" s="22"/>
      <c r="J55" s="389"/>
      <c r="K55" s="389"/>
      <c r="L55" s="389"/>
      <c r="M55" s="389"/>
    </row>
    <row r="56" spans="1:13" ht="15" x14ac:dyDescent="0.25">
      <c r="A56" s="389"/>
      <c r="D56" s="391"/>
      <c r="E56" s="390"/>
      <c r="F56" s="389"/>
      <c r="G56" s="389"/>
      <c r="I56" s="22"/>
      <c r="J56" s="389"/>
      <c r="K56" s="389"/>
      <c r="L56" s="389"/>
      <c r="M56" s="389"/>
    </row>
    <row r="57" spans="1:13" ht="15" x14ac:dyDescent="0.25">
      <c r="A57" s="389"/>
      <c r="D57" s="391"/>
      <c r="E57" s="390"/>
      <c r="F57" s="389"/>
      <c r="G57" s="389"/>
      <c r="I57" s="22"/>
      <c r="J57" s="389"/>
      <c r="K57" s="389"/>
      <c r="L57" s="389"/>
      <c r="M57" s="389"/>
    </row>
    <row r="58" spans="1:13" ht="15" x14ac:dyDescent="0.25">
      <c r="A58" s="389"/>
      <c r="D58" s="391"/>
      <c r="E58" s="390"/>
      <c r="F58" s="389"/>
      <c r="G58" s="389"/>
      <c r="I58" s="22"/>
      <c r="J58" s="389"/>
      <c r="K58" s="389"/>
      <c r="L58" s="389"/>
      <c r="M58" s="389"/>
    </row>
    <row r="59" spans="1:13" ht="15" x14ac:dyDescent="0.25">
      <c r="A59" s="389"/>
      <c r="D59" s="391"/>
      <c r="E59" s="390"/>
      <c r="F59" s="389"/>
      <c r="G59" s="389"/>
      <c r="I59" s="22"/>
      <c r="J59" s="389"/>
      <c r="K59" s="389"/>
      <c r="L59" s="389"/>
      <c r="M59" s="389"/>
    </row>
    <row r="60" spans="1:13" ht="15" x14ac:dyDescent="0.25">
      <c r="A60" s="389"/>
      <c r="D60" s="391"/>
      <c r="E60" s="390"/>
      <c r="F60" s="389"/>
      <c r="G60" s="389"/>
      <c r="I60" s="22"/>
      <c r="J60" s="389"/>
      <c r="K60" s="389"/>
      <c r="L60" s="389"/>
      <c r="M60" s="389"/>
    </row>
    <row r="61" spans="1:13" ht="15" x14ac:dyDescent="0.25">
      <c r="A61" s="389"/>
      <c r="D61" s="391"/>
      <c r="E61" s="390"/>
      <c r="F61" s="389"/>
      <c r="G61" s="389"/>
      <c r="I61" s="22"/>
      <c r="J61" s="389"/>
      <c r="K61" s="389"/>
      <c r="L61" s="389"/>
      <c r="M61" s="389"/>
    </row>
    <row r="62" spans="1:13" ht="15" x14ac:dyDescent="0.25">
      <c r="A62" s="389"/>
      <c r="D62" s="391"/>
      <c r="E62" s="390"/>
      <c r="F62" s="389"/>
      <c r="G62" s="389"/>
      <c r="I62" s="22"/>
      <c r="J62" s="389"/>
      <c r="K62" s="389"/>
      <c r="L62" s="389"/>
      <c r="M62" s="389"/>
    </row>
    <row r="63" spans="1:13" ht="15" x14ac:dyDescent="0.25">
      <c r="A63" s="389"/>
      <c r="D63" s="391"/>
      <c r="E63" s="390"/>
      <c r="F63" s="389"/>
      <c r="G63" s="389"/>
      <c r="I63" s="22"/>
      <c r="J63" s="389"/>
      <c r="K63" s="389"/>
      <c r="L63" s="389"/>
      <c r="M63" s="389"/>
    </row>
    <row r="64" spans="1:13" ht="15" x14ac:dyDescent="0.25">
      <c r="A64" s="389"/>
      <c r="D64" s="391"/>
      <c r="E64" s="390"/>
      <c r="F64" s="389"/>
      <c r="G64" s="389"/>
      <c r="I64" s="22"/>
      <c r="J64" s="389"/>
      <c r="K64" s="389"/>
      <c r="L64" s="389"/>
      <c r="M64" s="389"/>
    </row>
    <row r="65" spans="1:13" ht="15" x14ac:dyDescent="0.25">
      <c r="A65" s="389"/>
      <c r="D65" s="391"/>
      <c r="E65" s="390"/>
      <c r="F65" s="389"/>
      <c r="G65" s="389"/>
      <c r="I65" s="22"/>
      <c r="J65" s="389"/>
      <c r="K65" s="389"/>
      <c r="L65" s="389"/>
      <c r="M65" s="389"/>
    </row>
    <row r="66" spans="1:13" ht="15" x14ac:dyDescent="0.25">
      <c r="A66" s="389"/>
      <c r="D66" s="391"/>
      <c r="E66" s="390"/>
      <c r="F66" s="389"/>
      <c r="G66" s="389"/>
      <c r="I66" s="22"/>
      <c r="J66" s="389"/>
      <c r="K66" s="389"/>
      <c r="L66" s="389"/>
      <c r="M66" s="389"/>
    </row>
    <row r="67" spans="1:13" ht="15" x14ac:dyDescent="0.25">
      <c r="A67" s="389"/>
      <c r="D67" s="391"/>
      <c r="E67" s="390"/>
      <c r="F67" s="389"/>
      <c r="G67" s="389"/>
      <c r="I67" s="22"/>
      <c r="J67" s="389"/>
      <c r="K67" s="389"/>
      <c r="L67" s="389"/>
      <c r="M67" s="389"/>
    </row>
    <row r="68" spans="1:13" ht="15" x14ac:dyDescent="0.25">
      <c r="A68" s="389"/>
      <c r="D68" s="391"/>
      <c r="E68" s="390"/>
      <c r="F68" s="389"/>
      <c r="G68" s="389"/>
      <c r="I68" s="22"/>
      <c r="J68" s="389"/>
      <c r="K68" s="389"/>
      <c r="L68" s="389"/>
      <c r="M68" s="389"/>
    </row>
    <row r="69" spans="1:13" ht="15" x14ac:dyDescent="0.25">
      <c r="A69" s="389"/>
      <c r="D69" s="391"/>
      <c r="E69" s="390"/>
      <c r="F69" s="389"/>
      <c r="G69" s="389"/>
      <c r="I69" s="22"/>
      <c r="J69" s="389"/>
      <c r="K69" s="389"/>
      <c r="L69" s="389"/>
      <c r="M69" s="389"/>
    </row>
    <row r="70" spans="1:13" ht="15" x14ac:dyDescent="0.25">
      <c r="A70" s="389"/>
      <c r="D70" s="391"/>
      <c r="E70" s="390"/>
      <c r="F70" s="389"/>
      <c r="G70" s="389"/>
      <c r="I70" s="22"/>
      <c r="J70" s="389"/>
      <c r="K70" s="389"/>
      <c r="L70" s="389"/>
      <c r="M70" s="389"/>
    </row>
    <row r="71" spans="1:13" ht="15" x14ac:dyDescent="0.25">
      <c r="A71" s="389"/>
      <c r="D71" s="391"/>
      <c r="E71" s="390"/>
      <c r="F71" s="389"/>
      <c r="G71" s="389"/>
      <c r="I71" s="22"/>
      <c r="J71" s="389"/>
      <c r="K71" s="389"/>
      <c r="L71" s="389"/>
      <c r="M71" s="389"/>
    </row>
    <row r="72" spans="1:13" ht="15" x14ac:dyDescent="0.25">
      <c r="A72" s="389"/>
      <c r="D72" s="391"/>
      <c r="E72" s="390"/>
      <c r="F72" s="389"/>
      <c r="G72" s="389"/>
      <c r="I72" s="22"/>
      <c r="J72" s="389"/>
      <c r="K72" s="389"/>
      <c r="L72" s="389"/>
      <c r="M72" s="389"/>
    </row>
    <row r="73" spans="1:13" ht="15" x14ac:dyDescent="0.25">
      <c r="A73" s="389"/>
      <c r="D73" s="391"/>
      <c r="E73" s="390"/>
      <c r="F73" s="389"/>
      <c r="G73" s="389"/>
      <c r="I73" s="22"/>
      <c r="J73" s="389"/>
      <c r="K73" s="389"/>
      <c r="L73" s="389"/>
      <c r="M73" s="389"/>
    </row>
    <row r="74" spans="1:13" ht="15" x14ac:dyDescent="0.25">
      <c r="A74" s="389"/>
      <c r="D74" s="391"/>
      <c r="E74" s="390"/>
      <c r="F74" s="389"/>
      <c r="G74" s="389"/>
      <c r="I74" s="22"/>
      <c r="J74" s="389"/>
      <c r="K74" s="389"/>
      <c r="L74" s="389"/>
      <c r="M74" s="389"/>
    </row>
    <row r="75" spans="1:13" ht="15" x14ac:dyDescent="0.25">
      <c r="A75" s="389"/>
      <c r="D75" s="391"/>
      <c r="E75" s="390"/>
      <c r="F75" s="389"/>
      <c r="G75" s="389"/>
      <c r="I75" s="22"/>
      <c r="J75" s="389"/>
      <c r="K75" s="389"/>
      <c r="L75" s="389"/>
      <c r="M75" s="389"/>
    </row>
    <row r="76" spans="1:13" ht="15" x14ac:dyDescent="0.25">
      <c r="A76" s="389"/>
      <c r="D76" s="391"/>
      <c r="E76" s="390"/>
      <c r="F76" s="389"/>
      <c r="G76" s="389"/>
      <c r="I76" s="22"/>
      <c r="J76" s="389"/>
      <c r="K76" s="389"/>
      <c r="L76" s="389"/>
      <c r="M76" s="389"/>
    </row>
    <row r="77" spans="1:13" ht="15" x14ac:dyDescent="0.25">
      <c r="A77" s="389"/>
      <c r="D77" s="391"/>
      <c r="E77" s="390"/>
      <c r="F77" s="389"/>
      <c r="G77" s="389"/>
      <c r="I77" s="22"/>
      <c r="J77" s="389"/>
      <c r="K77" s="389"/>
      <c r="L77" s="389"/>
      <c r="M77" s="389"/>
    </row>
    <row r="78" spans="1:13" ht="15" x14ac:dyDescent="0.25">
      <c r="A78" s="389"/>
      <c r="D78" s="391"/>
      <c r="E78" s="390"/>
      <c r="F78" s="389"/>
      <c r="G78" s="389"/>
      <c r="I78" s="22"/>
      <c r="J78" s="389"/>
      <c r="K78" s="389"/>
      <c r="L78" s="389"/>
      <c r="M78" s="389"/>
    </row>
    <row r="79" spans="1:13" ht="15" x14ac:dyDescent="0.25">
      <c r="A79" s="389"/>
      <c r="D79" s="391"/>
      <c r="E79" s="390"/>
      <c r="F79" s="389"/>
      <c r="G79" s="389"/>
      <c r="I79" s="22"/>
      <c r="J79" s="389"/>
      <c r="K79" s="389"/>
      <c r="L79" s="389"/>
      <c r="M79" s="389"/>
    </row>
    <row r="80" spans="1:13" ht="15" x14ac:dyDescent="0.25">
      <c r="A80" s="389"/>
      <c r="D80" s="391"/>
      <c r="E80" s="390"/>
      <c r="F80" s="389"/>
      <c r="G80" s="389"/>
      <c r="I80" s="22"/>
      <c r="J80" s="389"/>
      <c r="K80" s="389"/>
      <c r="L80" s="389"/>
      <c r="M80" s="389"/>
    </row>
    <row r="81" spans="1:13" ht="15" x14ac:dyDescent="0.25">
      <c r="A81" s="389"/>
      <c r="D81" s="391"/>
      <c r="E81" s="390"/>
      <c r="F81" s="389"/>
      <c r="G81" s="389"/>
      <c r="I81" s="22"/>
      <c r="J81" s="389"/>
      <c r="K81" s="389"/>
      <c r="L81" s="389"/>
      <c r="M81" s="389"/>
    </row>
    <row r="82" spans="1:13" ht="15" x14ac:dyDescent="0.25">
      <c r="A82" s="389"/>
      <c r="D82" s="391"/>
      <c r="E82" s="390"/>
      <c r="F82" s="389"/>
      <c r="G82" s="389"/>
      <c r="I82" s="22"/>
      <c r="J82" s="389"/>
      <c r="K82" s="389"/>
      <c r="L82" s="389"/>
      <c r="M82" s="389"/>
    </row>
    <row r="83" spans="1:13" ht="15" x14ac:dyDescent="0.25">
      <c r="A83" s="389"/>
      <c r="D83" s="391"/>
      <c r="E83" s="390"/>
      <c r="F83" s="389"/>
      <c r="G83" s="389"/>
      <c r="I83" s="22"/>
      <c r="J83" s="389"/>
      <c r="K83" s="389"/>
      <c r="L83" s="389"/>
      <c r="M83" s="389"/>
    </row>
    <row r="84" spans="1:13" ht="15" x14ac:dyDescent="0.25">
      <c r="A84" s="389"/>
      <c r="D84" s="391"/>
      <c r="E84" s="390"/>
      <c r="F84" s="389"/>
      <c r="G84" s="389"/>
      <c r="I84" s="22"/>
      <c r="J84" s="389"/>
      <c r="K84" s="389"/>
      <c r="L84" s="389"/>
      <c r="M84" s="389"/>
    </row>
    <row r="85" spans="1:13" ht="15" x14ac:dyDescent="0.25">
      <c r="A85" s="389"/>
      <c r="D85" s="391"/>
      <c r="E85" s="390"/>
      <c r="F85" s="389"/>
      <c r="G85" s="389"/>
      <c r="I85" s="22"/>
      <c r="J85" s="389"/>
      <c r="K85" s="389"/>
      <c r="L85" s="389"/>
      <c r="M85" s="389"/>
    </row>
    <row r="86" spans="1:13" ht="15" x14ac:dyDescent="0.25">
      <c r="A86" s="389"/>
      <c r="D86" s="391"/>
      <c r="E86" s="390"/>
      <c r="F86" s="389"/>
      <c r="G86" s="389"/>
      <c r="I86" s="22"/>
      <c r="J86" s="389"/>
      <c r="K86" s="389"/>
      <c r="L86" s="389"/>
      <c r="M86" s="389"/>
    </row>
    <row r="87" spans="1:13" ht="15" x14ac:dyDescent="0.25">
      <c r="A87" s="389"/>
      <c r="D87" s="391"/>
      <c r="E87" s="390"/>
      <c r="F87" s="389"/>
      <c r="G87" s="389"/>
      <c r="I87" s="22"/>
      <c r="J87" s="389"/>
      <c r="K87" s="389"/>
      <c r="L87" s="389"/>
      <c r="M87" s="389"/>
    </row>
    <row r="88" spans="1:13" ht="15" x14ac:dyDescent="0.25">
      <c r="A88" s="389"/>
      <c r="D88" s="391"/>
      <c r="E88" s="390"/>
      <c r="F88" s="389"/>
      <c r="G88" s="389"/>
      <c r="I88" s="22"/>
      <c r="J88" s="389"/>
      <c r="K88" s="389"/>
      <c r="L88" s="389"/>
      <c r="M88" s="389"/>
    </row>
    <row r="89" spans="1:13" ht="15" x14ac:dyDescent="0.25">
      <c r="A89" s="389"/>
      <c r="D89" s="391"/>
      <c r="E89" s="390"/>
      <c r="F89" s="389"/>
      <c r="G89" s="389"/>
      <c r="I89" s="22"/>
      <c r="J89" s="389"/>
      <c r="K89" s="389"/>
      <c r="L89" s="389"/>
      <c r="M89" s="389"/>
    </row>
    <row r="90" spans="1:13" ht="15" x14ac:dyDescent="0.25">
      <c r="A90" s="389"/>
      <c r="D90" s="391"/>
      <c r="E90" s="390"/>
      <c r="F90" s="389"/>
      <c r="G90" s="389"/>
      <c r="I90" s="22"/>
      <c r="J90" s="389"/>
      <c r="K90" s="389"/>
      <c r="L90" s="389"/>
      <c r="M90" s="389"/>
    </row>
    <row r="91" spans="1:13" ht="15" x14ac:dyDescent="0.25">
      <c r="A91" s="389"/>
      <c r="D91" s="391"/>
      <c r="E91" s="390"/>
      <c r="F91" s="389"/>
      <c r="G91" s="389"/>
      <c r="I91" s="22"/>
      <c r="J91" s="389"/>
      <c r="K91" s="389"/>
      <c r="L91" s="389"/>
      <c r="M91" s="389"/>
    </row>
    <row r="92" spans="1:13" ht="15" x14ac:dyDescent="0.25">
      <c r="A92" s="389"/>
      <c r="D92" s="391"/>
      <c r="E92" s="390"/>
      <c r="F92" s="389"/>
      <c r="G92" s="389"/>
      <c r="I92" s="22"/>
      <c r="J92" s="389"/>
      <c r="K92" s="389"/>
      <c r="L92" s="389"/>
      <c r="M92" s="389"/>
    </row>
    <row r="93" spans="1:13" ht="15" x14ac:dyDescent="0.25">
      <c r="A93" s="389"/>
      <c r="D93" s="391"/>
      <c r="E93" s="390"/>
      <c r="F93" s="389"/>
      <c r="G93" s="389"/>
      <c r="I93" s="22"/>
      <c r="J93" s="389"/>
      <c r="K93" s="389"/>
      <c r="L93" s="389"/>
      <c r="M93" s="389"/>
    </row>
    <row r="94" spans="1:13" ht="15" x14ac:dyDescent="0.25">
      <c r="A94" s="389"/>
      <c r="D94" s="391"/>
      <c r="E94" s="390"/>
      <c r="F94" s="389"/>
      <c r="G94" s="389"/>
      <c r="I94" s="22"/>
      <c r="J94" s="389"/>
      <c r="K94" s="389"/>
      <c r="L94" s="389"/>
      <c r="M94" s="389"/>
    </row>
    <row r="95" spans="1:13" ht="15" x14ac:dyDescent="0.25">
      <c r="A95" s="389"/>
      <c r="D95" s="391"/>
      <c r="E95" s="390"/>
      <c r="F95" s="389"/>
      <c r="G95" s="389"/>
      <c r="I95" s="22"/>
      <c r="J95" s="389"/>
      <c r="K95" s="389"/>
      <c r="L95" s="389"/>
      <c r="M95" s="389"/>
    </row>
    <row r="96" spans="1:13" ht="15" x14ac:dyDescent="0.25">
      <c r="A96" s="389"/>
      <c r="D96" s="391"/>
      <c r="E96" s="390"/>
      <c r="F96" s="389"/>
      <c r="G96" s="389"/>
      <c r="I96" s="22"/>
      <c r="J96" s="389"/>
      <c r="K96" s="389"/>
      <c r="L96" s="389"/>
      <c r="M96" s="389"/>
    </row>
    <row r="97" spans="1:13" ht="15" x14ac:dyDescent="0.25">
      <c r="A97" s="389"/>
      <c r="D97" s="391"/>
      <c r="E97" s="390"/>
      <c r="F97" s="389"/>
      <c r="G97" s="389"/>
      <c r="I97" s="22"/>
      <c r="J97" s="389"/>
      <c r="K97" s="389"/>
      <c r="L97" s="389"/>
      <c r="M97" s="389"/>
    </row>
    <row r="98" spans="1:13" ht="15" x14ac:dyDescent="0.25">
      <c r="A98" s="389"/>
      <c r="D98" s="391"/>
      <c r="E98" s="390"/>
      <c r="F98" s="389"/>
      <c r="G98" s="389"/>
      <c r="I98" s="22"/>
      <c r="J98" s="389"/>
      <c r="K98" s="389"/>
      <c r="L98" s="389"/>
      <c r="M98" s="389"/>
    </row>
    <row r="99" spans="1:13" ht="15" x14ac:dyDescent="0.25">
      <c r="A99" s="389"/>
      <c r="D99" s="391"/>
      <c r="E99" s="390"/>
      <c r="F99" s="389"/>
      <c r="G99" s="389"/>
      <c r="I99" s="22"/>
      <c r="J99" s="389"/>
      <c r="K99" s="389"/>
      <c r="L99" s="389"/>
      <c r="M99" s="389"/>
    </row>
    <row r="100" spans="1:13" ht="15" x14ac:dyDescent="0.25">
      <c r="A100" s="389"/>
      <c r="D100" s="391"/>
      <c r="E100" s="390"/>
      <c r="F100" s="389"/>
      <c r="G100" s="389"/>
      <c r="I100" s="22"/>
      <c r="J100" s="389"/>
      <c r="K100" s="389"/>
      <c r="L100" s="389"/>
      <c r="M100" s="389"/>
    </row>
    <row r="101" spans="1:13" ht="15" x14ac:dyDescent="0.25">
      <c r="A101" s="389"/>
      <c r="D101" s="391"/>
      <c r="E101" s="390"/>
      <c r="F101" s="389"/>
      <c r="G101" s="389"/>
      <c r="I101" s="22"/>
      <c r="J101" s="389"/>
      <c r="K101" s="389"/>
      <c r="L101" s="389"/>
      <c r="M101" s="389"/>
    </row>
    <row r="102" spans="1:13" ht="15" x14ac:dyDescent="0.25">
      <c r="A102" s="389"/>
      <c r="D102" s="391"/>
      <c r="E102" s="390"/>
      <c r="F102" s="389"/>
      <c r="G102" s="389"/>
      <c r="I102" s="22"/>
      <c r="J102" s="389"/>
      <c r="K102" s="389"/>
      <c r="L102" s="389"/>
      <c r="M102" s="389"/>
    </row>
    <row r="103" spans="1:13" ht="15" x14ac:dyDescent="0.25">
      <c r="A103" s="389"/>
      <c r="D103" s="391"/>
      <c r="E103" s="390"/>
      <c r="F103" s="389"/>
      <c r="G103" s="389"/>
      <c r="I103" s="22"/>
      <c r="J103" s="389"/>
      <c r="K103" s="389"/>
      <c r="L103" s="389"/>
      <c r="M103" s="389"/>
    </row>
    <row r="104" spans="1:13" ht="15" x14ac:dyDescent="0.25">
      <c r="A104" s="389"/>
      <c r="D104" s="391"/>
      <c r="E104" s="390"/>
      <c r="F104" s="389"/>
      <c r="G104" s="389"/>
      <c r="I104" s="22"/>
      <c r="J104" s="389"/>
      <c r="K104" s="389"/>
      <c r="L104" s="389"/>
      <c r="M104" s="389"/>
    </row>
    <row r="105" spans="1:13" ht="15" x14ac:dyDescent="0.25">
      <c r="A105" s="389"/>
      <c r="D105" s="391"/>
      <c r="E105" s="390"/>
      <c r="F105" s="389"/>
      <c r="G105" s="389"/>
      <c r="I105" s="22"/>
      <c r="J105" s="389"/>
      <c r="K105" s="389"/>
      <c r="L105" s="389"/>
      <c r="M105" s="389"/>
    </row>
    <row r="106" spans="1:13" ht="15" x14ac:dyDescent="0.25">
      <c r="A106" s="389"/>
      <c r="D106" s="391"/>
      <c r="E106" s="390"/>
      <c r="F106" s="389"/>
      <c r="G106" s="389"/>
      <c r="I106" s="22"/>
      <c r="J106" s="389"/>
      <c r="K106" s="389"/>
      <c r="L106" s="389"/>
      <c r="M106" s="389"/>
    </row>
    <row r="107" spans="1:13" ht="15" x14ac:dyDescent="0.25">
      <c r="A107" s="389"/>
      <c r="D107" s="391"/>
      <c r="E107" s="390"/>
      <c r="F107" s="389"/>
      <c r="G107" s="389"/>
      <c r="I107" s="22"/>
      <c r="J107" s="389"/>
      <c r="K107" s="389"/>
      <c r="L107" s="389"/>
      <c r="M107" s="389"/>
    </row>
    <row r="108" spans="1:13" ht="15" x14ac:dyDescent="0.25">
      <c r="A108" s="389"/>
      <c r="D108" s="391"/>
      <c r="E108" s="390"/>
      <c r="F108" s="389"/>
      <c r="G108" s="389"/>
      <c r="I108" s="22"/>
      <c r="J108" s="389"/>
      <c r="K108" s="389"/>
      <c r="L108" s="389"/>
      <c r="M108" s="389"/>
    </row>
    <row r="109" spans="1:13" ht="15" x14ac:dyDescent="0.25">
      <c r="A109" s="389"/>
      <c r="D109" s="391"/>
      <c r="E109" s="390"/>
      <c r="F109" s="389"/>
      <c r="G109" s="389"/>
      <c r="I109" s="22"/>
      <c r="J109" s="389"/>
      <c r="K109" s="389"/>
      <c r="L109" s="389"/>
      <c r="M109" s="389"/>
    </row>
    <row r="110" spans="1:13" ht="15" x14ac:dyDescent="0.25">
      <c r="A110" s="389"/>
      <c r="D110" s="391"/>
      <c r="E110" s="390"/>
      <c r="F110" s="389"/>
      <c r="G110" s="389"/>
      <c r="I110" s="22"/>
      <c r="J110" s="389"/>
      <c r="K110" s="389"/>
      <c r="L110" s="389"/>
      <c r="M110" s="389"/>
    </row>
    <row r="111" spans="1:13" ht="15" x14ac:dyDescent="0.25">
      <c r="A111" s="389"/>
      <c r="D111" s="391"/>
      <c r="E111" s="390"/>
      <c r="F111" s="389"/>
      <c r="G111" s="389"/>
      <c r="I111" s="22"/>
      <c r="J111" s="389"/>
      <c r="K111" s="389"/>
      <c r="L111" s="389"/>
      <c r="M111" s="389"/>
    </row>
    <row r="112" spans="1:13" ht="15" x14ac:dyDescent="0.25">
      <c r="A112" s="389"/>
      <c r="D112" s="391"/>
      <c r="E112" s="390"/>
      <c r="F112" s="389"/>
      <c r="G112" s="389"/>
      <c r="I112" s="22"/>
      <c r="J112" s="389"/>
      <c r="K112" s="389"/>
      <c r="L112" s="389"/>
      <c r="M112" s="389"/>
    </row>
    <row r="113" spans="1:13" ht="15" x14ac:dyDescent="0.25">
      <c r="A113" s="389"/>
      <c r="D113" s="391"/>
      <c r="E113" s="390"/>
      <c r="F113" s="389"/>
      <c r="G113" s="389"/>
      <c r="I113" s="22"/>
      <c r="J113" s="389"/>
      <c r="K113" s="389"/>
      <c r="L113" s="389"/>
      <c r="M113" s="389"/>
    </row>
    <row r="114" spans="1:13" ht="15" x14ac:dyDescent="0.25">
      <c r="A114" s="389"/>
      <c r="D114" s="391"/>
      <c r="E114" s="390"/>
      <c r="F114" s="389"/>
      <c r="G114" s="389"/>
      <c r="I114" s="22"/>
      <c r="J114" s="389"/>
      <c r="K114" s="389"/>
      <c r="L114" s="389"/>
      <c r="M114" s="389"/>
    </row>
    <row r="115" spans="1:13" ht="15" x14ac:dyDescent="0.25">
      <c r="A115" s="389"/>
      <c r="D115" s="391"/>
      <c r="E115" s="390"/>
      <c r="F115" s="389"/>
      <c r="G115" s="389"/>
      <c r="I115" s="22"/>
      <c r="J115" s="389"/>
      <c r="K115" s="389"/>
      <c r="L115" s="389"/>
      <c r="M115" s="389"/>
    </row>
    <row r="116" spans="1:13" ht="15" x14ac:dyDescent="0.25">
      <c r="A116" s="389"/>
      <c r="D116" s="391"/>
      <c r="E116" s="390"/>
      <c r="F116" s="389"/>
      <c r="G116" s="389"/>
      <c r="I116" s="22"/>
      <c r="J116" s="389"/>
      <c r="K116" s="389"/>
      <c r="L116" s="389"/>
      <c r="M116" s="389"/>
    </row>
    <row r="117" spans="1:13" ht="15" x14ac:dyDescent="0.25">
      <c r="A117" s="389"/>
      <c r="D117" s="391"/>
      <c r="E117" s="390"/>
      <c r="F117" s="389"/>
      <c r="G117" s="389"/>
      <c r="I117" s="22"/>
      <c r="J117" s="389"/>
      <c r="K117" s="389"/>
      <c r="L117" s="389"/>
      <c r="M117" s="389"/>
    </row>
    <row r="118" spans="1:13" ht="15" x14ac:dyDescent="0.25">
      <c r="A118" s="389"/>
      <c r="D118" s="391"/>
      <c r="E118" s="390"/>
      <c r="F118" s="389"/>
      <c r="G118" s="389"/>
      <c r="I118" s="22"/>
      <c r="J118" s="389"/>
      <c r="K118" s="389"/>
      <c r="L118" s="389"/>
      <c r="M118" s="389"/>
    </row>
    <row r="119" spans="1:13" ht="15" x14ac:dyDescent="0.25">
      <c r="A119" s="389"/>
      <c r="D119" s="391"/>
      <c r="E119" s="390"/>
      <c r="F119" s="389"/>
      <c r="G119" s="389"/>
      <c r="I119" s="22"/>
      <c r="J119" s="389"/>
      <c r="K119" s="389"/>
      <c r="L119" s="389"/>
      <c r="M119" s="389"/>
    </row>
    <row r="120" spans="1:13" ht="15" x14ac:dyDescent="0.25">
      <c r="A120" s="389"/>
      <c r="D120" s="391"/>
      <c r="E120" s="390"/>
      <c r="F120" s="389"/>
      <c r="G120" s="389"/>
      <c r="I120" s="22"/>
      <c r="J120" s="389"/>
      <c r="K120" s="389"/>
      <c r="L120" s="389"/>
      <c r="M120" s="389"/>
    </row>
    <row r="121" spans="1:13" ht="15" x14ac:dyDescent="0.25">
      <c r="A121" s="389"/>
      <c r="D121" s="391"/>
      <c r="E121" s="390"/>
      <c r="F121" s="389"/>
      <c r="G121" s="389"/>
      <c r="I121" s="22"/>
      <c r="J121" s="389"/>
      <c r="K121" s="389"/>
      <c r="L121" s="389"/>
      <c r="M121" s="389"/>
    </row>
    <row r="122" spans="1:13" ht="15" x14ac:dyDescent="0.25">
      <c r="A122" s="389"/>
      <c r="D122" s="391"/>
      <c r="E122" s="390"/>
      <c r="F122" s="389"/>
      <c r="G122" s="389"/>
      <c r="I122" s="22"/>
      <c r="J122" s="389"/>
      <c r="K122" s="389"/>
      <c r="L122" s="389"/>
      <c r="M122" s="389"/>
    </row>
    <row r="123" spans="1:13" ht="15" x14ac:dyDescent="0.25">
      <c r="A123" s="389"/>
      <c r="D123" s="391"/>
      <c r="E123" s="390"/>
      <c r="F123" s="389"/>
      <c r="G123" s="389"/>
      <c r="I123" s="22"/>
      <c r="J123" s="389"/>
      <c r="K123" s="389"/>
      <c r="L123" s="389"/>
      <c r="M123" s="389"/>
    </row>
    <row r="124" spans="1:13" ht="15" x14ac:dyDescent="0.25">
      <c r="A124" s="389"/>
      <c r="D124" s="391"/>
      <c r="E124" s="390"/>
      <c r="F124" s="389"/>
      <c r="G124" s="389"/>
      <c r="I124" s="22"/>
      <c r="J124" s="389"/>
      <c r="K124" s="389"/>
      <c r="L124" s="389"/>
      <c r="M124" s="389"/>
    </row>
    <row r="125" spans="1:13" ht="15" x14ac:dyDescent="0.25">
      <c r="A125" s="389"/>
      <c r="D125" s="391"/>
      <c r="E125" s="390"/>
      <c r="F125" s="389"/>
      <c r="G125" s="389"/>
      <c r="I125" s="22"/>
      <c r="J125" s="389"/>
      <c r="K125" s="389"/>
      <c r="L125" s="389"/>
      <c r="M125" s="389"/>
    </row>
    <row r="126" spans="1:13" ht="15" x14ac:dyDescent="0.25">
      <c r="A126" s="389"/>
      <c r="D126" s="391"/>
      <c r="E126" s="390"/>
      <c r="F126" s="389"/>
      <c r="G126" s="389"/>
      <c r="I126" s="22"/>
      <c r="J126" s="389"/>
      <c r="K126" s="389"/>
      <c r="L126" s="389"/>
      <c r="M126" s="389"/>
    </row>
    <row r="127" spans="1:13" ht="15" x14ac:dyDescent="0.25">
      <c r="A127" s="389"/>
      <c r="D127" s="391"/>
      <c r="E127" s="390"/>
      <c r="F127" s="389"/>
      <c r="G127" s="389"/>
      <c r="I127" s="22"/>
      <c r="J127" s="389"/>
      <c r="K127" s="389"/>
      <c r="L127" s="389"/>
      <c r="M127" s="389"/>
    </row>
    <row r="128" spans="1:13" ht="15" x14ac:dyDescent="0.25">
      <c r="A128" s="389"/>
      <c r="D128" s="391"/>
      <c r="E128" s="390"/>
      <c r="F128" s="389"/>
      <c r="G128" s="389"/>
      <c r="I128" s="22"/>
      <c r="J128" s="389"/>
      <c r="K128" s="389"/>
      <c r="L128" s="389"/>
      <c r="M128" s="389"/>
    </row>
    <row r="129" spans="1:13" ht="15" x14ac:dyDescent="0.25">
      <c r="A129" s="389"/>
      <c r="D129" s="391"/>
      <c r="E129" s="390"/>
      <c r="F129" s="389"/>
      <c r="G129" s="389"/>
      <c r="I129" s="22"/>
      <c r="J129" s="389"/>
      <c r="K129" s="389"/>
      <c r="L129" s="389"/>
      <c r="M129" s="389"/>
    </row>
    <row r="130" spans="1:13" ht="15" x14ac:dyDescent="0.25">
      <c r="A130" s="389"/>
      <c r="D130" s="391"/>
      <c r="E130" s="390"/>
      <c r="F130" s="389"/>
      <c r="G130" s="389"/>
      <c r="I130" s="22"/>
      <c r="J130" s="389"/>
      <c r="K130" s="389"/>
      <c r="L130" s="389"/>
      <c r="M130" s="389"/>
    </row>
    <row r="131" spans="1:13" ht="15" x14ac:dyDescent="0.25">
      <c r="A131" s="389"/>
      <c r="D131" s="391"/>
      <c r="E131" s="390"/>
      <c r="F131" s="389"/>
      <c r="G131" s="389"/>
      <c r="I131" s="22"/>
      <c r="J131" s="389"/>
      <c r="K131" s="389"/>
      <c r="L131" s="389"/>
      <c r="M131" s="389"/>
    </row>
    <row r="132" spans="1:13" ht="15" x14ac:dyDescent="0.25">
      <c r="A132" s="389"/>
      <c r="D132" s="391"/>
      <c r="E132" s="390"/>
      <c r="F132" s="389"/>
      <c r="G132" s="389"/>
      <c r="I132" s="22"/>
      <c r="J132" s="389"/>
      <c r="K132" s="389"/>
      <c r="L132" s="389"/>
      <c r="M132" s="389"/>
    </row>
    <row r="133" spans="1:13" ht="15" x14ac:dyDescent="0.25">
      <c r="A133" s="389"/>
      <c r="D133" s="391"/>
      <c r="E133" s="390"/>
      <c r="F133" s="389"/>
      <c r="G133" s="389"/>
      <c r="I133" s="22"/>
      <c r="J133" s="389"/>
      <c r="K133" s="389"/>
      <c r="L133" s="389"/>
      <c r="M133" s="389"/>
    </row>
    <row r="134" spans="1:13" ht="15" x14ac:dyDescent="0.25">
      <c r="A134" s="389"/>
      <c r="D134" s="391"/>
      <c r="E134" s="390"/>
      <c r="F134" s="389"/>
      <c r="G134" s="389"/>
      <c r="I134" s="22"/>
      <c r="J134" s="389"/>
      <c r="K134" s="389"/>
      <c r="L134" s="389"/>
      <c r="M134" s="389"/>
    </row>
    <row r="135" spans="1:13" ht="15" x14ac:dyDescent="0.25">
      <c r="A135" s="389"/>
      <c r="D135" s="391"/>
      <c r="E135" s="390"/>
      <c r="F135" s="389"/>
      <c r="G135" s="389"/>
      <c r="I135" s="22"/>
      <c r="J135" s="389"/>
      <c r="K135" s="389"/>
      <c r="L135" s="389"/>
      <c r="M135" s="389"/>
    </row>
    <row r="136" spans="1:13" ht="15" x14ac:dyDescent="0.25">
      <c r="A136" s="389"/>
      <c r="D136" s="391"/>
      <c r="E136" s="390"/>
      <c r="F136" s="389"/>
      <c r="G136" s="389"/>
      <c r="I136" s="22"/>
      <c r="J136" s="389"/>
      <c r="K136" s="389"/>
      <c r="L136" s="389"/>
      <c r="M136" s="389"/>
    </row>
    <row r="137" spans="1:13" ht="15" x14ac:dyDescent="0.25">
      <c r="A137" s="389"/>
      <c r="D137" s="391"/>
      <c r="E137" s="390"/>
      <c r="F137" s="389"/>
      <c r="G137" s="389"/>
      <c r="I137" s="22"/>
      <c r="J137" s="389"/>
      <c r="K137" s="389"/>
      <c r="L137" s="389"/>
      <c r="M137" s="389"/>
    </row>
    <row r="138" spans="1:13" ht="15" x14ac:dyDescent="0.25">
      <c r="A138" s="389"/>
      <c r="D138" s="391"/>
      <c r="E138" s="390"/>
      <c r="F138" s="389"/>
      <c r="G138" s="389"/>
      <c r="I138" s="22"/>
      <c r="J138" s="389"/>
      <c r="K138" s="389"/>
      <c r="L138" s="389"/>
      <c r="M138" s="389"/>
    </row>
    <row r="139" spans="1:13" ht="15" x14ac:dyDescent="0.25">
      <c r="A139" s="389"/>
      <c r="D139" s="391"/>
      <c r="E139" s="390"/>
      <c r="F139" s="389"/>
      <c r="G139" s="389"/>
      <c r="I139" s="22"/>
      <c r="J139" s="389"/>
      <c r="K139" s="389"/>
      <c r="L139" s="389"/>
      <c r="M139" s="389"/>
    </row>
    <row r="140" spans="1:13" ht="15" x14ac:dyDescent="0.25">
      <c r="A140" s="389"/>
      <c r="D140" s="391"/>
      <c r="E140" s="390"/>
      <c r="F140" s="389"/>
      <c r="G140" s="389"/>
      <c r="I140" s="22"/>
      <c r="J140" s="389"/>
      <c r="K140" s="389"/>
      <c r="L140" s="389"/>
      <c r="M140" s="389"/>
    </row>
    <row r="141" spans="1:13" ht="15" x14ac:dyDescent="0.25">
      <c r="A141" s="389"/>
      <c r="D141" s="391"/>
      <c r="E141" s="390"/>
      <c r="F141" s="389"/>
      <c r="G141" s="389"/>
      <c r="I141" s="22"/>
      <c r="J141" s="389"/>
      <c r="K141" s="389"/>
      <c r="L141" s="389"/>
      <c r="M141" s="389"/>
    </row>
    <row r="142" spans="1:13" ht="15" x14ac:dyDescent="0.25">
      <c r="A142" s="389"/>
      <c r="D142" s="391"/>
      <c r="E142" s="390"/>
      <c r="F142" s="389"/>
      <c r="G142" s="389"/>
      <c r="I142" s="22"/>
      <c r="J142" s="389"/>
      <c r="K142" s="389"/>
      <c r="L142" s="389"/>
      <c r="M142" s="389"/>
    </row>
    <row r="143" spans="1:13" ht="15" x14ac:dyDescent="0.25">
      <c r="A143" s="389"/>
      <c r="D143" s="391"/>
      <c r="E143" s="390"/>
      <c r="F143" s="389"/>
      <c r="G143" s="389"/>
      <c r="I143" s="22"/>
      <c r="J143" s="389"/>
      <c r="K143" s="389"/>
      <c r="L143" s="389"/>
      <c r="M143" s="389"/>
    </row>
    <row r="144" spans="1:13" ht="15" x14ac:dyDescent="0.25">
      <c r="A144" s="389"/>
      <c r="D144" s="391"/>
      <c r="E144" s="390"/>
      <c r="F144" s="389"/>
      <c r="G144" s="389"/>
      <c r="I144" s="22"/>
      <c r="J144" s="389"/>
      <c r="K144" s="389"/>
      <c r="L144" s="389"/>
      <c r="M144" s="389"/>
    </row>
    <row r="145" spans="1:13" ht="15" x14ac:dyDescent="0.25">
      <c r="A145" s="389"/>
      <c r="D145" s="391"/>
      <c r="E145" s="390"/>
      <c r="F145" s="389"/>
      <c r="G145" s="389"/>
      <c r="I145" s="22"/>
      <c r="J145" s="389"/>
      <c r="K145" s="389"/>
      <c r="L145" s="389"/>
      <c r="M145" s="389"/>
    </row>
    <row r="146" spans="1:13" ht="15" x14ac:dyDescent="0.25">
      <c r="A146" s="389"/>
      <c r="D146" s="391"/>
      <c r="E146" s="390"/>
      <c r="F146" s="389"/>
      <c r="G146" s="389"/>
      <c r="I146" s="22"/>
      <c r="J146" s="389"/>
      <c r="K146" s="389"/>
      <c r="L146" s="389"/>
      <c r="M146" s="389"/>
    </row>
    <row r="147" spans="1:13" ht="15" x14ac:dyDescent="0.25">
      <c r="A147" s="389"/>
      <c r="D147" s="391"/>
      <c r="E147" s="390"/>
      <c r="F147" s="389"/>
      <c r="G147" s="389"/>
      <c r="I147" s="22"/>
      <c r="J147" s="389"/>
      <c r="K147" s="389"/>
      <c r="L147" s="389"/>
      <c r="M147" s="389"/>
    </row>
    <row r="148" spans="1:13" ht="15" x14ac:dyDescent="0.25">
      <c r="A148" s="389"/>
      <c r="D148" s="391"/>
      <c r="E148" s="390"/>
      <c r="F148" s="389"/>
      <c r="G148" s="389"/>
      <c r="I148" s="22"/>
      <c r="J148" s="389"/>
      <c r="K148" s="389"/>
      <c r="L148" s="389"/>
      <c r="M148" s="389"/>
    </row>
    <row r="149" spans="1:13" ht="15" x14ac:dyDescent="0.25">
      <c r="A149" s="389"/>
      <c r="D149" s="391"/>
      <c r="E149" s="390"/>
      <c r="F149" s="389"/>
      <c r="G149" s="389"/>
      <c r="I149" s="22"/>
      <c r="J149" s="389"/>
      <c r="K149" s="389"/>
      <c r="L149" s="389"/>
      <c r="M149" s="389"/>
    </row>
    <row r="150" spans="1:13" ht="15" x14ac:dyDescent="0.25">
      <c r="A150" s="389"/>
      <c r="D150" s="391"/>
      <c r="E150" s="390"/>
      <c r="F150" s="389"/>
      <c r="G150" s="389"/>
      <c r="I150" s="22"/>
      <c r="J150" s="389"/>
      <c r="K150" s="389"/>
      <c r="L150" s="389"/>
      <c r="M150" s="389"/>
    </row>
    <row r="151" spans="1:13" ht="15" x14ac:dyDescent="0.25">
      <c r="A151" s="389"/>
      <c r="D151" s="391"/>
      <c r="E151" s="390"/>
      <c r="F151" s="389"/>
      <c r="G151" s="389"/>
      <c r="I151" s="22"/>
      <c r="J151" s="389"/>
      <c r="K151" s="389"/>
      <c r="L151" s="389"/>
      <c r="M151" s="389"/>
    </row>
    <row r="152" spans="1:13" ht="15" x14ac:dyDescent="0.25">
      <c r="A152" s="389"/>
      <c r="D152" s="391"/>
      <c r="E152" s="390"/>
      <c r="F152" s="389"/>
      <c r="G152" s="389"/>
      <c r="I152" s="22"/>
      <c r="J152" s="389"/>
      <c r="K152" s="389"/>
      <c r="L152" s="389"/>
      <c r="M152" s="389"/>
    </row>
    <row r="153" spans="1:13" ht="15" x14ac:dyDescent="0.25">
      <c r="A153" s="389"/>
      <c r="D153" s="391"/>
      <c r="E153" s="390"/>
      <c r="F153" s="389"/>
      <c r="G153" s="389"/>
      <c r="I153" s="22"/>
      <c r="J153" s="389"/>
      <c r="K153" s="389"/>
      <c r="L153" s="389"/>
      <c r="M153" s="389"/>
    </row>
    <row r="154" spans="1:13" ht="15" x14ac:dyDescent="0.25">
      <c r="A154" s="389"/>
      <c r="D154" s="391"/>
      <c r="E154" s="390"/>
      <c r="F154" s="389"/>
      <c r="G154" s="389"/>
      <c r="I154" s="22"/>
      <c r="J154" s="389"/>
      <c r="K154" s="389"/>
      <c r="L154" s="389"/>
      <c r="M154" s="389"/>
    </row>
    <row r="155" spans="1:13" ht="15" x14ac:dyDescent="0.25">
      <c r="A155" s="389"/>
      <c r="D155" s="391"/>
      <c r="E155" s="390"/>
      <c r="F155" s="389"/>
      <c r="G155" s="389"/>
      <c r="I155" s="22"/>
      <c r="J155" s="389"/>
      <c r="K155" s="389"/>
      <c r="L155" s="389"/>
      <c r="M155" s="389"/>
    </row>
    <row r="156" spans="1:13" ht="15" x14ac:dyDescent="0.25">
      <c r="A156" s="389"/>
      <c r="D156" s="391"/>
      <c r="E156" s="390"/>
      <c r="F156" s="389"/>
      <c r="G156" s="389"/>
      <c r="I156" s="22"/>
      <c r="J156" s="389"/>
      <c r="K156" s="389"/>
      <c r="L156" s="389"/>
      <c r="M156" s="389"/>
    </row>
    <row r="157" spans="1:13" ht="15" x14ac:dyDescent="0.25">
      <c r="A157" s="389"/>
      <c r="D157" s="391"/>
      <c r="E157" s="390"/>
      <c r="F157" s="389"/>
      <c r="G157" s="389"/>
      <c r="I157" s="22"/>
      <c r="J157" s="389"/>
      <c r="K157" s="389"/>
      <c r="L157" s="389"/>
      <c r="M157" s="389"/>
    </row>
    <row r="158" spans="1:13" ht="15" x14ac:dyDescent="0.25">
      <c r="A158" s="389"/>
      <c r="D158" s="391"/>
      <c r="E158" s="390"/>
      <c r="F158" s="389"/>
      <c r="G158" s="389"/>
      <c r="I158" s="22"/>
      <c r="J158" s="389"/>
      <c r="K158" s="389"/>
      <c r="L158" s="389"/>
      <c r="M158" s="389"/>
    </row>
    <row r="159" spans="1:13" ht="15" x14ac:dyDescent="0.25">
      <c r="A159" s="389"/>
      <c r="D159" s="391"/>
      <c r="E159" s="390"/>
      <c r="F159" s="389"/>
      <c r="G159" s="389"/>
      <c r="I159" s="22"/>
      <c r="J159" s="389"/>
      <c r="K159" s="389"/>
      <c r="L159" s="389"/>
      <c r="M159" s="389"/>
    </row>
    <row r="160" spans="1:13" ht="15" x14ac:dyDescent="0.25">
      <c r="A160" s="389"/>
      <c r="D160" s="391"/>
      <c r="E160" s="390"/>
      <c r="F160" s="389"/>
      <c r="G160" s="389"/>
      <c r="I160" s="22"/>
      <c r="J160" s="389"/>
      <c r="K160" s="389"/>
      <c r="L160" s="389"/>
      <c r="M160" s="389"/>
    </row>
    <row r="161" spans="1:13" ht="15" x14ac:dyDescent="0.25">
      <c r="A161" s="389"/>
      <c r="D161" s="391"/>
      <c r="E161" s="390"/>
      <c r="F161" s="389"/>
      <c r="G161" s="389"/>
      <c r="I161" s="22"/>
      <c r="J161" s="389"/>
      <c r="K161" s="389"/>
      <c r="L161" s="389"/>
      <c r="M161" s="389"/>
    </row>
    <row r="162" spans="1:13" ht="15" x14ac:dyDescent="0.25">
      <c r="A162" s="389"/>
      <c r="D162" s="391"/>
      <c r="E162" s="390"/>
      <c r="F162" s="389"/>
      <c r="G162" s="389"/>
      <c r="I162" s="22"/>
      <c r="J162" s="389"/>
      <c r="K162" s="389"/>
      <c r="L162" s="389"/>
      <c r="M162" s="389"/>
    </row>
    <row r="163" spans="1:13" ht="15" x14ac:dyDescent="0.25">
      <c r="A163" s="389"/>
      <c r="D163" s="391"/>
      <c r="E163" s="390"/>
      <c r="F163" s="389"/>
      <c r="G163" s="389"/>
      <c r="I163" s="22"/>
      <c r="J163" s="389"/>
      <c r="K163" s="389"/>
      <c r="L163" s="389"/>
      <c r="M163" s="389"/>
    </row>
    <row r="164" spans="1:13" ht="15" x14ac:dyDescent="0.25">
      <c r="A164" s="389"/>
      <c r="D164" s="391"/>
      <c r="E164" s="390"/>
      <c r="F164" s="389"/>
      <c r="G164" s="389"/>
      <c r="I164" s="22"/>
      <c r="J164" s="389"/>
      <c r="K164" s="389"/>
      <c r="L164" s="389"/>
      <c r="M164" s="389"/>
    </row>
    <row r="165" spans="1:13" ht="15" x14ac:dyDescent="0.25">
      <c r="A165" s="389"/>
      <c r="D165" s="391"/>
      <c r="E165" s="390"/>
      <c r="F165" s="389"/>
      <c r="G165" s="389"/>
      <c r="I165" s="22"/>
      <c r="J165" s="389"/>
      <c r="K165" s="389"/>
      <c r="L165" s="389"/>
      <c r="M165" s="389"/>
    </row>
    <row r="166" spans="1:13" ht="15" x14ac:dyDescent="0.25">
      <c r="A166" s="389"/>
      <c r="D166" s="391"/>
      <c r="E166" s="390"/>
      <c r="F166" s="389"/>
      <c r="G166" s="389"/>
      <c r="I166" s="22"/>
      <c r="J166" s="389"/>
      <c r="K166" s="389"/>
      <c r="L166" s="389"/>
      <c r="M166" s="389"/>
    </row>
    <row r="167" spans="1:13" ht="15" x14ac:dyDescent="0.25">
      <c r="A167" s="389"/>
      <c r="D167" s="391"/>
      <c r="E167" s="390"/>
      <c r="F167" s="389"/>
      <c r="G167" s="389"/>
      <c r="I167" s="22"/>
      <c r="J167" s="389"/>
      <c r="K167" s="389"/>
      <c r="L167" s="389"/>
      <c r="M167" s="389"/>
    </row>
    <row r="168" spans="1:13" ht="15" x14ac:dyDescent="0.25">
      <c r="A168" s="389"/>
      <c r="D168" s="391"/>
      <c r="E168" s="390"/>
      <c r="F168" s="389"/>
      <c r="G168" s="389"/>
      <c r="I168" s="22"/>
      <c r="J168" s="389"/>
      <c r="K168" s="389"/>
      <c r="L168" s="389"/>
      <c r="M168" s="389"/>
    </row>
    <row r="169" spans="1:13" ht="15" x14ac:dyDescent="0.25">
      <c r="A169" s="389"/>
      <c r="D169" s="391"/>
      <c r="E169" s="390"/>
      <c r="F169" s="389"/>
      <c r="G169" s="389"/>
      <c r="I169" s="22"/>
      <c r="J169" s="389"/>
      <c r="K169" s="389"/>
      <c r="L169" s="389"/>
      <c r="M169" s="389"/>
    </row>
    <row r="170" spans="1:13" ht="15" x14ac:dyDescent="0.25">
      <c r="A170" s="389"/>
      <c r="D170" s="391"/>
      <c r="E170" s="390"/>
      <c r="F170" s="389"/>
      <c r="G170" s="389"/>
      <c r="I170" s="22"/>
      <c r="J170" s="389"/>
      <c r="K170" s="389"/>
      <c r="L170" s="389"/>
      <c r="M170" s="389"/>
    </row>
    <row r="171" spans="1:13" ht="15" x14ac:dyDescent="0.25">
      <c r="A171" s="389"/>
      <c r="D171" s="391"/>
      <c r="E171" s="390"/>
      <c r="F171" s="389"/>
      <c r="G171" s="389"/>
      <c r="I171" s="22"/>
      <c r="J171" s="389"/>
      <c r="K171" s="389"/>
      <c r="L171" s="389"/>
      <c r="M171" s="389"/>
    </row>
    <row r="172" spans="1:13" ht="15" x14ac:dyDescent="0.25">
      <c r="A172" s="389"/>
      <c r="D172" s="391"/>
      <c r="E172" s="390"/>
      <c r="F172" s="389"/>
      <c r="G172" s="389"/>
      <c r="I172" s="22"/>
      <c r="J172" s="389"/>
      <c r="K172" s="389"/>
      <c r="L172" s="389"/>
      <c r="M172" s="389"/>
    </row>
    <row r="173" spans="1:13" ht="15" x14ac:dyDescent="0.25">
      <c r="A173" s="389"/>
      <c r="D173" s="391"/>
      <c r="E173" s="390"/>
      <c r="F173" s="389"/>
      <c r="G173" s="389"/>
      <c r="I173" s="22"/>
      <c r="J173" s="389"/>
      <c r="K173" s="389"/>
      <c r="L173" s="389"/>
      <c r="M173" s="389"/>
    </row>
    <row r="174" spans="1:13" ht="15" x14ac:dyDescent="0.25">
      <c r="A174" s="389"/>
      <c r="D174" s="391"/>
      <c r="E174" s="390"/>
      <c r="F174" s="389"/>
      <c r="G174" s="389"/>
      <c r="I174" s="22"/>
      <c r="J174" s="389"/>
      <c r="K174" s="389"/>
      <c r="L174" s="389"/>
      <c r="M174" s="389"/>
    </row>
    <row r="175" spans="1:13" ht="15" x14ac:dyDescent="0.25">
      <c r="A175" s="389"/>
      <c r="D175" s="391"/>
      <c r="E175" s="390"/>
      <c r="F175" s="389"/>
      <c r="G175" s="389"/>
      <c r="I175" s="22"/>
      <c r="J175" s="389"/>
      <c r="K175" s="389"/>
      <c r="L175" s="389"/>
      <c r="M175" s="389"/>
    </row>
    <row r="176" spans="1:13" ht="15" x14ac:dyDescent="0.25">
      <c r="A176" s="389"/>
      <c r="D176" s="391"/>
      <c r="E176" s="390"/>
      <c r="F176" s="389"/>
      <c r="G176" s="389"/>
      <c r="I176" s="22"/>
      <c r="J176" s="389"/>
      <c r="K176" s="389"/>
      <c r="L176" s="389"/>
      <c r="M176" s="389"/>
    </row>
    <row r="177" spans="1:13" ht="15" x14ac:dyDescent="0.25">
      <c r="A177" s="389"/>
      <c r="D177" s="391"/>
      <c r="E177" s="390"/>
      <c r="F177" s="389"/>
      <c r="G177" s="389"/>
      <c r="I177" s="22"/>
      <c r="J177" s="389"/>
      <c r="K177" s="389"/>
      <c r="L177" s="389"/>
      <c r="M177" s="389"/>
    </row>
    <row r="178" spans="1:13" ht="15" x14ac:dyDescent="0.25">
      <c r="A178" s="389"/>
      <c r="D178" s="391"/>
      <c r="E178" s="390"/>
      <c r="F178" s="389"/>
      <c r="G178" s="389"/>
      <c r="I178" s="22"/>
      <c r="J178" s="389"/>
      <c r="K178" s="389"/>
      <c r="L178" s="389"/>
      <c r="M178" s="389"/>
    </row>
    <row r="179" spans="1:13" ht="15" x14ac:dyDescent="0.25">
      <c r="A179" s="389"/>
      <c r="D179" s="391"/>
      <c r="E179" s="390"/>
      <c r="F179" s="389"/>
      <c r="G179" s="389"/>
      <c r="I179" s="22"/>
      <c r="J179" s="389"/>
      <c r="K179" s="389"/>
      <c r="L179" s="389"/>
      <c r="M179" s="389"/>
    </row>
    <row r="180" spans="1:13" ht="15" x14ac:dyDescent="0.25">
      <c r="A180" s="389"/>
      <c r="D180" s="391"/>
      <c r="E180" s="390"/>
      <c r="F180" s="389"/>
      <c r="G180" s="389"/>
      <c r="I180" s="22"/>
      <c r="J180" s="389"/>
      <c r="K180" s="389"/>
      <c r="L180" s="389"/>
      <c r="M180" s="389"/>
    </row>
    <row r="181" spans="1:13" ht="15" x14ac:dyDescent="0.25">
      <c r="A181" s="389"/>
      <c r="D181" s="391"/>
      <c r="E181" s="390"/>
      <c r="F181" s="389"/>
      <c r="G181" s="389"/>
      <c r="I181" s="22"/>
      <c r="J181" s="389"/>
      <c r="K181" s="389"/>
      <c r="L181" s="389"/>
      <c r="M181" s="389"/>
    </row>
    <row r="182" spans="1:13" ht="15" x14ac:dyDescent="0.25">
      <c r="A182" s="389"/>
      <c r="D182" s="391"/>
      <c r="E182" s="390"/>
      <c r="F182" s="389"/>
      <c r="G182" s="389"/>
      <c r="I182" s="22"/>
      <c r="J182" s="389"/>
      <c r="K182" s="389"/>
      <c r="L182" s="389"/>
      <c r="M182" s="389"/>
    </row>
    <row r="183" spans="1:13" ht="15" x14ac:dyDescent="0.25">
      <c r="A183" s="389"/>
      <c r="D183" s="391"/>
      <c r="E183" s="390"/>
      <c r="F183" s="389"/>
      <c r="G183" s="389"/>
      <c r="I183" s="22"/>
      <c r="J183" s="389"/>
      <c r="K183" s="389"/>
      <c r="L183" s="389"/>
      <c r="M183" s="389"/>
    </row>
    <row r="184" spans="1:13" ht="15" x14ac:dyDescent="0.25">
      <c r="A184" s="389"/>
      <c r="D184" s="391"/>
      <c r="E184" s="390"/>
      <c r="F184" s="389"/>
      <c r="G184" s="389"/>
      <c r="I184" s="22"/>
      <c r="J184" s="389"/>
      <c r="K184" s="389"/>
      <c r="L184" s="389"/>
      <c r="M184" s="389"/>
    </row>
    <row r="185" spans="1:13" ht="15" x14ac:dyDescent="0.25">
      <c r="A185" s="389"/>
      <c r="D185" s="391"/>
      <c r="E185" s="390"/>
      <c r="F185" s="389"/>
      <c r="G185" s="389"/>
      <c r="I185" s="22"/>
      <c r="J185" s="389"/>
      <c r="K185" s="389"/>
      <c r="L185" s="389"/>
      <c r="M185" s="389"/>
    </row>
    <row r="186" spans="1:13" ht="15" x14ac:dyDescent="0.25">
      <c r="A186" s="389"/>
      <c r="D186" s="391"/>
      <c r="E186" s="390"/>
      <c r="F186" s="389"/>
      <c r="G186" s="389"/>
      <c r="I186" s="22"/>
      <c r="J186" s="389"/>
      <c r="K186" s="389"/>
      <c r="L186" s="389"/>
      <c r="M186" s="389"/>
    </row>
    <row r="187" spans="1:13" ht="15" x14ac:dyDescent="0.25">
      <c r="A187" s="389"/>
      <c r="D187" s="391"/>
      <c r="E187" s="390"/>
      <c r="F187" s="389"/>
      <c r="G187" s="389"/>
      <c r="I187" s="22"/>
      <c r="J187" s="389"/>
      <c r="K187" s="389"/>
      <c r="L187" s="389"/>
      <c r="M187" s="389"/>
    </row>
    <row r="188" spans="1:13" ht="15" x14ac:dyDescent="0.25">
      <c r="A188" s="389"/>
      <c r="D188" s="391"/>
      <c r="E188" s="390"/>
      <c r="F188" s="389"/>
      <c r="G188" s="389"/>
      <c r="I188" s="22"/>
      <c r="J188" s="389"/>
      <c r="K188" s="389"/>
      <c r="L188" s="389"/>
      <c r="M188" s="389"/>
    </row>
    <row r="189" spans="1:13" ht="15" x14ac:dyDescent="0.25">
      <c r="A189" s="389"/>
      <c r="D189" s="391"/>
      <c r="E189" s="390"/>
      <c r="F189" s="389"/>
      <c r="G189" s="389"/>
      <c r="I189" s="22"/>
      <c r="J189" s="389"/>
      <c r="K189" s="389"/>
      <c r="L189" s="389"/>
      <c r="M189" s="389"/>
    </row>
    <row r="190" spans="1:13" ht="15" x14ac:dyDescent="0.25">
      <c r="A190" s="389"/>
      <c r="D190" s="391"/>
      <c r="E190" s="390"/>
      <c r="F190" s="389"/>
      <c r="G190" s="389"/>
      <c r="I190" s="22"/>
      <c r="J190" s="389"/>
      <c r="K190" s="389"/>
      <c r="L190" s="389"/>
      <c r="M190" s="389"/>
    </row>
    <row r="191" spans="1:13" ht="15" x14ac:dyDescent="0.25">
      <c r="A191" s="389"/>
      <c r="D191" s="391"/>
      <c r="E191" s="390"/>
      <c r="F191" s="389"/>
      <c r="G191" s="389"/>
      <c r="I191" s="22"/>
      <c r="J191" s="389"/>
      <c r="K191" s="389"/>
      <c r="L191" s="389"/>
      <c r="M191" s="389"/>
    </row>
    <row r="192" spans="1:13" ht="15" x14ac:dyDescent="0.25">
      <c r="A192" s="389"/>
      <c r="D192" s="391"/>
      <c r="E192" s="390"/>
      <c r="F192" s="389"/>
      <c r="G192" s="389"/>
      <c r="I192" s="22"/>
      <c r="J192" s="389"/>
      <c r="K192" s="389"/>
      <c r="L192" s="389"/>
      <c r="M192" s="389"/>
    </row>
    <row r="193" spans="1:13" ht="15" x14ac:dyDescent="0.25">
      <c r="A193" s="389"/>
      <c r="D193" s="391"/>
      <c r="E193" s="390"/>
      <c r="F193" s="389"/>
      <c r="G193" s="389"/>
      <c r="I193" s="22"/>
      <c r="J193" s="389"/>
      <c r="K193" s="389"/>
      <c r="L193" s="389"/>
      <c r="M193" s="389"/>
    </row>
    <row r="194" spans="1:13" ht="15" x14ac:dyDescent="0.25">
      <c r="A194" s="389"/>
      <c r="D194" s="391"/>
      <c r="E194" s="390"/>
      <c r="F194" s="389"/>
      <c r="G194" s="389"/>
      <c r="I194" s="22"/>
      <c r="J194" s="389"/>
      <c r="K194" s="389"/>
      <c r="L194" s="389"/>
      <c r="M194" s="389"/>
    </row>
    <row r="195" spans="1:13" ht="15" x14ac:dyDescent="0.25">
      <c r="A195" s="389"/>
      <c r="D195" s="391"/>
      <c r="E195" s="390"/>
      <c r="F195" s="389"/>
      <c r="G195" s="389"/>
      <c r="I195" s="22"/>
      <c r="J195" s="389"/>
      <c r="K195" s="389"/>
      <c r="L195" s="389"/>
      <c r="M195" s="389"/>
    </row>
    <row r="196" spans="1:13" ht="15" x14ac:dyDescent="0.25">
      <c r="A196" s="389"/>
      <c r="D196" s="391"/>
      <c r="E196" s="390"/>
      <c r="F196" s="389"/>
      <c r="G196" s="389"/>
      <c r="I196" s="22"/>
      <c r="J196" s="389"/>
      <c r="K196" s="389"/>
      <c r="L196" s="389"/>
      <c r="M196" s="389"/>
    </row>
    <row r="197" spans="1:13" ht="15" x14ac:dyDescent="0.25">
      <c r="A197" s="389"/>
      <c r="D197" s="391"/>
      <c r="E197" s="390"/>
      <c r="F197" s="389"/>
      <c r="G197" s="389"/>
      <c r="I197" s="22"/>
      <c r="J197" s="389"/>
      <c r="K197" s="389"/>
      <c r="L197" s="389"/>
      <c r="M197" s="389"/>
    </row>
    <row r="198" spans="1:13" ht="15" x14ac:dyDescent="0.25">
      <c r="A198" s="389"/>
      <c r="D198" s="391"/>
      <c r="E198" s="390"/>
      <c r="F198" s="389"/>
      <c r="G198" s="389"/>
      <c r="I198" s="22"/>
      <c r="J198" s="389"/>
      <c r="K198" s="389"/>
      <c r="L198" s="389"/>
      <c r="M198" s="389"/>
    </row>
    <row r="199" spans="1:13" ht="15" x14ac:dyDescent="0.25">
      <c r="A199" s="389"/>
      <c r="D199" s="391"/>
      <c r="E199" s="390"/>
      <c r="F199" s="389"/>
      <c r="G199" s="389"/>
      <c r="I199" s="22"/>
      <c r="J199" s="389"/>
      <c r="K199" s="389"/>
      <c r="L199" s="389"/>
      <c r="M199" s="389"/>
    </row>
    <row r="200" spans="1:13" ht="15" x14ac:dyDescent="0.25">
      <c r="A200" s="389"/>
      <c r="D200" s="391"/>
      <c r="E200" s="390"/>
      <c r="F200" s="389"/>
      <c r="G200" s="389"/>
      <c r="I200" s="22"/>
      <c r="J200" s="389"/>
      <c r="K200" s="389"/>
      <c r="L200" s="389"/>
      <c r="M200" s="389"/>
    </row>
    <row r="201" spans="1:13" ht="15" x14ac:dyDescent="0.25">
      <c r="A201" s="389"/>
      <c r="D201" s="391"/>
      <c r="E201" s="390"/>
      <c r="F201" s="389"/>
      <c r="G201" s="389"/>
      <c r="I201" s="22"/>
      <c r="J201" s="389"/>
      <c r="K201" s="389"/>
      <c r="L201" s="389"/>
      <c r="M201" s="389"/>
    </row>
    <row r="202" spans="1:13" ht="15" x14ac:dyDescent="0.25">
      <c r="A202" s="389"/>
      <c r="D202" s="391"/>
      <c r="E202" s="390"/>
      <c r="F202" s="389"/>
      <c r="G202" s="389"/>
      <c r="I202" s="22"/>
      <c r="J202" s="389"/>
      <c r="K202" s="389"/>
      <c r="L202" s="389"/>
      <c r="M202" s="389"/>
    </row>
    <row r="203" spans="1:13" ht="15" x14ac:dyDescent="0.25">
      <c r="A203" s="389"/>
      <c r="D203" s="391"/>
      <c r="E203" s="390"/>
      <c r="F203" s="389"/>
      <c r="G203" s="389"/>
      <c r="I203" s="22"/>
      <c r="J203" s="389"/>
      <c r="K203" s="389"/>
      <c r="L203" s="389"/>
      <c r="M203" s="389"/>
    </row>
    <row r="204" spans="1:13" ht="15" x14ac:dyDescent="0.25">
      <c r="A204" s="389"/>
      <c r="D204" s="391"/>
      <c r="E204" s="390"/>
      <c r="F204" s="389"/>
      <c r="G204" s="389"/>
      <c r="I204" s="22"/>
      <c r="J204" s="389"/>
      <c r="K204" s="389"/>
      <c r="L204" s="389"/>
      <c r="M204" s="389"/>
    </row>
    <row r="205" spans="1:13" ht="15" x14ac:dyDescent="0.25">
      <c r="A205" s="389"/>
      <c r="D205" s="391"/>
      <c r="E205" s="390"/>
      <c r="F205" s="389"/>
      <c r="G205" s="389"/>
      <c r="I205" s="22"/>
      <c r="J205" s="389"/>
      <c r="K205" s="389"/>
      <c r="L205" s="389"/>
      <c r="M205" s="389"/>
    </row>
    <row r="206" spans="1:13" ht="15" x14ac:dyDescent="0.25">
      <c r="A206" s="389"/>
      <c r="D206" s="391"/>
      <c r="E206" s="390"/>
      <c r="F206" s="389"/>
      <c r="G206" s="389"/>
      <c r="I206" s="22"/>
      <c r="J206" s="389"/>
      <c r="K206" s="389"/>
      <c r="L206" s="389"/>
      <c r="M206" s="389"/>
    </row>
    <row r="207" spans="1:13" ht="15" x14ac:dyDescent="0.25">
      <c r="A207" s="389"/>
      <c r="D207" s="391"/>
      <c r="E207" s="390"/>
      <c r="F207" s="389"/>
      <c r="G207" s="389"/>
      <c r="I207" s="22"/>
      <c r="J207" s="389"/>
      <c r="K207" s="389"/>
      <c r="L207" s="389"/>
      <c r="M207" s="389"/>
    </row>
    <row r="208" spans="1:13" ht="15" x14ac:dyDescent="0.25">
      <c r="A208" s="389"/>
      <c r="D208" s="391"/>
      <c r="E208" s="390"/>
      <c r="F208" s="389"/>
      <c r="G208" s="389"/>
      <c r="I208" s="22"/>
      <c r="J208" s="389"/>
      <c r="K208" s="389"/>
      <c r="L208" s="389"/>
      <c r="M208" s="389"/>
    </row>
    <row r="209" spans="1:13" ht="15" x14ac:dyDescent="0.25">
      <c r="A209" s="389"/>
      <c r="D209" s="391"/>
      <c r="E209" s="390"/>
      <c r="F209" s="389"/>
      <c r="G209" s="389"/>
      <c r="I209" s="22"/>
      <c r="J209" s="389"/>
      <c r="K209" s="389"/>
      <c r="L209" s="389"/>
      <c r="M209" s="389"/>
    </row>
    <row r="210" spans="1:13" ht="15" x14ac:dyDescent="0.25">
      <c r="A210" s="389"/>
      <c r="D210" s="391"/>
      <c r="E210" s="390"/>
      <c r="F210" s="389"/>
      <c r="G210" s="389"/>
      <c r="I210" s="22"/>
      <c r="J210" s="389"/>
      <c r="K210" s="389"/>
      <c r="L210" s="389"/>
      <c r="M210" s="389"/>
    </row>
    <row r="211" spans="1:13" ht="15" x14ac:dyDescent="0.25">
      <c r="A211" s="389"/>
      <c r="D211" s="391"/>
      <c r="E211" s="390"/>
      <c r="F211" s="389"/>
      <c r="G211" s="389"/>
      <c r="I211" s="22"/>
      <c r="J211" s="389"/>
      <c r="K211" s="389"/>
      <c r="L211" s="389"/>
      <c r="M211" s="389"/>
    </row>
    <row r="212" spans="1:13" ht="15" x14ac:dyDescent="0.25">
      <c r="A212" s="389"/>
      <c r="D212" s="391"/>
      <c r="E212" s="390"/>
      <c r="F212" s="389"/>
      <c r="G212" s="389"/>
      <c r="I212" s="22"/>
      <c r="J212" s="389"/>
      <c r="K212" s="389"/>
      <c r="L212" s="389"/>
      <c r="M212" s="389"/>
    </row>
    <row r="213" spans="1:13" ht="15" x14ac:dyDescent="0.25">
      <c r="A213" s="389"/>
      <c r="D213" s="391"/>
      <c r="E213" s="390"/>
      <c r="F213" s="389"/>
      <c r="G213" s="389"/>
      <c r="I213" s="22"/>
      <c r="J213" s="389"/>
      <c r="K213" s="389"/>
      <c r="L213" s="389"/>
      <c r="M213" s="389"/>
    </row>
    <row r="214" spans="1:13" ht="15" x14ac:dyDescent="0.25">
      <c r="A214" s="389"/>
      <c r="D214" s="391"/>
      <c r="E214" s="390"/>
      <c r="F214" s="389"/>
      <c r="G214" s="389"/>
      <c r="I214" s="22"/>
      <c r="J214" s="389"/>
      <c r="K214" s="389"/>
      <c r="L214" s="389"/>
      <c r="M214" s="389"/>
    </row>
    <row r="215" spans="1:13" ht="15" x14ac:dyDescent="0.25">
      <c r="A215" s="389"/>
      <c r="D215" s="391"/>
      <c r="E215" s="390"/>
      <c r="F215" s="389"/>
      <c r="G215" s="389"/>
      <c r="I215" s="22"/>
      <c r="J215" s="389"/>
      <c r="K215" s="389"/>
      <c r="L215" s="389"/>
      <c r="M215" s="389"/>
    </row>
    <row r="216" spans="1:13" ht="15" x14ac:dyDescent="0.25">
      <c r="A216" s="389"/>
      <c r="D216" s="391"/>
      <c r="E216" s="390"/>
      <c r="F216" s="389"/>
      <c r="G216" s="389"/>
      <c r="I216" s="22"/>
      <c r="J216" s="389"/>
      <c r="K216" s="389"/>
      <c r="L216" s="389"/>
      <c r="M216" s="389"/>
    </row>
    <row r="217" spans="1:13" ht="15" x14ac:dyDescent="0.25">
      <c r="A217" s="389"/>
      <c r="D217" s="391"/>
      <c r="E217" s="390"/>
      <c r="F217" s="389"/>
      <c r="G217" s="389"/>
      <c r="I217" s="22"/>
      <c r="J217" s="389"/>
      <c r="K217" s="389"/>
      <c r="L217" s="389"/>
      <c r="M217" s="389"/>
    </row>
    <row r="218" spans="1:13" ht="15" x14ac:dyDescent="0.25">
      <c r="A218" s="389"/>
      <c r="D218" s="391"/>
      <c r="E218" s="390"/>
      <c r="F218" s="389"/>
      <c r="G218" s="389"/>
      <c r="I218" s="22"/>
      <c r="J218" s="389"/>
      <c r="K218" s="389"/>
      <c r="L218" s="389"/>
      <c r="M218" s="389"/>
    </row>
    <row r="219" spans="1:13" ht="15" x14ac:dyDescent="0.25">
      <c r="A219" s="389"/>
      <c r="D219" s="391"/>
      <c r="E219" s="390"/>
      <c r="F219" s="389"/>
      <c r="G219" s="389"/>
      <c r="I219" s="22"/>
      <c r="J219" s="389"/>
      <c r="K219" s="389"/>
      <c r="L219" s="389"/>
      <c r="M219" s="389"/>
    </row>
    <row r="220" spans="1:13" ht="15" x14ac:dyDescent="0.25">
      <c r="A220" s="389"/>
      <c r="D220" s="391"/>
      <c r="E220" s="390"/>
      <c r="F220" s="389"/>
      <c r="G220" s="389"/>
      <c r="I220" s="22"/>
      <c r="J220" s="389"/>
      <c r="K220" s="389"/>
      <c r="L220" s="389"/>
      <c r="M220" s="389"/>
    </row>
    <row r="221" spans="1:13" ht="15" x14ac:dyDescent="0.25">
      <c r="A221" s="389"/>
      <c r="D221" s="391"/>
      <c r="E221" s="390"/>
      <c r="F221" s="389"/>
      <c r="G221" s="389"/>
      <c r="I221" s="22"/>
      <c r="J221" s="389"/>
      <c r="K221" s="389"/>
      <c r="L221" s="389"/>
      <c r="M221" s="389"/>
    </row>
    <row r="222" spans="1:13" ht="15" x14ac:dyDescent="0.25">
      <c r="A222" s="389"/>
      <c r="D222" s="391"/>
      <c r="E222" s="390"/>
      <c r="F222" s="389"/>
      <c r="G222" s="389"/>
      <c r="I222" s="22"/>
      <c r="J222" s="389"/>
      <c r="K222" s="389"/>
      <c r="L222" s="389"/>
      <c r="M222" s="389"/>
    </row>
    <row r="223" spans="1:13" ht="15" x14ac:dyDescent="0.25">
      <c r="A223" s="389"/>
      <c r="D223" s="391"/>
      <c r="E223" s="390"/>
      <c r="F223" s="389"/>
      <c r="G223" s="389"/>
      <c r="I223" s="22"/>
      <c r="J223" s="389"/>
      <c r="K223" s="389"/>
      <c r="L223" s="389"/>
      <c r="M223" s="389"/>
    </row>
    <row r="224" spans="1:13" ht="15" x14ac:dyDescent="0.25">
      <c r="A224" s="389"/>
      <c r="D224" s="391"/>
      <c r="E224" s="390"/>
      <c r="F224" s="389"/>
      <c r="G224" s="389"/>
      <c r="I224" s="22"/>
      <c r="J224" s="389"/>
      <c r="K224" s="389"/>
      <c r="L224" s="389"/>
      <c r="M224" s="389"/>
    </row>
    <row r="225" spans="1:13" ht="15" x14ac:dyDescent="0.25">
      <c r="A225" s="389"/>
      <c r="D225" s="391"/>
      <c r="E225" s="390"/>
      <c r="F225" s="389"/>
      <c r="G225" s="389"/>
      <c r="I225" s="22"/>
      <c r="J225" s="389"/>
      <c r="K225" s="389"/>
      <c r="L225" s="389"/>
      <c r="M225" s="389"/>
    </row>
    <row r="226" spans="1:13" ht="15" x14ac:dyDescent="0.25">
      <c r="A226" s="389"/>
      <c r="D226" s="391"/>
      <c r="E226" s="390"/>
      <c r="F226" s="389"/>
      <c r="G226" s="389"/>
      <c r="I226" s="22"/>
      <c r="J226" s="389"/>
      <c r="K226" s="389"/>
      <c r="L226" s="389"/>
      <c r="M226" s="389"/>
    </row>
    <row r="227" spans="1:13" ht="15" x14ac:dyDescent="0.25">
      <c r="A227" s="389"/>
      <c r="D227" s="391"/>
      <c r="E227" s="390"/>
      <c r="F227" s="389"/>
      <c r="G227" s="389"/>
      <c r="I227" s="22"/>
      <c r="J227" s="389"/>
      <c r="K227" s="389"/>
      <c r="L227" s="389"/>
      <c r="M227" s="389"/>
    </row>
    <row r="228" spans="1:13" ht="15" x14ac:dyDescent="0.25">
      <c r="A228" s="389"/>
      <c r="D228" s="391"/>
      <c r="E228" s="390"/>
      <c r="F228" s="389"/>
      <c r="G228" s="389"/>
      <c r="I228" s="22"/>
      <c r="J228" s="389"/>
      <c r="K228" s="389"/>
      <c r="L228" s="389"/>
      <c r="M228" s="389"/>
    </row>
    <row r="229" spans="1:13" ht="15" x14ac:dyDescent="0.25">
      <c r="A229" s="389"/>
      <c r="D229" s="391"/>
      <c r="E229" s="390"/>
      <c r="F229" s="389"/>
      <c r="G229" s="389"/>
      <c r="I229" s="22"/>
      <c r="J229" s="389"/>
      <c r="K229" s="389"/>
      <c r="L229" s="389"/>
      <c r="M229" s="389"/>
    </row>
    <row r="230" spans="1:13" ht="15" x14ac:dyDescent="0.25">
      <c r="A230" s="389"/>
      <c r="D230" s="391"/>
      <c r="E230" s="390"/>
      <c r="F230" s="389"/>
      <c r="G230" s="389"/>
      <c r="I230" s="22"/>
      <c r="J230" s="389"/>
      <c r="K230" s="389"/>
      <c r="L230" s="389"/>
      <c r="M230" s="389"/>
    </row>
    <row r="231" spans="1:13" ht="15" x14ac:dyDescent="0.25">
      <c r="A231" s="389"/>
      <c r="D231" s="391"/>
      <c r="E231" s="390"/>
      <c r="F231" s="389"/>
      <c r="G231" s="389"/>
      <c r="I231" s="22"/>
      <c r="J231" s="389"/>
      <c r="K231" s="389"/>
      <c r="L231" s="389"/>
      <c r="M231" s="389"/>
    </row>
    <row r="232" spans="1:13" ht="15" x14ac:dyDescent="0.25">
      <c r="A232" s="389"/>
      <c r="D232" s="391"/>
      <c r="E232" s="390"/>
      <c r="F232" s="389"/>
      <c r="G232" s="389"/>
      <c r="I232" s="22"/>
      <c r="J232" s="389"/>
      <c r="K232" s="389"/>
      <c r="L232" s="389"/>
      <c r="M232" s="389"/>
    </row>
    <row r="233" spans="1:13" ht="15" x14ac:dyDescent="0.25">
      <c r="A233" s="389"/>
      <c r="D233" s="391"/>
      <c r="E233" s="390"/>
      <c r="F233" s="389"/>
      <c r="G233" s="389"/>
      <c r="I233" s="22"/>
      <c r="J233" s="389"/>
      <c r="K233" s="389"/>
      <c r="L233" s="389"/>
      <c r="M233" s="389"/>
    </row>
    <row r="234" spans="1:13" ht="15" x14ac:dyDescent="0.25">
      <c r="A234" s="389"/>
      <c r="D234" s="391"/>
      <c r="E234" s="390"/>
      <c r="F234" s="389"/>
      <c r="G234" s="389"/>
      <c r="I234" s="22"/>
      <c r="J234" s="389"/>
      <c r="K234" s="389"/>
      <c r="L234" s="389"/>
      <c r="M234" s="389"/>
    </row>
    <row r="235" spans="1:13" ht="15" x14ac:dyDescent="0.25">
      <c r="A235" s="389"/>
      <c r="D235" s="391"/>
      <c r="E235" s="390"/>
      <c r="F235" s="389"/>
      <c r="G235" s="389"/>
      <c r="I235" s="22"/>
      <c r="J235" s="389"/>
      <c r="K235" s="389"/>
      <c r="L235" s="389"/>
      <c r="M235" s="389"/>
    </row>
    <row r="236" spans="1:13" ht="15" x14ac:dyDescent="0.25">
      <c r="A236" s="389"/>
      <c r="D236" s="391"/>
      <c r="E236" s="390"/>
      <c r="F236" s="389"/>
      <c r="G236" s="389"/>
      <c r="I236" s="22"/>
      <c r="J236" s="389"/>
      <c r="K236" s="389"/>
      <c r="L236" s="389"/>
      <c r="M236" s="389"/>
    </row>
    <row r="237" spans="1:13" ht="15" x14ac:dyDescent="0.25">
      <c r="A237" s="389"/>
      <c r="D237" s="391"/>
      <c r="E237" s="390"/>
      <c r="F237" s="389"/>
      <c r="G237" s="389"/>
      <c r="I237" s="22"/>
      <c r="J237" s="389"/>
      <c r="K237" s="389"/>
      <c r="L237" s="389"/>
      <c r="M237" s="389"/>
    </row>
    <row r="238" spans="1:13" ht="15" x14ac:dyDescent="0.25">
      <c r="A238" s="389"/>
      <c r="D238" s="391"/>
      <c r="E238" s="390"/>
      <c r="F238" s="389"/>
      <c r="G238" s="389"/>
      <c r="I238" s="22"/>
      <c r="J238" s="389"/>
      <c r="K238" s="389"/>
      <c r="L238" s="389"/>
      <c r="M238" s="389"/>
    </row>
    <row r="239" spans="1:13" ht="15" x14ac:dyDescent="0.25">
      <c r="A239" s="389"/>
      <c r="D239" s="391"/>
      <c r="E239" s="390"/>
      <c r="F239" s="389"/>
      <c r="G239" s="389"/>
      <c r="I239" s="22"/>
      <c r="J239" s="389"/>
      <c r="K239" s="389"/>
      <c r="L239" s="389"/>
      <c r="M239" s="389"/>
    </row>
    <row r="240" spans="1:13" ht="15" x14ac:dyDescent="0.25">
      <c r="A240" s="389"/>
      <c r="D240" s="391"/>
      <c r="E240" s="390"/>
      <c r="F240" s="389"/>
      <c r="G240" s="389"/>
      <c r="I240" s="22"/>
      <c r="J240" s="389"/>
      <c r="K240" s="389"/>
      <c r="L240" s="389"/>
      <c r="M240" s="389"/>
    </row>
    <row r="241" spans="1:13" ht="15" x14ac:dyDescent="0.25">
      <c r="A241" s="389"/>
      <c r="D241" s="391"/>
      <c r="E241" s="390"/>
      <c r="F241" s="389"/>
      <c r="G241" s="389"/>
      <c r="I241" s="22"/>
      <c r="J241" s="389"/>
      <c r="K241" s="389"/>
      <c r="L241" s="389"/>
      <c r="M241" s="389"/>
    </row>
    <row r="242" spans="1:13" ht="15" x14ac:dyDescent="0.25">
      <c r="A242" s="389"/>
      <c r="D242" s="391"/>
      <c r="E242" s="390"/>
      <c r="F242" s="389"/>
      <c r="G242" s="389"/>
      <c r="I242" s="22"/>
      <c r="J242" s="389"/>
      <c r="K242" s="389"/>
      <c r="L242" s="389"/>
      <c r="M242" s="389"/>
    </row>
    <row r="243" spans="1:13" ht="15" x14ac:dyDescent="0.25">
      <c r="A243" s="389"/>
      <c r="D243" s="391"/>
      <c r="E243" s="390"/>
      <c r="F243" s="389"/>
      <c r="G243" s="389"/>
      <c r="I243" s="22"/>
      <c r="J243" s="389"/>
      <c r="K243" s="389"/>
      <c r="L243" s="389"/>
      <c r="M243" s="389"/>
    </row>
    <row r="244" spans="1:13" ht="15" x14ac:dyDescent="0.25">
      <c r="A244" s="389"/>
      <c r="D244" s="391"/>
      <c r="E244" s="390"/>
      <c r="F244" s="389"/>
      <c r="G244" s="389"/>
      <c r="I244" s="22"/>
      <c r="J244" s="389"/>
      <c r="K244" s="389"/>
      <c r="L244" s="389"/>
      <c r="M244" s="389"/>
    </row>
    <row r="245" spans="1:13" ht="15" x14ac:dyDescent="0.25">
      <c r="A245" s="389"/>
      <c r="D245" s="391"/>
      <c r="E245" s="390"/>
      <c r="F245" s="389"/>
      <c r="G245" s="389"/>
      <c r="I245" s="22"/>
      <c r="J245" s="389"/>
      <c r="K245" s="389"/>
      <c r="L245" s="389"/>
      <c r="M245" s="389"/>
    </row>
    <row r="246" spans="1:13" ht="15" x14ac:dyDescent="0.25">
      <c r="A246" s="389"/>
      <c r="D246" s="391"/>
      <c r="E246" s="390"/>
      <c r="F246" s="389"/>
      <c r="G246" s="389"/>
      <c r="I246" s="22"/>
      <c r="J246" s="389"/>
      <c r="K246" s="389"/>
      <c r="L246" s="389"/>
      <c r="M246" s="389"/>
    </row>
    <row r="247" spans="1:13" ht="15" x14ac:dyDescent="0.25">
      <c r="A247" s="389"/>
      <c r="D247" s="391"/>
      <c r="E247" s="390"/>
      <c r="F247" s="389"/>
      <c r="G247" s="389"/>
      <c r="I247" s="22"/>
      <c r="J247" s="389"/>
      <c r="K247" s="389"/>
      <c r="L247" s="389"/>
      <c r="M247" s="389"/>
    </row>
    <row r="248" spans="1:13" ht="15" x14ac:dyDescent="0.25">
      <c r="A248" s="389"/>
      <c r="D248" s="391"/>
      <c r="E248" s="390"/>
      <c r="F248" s="389"/>
      <c r="G248" s="389"/>
      <c r="I248" s="22"/>
      <c r="J248" s="389"/>
      <c r="K248" s="389"/>
      <c r="L248" s="389"/>
      <c r="M248" s="389"/>
    </row>
    <row r="249" spans="1:13" ht="15" x14ac:dyDescent="0.25">
      <c r="A249" s="389"/>
      <c r="D249" s="391"/>
      <c r="E249" s="390"/>
      <c r="F249" s="389"/>
      <c r="G249" s="389"/>
      <c r="I249" s="22"/>
      <c r="J249" s="389"/>
      <c r="K249" s="389"/>
      <c r="L249" s="389"/>
      <c r="M249" s="389"/>
    </row>
    <row r="250" spans="1:13" ht="15" x14ac:dyDescent="0.25">
      <c r="A250" s="389"/>
      <c r="D250" s="391"/>
      <c r="E250" s="390"/>
      <c r="F250" s="389"/>
      <c r="G250" s="389"/>
      <c r="I250" s="22"/>
      <c r="J250" s="389"/>
      <c r="K250" s="389"/>
      <c r="L250" s="389"/>
      <c r="M250" s="389"/>
    </row>
    <row r="251" spans="1:13" ht="15" x14ac:dyDescent="0.25">
      <c r="A251" s="389"/>
      <c r="D251" s="391"/>
      <c r="E251" s="390"/>
      <c r="F251" s="389"/>
      <c r="G251" s="389"/>
      <c r="I251" s="22"/>
      <c r="J251" s="389"/>
      <c r="K251" s="389"/>
      <c r="L251" s="389"/>
      <c r="M251" s="389"/>
    </row>
    <row r="252" spans="1:13" ht="15" x14ac:dyDescent="0.25">
      <c r="A252" s="389"/>
      <c r="D252" s="391"/>
      <c r="E252" s="390"/>
      <c r="F252" s="389"/>
      <c r="G252" s="389"/>
      <c r="I252" s="22"/>
      <c r="J252" s="389"/>
      <c r="K252" s="389"/>
      <c r="L252" s="389"/>
      <c r="M252" s="389"/>
    </row>
    <row r="253" spans="1:13" ht="15" x14ac:dyDescent="0.25">
      <c r="A253" s="389"/>
      <c r="D253" s="391"/>
      <c r="E253" s="390"/>
      <c r="F253" s="389"/>
      <c r="G253" s="389"/>
      <c r="I253" s="22"/>
      <c r="J253" s="389"/>
      <c r="K253" s="389"/>
      <c r="L253" s="389"/>
      <c r="M253" s="389"/>
    </row>
    <row r="254" spans="1:13" ht="15" x14ac:dyDescent="0.25">
      <c r="A254" s="389"/>
      <c r="D254" s="391"/>
      <c r="E254" s="390"/>
      <c r="F254" s="389"/>
      <c r="G254" s="389"/>
      <c r="I254" s="22"/>
      <c r="J254" s="389"/>
      <c r="K254" s="389"/>
      <c r="L254" s="389"/>
      <c r="M254" s="389"/>
    </row>
    <row r="255" spans="1:13" ht="15" x14ac:dyDescent="0.25">
      <c r="A255" s="389"/>
      <c r="D255" s="391"/>
      <c r="E255" s="390"/>
      <c r="F255" s="389"/>
      <c r="G255" s="389"/>
      <c r="I255" s="22"/>
      <c r="J255" s="389"/>
      <c r="K255" s="389"/>
      <c r="L255" s="389"/>
      <c r="M255" s="389"/>
    </row>
    <row r="256" spans="1:13" ht="15" x14ac:dyDescent="0.25">
      <c r="A256" s="389"/>
      <c r="D256" s="391"/>
      <c r="E256" s="390"/>
      <c r="F256" s="389"/>
      <c r="G256" s="389"/>
      <c r="I256" s="22"/>
      <c r="J256" s="389"/>
      <c r="K256" s="389"/>
      <c r="L256" s="389"/>
      <c r="M256" s="389"/>
    </row>
    <row r="257" spans="1:13" ht="15" x14ac:dyDescent="0.25">
      <c r="A257" s="389"/>
      <c r="D257" s="391"/>
      <c r="E257" s="390"/>
      <c r="F257" s="389"/>
      <c r="G257" s="389"/>
      <c r="I257" s="22"/>
      <c r="J257" s="389"/>
      <c r="K257" s="389"/>
      <c r="L257" s="389"/>
      <c r="M257" s="389"/>
    </row>
    <row r="258" spans="1:13" ht="15" x14ac:dyDescent="0.25">
      <c r="A258" s="389"/>
      <c r="D258" s="391"/>
      <c r="E258" s="390"/>
      <c r="F258" s="389"/>
      <c r="G258" s="389"/>
      <c r="I258" s="22"/>
      <c r="J258" s="389"/>
      <c r="K258" s="389"/>
      <c r="L258" s="389"/>
      <c r="M258" s="389"/>
    </row>
    <row r="259" spans="1:13" ht="15" x14ac:dyDescent="0.25">
      <c r="A259" s="389"/>
      <c r="D259" s="391"/>
      <c r="E259" s="390"/>
      <c r="F259" s="389"/>
      <c r="G259" s="389"/>
      <c r="I259" s="22"/>
      <c r="J259" s="389"/>
      <c r="K259" s="389"/>
      <c r="L259" s="389"/>
      <c r="M259" s="389"/>
    </row>
    <row r="260" spans="1:13" ht="15" x14ac:dyDescent="0.25">
      <c r="A260" s="389"/>
      <c r="D260" s="391"/>
      <c r="E260" s="390"/>
      <c r="F260" s="389"/>
      <c r="G260" s="389"/>
      <c r="I260" s="22"/>
      <c r="J260" s="389"/>
      <c r="K260" s="389"/>
      <c r="L260" s="389"/>
      <c r="M260" s="389"/>
    </row>
    <row r="261" spans="1:13" ht="15" x14ac:dyDescent="0.25">
      <c r="A261" s="389"/>
      <c r="D261" s="391"/>
      <c r="E261" s="390"/>
      <c r="F261" s="389"/>
      <c r="G261" s="389"/>
      <c r="I261" s="22"/>
      <c r="J261" s="389"/>
      <c r="K261" s="389"/>
      <c r="L261" s="389"/>
      <c r="M261" s="389"/>
    </row>
    <row r="262" spans="1:13" ht="15" x14ac:dyDescent="0.25">
      <c r="A262" s="389"/>
      <c r="D262" s="391"/>
      <c r="E262" s="390"/>
      <c r="F262" s="389"/>
      <c r="G262" s="389"/>
      <c r="I262" s="22"/>
      <c r="J262" s="389"/>
      <c r="K262" s="389"/>
      <c r="L262" s="389"/>
      <c r="M262" s="389"/>
    </row>
    <row r="263" spans="1:13" ht="15" x14ac:dyDescent="0.25">
      <c r="A263" s="389"/>
      <c r="D263" s="391"/>
      <c r="E263" s="390"/>
      <c r="F263" s="389"/>
      <c r="G263" s="389"/>
      <c r="I263" s="22"/>
      <c r="J263" s="389"/>
      <c r="K263" s="389"/>
      <c r="L263" s="389"/>
      <c r="M263" s="389"/>
    </row>
    <row r="264" spans="1:13" ht="15" x14ac:dyDescent="0.25">
      <c r="A264" s="389"/>
      <c r="D264" s="391"/>
      <c r="E264" s="390"/>
      <c r="F264" s="389"/>
      <c r="G264" s="389"/>
      <c r="I264" s="22"/>
      <c r="J264" s="389"/>
      <c r="K264" s="389"/>
      <c r="L264" s="389"/>
      <c r="M264" s="389"/>
    </row>
    <row r="265" spans="1:13" ht="15" x14ac:dyDescent="0.25">
      <c r="A265" s="389"/>
      <c r="D265" s="391"/>
      <c r="E265" s="390"/>
      <c r="F265" s="389"/>
      <c r="G265" s="389"/>
      <c r="I265" s="22"/>
      <c r="J265" s="389"/>
      <c r="K265" s="389"/>
      <c r="L265" s="389"/>
      <c r="M265" s="389"/>
    </row>
    <row r="266" spans="1:13" ht="15" x14ac:dyDescent="0.25">
      <c r="A266" s="389"/>
      <c r="D266" s="391"/>
      <c r="E266" s="390"/>
      <c r="F266" s="389"/>
      <c r="G266" s="389"/>
      <c r="I266" s="22"/>
      <c r="J266" s="389"/>
      <c r="K266" s="389"/>
      <c r="L266" s="389"/>
      <c r="M266" s="389"/>
    </row>
    <row r="267" spans="1:13" ht="15" x14ac:dyDescent="0.25">
      <c r="A267" s="389"/>
      <c r="D267" s="391"/>
      <c r="E267" s="390"/>
      <c r="F267" s="389"/>
      <c r="G267" s="389"/>
      <c r="I267" s="22"/>
      <c r="J267" s="389"/>
      <c r="K267" s="389"/>
      <c r="L267" s="389"/>
      <c r="M267" s="389"/>
    </row>
    <row r="268" spans="1:13" ht="15" x14ac:dyDescent="0.25">
      <c r="A268" s="389"/>
      <c r="D268" s="391"/>
      <c r="E268" s="390"/>
      <c r="F268" s="389"/>
      <c r="G268" s="389"/>
      <c r="I268" s="22"/>
      <c r="J268" s="389"/>
      <c r="K268" s="389"/>
      <c r="L268" s="389"/>
      <c r="M268" s="389"/>
    </row>
    <row r="269" spans="1:13" ht="15" x14ac:dyDescent="0.25">
      <c r="A269" s="389"/>
      <c r="D269" s="391"/>
      <c r="E269" s="390"/>
      <c r="F269" s="389"/>
      <c r="G269" s="389"/>
      <c r="I269" s="22"/>
      <c r="J269" s="389"/>
      <c r="K269" s="389"/>
      <c r="L269" s="389"/>
      <c r="M269" s="389"/>
    </row>
    <row r="270" spans="1:13" ht="15" x14ac:dyDescent="0.25">
      <c r="A270" s="389"/>
      <c r="D270" s="391"/>
      <c r="E270" s="390"/>
      <c r="F270" s="389"/>
      <c r="G270" s="389"/>
      <c r="I270" s="22"/>
      <c r="J270" s="389"/>
      <c r="K270" s="389"/>
      <c r="L270" s="389"/>
      <c r="M270" s="389"/>
    </row>
    <row r="271" spans="1:13" ht="15" x14ac:dyDescent="0.25">
      <c r="A271" s="389"/>
      <c r="D271" s="391"/>
      <c r="E271" s="390"/>
      <c r="F271" s="389"/>
      <c r="G271" s="389"/>
      <c r="I271" s="22"/>
      <c r="J271" s="389"/>
      <c r="K271" s="389"/>
      <c r="L271" s="389"/>
      <c r="M271" s="389"/>
    </row>
    <row r="272" spans="1:13" ht="15" x14ac:dyDescent="0.25">
      <c r="A272" s="389"/>
      <c r="D272" s="391"/>
      <c r="E272" s="390"/>
      <c r="F272" s="389"/>
      <c r="G272" s="389"/>
      <c r="I272" s="22"/>
      <c r="J272" s="389"/>
      <c r="K272" s="389"/>
      <c r="L272" s="389"/>
      <c r="M272" s="389"/>
    </row>
    <row r="273" spans="1:13" ht="15" x14ac:dyDescent="0.25">
      <c r="A273" s="389"/>
      <c r="D273" s="391"/>
      <c r="E273" s="390"/>
      <c r="F273" s="389"/>
      <c r="G273" s="389"/>
      <c r="I273" s="22"/>
      <c r="J273" s="389"/>
      <c r="K273" s="389"/>
      <c r="L273" s="389"/>
      <c r="M273" s="389"/>
    </row>
    <row r="274" spans="1:13" ht="15" x14ac:dyDescent="0.25">
      <c r="A274" s="389"/>
      <c r="D274" s="391"/>
      <c r="E274" s="390"/>
      <c r="F274" s="389"/>
      <c r="G274" s="389"/>
      <c r="I274" s="22"/>
      <c r="J274" s="389"/>
      <c r="K274" s="389"/>
      <c r="L274" s="389"/>
      <c r="M274" s="389"/>
    </row>
    <row r="275" spans="1:13" ht="15" x14ac:dyDescent="0.25">
      <c r="A275" s="389"/>
      <c r="D275" s="391"/>
      <c r="E275" s="390"/>
      <c r="F275" s="389"/>
      <c r="G275" s="389"/>
      <c r="I275" s="22"/>
      <c r="J275" s="389"/>
      <c r="K275" s="389"/>
      <c r="L275" s="389"/>
      <c r="M275" s="389"/>
    </row>
    <row r="276" spans="1:13" ht="15" x14ac:dyDescent="0.25">
      <c r="A276" s="389"/>
      <c r="D276" s="391"/>
      <c r="E276" s="390"/>
      <c r="F276" s="389"/>
      <c r="G276" s="389"/>
      <c r="I276" s="22"/>
      <c r="J276" s="389"/>
      <c r="K276" s="389"/>
      <c r="L276" s="389"/>
      <c r="M276" s="389"/>
    </row>
    <row r="277" spans="1:13" ht="15" x14ac:dyDescent="0.25">
      <c r="A277" s="389"/>
      <c r="D277" s="391"/>
      <c r="E277" s="390"/>
      <c r="F277" s="389"/>
      <c r="G277" s="389"/>
      <c r="I277" s="22"/>
      <c r="J277" s="389"/>
      <c r="K277" s="389"/>
      <c r="L277" s="389"/>
      <c r="M277" s="389"/>
    </row>
    <row r="278" spans="1:13" ht="15" x14ac:dyDescent="0.25">
      <c r="A278" s="389"/>
      <c r="D278" s="391"/>
      <c r="E278" s="390"/>
      <c r="F278" s="389"/>
      <c r="G278" s="389"/>
      <c r="I278" s="22"/>
      <c r="J278" s="389"/>
      <c r="K278" s="389"/>
      <c r="L278" s="389"/>
      <c r="M278" s="389"/>
    </row>
    <row r="279" spans="1:13" ht="15" x14ac:dyDescent="0.25">
      <c r="A279" s="389"/>
      <c r="D279" s="391"/>
      <c r="E279" s="390"/>
      <c r="F279" s="389"/>
      <c r="G279" s="389"/>
      <c r="I279" s="22"/>
      <c r="J279" s="389"/>
      <c r="K279" s="389"/>
      <c r="L279" s="389"/>
      <c r="M279" s="389"/>
    </row>
    <row r="280" spans="1:13" ht="15" x14ac:dyDescent="0.25">
      <c r="A280" s="389"/>
      <c r="D280" s="391"/>
      <c r="E280" s="390"/>
      <c r="F280" s="389"/>
      <c r="G280" s="389"/>
      <c r="I280" s="22"/>
      <c r="J280" s="389"/>
      <c r="K280" s="389"/>
      <c r="L280" s="389"/>
      <c r="M280" s="389"/>
    </row>
    <row r="281" spans="1:13" ht="15" x14ac:dyDescent="0.25">
      <c r="A281" s="389"/>
      <c r="D281" s="391"/>
      <c r="E281" s="390"/>
      <c r="F281" s="389"/>
      <c r="G281" s="389"/>
      <c r="I281" s="22"/>
      <c r="J281" s="389"/>
      <c r="K281" s="389"/>
      <c r="L281" s="389"/>
      <c r="M281" s="389"/>
    </row>
    <row r="282" spans="1:13" ht="15" x14ac:dyDescent="0.25">
      <c r="A282" s="389"/>
      <c r="D282" s="391"/>
      <c r="E282" s="390"/>
      <c r="F282" s="389"/>
      <c r="G282" s="389"/>
      <c r="I282" s="22"/>
      <c r="J282" s="389"/>
      <c r="K282" s="389"/>
      <c r="L282" s="389"/>
      <c r="M282" s="389"/>
    </row>
    <row r="283" spans="1:13" ht="15" x14ac:dyDescent="0.25">
      <c r="A283" s="389"/>
      <c r="D283" s="391"/>
      <c r="E283" s="390"/>
      <c r="F283" s="389"/>
      <c r="G283" s="389"/>
      <c r="I283" s="22"/>
      <c r="J283" s="389"/>
      <c r="K283" s="389"/>
      <c r="L283" s="389"/>
      <c r="M283" s="389"/>
    </row>
    <row r="284" spans="1:13" ht="15" x14ac:dyDescent="0.25">
      <c r="A284" s="389"/>
      <c r="D284" s="391"/>
      <c r="E284" s="390"/>
      <c r="F284" s="389"/>
      <c r="G284" s="389"/>
      <c r="I284" s="22"/>
      <c r="J284" s="389"/>
      <c r="K284" s="389"/>
      <c r="L284" s="389"/>
      <c r="M284" s="389"/>
    </row>
    <row r="285" spans="1:13" ht="15" x14ac:dyDescent="0.25">
      <c r="A285" s="389"/>
      <c r="D285" s="391"/>
      <c r="E285" s="390"/>
      <c r="F285" s="389"/>
      <c r="G285" s="389"/>
      <c r="I285" s="22"/>
      <c r="J285" s="389"/>
      <c r="K285" s="389"/>
      <c r="L285" s="389"/>
      <c r="M285" s="389"/>
    </row>
    <row r="286" spans="1:13" ht="15" x14ac:dyDescent="0.25">
      <c r="A286" s="389"/>
      <c r="D286" s="391"/>
      <c r="E286" s="390"/>
      <c r="F286" s="389"/>
      <c r="G286" s="389"/>
      <c r="I286" s="22"/>
      <c r="J286" s="389"/>
      <c r="K286" s="389"/>
      <c r="L286" s="389"/>
      <c r="M286" s="389"/>
    </row>
    <row r="287" spans="1:13" ht="15" x14ac:dyDescent="0.25">
      <c r="A287" s="389"/>
      <c r="D287" s="391"/>
      <c r="E287" s="390"/>
      <c r="F287" s="389"/>
      <c r="G287" s="389"/>
      <c r="I287" s="22"/>
      <c r="J287" s="389"/>
      <c r="K287" s="389"/>
      <c r="L287" s="389"/>
      <c r="M287" s="389"/>
    </row>
    <row r="288" spans="1:13" ht="15" x14ac:dyDescent="0.25">
      <c r="A288" s="389"/>
      <c r="D288" s="391"/>
      <c r="E288" s="390"/>
      <c r="F288" s="389"/>
      <c r="G288" s="389"/>
      <c r="I288" s="22"/>
      <c r="J288" s="389"/>
      <c r="K288" s="389"/>
      <c r="L288" s="389"/>
      <c r="M288" s="389"/>
    </row>
    <row r="289" spans="1:13" ht="15" x14ac:dyDescent="0.25">
      <c r="A289" s="389"/>
      <c r="D289" s="391"/>
      <c r="E289" s="390"/>
      <c r="F289" s="389"/>
      <c r="G289" s="389"/>
      <c r="I289" s="22"/>
      <c r="J289" s="389"/>
      <c r="K289" s="389"/>
      <c r="L289" s="389"/>
      <c r="M289" s="389"/>
    </row>
    <row r="290" spans="1:13" ht="15" x14ac:dyDescent="0.25">
      <c r="A290" s="389"/>
      <c r="D290" s="391"/>
      <c r="E290" s="390"/>
      <c r="F290" s="389"/>
      <c r="G290" s="389"/>
      <c r="I290" s="22"/>
      <c r="J290" s="389"/>
      <c r="K290" s="389"/>
      <c r="L290" s="389"/>
      <c r="M290" s="389"/>
    </row>
    <row r="291" spans="1:13" ht="15" x14ac:dyDescent="0.25">
      <c r="A291" s="389"/>
      <c r="D291" s="391"/>
      <c r="E291" s="390"/>
      <c r="F291" s="389"/>
      <c r="G291" s="389"/>
      <c r="I291" s="22"/>
      <c r="J291" s="389"/>
      <c r="K291" s="389"/>
      <c r="L291" s="389"/>
      <c r="M291" s="389"/>
    </row>
    <row r="292" spans="1:13" ht="15" x14ac:dyDescent="0.25">
      <c r="A292" s="389"/>
      <c r="D292" s="391"/>
      <c r="E292" s="390"/>
      <c r="F292" s="389"/>
      <c r="G292" s="389"/>
      <c r="I292" s="22"/>
      <c r="J292" s="389"/>
      <c r="K292" s="389"/>
      <c r="L292" s="389"/>
      <c r="M292" s="389"/>
    </row>
    <row r="293" spans="1:13" ht="15" x14ac:dyDescent="0.25">
      <c r="A293" s="389"/>
      <c r="D293" s="391"/>
      <c r="E293" s="390"/>
      <c r="F293" s="389"/>
      <c r="G293" s="389"/>
      <c r="I293" s="22"/>
      <c r="J293" s="389"/>
      <c r="K293" s="389"/>
      <c r="L293" s="389"/>
      <c r="M293" s="389"/>
    </row>
    <row r="294" spans="1:13" ht="15" x14ac:dyDescent="0.25">
      <c r="A294" s="389"/>
      <c r="D294" s="391"/>
      <c r="E294" s="390"/>
      <c r="F294" s="389"/>
      <c r="G294" s="389"/>
      <c r="I294" s="22"/>
      <c r="J294" s="389"/>
      <c r="K294" s="389"/>
      <c r="L294" s="389"/>
      <c r="M294" s="389"/>
    </row>
    <row r="295" spans="1:13" ht="15" x14ac:dyDescent="0.25">
      <c r="A295" s="389"/>
      <c r="D295" s="391"/>
      <c r="E295" s="390"/>
      <c r="F295" s="389"/>
      <c r="G295" s="389"/>
      <c r="I295" s="22"/>
      <c r="J295" s="389"/>
      <c r="K295" s="389"/>
      <c r="L295" s="389"/>
      <c r="M295" s="389"/>
    </row>
    <row r="296" spans="1:13" ht="15" x14ac:dyDescent="0.25">
      <c r="A296" s="389"/>
      <c r="D296" s="391"/>
      <c r="E296" s="390"/>
      <c r="F296" s="389"/>
      <c r="G296" s="389"/>
      <c r="I296" s="22"/>
      <c r="J296" s="389"/>
      <c r="K296" s="389"/>
      <c r="L296" s="389"/>
      <c r="M296" s="389"/>
    </row>
    <row r="297" spans="1:13" ht="15" x14ac:dyDescent="0.25">
      <c r="A297" s="389"/>
      <c r="D297" s="391"/>
      <c r="E297" s="390"/>
      <c r="F297" s="389"/>
      <c r="G297" s="389"/>
      <c r="I297" s="22"/>
      <c r="J297" s="389"/>
      <c r="K297" s="389"/>
      <c r="L297" s="389"/>
      <c r="M297" s="389"/>
    </row>
    <row r="298" spans="1:13" ht="15" x14ac:dyDescent="0.25">
      <c r="A298" s="389"/>
      <c r="D298" s="391"/>
      <c r="E298" s="390"/>
      <c r="F298" s="389"/>
      <c r="G298" s="389"/>
      <c r="I298" s="22"/>
      <c r="J298" s="389"/>
      <c r="K298" s="389"/>
      <c r="L298" s="389"/>
      <c r="M298" s="389"/>
    </row>
    <row r="299" spans="1:13" ht="15" x14ac:dyDescent="0.25">
      <c r="A299" s="389"/>
      <c r="D299" s="391"/>
      <c r="E299" s="390"/>
      <c r="F299" s="389"/>
      <c r="G299" s="389"/>
      <c r="I299" s="22"/>
      <c r="J299" s="389"/>
      <c r="K299" s="389"/>
      <c r="L299" s="389"/>
      <c r="M299" s="389"/>
    </row>
    <row r="300" spans="1:13" ht="15" x14ac:dyDescent="0.25">
      <c r="A300" s="389"/>
      <c r="D300" s="391"/>
      <c r="E300" s="390"/>
      <c r="F300" s="389"/>
      <c r="G300" s="389"/>
      <c r="I300" s="22"/>
      <c r="J300" s="389"/>
      <c r="K300" s="389"/>
      <c r="L300" s="389"/>
      <c r="M300" s="389"/>
    </row>
    <row r="301" spans="1:13" ht="15" x14ac:dyDescent="0.25">
      <c r="A301" s="389"/>
      <c r="D301" s="391"/>
      <c r="E301" s="390"/>
      <c r="F301" s="389"/>
      <c r="G301" s="389"/>
      <c r="I301" s="22"/>
      <c r="J301" s="389"/>
      <c r="K301" s="389"/>
      <c r="L301" s="389"/>
      <c r="M301" s="389"/>
    </row>
    <row r="302" spans="1:13" ht="15" x14ac:dyDescent="0.25">
      <c r="A302" s="389"/>
      <c r="D302" s="391"/>
      <c r="E302" s="390"/>
      <c r="F302" s="389"/>
      <c r="G302" s="389"/>
      <c r="I302" s="22"/>
      <c r="J302" s="389"/>
      <c r="K302" s="389"/>
      <c r="L302" s="389"/>
      <c r="M302" s="389"/>
    </row>
    <row r="303" spans="1:13" ht="15" x14ac:dyDescent="0.25">
      <c r="A303" s="389"/>
      <c r="D303" s="391"/>
      <c r="E303" s="390"/>
      <c r="F303" s="389"/>
      <c r="G303" s="389"/>
      <c r="I303" s="22"/>
      <c r="J303" s="389"/>
      <c r="K303" s="389"/>
      <c r="L303" s="389"/>
      <c r="M303" s="389"/>
    </row>
    <row r="304" spans="1:13" ht="15" x14ac:dyDescent="0.25">
      <c r="A304" s="389"/>
      <c r="D304" s="391"/>
      <c r="E304" s="390"/>
      <c r="F304" s="389"/>
      <c r="G304" s="389"/>
      <c r="I304" s="22"/>
      <c r="J304" s="389"/>
      <c r="K304" s="389"/>
      <c r="L304" s="389"/>
      <c r="M304" s="389"/>
    </row>
    <row r="305" spans="1:13" ht="15" x14ac:dyDescent="0.25">
      <c r="A305" s="389"/>
      <c r="D305" s="391"/>
      <c r="E305" s="390"/>
      <c r="F305" s="389"/>
      <c r="G305" s="389"/>
      <c r="I305" s="22"/>
      <c r="J305" s="389"/>
      <c r="K305" s="389"/>
      <c r="L305" s="389"/>
      <c r="M305" s="389"/>
    </row>
    <row r="306" spans="1:13" ht="15" x14ac:dyDescent="0.25">
      <c r="A306" s="389"/>
      <c r="D306" s="391"/>
      <c r="E306" s="390"/>
      <c r="F306" s="389"/>
      <c r="G306" s="389"/>
      <c r="I306" s="22"/>
      <c r="J306" s="389"/>
      <c r="K306" s="389"/>
      <c r="L306" s="389"/>
      <c r="M306" s="389"/>
    </row>
    <row r="307" spans="1:13" ht="15" x14ac:dyDescent="0.25">
      <c r="A307" s="389"/>
      <c r="D307" s="391"/>
      <c r="E307" s="390"/>
      <c r="F307" s="389"/>
      <c r="G307" s="389"/>
      <c r="I307" s="22"/>
      <c r="J307" s="389"/>
      <c r="K307" s="389"/>
      <c r="L307" s="389"/>
      <c r="M307" s="389"/>
    </row>
    <row r="308" spans="1:13" ht="15" x14ac:dyDescent="0.25">
      <c r="A308" s="389"/>
      <c r="D308" s="391"/>
      <c r="E308" s="390"/>
      <c r="F308" s="389"/>
      <c r="G308" s="389"/>
      <c r="I308" s="22"/>
      <c r="J308" s="389"/>
      <c r="K308" s="389"/>
      <c r="L308" s="389"/>
      <c r="M308" s="389"/>
    </row>
    <row r="309" spans="1:13" ht="15" x14ac:dyDescent="0.25">
      <c r="A309" s="389"/>
      <c r="D309" s="391"/>
      <c r="E309" s="390"/>
      <c r="F309" s="389"/>
      <c r="G309" s="389"/>
      <c r="I309" s="22"/>
      <c r="J309" s="389"/>
      <c r="K309" s="389"/>
      <c r="L309" s="389"/>
      <c r="M309" s="389"/>
    </row>
    <row r="310" spans="1:13" ht="15" x14ac:dyDescent="0.25">
      <c r="A310" s="389"/>
      <c r="D310" s="391"/>
      <c r="E310" s="390"/>
      <c r="F310" s="389"/>
      <c r="G310" s="389"/>
      <c r="I310" s="22"/>
      <c r="J310" s="389"/>
      <c r="K310" s="389"/>
      <c r="L310" s="389"/>
      <c r="M310" s="389"/>
    </row>
    <row r="311" spans="1:13" ht="15" x14ac:dyDescent="0.25">
      <c r="A311" s="389"/>
      <c r="D311" s="391"/>
      <c r="E311" s="390"/>
      <c r="F311" s="389"/>
      <c r="G311" s="389"/>
      <c r="I311" s="22"/>
      <c r="J311" s="389"/>
      <c r="K311" s="389"/>
      <c r="L311" s="389"/>
      <c r="M311" s="389"/>
    </row>
    <row r="312" spans="1:13" ht="15" x14ac:dyDescent="0.25">
      <c r="A312" s="389"/>
      <c r="D312" s="391"/>
      <c r="E312" s="390"/>
      <c r="F312" s="389"/>
      <c r="G312" s="389"/>
      <c r="I312" s="22"/>
      <c r="J312" s="389"/>
      <c r="K312" s="389"/>
      <c r="L312" s="389"/>
      <c r="M312" s="389"/>
    </row>
    <row r="313" spans="1:13" ht="15" x14ac:dyDescent="0.25">
      <c r="A313" s="389"/>
      <c r="D313" s="391"/>
      <c r="E313" s="390"/>
      <c r="F313" s="389"/>
      <c r="G313" s="389"/>
      <c r="I313" s="22"/>
      <c r="J313" s="389"/>
      <c r="K313" s="389"/>
      <c r="L313" s="389"/>
      <c r="M313" s="389"/>
    </row>
    <row r="314" spans="1:13" ht="15" x14ac:dyDescent="0.25">
      <c r="A314" s="389"/>
      <c r="D314" s="391"/>
      <c r="E314" s="390"/>
      <c r="F314" s="389"/>
      <c r="G314" s="389"/>
      <c r="I314" s="22"/>
      <c r="J314" s="389"/>
      <c r="K314" s="389"/>
      <c r="L314" s="389"/>
      <c r="M314" s="389"/>
    </row>
    <row r="315" spans="1:13" ht="15" x14ac:dyDescent="0.25">
      <c r="A315" s="389"/>
      <c r="D315" s="391"/>
      <c r="E315" s="390"/>
      <c r="F315" s="389"/>
      <c r="G315" s="389"/>
      <c r="I315" s="22"/>
      <c r="J315" s="389"/>
      <c r="K315" s="389"/>
      <c r="L315" s="389"/>
      <c r="M315" s="389"/>
    </row>
    <row r="316" spans="1:13" ht="15" x14ac:dyDescent="0.25">
      <c r="A316" s="389"/>
      <c r="D316" s="391"/>
      <c r="E316" s="390"/>
      <c r="F316" s="389"/>
      <c r="G316" s="389"/>
      <c r="I316" s="22"/>
      <c r="J316" s="389"/>
      <c r="K316" s="389"/>
      <c r="L316" s="389"/>
      <c r="M316" s="389"/>
    </row>
    <row r="317" spans="1:13" ht="15" x14ac:dyDescent="0.25">
      <c r="A317" s="389"/>
      <c r="D317" s="391"/>
      <c r="E317" s="390"/>
      <c r="F317" s="389"/>
      <c r="G317" s="389"/>
      <c r="I317" s="22"/>
      <c r="J317" s="389"/>
      <c r="K317" s="389"/>
      <c r="L317" s="389"/>
      <c r="M317" s="389"/>
    </row>
    <row r="318" spans="1:13" ht="15" x14ac:dyDescent="0.25">
      <c r="A318" s="389"/>
      <c r="D318" s="391"/>
      <c r="E318" s="390"/>
      <c r="F318" s="389"/>
      <c r="G318" s="389"/>
      <c r="I318" s="22"/>
      <c r="J318" s="389"/>
      <c r="K318" s="389"/>
      <c r="L318" s="389"/>
      <c r="M318" s="389"/>
    </row>
    <row r="319" spans="1:13" ht="15" x14ac:dyDescent="0.25">
      <c r="A319" s="389"/>
      <c r="D319" s="391"/>
      <c r="E319" s="390"/>
      <c r="F319" s="389"/>
      <c r="G319" s="389"/>
      <c r="I319" s="22"/>
      <c r="J319" s="389"/>
      <c r="K319" s="389"/>
      <c r="L319" s="389"/>
      <c r="M319" s="389"/>
    </row>
    <row r="320" spans="1:13" ht="15" x14ac:dyDescent="0.25">
      <c r="A320" s="389"/>
      <c r="D320" s="391"/>
      <c r="E320" s="390"/>
      <c r="F320" s="389"/>
      <c r="G320" s="389"/>
      <c r="I320" s="22"/>
      <c r="J320" s="389"/>
      <c r="K320" s="389"/>
      <c r="L320" s="389"/>
      <c r="M320" s="389"/>
    </row>
    <row r="321" spans="1:13" ht="15" x14ac:dyDescent="0.25">
      <c r="A321" s="389"/>
      <c r="D321" s="391"/>
      <c r="E321" s="390"/>
      <c r="F321" s="389"/>
      <c r="G321" s="389"/>
      <c r="I321" s="22"/>
      <c r="J321" s="389"/>
      <c r="K321" s="389"/>
      <c r="L321" s="389"/>
      <c r="M321" s="389"/>
    </row>
    <row r="322" spans="1:13" ht="15" x14ac:dyDescent="0.25">
      <c r="A322" s="389"/>
      <c r="D322" s="391"/>
      <c r="E322" s="390"/>
      <c r="F322" s="389"/>
      <c r="G322" s="389"/>
      <c r="I322" s="22"/>
      <c r="J322" s="389"/>
      <c r="K322" s="389"/>
      <c r="L322" s="389"/>
      <c r="M322" s="389"/>
    </row>
    <row r="323" spans="1:13" ht="15" x14ac:dyDescent="0.25">
      <c r="A323" s="389"/>
      <c r="D323" s="391"/>
      <c r="E323" s="390"/>
      <c r="F323" s="389"/>
      <c r="G323" s="389"/>
      <c r="I323" s="22"/>
      <c r="J323" s="389"/>
      <c r="K323" s="389"/>
      <c r="L323" s="389"/>
      <c r="M323" s="389"/>
    </row>
    <row r="324" spans="1:13" ht="15" x14ac:dyDescent="0.25">
      <c r="A324" s="389"/>
      <c r="D324" s="391"/>
      <c r="E324" s="390"/>
      <c r="F324" s="389"/>
      <c r="G324" s="389"/>
      <c r="I324" s="22"/>
      <c r="J324" s="389"/>
      <c r="K324" s="389"/>
      <c r="L324" s="389"/>
      <c r="M324" s="389"/>
    </row>
    <row r="325" spans="1:13" ht="15" x14ac:dyDescent="0.25">
      <c r="A325" s="389"/>
      <c r="D325" s="391"/>
      <c r="E325" s="390"/>
      <c r="F325" s="389"/>
      <c r="G325" s="389"/>
      <c r="I325" s="22"/>
      <c r="J325" s="389"/>
      <c r="K325" s="389"/>
      <c r="L325" s="389"/>
      <c r="M325" s="389"/>
    </row>
    <row r="326" spans="1:13" ht="15" x14ac:dyDescent="0.25">
      <c r="A326" s="389"/>
      <c r="D326" s="391"/>
      <c r="E326" s="390"/>
      <c r="F326" s="389"/>
      <c r="G326" s="389"/>
      <c r="I326" s="22"/>
      <c r="J326" s="389"/>
      <c r="K326" s="389"/>
      <c r="L326" s="389"/>
      <c r="M326" s="389"/>
    </row>
    <row r="327" spans="1:13" ht="15" x14ac:dyDescent="0.25">
      <c r="A327" s="389"/>
      <c r="D327" s="391"/>
      <c r="E327" s="390"/>
      <c r="F327" s="389"/>
      <c r="G327" s="389"/>
      <c r="I327" s="22"/>
      <c r="J327" s="389"/>
      <c r="K327" s="389"/>
      <c r="L327" s="389"/>
      <c r="M327" s="389"/>
    </row>
    <row r="328" spans="1:13" ht="15" x14ac:dyDescent="0.25">
      <c r="A328" s="389"/>
      <c r="D328" s="391"/>
      <c r="E328" s="390"/>
      <c r="F328" s="389"/>
      <c r="G328" s="389"/>
      <c r="I328" s="22"/>
      <c r="J328" s="389"/>
      <c r="K328" s="389"/>
      <c r="L328" s="389"/>
      <c r="M328" s="389"/>
    </row>
    <row r="329" spans="1:13" ht="15" x14ac:dyDescent="0.25">
      <c r="A329" s="389"/>
      <c r="D329" s="391"/>
      <c r="E329" s="390"/>
      <c r="F329" s="389"/>
      <c r="G329" s="389"/>
      <c r="I329" s="22"/>
      <c r="J329" s="389"/>
      <c r="K329" s="389"/>
      <c r="L329" s="389"/>
      <c r="M329" s="389"/>
    </row>
    <row r="330" spans="1:13" ht="15" x14ac:dyDescent="0.25">
      <c r="A330" s="389"/>
      <c r="D330" s="391"/>
      <c r="E330" s="390"/>
      <c r="F330" s="389"/>
      <c r="G330" s="389"/>
      <c r="I330" s="22"/>
      <c r="J330" s="389"/>
      <c r="K330" s="389"/>
      <c r="L330" s="389"/>
      <c r="M330" s="389"/>
    </row>
    <row r="331" spans="1:13" ht="15" x14ac:dyDescent="0.25">
      <c r="A331" s="389"/>
      <c r="D331" s="391"/>
      <c r="E331" s="390"/>
      <c r="F331" s="389"/>
      <c r="G331" s="389"/>
      <c r="I331" s="22"/>
      <c r="J331" s="389"/>
      <c r="K331" s="389"/>
      <c r="L331" s="389"/>
      <c r="M331" s="389"/>
    </row>
    <row r="332" spans="1:13" ht="15" x14ac:dyDescent="0.25">
      <c r="A332" s="389"/>
      <c r="D332" s="391"/>
      <c r="E332" s="390"/>
      <c r="F332" s="389"/>
      <c r="G332" s="389"/>
      <c r="I332" s="22"/>
      <c r="J332" s="389"/>
      <c r="K332" s="389"/>
      <c r="L332" s="389"/>
      <c r="M332" s="389"/>
    </row>
    <row r="333" spans="1:13" ht="15" x14ac:dyDescent="0.25">
      <c r="A333" s="389"/>
      <c r="D333" s="391"/>
      <c r="E333" s="390"/>
      <c r="F333" s="389"/>
      <c r="G333" s="389"/>
      <c r="I333" s="22"/>
      <c r="J333" s="389"/>
      <c r="K333" s="389"/>
      <c r="L333" s="389"/>
      <c r="M333" s="389"/>
    </row>
    <row r="334" spans="1:13" ht="15" x14ac:dyDescent="0.25">
      <c r="A334" s="389"/>
      <c r="D334" s="391"/>
      <c r="E334" s="390"/>
      <c r="F334" s="389"/>
      <c r="G334" s="389"/>
      <c r="I334" s="22"/>
      <c r="J334" s="389"/>
      <c r="K334" s="389"/>
      <c r="L334" s="389"/>
      <c r="M334" s="389"/>
    </row>
    <row r="335" spans="1:13" ht="15" x14ac:dyDescent="0.25">
      <c r="A335" s="389"/>
      <c r="D335" s="391"/>
      <c r="E335" s="390"/>
      <c r="F335" s="389"/>
      <c r="G335" s="389"/>
      <c r="I335" s="22"/>
      <c r="J335" s="389"/>
      <c r="K335" s="389"/>
      <c r="L335" s="389"/>
      <c r="M335" s="389"/>
    </row>
    <row r="336" spans="1:13" ht="15" x14ac:dyDescent="0.25">
      <c r="A336" s="389"/>
      <c r="D336" s="391"/>
      <c r="E336" s="390"/>
      <c r="F336" s="389"/>
      <c r="G336" s="389"/>
      <c r="I336" s="22"/>
      <c r="J336" s="389"/>
      <c r="K336" s="389"/>
      <c r="L336" s="389"/>
      <c r="M336" s="389"/>
    </row>
    <row r="337" spans="1:13" ht="15" x14ac:dyDescent="0.25">
      <c r="A337" s="389"/>
      <c r="D337" s="391"/>
      <c r="E337" s="390"/>
      <c r="F337" s="389"/>
      <c r="G337" s="389"/>
      <c r="I337" s="22"/>
      <c r="J337" s="389"/>
      <c r="K337" s="389"/>
      <c r="L337" s="389"/>
      <c r="M337" s="389"/>
    </row>
    <row r="338" spans="1:13" ht="15" x14ac:dyDescent="0.25">
      <c r="A338" s="389"/>
      <c r="D338" s="391"/>
      <c r="E338" s="390"/>
      <c r="F338" s="389"/>
      <c r="G338" s="389"/>
      <c r="I338" s="22"/>
      <c r="J338" s="389"/>
      <c r="K338" s="389"/>
      <c r="L338" s="389"/>
      <c r="M338" s="389"/>
    </row>
    <row r="339" spans="1:13" ht="15" x14ac:dyDescent="0.25">
      <c r="A339" s="389"/>
      <c r="D339" s="391"/>
      <c r="E339" s="390"/>
      <c r="F339" s="389"/>
      <c r="G339" s="389"/>
      <c r="I339" s="22"/>
      <c r="J339" s="389"/>
      <c r="K339" s="389"/>
      <c r="L339" s="389"/>
      <c r="M339" s="389"/>
    </row>
    <row r="340" spans="1:13" ht="15" x14ac:dyDescent="0.25">
      <c r="A340" s="389"/>
      <c r="D340" s="391"/>
      <c r="E340" s="390"/>
      <c r="F340" s="389"/>
      <c r="G340" s="389"/>
      <c r="I340" s="22"/>
      <c r="J340" s="389"/>
      <c r="K340" s="389"/>
      <c r="L340" s="389"/>
      <c r="M340" s="389"/>
    </row>
    <row r="341" spans="1:13" ht="15" x14ac:dyDescent="0.25">
      <c r="A341" s="389"/>
      <c r="D341" s="391"/>
      <c r="E341" s="390"/>
      <c r="F341" s="389"/>
      <c r="G341" s="389"/>
      <c r="I341" s="22"/>
      <c r="J341" s="389"/>
      <c r="K341" s="389"/>
      <c r="L341" s="389"/>
      <c r="M341" s="389"/>
    </row>
    <row r="342" spans="1:13" ht="15" x14ac:dyDescent="0.25">
      <c r="A342" s="389"/>
      <c r="D342" s="391"/>
      <c r="E342" s="390"/>
      <c r="F342" s="389"/>
      <c r="G342" s="389"/>
      <c r="I342" s="22"/>
      <c r="J342" s="389"/>
      <c r="K342" s="389"/>
      <c r="L342" s="389"/>
      <c r="M342" s="389"/>
    </row>
    <row r="343" spans="1:13" ht="15" x14ac:dyDescent="0.25">
      <c r="A343" s="389"/>
      <c r="D343" s="391"/>
      <c r="E343" s="390"/>
      <c r="F343" s="389"/>
      <c r="G343" s="389"/>
      <c r="I343" s="22"/>
      <c r="J343" s="389"/>
      <c r="K343" s="389"/>
      <c r="L343" s="389"/>
      <c r="M343" s="389"/>
    </row>
    <row r="344" spans="1:13" ht="15" x14ac:dyDescent="0.25">
      <c r="A344" s="389"/>
      <c r="D344" s="391"/>
      <c r="E344" s="390"/>
      <c r="F344" s="389"/>
      <c r="G344" s="389"/>
      <c r="I344" s="22"/>
      <c r="J344" s="389"/>
      <c r="K344" s="389"/>
      <c r="L344" s="389"/>
      <c r="M344" s="389"/>
    </row>
    <row r="345" spans="1:13" ht="15" x14ac:dyDescent="0.25">
      <c r="A345" s="389"/>
      <c r="D345" s="391"/>
      <c r="E345" s="390"/>
      <c r="F345" s="389"/>
      <c r="G345" s="389"/>
      <c r="I345" s="22"/>
      <c r="J345" s="389"/>
      <c r="K345" s="389"/>
      <c r="L345" s="389"/>
      <c r="M345" s="389"/>
    </row>
    <row r="346" spans="1:13" ht="15" x14ac:dyDescent="0.25">
      <c r="A346" s="389"/>
      <c r="D346" s="391"/>
      <c r="E346" s="390"/>
      <c r="F346" s="389"/>
      <c r="G346" s="389"/>
      <c r="I346" s="22"/>
      <c r="J346" s="389"/>
      <c r="K346" s="389"/>
      <c r="L346" s="389"/>
      <c r="M346" s="389"/>
    </row>
    <row r="347" spans="1:13" ht="15" x14ac:dyDescent="0.25">
      <c r="A347" s="389"/>
      <c r="D347" s="391"/>
      <c r="E347" s="390"/>
      <c r="F347" s="389"/>
      <c r="G347" s="389"/>
      <c r="I347" s="22"/>
      <c r="J347" s="389"/>
      <c r="K347" s="389"/>
      <c r="L347" s="389"/>
      <c r="M347" s="389"/>
    </row>
    <row r="348" spans="1:13" ht="15" x14ac:dyDescent="0.25">
      <c r="A348" s="389"/>
      <c r="D348" s="391"/>
      <c r="E348" s="390"/>
      <c r="F348" s="389"/>
      <c r="G348" s="389"/>
      <c r="I348" s="22"/>
      <c r="J348" s="389"/>
      <c r="K348" s="389"/>
      <c r="L348" s="389"/>
      <c r="M348" s="389"/>
    </row>
    <row r="349" spans="1:13" ht="15" x14ac:dyDescent="0.25">
      <c r="A349" s="389"/>
      <c r="D349" s="391"/>
      <c r="E349" s="390"/>
      <c r="F349" s="389"/>
      <c r="G349" s="389"/>
      <c r="I349" s="22"/>
      <c r="J349" s="389"/>
      <c r="K349" s="389"/>
      <c r="L349" s="389"/>
      <c r="M349" s="389"/>
    </row>
    <row r="350" spans="1:13" ht="15" x14ac:dyDescent="0.25">
      <c r="A350" s="389"/>
      <c r="D350" s="391"/>
      <c r="E350" s="390"/>
      <c r="F350" s="389"/>
      <c r="G350" s="389"/>
      <c r="I350" s="22"/>
      <c r="J350" s="389"/>
      <c r="K350" s="389"/>
      <c r="L350" s="389"/>
      <c r="M350" s="389"/>
    </row>
    <row r="351" spans="1:13" ht="15" x14ac:dyDescent="0.25">
      <c r="A351" s="389"/>
      <c r="D351" s="391"/>
      <c r="E351" s="390"/>
      <c r="F351" s="389"/>
      <c r="G351" s="389"/>
      <c r="I351" s="22"/>
      <c r="J351" s="389"/>
      <c r="K351" s="389"/>
      <c r="L351" s="389"/>
      <c r="M351" s="389"/>
    </row>
    <row r="352" spans="1:13" ht="15" x14ac:dyDescent="0.25">
      <c r="A352" s="389"/>
      <c r="D352" s="391"/>
      <c r="E352" s="390"/>
      <c r="F352" s="389"/>
      <c r="G352" s="389"/>
      <c r="I352" s="22"/>
      <c r="J352" s="389"/>
      <c r="K352" s="389"/>
      <c r="L352" s="389"/>
      <c r="M352" s="389"/>
    </row>
    <row r="353" spans="1:13" ht="15" x14ac:dyDescent="0.25">
      <c r="A353" s="389"/>
      <c r="D353" s="391"/>
      <c r="E353" s="390"/>
      <c r="F353" s="389"/>
      <c r="G353" s="389"/>
      <c r="I353" s="22"/>
      <c r="J353" s="389"/>
      <c r="K353" s="389"/>
      <c r="L353" s="389"/>
      <c r="M353" s="389"/>
    </row>
    <row r="354" spans="1:13" ht="15" x14ac:dyDescent="0.25">
      <c r="A354" s="389"/>
      <c r="D354" s="391"/>
      <c r="E354" s="390"/>
      <c r="F354" s="389"/>
      <c r="G354" s="389"/>
      <c r="I354" s="22"/>
      <c r="J354" s="389"/>
      <c r="K354" s="389"/>
      <c r="L354" s="389"/>
      <c r="M354" s="389"/>
    </row>
    <row r="355" spans="1:13" ht="15" x14ac:dyDescent="0.25">
      <c r="A355" s="389"/>
      <c r="D355" s="391"/>
      <c r="E355" s="390"/>
      <c r="F355" s="389"/>
      <c r="G355" s="389"/>
      <c r="I355" s="22"/>
      <c r="J355" s="389"/>
      <c r="K355" s="389"/>
      <c r="L355" s="389"/>
      <c r="M355" s="389"/>
    </row>
    <row r="356" spans="1:13" ht="15" x14ac:dyDescent="0.25">
      <c r="A356" s="389"/>
      <c r="D356" s="391"/>
      <c r="E356" s="390"/>
      <c r="F356" s="389"/>
      <c r="G356" s="389"/>
      <c r="I356" s="22"/>
      <c r="J356" s="389"/>
      <c r="K356" s="389"/>
      <c r="L356" s="389"/>
      <c r="M356" s="389"/>
    </row>
    <row r="357" spans="1:13" ht="15" x14ac:dyDescent="0.25">
      <c r="A357" s="389"/>
      <c r="D357" s="391"/>
      <c r="E357" s="390"/>
      <c r="F357" s="389"/>
      <c r="G357" s="389"/>
      <c r="I357" s="22"/>
      <c r="J357" s="389"/>
      <c r="K357" s="389"/>
      <c r="L357" s="389"/>
      <c r="M357" s="389"/>
    </row>
    <row r="358" spans="1:13" ht="15" x14ac:dyDescent="0.25">
      <c r="A358" s="389"/>
      <c r="D358" s="391"/>
      <c r="E358" s="390"/>
      <c r="F358" s="389"/>
      <c r="G358" s="389"/>
      <c r="I358" s="22"/>
      <c r="J358" s="389"/>
      <c r="K358" s="389"/>
      <c r="L358" s="389"/>
      <c r="M358" s="389"/>
    </row>
    <row r="359" spans="1:13" ht="15" x14ac:dyDescent="0.25">
      <c r="A359" s="389"/>
      <c r="D359" s="391"/>
      <c r="E359" s="390"/>
      <c r="F359" s="389"/>
      <c r="G359" s="389"/>
      <c r="I359" s="22"/>
      <c r="J359" s="389"/>
      <c r="K359" s="389"/>
      <c r="L359" s="389"/>
      <c r="M359" s="389"/>
    </row>
    <row r="360" spans="1:13" ht="15" x14ac:dyDescent="0.25">
      <c r="A360" s="389"/>
      <c r="D360" s="391"/>
      <c r="E360" s="390"/>
      <c r="F360" s="389"/>
      <c r="G360" s="389"/>
      <c r="I360" s="22"/>
      <c r="J360" s="389"/>
      <c r="K360" s="389"/>
      <c r="L360" s="389"/>
      <c r="M360" s="389"/>
    </row>
    <row r="361" spans="1:13" ht="15" x14ac:dyDescent="0.25">
      <c r="A361" s="389"/>
      <c r="D361" s="391"/>
      <c r="E361" s="390"/>
      <c r="F361" s="389"/>
      <c r="G361" s="389"/>
      <c r="I361" s="22"/>
      <c r="J361" s="389"/>
      <c r="K361" s="389"/>
      <c r="L361" s="389"/>
      <c r="M361" s="389"/>
    </row>
    <row r="362" spans="1:13" ht="15" x14ac:dyDescent="0.25">
      <c r="A362" s="389"/>
      <c r="D362" s="391"/>
      <c r="E362" s="390"/>
      <c r="F362" s="389"/>
      <c r="G362" s="389"/>
      <c r="I362" s="22"/>
      <c r="J362" s="389"/>
      <c r="K362" s="389"/>
      <c r="L362" s="389"/>
      <c r="M362" s="389"/>
    </row>
    <row r="363" spans="1:13" ht="15" x14ac:dyDescent="0.25">
      <c r="A363" s="389"/>
      <c r="D363" s="391"/>
      <c r="E363" s="390"/>
      <c r="F363" s="389"/>
      <c r="G363" s="389"/>
      <c r="I363" s="22"/>
      <c r="J363" s="389"/>
      <c r="K363" s="389"/>
      <c r="L363" s="389"/>
      <c r="M363" s="389"/>
    </row>
    <row r="364" spans="1:13" ht="15" x14ac:dyDescent="0.25">
      <c r="A364" s="389"/>
      <c r="D364" s="391"/>
      <c r="E364" s="390"/>
      <c r="F364" s="389"/>
      <c r="G364" s="389"/>
      <c r="I364" s="22"/>
      <c r="J364" s="389"/>
      <c r="K364" s="389"/>
      <c r="L364" s="389"/>
      <c r="M364" s="389"/>
    </row>
    <row r="365" spans="1:13" ht="15" x14ac:dyDescent="0.25">
      <c r="A365" s="389"/>
      <c r="D365" s="391"/>
      <c r="E365" s="390"/>
      <c r="F365" s="389"/>
      <c r="G365" s="389"/>
      <c r="I365" s="22"/>
      <c r="J365" s="389"/>
      <c r="K365" s="389"/>
      <c r="L365" s="389"/>
      <c r="M365" s="389"/>
    </row>
    <row r="366" spans="1:13" ht="15" x14ac:dyDescent="0.25">
      <c r="A366" s="389"/>
      <c r="D366" s="391"/>
      <c r="E366" s="390"/>
      <c r="F366" s="389"/>
      <c r="G366" s="389"/>
      <c r="I366" s="22"/>
      <c r="J366" s="389"/>
      <c r="K366" s="389"/>
      <c r="L366" s="389"/>
      <c r="M366" s="389"/>
    </row>
    <row r="367" spans="1:13" ht="15" x14ac:dyDescent="0.25">
      <c r="A367" s="389"/>
      <c r="D367" s="391"/>
      <c r="E367" s="390"/>
      <c r="F367" s="389"/>
      <c r="G367" s="389"/>
      <c r="I367" s="22"/>
      <c r="J367" s="389"/>
      <c r="K367" s="389"/>
      <c r="L367" s="389"/>
      <c r="M367" s="389"/>
    </row>
    <row r="368" spans="1:13" ht="15" x14ac:dyDescent="0.25">
      <c r="A368" s="389"/>
      <c r="D368" s="391"/>
      <c r="E368" s="390"/>
      <c r="F368" s="389"/>
      <c r="G368" s="389"/>
      <c r="I368" s="22"/>
      <c r="J368" s="389"/>
      <c r="K368" s="389"/>
      <c r="L368" s="389"/>
      <c r="M368" s="389"/>
    </row>
    <row r="369" spans="1:13" ht="15" x14ac:dyDescent="0.25">
      <c r="A369" s="389"/>
      <c r="D369" s="391"/>
      <c r="E369" s="390"/>
      <c r="F369" s="389"/>
      <c r="G369" s="389"/>
      <c r="I369" s="22"/>
      <c r="J369" s="389"/>
      <c r="K369" s="389"/>
      <c r="L369" s="389"/>
      <c r="M369" s="389"/>
    </row>
    <row r="370" spans="1:13" ht="15" x14ac:dyDescent="0.25">
      <c r="A370" s="389"/>
      <c r="D370" s="391"/>
      <c r="E370" s="390"/>
      <c r="F370" s="389"/>
      <c r="G370" s="389"/>
      <c r="I370" s="22"/>
      <c r="J370" s="389"/>
      <c r="K370" s="389"/>
      <c r="L370" s="389"/>
      <c r="M370" s="389"/>
    </row>
    <row r="371" spans="1:13" ht="15" x14ac:dyDescent="0.25">
      <c r="A371" s="389"/>
      <c r="D371" s="391"/>
      <c r="E371" s="390"/>
      <c r="F371" s="389"/>
      <c r="G371" s="389"/>
      <c r="I371" s="22"/>
      <c r="J371" s="389"/>
      <c r="K371" s="389"/>
      <c r="L371" s="389"/>
      <c r="M371" s="389"/>
    </row>
    <row r="372" spans="1:13" ht="15" x14ac:dyDescent="0.25">
      <c r="A372" s="389"/>
      <c r="D372" s="391"/>
      <c r="E372" s="390"/>
      <c r="F372" s="389"/>
      <c r="G372" s="389"/>
      <c r="I372" s="22"/>
      <c r="J372" s="389"/>
      <c r="K372" s="389"/>
      <c r="L372" s="389"/>
      <c r="M372" s="389"/>
    </row>
    <row r="373" spans="1:13" ht="15" x14ac:dyDescent="0.25">
      <c r="A373" s="389"/>
      <c r="D373" s="391"/>
      <c r="E373" s="390"/>
      <c r="F373" s="389"/>
      <c r="G373" s="389"/>
      <c r="I373" s="22"/>
      <c r="J373" s="389"/>
      <c r="K373" s="389"/>
      <c r="L373" s="389"/>
      <c r="M373" s="389"/>
    </row>
    <row r="374" spans="1:13" ht="15" x14ac:dyDescent="0.25">
      <c r="A374" s="389"/>
      <c r="D374" s="391"/>
      <c r="E374" s="390"/>
      <c r="F374" s="389"/>
      <c r="G374" s="389"/>
      <c r="I374" s="22"/>
      <c r="J374" s="389"/>
      <c r="K374" s="389"/>
      <c r="L374" s="389"/>
      <c r="M374" s="389"/>
    </row>
    <row r="375" spans="1:13" ht="15" x14ac:dyDescent="0.25">
      <c r="A375" s="389"/>
      <c r="D375" s="391"/>
      <c r="E375" s="390"/>
      <c r="F375" s="389"/>
      <c r="G375" s="389"/>
      <c r="I375" s="22"/>
      <c r="J375" s="389"/>
      <c r="K375" s="389"/>
      <c r="L375" s="389"/>
      <c r="M375" s="389"/>
    </row>
    <row r="376" spans="1:13" ht="15" x14ac:dyDescent="0.25">
      <c r="A376" s="389"/>
      <c r="D376" s="391"/>
      <c r="E376" s="390"/>
      <c r="F376" s="389"/>
      <c r="G376" s="389"/>
      <c r="I376" s="22"/>
      <c r="J376" s="389"/>
      <c r="K376" s="389"/>
      <c r="L376" s="389"/>
      <c r="M376" s="389"/>
    </row>
    <row r="377" spans="1:13" ht="15" x14ac:dyDescent="0.25">
      <c r="A377" s="389"/>
      <c r="D377" s="391"/>
      <c r="E377" s="390"/>
      <c r="F377" s="389"/>
      <c r="G377" s="389"/>
      <c r="I377" s="22"/>
      <c r="J377" s="389"/>
      <c r="K377" s="389"/>
      <c r="L377" s="389"/>
      <c r="M377" s="389"/>
    </row>
    <row r="378" spans="1:13" ht="15" x14ac:dyDescent="0.25">
      <c r="A378" s="389"/>
      <c r="D378" s="391"/>
      <c r="E378" s="390"/>
      <c r="F378" s="389"/>
      <c r="G378" s="389"/>
      <c r="I378" s="22"/>
      <c r="J378" s="389"/>
      <c r="K378" s="389"/>
      <c r="L378" s="389"/>
      <c r="M378" s="389"/>
    </row>
    <row r="379" spans="1:13" ht="15" x14ac:dyDescent="0.25">
      <c r="A379" s="389"/>
      <c r="D379" s="391"/>
      <c r="E379" s="390"/>
      <c r="F379" s="389"/>
      <c r="G379" s="389"/>
      <c r="I379" s="22"/>
      <c r="J379" s="389"/>
      <c r="K379" s="389"/>
      <c r="L379" s="389"/>
      <c r="M379" s="389"/>
    </row>
    <row r="380" spans="1:13" ht="15" x14ac:dyDescent="0.25">
      <c r="A380" s="389"/>
      <c r="D380" s="391"/>
      <c r="E380" s="390"/>
      <c r="F380" s="389"/>
      <c r="G380" s="389"/>
      <c r="I380" s="22"/>
      <c r="J380" s="389"/>
      <c r="K380" s="389"/>
      <c r="L380" s="389"/>
      <c r="M380" s="389"/>
    </row>
    <row r="381" spans="1:13" ht="15" x14ac:dyDescent="0.25">
      <c r="A381" s="389"/>
      <c r="D381" s="391"/>
      <c r="E381" s="390"/>
      <c r="F381" s="389"/>
      <c r="G381" s="389"/>
      <c r="I381" s="22"/>
      <c r="J381" s="389"/>
      <c r="K381" s="389"/>
      <c r="L381" s="389"/>
      <c r="M381" s="389"/>
    </row>
    <row r="382" spans="1:13" ht="15" x14ac:dyDescent="0.25">
      <c r="A382" s="389"/>
      <c r="D382" s="391"/>
      <c r="E382" s="390"/>
      <c r="F382" s="389"/>
      <c r="G382" s="389"/>
      <c r="I382" s="22"/>
      <c r="J382" s="389"/>
      <c r="K382" s="389"/>
      <c r="L382" s="389"/>
      <c r="M382" s="389"/>
    </row>
    <row r="383" spans="1:13" ht="15" x14ac:dyDescent="0.25">
      <c r="A383" s="389"/>
      <c r="D383" s="391"/>
      <c r="E383" s="390"/>
      <c r="F383" s="389"/>
      <c r="G383" s="389"/>
      <c r="I383" s="22"/>
      <c r="J383" s="389"/>
      <c r="K383" s="389"/>
      <c r="L383" s="389"/>
      <c r="M383" s="389"/>
    </row>
    <row r="384" spans="1:13" ht="15" x14ac:dyDescent="0.25">
      <c r="A384" s="389"/>
      <c r="D384" s="391"/>
      <c r="E384" s="390"/>
      <c r="F384" s="389"/>
      <c r="G384" s="389"/>
      <c r="I384" s="22"/>
      <c r="J384" s="389"/>
      <c r="K384" s="389"/>
      <c r="L384" s="389"/>
      <c r="M384" s="389"/>
    </row>
    <row r="385" spans="1:13" ht="15" x14ac:dyDescent="0.25">
      <c r="A385" s="389"/>
      <c r="D385" s="391"/>
      <c r="E385" s="390"/>
      <c r="F385" s="389"/>
      <c r="G385" s="389"/>
      <c r="I385" s="22"/>
      <c r="J385" s="389"/>
      <c r="K385" s="389"/>
      <c r="L385" s="389"/>
      <c r="M385" s="389"/>
    </row>
    <row r="386" spans="1:13" ht="15" x14ac:dyDescent="0.25">
      <c r="A386" s="389"/>
      <c r="D386" s="391"/>
      <c r="E386" s="390"/>
      <c r="F386" s="389"/>
      <c r="G386" s="389"/>
      <c r="I386" s="22"/>
      <c r="J386" s="389"/>
      <c r="K386" s="389"/>
      <c r="L386" s="389"/>
      <c r="M386" s="389"/>
    </row>
    <row r="387" spans="1:13" ht="15" x14ac:dyDescent="0.25">
      <c r="A387" s="389"/>
      <c r="D387" s="391"/>
      <c r="E387" s="390"/>
      <c r="F387" s="389"/>
      <c r="G387" s="389"/>
      <c r="I387" s="22"/>
      <c r="J387" s="389"/>
      <c r="K387" s="389"/>
      <c r="L387" s="389"/>
      <c r="M387" s="389"/>
    </row>
    <row r="388" spans="1:13" ht="15" x14ac:dyDescent="0.25">
      <c r="A388" s="389"/>
      <c r="D388" s="391"/>
      <c r="E388" s="390"/>
      <c r="F388" s="389"/>
      <c r="G388" s="389"/>
      <c r="I388" s="22"/>
      <c r="J388" s="389"/>
      <c r="K388" s="389"/>
      <c r="L388" s="389"/>
      <c r="M388" s="389"/>
    </row>
    <row r="389" spans="1:13" ht="15" x14ac:dyDescent="0.25">
      <c r="A389" s="389"/>
      <c r="D389" s="391"/>
      <c r="E389" s="390"/>
      <c r="F389" s="389"/>
      <c r="G389" s="389"/>
      <c r="I389" s="22"/>
      <c r="J389" s="389"/>
      <c r="K389" s="389"/>
      <c r="L389" s="389"/>
      <c r="M389" s="389"/>
    </row>
    <row r="390" spans="1:13" ht="15" x14ac:dyDescent="0.25">
      <c r="A390" s="389"/>
      <c r="D390" s="391"/>
      <c r="E390" s="390"/>
      <c r="F390" s="389"/>
      <c r="G390" s="389"/>
      <c r="I390" s="22"/>
      <c r="J390" s="389"/>
      <c r="K390" s="389"/>
      <c r="L390" s="389"/>
      <c r="M390" s="389"/>
    </row>
    <row r="391" spans="1:13" ht="15" x14ac:dyDescent="0.25">
      <c r="A391" s="389"/>
      <c r="D391" s="391"/>
      <c r="E391" s="390"/>
      <c r="F391" s="389"/>
      <c r="G391" s="389"/>
      <c r="I391" s="22"/>
      <c r="J391" s="389"/>
      <c r="K391" s="389"/>
      <c r="L391" s="389"/>
      <c r="M391" s="389"/>
    </row>
    <row r="392" spans="1:13" ht="15" x14ac:dyDescent="0.25">
      <c r="A392" s="389"/>
      <c r="D392" s="391"/>
      <c r="E392" s="390"/>
      <c r="F392" s="389"/>
      <c r="G392" s="389"/>
      <c r="I392" s="22"/>
      <c r="J392" s="389"/>
      <c r="K392" s="389"/>
      <c r="L392" s="389"/>
      <c r="M392" s="389"/>
    </row>
    <row r="393" spans="1:13" ht="15" x14ac:dyDescent="0.25">
      <c r="A393" s="389"/>
      <c r="D393" s="391"/>
      <c r="E393" s="390"/>
      <c r="F393" s="389"/>
      <c r="G393" s="389"/>
      <c r="I393" s="22"/>
      <c r="J393" s="389"/>
      <c r="K393" s="389"/>
      <c r="L393" s="389"/>
      <c r="M393" s="389"/>
    </row>
    <row r="394" spans="1:13" ht="15" x14ac:dyDescent="0.25">
      <c r="A394" s="389"/>
      <c r="D394" s="391"/>
      <c r="E394" s="390"/>
      <c r="F394" s="389"/>
      <c r="G394" s="389"/>
      <c r="I394" s="22"/>
      <c r="J394" s="389"/>
      <c r="K394" s="389"/>
      <c r="L394" s="389"/>
      <c r="M394" s="389"/>
    </row>
    <row r="395" spans="1:13" ht="15" x14ac:dyDescent="0.25">
      <c r="A395" s="389"/>
      <c r="D395" s="391"/>
      <c r="E395" s="390"/>
      <c r="F395" s="389"/>
      <c r="G395" s="389"/>
      <c r="I395" s="22"/>
      <c r="J395" s="389"/>
      <c r="K395" s="389"/>
      <c r="L395" s="389"/>
      <c r="M395" s="389"/>
    </row>
    <row r="396" spans="1:13" ht="15" x14ac:dyDescent="0.25">
      <c r="A396" s="389"/>
      <c r="D396" s="391"/>
      <c r="E396" s="390"/>
      <c r="F396" s="389"/>
      <c r="G396" s="389"/>
      <c r="I396" s="22"/>
      <c r="J396" s="389"/>
      <c r="K396" s="389"/>
      <c r="L396" s="389"/>
      <c r="M396" s="389"/>
    </row>
    <row r="397" spans="1:13" ht="15" x14ac:dyDescent="0.25">
      <c r="A397" s="389"/>
      <c r="D397" s="391"/>
      <c r="E397" s="390"/>
      <c r="F397" s="389"/>
      <c r="G397" s="389"/>
      <c r="I397" s="22"/>
      <c r="J397" s="389"/>
      <c r="K397" s="389"/>
      <c r="L397" s="389"/>
      <c r="M397" s="389"/>
    </row>
    <row r="398" spans="1:13" ht="15" x14ac:dyDescent="0.25">
      <c r="A398" s="389"/>
      <c r="D398" s="391"/>
      <c r="E398" s="390"/>
      <c r="F398" s="389"/>
      <c r="G398" s="389"/>
      <c r="I398" s="22"/>
      <c r="J398" s="389"/>
      <c r="K398" s="389"/>
      <c r="L398" s="389"/>
      <c r="M398" s="389"/>
    </row>
    <row r="399" spans="1:13" ht="15" x14ac:dyDescent="0.25">
      <c r="A399" s="389"/>
      <c r="D399" s="391"/>
      <c r="E399" s="390"/>
      <c r="F399" s="389"/>
      <c r="G399" s="389"/>
      <c r="I399" s="22"/>
      <c r="J399" s="389"/>
      <c r="K399" s="389"/>
      <c r="L399" s="389"/>
      <c r="M399" s="389"/>
    </row>
    <row r="400" spans="1:13" ht="15" x14ac:dyDescent="0.25">
      <c r="A400" s="389"/>
      <c r="D400" s="391"/>
      <c r="E400" s="390"/>
      <c r="F400" s="389"/>
      <c r="G400" s="389"/>
      <c r="I400" s="22"/>
      <c r="J400" s="389"/>
      <c r="K400" s="389"/>
      <c r="L400" s="389"/>
      <c r="M400" s="389"/>
    </row>
    <row r="401" spans="1:13" ht="15" x14ac:dyDescent="0.25">
      <c r="A401" s="389"/>
      <c r="D401" s="391"/>
      <c r="E401" s="390"/>
      <c r="F401" s="389"/>
      <c r="G401" s="389"/>
      <c r="I401" s="22"/>
      <c r="J401" s="389"/>
      <c r="K401" s="389"/>
      <c r="L401" s="389"/>
      <c r="M401" s="389"/>
    </row>
    <row r="402" spans="1:13" ht="15" x14ac:dyDescent="0.25">
      <c r="A402" s="389"/>
      <c r="D402" s="391"/>
      <c r="E402" s="390"/>
      <c r="F402" s="389"/>
      <c r="G402" s="389"/>
      <c r="I402" s="22"/>
      <c r="J402" s="389"/>
      <c r="K402" s="389"/>
      <c r="L402" s="389"/>
      <c r="M402" s="389"/>
    </row>
    <row r="403" spans="1:13" ht="15" x14ac:dyDescent="0.25">
      <c r="A403" s="389"/>
      <c r="D403" s="391"/>
      <c r="E403" s="390"/>
      <c r="F403" s="389"/>
      <c r="G403" s="389"/>
      <c r="I403" s="22"/>
      <c r="J403" s="389"/>
      <c r="K403" s="389"/>
      <c r="L403" s="389"/>
      <c r="M403" s="389"/>
    </row>
    <row r="404" spans="1:13" ht="15" x14ac:dyDescent="0.25">
      <c r="A404" s="389"/>
      <c r="D404" s="391"/>
      <c r="E404" s="390"/>
      <c r="F404" s="389"/>
      <c r="G404" s="389"/>
      <c r="I404" s="22"/>
      <c r="J404" s="389"/>
      <c r="K404" s="389"/>
      <c r="L404" s="389"/>
      <c r="M404" s="389"/>
    </row>
    <row r="405" spans="1:13" ht="15" x14ac:dyDescent="0.25">
      <c r="A405" s="389"/>
      <c r="D405" s="391"/>
      <c r="E405" s="390"/>
      <c r="F405" s="389"/>
      <c r="G405" s="389"/>
      <c r="I405" s="22"/>
      <c r="J405" s="389"/>
      <c r="K405" s="389"/>
      <c r="L405" s="389"/>
      <c r="M405" s="389"/>
    </row>
    <row r="406" spans="1:13" ht="15" x14ac:dyDescent="0.25">
      <c r="A406" s="389"/>
      <c r="D406" s="391"/>
      <c r="E406" s="390"/>
      <c r="F406" s="389"/>
      <c r="G406" s="389"/>
      <c r="I406" s="22"/>
      <c r="J406" s="389"/>
      <c r="K406" s="389"/>
      <c r="L406" s="389"/>
      <c r="M406" s="389"/>
    </row>
    <row r="407" spans="1:13" ht="15" x14ac:dyDescent="0.25">
      <c r="A407" s="389"/>
      <c r="D407" s="391"/>
      <c r="E407" s="390"/>
      <c r="F407" s="389"/>
      <c r="G407" s="389"/>
      <c r="I407" s="22"/>
      <c r="J407" s="389"/>
      <c r="K407" s="389"/>
      <c r="L407" s="389"/>
      <c r="M407" s="389"/>
    </row>
    <row r="408" spans="1:13" ht="15" x14ac:dyDescent="0.25">
      <c r="A408" s="389"/>
      <c r="D408" s="391"/>
      <c r="E408" s="390"/>
      <c r="F408" s="389"/>
      <c r="G408" s="389"/>
      <c r="I408" s="22"/>
      <c r="J408" s="389"/>
      <c r="K408" s="389"/>
      <c r="L408" s="389"/>
      <c r="M408" s="389"/>
    </row>
    <row r="409" spans="1:13" ht="15" x14ac:dyDescent="0.25">
      <c r="A409" s="389"/>
      <c r="D409" s="391"/>
      <c r="E409" s="390"/>
      <c r="F409" s="389"/>
      <c r="G409" s="389"/>
      <c r="I409" s="22"/>
      <c r="J409" s="389"/>
      <c r="K409" s="389"/>
      <c r="L409" s="389"/>
      <c r="M409" s="389"/>
    </row>
    <row r="410" spans="1:13" ht="15" x14ac:dyDescent="0.25">
      <c r="A410" s="389"/>
      <c r="D410" s="391"/>
      <c r="E410" s="390"/>
      <c r="F410" s="389"/>
      <c r="G410" s="389"/>
      <c r="I410" s="22"/>
      <c r="J410" s="389"/>
      <c r="K410" s="389"/>
      <c r="L410" s="389"/>
      <c r="M410" s="389"/>
    </row>
    <row r="411" spans="1:13" ht="15" x14ac:dyDescent="0.25">
      <c r="A411" s="389"/>
      <c r="D411" s="391"/>
      <c r="E411" s="390"/>
      <c r="F411" s="389"/>
      <c r="G411" s="389"/>
      <c r="I411" s="22"/>
      <c r="J411" s="389"/>
      <c r="K411" s="389"/>
      <c r="L411" s="389"/>
      <c r="M411" s="389"/>
    </row>
    <row r="412" spans="1:13" ht="15" x14ac:dyDescent="0.25">
      <c r="A412" s="389"/>
      <c r="D412" s="391"/>
      <c r="E412" s="390"/>
      <c r="F412" s="389"/>
      <c r="G412" s="389"/>
      <c r="I412" s="22"/>
      <c r="J412" s="389"/>
      <c r="K412" s="389"/>
      <c r="L412" s="389"/>
      <c r="M412" s="389"/>
    </row>
    <row r="413" spans="1:13" ht="15" x14ac:dyDescent="0.25">
      <c r="A413" s="389"/>
      <c r="D413" s="391"/>
      <c r="E413" s="390"/>
      <c r="F413" s="389"/>
      <c r="G413" s="389"/>
      <c r="I413" s="22"/>
      <c r="J413" s="389"/>
      <c r="K413" s="389"/>
      <c r="L413" s="389"/>
      <c r="M413" s="389"/>
    </row>
    <row r="414" spans="1:13" ht="15" x14ac:dyDescent="0.25">
      <c r="A414" s="389"/>
      <c r="D414" s="391"/>
      <c r="E414" s="390"/>
      <c r="F414" s="389"/>
      <c r="G414" s="389"/>
      <c r="I414" s="22"/>
      <c r="J414" s="389"/>
      <c r="K414" s="389"/>
      <c r="L414" s="389"/>
      <c r="M414" s="389"/>
    </row>
    <row r="415" spans="1:13" ht="15" x14ac:dyDescent="0.25">
      <c r="A415" s="389"/>
      <c r="D415" s="391"/>
      <c r="E415" s="390"/>
      <c r="F415" s="389"/>
      <c r="G415" s="389"/>
      <c r="I415" s="22"/>
      <c r="J415" s="389"/>
      <c r="K415" s="389"/>
      <c r="L415" s="389"/>
      <c r="M415" s="389"/>
    </row>
    <row r="416" spans="1:13" ht="15" x14ac:dyDescent="0.25">
      <c r="A416" s="389"/>
      <c r="D416" s="391"/>
      <c r="E416" s="390"/>
      <c r="F416" s="389"/>
      <c r="G416" s="389"/>
      <c r="I416" s="22"/>
      <c r="J416" s="389"/>
      <c r="K416" s="389"/>
      <c r="L416" s="389"/>
      <c r="M416" s="389"/>
    </row>
    <row r="417" spans="1:13" ht="15" x14ac:dyDescent="0.25">
      <c r="A417" s="389"/>
      <c r="D417" s="391"/>
      <c r="E417" s="390"/>
      <c r="F417" s="389"/>
      <c r="G417" s="389"/>
      <c r="I417" s="22"/>
      <c r="J417" s="389"/>
      <c r="K417" s="389"/>
      <c r="L417" s="389"/>
      <c r="M417" s="389"/>
    </row>
    <row r="418" spans="1:13" ht="15" x14ac:dyDescent="0.25">
      <c r="A418" s="389"/>
      <c r="D418" s="391"/>
      <c r="E418" s="390"/>
      <c r="F418" s="389"/>
      <c r="G418" s="389"/>
      <c r="I418" s="22"/>
      <c r="J418" s="389"/>
      <c r="K418" s="389"/>
      <c r="L418" s="389"/>
      <c r="M418" s="389"/>
    </row>
    <row r="419" spans="1:13" ht="15" x14ac:dyDescent="0.25">
      <c r="A419" s="389"/>
      <c r="D419" s="391"/>
      <c r="E419" s="390"/>
      <c r="F419" s="389"/>
      <c r="G419" s="389"/>
      <c r="I419" s="22"/>
      <c r="J419" s="389"/>
      <c r="K419" s="389"/>
      <c r="L419" s="389"/>
      <c r="M419" s="389"/>
    </row>
    <row r="420" spans="1:13" ht="15" x14ac:dyDescent="0.25">
      <c r="A420" s="389"/>
      <c r="D420" s="391"/>
      <c r="E420" s="390"/>
      <c r="F420" s="389"/>
      <c r="G420" s="389"/>
      <c r="I420" s="22"/>
      <c r="J420" s="389"/>
      <c r="K420" s="389"/>
      <c r="L420" s="389"/>
      <c r="M420" s="389"/>
    </row>
    <row r="421" spans="1:13" ht="15" x14ac:dyDescent="0.25">
      <c r="A421" s="389"/>
      <c r="D421" s="391"/>
      <c r="E421" s="390"/>
      <c r="F421" s="389"/>
      <c r="G421" s="389"/>
      <c r="I421" s="22"/>
      <c r="J421" s="389"/>
      <c r="K421" s="389"/>
      <c r="L421" s="389"/>
      <c r="M421" s="389"/>
    </row>
    <row r="422" spans="1:13" ht="15" x14ac:dyDescent="0.25">
      <c r="A422" s="389"/>
      <c r="D422" s="391"/>
      <c r="E422" s="390"/>
      <c r="F422" s="389"/>
      <c r="G422" s="389"/>
      <c r="I422" s="22"/>
      <c r="J422" s="389"/>
      <c r="K422" s="389"/>
      <c r="L422" s="389"/>
      <c r="M422" s="389"/>
    </row>
    <row r="423" spans="1:13" ht="15" x14ac:dyDescent="0.25">
      <c r="A423" s="389"/>
      <c r="D423" s="391"/>
      <c r="E423" s="390"/>
      <c r="F423" s="389"/>
      <c r="G423" s="389"/>
      <c r="I423" s="22"/>
      <c r="J423" s="389"/>
      <c r="K423" s="389"/>
      <c r="L423" s="389"/>
      <c r="M423" s="389"/>
    </row>
    <row r="424" spans="1:13" ht="15" x14ac:dyDescent="0.25">
      <c r="A424" s="389"/>
      <c r="D424" s="391"/>
      <c r="E424" s="390"/>
      <c r="F424" s="389"/>
      <c r="G424" s="389"/>
      <c r="I424" s="22"/>
      <c r="J424" s="389"/>
      <c r="K424" s="389"/>
      <c r="L424" s="389"/>
      <c r="M424" s="389"/>
    </row>
    <row r="425" spans="1:13" ht="15" x14ac:dyDescent="0.25">
      <c r="A425" s="389"/>
      <c r="D425" s="391"/>
      <c r="E425" s="390"/>
      <c r="F425" s="389"/>
      <c r="G425" s="389"/>
      <c r="I425" s="22"/>
      <c r="J425" s="389"/>
      <c r="K425" s="389"/>
      <c r="L425" s="389"/>
      <c r="M425" s="389"/>
    </row>
    <row r="426" spans="1:13" ht="15" x14ac:dyDescent="0.25">
      <c r="A426" s="389"/>
      <c r="D426" s="391"/>
      <c r="E426" s="390"/>
      <c r="F426" s="389"/>
      <c r="G426" s="389"/>
      <c r="I426" s="22"/>
      <c r="J426" s="389"/>
      <c r="K426" s="389"/>
      <c r="L426" s="389"/>
      <c r="M426" s="389"/>
    </row>
    <row r="427" spans="1:13" ht="15" x14ac:dyDescent="0.25">
      <c r="A427" s="389"/>
      <c r="D427" s="391"/>
      <c r="E427" s="390"/>
      <c r="F427" s="389"/>
      <c r="G427" s="389"/>
      <c r="I427" s="22"/>
      <c r="J427" s="389"/>
      <c r="K427" s="389"/>
      <c r="L427" s="389"/>
      <c r="M427" s="389"/>
    </row>
    <row r="428" spans="1:13" ht="15" x14ac:dyDescent="0.25">
      <c r="A428" s="389"/>
      <c r="D428" s="391"/>
      <c r="E428" s="390"/>
      <c r="F428" s="389"/>
      <c r="G428" s="389"/>
      <c r="I428" s="22"/>
      <c r="J428" s="389"/>
      <c r="K428" s="389"/>
      <c r="L428" s="389"/>
      <c r="M428" s="389"/>
    </row>
    <row r="429" spans="1:13" ht="15" x14ac:dyDescent="0.25">
      <c r="A429" s="389"/>
      <c r="D429" s="391"/>
      <c r="E429" s="390"/>
      <c r="F429" s="389"/>
      <c r="G429" s="389"/>
      <c r="I429" s="22"/>
      <c r="J429" s="389"/>
      <c r="K429" s="389"/>
      <c r="L429" s="389"/>
      <c r="M429" s="389"/>
    </row>
    <row r="430" spans="1:13" ht="15" x14ac:dyDescent="0.25">
      <c r="A430" s="389"/>
      <c r="D430" s="391"/>
      <c r="E430" s="390"/>
      <c r="F430" s="389"/>
      <c r="G430" s="389"/>
      <c r="I430" s="22"/>
      <c r="J430" s="389"/>
      <c r="K430" s="389"/>
      <c r="L430" s="389"/>
      <c r="M430" s="389"/>
    </row>
    <row r="431" spans="1:13" ht="15" x14ac:dyDescent="0.25">
      <c r="A431" s="389"/>
      <c r="D431" s="391"/>
      <c r="E431" s="390"/>
      <c r="F431" s="389"/>
      <c r="G431" s="389"/>
      <c r="I431" s="22"/>
      <c r="J431" s="389"/>
      <c r="K431" s="389"/>
      <c r="L431" s="389"/>
      <c r="M431" s="389"/>
    </row>
    <row r="432" spans="1:13" ht="15" x14ac:dyDescent="0.25">
      <c r="A432" s="389"/>
      <c r="D432" s="391"/>
      <c r="E432" s="390"/>
      <c r="F432" s="389"/>
      <c r="G432" s="389"/>
      <c r="I432" s="22"/>
      <c r="J432" s="389"/>
      <c r="K432" s="389"/>
      <c r="L432" s="389"/>
      <c r="M432" s="389"/>
    </row>
    <row r="433" spans="1:13" ht="15" x14ac:dyDescent="0.25">
      <c r="A433" s="389"/>
      <c r="D433" s="391"/>
      <c r="E433" s="390"/>
      <c r="F433" s="389"/>
      <c r="G433" s="389"/>
      <c r="I433" s="22"/>
      <c r="J433" s="389"/>
      <c r="K433" s="389"/>
      <c r="L433" s="389"/>
      <c r="M433" s="389"/>
    </row>
    <row r="434" spans="1:13" ht="15" x14ac:dyDescent="0.25">
      <c r="A434" s="389"/>
      <c r="D434" s="391"/>
      <c r="E434" s="390"/>
      <c r="F434" s="389"/>
      <c r="G434" s="389"/>
      <c r="I434" s="22"/>
      <c r="J434" s="389"/>
      <c r="K434" s="389"/>
      <c r="L434" s="389"/>
      <c r="M434" s="389"/>
    </row>
    <row r="435" spans="1:13" ht="15" x14ac:dyDescent="0.25">
      <c r="A435" s="389"/>
      <c r="D435" s="391"/>
      <c r="E435" s="390"/>
      <c r="F435" s="389"/>
      <c r="G435" s="389"/>
      <c r="I435" s="22"/>
      <c r="J435" s="389"/>
      <c r="K435" s="389"/>
      <c r="L435" s="389"/>
      <c r="M435" s="389"/>
    </row>
    <row r="436" spans="1:13" ht="15" x14ac:dyDescent="0.25">
      <c r="A436" s="389"/>
      <c r="D436" s="391"/>
      <c r="E436" s="390"/>
      <c r="F436" s="389"/>
      <c r="G436" s="389"/>
      <c r="I436" s="22"/>
      <c r="J436" s="389"/>
      <c r="K436" s="389"/>
      <c r="L436" s="389"/>
      <c r="M436" s="389"/>
    </row>
    <row r="437" spans="1:13" ht="15" x14ac:dyDescent="0.25">
      <c r="A437" s="389"/>
      <c r="D437" s="391"/>
      <c r="E437" s="390"/>
      <c r="F437" s="389"/>
      <c r="G437" s="389"/>
      <c r="I437" s="22"/>
      <c r="J437" s="389"/>
      <c r="K437" s="389"/>
      <c r="L437" s="389"/>
      <c r="M437" s="389"/>
    </row>
    <row r="438" spans="1:13" ht="15" x14ac:dyDescent="0.25">
      <c r="A438" s="389"/>
      <c r="D438" s="391"/>
      <c r="E438" s="390"/>
      <c r="F438" s="389"/>
      <c r="G438" s="389"/>
      <c r="I438" s="22"/>
      <c r="J438" s="389"/>
      <c r="K438" s="389"/>
      <c r="L438" s="389"/>
      <c r="M438" s="389"/>
    </row>
    <row r="439" spans="1:13" ht="15" x14ac:dyDescent="0.25">
      <c r="A439" s="389"/>
      <c r="D439" s="391"/>
      <c r="E439" s="390"/>
      <c r="F439" s="389"/>
      <c r="G439" s="389"/>
      <c r="I439" s="22"/>
      <c r="J439" s="389"/>
      <c r="K439" s="389"/>
      <c r="L439" s="389"/>
      <c r="M439" s="389"/>
    </row>
    <row r="440" spans="1:13" ht="15" x14ac:dyDescent="0.25">
      <c r="A440" s="389"/>
      <c r="D440" s="391"/>
      <c r="E440" s="390"/>
      <c r="F440" s="389"/>
      <c r="G440" s="389"/>
      <c r="I440" s="22"/>
      <c r="J440" s="389"/>
      <c r="K440" s="389"/>
      <c r="L440" s="389"/>
      <c r="M440" s="389"/>
    </row>
    <row r="441" spans="1:13" ht="15" x14ac:dyDescent="0.25">
      <c r="A441" s="389"/>
      <c r="D441" s="391"/>
      <c r="E441" s="390"/>
      <c r="F441" s="389"/>
      <c r="G441" s="389"/>
      <c r="I441" s="22"/>
      <c r="J441" s="389"/>
      <c r="K441" s="389"/>
      <c r="L441" s="389"/>
      <c r="M441" s="389"/>
    </row>
    <row r="442" spans="1:13" ht="15" x14ac:dyDescent="0.25">
      <c r="A442" s="389"/>
      <c r="D442" s="391"/>
      <c r="E442" s="390"/>
      <c r="F442" s="389"/>
      <c r="G442" s="389"/>
      <c r="I442" s="22"/>
      <c r="J442" s="389"/>
      <c r="K442" s="389"/>
      <c r="L442" s="389"/>
      <c r="M442" s="389"/>
    </row>
    <row r="443" spans="1:13" ht="15" x14ac:dyDescent="0.25">
      <c r="A443" s="389"/>
      <c r="D443" s="391"/>
      <c r="E443" s="390"/>
      <c r="F443" s="389"/>
      <c r="G443" s="389"/>
      <c r="I443" s="22"/>
      <c r="J443" s="389"/>
      <c r="K443" s="389"/>
      <c r="L443" s="389"/>
      <c r="M443" s="389"/>
    </row>
    <row r="444" spans="1:13" ht="15" x14ac:dyDescent="0.25">
      <c r="A444" s="389"/>
      <c r="D444" s="391"/>
      <c r="E444" s="390"/>
      <c r="F444" s="389"/>
      <c r="G444" s="389"/>
      <c r="I444" s="22"/>
      <c r="J444" s="389"/>
      <c r="K444" s="389"/>
      <c r="L444" s="389"/>
      <c r="M444" s="389"/>
    </row>
    <row r="445" spans="1:13" ht="15" x14ac:dyDescent="0.25">
      <c r="A445" s="389"/>
      <c r="D445" s="391"/>
      <c r="E445" s="390"/>
      <c r="F445" s="389"/>
      <c r="G445" s="389"/>
      <c r="I445" s="22"/>
      <c r="J445" s="389"/>
      <c r="K445" s="389"/>
      <c r="L445" s="389"/>
      <c r="M445" s="389"/>
    </row>
    <row r="446" spans="1:13" ht="15" x14ac:dyDescent="0.25">
      <c r="A446" s="389"/>
      <c r="D446" s="391"/>
      <c r="E446" s="390"/>
      <c r="F446" s="389"/>
      <c r="G446" s="389"/>
      <c r="I446" s="22"/>
      <c r="J446" s="389"/>
      <c r="K446" s="389"/>
      <c r="L446" s="389"/>
      <c r="M446" s="389"/>
    </row>
    <row r="447" spans="1:13" ht="15" x14ac:dyDescent="0.25">
      <c r="A447" s="389"/>
      <c r="D447" s="391"/>
      <c r="E447" s="390"/>
      <c r="F447" s="389"/>
      <c r="G447" s="389"/>
      <c r="I447" s="22"/>
      <c r="J447" s="389"/>
      <c r="K447" s="389"/>
      <c r="L447" s="389"/>
      <c r="M447" s="389"/>
    </row>
    <row r="448" spans="1:13" ht="15" x14ac:dyDescent="0.25">
      <c r="A448" s="389"/>
      <c r="D448" s="391"/>
      <c r="E448" s="390"/>
      <c r="F448" s="389"/>
      <c r="G448" s="389"/>
      <c r="I448" s="22"/>
      <c r="J448" s="389"/>
      <c r="K448" s="389"/>
      <c r="L448" s="389"/>
      <c r="M448" s="389"/>
    </row>
    <row r="449" spans="1:13" ht="15" x14ac:dyDescent="0.25">
      <c r="A449" s="389"/>
      <c r="D449" s="391"/>
      <c r="E449" s="390"/>
      <c r="F449" s="389"/>
      <c r="G449" s="389"/>
      <c r="I449" s="22"/>
      <c r="J449" s="389"/>
      <c r="K449" s="389"/>
      <c r="L449" s="389"/>
      <c r="M449" s="389"/>
    </row>
    <row r="450" spans="1:13" ht="15" x14ac:dyDescent="0.25">
      <c r="A450" s="389"/>
      <c r="D450" s="391"/>
      <c r="E450" s="390"/>
      <c r="F450" s="389"/>
      <c r="G450" s="389"/>
      <c r="I450" s="22"/>
      <c r="J450" s="389"/>
      <c r="K450" s="389"/>
      <c r="L450" s="389"/>
      <c r="M450" s="389"/>
    </row>
    <row r="451" spans="1:13" ht="15" x14ac:dyDescent="0.25">
      <c r="A451" s="389"/>
      <c r="D451" s="391"/>
      <c r="E451" s="390"/>
      <c r="F451" s="389"/>
      <c r="G451" s="389"/>
      <c r="I451" s="22"/>
      <c r="J451" s="389"/>
      <c r="K451" s="389"/>
      <c r="L451" s="389"/>
      <c r="M451" s="389"/>
    </row>
    <row r="452" spans="1:13" ht="15" x14ac:dyDescent="0.25">
      <c r="A452" s="389"/>
      <c r="D452" s="391"/>
      <c r="E452" s="390"/>
      <c r="F452" s="389"/>
      <c r="G452" s="389"/>
      <c r="I452" s="22"/>
      <c r="J452" s="389"/>
      <c r="K452" s="389"/>
      <c r="L452" s="389"/>
      <c r="M452" s="389"/>
    </row>
    <row r="453" spans="1:13" ht="15" x14ac:dyDescent="0.25">
      <c r="A453" s="389"/>
      <c r="D453" s="391"/>
      <c r="E453" s="390"/>
      <c r="F453" s="389"/>
      <c r="G453" s="389"/>
      <c r="I453" s="22"/>
      <c r="J453" s="389"/>
      <c r="K453" s="389"/>
      <c r="L453" s="389"/>
      <c r="M453" s="389"/>
    </row>
    <row r="454" spans="1:13" ht="15" x14ac:dyDescent="0.25">
      <c r="A454" s="389"/>
      <c r="D454" s="391"/>
      <c r="E454" s="390"/>
      <c r="F454" s="389"/>
      <c r="G454" s="389"/>
      <c r="I454" s="22"/>
      <c r="J454" s="389"/>
      <c r="K454" s="389"/>
      <c r="L454" s="389"/>
      <c r="M454" s="389"/>
    </row>
    <row r="455" spans="1:13" ht="15" x14ac:dyDescent="0.25">
      <c r="A455" s="389"/>
      <c r="D455" s="391"/>
      <c r="E455" s="390"/>
      <c r="F455" s="389"/>
      <c r="G455" s="389"/>
      <c r="I455" s="22"/>
      <c r="J455" s="389"/>
      <c r="K455" s="389"/>
      <c r="L455" s="389"/>
      <c r="M455" s="389"/>
    </row>
    <row r="456" spans="1:13" ht="15" x14ac:dyDescent="0.25">
      <c r="A456" s="389"/>
      <c r="D456" s="391"/>
      <c r="E456" s="390"/>
      <c r="F456" s="389"/>
      <c r="G456" s="389"/>
      <c r="I456" s="22"/>
      <c r="J456" s="389"/>
      <c r="K456" s="389"/>
      <c r="L456" s="389"/>
      <c r="M456" s="389"/>
    </row>
    <row r="457" spans="1:13" ht="15" x14ac:dyDescent="0.25">
      <c r="A457" s="389"/>
      <c r="D457" s="391"/>
      <c r="E457" s="390"/>
      <c r="F457" s="389"/>
      <c r="G457" s="389"/>
      <c r="I457" s="22"/>
      <c r="J457" s="389"/>
      <c r="K457" s="389"/>
      <c r="L457" s="389"/>
      <c r="M457" s="389"/>
    </row>
    <row r="458" spans="1:13" ht="15" x14ac:dyDescent="0.25">
      <c r="A458" s="389"/>
      <c r="D458" s="391"/>
      <c r="E458" s="390"/>
      <c r="F458" s="389"/>
      <c r="G458" s="389"/>
      <c r="I458" s="22"/>
      <c r="J458" s="389"/>
      <c r="K458" s="389"/>
      <c r="L458" s="389"/>
      <c r="M458" s="389"/>
    </row>
    <row r="459" spans="1:13" ht="15" x14ac:dyDescent="0.25">
      <c r="A459" s="389"/>
      <c r="D459" s="391"/>
      <c r="E459" s="390"/>
      <c r="F459" s="389"/>
      <c r="G459" s="389"/>
      <c r="I459" s="22"/>
      <c r="J459" s="389"/>
      <c r="K459" s="389"/>
      <c r="L459" s="389"/>
      <c r="M459" s="389"/>
    </row>
    <row r="460" spans="1:13" ht="15" x14ac:dyDescent="0.25">
      <c r="A460" s="389"/>
      <c r="D460" s="391"/>
      <c r="E460" s="390"/>
      <c r="F460" s="389"/>
      <c r="G460" s="389"/>
      <c r="I460" s="22"/>
      <c r="J460" s="389"/>
      <c r="K460" s="389"/>
      <c r="L460" s="389"/>
      <c r="M460" s="389"/>
    </row>
    <row r="461" spans="1:13" ht="15" x14ac:dyDescent="0.25">
      <c r="A461" s="389"/>
      <c r="D461" s="391"/>
      <c r="E461" s="390"/>
      <c r="F461" s="389"/>
      <c r="G461" s="389"/>
      <c r="I461" s="22"/>
      <c r="J461" s="389"/>
      <c r="K461" s="389"/>
      <c r="L461" s="389"/>
      <c r="M461" s="389"/>
    </row>
    <row r="462" spans="1:13" ht="15" x14ac:dyDescent="0.25">
      <c r="A462" s="389"/>
      <c r="D462" s="391"/>
      <c r="E462" s="390"/>
      <c r="F462" s="389"/>
      <c r="G462" s="389"/>
      <c r="I462" s="22"/>
      <c r="J462" s="389"/>
      <c r="K462" s="389"/>
      <c r="L462" s="389"/>
      <c r="M462" s="389"/>
    </row>
    <row r="463" spans="1:13" ht="15" x14ac:dyDescent="0.25">
      <c r="A463" s="389"/>
      <c r="D463" s="391"/>
      <c r="E463" s="390"/>
      <c r="F463" s="389"/>
      <c r="G463" s="389"/>
      <c r="I463" s="22"/>
      <c r="J463" s="389"/>
      <c r="K463" s="389"/>
      <c r="L463" s="389"/>
      <c r="M463" s="389"/>
    </row>
    <row r="464" spans="1:13" ht="15" x14ac:dyDescent="0.25">
      <c r="A464" s="389"/>
      <c r="D464" s="391"/>
      <c r="E464" s="390"/>
      <c r="F464" s="389"/>
      <c r="G464" s="389"/>
      <c r="I464" s="22"/>
      <c r="J464" s="389"/>
      <c r="K464" s="389"/>
      <c r="L464" s="389"/>
      <c r="M464" s="389"/>
    </row>
    <row r="465" spans="1:13" ht="15" x14ac:dyDescent="0.25">
      <c r="A465" s="389"/>
      <c r="D465" s="391"/>
      <c r="E465" s="390"/>
      <c r="F465" s="389"/>
      <c r="G465" s="389"/>
      <c r="I465" s="22"/>
      <c r="J465" s="389"/>
      <c r="K465" s="389"/>
      <c r="L465" s="389"/>
      <c r="M465" s="389"/>
    </row>
    <row r="466" spans="1:13" ht="15" x14ac:dyDescent="0.25">
      <c r="A466" s="389"/>
      <c r="D466" s="391"/>
      <c r="E466" s="390"/>
      <c r="F466" s="389"/>
      <c r="G466" s="389"/>
      <c r="I466" s="22"/>
      <c r="J466" s="389"/>
      <c r="K466" s="389"/>
      <c r="L466" s="389"/>
      <c r="M466" s="389"/>
    </row>
    <row r="467" spans="1:13" ht="15" x14ac:dyDescent="0.25">
      <c r="A467" s="389"/>
      <c r="D467" s="391"/>
      <c r="E467" s="390"/>
      <c r="F467" s="389"/>
      <c r="G467" s="389"/>
      <c r="I467" s="22"/>
      <c r="J467" s="389"/>
      <c r="K467" s="389"/>
      <c r="L467" s="389"/>
      <c r="M467" s="389"/>
    </row>
    <row r="468" spans="1:13" ht="15" x14ac:dyDescent="0.25">
      <c r="A468" s="389"/>
      <c r="D468" s="391"/>
      <c r="E468" s="390"/>
      <c r="F468" s="389"/>
      <c r="G468" s="389"/>
      <c r="I468" s="22"/>
      <c r="J468" s="389"/>
      <c r="K468" s="389"/>
      <c r="L468" s="389"/>
      <c r="M468" s="389"/>
    </row>
    <row r="469" spans="1:13" ht="15" x14ac:dyDescent="0.25">
      <c r="A469" s="389"/>
      <c r="D469" s="391"/>
      <c r="E469" s="390"/>
      <c r="F469" s="389"/>
      <c r="G469" s="389"/>
      <c r="I469" s="22"/>
      <c r="J469" s="389"/>
      <c r="K469" s="389"/>
      <c r="L469" s="389"/>
      <c r="M469" s="389"/>
    </row>
    <row r="470" spans="1:13" ht="15" x14ac:dyDescent="0.25">
      <c r="A470" s="389"/>
      <c r="D470" s="391"/>
      <c r="E470" s="390"/>
      <c r="F470" s="389"/>
      <c r="G470" s="389"/>
      <c r="I470" s="22"/>
      <c r="J470" s="389"/>
      <c r="K470" s="389"/>
      <c r="L470" s="389"/>
      <c r="M470" s="389"/>
    </row>
    <row r="471" spans="1:13" ht="15" x14ac:dyDescent="0.25">
      <c r="A471" s="389"/>
      <c r="D471" s="391"/>
      <c r="E471" s="390"/>
      <c r="F471" s="389"/>
      <c r="G471" s="389"/>
      <c r="I471" s="22"/>
      <c r="J471" s="389"/>
      <c r="K471" s="389"/>
      <c r="L471" s="389"/>
      <c r="M471" s="389"/>
    </row>
    <row r="472" spans="1:13" ht="15" x14ac:dyDescent="0.25">
      <c r="A472" s="389"/>
      <c r="D472" s="391"/>
      <c r="E472" s="390"/>
      <c r="F472" s="389"/>
      <c r="G472" s="389"/>
      <c r="I472" s="22"/>
      <c r="J472" s="389"/>
      <c r="K472" s="389"/>
      <c r="L472" s="389"/>
      <c r="M472" s="389"/>
    </row>
    <row r="473" spans="1:13" ht="15" x14ac:dyDescent="0.25">
      <c r="A473" s="389"/>
      <c r="D473" s="391"/>
      <c r="E473" s="390"/>
      <c r="F473" s="389"/>
      <c r="G473" s="389"/>
      <c r="I473" s="22"/>
      <c r="J473" s="389"/>
      <c r="K473" s="389"/>
      <c r="L473" s="389"/>
      <c r="M473" s="389"/>
    </row>
    <row r="474" spans="1:13" ht="15" x14ac:dyDescent="0.25">
      <c r="A474" s="389"/>
      <c r="D474" s="391"/>
      <c r="E474" s="390"/>
      <c r="F474" s="389"/>
      <c r="G474" s="389"/>
      <c r="I474" s="22"/>
      <c r="J474" s="389"/>
      <c r="K474" s="389"/>
      <c r="L474" s="389"/>
      <c r="M474" s="389"/>
    </row>
    <row r="475" spans="1:13" ht="15" x14ac:dyDescent="0.25">
      <c r="A475" s="389"/>
      <c r="D475" s="391"/>
      <c r="E475" s="390"/>
      <c r="F475" s="389"/>
      <c r="G475" s="389"/>
      <c r="I475" s="22"/>
      <c r="J475" s="389"/>
      <c r="K475" s="389"/>
      <c r="L475" s="389"/>
      <c r="M475" s="389"/>
    </row>
    <row r="476" spans="1:13" ht="15" x14ac:dyDescent="0.25">
      <c r="A476" s="389"/>
      <c r="D476" s="391"/>
      <c r="E476" s="390"/>
      <c r="F476" s="389"/>
      <c r="G476" s="389"/>
      <c r="I476" s="22"/>
      <c r="J476" s="389"/>
      <c r="K476" s="389"/>
      <c r="L476" s="389"/>
      <c r="M476" s="389"/>
    </row>
    <row r="477" spans="1:13" ht="15" x14ac:dyDescent="0.25">
      <c r="A477" s="389"/>
      <c r="D477" s="391"/>
      <c r="E477" s="390"/>
      <c r="F477" s="389"/>
      <c r="G477" s="389"/>
      <c r="I477" s="22"/>
      <c r="J477" s="389"/>
      <c r="K477" s="389"/>
      <c r="L477" s="389"/>
      <c r="M477" s="389"/>
    </row>
    <row r="478" spans="1:13" ht="15" x14ac:dyDescent="0.25">
      <c r="A478" s="389"/>
      <c r="D478" s="391"/>
      <c r="E478" s="390"/>
      <c r="F478" s="389"/>
      <c r="G478" s="389"/>
      <c r="I478" s="22"/>
      <c r="J478" s="389"/>
      <c r="K478" s="389"/>
      <c r="L478" s="389"/>
      <c r="M478" s="389"/>
    </row>
    <row r="479" spans="1:13" ht="15" x14ac:dyDescent="0.25">
      <c r="A479" s="389"/>
      <c r="D479" s="391"/>
      <c r="E479" s="390"/>
      <c r="F479" s="389"/>
      <c r="G479" s="389"/>
      <c r="I479" s="22"/>
      <c r="J479" s="389"/>
      <c r="K479" s="389"/>
      <c r="L479" s="389"/>
      <c r="M479" s="389"/>
    </row>
    <row r="480" spans="1:13" ht="15" x14ac:dyDescent="0.25">
      <c r="A480" s="389"/>
      <c r="D480" s="391"/>
      <c r="E480" s="390"/>
      <c r="F480" s="389"/>
      <c r="G480" s="389"/>
      <c r="I480" s="22"/>
      <c r="J480" s="389"/>
      <c r="K480" s="389"/>
      <c r="L480" s="389"/>
      <c r="M480" s="389"/>
    </row>
    <row r="481" spans="1:13" ht="15" x14ac:dyDescent="0.25">
      <c r="A481" s="389"/>
      <c r="D481" s="391"/>
      <c r="E481" s="390"/>
      <c r="F481" s="389"/>
      <c r="G481" s="389"/>
      <c r="I481" s="22"/>
      <c r="J481" s="389"/>
      <c r="K481" s="389"/>
      <c r="L481" s="389"/>
      <c r="M481" s="389"/>
    </row>
    <row r="482" spans="1:13" ht="15" x14ac:dyDescent="0.25">
      <c r="A482" s="389"/>
      <c r="D482" s="391"/>
      <c r="E482" s="390"/>
      <c r="F482" s="389"/>
      <c r="G482" s="389"/>
      <c r="I482" s="22"/>
      <c r="J482" s="389"/>
      <c r="K482" s="389"/>
      <c r="L482" s="389"/>
      <c r="M482" s="389"/>
    </row>
    <row r="483" spans="1:13" ht="15" x14ac:dyDescent="0.25">
      <c r="A483" s="389"/>
      <c r="D483" s="391"/>
      <c r="E483" s="390"/>
      <c r="F483" s="389"/>
      <c r="G483" s="389"/>
      <c r="I483" s="22"/>
      <c r="J483" s="389"/>
      <c r="K483" s="389"/>
      <c r="L483" s="389"/>
      <c r="M483" s="389"/>
    </row>
    <row r="484" spans="1:13" ht="15" x14ac:dyDescent="0.25">
      <c r="A484" s="389"/>
      <c r="D484" s="391"/>
      <c r="E484" s="390"/>
      <c r="F484" s="389"/>
      <c r="G484" s="389"/>
      <c r="I484" s="22"/>
      <c r="J484" s="389"/>
      <c r="K484" s="389"/>
      <c r="L484" s="389"/>
      <c r="M484" s="389"/>
    </row>
    <row r="485" spans="1:13" ht="15" x14ac:dyDescent="0.25">
      <c r="A485" s="389"/>
      <c r="D485" s="391"/>
      <c r="E485" s="390"/>
      <c r="F485" s="389"/>
      <c r="G485" s="389"/>
      <c r="I485" s="22"/>
      <c r="J485" s="389"/>
      <c r="K485" s="389"/>
      <c r="L485" s="389"/>
      <c r="M485" s="389"/>
    </row>
    <row r="486" spans="1:13" ht="15" x14ac:dyDescent="0.25">
      <c r="A486" s="389"/>
      <c r="D486" s="391"/>
      <c r="E486" s="390"/>
      <c r="F486" s="389"/>
      <c r="G486" s="389"/>
      <c r="I486" s="22"/>
      <c r="J486" s="389"/>
      <c r="K486" s="389"/>
      <c r="L486" s="389"/>
      <c r="M486" s="389"/>
    </row>
    <row r="487" spans="1:13" ht="15" x14ac:dyDescent="0.25">
      <c r="A487" s="389"/>
      <c r="D487" s="391"/>
      <c r="E487" s="390"/>
      <c r="F487" s="389"/>
      <c r="G487" s="389"/>
      <c r="I487" s="22"/>
      <c r="J487" s="389"/>
      <c r="K487" s="389"/>
      <c r="L487" s="389"/>
      <c r="M487" s="389"/>
    </row>
    <row r="488" spans="1:13" ht="15" x14ac:dyDescent="0.25">
      <c r="A488" s="389"/>
      <c r="D488" s="391"/>
      <c r="E488" s="390"/>
      <c r="F488" s="389"/>
      <c r="G488" s="389"/>
      <c r="I488" s="22"/>
      <c r="J488" s="389"/>
      <c r="K488" s="389"/>
      <c r="L488" s="389"/>
      <c r="M488" s="389"/>
    </row>
    <row r="489" spans="1:13" ht="15" x14ac:dyDescent="0.25">
      <c r="A489" s="389"/>
      <c r="D489" s="391"/>
      <c r="E489" s="390"/>
      <c r="F489" s="389"/>
      <c r="G489" s="389"/>
      <c r="I489" s="22"/>
      <c r="J489" s="389"/>
      <c r="K489" s="389"/>
      <c r="L489" s="389"/>
      <c r="M489" s="389"/>
    </row>
    <row r="490" spans="1:13" ht="15" x14ac:dyDescent="0.25">
      <c r="A490" s="389"/>
      <c r="D490" s="391"/>
      <c r="E490" s="390"/>
      <c r="F490" s="389"/>
      <c r="G490" s="389"/>
      <c r="I490" s="22"/>
      <c r="J490" s="389"/>
      <c r="K490" s="389"/>
      <c r="L490" s="389"/>
      <c r="M490" s="389"/>
    </row>
    <row r="491" spans="1:13" ht="15" x14ac:dyDescent="0.25">
      <c r="A491" s="389"/>
      <c r="D491" s="391"/>
      <c r="E491" s="390"/>
      <c r="F491" s="389"/>
      <c r="G491" s="389"/>
      <c r="I491" s="22"/>
      <c r="J491" s="389"/>
      <c r="K491" s="389"/>
      <c r="L491" s="389"/>
      <c r="M491" s="389"/>
    </row>
    <row r="492" spans="1:13" ht="15" x14ac:dyDescent="0.25">
      <c r="A492" s="389"/>
      <c r="D492" s="391"/>
      <c r="E492" s="390"/>
      <c r="F492" s="389"/>
      <c r="G492" s="389"/>
      <c r="I492" s="22"/>
      <c r="J492" s="389"/>
      <c r="K492" s="389"/>
      <c r="L492" s="389"/>
      <c r="M492" s="389"/>
    </row>
    <row r="493" spans="1:13" ht="15" x14ac:dyDescent="0.25">
      <c r="A493" s="389"/>
      <c r="D493" s="391"/>
      <c r="E493" s="390"/>
      <c r="F493" s="389"/>
      <c r="G493" s="389"/>
      <c r="I493" s="22"/>
      <c r="J493" s="389"/>
      <c r="K493" s="389"/>
      <c r="L493" s="389"/>
      <c r="M493" s="389"/>
    </row>
    <row r="494" spans="1:13" ht="15" x14ac:dyDescent="0.25">
      <c r="A494" s="389"/>
      <c r="D494" s="391"/>
      <c r="E494" s="390"/>
      <c r="F494" s="389"/>
      <c r="G494" s="389"/>
      <c r="I494" s="22"/>
      <c r="J494" s="389"/>
      <c r="K494" s="389"/>
      <c r="L494" s="389"/>
      <c r="M494" s="389"/>
    </row>
    <row r="495" spans="1:13" ht="15" x14ac:dyDescent="0.25">
      <c r="A495" s="389"/>
      <c r="D495" s="391"/>
      <c r="E495" s="390"/>
      <c r="F495" s="389"/>
      <c r="G495" s="389"/>
      <c r="I495" s="22"/>
      <c r="J495" s="389"/>
      <c r="K495" s="389"/>
      <c r="L495" s="389"/>
      <c r="M495" s="389"/>
    </row>
    <row r="496" spans="1:13" ht="15" x14ac:dyDescent="0.25">
      <c r="A496" s="389"/>
      <c r="D496" s="391"/>
      <c r="E496" s="390"/>
      <c r="F496" s="389"/>
      <c r="G496" s="389"/>
      <c r="I496" s="22"/>
      <c r="J496" s="389"/>
      <c r="K496" s="389"/>
      <c r="L496" s="389"/>
      <c r="M496" s="389"/>
    </row>
    <row r="497" spans="1:13" ht="15" x14ac:dyDescent="0.25">
      <c r="A497" s="389"/>
      <c r="D497" s="391"/>
      <c r="E497" s="390"/>
      <c r="F497" s="389"/>
      <c r="G497" s="389"/>
      <c r="I497" s="22"/>
      <c r="J497" s="389"/>
      <c r="K497" s="389"/>
      <c r="L497" s="389"/>
      <c r="M497" s="389"/>
    </row>
    <row r="498" spans="1:13" ht="15" x14ac:dyDescent="0.25">
      <c r="A498" s="389"/>
      <c r="D498" s="391"/>
      <c r="E498" s="390"/>
      <c r="F498" s="389"/>
      <c r="G498" s="389"/>
      <c r="I498" s="22"/>
      <c r="J498" s="389"/>
      <c r="K498" s="389"/>
      <c r="L498" s="389"/>
      <c r="M498" s="389"/>
    </row>
    <row r="499" spans="1:13" ht="15" x14ac:dyDescent="0.25">
      <c r="A499" s="389"/>
      <c r="D499" s="391"/>
      <c r="E499" s="390"/>
      <c r="F499" s="389"/>
      <c r="G499" s="389"/>
      <c r="I499" s="22"/>
      <c r="J499" s="389"/>
      <c r="K499" s="389"/>
      <c r="L499" s="389"/>
      <c r="M499" s="389"/>
    </row>
    <row r="500" spans="1:13" ht="15" x14ac:dyDescent="0.25">
      <c r="A500" s="389"/>
      <c r="D500" s="391"/>
      <c r="E500" s="390"/>
      <c r="F500" s="389"/>
      <c r="G500" s="389"/>
      <c r="I500" s="22"/>
      <c r="J500" s="389"/>
      <c r="K500" s="389"/>
      <c r="L500" s="389"/>
      <c r="M500" s="389"/>
    </row>
    <row r="501" spans="1:13" ht="15" x14ac:dyDescent="0.25">
      <c r="A501" s="389"/>
      <c r="D501" s="391"/>
      <c r="E501" s="390"/>
      <c r="F501" s="389"/>
      <c r="G501" s="389"/>
      <c r="I501" s="22"/>
      <c r="J501" s="389"/>
      <c r="K501" s="389"/>
      <c r="L501" s="389"/>
      <c r="M501" s="389"/>
    </row>
    <row r="502" spans="1:13" ht="15" x14ac:dyDescent="0.25">
      <c r="A502" s="389"/>
      <c r="D502" s="391"/>
      <c r="E502" s="390"/>
      <c r="F502" s="389"/>
      <c r="G502" s="389"/>
      <c r="I502" s="22"/>
      <c r="J502" s="389"/>
      <c r="K502" s="389"/>
      <c r="L502" s="389"/>
      <c r="M502" s="389"/>
    </row>
    <row r="503" spans="1:13" ht="15" x14ac:dyDescent="0.25">
      <c r="A503" s="389"/>
      <c r="D503" s="391"/>
      <c r="E503" s="390"/>
      <c r="F503" s="389"/>
      <c r="G503" s="389"/>
      <c r="I503" s="22"/>
      <c r="J503" s="389"/>
      <c r="K503" s="389"/>
      <c r="L503" s="389"/>
      <c r="M503" s="389"/>
    </row>
    <row r="504" spans="1:13" ht="15" x14ac:dyDescent="0.25">
      <c r="A504" s="389"/>
      <c r="D504" s="391"/>
      <c r="E504" s="390"/>
      <c r="F504" s="389"/>
      <c r="G504" s="389"/>
      <c r="I504" s="22"/>
      <c r="J504" s="389"/>
      <c r="K504" s="389"/>
      <c r="L504" s="389"/>
      <c r="M504" s="389"/>
    </row>
    <row r="505" spans="1:13" ht="15" x14ac:dyDescent="0.25">
      <c r="A505" s="389"/>
      <c r="D505" s="391"/>
      <c r="E505" s="390"/>
      <c r="F505" s="389"/>
      <c r="G505" s="389"/>
      <c r="I505" s="22"/>
      <c r="J505" s="389"/>
      <c r="K505" s="389"/>
      <c r="L505" s="389"/>
      <c r="M505" s="389"/>
    </row>
    <row r="506" spans="1:13" ht="15" x14ac:dyDescent="0.25">
      <c r="A506" s="389"/>
      <c r="D506" s="391"/>
      <c r="E506" s="390"/>
      <c r="F506" s="389"/>
      <c r="G506" s="389"/>
      <c r="I506" s="22"/>
      <c r="J506" s="389"/>
      <c r="K506" s="389"/>
      <c r="L506" s="389"/>
      <c r="M506" s="389"/>
    </row>
    <row r="507" spans="1:13" ht="15" x14ac:dyDescent="0.25">
      <c r="A507" s="389"/>
      <c r="D507" s="391"/>
      <c r="E507" s="390"/>
      <c r="F507" s="389"/>
      <c r="G507" s="389"/>
      <c r="I507" s="22"/>
      <c r="J507" s="389"/>
      <c r="K507" s="389"/>
      <c r="L507" s="389"/>
      <c r="M507" s="389"/>
    </row>
    <row r="508" spans="1:13" ht="15" x14ac:dyDescent="0.25">
      <c r="A508" s="389"/>
      <c r="D508" s="391"/>
      <c r="E508" s="390"/>
      <c r="F508" s="389"/>
      <c r="G508" s="389"/>
      <c r="I508" s="22"/>
      <c r="J508" s="389"/>
      <c r="K508" s="389"/>
      <c r="L508" s="389"/>
      <c r="M508" s="389"/>
    </row>
    <row r="509" spans="1:13" ht="15" x14ac:dyDescent="0.25">
      <c r="A509" s="389"/>
      <c r="D509" s="391"/>
      <c r="E509" s="390"/>
      <c r="F509" s="389"/>
      <c r="G509" s="389"/>
      <c r="I509" s="22"/>
      <c r="J509" s="389"/>
      <c r="K509" s="389"/>
      <c r="L509" s="389"/>
      <c r="M509" s="389"/>
    </row>
    <row r="510" spans="1:13" ht="15" x14ac:dyDescent="0.25">
      <c r="A510" s="389"/>
      <c r="D510" s="391"/>
      <c r="E510" s="390"/>
      <c r="F510" s="389"/>
      <c r="G510" s="389"/>
      <c r="I510" s="22"/>
      <c r="J510" s="389"/>
      <c r="K510" s="389"/>
      <c r="L510" s="389"/>
      <c r="M510" s="389"/>
    </row>
    <row r="511" spans="1:13" ht="15" x14ac:dyDescent="0.25">
      <c r="A511" s="389"/>
      <c r="D511" s="391"/>
      <c r="E511" s="390"/>
      <c r="F511" s="389"/>
      <c r="G511" s="389"/>
      <c r="I511" s="22"/>
      <c r="J511" s="389"/>
      <c r="K511" s="389"/>
      <c r="L511" s="389"/>
      <c r="M511" s="389"/>
    </row>
    <row r="512" spans="1:13" ht="15" x14ac:dyDescent="0.25">
      <c r="A512" s="389"/>
      <c r="D512" s="391"/>
      <c r="E512" s="390"/>
      <c r="F512" s="389"/>
      <c r="G512" s="389"/>
      <c r="I512" s="22"/>
      <c r="J512" s="389"/>
      <c r="K512" s="389"/>
      <c r="L512" s="389"/>
      <c r="M512" s="389"/>
    </row>
    <row r="513" spans="1:13" ht="15" x14ac:dyDescent="0.25">
      <c r="A513" s="389"/>
      <c r="D513" s="391"/>
      <c r="E513" s="390"/>
      <c r="F513" s="389"/>
      <c r="G513" s="389"/>
      <c r="I513" s="22"/>
      <c r="J513" s="389"/>
      <c r="K513" s="389"/>
      <c r="L513" s="389"/>
      <c r="M513" s="389"/>
    </row>
    <row r="514" spans="1:13" ht="15" x14ac:dyDescent="0.25">
      <c r="A514" s="389"/>
      <c r="D514" s="391"/>
      <c r="E514" s="390"/>
      <c r="F514" s="389"/>
      <c r="G514" s="389"/>
      <c r="I514" s="22"/>
      <c r="J514" s="389"/>
      <c r="K514" s="389"/>
      <c r="L514" s="389"/>
      <c r="M514" s="389"/>
    </row>
    <row r="515" spans="1:13" ht="15" x14ac:dyDescent="0.25">
      <c r="A515" s="389"/>
      <c r="D515" s="391"/>
      <c r="E515" s="390"/>
      <c r="F515" s="389"/>
      <c r="G515" s="389"/>
      <c r="I515" s="22"/>
      <c r="J515" s="389"/>
      <c r="K515" s="389"/>
      <c r="L515" s="389"/>
      <c r="M515" s="389"/>
    </row>
    <row r="516" spans="1:13" ht="15" x14ac:dyDescent="0.25">
      <c r="A516" s="389"/>
      <c r="D516" s="391"/>
      <c r="E516" s="390"/>
      <c r="F516" s="389"/>
      <c r="G516" s="389"/>
      <c r="I516" s="22"/>
      <c r="J516" s="389"/>
      <c r="K516" s="389"/>
      <c r="L516" s="389"/>
      <c r="M516" s="389"/>
    </row>
    <row r="517" spans="1:13" ht="15" x14ac:dyDescent="0.25">
      <c r="A517" s="389"/>
      <c r="D517" s="391"/>
      <c r="E517" s="390"/>
      <c r="F517" s="389"/>
      <c r="G517" s="389"/>
      <c r="I517" s="22"/>
      <c r="J517" s="389"/>
      <c r="K517" s="389"/>
      <c r="L517" s="389"/>
      <c r="M517" s="389"/>
    </row>
    <row r="518" spans="1:13" ht="15" x14ac:dyDescent="0.25">
      <c r="A518" s="389"/>
      <c r="D518" s="391"/>
      <c r="E518" s="390"/>
      <c r="F518" s="389"/>
      <c r="G518" s="389"/>
      <c r="I518" s="22"/>
      <c r="J518" s="389"/>
      <c r="K518" s="389"/>
      <c r="L518" s="389"/>
      <c r="M518" s="389"/>
    </row>
    <row r="519" spans="1:13" ht="15" x14ac:dyDescent="0.25">
      <c r="A519" s="389"/>
      <c r="D519" s="391"/>
      <c r="E519" s="390"/>
      <c r="F519" s="389"/>
      <c r="G519" s="389"/>
      <c r="I519" s="22"/>
      <c r="J519" s="389"/>
      <c r="K519" s="389"/>
      <c r="L519" s="389"/>
      <c r="M519" s="389"/>
    </row>
    <row r="520" spans="1:13" ht="15" x14ac:dyDescent="0.25">
      <c r="A520" s="389"/>
      <c r="D520" s="391"/>
      <c r="E520" s="390"/>
      <c r="F520" s="389"/>
      <c r="G520" s="389"/>
      <c r="I520" s="22"/>
      <c r="J520" s="389"/>
      <c r="K520" s="389"/>
      <c r="L520" s="389"/>
      <c r="M520" s="389"/>
    </row>
    <row r="521" spans="1:13" ht="15" x14ac:dyDescent="0.25">
      <c r="A521" s="389"/>
      <c r="D521" s="391"/>
      <c r="E521" s="390"/>
      <c r="F521" s="389"/>
      <c r="G521" s="389"/>
      <c r="I521" s="22"/>
      <c r="J521" s="389"/>
      <c r="K521" s="389"/>
      <c r="L521" s="389"/>
      <c r="M521" s="389"/>
    </row>
    <row r="522" spans="1:13" ht="15" x14ac:dyDescent="0.25">
      <c r="A522" s="389"/>
      <c r="D522" s="391"/>
      <c r="E522" s="390"/>
      <c r="F522" s="389"/>
      <c r="G522" s="389"/>
      <c r="I522" s="22"/>
      <c r="J522" s="389"/>
      <c r="K522" s="389"/>
      <c r="L522" s="389"/>
      <c r="M522" s="389"/>
    </row>
    <row r="523" spans="1:13" ht="15" x14ac:dyDescent="0.25">
      <c r="A523" s="389"/>
      <c r="D523" s="391"/>
      <c r="E523" s="390"/>
      <c r="F523" s="389"/>
      <c r="G523" s="389"/>
      <c r="I523" s="22"/>
      <c r="J523" s="389"/>
      <c r="K523" s="389"/>
      <c r="L523" s="389"/>
      <c r="M523" s="389"/>
    </row>
    <row r="524" spans="1:13" ht="15" x14ac:dyDescent="0.25">
      <c r="A524" s="389"/>
      <c r="D524" s="391"/>
      <c r="E524" s="390"/>
      <c r="F524" s="389"/>
      <c r="G524" s="389"/>
      <c r="I524" s="22"/>
      <c r="J524" s="389"/>
      <c r="K524" s="389"/>
      <c r="L524" s="389"/>
      <c r="M524" s="389"/>
    </row>
    <row r="525" spans="1:13" ht="15" x14ac:dyDescent="0.25">
      <c r="A525" s="389"/>
      <c r="D525" s="391"/>
      <c r="E525" s="390"/>
      <c r="F525" s="389"/>
      <c r="G525" s="389"/>
      <c r="I525" s="22"/>
      <c r="J525" s="389"/>
      <c r="K525" s="389"/>
      <c r="L525" s="389"/>
      <c r="M525" s="389"/>
    </row>
    <row r="526" spans="1:13" ht="15" x14ac:dyDescent="0.25">
      <c r="A526" s="389"/>
      <c r="D526" s="391"/>
      <c r="E526" s="390"/>
      <c r="F526" s="389"/>
      <c r="G526" s="389"/>
      <c r="I526" s="22"/>
      <c r="J526" s="389"/>
      <c r="K526" s="389"/>
      <c r="L526" s="389"/>
      <c r="M526" s="389"/>
    </row>
    <row r="527" spans="1:13" ht="15" x14ac:dyDescent="0.25">
      <c r="A527" s="389"/>
      <c r="D527" s="391"/>
      <c r="E527" s="390"/>
      <c r="F527" s="389"/>
      <c r="G527" s="389"/>
      <c r="I527" s="22"/>
      <c r="J527" s="389"/>
      <c r="K527" s="389"/>
      <c r="L527" s="389"/>
      <c r="M527" s="389"/>
    </row>
    <row r="528" spans="1:13" ht="15" x14ac:dyDescent="0.25">
      <c r="A528" s="389"/>
      <c r="D528" s="391"/>
      <c r="E528" s="390"/>
      <c r="F528" s="389"/>
      <c r="G528" s="389"/>
      <c r="I528" s="22"/>
      <c r="J528" s="389"/>
      <c r="K528" s="389"/>
      <c r="L528" s="389"/>
      <c r="M528" s="389"/>
    </row>
    <row r="529" spans="1:13" ht="15" x14ac:dyDescent="0.25">
      <c r="A529" s="389"/>
      <c r="D529" s="391"/>
      <c r="E529" s="390"/>
      <c r="F529" s="389"/>
      <c r="G529" s="389"/>
      <c r="I529" s="22"/>
      <c r="J529" s="389"/>
      <c r="K529" s="389"/>
      <c r="L529" s="389"/>
      <c r="M529" s="389"/>
    </row>
    <row r="530" spans="1:13" ht="15" x14ac:dyDescent="0.25">
      <c r="A530" s="389"/>
      <c r="D530" s="391"/>
      <c r="E530" s="390"/>
      <c r="F530" s="389"/>
      <c r="G530" s="389"/>
      <c r="I530" s="22"/>
      <c r="J530" s="389"/>
      <c r="K530" s="389"/>
      <c r="L530" s="389"/>
      <c r="M530" s="389"/>
    </row>
    <row r="531" spans="1:13" ht="15" x14ac:dyDescent="0.25">
      <c r="A531" s="389"/>
      <c r="D531" s="391"/>
      <c r="E531" s="390"/>
      <c r="F531" s="389"/>
      <c r="G531" s="389"/>
      <c r="I531" s="22"/>
      <c r="J531" s="389"/>
      <c r="K531" s="389"/>
      <c r="L531" s="389"/>
      <c r="M531" s="389"/>
    </row>
    <row r="532" spans="1:13" ht="15" x14ac:dyDescent="0.25">
      <c r="A532" s="389"/>
      <c r="D532" s="391"/>
      <c r="E532" s="390"/>
      <c r="F532" s="389"/>
      <c r="G532" s="389"/>
      <c r="I532" s="22"/>
      <c r="J532" s="389"/>
      <c r="K532" s="389"/>
      <c r="L532" s="389"/>
      <c r="M532" s="389"/>
    </row>
    <row r="533" spans="1:13" ht="15" x14ac:dyDescent="0.25">
      <c r="A533" s="389"/>
      <c r="D533" s="391"/>
      <c r="E533" s="390"/>
      <c r="F533" s="389"/>
      <c r="G533" s="389"/>
      <c r="I533" s="22"/>
      <c r="J533" s="389"/>
      <c r="K533" s="389"/>
      <c r="L533" s="389"/>
      <c r="M533" s="389"/>
    </row>
    <row r="534" spans="1:13" ht="15" x14ac:dyDescent="0.25">
      <c r="A534" s="389"/>
      <c r="D534" s="391"/>
      <c r="E534" s="390"/>
      <c r="F534" s="389"/>
      <c r="G534" s="389"/>
      <c r="I534" s="22"/>
      <c r="J534" s="389"/>
      <c r="K534" s="389"/>
      <c r="L534" s="389"/>
      <c r="M534" s="389"/>
    </row>
    <row r="535" spans="1:13" ht="15" x14ac:dyDescent="0.25">
      <c r="A535" s="389"/>
      <c r="D535" s="391"/>
      <c r="E535" s="390"/>
      <c r="F535" s="389"/>
      <c r="G535" s="389"/>
      <c r="I535" s="22"/>
      <c r="J535" s="389"/>
      <c r="K535" s="389"/>
      <c r="L535" s="389"/>
      <c r="M535" s="389"/>
    </row>
    <row r="536" spans="1:13" ht="15" x14ac:dyDescent="0.25">
      <c r="A536" s="389"/>
      <c r="D536" s="391"/>
      <c r="E536" s="390"/>
      <c r="F536" s="389"/>
      <c r="G536" s="389"/>
      <c r="I536" s="22"/>
      <c r="J536" s="389"/>
      <c r="K536" s="389"/>
      <c r="L536" s="389"/>
      <c r="M536" s="389"/>
    </row>
    <row r="537" spans="1:13" ht="15" x14ac:dyDescent="0.25">
      <c r="A537" s="389"/>
      <c r="D537" s="391"/>
      <c r="E537" s="390"/>
      <c r="F537" s="389"/>
      <c r="G537" s="389"/>
      <c r="I537" s="22"/>
      <c r="J537" s="389"/>
      <c r="K537" s="389"/>
      <c r="L537" s="389"/>
      <c r="M537" s="389"/>
    </row>
    <row r="538" spans="1:13" ht="15" x14ac:dyDescent="0.25">
      <c r="A538" s="389"/>
      <c r="D538" s="391"/>
      <c r="E538" s="390"/>
      <c r="F538" s="389"/>
      <c r="G538" s="389"/>
      <c r="I538" s="22"/>
      <c r="J538" s="389"/>
      <c r="K538" s="389"/>
      <c r="L538" s="389"/>
      <c r="M538" s="389"/>
    </row>
    <row r="539" spans="1:13" ht="15" x14ac:dyDescent="0.25">
      <c r="A539" s="389"/>
      <c r="D539" s="391"/>
      <c r="E539" s="390"/>
      <c r="F539" s="389"/>
      <c r="G539" s="389"/>
      <c r="I539" s="22"/>
      <c r="J539" s="389"/>
      <c r="K539" s="389"/>
      <c r="L539" s="389"/>
      <c r="M539" s="389"/>
    </row>
    <row r="540" spans="1:13" ht="15" x14ac:dyDescent="0.25">
      <c r="A540" s="389"/>
      <c r="D540" s="391"/>
      <c r="E540" s="390"/>
      <c r="F540" s="389"/>
      <c r="G540" s="389"/>
      <c r="I540" s="22"/>
      <c r="J540" s="389"/>
      <c r="K540" s="389"/>
      <c r="L540" s="389"/>
      <c r="M540" s="389"/>
    </row>
    <row r="541" spans="1:13" ht="15" x14ac:dyDescent="0.25">
      <c r="A541" s="389"/>
      <c r="D541" s="391"/>
      <c r="E541" s="390"/>
      <c r="F541" s="389"/>
      <c r="G541" s="389"/>
      <c r="I541" s="22"/>
      <c r="J541" s="389"/>
      <c r="K541" s="389"/>
      <c r="L541" s="389"/>
      <c r="M541" s="389"/>
    </row>
    <row r="542" spans="1:13" ht="15" x14ac:dyDescent="0.25">
      <c r="A542" s="389"/>
      <c r="D542" s="391"/>
      <c r="E542" s="390"/>
      <c r="F542" s="389"/>
      <c r="G542" s="389"/>
      <c r="I542" s="22"/>
      <c r="J542" s="389"/>
      <c r="K542" s="389"/>
      <c r="L542" s="389"/>
      <c r="M542" s="389"/>
    </row>
    <row r="543" spans="1:13" ht="15" x14ac:dyDescent="0.25">
      <c r="A543" s="389"/>
      <c r="D543" s="391"/>
      <c r="E543" s="390"/>
      <c r="F543" s="389"/>
      <c r="G543" s="389"/>
      <c r="I543" s="22"/>
      <c r="J543" s="389"/>
      <c r="K543" s="389"/>
      <c r="L543" s="389"/>
      <c r="M543" s="389"/>
    </row>
    <row r="544" spans="1:13" ht="15" x14ac:dyDescent="0.25">
      <c r="A544" s="389"/>
      <c r="D544" s="391"/>
      <c r="E544" s="390"/>
      <c r="F544" s="389"/>
      <c r="G544" s="389"/>
      <c r="I544" s="22"/>
      <c r="J544" s="389"/>
      <c r="K544" s="389"/>
      <c r="L544" s="389"/>
      <c r="M544" s="389"/>
    </row>
    <row r="545" spans="1:13" ht="15" x14ac:dyDescent="0.25">
      <c r="A545" s="389"/>
      <c r="D545" s="391"/>
      <c r="E545" s="390"/>
      <c r="F545" s="389"/>
      <c r="G545" s="389"/>
      <c r="I545" s="22"/>
      <c r="J545" s="389"/>
      <c r="K545" s="389"/>
      <c r="L545" s="389"/>
      <c r="M545" s="389"/>
    </row>
    <row r="546" spans="1:13" ht="15" x14ac:dyDescent="0.25">
      <c r="A546" s="389"/>
      <c r="D546" s="391"/>
      <c r="E546" s="390"/>
      <c r="F546" s="389"/>
      <c r="G546" s="389"/>
      <c r="I546" s="22"/>
      <c r="J546" s="389"/>
      <c r="K546" s="389"/>
      <c r="L546" s="389"/>
      <c r="M546" s="389"/>
    </row>
    <row r="547" spans="1:13" ht="15" x14ac:dyDescent="0.25">
      <c r="A547" s="389"/>
      <c r="D547" s="391"/>
      <c r="E547" s="390"/>
      <c r="F547" s="389"/>
      <c r="G547" s="389"/>
      <c r="I547" s="22"/>
      <c r="J547" s="389"/>
      <c r="K547" s="389"/>
      <c r="L547" s="389"/>
      <c r="M547" s="389"/>
    </row>
    <row r="548" spans="1:13" ht="15" x14ac:dyDescent="0.25">
      <c r="A548" s="389"/>
      <c r="D548" s="391"/>
      <c r="E548" s="390"/>
      <c r="F548" s="389"/>
      <c r="G548" s="389"/>
      <c r="I548" s="22"/>
      <c r="J548" s="389"/>
      <c r="K548" s="389"/>
      <c r="L548" s="389"/>
      <c r="M548" s="389"/>
    </row>
    <row r="549" spans="1:13" ht="15" x14ac:dyDescent="0.25">
      <c r="A549" s="389"/>
      <c r="D549" s="391"/>
      <c r="E549" s="390"/>
      <c r="F549" s="389"/>
      <c r="G549" s="389"/>
      <c r="I549" s="22"/>
      <c r="J549" s="389"/>
      <c r="K549" s="389"/>
      <c r="L549" s="389"/>
      <c r="M549" s="389"/>
    </row>
    <row r="550" spans="1:13" ht="15" x14ac:dyDescent="0.25">
      <c r="A550" s="389"/>
      <c r="D550" s="391"/>
      <c r="E550" s="390"/>
      <c r="F550" s="389"/>
      <c r="G550" s="389"/>
      <c r="I550" s="22"/>
      <c r="J550" s="389"/>
      <c r="K550" s="389"/>
      <c r="L550" s="389"/>
      <c r="M550" s="389"/>
    </row>
    <row r="551" spans="1:13" ht="15" x14ac:dyDescent="0.25">
      <c r="A551" s="389"/>
      <c r="D551" s="391"/>
      <c r="E551" s="390"/>
      <c r="F551" s="389"/>
      <c r="G551" s="389"/>
      <c r="I551" s="22"/>
      <c r="J551" s="389"/>
      <c r="K551" s="389"/>
      <c r="L551" s="389"/>
      <c r="M551" s="389"/>
    </row>
    <row r="552" spans="1:13" ht="15" x14ac:dyDescent="0.25">
      <c r="A552" s="389"/>
      <c r="D552" s="391"/>
      <c r="E552" s="390"/>
      <c r="F552" s="389"/>
      <c r="G552" s="389"/>
      <c r="I552" s="22"/>
      <c r="J552" s="389"/>
      <c r="K552" s="389"/>
      <c r="L552" s="389"/>
      <c r="M552" s="389"/>
    </row>
    <row r="553" spans="1:13" ht="15" x14ac:dyDescent="0.25">
      <c r="A553" s="389"/>
      <c r="D553" s="391"/>
      <c r="E553" s="390"/>
      <c r="F553" s="389"/>
      <c r="G553" s="389"/>
      <c r="I553" s="22"/>
      <c r="J553" s="389"/>
      <c r="K553" s="389"/>
      <c r="L553" s="389"/>
      <c r="M553" s="389"/>
    </row>
    <row r="554" spans="1:13" ht="15" x14ac:dyDescent="0.25">
      <c r="A554" s="389"/>
      <c r="D554" s="391"/>
      <c r="E554" s="390"/>
      <c r="F554" s="389"/>
      <c r="G554" s="389"/>
      <c r="I554" s="22"/>
      <c r="J554" s="389"/>
      <c r="K554" s="389"/>
      <c r="L554" s="389"/>
      <c r="M554" s="389"/>
    </row>
    <row r="555" spans="1:13" ht="15" x14ac:dyDescent="0.25">
      <c r="A555" s="389"/>
      <c r="D555" s="391"/>
      <c r="E555" s="390"/>
      <c r="F555" s="389"/>
      <c r="G555" s="389"/>
      <c r="I555" s="22"/>
      <c r="J555" s="389"/>
      <c r="K555" s="389"/>
      <c r="L555" s="389"/>
      <c r="M555" s="389"/>
    </row>
    <row r="556" spans="1:13" ht="15" x14ac:dyDescent="0.25">
      <c r="A556" s="389"/>
      <c r="D556" s="391"/>
      <c r="E556" s="390"/>
      <c r="F556" s="389"/>
      <c r="G556" s="389"/>
      <c r="I556" s="22"/>
      <c r="J556" s="389"/>
      <c r="K556" s="389"/>
      <c r="L556" s="389"/>
      <c r="M556" s="389"/>
    </row>
    <row r="557" spans="1:13" ht="15" x14ac:dyDescent="0.25">
      <c r="A557" s="389"/>
      <c r="D557" s="391"/>
      <c r="E557" s="390"/>
      <c r="F557" s="389"/>
      <c r="G557" s="389"/>
      <c r="I557" s="22"/>
      <c r="J557" s="389"/>
      <c r="K557" s="389"/>
      <c r="L557" s="389"/>
      <c r="M557" s="389"/>
    </row>
    <row r="558" spans="1:13" ht="15" x14ac:dyDescent="0.25">
      <c r="A558" s="389"/>
      <c r="D558" s="391"/>
      <c r="E558" s="390"/>
      <c r="F558" s="389"/>
      <c r="G558" s="389"/>
      <c r="I558" s="22"/>
      <c r="J558" s="389"/>
      <c r="K558" s="389"/>
      <c r="L558" s="389"/>
      <c r="M558" s="389"/>
    </row>
    <row r="559" spans="1:13" ht="15" x14ac:dyDescent="0.25">
      <c r="A559" s="389"/>
      <c r="D559" s="391"/>
      <c r="E559" s="390"/>
      <c r="F559" s="389"/>
      <c r="G559" s="389"/>
      <c r="I559" s="22"/>
      <c r="J559" s="389"/>
      <c r="K559" s="389"/>
      <c r="L559" s="389"/>
      <c r="M559" s="389"/>
    </row>
    <row r="560" spans="1:13" ht="15" x14ac:dyDescent="0.25">
      <c r="A560" s="389"/>
      <c r="D560" s="391"/>
      <c r="E560" s="390"/>
      <c r="F560" s="389"/>
      <c r="G560" s="389"/>
      <c r="I560" s="22"/>
      <c r="J560" s="389"/>
      <c r="K560" s="389"/>
      <c r="L560" s="389"/>
      <c r="M560" s="389"/>
    </row>
    <row r="561" spans="1:13" ht="15" x14ac:dyDescent="0.25">
      <c r="A561" s="389"/>
      <c r="D561" s="391"/>
      <c r="E561" s="390"/>
      <c r="F561" s="389"/>
      <c r="G561" s="389"/>
      <c r="I561" s="22"/>
      <c r="J561" s="389"/>
      <c r="K561" s="389"/>
      <c r="L561" s="389"/>
      <c r="M561" s="389"/>
    </row>
    <row r="562" spans="1:13" ht="15" x14ac:dyDescent="0.25">
      <c r="A562" s="389"/>
      <c r="D562" s="391"/>
      <c r="E562" s="390"/>
      <c r="F562" s="389"/>
      <c r="G562" s="389"/>
      <c r="I562" s="22"/>
      <c r="J562" s="389"/>
      <c r="K562" s="389"/>
      <c r="L562" s="389"/>
      <c r="M562" s="389"/>
    </row>
    <row r="563" spans="1:13" ht="15" x14ac:dyDescent="0.25">
      <c r="A563" s="389"/>
      <c r="D563" s="391"/>
      <c r="E563" s="390"/>
      <c r="F563" s="389"/>
      <c r="G563" s="389"/>
      <c r="I563" s="22"/>
      <c r="J563" s="389"/>
      <c r="K563" s="389"/>
      <c r="L563" s="389"/>
      <c r="M563" s="389"/>
    </row>
    <row r="564" spans="1:13" ht="15" x14ac:dyDescent="0.25">
      <c r="A564" s="389"/>
      <c r="D564" s="391"/>
      <c r="E564" s="390"/>
      <c r="F564" s="389"/>
      <c r="G564" s="389"/>
      <c r="I564" s="22"/>
      <c r="J564" s="389"/>
      <c r="K564" s="389"/>
      <c r="L564" s="389"/>
      <c r="M564" s="389"/>
    </row>
    <row r="565" spans="1:13" ht="15" x14ac:dyDescent="0.25">
      <c r="A565" s="389"/>
      <c r="D565" s="391"/>
      <c r="E565" s="390"/>
      <c r="F565" s="389"/>
      <c r="G565" s="389"/>
      <c r="I565" s="22"/>
      <c r="J565" s="389"/>
      <c r="K565" s="389"/>
      <c r="L565" s="389"/>
      <c r="M565" s="389"/>
    </row>
    <row r="566" spans="1:13" ht="15" x14ac:dyDescent="0.25">
      <c r="A566" s="389"/>
      <c r="D566" s="391"/>
      <c r="E566" s="390"/>
      <c r="F566" s="389"/>
      <c r="G566" s="389"/>
      <c r="I566" s="22"/>
      <c r="J566" s="389"/>
      <c r="K566" s="389"/>
      <c r="L566" s="389"/>
      <c r="M566" s="389"/>
    </row>
    <row r="567" spans="1:13" ht="15" x14ac:dyDescent="0.25">
      <c r="A567" s="389"/>
      <c r="D567" s="391"/>
      <c r="E567" s="390"/>
      <c r="F567" s="389"/>
      <c r="G567" s="389"/>
      <c r="I567" s="22"/>
      <c r="J567" s="389"/>
      <c r="K567" s="389"/>
      <c r="L567" s="389"/>
      <c r="M567" s="389"/>
    </row>
    <row r="568" spans="1:13" ht="15" x14ac:dyDescent="0.25">
      <c r="A568" s="389"/>
      <c r="D568" s="391"/>
      <c r="E568" s="390"/>
      <c r="F568" s="389"/>
      <c r="G568" s="389"/>
      <c r="I568" s="22"/>
      <c r="J568" s="389"/>
      <c r="K568" s="389"/>
      <c r="L568" s="389"/>
      <c r="M568" s="389"/>
    </row>
    <row r="569" spans="1:13" ht="15" x14ac:dyDescent="0.25">
      <c r="A569" s="389"/>
      <c r="D569" s="391"/>
      <c r="E569" s="390"/>
      <c r="F569" s="389"/>
      <c r="G569" s="389"/>
      <c r="I569" s="22"/>
      <c r="J569" s="389"/>
      <c r="K569" s="389"/>
      <c r="L569" s="389"/>
      <c r="M569" s="389"/>
    </row>
    <row r="570" spans="1:13" ht="15" x14ac:dyDescent="0.25">
      <c r="A570" s="389"/>
      <c r="D570" s="391"/>
      <c r="E570" s="390"/>
      <c r="F570" s="389"/>
      <c r="G570" s="389"/>
      <c r="I570" s="22"/>
      <c r="J570" s="389"/>
      <c r="K570" s="389"/>
      <c r="L570" s="389"/>
      <c r="M570" s="389"/>
    </row>
    <row r="571" spans="1:13" ht="15" x14ac:dyDescent="0.25">
      <c r="A571" s="389"/>
      <c r="D571" s="391"/>
      <c r="E571" s="390"/>
      <c r="F571" s="389"/>
      <c r="G571" s="389"/>
      <c r="I571" s="22"/>
      <c r="J571" s="389"/>
      <c r="K571" s="389"/>
      <c r="L571" s="389"/>
      <c r="M571" s="389"/>
    </row>
    <row r="572" spans="1:13" ht="15" x14ac:dyDescent="0.25">
      <c r="A572" s="389"/>
      <c r="D572" s="391"/>
      <c r="E572" s="390"/>
      <c r="F572" s="389"/>
      <c r="G572" s="389"/>
      <c r="I572" s="22"/>
      <c r="J572" s="389"/>
      <c r="K572" s="389"/>
      <c r="L572" s="389"/>
      <c r="M572" s="389"/>
    </row>
    <row r="573" spans="1:13" ht="15" x14ac:dyDescent="0.25">
      <c r="A573" s="389"/>
      <c r="D573" s="391"/>
      <c r="E573" s="390"/>
      <c r="F573" s="389"/>
      <c r="G573" s="389"/>
      <c r="I573" s="22"/>
      <c r="J573" s="389"/>
      <c r="K573" s="389"/>
      <c r="L573" s="389"/>
      <c r="M573" s="389"/>
    </row>
    <row r="574" spans="1:13" ht="15" x14ac:dyDescent="0.25">
      <c r="A574" s="389"/>
      <c r="D574" s="391"/>
      <c r="E574" s="390"/>
      <c r="F574" s="389"/>
      <c r="G574" s="389"/>
      <c r="I574" s="22"/>
      <c r="J574" s="389"/>
      <c r="K574" s="389"/>
      <c r="L574" s="389"/>
      <c r="M574" s="389"/>
    </row>
    <row r="575" spans="1:13" ht="15" x14ac:dyDescent="0.25">
      <c r="A575" s="389"/>
      <c r="D575" s="391"/>
      <c r="E575" s="390"/>
      <c r="F575" s="389"/>
      <c r="G575" s="389"/>
      <c r="I575" s="22"/>
      <c r="J575" s="389"/>
      <c r="K575" s="389"/>
      <c r="L575" s="389"/>
      <c r="M575" s="389"/>
    </row>
    <row r="576" spans="1:13" ht="15" x14ac:dyDescent="0.25">
      <c r="A576" s="389"/>
      <c r="D576" s="391"/>
      <c r="E576" s="390"/>
      <c r="F576" s="389"/>
      <c r="G576" s="389"/>
      <c r="I576" s="22"/>
      <c r="J576" s="389"/>
      <c r="K576" s="389"/>
      <c r="L576" s="389"/>
      <c r="M576" s="389"/>
    </row>
    <row r="577" spans="1:13" ht="15" x14ac:dyDescent="0.25">
      <c r="A577" s="389"/>
      <c r="D577" s="391"/>
      <c r="E577" s="390"/>
      <c r="F577" s="389"/>
      <c r="G577" s="389"/>
      <c r="I577" s="22"/>
      <c r="J577" s="389"/>
      <c r="K577" s="389"/>
      <c r="L577" s="389"/>
      <c r="M577" s="389"/>
    </row>
    <row r="578" spans="1:13" ht="15" x14ac:dyDescent="0.25">
      <c r="A578" s="389"/>
      <c r="D578" s="391"/>
      <c r="E578" s="390"/>
      <c r="F578" s="389"/>
      <c r="G578" s="389"/>
      <c r="I578" s="22"/>
      <c r="J578" s="389"/>
      <c r="K578" s="389"/>
      <c r="L578" s="389"/>
      <c r="M578" s="389"/>
    </row>
    <row r="579" spans="1:13" ht="15" x14ac:dyDescent="0.25">
      <c r="A579" s="389"/>
      <c r="D579" s="391"/>
      <c r="E579" s="390"/>
      <c r="F579" s="389"/>
      <c r="G579" s="389"/>
      <c r="I579" s="22"/>
      <c r="J579" s="389"/>
      <c r="K579" s="389"/>
      <c r="L579" s="389"/>
      <c r="M579" s="389"/>
    </row>
    <row r="580" spans="1:13" ht="15" x14ac:dyDescent="0.25">
      <c r="A580" s="389"/>
      <c r="D580" s="391"/>
      <c r="E580" s="390"/>
      <c r="F580" s="389"/>
      <c r="G580" s="389"/>
      <c r="I580" s="22"/>
      <c r="J580" s="389"/>
      <c r="K580" s="389"/>
      <c r="L580" s="389"/>
      <c r="M580" s="389"/>
    </row>
    <row r="581" spans="1:13" ht="15" x14ac:dyDescent="0.25">
      <c r="A581" s="389"/>
      <c r="D581" s="391"/>
      <c r="E581" s="390"/>
      <c r="F581" s="389"/>
      <c r="G581" s="389"/>
      <c r="I581" s="22"/>
      <c r="J581" s="389"/>
      <c r="K581" s="389"/>
      <c r="L581" s="389"/>
      <c r="M581" s="389"/>
    </row>
    <row r="582" spans="1:13" ht="15" x14ac:dyDescent="0.25">
      <c r="A582" s="389"/>
      <c r="D582" s="391"/>
      <c r="E582" s="390"/>
      <c r="F582" s="389"/>
      <c r="G582" s="389"/>
      <c r="I582" s="22"/>
      <c r="J582" s="389"/>
      <c r="K582" s="389"/>
      <c r="L582" s="389"/>
      <c r="M582" s="389"/>
    </row>
    <row r="583" spans="1:13" ht="15" x14ac:dyDescent="0.25">
      <c r="A583" s="389"/>
      <c r="D583" s="391"/>
      <c r="E583" s="390"/>
      <c r="F583" s="389"/>
      <c r="G583" s="389"/>
      <c r="I583" s="22"/>
      <c r="J583" s="389"/>
      <c r="K583" s="389"/>
      <c r="L583" s="389"/>
      <c r="M583" s="389"/>
    </row>
    <row r="584" spans="1:13" ht="15" x14ac:dyDescent="0.25">
      <c r="A584" s="389"/>
      <c r="D584" s="391"/>
      <c r="E584" s="390"/>
      <c r="F584" s="389"/>
      <c r="G584" s="389"/>
      <c r="I584" s="22"/>
      <c r="J584" s="389"/>
      <c r="K584" s="389"/>
      <c r="L584" s="389"/>
      <c r="M584" s="389"/>
    </row>
    <row r="585" spans="1:13" ht="15" x14ac:dyDescent="0.25">
      <c r="A585" s="389"/>
      <c r="D585" s="391"/>
      <c r="E585" s="390"/>
      <c r="F585" s="389"/>
      <c r="G585" s="389"/>
      <c r="I585" s="22"/>
      <c r="J585" s="389"/>
      <c r="K585" s="389"/>
      <c r="L585" s="389"/>
      <c r="M585" s="389"/>
    </row>
    <row r="586" spans="1:13" ht="15" x14ac:dyDescent="0.25">
      <c r="A586" s="389"/>
      <c r="D586" s="391"/>
      <c r="E586" s="390"/>
      <c r="F586" s="389"/>
      <c r="G586" s="389"/>
      <c r="I586" s="22"/>
      <c r="J586" s="389"/>
      <c r="K586" s="389"/>
      <c r="L586" s="389"/>
      <c r="M586" s="389"/>
    </row>
    <row r="587" spans="1:13" ht="15" x14ac:dyDescent="0.25">
      <c r="A587" s="389"/>
      <c r="D587" s="391"/>
      <c r="E587" s="390"/>
      <c r="F587" s="389"/>
      <c r="G587" s="389"/>
      <c r="I587" s="22"/>
      <c r="J587" s="389"/>
      <c r="K587" s="389"/>
      <c r="L587" s="389"/>
      <c r="M587" s="389"/>
    </row>
    <row r="588" spans="1:13" ht="15" x14ac:dyDescent="0.25">
      <c r="A588" s="389"/>
      <c r="D588" s="391"/>
      <c r="E588" s="390"/>
      <c r="F588" s="389"/>
      <c r="G588" s="389"/>
      <c r="I588" s="22"/>
      <c r="J588" s="389"/>
      <c r="K588" s="389"/>
      <c r="L588" s="389"/>
      <c r="M588" s="389"/>
    </row>
    <row r="589" spans="1:13" ht="15" x14ac:dyDescent="0.25">
      <c r="A589" s="389"/>
      <c r="D589" s="391"/>
      <c r="E589" s="390"/>
      <c r="F589" s="389"/>
      <c r="G589" s="389"/>
      <c r="I589" s="22"/>
      <c r="J589" s="389"/>
      <c r="K589" s="389"/>
      <c r="L589" s="389"/>
      <c r="M589" s="389"/>
    </row>
    <row r="590" spans="1:13" ht="15" x14ac:dyDescent="0.25">
      <c r="A590" s="389"/>
      <c r="D590" s="391"/>
      <c r="E590" s="390"/>
      <c r="F590" s="389"/>
      <c r="G590" s="389"/>
      <c r="I590" s="22"/>
      <c r="J590" s="389"/>
      <c r="K590" s="389"/>
      <c r="L590" s="389"/>
      <c r="M590" s="389"/>
    </row>
    <row r="591" spans="1:13" ht="15" x14ac:dyDescent="0.25">
      <c r="A591" s="389"/>
      <c r="D591" s="391"/>
      <c r="E591" s="390"/>
      <c r="F591" s="389"/>
      <c r="G591" s="389"/>
      <c r="I591" s="22"/>
      <c r="J591" s="389"/>
      <c r="K591" s="389"/>
      <c r="L591" s="389"/>
      <c r="M591" s="389"/>
    </row>
    <row r="592" spans="1:13" ht="15" x14ac:dyDescent="0.25">
      <c r="A592" s="389"/>
      <c r="D592" s="391"/>
      <c r="E592" s="390"/>
      <c r="F592" s="389"/>
      <c r="G592" s="389"/>
      <c r="I592" s="22"/>
      <c r="J592" s="389"/>
      <c r="K592" s="389"/>
      <c r="L592" s="389"/>
      <c r="M592" s="389"/>
    </row>
    <row r="593" spans="1:13" ht="15" x14ac:dyDescent="0.25">
      <c r="A593" s="389"/>
      <c r="D593" s="391"/>
      <c r="E593" s="390"/>
      <c r="F593" s="389"/>
      <c r="G593" s="389"/>
      <c r="I593" s="22"/>
      <c r="J593" s="389"/>
      <c r="K593" s="389"/>
      <c r="L593" s="389"/>
      <c r="M593" s="389"/>
    </row>
    <row r="594" spans="1:13" ht="15" x14ac:dyDescent="0.25">
      <c r="A594" s="389"/>
      <c r="D594" s="391"/>
      <c r="E594" s="390"/>
      <c r="F594" s="389"/>
      <c r="G594" s="389"/>
      <c r="I594" s="22"/>
      <c r="J594" s="389"/>
      <c r="K594" s="389"/>
      <c r="L594" s="389"/>
      <c r="M594" s="389"/>
    </row>
    <row r="595" spans="1:13" ht="15" x14ac:dyDescent="0.25">
      <c r="A595" s="389"/>
      <c r="D595" s="391"/>
      <c r="E595" s="390"/>
      <c r="F595" s="389"/>
      <c r="G595" s="389"/>
      <c r="I595" s="22"/>
      <c r="J595" s="389"/>
      <c r="K595" s="389"/>
      <c r="L595" s="389"/>
      <c r="M595" s="389"/>
    </row>
    <row r="596" spans="1:13" ht="15" x14ac:dyDescent="0.25">
      <c r="A596" s="389"/>
      <c r="D596" s="391"/>
      <c r="E596" s="390"/>
      <c r="F596" s="389"/>
      <c r="G596" s="389"/>
      <c r="I596" s="22"/>
      <c r="J596" s="389"/>
      <c r="K596" s="389"/>
      <c r="L596" s="389"/>
      <c r="M596" s="389"/>
    </row>
    <row r="597" spans="1:13" ht="15" x14ac:dyDescent="0.25">
      <c r="A597" s="389"/>
      <c r="D597" s="391"/>
      <c r="E597" s="390"/>
      <c r="F597" s="389"/>
      <c r="G597" s="389"/>
      <c r="I597" s="22"/>
      <c r="J597" s="389"/>
      <c r="K597" s="389"/>
      <c r="L597" s="389"/>
      <c r="M597" s="389"/>
    </row>
    <row r="598" spans="1:13" ht="15" x14ac:dyDescent="0.25">
      <c r="A598" s="389"/>
      <c r="D598" s="391"/>
      <c r="E598" s="390"/>
      <c r="F598" s="389"/>
      <c r="G598" s="389"/>
      <c r="I598" s="22"/>
      <c r="J598" s="389"/>
      <c r="K598" s="389"/>
      <c r="L598" s="389"/>
      <c r="M598" s="389"/>
    </row>
    <row r="599" spans="1:13" ht="15" x14ac:dyDescent="0.25">
      <c r="A599" s="389"/>
      <c r="D599" s="391"/>
      <c r="E599" s="390"/>
      <c r="F599" s="389"/>
      <c r="G599" s="389"/>
      <c r="I599" s="22"/>
      <c r="J599" s="389"/>
      <c r="K599" s="389"/>
      <c r="L599" s="389"/>
      <c r="M599" s="389"/>
    </row>
    <row r="600" spans="1:13" ht="15" x14ac:dyDescent="0.25">
      <c r="A600" s="389"/>
      <c r="D600" s="391"/>
      <c r="E600" s="390"/>
      <c r="F600" s="389"/>
      <c r="G600" s="389"/>
      <c r="I600" s="22"/>
      <c r="J600" s="389"/>
      <c r="K600" s="389"/>
      <c r="L600" s="389"/>
      <c r="M600" s="389"/>
    </row>
    <row r="601" spans="1:13" ht="15" x14ac:dyDescent="0.25">
      <c r="A601" s="389"/>
      <c r="D601" s="391"/>
      <c r="E601" s="390"/>
      <c r="F601" s="389"/>
      <c r="G601" s="389"/>
      <c r="I601" s="22"/>
      <c r="J601" s="389"/>
      <c r="K601" s="389"/>
      <c r="L601" s="389"/>
      <c r="M601" s="389"/>
    </row>
    <row r="602" spans="1:13" ht="15" x14ac:dyDescent="0.25">
      <c r="A602" s="389"/>
      <c r="D602" s="391"/>
      <c r="E602" s="390"/>
      <c r="F602" s="389"/>
      <c r="G602" s="389"/>
      <c r="I602" s="22"/>
      <c r="J602" s="389"/>
      <c r="K602" s="389"/>
      <c r="L602" s="389"/>
      <c r="M602" s="389"/>
    </row>
    <row r="603" spans="1:13" ht="15" x14ac:dyDescent="0.25">
      <c r="A603" s="389"/>
      <c r="D603" s="391"/>
      <c r="E603" s="390"/>
      <c r="F603" s="389"/>
      <c r="G603" s="389"/>
      <c r="I603" s="22"/>
      <c r="J603" s="389"/>
      <c r="K603" s="389"/>
      <c r="L603" s="389"/>
      <c r="M603" s="389"/>
    </row>
    <row r="604" spans="1:13" ht="15" x14ac:dyDescent="0.25">
      <c r="A604" s="389"/>
      <c r="D604" s="391"/>
      <c r="E604" s="390"/>
      <c r="F604" s="389"/>
      <c r="G604" s="389"/>
      <c r="I604" s="22"/>
      <c r="J604" s="389"/>
      <c r="K604" s="389"/>
      <c r="L604" s="389"/>
      <c r="M604" s="389"/>
    </row>
    <row r="605" spans="1:13" ht="15" x14ac:dyDescent="0.25">
      <c r="A605" s="389"/>
      <c r="D605" s="391"/>
      <c r="E605" s="390"/>
      <c r="F605" s="389"/>
      <c r="G605" s="389"/>
      <c r="I605" s="22"/>
      <c r="J605" s="389"/>
      <c r="K605" s="389"/>
      <c r="L605" s="389"/>
      <c r="M605" s="389"/>
    </row>
    <row r="606" spans="1:13" ht="15" x14ac:dyDescent="0.25">
      <c r="A606" s="389"/>
      <c r="D606" s="391"/>
      <c r="E606" s="390"/>
      <c r="F606" s="389"/>
      <c r="G606" s="389"/>
      <c r="I606" s="22"/>
      <c r="J606" s="389"/>
      <c r="K606" s="389"/>
      <c r="L606" s="389"/>
      <c r="M606" s="389"/>
    </row>
    <row r="607" spans="1:13" ht="15" x14ac:dyDescent="0.25">
      <c r="A607" s="389"/>
      <c r="D607" s="391"/>
      <c r="E607" s="390"/>
      <c r="F607" s="389"/>
      <c r="G607" s="389"/>
      <c r="I607" s="22"/>
      <c r="J607" s="389"/>
      <c r="K607" s="389"/>
      <c r="L607" s="389"/>
      <c r="M607" s="389"/>
    </row>
    <row r="608" spans="1:13" ht="15" x14ac:dyDescent="0.25">
      <c r="A608" s="389"/>
      <c r="D608" s="391"/>
      <c r="E608" s="390"/>
      <c r="F608" s="389"/>
      <c r="G608" s="389"/>
      <c r="I608" s="22"/>
      <c r="J608" s="389"/>
      <c r="K608" s="389"/>
      <c r="L608" s="389"/>
      <c r="M608" s="389"/>
    </row>
    <row r="609" spans="1:13" ht="15" x14ac:dyDescent="0.25">
      <c r="A609" s="389"/>
      <c r="D609" s="391"/>
      <c r="E609" s="390"/>
      <c r="F609" s="389"/>
      <c r="G609" s="389"/>
      <c r="I609" s="22"/>
      <c r="J609" s="389"/>
      <c r="K609" s="389"/>
      <c r="L609" s="389"/>
      <c r="M609" s="389"/>
    </row>
    <row r="610" spans="1:13" ht="15" x14ac:dyDescent="0.25">
      <c r="A610" s="389"/>
      <c r="D610" s="391"/>
      <c r="E610" s="390"/>
      <c r="F610" s="389"/>
      <c r="G610" s="389"/>
      <c r="I610" s="22"/>
      <c r="J610" s="389"/>
      <c r="K610" s="389"/>
      <c r="L610" s="389"/>
      <c r="M610" s="389"/>
    </row>
    <row r="611" spans="1:13" ht="15" x14ac:dyDescent="0.25">
      <c r="A611" s="389"/>
      <c r="D611" s="391"/>
      <c r="E611" s="390"/>
      <c r="F611" s="389"/>
      <c r="G611" s="389"/>
      <c r="I611" s="22"/>
      <c r="J611" s="389"/>
      <c r="K611" s="389"/>
      <c r="L611" s="389"/>
      <c r="M611" s="389"/>
    </row>
    <row r="612" spans="1:13" ht="15" x14ac:dyDescent="0.25">
      <c r="A612" s="389"/>
      <c r="D612" s="391"/>
      <c r="E612" s="390"/>
      <c r="F612" s="389"/>
      <c r="G612" s="389"/>
      <c r="I612" s="22"/>
      <c r="J612" s="389"/>
      <c r="K612" s="389"/>
      <c r="L612" s="389"/>
      <c r="M612" s="389"/>
    </row>
    <row r="613" spans="1:13" ht="15" x14ac:dyDescent="0.25">
      <c r="A613" s="389"/>
      <c r="D613" s="391"/>
      <c r="E613" s="390"/>
      <c r="F613" s="389"/>
      <c r="G613" s="389"/>
      <c r="I613" s="22"/>
      <c r="J613" s="389"/>
      <c r="K613" s="389"/>
      <c r="L613" s="389"/>
      <c r="M613" s="389"/>
    </row>
    <row r="614" spans="1:13" ht="15" x14ac:dyDescent="0.25">
      <c r="A614" s="389"/>
      <c r="D614" s="391"/>
      <c r="E614" s="390"/>
      <c r="F614" s="389"/>
      <c r="G614" s="389"/>
      <c r="I614" s="22"/>
      <c r="J614" s="389"/>
      <c r="K614" s="389"/>
      <c r="L614" s="389"/>
      <c r="M614" s="389"/>
    </row>
    <row r="615" spans="1:13" ht="15" x14ac:dyDescent="0.25">
      <c r="A615" s="389"/>
      <c r="D615" s="391"/>
      <c r="E615" s="390"/>
      <c r="F615" s="389"/>
      <c r="G615" s="389"/>
      <c r="I615" s="22"/>
      <c r="J615" s="389"/>
      <c r="K615" s="389"/>
      <c r="L615" s="389"/>
      <c r="M615" s="389"/>
    </row>
    <row r="616" spans="1:13" ht="15" x14ac:dyDescent="0.25">
      <c r="A616" s="389"/>
      <c r="D616" s="391"/>
      <c r="E616" s="390"/>
      <c r="F616" s="389"/>
      <c r="G616" s="389"/>
      <c r="I616" s="22"/>
      <c r="J616" s="389"/>
      <c r="K616" s="389"/>
      <c r="L616" s="389"/>
      <c r="M616" s="389"/>
    </row>
    <row r="617" spans="1:13" ht="15" x14ac:dyDescent="0.25">
      <c r="A617" s="389"/>
      <c r="D617" s="391"/>
      <c r="E617" s="390"/>
      <c r="F617" s="389"/>
      <c r="G617" s="389"/>
      <c r="I617" s="22"/>
      <c r="J617" s="389"/>
      <c r="K617" s="389"/>
      <c r="L617" s="389"/>
      <c r="M617" s="389"/>
    </row>
    <row r="618" spans="1:13" ht="15" x14ac:dyDescent="0.25">
      <c r="A618" s="389"/>
      <c r="D618" s="391"/>
      <c r="E618" s="390"/>
      <c r="F618" s="389"/>
      <c r="G618" s="389"/>
      <c r="I618" s="22"/>
      <c r="J618" s="389"/>
      <c r="K618" s="389"/>
      <c r="L618" s="389"/>
      <c r="M618" s="389"/>
    </row>
    <row r="619" spans="1:13" ht="15" x14ac:dyDescent="0.25">
      <c r="A619" s="389"/>
      <c r="D619" s="391"/>
      <c r="E619" s="390"/>
      <c r="F619" s="389"/>
      <c r="G619" s="389"/>
      <c r="I619" s="22"/>
      <c r="J619" s="389"/>
      <c r="K619" s="389"/>
      <c r="L619" s="389"/>
      <c r="M619" s="389"/>
    </row>
    <row r="620" spans="1:13" ht="15" x14ac:dyDescent="0.25">
      <c r="A620" s="389"/>
      <c r="D620" s="391"/>
      <c r="E620" s="390"/>
      <c r="F620" s="389"/>
      <c r="G620" s="389"/>
      <c r="I620" s="22"/>
      <c r="J620" s="389"/>
      <c r="K620" s="389"/>
      <c r="L620" s="389"/>
      <c r="M620" s="389"/>
    </row>
    <row r="621" spans="1:13" ht="15" x14ac:dyDescent="0.25">
      <c r="A621" s="389"/>
      <c r="D621" s="391"/>
      <c r="E621" s="390"/>
      <c r="F621" s="389"/>
      <c r="G621" s="389"/>
      <c r="I621" s="22"/>
      <c r="J621" s="389"/>
      <c r="K621" s="389"/>
      <c r="L621" s="389"/>
      <c r="M621" s="389"/>
    </row>
    <row r="622" spans="1:13" ht="15" x14ac:dyDescent="0.25">
      <c r="A622" s="389"/>
      <c r="D622" s="391"/>
      <c r="E622" s="390"/>
      <c r="F622" s="389"/>
      <c r="G622" s="389"/>
      <c r="I622" s="22"/>
      <c r="J622" s="389"/>
      <c r="K622" s="389"/>
      <c r="L622" s="389"/>
      <c r="M622" s="389"/>
    </row>
    <row r="623" spans="1:13" ht="15" x14ac:dyDescent="0.25">
      <c r="A623" s="389"/>
      <c r="D623" s="391"/>
      <c r="E623" s="390"/>
      <c r="F623" s="389"/>
      <c r="G623" s="389"/>
      <c r="I623" s="22"/>
      <c r="J623" s="389"/>
      <c r="K623" s="389"/>
      <c r="L623" s="389"/>
      <c r="M623" s="389"/>
    </row>
    <row r="624" spans="1:13" ht="15" x14ac:dyDescent="0.25">
      <c r="A624" s="389"/>
      <c r="D624" s="391"/>
      <c r="E624" s="390"/>
      <c r="F624" s="389"/>
      <c r="G624" s="389"/>
      <c r="I624" s="22"/>
      <c r="J624" s="389"/>
      <c r="K624" s="389"/>
      <c r="L624" s="389"/>
      <c r="M624" s="389"/>
    </row>
    <row r="625" spans="1:13" ht="15" x14ac:dyDescent="0.25">
      <c r="A625" s="389"/>
      <c r="D625" s="391"/>
      <c r="E625" s="390"/>
      <c r="F625" s="389"/>
      <c r="G625" s="389"/>
      <c r="I625" s="22"/>
      <c r="J625" s="389"/>
      <c r="K625" s="389"/>
      <c r="L625" s="389"/>
      <c r="M625" s="389"/>
    </row>
    <row r="626" spans="1:13" ht="15" x14ac:dyDescent="0.25">
      <c r="A626" s="389"/>
      <c r="D626" s="391"/>
      <c r="E626" s="390"/>
      <c r="F626" s="389"/>
      <c r="G626" s="389"/>
      <c r="I626" s="22"/>
      <c r="J626" s="389"/>
      <c r="K626" s="389"/>
      <c r="L626" s="389"/>
      <c r="M626" s="389"/>
    </row>
    <row r="627" spans="1:13" ht="15" x14ac:dyDescent="0.25">
      <c r="A627" s="389"/>
      <c r="D627" s="391"/>
      <c r="E627" s="390"/>
      <c r="F627" s="389"/>
      <c r="G627" s="389"/>
      <c r="I627" s="22"/>
      <c r="J627" s="389"/>
      <c r="K627" s="389"/>
      <c r="L627" s="389"/>
      <c r="M627" s="389"/>
    </row>
    <row r="628" spans="1:13" ht="15" x14ac:dyDescent="0.25">
      <c r="A628" s="389"/>
      <c r="D628" s="391"/>
      <c r="E628" s="390"/>
      <c r="F628" s="389"/>
      <c r="G628" s="389"/>
      <c r="I628" s="22"/>
      <c r="J628" s="389"/>
      <c r="K628" s="389"/>
      <c r="L628" s="389"/>
      <c r="M628" s="389"/>
    </row>
    <row r="629" spans="1:13" ht="15" x14ac:dyDescent="0.25">
      <c r="A629" s="389"/>
      <c r="D629" s="391"/>
      <c r="E629" s="390"/>
      <c r="F629" s="389"/>
      <c r="G629" s="389"/>
      <c r="I629" s="22"/>
      <c r="J629" s="389"/>
      <c r="K629" s="389"/>
      <c r="L629" s="389"/>
      <c r="M629" s="389"/>
    </row>
    <row r="630" spans="1:13" ht="15" x14ac:dyDescent="0.25">
      <c r="A630" s="389"/>
      <c r="D630" s="391"/>
      <c r="E630" s="390"/>
      <c r="F630" s="389"/>
      <c r="G630" s="389"/>
      <c r="I630" s="22"/>
      <c r="J630" s="389"/>
      <c r="K630" s="389"/>
      <c r="L630" s="389"/>
      <c r="M630" s="389"/>
    </row>
    <row r="631" spans="1:13" ht="15" x14ac:dyDescent="0.25">
      <c r="A631" s="389"/>
      <c r="D631" s="391"/>
      <c r="E631" s="390"/>
      <c r="F631" s="389"/>
      <c r="G631" s="389"/>
      <c r="I631" s="22"/>
      <c r="J631" s="389"/>
      <c r="K631" s="389"/>
      <c r="L631" s="389"/>
      <c r="M631" s="389"/>
    </row>
    <row r="632" spans="1:13" ht="15" x14ac:dyDescent="0.25">
      <c r="A632" s="389"/>
      <c r="D632" s="391"/>
      <c r="E632" s="390"/>
      <c r="F632" s="389"/>
      <c r="G632" s="389"/>
      <c r="I632" s="22"/>
      <c r="J632" s="389"/>
      <c r="K632" s="389"/>
      <c r="L632" s="389"/>
      <c r="M632" s="389"/>
    </row>
    <row r="633" spans="1:13" ht="15" x14ac:dyDescent="0.25">
      <c r="A633" s="389"/>
      <c r="D633" s="391"/>
      <c r="E633" s="390"/>
      <c r="F633" s="389"/>
      <c r="G633" s="389"/>
      <c r="I633" s="22"/>
      <c r="J633" s="389"/>
      <c r="K633" s="389"/>
      <c r="L633" s="389"/>
      <c r="M633" s="389"/>
    </row>
    <row r="634" spans="1:13" ht="15" x14ac:dyDescent="0.25">
      <c r="A634" s="389"/>
      <c r="D634" s="391"/>
      <c r="E634" s="390"/>
      <c r="F634" s="389"/>
      <c r="G634" s="389"/>
      <c r="I634" s="22"/>
      <c r="J634" s="389"/>
      <c r="K634" s="389"/>
      <c r="L634" s="389"/>
      <c r="M634" s="389"/>
    </row>
    <row r="635" spans="1:13" ht="15" x14ac:dyDescent="0.25">
      <c r="A635" s="389"/>
      <c r="D635" s="391"/>
      <c r="E635" s="390"/>
      <c r="F635" s="389"/>
      <c r="G635" s="389"/>
      <c r="I635" s="22"/>
      <c r="J635" s="389"/>
      <c r="K635" s="389"/>
      <c r="L635" s="389"/>
      <c r="M635" s="389"/>
    </row>
    <row r="636" spans="1:13" ht="15" x14ac:dyDescent="0.25">
      <c r="A636" s="389"/>
      <c r="D636" s="391"/>
      <c r="E636" s="390"/>
      <c r="F636" s="389"/>
      <c r="G636" s="389"/>
      <c r="I636" s="22"/>
      <c r="J636" s="389"/>
      <c r="K636" s="389"/>
      <c r="L636" s="389"/>
      <c r="M636" s="389"/>
    </row>
    <row r="637" spans="1:13" ht="15" x14ac:dyDescent="0.25">
      <c r="A637" s="389"/>
      <c r="D637" s="391"/>
      <c r="E637" s="390"/>
      <c r="F637" s="389"/>
      <c r="G637" s="389"/>
      <c r="I637" s="22"/>
      <c r="J637" s="389"/>
      <c r="K637" s="389"/>
      <c r="L637" s="389"/>
      <c r="M637" s="389"/>
    </row>
    <row r="638" spans="1:13" ht="15" x14ac:dyDescent="0.25">
      <c r="A638" s="389"/>
      <c r="D638" s="391"/>
      <c r="E638" s="390"/>
      <c r="F638" s="389"/>
      <c r="G638" s="389"/>
      <c r="I638" s="22"/>
      <c r="J638" s="389"/>
      <c r="K638" s="389"/>
      <c r="L638" s="389"/>
      <c r="M638" s="389"/>
    </row>
    <row r="639" spans="1:13" ht="15" x14ac:dyDescent="0.25">
      <c r="A639" s="389"/>
      <c r="D639" s="391"/>
      <c r="E639" s="390"/>
      <c r="F639" s="389"/>
      <c r="G639" s="389"/>
      <c r="I639" s="22"/>
      <c r="J639" s="389"/>
      <c r="K639" s="389"/>
      <c r="L639" s="389"/>
      <c r="M639" s="389"/>
    </row>
    <row r="640" spans="1:13" ht="15" x14ac:dyDescent="0.25">
      <c r="A640" s="389"/>
      <c r="D640" s="391"/>
      <c r="E640" s="390"/>
      <c r="F640" s="389"/>
      <c r="G640" s="389"/>
      <c r="I640" s="22"/>
      <c r="J640" s="389"/>
      <c r="K640" s="389"/>
      <c r="L640" s="389"/>
      <c r="M640" s="389"/>
    </row>
    <row r="641" spans="1:13" ht="15" x14ac:dyDescent="0.25">
      <c r="A641" s="389"/>
      <c r="D641" s="391"/>
      <c r="E641" s="390"/>
      <c r="F641" s="389"/>
      <c r="G641" s="389"/>
      <c r="I641" s="22"/>
      <c r="J641" s="389"/>
      <c r="K641" s="389"/>
      <c r="L641" s="389"/>
      <c r="M641" s="389"/>
    </row>
    <row r="642" spans="1:13" ht="15" x14ac:dyDescent="0.25">
      <c r="A642" s="389"/>
      <c r="D642" s="391"/>
      <c r="E642" s="390"/>
      <c r="F642" s="389"/>
      <c r="G642" s="389"/>
      <c r="I642" s="22"/>
      <c r="J642" s="389"/>
      <c r="K642" s="389"/>
      <c r="L642" s="389"/>
      <c r="M642" s="389"/>
    </row>
    <row r="643" spans="1:13" ht="15" x14ac:dyDescent="0.25">
      <c r="A643" s="389"/>
      <c r="D643" s="391"/>
      <c r="E643" s="390"/>
      <c r="F643" s="389"/>
      <c r="G643" s="389"/>
      <c r="I643" s="22"/>
      <c r="J643" s="389"/>
      <c r="K643" s="389"/>
      <c r="L643" s="389"/>
      <c r="M643" s="389"/>
    </row>
    <row r="644" spans="1:13" ht="15" x14ac:dyDescent="0.25">
      <c r="A644" s="389"/>
      <c r="D644" s="391"/>
      <c r="E644" s="390"/>
      <c r="F644" s="389"/>
      <c r="G644" s="389"/>
      <c r="I644" s="22"/>
      <c r="J644" s="389"/>
      <c r="K644" s="389"/>
      <c r="L644" s="389"/>
      <c r="M644" s="389"/>
    </row>
    <row r="645" spans="1:13" ht="15" x14ac:dyDescent="0.25">
      <c r="A645" s="389"/>
      <c r="D645" s="391"/>
      <c r="E645" s="390"/>
      <c r="F645" s="389"/>
      <c r="G645" s="389"/>
      <c r="I645" s="22"/>
      <c r="J645" s="389"/>
      <c r="K645" s="389"/>
      <c r="L645" s="389"/>
      <c r="M645" s="389"/>
    </row>
    <row r="646" spans="1:13" ht="15" x14ac:dyDescent="0.25">
      <c r="A646" s="389"/>
      <c r="D646" s="391"/>
      <c r="E646" s="390"/>
      <c r="F646" s="389"/>
      <c r="G646" s="389"/>
      <c r="I646" s="22"/>
      <c r="J646" s="389"/>
      <c r="K646" s="389"/>
      <c r="L646" s="389"/>
      <c r="M646" s="389"/>
    </row>
    <row r="647" spans="1:13" ht="15" x14ac:dyDescent="0.25">
      <c r="A647" s="389"/>
      <c r="D647" s="391"/>
      <c r="E647" s="390"/>
      <c r="F647" s="389"/>
      <c r="G647" s="389"/>
      <c r="I647" s="22"/>
      <c r="J647" s="389"/>
      <c r="K647" s="389"/>
      <c r="L647" s="389"/>
      <c r="M647" s="389"/>
    </row>
    <row r="648" spans="1:13" ht="15" x14ac:dyDescent="0.25">
      <c r="A648" s="389"/>
      <c r="D648" s="391"/>
      <c r="E648" s="390"/>
      <c r="F648" s="389"/>
      <c r="G648" s="389"/>
      <c r="I648" s="22"/>
      <c r="J648" s="389"/>
      <c r="K648" s="389"/>
      <c r="L648" s="389"/>
      <c r="M648" s="389"/>
    </row>
    <row r="649" spans="1:13" ht="15" x14ac:dyDescent="0.25">
      <c r="A649" s="389"/>
      <c r="D649" s="391"/>
      <c r="E649" s="390"/>
      <c r="F649" s="389"/>
      <c r="G649" s="389"/>
      <c r="I649" s="22"/>
      <c r="J649" s="389"/>
      <c r="K649" s="389"/>
      <c r="L649" s="389"/>
      <c r="M649" s="389"/>
    </row>
    <row r="650" spans="1:13" ht="15" x14ac:dyDescent="0.25">
      <c r="A650" s="389"/>
      <c r="D650" s="391"/>
      <c r="E650" s="390"/>
      <c r="F650" s="389"/>
      <c r="G650" s="389"/>
      <c r="I650" s="22"/>
      <c r="J650" s="389"/>
      <c r="K650" s="389"/>
      <c r="L650" s="389"/>
      <c r="M650" s="389"/>
    </row>
    <row r="651" spans="1:13" ht="15" x14ac:dyDescent="0.25">
      <c r="A651" s="389"/>
      <c r="D651" s="391"/>
      <c r="E651" s="390"/>
      <c r="F651" s="389"/>
      <c r="G651" s="389"/>
      <c r="I651" s="22"/>
      <c r="J651" s="389"/>
      <c r="K651" s="389"/>
      <c r="L651" s="389"/>
      <c r="M651" s="389"/>
    </row>
    <row r="652" spans="1:13" ht="15" x14ac:dyDescent="0.25">
      <c r="A652" s="389"/>
      <c r="D652" s="391"/>
      <c r="E652" s="390"/>
      <c r="F652" s="389"/>
      <c r="G652" s="389"/>
      <c r="I652" s="22"/>
      <c r="J652" s="389"/>
      <c r="K652" s="389"/>
      <c r="L652" s="389"/>
      <c r="M652" s="389"/>
    </row>
    <row r="653" spans="1:13" ht="15" x14ac:dyDescent="0.25">
      <c r="A653" s="389"/>
      <c r="D653" s="391"/>
      <c r="E653" s="390"/>
      <c r="F653" s="389"/>
      <c r="G653" s="389"/>
      <c r="I653" s="22"/>
      <c r="J653" s="389"/>
      <c r="K653" s="389"/>
      <c r="L653" s="389"/>
      <c r="M653" s="389"/>
    </row>
    <row r="654" spans="1:13" ht="15" x14ac:dyDescent="0.25">
      <c r="A654" s="389"/>
      <c r="D654" s="391"/>
      <c r="E654" s="390"/>
      <c r="F654" s="389"/>
      <c r="G654" s="389"/>
      <c r="I654" s="22"/>
      <c r="J654" s="389"/>
      <c r="K654" s="389"/>
      <c r="L654" s="389"/>
      <c r="M654" s="389"/>
    </row>
    <row r="655" spans="1:13" ht="15" x14ac:dyDescent="0.25">
      <c r="A655" s="389"/>
      <c r="D655" s="391"/>
      <c r="E655" s="390"/>
      <c r="F655" s="389"/>
      <c r="G655" s="389"/>
      <c r="I655" s="22"/>
      <c r="J655" s="389"/>
      <c r="K655" s="389"/>
      <c r="L655" s="389"/>
      <c r="M655" s="389"/>
    </row>
    <row r="656" spans="1:13" ht="15" x14ac:dyDescent="0.25">
      <c r="A656" s="389"/>
      <c r="D656" s="391"/>
      <c r="E656" s="390"/>
      <c r="F656" s="389"/>
      <c r="G656" s="389"/>
      <c r="I656" s="22"/>
      <c r="J656" s="389"/>
      <c r="K656" s="389"/>
      <c r="L656" s="389"/>
      <c r="M656" s="389"/>
    </row>
    <row r="657" spans="1:13" ht="15" x14ac:dyDescent="0.25">
      <c r="A657" s="389"/>
      <c r="D657" s="391"/>
      <c r="E657" s="390"/>
      <c r="F657" s="389"/>
      <c r="G657" s="389"/>
      <c r="I657" s="22"/>
      <c r="J657" s="389"/>
      <c r="K657" s="389"/>
      <c r="L657" s="389"/>
      <c r="M657" s="389"/>
    </row>
    <row r="658" spans="1:13" ht="15" x14ac:dyDescent="0.25">
      <c r="A658" s="389"/>
      <c r="D658" s="391"/>
      <c r="E658" s="390"/>
      <c r="F658" s="389"/>
      <c r="G658" s="389"/>
      <c r="I658" s="22"/>
      <c r="J658" s="389"/>
      <c r="K658" s="389"/>
      <c r="L658" s="389"/>
      <c r="M658" s="389"/>
    </row>
    <row r="659" spans="1:13" ht="15" x14ac:dyDescent="0.25">
      <c r="A659" s="389"/>
      <c r="D659" s="391"/>
      <c r="E659" s="390"/>
      <c r="F659" s="389"/>
      <c r="G659" s="389"/>
      <c r="I659" s="22"/>
      <c r="J659" s="389"/>
      <c r="K659" s="389"/>
      <c r="L659" s="389"/>
      <c r="M659" s="389"/>
    </row>
    <row r="660" spans="1:13" ht="15" x14ac:dyDescent="0.25">
      <c r="A660" s="389"/>
      <c r="D660" s="391"/>
      <c r="E660" s="390"/>
      <c r="F660" s="389"/>
      <c r="G660" s="389"/>
      <c r="I660" s="22"/>
      <c r="J660" s="389"/>
      <c r="K660" s="389"/>
      <c r="L660" s="389"/>
      <c r="M660" s="389"/>
    </row>
    <row r="661" spans="1:13" ht="15" x14ac:dyDescent="0.25">
      <c r="A661" s="389"/>
      <c r="D661" s="391"/>
      <c r="E661" s="390"/>
      <c r="F661" s="389"/>
      <c r="G661" s="389"/>
      <c r="I661" s="22"/>
      <c r="J661" s="389"/>
      <c r="K661" s="389"/>
      <c r="L661" s="389"/>
      <c r="M661" s="389"/>
    </row>
    <row r="662" spans="1:13" ht="15" x14ac:dyDescent="0.25">
      <c r="A662" s="389"/>
      <c r="D662" s="391"/>
      <c r="E662" s="390"/>
      <c r="F662" s="389"/>
      <c r="G662" s="389"/>
      <c r="I662" s="22"/>
      <c r="J662" s="389"/>
      <c r="K662" s="389"/>
      <c r="L662" s="389"/>
      <c r="M662" s="389"/>
    </row>
    <row r="663" spans="1:13" ht="15" x14ac:dyDescent="0.25">
      <c r="A663" s="389"/>
      <c r="D663" s="391"/>
      <c r="E663" s="390"/>
      <c r="F663" s="389"/>
      <c r="G663" s="389"/>
      <c r="I663" s="22"/>
      <c r="J663" s="389"/>
      <c r="K663" s="389"/>
      <c r="L663" s="389"/>
      <c r="M663" s="389"/>
    </row>
    <row r="664" spans="1:13" ht="15" x14ac:dyDescent="0.25">
      <c r="A664" s="389"/>
      <c r="D664" s="391"/>
      <c r="E664" s="390"/>
      <c r="F664" s="389"/>
      <c r="G664" s="389"/>
      <c r="I664" s="22"/>
      <c r="J664" s="389"/>
      <c r="K664" s="389"/>
      <c r="L664" s="389"/>
      <c r="M664" s="389"/>
    </row>
    <row r="665" spans="1:13" ht="15" x14ac:dyDescent="0.25">
      <c r="A665" s="389"/>
      <c r="D665" s="391"/>
      <c r="E665" s="390"/>
      <c r="F665" s="389"/>
      <c r="G665" s="389"/>
      <c r="I665" s="22"/>
      <c r="J665" s="389"/>
      <c r="K665" s="389"/>
      <c r="L665" s="389"/>
      <c r="M665" s="389"/>
    </row>
    <row r="666" spans="1:13" ht="15" x14ac:dyDescent="0.25">
      <c r="A666" s="389"/>
      <c r="D666" s="391"/>
      <c r="E666" s="390"/>
      <c r="F666" s="389"/>
      <c r="G666" s="389"/>
      <c r="I666" s="22"/>
      <c r="J666" s="389"/>
      <c r="K666" s="389"/>
      <c r="L666" s="389"/>
      <c r="M666" s="389"/>
    </row>
    <row r="667" spans="1:13" ht="15" x14ac:dyDescent="0.25">
      <c r="A667" s="389"/>
      <c r="D667" s="391"/>
      <c r="E667" s="390"/>
      <c r="F667" s="389"/>
      <c r="G667" s="389"/>
      <c r="I667" s="22"/>
      <c r="J667" s="389"/>
      <c r="K667" s="389"/>
      <c r="L667" s="389"/>
      <c r="M667" s="389"/>
    </row>
    <row r="668" spans="1:13" ht="15" x14ac:dyDescent="0.25">
      <c r="A668" s="389"/>
      <c r="D668" s="391"/>
      <c r="E668" s="390"/>
      <c r="F668" s="389"/>
      <c r="G668" s="389"/>
      <c r="I668" s="22"/>
      <c r="J668" s="389"/>
      <c r="K668" s="389"/>
      <c r="L668" s="389"/>
      <c r="M668" s="389"/>
    </row>
    <row r="669" spans="1:13" ht="15" x14ac:dyDescent="0.25">
      <c r="A669" s="389"/>
      <c r="D669" s="391"/>
      <c r="E669" s="390"/>
      <c r="F669" s="389"/>
      <c r="G669" s="389"/>
      <c r="I669" s="22"/>
      <c r="J669" s="389"/>
      <c r="K669" s="389"/>
      <c r="L669" s="389"/>
      <c r="M669" s="389"/>
    </row>
    <row r="670" spans="1:13" ht="15" x14ac:dyDescent="0.25">
      <c r="A670" s="389"/>
      <c r="D670" s="391"/>
      <c r="E670" s="390"/>
      <c r="F670" s="389"/>
      <c r="G670" s="389"/>
      <c r="I670" s="22"/>
      <c r="J670" s="389"/>
      <c r="K670" s="389"/>
      <c r="L670" s="389"/>
      <c r="M670" s="389"/>
    </row>
    <row r="671" spans="1:13" ht="15" x14ac:dyDescent="0.25">
      <c r="A671" s="389"/>
      <c r="D671" s="391"/>
      <c r="E671" s="390"/>
      <c r="F671" s="389"/>
      <c r="G671" s="389"/>
      <c r="I671" s="22"/>
      <c r="J671" s="389"/>
      <c r="K671" s="389"/>
      <c r="L671" s="389"/>
      <c r="M671" s="389"/>
    </row>
    <row r="672" spans="1:13" ht="15" x14ac:dyDescent="0.25">
      <c r="A672" s="389"/>
      <c r="D672" s="391"/>
      <c r="E672" s="390"/>
      <c r="F672" s="389"/>
      <c r="G672" s="389"/>
      <c r="I672" s="22"/>
      <c r="J672" s="389"/>
      <c r="K672" s="389"/>
      <c r="L672" s="389"/>
      <c r="M672" s="389"/>
    </row>
    <row r="673" spans="1:13" ht="15" x14ac:dyDescent="0.25">
      <c r="A673" s="389"/>
      <c r="D673" s="391"/>
      <c r="E673" s="390"/>
      <c r="F673" s="389"/>
      <c r="G673" s="389"/>
      <c r="I673" s="22"/>
      <c r="J673" s="389"/>
      <c r="K673" s="389"/>
      <c r="L673" s="389"/>
      <c r="M673" s="389"/>
    </row>
    <row r="674" spans="1:13" ht="15" x14ac:dyDescent="0.25">
      <c r="A674" s="389"/>
      <c r="D674" s="391"/>
      <c r="E674" s="390"/>
      <c r="F674" s="389"/>
      <c r="G674" s="389"/>
      <c r="I674" s="22"/>
      <c r="J674" s="389"/>
      <c r="K674" s="389"/>
      <c r="L674" s="389"/>
      <c r="M674" s="389"/>
    </row>
    <row r="675" spans="1:13" ht="15" x14ac:dyDescent="0.25">
      <c r="A675" s="389"/>
      <c r="D675" s="391"/>
      <c r="E675" s="390"/>
      <c r="F675" s="389"/>
      <c r="G675" s="389"/>
      <c r="I675" s="22"/>
      <c r="J675" s="389"/>
      <c r="K675" s="389"/>
      <c r="L675" s="389"/>
      <c r="M675" s="389"/>
    </row>
    <row r="676" spans="1:13" ht="15" x14ac:dyDescent="0.25">
      <c r="A676" s="389"/>
      <c r="D676" s="391"/>
      <c r="E676" s="390"/>
      <c r="F676" s="389"/>
      <c r="G676" s="389"/>
      <c r="I676" s="22"/>
      <c r="J676" s="389"/>
      <c r="K676" s="389"/>
      <c r="L676" s="389"/>
      <c r="M676" s="389"/>
    </row>
    <row r="677" spans="1:13" ht="15" x14ac:dyDescent="0.25">
      <c r="A677" s="389"/>
      <c r="D677" s="391"/>
      <c r="E677" s="390"/>
      <c r="F677" s="389"/>
      <c r="G677" s="389"/>
      <c r="I677" s="22"/>
      <c r="J677" s="389"/>
      <c r="K677" s="389"/>
      <c r="L677" s="389"/>
      <c r="M677" s="389"/>
    </row>
    <row r="678" spans="1:13" ht="15" x14ac:dyDescent="0.25">
      <c r="A678" s="389"/>
      <c r="D678" s="391"/>
      <c r="E678" s="390"/>
      <c r="F678" s="389"/>
      <c r="G678" s="389"/>
      <c r="I678" s="22"/>
      <c r="J678" s="389"/>
      <c r="K678" s="389"/>
      <c r="L678" s="389"/>
      <c r="M678" s="389"/>
    </row>
    <row r="679" spans="1:13" ht="15" x14ac:dyDescent="0.25">
      <c r="A679" s="389"/>
      <c r="D679" s="391"/>
      <c r="E679" s="390"/>
      <c r="F679" s="389"/>
      <c r="G679" s="389"/>
      <c r="I679" s="22"/>
      <c r="J679" s="389"/>
      <c r="K679" s="389"/>
      <c r="L679" s="389"/>
      <c r="M679" s="389"/>
    </row>
    <row r="680" spans="1:13" ht="15" x14ac:dyDescent="0.25">
      <c r="A680" s="389"/>
      <c r="D680" s="391"/>
      <c r="E680" s="390"/>
      <c r="F680" s="389"/>
      <c r="G680" s="389"/>
      <c r="I680" s="22"/>
      <c r="J680" s="389"/>
      <c r="K680" s="389"/>
      <c r="L680" s="389"/>
      <c r="M680" s="389"/>
    </row>
    <row r="681" spans="1:13" ht="15" x14ac:dyDescent="0.25">
      <c r="A681" s="389"/>
      <c r="D681" s="391"/>
      <c r="E681" s="390"/>
      <c r="F681" s="389"/>
      <c r="G681" s="389"/>
      <c r="I681" s="22"/>
      <c r="J681" s="389"/>
      <c r="K681" s="389"/>
      <c r="L681" s="389"/>
      <c r="M681" s="389"/>
    </row>
    <row r="682" spans="1:13" ht="15" x14ac:dyDescent="0.25">
      <c r="A682" s="389"/>
      <c r="D682" s="391"/>
      <c r="E682" s="390"/>
      <c r="F682" s="389"/>
      <c r="G682" s="389"/>
      <c r="I682" s="22"/>
      <c r="J682" s="389"/>
      <c r="K682" s="389"/>
      <c r="L682" s="389"/>
      <c r="M682" s="389"/>
    </row>
    <row r="683" spans="1:13" ht="15" x14ac:dyDescent="0.25">
      <c r="A683" s="389"/>
      <c r="D683" s="391"/>
      <c r="E683" s="390"/>
      <c r="F683" s="389"/>
      <c r="G683" s="389"/>
      <c r="I683" s="22"/>
      <c r="J683" s="389"/>
      <c r="K683" s="389"/>
      <c r="L683" s="389"/>
      <c r="M683" s="389"/>
    </row>
    <row r="684" spans="1:13" ht="15" x14ac:dyDescent="0.25">
      <c r="A684" s="389"/>
      <c r="D684" s="391"/>
      <c r="E684" s="390"/>
      <c r="F684" s="389"/>
      <c r="G684" s="389"/>
      <c r="I684" s="22"/>
      <c r="J684" s="389"/>
      <c r="K684" s="389"/>
      <c r="L684" s="389"/>
      <c r="M684" s="389"/>
    </row>
    <row r="685" spans="1:13" ht="15" x14ac:dyDescent="0.25">
      <c r="A685" s="389"/>
      <c r="D685" s="391"/>
      <c r="E685" s="390"/>
      <c r="F685" s="389"/>
      <c r="G685" s="389"/>
      <c r="I685" s="22"/>
      <c r="J685" s="389"/>
      <c r="K685" s="389"/>
      <c r="L685" s="389"/>
      <c r="M685" s="389"/>
    </row>
    <row r="686" spans="1:13" ht="15" x14ac:dyDescent="0.25">
      <c r="A686" s="389"/>
      <c r="D686" s="391"/>
      <c r="E686" s="390"/>
      <c r="F686" s="389"/>
      <c r="G686" s="389"/>
      <c r="I686" s="22"/>
      <c r="J686" s="389"/>
      <c r="K686" s="389"/>
      <c r="L686" s="389"/>
      <c r="M686" s="389"/>
    </row>
    <row r="687" spans="1:13" ht="15" x14ac:dyDescent="0.25">
      <c r="A687" s="389"/>
      <c r="D687" s="391"/>
      <c r="E687" s="390"/>
      <c r="F687" s="389"/>
      <c r="G687" s="389"/>
      <c r="I687" s="22"/>
      <c r="J687" s="389"/>
      <c r="K687" s="389"/>
      <c r="L687" s="389"/>
      <c r="M687" s="389"/>
    </row>
    <row r="688" spans="1:13" ht="15" x14ac:dyDescent="0.25">
      <c r="A688" s="389"/>
      <c r="D688" s="391"/>
      <c r="E688" s="390"/>
      <c r="F688" s="389"/>
      <c r="G688" s="389"/>
      <c r="I688" s="22"/>
      <c r="J688" s="389"/>
      <c r="K688" s="389"/>
      <c r="L688" s="389"/>
      <c r="M688" s="389"/>
    </row>
    <row r="689" spans="1:13" ht="15" x14ac:dyDescent="0.25">
      <c r="A689" s="389"/>
      <c r="D689" s="391"/>
      <c r="E689" s="390"/>
      <c r="F689" s="389"/>
      <c r="G689" s="389"/>
      <c r="I689" s="22"/>
      <c r="J689" s="389"/>
      <c r="K689" s="389"/>
      <c r="L689" s="389"/>
      <c r="M689" s="389"/>
    </row>
    <row r="690" spans="1:13" ht="15" x14ac:dyDescent="0.25">
      <c r="A690" s="389"/>
      <c r="D690" s="391"/>
      <c r="E690" s="390"/>
      <c r="F690" s="389"/>
      <c r="G690" s="389"/>
      <c r="I690" s="22"/>
      <c r="J690" s="389"/>
      <c r="K690" s="389"/>
      <c r="L690" s="389"/>
      <c r="M690" s="389"/>
    </row>
    <row r="691" spans="1:13" ht="15" x14ac:dyDescent="0.25">
      <c r="A691" s="389"/>
      <c r="D691" s="391"/>
      <c r="E691" s="390"/>
      <c r="F691" s="389"/>
      <c r="G691" s="389"/>
      <c r="I691" s="22"/>
      <c r="J691" s="389"/>
      <c r="K691" s="389"/>
      <c r="L691" s="389"/>
      <c r="M691" s="389"/>
    </row>
    <row r="692" spans="1:13" ht="15" x14ac:dyDescent="0.25">
      <c r="A692" s="389"/>
      <c r="D692" s="391"/>
      <c r="E692" s="390"/>
      <c r="F692" s="389"/>
      <c r="G692" s="389"/>
      <c r="I692" s="22"/>
      <c r="J692" s="389"/>
      <c r="K692" s="389"/>
      <c r="L692" s="389"/>
      <c r="M692" s="389"/>
    </row>
    <row r="693" spans="1:13" ht="15" x14ac:dyDescent="0.25">
      <c r="A693" s="389"/>
      <c r="D693" s="391"/>
      <c r="E693" s="390"/>
      <c r="F693" s="389"/>
      <c r="G693" s="389"/>
      <c r="I693" s="22"/>
      <c r="J693" s="389"/>
      <c r="K693" s="389"/>
      <c r="L693" s="389"/>
      <c r="M693" s="389"/>
    </row>
    <row r="694" spans="1:13" ht="15" x14ac:dyDescent="0.25">
      <c r="A694" s="389"/>
      <c r="D694" s="391"/>
      <c r="E694" s="390"/>
      <c r="F694" s="389"/>
      <c r="G694" s="389"/>
      <c r="I694" s="22"/>
      <c r="J694" s="389"/>
      <c r="K694" s="389"/>
      <c r="L694" s="389"/>
      <c r="M694" s="389"/>
    </row>
    <row r="695" spans="1:13" ht="15" x14ac:dyDescent="0.25">
      <c r="A695" s="389"/>
      <c r="D695" s="391"/>
      <c r="E695" s="390"/>
      <c r="F695" s="389"/>
      <c r="G695" s="389"/>
      <c r="I695" s="22"/>
      <c r="J695" s="389"/>
      <c r="K695" s="389"/>
      <c r="L695" s="389"/>
      <c r="M695" s="389"/>
    </row>
    <row r="696" spans="1:13" ht="15" x14ac:dyDescent="0.25">
      <c r="A696" s="389"/>
      <c r="D696" s="391"/>
      <c r="E696" s="390"/>
      <c r="F696" s="389"/>
      <c r="G696" s="389"/>
      <c r="I696" s="22"/>
      <c r="J696" s="389"/>
      <c r="K696" s="389"/>
      <c r="L696" s="389"/>
      <c r="M696" s="389"/>
    </row>
    <row r="697" spans="1:13" ht="15" x14ac:dyDescent="0.25">
      <c r="A697" s="389"/>
      <c r="D697" s="391"/>
      <c r="E697" s="390"/>
      <c r="F697" s="389"/>
      <c r="G697" s="389"/>
      <c r="I697" s="22"/>
      <c r="J697" s="389"/>
      <c r="K697" s="389"/>
      <c r="L697" s="389"/>
      <c r="M697" s="389"/>
    </row>
    <row r="698" spans="1:13" ht="15" x14ac:dyDescent="0.25">
      <c r="A698" s="389"/>
      <c r="D698" s="391"/>
      <c r="E698" s="390"/>
      <c r="F698" s="389"/>
      <c r="G698" s="389"/>
      <c r="I698" s="22"/>
      <c r="J698" s="389"/>
      <c r="K698" s="389"/>
      <c r="L698" s="389"/>
      <c r="M698" s="389"/>
    </row>
    <row r="699" spans="1:13" ht="15" x14ac:dyDescent="0.25">
      <c r="A699" s="389"/>
      <c r="D699" s="391"/>
      <c r="E699" s="390"/>
      <c r="F699" s="389"/>
      <c r="G699" s="389"/>
      <c r="I699" s="22"/>
      <c r="J699" s="389"/>
      <c r="K699" s="389"/>
      <c r="L699" s="389"/>
      <c r="M699" s="389"/>
    </row>
    <row r="700" spans="1:13" ht="15" x14ac:dyDescent="0.25">
      <c r="A700" s="389"/>
      <c r="D700" s="391"/>
      <c r="E700" s="390"/>
      <c r="F700" s="389"/>
      <c r="G700" s="389"/>
      <c r="I700" s="22"/>
      <c r="J700" s="389"/>
      <c r="K700" s="389"/>
      <c r="L700" s="389"/>
      <c r="M700" s="389"/>
    </row>
    <row r="701" spans="1:13" ht="15" x14ac:dyDescent="0.25">
      <c r="A701" s="389"/>
      <c r="D701" s="391"/>
      <c r="E701" s="390"/>
      <c r="F701" s="389"/>
      <c r="G701" s="389"/>
      <c r="I701" s="22"/>
      <c r="J701" s="389"/>
      <c r="K701" s="389"/>
      <c r="L701" s="389"/>
      <c r="M701" s="389"/>
    </row>
    <row r="702" spans="1:13" ht="15" x14ac:dyDescent="0.25">
      <c r="A702" s="389"/>
      <c r="D702" s="391"/>
      <c r="E702" s="390"/>
      <c r="F702" s="389"/>
      <c r="G702" s="389"/>
      <c r="I702" s="22"/>
      <c r="J702" s="389"/>
      <c r="K702" s="389"/>
      <c r="L702" s="389"/>
      <c r="M702" s="389"/>
    </row>
    <row r="703" spans="1:13" ht="15" x14ac:dyDescent="0.25">
      <c r="A703" s="389"/>
      <c r="D703" s="391"/>
      <c r="E703" s="390"/>
      <c r="F703" s="389"/>
      <c r="G703" s="389"/>
      <c r="I703" s="22"/>
      <c r="J703" s="389"/>
      <c r="K703" s="389"/>
      <c r="L703" s="389"/>
      <c r="M703" s="389"/>
    </row>
    <row r="704" spans="1:13" ht="15" x14ac:dyDescent="0.25">
      <c r="A704" s="389"/>
      <c r="D704" s="391"/>
      <c r="E704" s="390"/>
      <c r="F704" s="389"/>
      <c r="G704" s="389"/>
      <c r="I704" s="22"/>
      <c r="J704" s="389"/>
      <c r="K704" s="389"/>
      <c r="L704" s="389"/>
      <c r="M704" s="389"/>
    </row>
    <row r="705" spans="1:13" ht="15" x14ac:dyDescent="0.25">
      <c r="A705" s="389"/>
      <c r="D705" s="391"/>
      <c r="E705" s="390"/>
      <c r="F705" s="389"/>
      <c r="G705" s="389"/>
      <c r="I705" s="22"/>
      <c r="J705" s="389"/>
      <c r="K705" s="389"/>
      <c r="L705" s="389"/>
      <c r="M705" s="389"/>
    </row>
    <row r="706" spans="1:13" ht="15" x14ac:dyDescent="0.25">
      <c r="A706" s="389"/>
      <c r="D706" s="391"/>
      <c r="E706" s="390"/>
      <c r="F706" s="389"/>
      <c r="G706" s="389"/>
      <c r="I706" s="22"/>
      <c r="J706" s="389"/>
      <c r="K706" s="389"/>
      <c r="L706" s="389"/>
      <c r="M706" s="389"/>
    </row>
    <row r="707" spans="1:13" ht="15" x14ac:dyDescent="0.25">
      <c r="A707" s="389"/>
      <c r="D707" s="391"/>
      <c r="E707" s="390"/>
      <c r="F707" s="389"/>
      <c r="G707" s="389"/>
      <c r="I707" s="22"/>
      <c r="J707" s="389"/>
      <c r="K707" s="389"/>
      <c r="L707" s="389"/>
      <c r="M707" s="389"/>
    </row>
    <row r="708" spans="1:13" ht="15" x14ac:dyDescent="0.25">
      <c r="A708" s="389"/>
      <c r="D708" s="391"/>
      <c r="E708" s="390"/>
      <c r="F708" s="389"/>
      <c r="G708" s="389"/>
      <c r="I708" s="22"/>
      <c r="J708" s="389"/>
      <c r="K708" s="389"/>
      <c r="L708" s="389"/>
      <c r="M708" s="389"/>
    </row>
    <row r="709" spans="1:13" ht="15" x14ac:dyDescent="0.25">
      <c r="A709" s="389"/>
      <c r="D709" s="391"/>
      <c r="E709" s="390"/>
      <c r="F709" s="389"/>
      <c r="G709" s="389"/>
      <c r="I709" s="22"/>
      <c r="J709" s="389"/>
      <c r="K709" s="389"/>
      <c r="L709" s="389"/>
      <c r="M709" s="389"/>
    </row>
    <row r="710" spans="1:13" ht="15" x14ac:dyDescent="0.25">
      <c r="A710" s="389"/>
      <c r="D710" s="391"/>
      <c r="E710" s="390"/>
      <c r="F710" s="389"/>
      <c r="G710" s="389"/>
      <c r="I710" s="22"/>
      <c r="J710" s="389"/>
      <c r="K710" s="389"/>
      <c r="L710" s="389"/>
      <c r="M710" s="389"/>
    </row>
    <row r="711" spans="1:13" ht="15" x14ac:dyDescent="0.25">
      <c r="A711" s="389"/>
      <c r="D711" s="391"/>
      <c r="E711" s="390"/>
      <c r="F711" s="389"/>
      <c r="G711" s="389"/>
      <c r="I711" s="22"/>
      <c r="J711" s="389"/>
      <c r="K711" s="389"/>
      <c r="L711" s="389"/>
      <c r="M711" s="389"/>
    </row>
    <row r="712" spans="1:13" ht="15" x14ac:dyDescent="0.25">
      <c r="A712" s="389"/>
      <c r="D712" s="391"/>
      <c r="E712" s="390"/>
      <c r="F712" s="389"/>
      <c r="G712" s="389"/>
      <c r="I712" s="22"/>
      <c r="J712" s="389"/>
      <c r="K712" s="389"/>
      <c r="L712" s="389"/>
      <c r="M712" s="389"/>
    </row>
    <row r="713" spans="1:13" ht="15" x14ac:dyDescent="0.25">
      <c r="A713" s="389"/>
      <c r="D713" s="391"/>
      <c r="E713" s="390"/>
      <c r="F713" s="389"/>
      <c r="G713" s="389"/>
      <c r="I713" s="22"/>
      <c r="J713" s="389"/>
      <c r="K713" s="389"/>
      <c r="L713" s="389"/>
      <c r="M713" s="389"/>
    </row>
    <row r="714" spans="1:13" ht="15" x14ac:dyDescent="0.25">
      <c r="A714" s="389"/>
      <c r="D714" s="391"/>
      <c r="E714" s="390"/>
      <c r="F714" s="389"/>
      <c r="G714" s="389"/>
      <c r="I714" s="22"/>
      <c r="J714" s="389"/>
      <c r="K714" s="389"/>
      <c r="L714" s="389"/>
      <c r="M714" s="389"/>
    </row>
    <row r="715" spans="1:13" ht="15" x14ac:dyDescent="0.25">
      <c r="A715" s="389"/>
      <c r="D715" s="391"/>
      <c r="E715" s="390"/>
      <c r="F715" s="389"/>
      <c r="G715" s="389"/>
      <c r="I715" s="22"/>
      <c r="J715" s="389"/>
      <c r="K715" s="389"/>
      <c r="L715" s="389"/>
      <c r="M715" s="389"/>
    </row>
    <row r="716" spans="1:13" ht="15" x14ac:dyDescent="0.25">
      <c r="A716" s="389"/>
      <c r="D716" s="391"/>
      <c r="E716" s="390"/>
      <c r="F716" s="389"/>
      <c r="G716" s="389"/>
      <c r="I716" s="22"/>
      <c r="J716" s="389"/>
      <c r="K716" s="389"/>
      <c r="L716" s="389"/>
      <c r="M716" s="389"/>
    </row>
    <row r="717" spans="1:13" ht="15" x14ac:dyDescent="0.25">
      <c r="A717" s="389"/>
      <c r="D717" s="391"/>
      <c r="E717" s="390"/>
      <c r="F717" s="389"/>
      <c r="G717" s="389"/>
      <c r="I717" s="22"/>
      <c r="J717" s="389"/>
      <c r="K717" s="389"/>
      <c r="L717" s="389"/>
      <c r="M717" s="389"/>
    </row>
    <row r="718" spans="1:13" ht="15" x14ac:dyDescent="0.25">
      <c r="A718" s="389"/>
      <c r="D718" s="391"/>
      <c r="E718" s="390"/>
      <c r="F718" s="389"/>
      <c r="G718" s="389"/>
      <c r="I718" s="22"/>
      <c r="J718" s="389"/>
      <c r="K718" s="389"/>
      <c r="L718" s="389"/>
      <c r="M718" s="389"/>
    </row>
    <row r="719" spans="1:13" ht="15" x14ac:dyDescent="0.25">
      <c r="A719" s="389"/>
      <c r="D719" s="391"/>
      <c r="E719" s="390"/>
      <c r="F719" s="389"/>
      <c r="G719" s="389"/>
      <c r="I719" s="22"/>
      <c r="J719" s="389"/>
      <c r="K719" s="389"/>
      <c r="L719" s="389"/>
      <c r="M719" s="389"/>
    </row>
    <row r="720" spans="1:13" ht="15" x14ac:dyDescent="0.25">
      <c r="A720" s="389"/>
      <c r="D720" s="391"/>
      <c r="E720" s="390"/>
      <c r="F720" s="389"/>
      <c r="G720" s="389"/>
      <c r="I720" s="22"/>
      <c r="J720" s="389"/>
      <c r="K720" s="389"/>
      <c r="L720" s="389"/>
      <c r="M720" s="389"/>
    </row>
    <row r="721" spans="1:13" ht="15" x14ac:dyDescent="0.25">
      <c r="A721" s="389"/>
      <c r="D721" s="391"/>
      <c r="E721" s="390"/>
      <c r="F721" s="389"/>
      <c r="G721" s="389"/>
      <c r="I721" s="22"/>
      <c r="J721" s="389"/>
      <c r="K721" s="389"/>
      <c r="L721" s="389"/>
      <c r="M721" s="389"/>
    </row>
    <row r="722" spans="1:13" ht="15" x14ac:dyDescent="0.25">
      <c r="A722" s="389"/>
      <c r="D722" s="391"/>
      <c r="E722" s="390"/>
      <c r="F722" s="389"/>
      <c r="G722" s="389"/>
      <c r="I722" s="22"/>
      <c r="J722" s="389"/>
      <c r="K722" s="389"/>
      <c r="L722" s="389"/>
      <c r="M722" s="389"/>
    </row>
    <row r="723" spans="1:13" ht="15" x14ac:dyDescent="0.25">
      <c r="A723" s="389"/>
      <c r="D723" s="391"/>
      <c r="E723" s="390"/>
      <c r="F723" s="389"/>
      <c r="G723" s="389"/>
      <c r="I723" s="22"/>
      <c r="J723" s="389"/>
      <c r="K723" s="389"/>
      <c r="L723" s="389"/>
      <c r="M723" s="389"/>
    </row>
    <row r="724" spans="1:13" ht="15" x14ac:dyDescent="0.25">
      <c r="A724" s="389"/>
      <c r="D724" s="391"/>
      <c r="E724" s="390"/>
      <c r="F724" s="389"/>
      <c r="G724" s="389"/>
      <c r="I724" s="22"/>
      <c r="J724" s="389"/>
      <c r="K724" s="389"/>
      <c r="L724" s="389"/>
      <c r="M724" s="389"/>
    </row>
    <row r="725" spans="1:13" ht="15" x14ac:dyDescent="0.25">
      <c r="A725" s="389"/>
      <c r="D725" s="391"/>
      <c r="E725" s="390"/>
      <c r="F725" s="389"/>
      <c r="G725" s="389"/>
      <c r="I725" s="22"/>
      <c r="J725" s="389"/>
      <c r="K725" s="389"/>
      <c r="L725" s="389"/>
      <c r="M725" s="389"/>
    </row>
    <row r="726" spans="1:13" ht="15" x14ac:dyDescent="0.25">
      <c r="A726" s="389"/>
      <c r="D726" s="391"/>
      <c r="E726" s="390"/>
      <c r="F726" s="389"/>
      <c r="G726" s="389"/>
      <c r="I726" s="22"/>
      <c r="J726" s="389"/>
      <c r="K726" s="389"/>
      <c r="L726" s="389"/>
      <c r="M726" s="389"/>
    </row>
    <row r="727" spans="1:13" ht="15" x14ac:dyDescent="0.25">
      <c r="A727" s="389"/>
      <c r="D727" s="391"/>
      <c r="E727" s="390"/>
      <c r="F727" s="389"/>
      <c r="G727" s="389"/>
      <c r="I727" s="22"/>
      <c r="J727" s="389"/>
      <c r="K727" s="389"/>
      <c r="L727" s="389"/>
      <c r="M727" s="389"/>
    </row>
    <row r="728" spans="1:13" ht="15" x14ac:dyDescent="0.25">
      <c r="A728" s="389"/>
      <c r="D728" s="391"/>
      <c r="E728" s="390"/>
      <c r="F728" s="389"/>
      <c r="G728" s="389"/>
      <c r="I728" s="22"/>
      <c r="J728" s="389"/>
      <c r="K728" s="389"/>
      <c r="L728" s="389"/>
      <c r="M728" s="389"/>
    </row>
    <row r="729" spans="1:13" ht="15" x14ac:dyDescent="0.25">
      <c r="A729" s="389"/>
      <c r="D729" s="391"/>
      <c r="E729" s="390"/>
      <c r="F729" s="389"/>
      <c r="G729" s="389"/>
      <c r="I729" s="22"/>
      <c r="J729" s="389"/>
      <c r="K729" s="389"/>
      <c r="L729" s="389"/>
      <c r="M729" s="389"/>
    </row>
    <row r="730" spans="1:13" ht="15" x14ac:dyDescent="0.25">
      <c r="A730" s="389"/>
      <c r="D730" s="391"/>
      <c r="E730" s="390"/>
      <c r="F730" s="389"/>
      <c r="G730" s="389"/>
      <c r="I730" s="22"/>
      <c r="J730" s="389"/>
      <c r="K730" s="389"/>
      <c r="L730" s="389"/>
      <c r="M730" s="389"/>
    </row>
    <row r="731" spans="1:13" ht="15" x14ac:dyDescent="0.25">
      <c r="A731" s="389"/>
      <c r="D731" s="391"/>
      <c r="E731" s="390"/>
      <c r="F731" s="389"/>
      <c r="G731" s="389"/>
      <c r="I731" s="22"/>
      <c r="J731" s="389"/>
      <c r="K731" s="389"/>
      <c r="L731" s="389"/>
      <c r="M731" s="389"/>
    </row>
    <row r="732" spans="1:13" ht="15" x14ac:dyDescent="0.25">
      <c r="A732" s="389"/>
      <c r="D732" s="391"/>
      <c r="E732" s="390"/>
      <c r="F732" s="389"/>
      <c r="G732" s="389"/>
      <c r="I732" s="22"/>
      <c r="J732" s="389"/>
      <c r="K732" s="389"/>
      <c r="L732" s="389"/>
      <c r="M732" s="389"/>
    </row>
    <row r="733" spans="1:13" ht="15" x14ac:dyDescent="0.25">
      <c r="A733" s="389"/>
      <c r="D733" s="391"/>
      <c r="E733" s="390"/>
      <c r="F733" s="389"/>
      <c r="G733" s="389"/>
      <c r="I733" s="22"/>
      <c r="J733" s="389"/>
      <c r="K733" s="389"/>
      <c r="L733" s="389"/>
      <c r="M733" s="389"/>
    </row>
    <row r="734" spans="1:13" ht="15" x14ac:dyDescent="0.25">
      <c r="A734" s="389"/>
      <c r="D734" s="391"/>
      <c r="E734" s="390"/>
      <c r="F734" s="389"/>
      <c r="G734" s="389"/>
      <c r="I734" s="22"/>
      <c r="J734" s="389"/>
      <c r="K734" s="389"/>
      <c r="L734" s="389"/>
      <c r="M734" s="389"/>
    </row>
    <row r="735" spans="1:13" ht="15" x14ac:dyDescent="0.25">
      <c r="A735" s="389"/>
      <c r="D735" s="391"/>
      <c r="E735" s="390"/>
      <c r="F735" s="389"/>
      <c r="G735" s="389"/>
      <c r="I735" s="22"/>
      <c r="J735" s="389"/>
      <c r="K735" s="389"/>
      <c r="L735" s="389"/>
      <c r="M735" s="389"/>
    </row>
    <row r="736" spans="1:13" ht="15" x14ac:dyDescent="0.25">
      <c r="A736" s="389"/>
      <c r="D736" s="391"/>
      <c r="E736" s="390"/>
      <c r="F736" s="389"/>
      <c r="G736" s="389"/>
      <c r="I736" s="22"/>
      <c r="J736" s="389"/>
      <c r="K736" s="389"/>
      <c r="L736" s="389"/>
      <c r="M736" s="389"/>
    </row>
    <row r="737" spans="1:13" ht="15" x14ac:dyDescent="0.25">
      <c r="A737" s="389"/>
      <c r="D737" s="391"/>
      <c r="E737" s="390"/>
      <c r="F737" s="389"/>
      <c r="G737" s="389"/>
      <c r="I737" s="22"/>
      <c r="J737" s="389"/>
      <c r="K737" s="389"/>
      <c r="L737" s="389"/>
      <c r="M737" s="389"/>
    </row>
    <row r="738" spans="1:13" ht="15" x14ac:dyDescent="0.25">
      <c r="A738" s="389"/>
      <c r="D738" s="391"/>
      <c r="E738" s="390"/>
      <c r="F738" s="389"/>
      <c r="G738" s="389"/>
      <c r="I738" s="22"/>
      <c r="J738" s="389"/>
      <c r="K738" s="389"/>
      <c r="L738" s="389"/>
      <c r="M738" s="389"/>
    </row>
    <row r="739" spans="1:13" ht="15" x14ac:dyDescent="0.25">
      <c r="A739" s="389"/>
      <c r="D739" s="391"/>
      <c r="E739" s="390"/>
      <c r="F739" s="389"/>
      <c r="G739" s="389"/>
      <c r="I739" s="22"/>
      <c r="J739" s="389"/>
      <c r="K739" s="389"/>
      <c r="L739" s="389"/>
      <c r="M739" s="389"/>
    </row>
    <row r="740" spans="1:13" ht="15" x14ac:dyDescent="0.25">
      <c r="A740" s="389"/>
      <c r="D740" s="391"/>
      <c r="E740" s="390"/>
      <c r="F740" s="389"/>
      <c r="G740" s="389"/>
      <c r="I740" s="22"/>
      <c r="J740" s="389"/>
      <c r="K740" s="389"/>
      <c r="L740" s="389"/>
      <c r="M740" s="389"/>
    </row>
    <row r="741" spans="1:13" ht="15" x14ac:dyDescent="0.25">
      <c r="A741" s="389"/>
      <c r="D741" s="391"/>
      <c r="E741" s="390"/>
      <c r="F741" s="389"/>
      <c r="G741" s="389"/>
      <c r="I741" s="22"/>
      <c r="J741" s="389"/>
      <c r="K741" s="389"/>
      <c r="L741" s="389"/>
      <c r="M741" s="389"/>
    </row>
    <row r="742" spans="1:13" ht="15" x14ac:dyDescent="0.25">
      <c r="A742" s="389"/>
      <c r="D742" s="391"/>
      <c r="E742" s="390"/>
      <c r="F742" s="389"/>
      <c r="G742" s="389"/>
      <c r="I742" s="22"/>
      <c r="J742" s="389"/>
      <c r="K742" s="389"/>
      <c r="L742" s="389"/>
      <c r="M742" s="389"/>
    </row>
    <row r="743" spans="1:13" ht="15" x14ac:dyDescent="0.25">
      <c r="A743" s="389"/>
      <c r="D743" s="391"/>
      <c r="E743" s="390"/>
      <c r="F743" s="389"/>
      <c r="G743" s="389"/>
      <c r="I743" s="22"/>
      <c r="J743" s="389"/>
      <c r="K743" s="389"/>
      <c r="L743" s="389"/>
      <c r="M743" s="389"/>
    </row>
    <row r="744" spans="1:13" ht="15" x14ac:dyDescent="0.25">
      <c r="A744" s="389"/>
      <c r="D744" s="391"/>
      <c r="E744" s="390"/>
      <c r="F744" s="389"/>
      <c r="G744" s="389"/>
      <c r="I744" s="22"/>
      <c r="J744" s="389"/>
      <c r="K744" s="389"/>
      <c r="L744" s="389"/>
      <c r="M744" s="389"/>
    </row>
    <row r="745" spans="1:13" ht="15" x14ac:dyDescent="0.25">
      <c r="A745" s="389"/>
      <c r="D745" s="391"/>
      <c r="E745" s="390"/>
      <c r="F745" s="389"/>
      <c r="G745" s="389"/>
      <c r="I745" s="22"/>
      <c r="J745" s="389"/>
      <c r="K745" s="389"/>
      <c r="L745" s="389"/>
      <c r="M745" s="389"/>
    </row>
    <row r="746" spans="1:13" ht="15" x14ac:dyDescent="0.25">
      <c r="A746" s="389"/>
      <c r="D746" s="391"/>
      <c r="E746" s="390"/>
      <c r="F746" s="389"/>
      <c r="G746" s="389"/>
      <c r="I746" s="22"/>
      <c r="J746" s="389"/>
      <c r="K746" s="389"/>
      <c r="L746" s="389"/>
      <c r="M746" s="389"/>
    </row>
    <row r="747" spans="1:13" ht="15" x14ac:dyDescent="0.25">
      <c r="A747" s="389"/>
      <c r="D747" s="391"/>
      <c r="E747" s="390"/>
      <c r="F747" s="389"/>
      <c r="G747" s="389"/>
      <c r="I747" s="22"/>
      <c r="J747" s="389"/>
      <c r="K747" s="389"/>
      <c r="L747" s="389"/>
      <c r="M747" s="389"/>
    </row>
    <row r="748" spans="1:13" ht="15" x14ac:dyDescent="0.25">
      <c r="A748" s="389"/>
      <c r="D748" s="391"/>
      <c r="E748" s="390"/>
      <c r="F748" s="389"/>
      <c r="G748" s="389"/>
      <c r="I748" s="22"/>
      <c r="J748" s="389"/>
      <c r="K748" s="389"/>
      <c r="L748" s="389"/>
      <c r="M748" s="389"/>
    </row>
    <row r="749" spans="1:13" ht="15" x14ac:dyDescent="0.25">
      <c r="A749" s="389"/>
      <c r="D749" s="391"/>
      <c r="E749" s="390"/>
      <c r="F749" s="389"/>
      <c r="G749" s="389"/>
      <c r="I749" s="22"/>
      <c r="J749" s="389"/>
      <c r="K749" s="389"/>
      <c r="L749" s="389"/>
      <c r="M749" s="389"/>
    </row>
    <row r="750" spans="1:13" ht="15" x14ac:dyDescent="0.25">
      <c r="A750" s="389"/>
      <c r="D750" s="391"/>
      <c r="E750" s="390"/>
      <c r="F750" s="389"/>
      <c r="G750" s="389"/>
      <c r="I750" s="22"/>
      <c r="J750" s="389"/>
      <c r="K750" s="389"/>
      <c r="L750" s="389"/>
      <c r="M750" s="389"/>
    </row>
    <row r="751" spans="1:13" ht="15" x14ac:dyDescent="0.25">
      <c r="A751" s="389"/>
      <c r="D751" s="391"/>
      <c r="E751" s="390"/>
      <c r="F751" s="389"/>
      <c r="G751" s="389"/>
      <c r="I751" s="22"/>
      <c r="J751" s="389"/>
      <c r="K751" s="389"/>
      <c r="L751" s="389"/>
      <c r="M751" s="389"/>
    </row>
    <row r="752" spans="1:13" ht="15" x14ac:dyDescent="0.25">
      <c r="A752" s="389"/>
      <c r="D752" s="391"/>
      <c r="E752" s="390"/>
      <c r="F752" s="389"/>
      <c r="G752" s="389"/>
      <c r="I752" s="22"/>
      <c r="J752" s="389"/>
      <c r="K752" s="389"/>
      <c r="L752" s="389"/>
      <c r="M752" s="389"/>
    </row>
    <row r="753" spans="1:13" ht="15" x14ac:dyDescent="0.25">
      <c r="A753" s="389"/>
      <c r="D753" s="391"/>
      <c r="E753" s="390"/>
      <c r="F753" s="389"/>
      <c r="G753" s="389"/>
      <c r="I753" s="22"/>
      <c r="J753" s="389"/>
      <c r="K753" s="389"/>
      <c r="L753" s="389"/>
      <c r="M753" s="389"/>
    </row>
    <row r="754" spans="1:13" ht="15" x14ac:dyDescent="0.25">
      <c r="A754" s="389"/>
      <c r="D754" s="391"/>
      <c r="E754" s="390"/>
      <c r="F754" s="389"/>
      <c r="G754" s="389"/>
      <c r="I754" s="22"/>
      <c r="J754" s="389"/>
      <c r="K754" s="389"/>
      <c r="L754" s="389"/>
      <c r="M754" s="389"/>
    </row>
    <row r="755" spans="1:13" ht="15" x14ac:dyDescent="0.25">
      <c r="A755" s="389"/>
      <c r="D755" s="391"/>
      <c r="E755" s="390"/>
      <c r="F755" s="389"/>
      <c r="G755" s="389"/>
      <c r="I755" s="22"/>
      <c r="J755" s="389"/>
      <c r="K755" s="389"/>
      <c r="L755" s="389"/>
      <c r="M755" s="389"/>
    </row>
    <row r="756" spans="1:13" ht="15" x14ac:dyDescent="0.25">
      <c r="A756" s="389"/>
      <c r="D756" s="391"/>
      <c r="E756" s="390"/>
      <c r="F756" s="389"/>
      <c r="G756" s="389"/>
      <c r="I756" s="22"/>
      <c r="J756" s="389"/>
      <c r="K756" s="389"/>
      <c r="L756" s="389"/>
      <c r="M756" s="389"/>
    </row>
    <row r="757" spans="1:13" ht="15" x14ac:dyDescent="0.25">
      <c r="A757" s="389"/>
      <c r="D757" s="391"/>
      <c r="E757" s="390"/>
      <c r="F757" s="389"/>
      <c r="G757" s="389"/>
      <c r="I757" s="22"/>
      <c r="J757" s="389"/>
      <c r="K757" s="389"/>
      <c r="L757" s="389"/>
      <c r="M757" s="389"/>
    </row>
    <row r="758" spans="1:13" ht="15" x14ac:dyDescent="0.25">
      <c r="A758" s="389"/>
      <c r="D758" s="391"/>
      <c r="E758" s="390"/>
      <c r="F758" s="389"/>
      <c r="G758" s="389"/>
      <c r="I758" s="22"/>
      <c r="J758" s="389"/>
      <c r="K758" s="389"/>
      <c r="L758" s="389"/>
      <c r="M758" s="389"/>
    </row>
    <row r="759" spans="1:13" ht="15" x14ac:dyDescent="0.25">
      <c r="A759" s="389"/>
      <c r="D759" s="391"/>
      <c r="E759" s="390"/>
      <c r="F759" s="389"/>
      <c r="G759" s="389"/>
      <c r="I759" s="22"/>
      <c r="J759" s="389"/>
      <c r="K759" s="389"/>
      <c r="L759" s="389"/>
      <c r="M759" s="389"/>
    </row>
    <row r="760" spans="1:13" ht="15" x14ac:dyDescent="0.25">
      <c r="A760" s="389"/>
      <c r="D760" s="391"/>
      <c r="E760" s="390"/>
      <c r="F760" s="389"/>
      <c r="G760" s="389"/>
      <c r="I760" s="22"/>
      <c r="J760" s="389"/>
      <c r="K760" s="389"/>
      <c r="L760" s="389"/>
      <c r="M760" s="389"/>
    </row>
    <row r="761" spans="1:13" ht="15" x14ac:dyDescent="0.25">
      <c r="A761" s="389"/>
      <c r="D761" s="391"/>
      <c r="E761" s="390"/>
      <c r="F761" s="389"/>
      <c r="G761" s="389"/>
      <c r="I761" s="22"/>
      <c r="J761" s="389"/>
      <c r="K761" s="389"/>
      <c r="L761" s="389"/>
      <c r="M761" s="389"/>
    </row>
    <row r="762" spans="1:13" ht="15" x14ac:dyDescent="0.25">
      <c r="A762" s="389"/>
      <c r="D762" s="391"/>
      <c r="E762" s="390"/>
      <c r="F762" s="389"/>
      <c r="G762" s="389"/>
      <c r="I762" s="22"/>
      <c r="J762" s="389"/>
      <c r="K762" s="389"/>
      <c r="L762" s="389"/>
      <c r="M762" s="389"/>
    </row>
    <row r="763" spans="1:13" ht="15" x14ac:dyDescent="0.25">
      <c r="A763" s="389"/>
      <c r="D763" s="391"/>
      <c r="E763" s="390"/>
      <c r="F763" s="389"/>
      <c r="G763" s="389"/>
      <c r="I763" s="22"/>
      <c r="J763" s="389"/>
      <c r="K763" s="389"/>
      <c r="L763" s="389"/>
      <c r="M763" s="389"/>
    </row>
    <row r="764" spans="1:13" ht="15" x14ac:dyDescent="0.25">
      <c r="A764" s="389"/>
      <c r="D764" s="391"/>
      <c r="E764" s="390"/>
      <c r="F764" s="389"/>
      <c r="G764" s="389"/>
      <c r="I764" s="22"/>
      <c r="J764" s="389"/>
      <c r="K764" s="389"/>
      <c r="L764" s="389"/>
      <c r="M764" s="389"/>
    </row>
    <row r="765" spans="1:13" ht="15" x14ac:dyDescent="0.25">
      <c r="A765" s="389"/>
      <c r="D765" s="391"/>
      <c r="E765" s="390"/>
      <c r="F765" s="389"/>
      <c r="G765" s="389"/>
      <c r="I765" s="22"/>
      <c r="J765" s="389"/>
      <c r="K765" s="389"/>
      <c r="L765" s="389"/>
      <c r="M765" s="389"/>
    </row>
    <row r="766" spans="1:13" ht="15" x14ac:dyDescent="0.25">
      <c r="A766" s="389"/>
      <c r="D766" s="391"/>
      <c r="E766" s="390"/>
      <c r="F766" s="389"/>
      <c r="G766" s="389"/>
      <c r="I766" s="22"/>
      <c r="J766" s="389"/>
      <c r="K766" s="389"/>
      <c r="L766" s="389"/>
      <c r="M766" s="389"/>
    </row>
    <row r="767" spans="1:13" ht="15" x14ac:dyDescent="0.25">
      <c r="A767" s="389"/>
      <c r="D767" s="391"/>
      <c r="E767" s="390"/>
      <c r="F767" s="389"/>
      <c r="G767" s="389"/>
      <c r="I767" s="22"/>
      <c r="J767" s="389"/>
      <c r="K767" s="389"/>
      <c r="L767" s="389"/>
      <c r="M767" s="389"/>
    </row>
    <row r="768" spans="1:13" ht="15" x14ac:dyDescent="0.25">
      <c r="A768" s="389"/>
      <c r="D768" s="391"/>
      <c r="E768" s="390"/>
      <c r="F768" s="389"/>
      <c r="G768" s="389"/>
      <c r="I768" s="22"/>
      <c r="J768" s="389"/>
      <c r="K768" s="389"/>
      <c r="L768" s="389"/>
      <c r="M768" s="389"/>
    </row>
    <row r="769" spans="1:13" ht="15" x14ac:dyDescent="0.25">
      <c r="A769" s="389"/>
      <c r="D769" s="391"/>
      <c r="E769" s="390"/>
      <c r="F769" s="389"/>
      <c r="G769" s="389"/>
      <c r="I769" s="22"/>
      <c r="J769" s="389"/>
      <c r="K769" s="389"/>
      <c r="L769" s="389"/>
      <c r="M769" s="389"/>
    </row>
    <row r="770" spans="1:13" ht="15" x14ac:dyDescent="0.25">
      <c r="A770" s="389"/>
      <c r="D770" s="391"/>
      <c r="E770" s="390"/>
      <c r="F770" s="389"/>
      <c r="G770" s="389"/>
      <c r="I770" s="22"/>
      <c r="J770" s="389"/>
      <c r="K770" s="389"/>
      <c r="L770" s="389"/>
      <c r="M770" s="389"/>
    </row>
    <row r="771" spans="1:13" ht="15" x14ac:dyDescent="0.25">
      <c r="A771" s="389"/>
      <c r="D771" s="391"/>
      <c r="E771" s="390"/>
      <c r="F771" s="389"/>
      <c r="G771" s="389"/>
      <c r="I771" s="22"/>
      <c r="J771" s="389"/>
      <c r="K771" s="389"/>
      <c r="L771" s="389"/>
      <c r="M771" s="389"/>
    </row>
    <row r="772" spans="1:13" ht="15" x14ac:dyDescent="0.25">
      <c r="A772" s="389"/>
      <c r="D772" s="391"/>
      <c r="E772" s="390"/>
      <c r="F772" s="389"/>
      <c r="G772" s="389"/>
      <c r="I772" s="22"/>
      <c r="J772" s="389"/>
      <c r="K772" s="389"/>
      <c r="L772" s="389"/>
      <c r="M772" s="389"/>
    </row>
    <row r="773" spans="1:13" ht="15" x14ac:dyDescent="0.25">
      <c r="A773" s="389"/>
      <c r="D773" s="391"/>
      <c r="E773" s="390"/>
      <c r="F773" s="389"/>
      <c r="G773" s="389"/>
      <c r="I773" s="22"/>
      <c r="J773" s="389"/>
      <c r="K773" s="389"/>
      <c r="L773" s="389"/>
      <c r="M773" s="389"/>
    </row>
    <row r="774" spans="1:13" ht="15" x14ac:dyDescent="0.25">
      <c r="A774" s="389"/>
      <c r="D774" s="391"/>
      <c r="E774" s="390"/>
      <c r="F774" s="389"/>
      <c r="G774" s="389"/>
      <c r="I774" s="22"/>
      <c r="J774" s="389"/>
      <c r="K774" s="389"/>
      <c r="L774" s="389"/>
      <c r="M774" s="389"/>
    </row>
    <row r="775" spans="1:13" ht="15" x14ac:dyDescent="0.25">
      <c r="A775" s="389"/>
      <c r="D775" s="391"/>
      <c r="E775" s="390"/>
      <c r="F775" s="389"/>
      <c r="G775" s="389"/>
      <c r="I775" s="22"/>
      <c r="J775" s="389"/>
      <c r="K775" s="389"/>
      <c r="L775" s="389"/>
      <c r="M775" s="389"/>
    </row>
    <row r="776" spans="1:13" ht="15" x14ac:dyDescent="0.25">
      <c r="A776" s="389"/>
      <c r="D776" s="391"/>
      <c r="E776" s="390"/>
      <c r="F776" s="389"/>
      <c r="G776" s="389"/>
      <c r="I776" s="22"/>
      <c r="J776" s="389"/>
      <c r="K776" s="389"/>
      <c r="L776" s="389"/>
      <c r="M776" s="389"/>
    </row>
    <row r="777" spans="1:13" ht="15" x14ac:dyDescent="0.25">
      <c r="A777" s="389"/>
      <c r="D777" s="391"/>
      <c r="E777" s="390"/>
      <c r="F777" s="389"/>
      <c r="G777" s="389"/>
      <c r="I777" s="22"/>
      <c r="J777" s="389"/>
      <c r="K777" s="389"/>
      <c r="L777" s="389"/>
      <c r="M777" s="389"/>
    </row>
    <row r="778" spans="1:13" ht="15" x14ac:dyDescent="0.25">
      <c r="A778" s="389"/>
      <c r="D778" s="391"/>
      <c r="E778" s="390"/>
      <c r="F778" s="389"/>
      <c r="G778" s="389"/>
      <c r="I778" s="22"/>
      <c r="J778" s="389"/>
      <c r="K778" s="389"/>
      <c r="L778" s="389"/>
      <c r="M778" s="389"/>
    </row>
    <row r="779" spans="1:13" ht="15" x14ac:dyDescent="0.25">
      <c r="A779" s="389"/>
      <c r="D779" s="391"/>
      <c r="E779" s="390"/>
      <c r="F779" s="389"/>
      <c r="G779" s="389"/>
      <c r="I779" s="22"/>
      <c r="J779" s="389"/>
      <c r="K779" s="389"/>
      <c r="L779" s="389"/>
      <c r="M779" s="389"/>
    </row>
    <row r="780" spans="1:13" ht="15" x14ac:dyDescent="0.25">
      <c r="A780" s="389"/>
      <c r="D780" s="391"/>
      <c r="E780" s="390"/>
      <c r="F780" s="389"/>
      <c r="G780" s="389"/>
      <c r="I780" s="22"/>
      <c r="J780" s="389"/>
      <c r="K780" s="389"/>
      <c r="L780" s="389"/>
      <c r="M780" s="389"/>
    </row>
    <row r="781" spans="1:13" ht="15" x14ac:dyDescent="0.25">
      <c r="A781" s="389"/>
      <c r="D781" s="391"/>
      <c r="E781" s="390"/>
      <c r="F781" s="389"/>
      <c r="G781" s="389"/>
      <c r="I781" s="22"/>
      <c r="J781" s="389"/>
      <c r="K781" s="389"/>
      <c r="L781" s="389"/>
      <c r="M781" s="389"/>
    </row>
    <row r="782" spans="1:13" ht="15" x14ac:dyDescent="0.25">
      <c r="A782" s="389"/>
      <c r="D782" s="391"/>
      <c r="E782" s="390"/>
      <c r="F782" s="389"/>
      <c r="G782" s="389"/>
      <c r="I782" s="22"/>
      <c r="J782" s="389"/>
      <c r="K782" s="389"/>
      <c r="L782" s="389"/>
      <c r="M782" s="389"/>
    </row>
    <row r="783" spans="1:13" ht="15" x14ac:dyDescent="0.25">
      <c r="A783" s="389"/>
      <c r="D783" s="391"/>
      <c r="E783" s="390"/>
      <c r="F783" s="389"/>
      <c r="G783" s="389"/>
      <c r="I783" s="22"/>
      <c r="J783" s="389"/>
      <c r="K783" s="389"/>
      <c r="L783" s="389"/>
      <c r="M783" s="389"/>
    </row>
    <row r="784" spans="1:13" ht="15" x14ac:dyDescent="0.25">
      <c r="A784" s="389"/>
      <c r="D784" s="391"/>
      <c r="E784" s="390"/>
      <c r="F784" s="389"/>
      <c r="G784" s="389"/>
      <c r="I784" s="22"/>
      <c r="J784" s="389"/>
      <c r="K784" s="389"/>
      <c r="L784" s="389"/>
      <c r="M784" s="389"/>
    </row>
    <row r="785" spans="1:13" ht="15" x14ac:dyDescent="0.25">
      <c r="A785" s="389"/>
      <c r="D785" s="391"/>
      <c r="E785" s="390"/>
      <c r="F785" s="389"/>
      <c r="G785" s="389"/>
      <c r="I785" s="22"/>
      <c r="J785" s="389"/>
      <c r="K785" s="389"/>
      <c r="L785" s="389"/>
      <c r="M785" s="389"/>
    </row>
    <row r="786" spans="1:13" ht="15" x14ac:dyDescent="0.25">
      <c r="A786" s="389"/>
      <c r="D786" s="391"/>
      <c r="E786" s="390"/>
      <c r="F786" s="389"/>
      <c r="G786" s="389"/>
      <c r="I786" s="22"/>
      <c r="J786" s="389"/>
      <c r="K786" s="389"/>
      <c r="L786" s="389"/>
      <c r="M786" s="389"/>
    </row>
    <row r="787" spans="1:13" ht="15" x14ac:dyDescent="0.25">
      <c r="A787" s="389"/>
      <c r="D787" s="391"/>
      <c r="E787" s="390"/>
      <c r="F787" s="389"/>
      <c r="G787" s="389"/>
      <c r="I787" s="22"/>
      <c r="J787" s="389"/>
      <c r="K787" s="389"/>
      <c r="L787" s="389"/>
      <c r="M787" s="389"/>
    </row>
    <row r="788" spans="1:13" ht="15" x14ac:dyDescent="0.25">
      <c r="A788" s="389"/>
      <c r="D788" s="391"/>
      <c r="E788" s="390"/>
      <c r="F788" s="389"/>
      <c r="G788" s="389"/>
      <c r="I788" s="22"/>
      <c r="J788" s="389"/>
      <c r="K788" s="389"/>
      <c r="L788" s="389"/>
      <c r="M788" s="389"/>
    </row>
    <row r="789" spans="1:13" ht="15" x14ac:dyDescent="0.25">
      <c r="A789" s="389"/>
      <c r="D789" s="391"/>
      <c r="E789" s="390"/>
      <c r="F789" s="389"/>
      <c r="G789" s="389"/>
      <c r="I789" s="22"/>
      <c r="J789" s="389"/>
      <c r="K789" s="389"/>
      <c r="L789" s="389"/>
      <c r="M789" s="389"/>
    </row>
    <row r="790" spans="1:13" ht="15" x14ac:dyDescent="0.25">
      <c r="A790" s="389"/>
      <c r="D790" s="391"/>
      <c r="E790" s="390"/>
      <c r="F790" s="389"/>
      <c r="G790" s="389"/>
      <c r="I790" s="22"/>
      <c r="J790" s="389"/>
      <c r="K790" s="389"/>
      <c r="L790" s="389"/>
      <c r="M790" s="389"/>
    </row>
    <row r="791" spans="1:13" ht="15" x14ac:dyDescent="0.25">
      <c r="A791" s="389"/>
      <c r="D791" s="391"/>
      <c r="E791" s="390"/>
      <c r="F791" s="389"/>
      <c r="G791" s="389"/>
      <c r="I791" s="22"/>
      <c r="J791" s="389"/>
      <c r="K791" s="389"/>
      <c r="L791" s="389"/>
      <c r="M791" s="389"/>
    </row>
    <row r="792" spans="1:13" ht="15" x14ac:dyDescent="0.25">
      <c r="A792" s="389"/>
      <c r="D792" s="391"/>
      <c r="E792" s="390"/>
      <c r="F792" s="389"/>
      <c r="G792" s="389"/>
      <c r="I792" s="22"/>
      <c r="J792" s="389"/>
      <c r="K792" s="389"/>
      <c r="L792" s="389"/>
      <c r="M792" s="389"/>
    </row>
    <row r="793" spans="1:13" ht="15" x14ac:dyDescent="0.25">
      <c r="A793" s="389"/>
      <c r="D793" s="391"/>
      <c r="E793" s="390"/>
      <c r="F793" s="389"/>
      <c r="G793" s="389"/>
      <c r="I793" s="22"/>
      <c r="J793" s="389"/>
      <c r="K793" s="389"/>
      <c r="L793" s="389"/>
      <c r="M793" s="389"/>
    </row>
    <row r="794" spans="1:13" ht="15" x14ac:dyDescent="0.25">
      <c r="A794" s="389"/>
      <c r="D794" s="391"/>
      <c r="E794" s="390"/>
      <c r="F794" s="389"/>
      <c r="G794" s="389"/>
      <c r="I794" s="22"/>
      <c r="J794" s="389"/>
      <c r="K794" s="389"/>
      <c r="L794" s="389"/>
      <c r="M794" s="389"/>
    </row>
    <row r="795" spans="1:13" ht="15" x14ac:dyDescent="0.25">
      <c r="A795" s="389"/>
      <c r="D795" s="391"/>
      <c r="E795" s="390"/>
      <c r="F795" s="389"/>
      <c r="G795" s="389"/>
      <c r="I795" s="22"/>
      <c r="J795" s="389"/>
      <c r="K795" s="389"/>
      <c r="L795" s="389"/>
      <c r="M795" s="389"/>
    </row>
    <row r="796" spans="1:13" ht="15" x14ac:dyDescent="0.25">
      <c r="A796" s="389"/>
      <c r="D796" s="391"/>
      <c r="E796" s="390"/>
      <c r="F796" s="389"/>
      <c r="G796" s="389"/>
      <c r="I796" s="22"/>
      <c r="J796" s="389"/>
      <c r="K796" s="389"/>
      <c r="L796" s="389"/>
      <c r="M796" s="389"/>
    </row>
    <row r="797" spans="1:13" ht="15" x14ac:dyDescent="0.25">
      <c r="A797" s="389"/>
      <c r="D797" s="391"/>
      <c r="E797" s="390"/>
      <c r="F797" s="389"/>
      <c r="G797" s="389"/>
      <c r="I797" s="22"/>
      <c r="J797" s="389"/>
      <c r="K797" s="389"/>
      <c r="L797" s="389"/>
      <c r="M797" s="389"/>
    </row>
    <row r="798" spans="1:13" ht="15" x14ac:dyDescent="0.25">
      <c r="A798" s="389"/>
      <c r="D798" s="391"/>
      <c r="E798" s="390"/>
      <c r="F798" s="389"/>
      <c r="G798" s="389"/>
      <c r="I798" s="22"/>
      <c r="J798" s="389"/>
      <c r="K798" s="389"/>
      <c r="L798" s="389"/>
      <c r="M798" s="389"/>
    </row>
    <row r="799" spans="1:13" ht="15" x14ac:dyDescent="0.25">
      <c r="A799" s="389"/>
      <c r="D799" s="391"/>
      <c r="E799" s="390"/>
      <c r="F799" s="389"/>
      <c r="G799" s="389"/>
      <c r="I799" s="22"/>
      <c r="J799" s="389"/>
      <c r="K799" s="389"/>
      <c r="L799" s="389"/>
      <c r="M799" s="389"/>
    </row>
    <row r="800" spans="1:13" ht="15" x14ac:dyDescent="0.25">
      <c r="A800" s="389"/>
      <c r="D800" s="391"/>
      <c r="E800" s="390"/>
      <c r="F800" s="389"/>
      <c r="G800" s="389"/>
      <c r="I800" s="22"/>
      <c r="J800" s="389"/>
      <c r="K800" s="389"/>
      <c r="L800" s="389"/>
      <c r="M800" s="389"/>
    </row>
    <row r="801" spans="1:13" ht="15" x14ac:dyDescent="0.25">
      <c r="A801" s="389"/>
      <c r="D801" s="391"/>
      <c r="E801" s="390"/>
      <c r="F801" s="389"/>
      <c r="G801" s="389"/>
      <c r="I801" s="22"/>
      <c r="J801" s="389"/>
      <c r="K801" s="389"/>
      <c r="L801" s="389"/>
      <c r="M801" s="389"/>
    </row>
    <row r="802" spans="1:13" ht="15" x14ac:dyDescent="0.25">
      <c r="A802" s="389"/>
      <c r="D802" s="391"/>
      <c r="E802" s="390"/>
      <c r="F802" s="389"/>
      <c r="G802" s="389"/>
      <c r="I802" s="22"/>
      <c r="J802" s="389"/>
      <c r="K802" s="389"/>
      <c r="L802" s="389"/>
      <c r="M802" s="389"/>
    </row>
    <row r="803" spans="1:13" ht="15" x14ac:dyDescent="0.25">
      <c r="A803" s="389"/>
      <c r="D803" s="391"/>
      <c r="E803" s="390"/>
      <c r="F803" s="389"/>
      <c r="G803" s="389"/>
      <c r="I803" s="22"/>
      <c r="J803" s="389"/>
      <c r="K803" s="389"/>
      <c r="L803" s="389"/>
      <c r="M803" s="389"/>
    </row>
    <row r="804" spans="1:13" ht="15" x14ac:dyDescent="0.25">
      <c r="A804" s="389"/>
      <c r="D804" s="391"/>
      <c r="E804" s="390"/>
      <c r="F804" s="389"/>
      <c r="G804" s="389"/>
      <c r="I804" s="22"/>
      <c r="J804" s="389"/>
      <c r="K804" s="389"/>
      <c r="L804" s="389"/>
      <c r="M804" s="389"/>
    </row>
    <row r="805" spans="1:13" ht="15" x14ac:dyDescent="0.25">
      <c r="A805" s="389"/>
      <c r="D805" s="391"/>
      <c r="E805" s="390"/>
      <c r="F805" s="389"/>
      <c r="G805" s="389"/>
      <c r="I805" s="22"/>
      <c r="J805" s="389"/>
      <c r="K805" s="389"/>
      <c r="L805" s="389"/>
      <c r="M805" s="389"/>
    </row>
    <row r="806" spans="1:13" ht="15" x14ac:dyDescent="0.25">
      <c r="A806" s="389"/>
      <c r="D806" s="391"/>
      <c r="E806" s="390"/>
      <c r="F806" s="389"/>
      <c r="G806" s="389"/>
      <c r="I806" s="22"/>
      <c r="J806" s="389"/>
      <c r="K806" s="389"/>
      <c r="L806" s="389"/>
      <c r="M806" s="389"/>
    </row>
    <row r="807" spans="1:13" ht="15" x14ac:dyDescent="0.25">
      <c r="A807" s="389"/>
      <c r="D807" s="391"/>
      <c r="E807" s="390"/>
      <c r="F807" s="389"/>
      <c r="G807" s="389"/>
      <c r="I807" s="22"/>
      <c r="J807" s="389"/>
      <c r="K807" s="389"/>
      <c r="L807" s="389"/>
      <c r="M807" s="389"/>
    </row>
    <row r="808" spans="1:13" ht="15" x14ac:dyDescent="0.25">
      <c r="A808" s="389"/>
      <c r="D808" s="391"/>
      <c r="E808" s="390"/>
      <c r="F808" s="389"/>
      <c r="G808" s="389"/>
      <c r="I808" s="22"/>
      <c r="J808" s="389"/>
      <c r="K808" s="389"/>
      <c r="L808" s="389"/>
      <c r="M808" s="389"/>
    </row>
    <row r="809" spans="1:13" ht="15" x14ac:dyDescent="0.25">
      <c r="A809" s="389"/>
      <c r="D809" s="391"/>
      <c r="E809" s="390"/>
      <c r="F809" s="389"/>
      <c r="G809" s="389"/>
      <c r="I809" s="22"/>
      <c r="J809" s="389"/>
      <c r="K809" s="389"/>
      <c r="L809" s="389"/>
      <c r="M809" s="389"/>
    </row>
    <row r="810" spans="1:13" ht="15" x14ac:dyDescent="0.25">
      <c r="A810" s="389"/>
      <c r="D810" s="391"/>
      <c r="E810" s="390"/>
      <c r="F810" s="389"/>
      <c r="G810" s="389"/>
      <c r="I810" s="22"/>
      <c r="J810" s="389"/>
      <c r="K810" s="389"/>
      <c r="L810" s="389"/>
      <c r="M810" s="389"/>
    </row>
    <row r="811" spans="1:13" ht="15" x14ac:dyDescent="0.25">
      <c r="A811" s="389"/>
      <c r="D811" s="391"/>
      <c r="E811" s="390"/>
      <c r="F811" s="389"/>
      <c r="G811" s="389"/>
      <c r="I811" s="22"/>
      <c r="J811" s="389"/>
      <c r="K811" s="389"/>
      <c r="L811" s="389"/>
      <c r="M811" s="389"/>
    </row>
    <row r="812" spans="1:13" ht="15" x14ac:dyDescent="0.25">
      <c r="A812" s="389"/>
      <c r="D812" s="391"/>
      <c r="E812" s="390"/>
      <c r="F812" s="389"/>
      <c r="G812" s="389"/>
      <c r="I812" s="22"/>
      <c r="J812" s="389"/>
      <c r="K812" s="389"/>
      <c r="L812" s="389"/>
      <c r="M812" s="389"/>
    </row>
    <row r="813" spans="1:13" ht="15" x14ac:dyDescent="0.25">
      <c r="A813" s="389"/>
      <c r="D813" s="391"/>
      <c r="E813" s="390"/>
      <c r="F813" s="389"/>
      <c r="G813" s="389"/>
      <c r="I813" s="22"/>
      <c r="J813" s="389"/>
      <c r="K813" s="389"/>
      <c r="L813" s="389"/>
      <c r="M813" s="389"/>
    </row>
    <row r="814" spans="1:13" ht="15" x14ac:dyDescent="0.25">
      <c r="A814" s="389"/>
      <c r="D814" s="391"/>
      <c r="E814" s="390"/>
      <c r="F814" s="389"/>
      <c r="G814" s="389"/>
      <c r="I814" s="22"/>
      <c r="J814" s="389"/>
      <c r="K814" s="389"/>
      <c r="L814" s="389"/>
      <c r="M814" s="389"/>
    </row>
    <row r="815" spans="1:13" ht="15" x14ac:dyDescent="0.25">
      <c r="A815" s="389"/>
      <c r="D815" s="391"/>
      <c r="E815" s="390"/>
      <c r="F815" s="389"/>
      <c r="G815" s="389"/>
      <c r="I815" s="22"/>
      <c r="J815" s="389"/>
      <c r="K815" s="389"/>
      <c r="L815" s="389"/>
      <c r="M815" s="389"/>
    </row>
    <row r="816" spans="1:13" ht="15" x14ac:dyDescent="0.25">
      <c r="A816" s="389"/>
      <c r="D816" s="391"/>
      <c r="E816" s="390"/>
      <c r="F816" s="389"/>
      <c r="G816" s="389"/>
      <c r="I816" s="22"/>
      <c r="J816" s="389"/>
      <c r="K816" s="389"/>
      <c r="L816" s="389"/>
      <c r="M816" s="389"/>
    </row>
    <row r="817" spans="1:13" ht="15" x14ac:dyDescent="0.25">
      <c r="A817" s="389"/>
      <c r="D817" s="391"/>
      <c r="E817" s="390"/>
      <c r="F817" s="389"/>
      <c r="G817" s="389"/>
      <c r="I817" s="22"/>
      <c r="J817" s="389"/>
      <c r="K817" s="389"/>
      <c r="L817" s="389"/>
      <c r="M817" s="389"/>
    </row>
    <row r="818" spans="1:13" ht="15" x14ac:dyDescent="0.25">
      <c r="A818" s="389"/>
      <c r="D818" s="391"/>
      <c r="E818" s="390"/>
      <c r="F818" s="389"/>
      <c r="G818" s="389"/>
      <c r="I818" s="22"/>
      <c r="J818" s="389"/>
      <c r="K818" s="389"/>
      <c r="L818" s="389"/>
      <c r="M818" s="389"/>
    </row>
    <row r="819" spans="1:13" ht="15" x14ac:dyDescent="0.25">
      <c r="A819" s="389"/>
      <c r="D819" s="391"/>
      <c r="E819" s="390"/>
      <c r="F819" s="389"/>
      <c r="G819" s="389"/>
      <c r="I819" s="22"/>
      <c r="J819" s="389"/>
      <c r="K819" s="389"/>
      <c r="L819" s="389"/>
      <c r="M819" s="389"/>
    </row>
    <row r="820" spans="1:13" ht="15" x14ac:dyDescent="0.25">
      <c r="A820" s="389"/>
      <c r="D820" s="391"/>
      <c r="E820" s="390"/>
      <c r="F820" s="389"/>
      <c r="G820" s="389"/>
      <c r="I820" s="22"/>
      <c r="J820" s="389"/>
      <c r="K820" s="389"/>
      <c r="L820" s="389"/>
      <c r="M820" s="389"/>
    </row>
    <row r="821" spans="1:13" ht="15" x14ac:dyDescent="0.25">
      <c r="A821" s="389"/>
      <c r="D821" s="391"/>
      <c r="E821" s="390"/>
      <c r="F821" s="389"/>
      <c r="G821" s="389"/>
      <c r="I821" s="22"/>
      <c r="J821" s="389"/>
      <c r="K821" s="389"/>
      <c r="L821" s="389"/>
      <c r="M821" s="389"/>
    </row>
    <row r="822" spans="1:13" ht="15" x14ac:dyDescent="0.25">
      <c r="A822" s="389"/>
      <c r="D822" s="391"/>
      <c r="E822" s="390"/>
      <c r="F822" s="389"/>
      <c r="G822" s="389"/>
      <c r="I822" s="22"/>
      <c r="J822" s="389"/>
      <c r="K822" s="389"/>
      <c r="L822" s="389"/>
      <c r="M822" s="389"/>
    </row>
    <row r="823" spans="1:13" ht="15" x14ac:dyDescent="0.25">
      <c r="A823" s="389"/>
      <c r="D823" s="391"/>
      <c r="E823" s="390"/>
      <c r="F823" s="389"/>
      <c r="G823" s="389"/>
      <c r="I823" s="22"/>
      <c r="J823" s="389"/>
      <c r="K823" s="389"/>
      <c r="L823" s="389"/>
      <c r="M823" s="389"/>
    </row>
    <row r="824" spans="1:13" ht="15" x14ac:dyDescent="0.25">
      <c r="A824" s="389"/>
      <c r="D824" s="391"/>
      <c r="E824" s="390"/>
      <c r="F824" s="389"/>
      <c r="G824" s="389"/>
      <c r="I824" s="22"/>
      <c r="J824" s="389"/>
      <c r="K824" s="389"/>
      <c r="L824" s="389"/>
      <c r="M824" s="389"/>
    </row>
    <row r="825" spans="1:13" ht="15" x14ac:dyDescent="0.25">
      <c r="A825" s="389"/>
      <c r="D825" s="391"/>
      <c r="E825" s="390"/>
      <c r="F825" s="389"/>
      <c r="G825" s="389"/>
      <c r="I825" s="22"/>
      <c r="J825" s="389"/>
      <c r="K825" s="389"/>
      <c r="L825" s="389"/>
      <c r="M825" s="389"/>
    </row>
    <row r="826" spans="1:13" ht="15" x14ac:dyDescent="0.25">
      <c r="A826" s="389"/>
      <c r="D826" s="391"/>
      <c r="E826" s="390"/>
      <c r="F826" s="389"/>
      <c r="G826" s="389"/>
      <c r="I826" s="22"/>
      <c r="J826" s="389"/>
      <c r="K826" s="389"/>
      <c r="L826" s="389"/>
      <c r="M826" s="389"/>
    </row>
    <row r="827" spans="1:13" ht="15" x14ac:dyDescent="0.25">
      <c r="A827" s="389"/>
      <c r="D827" s="391"/>
      <c r="E827" s="390"/>
      <c r="F827" s="389"/>
      <c r="G827" s="389"/>
      <c r="I827" s="22"/>
      <c r="J827" s="389"/>
      <c r="K827" s="389"/>
      <c r="L827" s="389"/>
      <c r="M827" s="389"/>
    </row>
    <row r="828" spans="1:13" ht="15" x14ac:dyDescent="0.25">
      <c r="A828" s="389"/>
      <c r="D828" s="391"/>
      <c r="E828" s="390"/>
      <c r="F828" s="389"/>
      <c r="G828" s="389"/>
      <c r="I828" s="22"/>
      <c r="J828" s="389"/>
      <c r="K828" s="389"/>
      <c r="L828" s="389"/>
      <c r="M828" s="389"/>
    </row>
    <row r="829" spans="1:13" ht="15" x14ac:dyDescent="0.25">
      <c r="A829" s="389"/>
      <c r="D829" s="391"/>
      <c r="E829" s="390"/>
      <c r="F829" s="389"/>
      <c r="G829" s="389"/>
      <c r="I829" s="22"/>
      <c r="J829" s="389"/>
      <c r="K829" s="389"/>
      <c r="L829" s="389"/>
      <c r="M829" s="389"/>
    </row>
    <row r="830" spans="1:13" ht="15" x14ac:dyDescent="0.25">
      <c r="A830" s="389"/>
      <c r="D830" s="391"/>
      <c r="E830" s="390"/>
      <c r="F830" s="389"/>
      <c r="G830" s="389"/>
      <c r="I830" s="22"/>
      <c r="J830" s="389"/>
      <c r="K830" s="389"/>
      <c r="L830" s="389"/>
      <c r="M830" s="389"/>
    </row>
    <row r="831" spans="1:13" ht="15" x14ac:dyDescent="0.25">
      <c r="A831" s="389"/>
      <c r="D831" s="391"/>
      <c r="E831" s="390"/>
      <c r="F831" s="389"/>
      <c r="G831" s="389"/>
      <c r="I831" s="22"/>
      <c r="J831" s="389"/>
      <c r="K831" s="389"/>
      <c r="L831" s="389"/>
      <c r="M831" s="389"/>
    </row>
    <row r="832" spans="1:13" ht="15" x14ac:dyDescent="0.25">
      <c r="A832" s="389"/>
      <c r="D832" s="391"/>
      <c r="E832" s="390"/>
      <c r="F832" s="389"/>
      <c r="G832" s="389"/>
      <c r="I832" s="22"/>
      <c r="J832" s="389"/>
      <c r="K832" s="389"/>
      <c r="L832" s="389"/>
      <c r="M832" s="389"/>
    </row>
    <row r="833" spans="1:13" ht="15" x14ac:dyDescent="0.25">
      <c r="A833" s="389"/>
      <c r="D833" s="391"/>
      <c r="E833" s="390"/>
      <c r="F833" s="389"/>
      <c r="G833" s="389"/>
      <c r="I833" s="22"/>
      <c r="J833" s="389"/>
      <c r="K833" s="389"/>
      <c r="L833" s="389"/>
      <c r="M833" s="389"/>
    </row>
    <row r="834" spans="1:13" ht="15" x14ac:dyDescent="0.25">
      <c r="A834" s="389"/>
      <c r="D834" s="391"/>
      <c r="E834" s="390"/>
      <c r="F834" s="389"/>
      <c r="G834" s="389"/>
      <c r="I834" s="22"/>
      <c r="J834" s="389"/>
      <c r="K834" s="389"/>
      <c r="L834" s="389"/>
      <c r="M834" s="389"/>
    </row>
    <row r="835" spans="1:13" ht="15" x14ac:dyDescent="0.25">
      <c r="A835" s="389"/>
      <c r="D835" s="391"/>
      <c r="E835" s="390"/>
      <c r="F835" s="389"/>
      <c r="G835" s="389"/>
      <c r="I835" s="22"/>
      <c r="J835" s="389"/>
      <c r="K835" s="389"/>
      <c r="L835" s="389"/>
      <c r="M835" s="389"/>
    </row>
    <row r="836" spans="1:13" ht="15" x14ac:dyDescent="0.25">
      <c r="A836" s="389"/>
      <c r="D836" s="391"/>
      <c r="E836" s="390"/>
      <c r="F836" s="389"/>
      <c r="G836" s="389"/>
      <c r="I836" s="22"/>
      <c r="J836" s="389"/>
      <c r="K836" s="389"/>
      <c r="L836" s="389"/>
      <c r="M836" s="389"/>
    </row>
    <row r="837" spans="1:13" ht="15" x14ac:dyDescent="0.25">
      <c r="A837" s="389"/>
      <c r="D837" s="391"/>
      <c r="E837" s="390"/>
      <c r="F837" s="389"/>
      <c r="G837" s="389"/>
      <c r="I837" s="22"/>
      <c r="J837" s="389"/>
      <c r="K837" s="389"/>
      <c r="L837" s="389"/>
      <c r="M837" s="389"/>
    </row>
    <row r="838" spans="1:13" ht="15" x14ac:dyDescent="0.25">
      <c r="A838" s="389"/>
      <c r="D838" s="391"/>
      <c r="E838" s="390"/>
      <c r="F838" s="389"/>
      <c r="G838" s="389"/>
      <c r="I838" s="22"/>
      <c r="J838" s="389"/>
      <c r="K838" s="389"/>
      <c r="L838" s="389"/>
      <c r="M838" s="389"/>
    </row>
    <row r="839" spans="1:13" ht="15" x14ac:dyDescent="0.25">
      <c r="A839" s="389"/>
      <c r="D839" s="391"/>
      <c r="E839" s="390"/>
      <c r="F839" s="389"/>
      <c r="G839" s="389"/>
      <c r="I839" s="22"/>
      <c r="J839" s="389"/>
      <c r="K839" s="389"/>
      <c r="L839" s="389"/>
      <c r="M839" s="389"/>
    </row>
    <row r="840" spans="1:13" ht="15" x14ac:dyDescent="0.25">
      <c r="A840" s="389"/>
      <c r="D840" s="391"/>
      <c r="E840" s="390"/>
      <c r="F840" s="389"/>
      <c r="G840" s="389"/>
      <c r="I840" s="22"/>
      <c r="J840" s="389"/>
      <c r="K840" s="389"/>
      <c r="L840" s="389"/>
      <c r="M840" s="389"/>
    </row>
    <row r="841" spans="1:13" ht="15" x14ac:dyDescent="0.25">
      <c r="A841" s="389"/>
      <c r="D841" s="391"/>
      <c r="E841" s="390"/>
      <c r="F841" s="389"/>
      <c r="G841" s="389"/>
      <c r="I841" s="22"/>
      <c r="J841" s="389"/>
      <c r="K841" s="389"/>
      <c r="L841" s="389"/>
      <c r="M841" s="389"/>
    </row>
    <row r="842" spans="1:13" ht="15" x14ac:dyDescent="0.25">
      <c r="A842" s="389"/>
      <c r="D842" s="391"/>
      <c r="E842" s="390"/>
      <c r="F842" s="389"/>
      <c r="G842" s="389"/>
      <c r="I842" s="22"/>
      <c r="J842" s="389"/>
      <c r="K842" s="389"/>
      <c r="L842" s="389"/>
      <c r="M842" s="389"/>
    </row>
    <row r="843" spans="1:13" ht="15" x14ac:dyDescent="0.25">
      <c r="A843" s="389"/>
      <c r="D843" s="391"/>
      <c r="E843" s="390"/>
      <c r="F843" s="389"/>
      <c r="G843" s="389"/>
      <c r="I843" s="22"/>
      <c r="J843" s="389"/>
      <c r="K843" s="389"/>
      <c r="L843" s="389"/>
      <c r="M843" s="389"/>
    </row>
    <row r="844" spans="1:13" ht="15" x14ac:dyDescent="0.25">
      <c r="A844" s="389"/>
      <c r="D844" s="391"/>
      <c r="E844" s="390"/>
      <c r="F844" s="389"/>
      <c r="G844" s="389"/>
      <c r="I844" s="22"/>
      <c r="J844" s="389"/>
      <c r="K844" s="389"/>
      <c r="L844" s="389"/>
      <c r="M844" s="389"/>
    </row>
    <row r="845" spans="1:13" ht="15" x14ac:dyDescent="0.25">
      <c r="A845" s="389"/>
      <c r="D845" s="391"/>
      <c r="E845" s="390"/>
      <c r="F845" s="389"/>
      <c r="G845" s="389"/>
      <c r="I845" s="22"/>
      <c r="J845" s="389"/>
      <c r="K845" s="389"/>
      <c r="L845" s="389"/>
      <c r="M845" s="389"/>
    </row>
    <row r="846" spans="1:13" ht="15" x14ac:dyDescent="0.25">
      <c r="A846" s="389"/>
      <c r="D846" s="391"/>
      <c r="E846" s="390"/>
      <c r="F846" s="389"/>
      <c r="G846" s="389"/>
      <c r="I846" s="22"/>
      <c r="J846" s="389"/>
      <c r="K846" s="389"/>
      <c r="L846" s="389"/>
      <c r="M846" s="389"/>
    </row>
    <row r="847" spans="1:13" ht="15" x14ac:dyDescent="0.25">
      <c r="A847" s="389"/>
      <c r="D847" s="391"/>
      <c r="E847" s="390"/>
      <c r="F847" s="389"/>
      <c r="G847" s="389"/>
      <c r="I847" s="22"/>
      <c r="J847" s="389"/>
      <c r="K847" s="389"/>
      <c r="L847" s="389"/>
      <c r="M847" s="389"/>
    </row>
    <row r="848" spans="1:13" ht="15" x14ac:dyDescent="0.25">
      <c r="A848" s="389"/>
      <c r="D848" s="391"/>
      <c r="E848" s="390"/>
      <c r="F848" s="389"/>
      <c r="G848" s="389"/>
      <c r="I848" s="22"/>
      <c r="J848" s="389"/>
      <c r="K848" s="389"/>
      <c r="L848" s="389"/>
      <c r="M848" s="389"/>
    </row>
    <row r="849" spans="1:13" ht="15" x14ac:dyDescent="0.25">
      <c r="A849" s="389"/>
      <c r="D849" s="391"/>
      <c r="E849" s="390"/>
      <c r="F849" s="389"/>
      <c r="G849" s="389"/>
      <c r="I849" s="22"/>
      <c r="J849" s="389"/>
      <c r="K849" s="389"/>
      <c r="L849" s="389"/>
      <c r="M849" s="389"/>
    </row>
    <row r="850" spans="1:13" ht="15" x14ac:dyDescent="0.25">
      <c r="A850" s="389"/>
      <c r="D850" s="391"/>
      <c r="E850" s="390"/>
      <c r="F850" s="389"/>
      <c r="G850" s="389"/>
      <c r="I850" s="22"/>
      <c r="J850" s="389"/>
      <c r="K850" s="389"/>
      <c r="L850" s="389"/>
      <c r="M850" s="389"/>
    </row>
    <row r="851" spans="1:13" ht="15" x14ac:dyDescent="0.25">
      <c r="A851" s="389"/>
      <c r="D851" s="391"/>
      <c r="E851" s="390"/>
      <c r="F851" s="389"/>
      <c r="G851" s="389"/>
      <c r="I851" s="22"/>
      <c r="J851" s="389"/>
      <c r="K851" s="389"/>
      <c r="L851" s="389"/>
      <c r="M851" s="389"/>
    </row>
    <row r="852" spans="1:13" ht="15" x14ac:dyDescent="0.25">
      <c r="A852" s="389"/>
      <c r="D852" s="391"/>
      <c r="E852" s="390"/>
      <c r="F852" s="389"/>
      <c r="G852" s="389"/>
      <c r="I852" s="22"/>
      <c r="J852" s="389"/>
      <c r="K852" s="389"/>
      <c r="L852" s="389"/>
      <c r="M852" s="389"/>
    </row>
    <row r="853" spans="1:13" ht="15" x14ac:dyDescent="0.25">
      <c r="A853" s="389"/>
      <c r="D853" s="391"/>
      <c r="E853" s="390"/>
      <c r="F853" s="389"/>
      <c r="G853" s="389"/>
      <c r="I853" s="22"/>
      <c r="J853" s="389"/>
      <c r="K853" s="389"/>
      <c r="L853" s="389"/>
      <c r="M853" s="389"/>
    </row>
    <row r="854" spans="1:13" ht="15" x14ac:dyDescent="0.25">
      <c r="A854" s="389"/>
      <c r="D854" s="391"/>
      <c r="E854" s="390"/>
      <c r="F854" s="389"/>
      <c r="G854" s="389"/>
      <c r="I854" s="22"/>
      <c r="J854" s="389"/>
      <c r="K854" s="389"/>
      <c r="L854" s="389"/>
      <c r="M854" s="389"/>
    </row>
    <row r="855" spans="1:13" ht="15" x14ac:dyDescent="0.25">
      <c r="A855" s="389"/>
      <c r="D855" s="391"/>
      <c r="E855" s="390"/>
      <c r="F855" s="389"/>
      <c r="G855" s="389"/>
      <c r="I855" s="22"/>
      <c r="J855" s="389"/>
      <c r="K855" s="389"/>
      <c r="L855" s="389"/>
      <c r="M855" s="389"/>
    </row>
    <row r="856" spans="1:13" ht="15" x14ac:dyDescent="0.25">
      <c r="A856" s="389"/>
      <c r="D856" s="391"/>
      <c r="E856" s="390"/>
      <c r="F856" s="389"/>
      <c r="G856" s="389"/>
      <c r="I856" s="22"/>
      <c r="J856" s="389"/>
      <c r="K856" s="389"/>
      <c r="L856" s="389"/>
      <c r="M856" s="389"/>
    </row>
    <row r="857" spans="1:13" ht="15" x14ac:dyDescent="0.25">
      <c r="A857" s="389"/>
      <c r="D857" s="391"/>
      <c r="E857" s="390"/>
      <c r="F857" s="389"/>
      <c r="G857" s="389"/>
      <c r="I857" s="22"/>
      <c r="J857" s="389"/>
      <c r="K857" s="389"/>
      <c r="L857" s="389"/>
      <c r="M857" s="389"/>
    </row>
    <row r="858" spans="1:13" ht="15" x14ac:dyDescent="0.25">
      <c r="A858" s="389"/>
      <c r="D858" s="391"/>
      <c r="E858" s="390"/>
      <c r="F858" s="389"/>
      <c r="G858" s="389"/>
      <c r="I858" s="22"/>
      <c r="J858" s="389"/>
      <c r="K858" s="389"/>
      <c r="L858" s="389"/>
      <c r="M858" s="389"/>
    </row>
    <row r="859" spans="1:13" ht="15" x14ac:dyDescent="0.25">
      <c r="A859" s="389"/>
      <c r="D859" s="391"/>
      <c r="E859" s="390"/>
      <c r="F859" s="389"/>
      <c r="G859" s="389"/>
      <c r="I859" s="22"/>
      <c r="J859" s="389"/>
      <c r="K859" s="389"/>
      <c r="L859" s="389"/>
      <c r="M859" s="389"/>
    </row>
    <row r="860" spans="1:13" ht="15" x14ac:dyDescent="0.25">
      <c r="A860" s="389"/>
      <c r="D860" s="391"/>
      <c r="E860" s="390"/>
      <c r="F860" s="389"/>
      <c r="G860" s="389"/>
      <c r="I860" s="22"/>
      <c r="J860" s="389"/>
      <c r="K860" s="389"/>
      <c r="L860" s="389"/>
      <c r="M860" s="389"/>
    </row>
    <row r="861" spans="1:13" ht="15" x14ac:dyDescent="0.25">
      <c r="A861" s="389"/>
      <c r="D861" s="391"/>
      <c r="E861" s="390"/>
      <c r="F861" s="389"/>
      <c r="G861" s="389"/>
      <c r="I861" s="22"/>
      <c r="J861" s="389"/>
      <c r="K861" s="389"/>
      <c r="L861" s="389"/>
      <c r="M861" s="389"/>
    </row>
    <row r="862" spans="1:13" ht="15" x14ac:dyDescent="0.25">
      <c r="A862" s="389"/>
      <c r="D862" s="391"/>
      <c r="E862" s="390"/>
      <c r="F862" s="389"/>
      <c r="G862" s="389"/>
      <c r="I862" s="22"/>
      <c r="J862" s="389"/>
      <c r="K862" s="389"/>
      <c r="L862" s="389"/>
      <c r="M862" s="389"/>
    </row>
    <row r="863" spans="1:13" ht="15" x14ac:dyDescent="0.25">
      <c r="A863" s="389"/>
      <c r="D863" s="391"/>
      <c r="E863" s="390"/>
      <c r="F863" s="389"/>
      <c r="G863" s="389"/>
      <c r="I863" s="22"/>
      <c r="J863" s="389"/>
      <c r="K863" s="389"/>
      <c r="L863" s="389"/>
      <c r="M863" s="389"/>
    </row>
    <row r="864" spans="1:13" ht="15" x14ac:dyDescent="0.25">
      <c r="A864" s="389"/>
      <c r="D864" s="391"/>
      <c r="E864" s="390"/>
      <c r="F864" s="389"/>
      <c r="G864" s="389"/>
      <c r="I864" s="22"/>
      <c r="J864" s="389"/>
      <c r="K864" s="389"/>
      <c r="L864" s="389"/>
      <c r="M864" s="389"/>
    </row>
    <row r="865" spans="1:13" ht="15" x14ac:dyDescent="0.25">
      <c r="A865" s="389"/>
      <c r="D865" s="391"/>
      <c r="E865" s="390"/>
      <c r="F865" s="389"/>
      <c r="G865" s="389"/>
      <c r="I865" s="22"/>
      <c r="J865" s="389"/>
      <c r="K865" s="389"/>
      <c r="L865" s="389"/>
      <c r="M865" s="389"/>
    </row>
    <row r="866" spans="1:13" ht="15" x14ac:dyDescent="0.25">
      <c r="A866" s="389"/>
      <c r="D866" s="391"/>
      <c r="E866" s="390"/>
      <c r="F866" s="389"/>
      <c r="G866" s="389"/>
      <c r="I866" s="22"/>
      <c r="J866" s="389"/>
      <c r="K866" s="389"/>
      <c r="L866" s="389"/>
      <c r="M866" s="389"/>
    </row>
    <row r="867" spans="1:13" ht="15" x14ac:dyDescent="0.25">
      <c r="A867" s="389"/>
      <c r="D867" s="391"/>
      <c r="E867" s="390"/>
      <c r="F867" s="389"/>
      <c r="G867" s="389"/>
      <c r="I867" s="22"/>
      <c r="J867" s="389"/>
      <c r="K867" s="389"/>
      <c r="L867" s="389"/>
      <c r="M867" s="389"/>
    </row>
    <row r="868" spans="1:13" ht="15" x14ac:dyDescent="0.25">
      <c r="A868" s="389"/>
      <c r="D868" s="391"/>
      <c r="E868" s="390"/>
      <c r="F868" s="389"/>
      <c r="G868" s="389"/>
      <c r="I868" s="22"/>
      <c r="J868" s="389"/>
      <c r="K868" s="389"/>
      <c r="L868" s="389"/>
      <c r="M868" s="389"/>
    </row>
    <row r="869" spans="1:13" ht="15" x14ac:dyDescent="0.25">
      <c r="A869" s="389"/>
      <c r="D869" s="391"/>
      <c r="E869" s="390"/>
      <c r="F869" s="389"/>
      <c r="G869" s="389"/>
      <c r="I869" s="22"/>
      <c r="J869" s="389"/>
      <c r="K869" s="389"/>
      <c r="L869" s="389"/>
      <c r="M869" s="389"/>
    </row>
    <row r="870" spans="1:13" ht="15" x14ac:dyDescent="0.25">
      <c r="A870" s="389"/>
      <c r="D870" s="391"/>
      <c r="E870" s="390"/>
      <c r="F870" s="389"/>
      <c r="G870" s="389"/>
      <c r="I870" s="22"/>
      <c r="J870" s="389"/>
      <c r="K870" s="389"/>
      <c r="L870" s="389"/>
      <c r="M870" s="389"/>
    </row>
    <row r="871" spans="1:13" ht="15" x14ac:dyDescent="0.25">
      <c r="A871" s="389"/>
      <c r="D871" s="391"/>
      <c r="E871" s="390"/>
      <c r="F871" s="389"/>
      <c r="G871" s="389"/>
      <c r="I871" s="22"/>
      <c r="J871" s="389"/>
      <c r="K871" s="389"/>
      <c r="L871" s="389"/>
      <c r="M871" s="389"/>
    </row>
    <row r="872" spans="1:13" ht="15" x14ac:dyDescent="0.25">
      <c r="A872" s="389"/>
      <c r="D872" s="391"/>
      <c r="E872" s="390"/>
      <c r="F872" s="389"/>
      <c r="G872" s="389"/>
      <c r="I872" s="22"/>
      <c r="J872" s="389"/>
      <c r="K872" s="389"/>
      <c r="L872" s="389"/>
      <c r="M872" s="389"/>
    </row>
    <row r="873" spans="1:13" ht="15" x14ac:dyDescent="0.25">
      <c r="A873" s="389"/>
      <c r="D873" s="391"/>
      <c r="E873" s="390"/>
      <c r="F873" s="389"/>
      <c r="G873" s="389"/>
      <c r="I873" s="22"/>
      <c r="J873" s="389"/>
      <c r="K873" s="389"/>
      <c r="L873" s="389"/>
      <c r="M873" s="389"/>
    </row>
    <row r="874" spans="1:13" ht="15" x14ac:dyDescent="0.25">
      <c r="A874" s="389"/>
      <c r="D874" s="391"/>
      <c r="E874" s="390"/>
      <c r="F874" s="389"/>
      <c r="G874" s="389"/>
      <c r="I874" s="22"/>
      <c r="J874" s="389"/>
      <c r="K874" s="389"/>
      <c r="L874" s="389"/>
      <c r="M874" s="389"/>
    </row>
    <row r="875" spans="1:13" ht="15" x14ac:dyDescent="0.25">
      <c r="A875" s="389"/>
      <c r="D875" s="391"/>
      <c r="E875" s="390"/>
      <c r="F875" s="389"/>
      <c r="G875" s="389"/>
      <c r="I875" s="22"/>
      <c r="J875" s="389"/>
      <c r="K875" s="389"/>
      <c r="L875" s="389"/>
      <c r="M875" s="389"/>
    </row>
    <row r="876" spans="1:13" ht="15" x14ac:dyDescent="0.25">
      <c r="A876" s="389"/>
      <c r="D876" s="391"/>
      <c r="E876" s="390"/>
      <c r="F876" s="389"/>
      <c r="G876" s="389"/>
      <c r="I876" s="22"/>
      <c r="J876" s="389"/>
      <c r="K876" s="389"/>
      <c r="L876" s="389"/>
      <c r="M876" s="389"/>
    </row>
    <row r="877" spans="1:13" ht="15" x14ac:dyDescent="0.25">
      <c r="A877" s="389"/>
      <c r="D877" s="391"/>
      <c r="E877" s="390"/>
      <c r="F877" s="389"/>
      <c r="G877" s="389"/>
      <c r="I877" s="22"/>
      <c r="J877" s="389"/>
      <c r="K877" s="389"/>
      <c r="L877" s="389"/>
      <c r="M877" s="389"/>
    </row>
    <row r="878" spans="1:13" ht="15" x14ac:dyDescent="0.25">
      <c r="A878" s="389"/>
      <c r="D878" s="391"/>
      <c r="E878" s="390"/>
      <c r="F878" s="389"/>
      <c r="G878" s="389"/>
      <c r="I878" s="22"/>
      <c r="J878" s="389"/>
      <c r="K878" s="389"/>
      <c r="L878" s="389"/>
      <c r="M878" s="389"/>
    </row>
    <row r="879" spans="1:13" ht="15" x14ac:dyDescent="0.25">
      <c r="A879" s="389"/>
      <c r="D879" s="391"/>
      <c r="E879" s="390"/>
      <c r="F879" s="389"/>
      <c r="G879" s="389"/>
      <c r="I879" s="22"/>
      <c r="J879" s="389"/>
      <c r="K879" s="389"/>
      <c r="L879" s="389"/>
      <c r="M879" s="389"/>
    </row>
    <row r="880" spans="1:13" ht="15" x14ac:dyDescent="0.25">
      <c r="A880" s="389"/>
      <c r="D880" s="391"/>
      <c r="E880" s="390"/>
      <c r="F880" s="389"/>
      <c r="G880" s="389"/>
      <c r="I880" s="22"/>
      <c r="J880" s="389"/>
      <c r="K880" s="389"/>
      <c r="L880" s="389"/>
      <c r="M880" s="389"/>
    </row>
    <row r="881" spans="1:13" ht="15" x14ac:dyDescent="0.25">
      <c r="A881" s="389"/>
      <c r="D881" s="391"/>
      <c r="E881" s="390"/>
      <c r="F881" s="389"/>
      <c r="G881" s="389"/>
      <c r="I881" s="22"/>
      <c r="J881" s="389"/>
      <c r="K881" s="389"/>
      <c r="L881" s="389"/>
      <c r="M881" s="389"/>
    </row>
    <row r="882" spans="1:13" ht="15" x14ac:dyDescent="0.25">
      <c r="A882" s="389"/>
      <c r="D882" s="391"/>
      <c r="E882" s="390"/>
      <c r="F882" s="389"/>
      <c r="G882" s="389"/>
      <c r="I882" s="22"/>
      <c r="J882" s="389"/>
      <c r="K882" s="389"/>
      <c r="L882" s="389"/>
      <c r="M882" s="389"/>
    </row>
    <row r="883" spans="1:13" ht="15" x14ac:dyDescent="0.25">
      <c r="A883" s="389"/>
      <c r="D883" s="391"/>
      <c r="E883" s="390"/>
      <c r="F883" s="389"/>
      <c r="G883" s="389"/>
      <c r="I883" s="22"/>
      <c r="J883" s="389"/>
      <c r="K883" s="389"/>
      <c r="L883" s="389"/>
      <c r="M883" s="389"/>
    </row>
    <row r="884" spans="1:13" ht="15" x14ac:dyDescent="0.25">
      <c r="A884" s="389"/>
      <c r="D884" s="391"/>
      <c r="E884" s="390"/>
      <c r="F884" s="389"/>
      <c r="G884" s="389"/>
      <c r="I884" s="22"/>
      <c r="J884" s="389"/>
      <c r="K884" s="389"/>
      <c r="L884" s="389"/>
      <c r="M884" s="389"/>
    </row>
    <row r="885" spans="1:13" ht="15" x14ac:dyDescent="0.25">
      <c r="A885" s="389"/>
      <c r="D885" s="391"/>
      <c r="E885" s="390"/>
      <c r="F885" s="389"/>
      <c r="G885" s="389"/>
      <c r="I885" s="22"/>
      <c r="J885" s="389"/>
      <c r="K885" s="389"/>
      <c r="L885" s="389"/>
      <c r="M885" s="389"/>
    </row>
    <row r="886" spans="1:13" ht="15" x14ac:dyDescent="0.25">
      <c r="A886" s="389"/>
      <c r="D886" s="391"/>
      <c r="E886" s="390"/>
      <c r="F886" s="389"/>
      <c r="G886" s="389"/>
      <c r="I886" s="22"/>
      <c r="J886" s="389"/>
      <c r="K886" s="389"/>
      <c r="L886" s="389"/>
      <c r="M886" s="389"/>
    </row>
    <row r="887" spans="1:13" ht="15" x14ac:dyDescent="0.25">
      <c r="A887" s="389"/>
      <c r="D887" s="391"/>
      <c r="E887" s="390"/>
      <c r="F887" s="389"/>
      <c r="G887" s="389"/>
      <c r="I887" s="22"/>
      <c r="J887" s="389"/>
      <c r="K887" s="389"/>
      <c r="L887" s="389"/>
      <c r="M887" s="389"/>
    </row>
    <row r="888" spans="1:13" ht="15" x14ac:dyDescent="0.25">
      <c r="A888" s="389"/>
      <c r="D888" s="391"/>
      <c r="E888" s="390"/>
      <c r="F888" s="389"/>
      <c r="G888" s="389"/>
      <c r="I888" s="22"/>
      <c r="J888" s="389"/>
      <c r="K888" s="389"/>
      <c r="L888" s="389"/>
      <c r="M888" s="389"/>
    </row>
    <row r="889" spans="1:13" ht="15" x14ac:dyDescent="0.25">
      <c r="A889" s="389"/>
      <c r="D889" s="391"/>
      <c r="E889" s="390"/>
      <c r="F889" s="389"/>
      <c r="G889" s="389"/>
      <c r="I889" s="22"/>
      <c r="J889" s="389"/>
      <c r="K889" s="389"/>
      <c r="L889" s="389"/>
      <c r="M889" s="389"/>
    </row>
    <row r="890" spans="1:13" ht="15" x14ac:dyDescent="0.25">
      <c r="A890" s="389"/>
      <c r="D890" s="391"/>
      <c r="E890" s="390"/>
      <c r="F890" s="389"/>
      <c r="G890" s="389"/>
      <c r="I890" s="22"/>
      <c r="J890" s="389"/>
      <c r="K890" s="389"/>
      <c r="L890" s="389"/>
      <c r="M890" s="389"/>
    </row>
    <row r="891" spans="1:13" ht="15" x14ac:dyDescent="0.25">
      <c r="A891" s="389"/>
      <c r="D891" s="391"/>
      <c r="E891" s="390"/>
      <c r="F891" s="389"/>
      <c r="G891" s="389"/>
      <c r="I891" s="22"/>
      <c r="J891" s="389"/>
      <c r="K891" s="389"/>
      <c r="L891" s="389"/>
      <c r="M891" s="389"/>
    </row>
    <row r="892" spans="1:13" ht="15" x14ac:dyDescent="0.25">
      <c r="A892" s="389"/>
      <c r="D892" s="391"/>
      <c r="E892" s="390"/>
      <c r="F892" s="389"/>
      <c r="G892" s="389"/>
      <c r="I892" s="22"/>
      <c r="J892" s="389"/>
      <c r="K892" s="389"/>
      <c r="L892" s="389"/>
      <c r="M892" s="389"/>
    </row>
    <row r="893" spans="1:13" ht="15" x14ac:dyDescent="0.25">
      <c r="A893" s="389"/>
      <c r="D893" s="391"/>
      <c r="E893" s="390"/>
      <c r="F893" s="389"/>
      <c r="G893" s="389"/>
      <c r="I893" s="22"/>
      <c r="J893" s="389"/>
      <c r="K893" s="389"/>
      <c r="L893" s="389"/>
      <c r="M893" s="389"/>
    </row>
    <row r="894" spans="1:13" ht="15" x14ac:dyDescent="0.25">
      <c r="A894" s="389"/>
      <c r="D894" s="391"/>
      <c r="E894" s="390"/>
      <c r="F894" s="389"/>
      <c r="G894" s="389"/>
      <c r="I894" s="22"/>
      <c r="J894" s="389"/>
      <c r="K894" s="389"/>
      <c r="L894" s="389"/>
      <c r="M894" s="389"/>
    </row>
    <row r="895" spans="1:13" ht="15" x14ac:dyDescent="0.25">
      <c r="A895" s="389"/>
      <c r="D895" s="391"/>
      <c r="E895" s="390"/>
      <c r="F895" s="389"/>
      <c r="G895" s="389"/>
      <c r="I895" s="22"/>
      <c r="J895" s="389"/>
      <c r="K895" s="389"/>
      <c r="L895" s="389"/>
      <c r="M895" s="389"/>
    </row>
    <row r="896" spans="1:13" ht="15" x14ac:dyDescent="0.25">
      <c r="A896" s="389"/>
      <c r="D896" s="391"/>
      <c r="E896" s="390"/>
      <c r="F896" s="389"/>
      <c r="G896" s="389"/>
      <c r="I896" s="22"/>
      <c r="J896" s="389"/>
      <c r="K896" s="389"/>
      <c r="L896" s="389"/>
      <c r="M896" s="389"/>
    </row>
    <row r="897" spans="1:13" ht="15" x14ac:dyDescent="0.25">
      <c r="A897" s="389"/>
      <c r="D897" s="391"/>
      <c r="E897" s="390"/>
      <c r="F897" s="389"/>
      <c r="G897" s="389"/>
      <c r="I897" s="22"/>
      <c r="J897" s="389"/>
      <c r="K897" s="389"/>
      <c r="L897" s="389"/>
      <c r="M897" s="389"/>
    </row>
    <row r="898" spans="1:13" ht="15" x14ac:dyDescent="0.25">
      <c r="A898" s="389"/>
      <c r="D898" s="391"/>
      <c r="E898" s="390"/>
      <c r="F898" s="389"/>
      <c r="G898" s="389"/>
      <c r="I898" s="22"/>
      <c r="J898" s="389"/>
      <c r="K898" s="389"/>
      <c r="L898" s="389"/>
      <c r="M898" s="389"/>
    </row>
    <row r="899" spans="1:13" ht="15" x14ac:dyDescent="0.25">
      <c r="A899" s="389"/>
      <c r="D899" s="391"/>
      <c r="E899" s="390"/>
      <c r="F899" s="389"/>
      <c r="G899" s="389"/>
      <c r="I899" s="22"/>
      <c r="J899" s="389"/>
      <c r="K899" s="389"/>
      <c r="L899" s="389"/>
      <c r="M899" s="389"/>
    </row>
    <row r="900" spans="1:13" ht="15" x14ac:dyDescent="0.25">
      <c r="A900" s="389"/>
      <c r="D900" s="391"/>
      <c r="E900" s="390"/>
      <c r="F900" s="389"/>
      <c r="G900" s="389"/>
      <c r="I900" s="22"/>
      <c r="J900" s="389"/>
      <c r="K900" s="389"/>
      <c r="L900" s="389"/>
      <c r="M900" s="389"/>
    </row>
    <row r="901" spans="1:13" ht="15" x14ac:dyDescent="0.25">
      <c r="A901" s="389"/>
      <c r="D901" s="391"/>
      <c r="E901" s="390"/>
      <c r="F901" s="389"/>
      <c r="G901" s="389"/>
      <c r="I901" s="22"/>
      <c r="J901" s="389"/>
      <c r="K901" s="389"/>
      <c r="L901" s="389"/>
      <c r="M901" s="389"/>
    </row>
    <row r="902" spans="1:13" ht="15" x14ac:dyDescent="0.25">
      <c r="A902" s="389"/>
      <c r="D902" s="391"/>
      <c r="E902" s="390"/>
      <c r="F902" s="389"/>
      <c r="G902" s="389"/>
      <c r="I902" s="22"/>
      <c r="J902" s="389"/>
      <c r="K902" s="389"/>
      <c r="L902" s="389"/>
      <c r="M902" s="389"/>
    </row>
    <row r="903" spans="1:13" ht="15" x14ac:dyDescent="0.25">
      <c r="A903" s="389"/>
      <c r="D903" s="391"/>
      <c r="E903" s="390"/>
      <c r="F903" s="389"/>
      <c r="G903" s="389"/>
      <c r="I903" s="22"/>
      <c r="J903" s="389"/>
      <c r="K903" s="389"/>
      <c r="L903" s="389"/>
      <c r="M903" s="389"/>
    </row>
    <row r="904" spans="1:13" ht="15" x14ac:dyDescent="0.25">
      <c r="A904" s="389"/>
      <c r="D904" s="391"/>
      <c r="E904" s="390"/>
      <c r="F904" s="389"/>
      <c r="G904" s="389"/>
      <c r="I904" s="22"/>
      <c r="J904" s="389"/>
      <c r="K904" s="389"/>
      <c r="L904" s="389"/>
      <c r="M904" s="389"/>
    </row>
    <row r="905" spans="1:13" ht="15" x14ac:dyDescent="0.25">
      <c r="A905" s="389"/>
      <c r="D905" s="391"/>
      <c r="E905" s="390"/>
      <c r="F905" s="389"/>
      <c r="G905" s="389"/>
      <c r="I905" s="22"/>
      <c r="J905" s="389"/>
      <c r="K905" s="389"/>
      <c r="L905" s="389"/>
      <c r="M905" s="389"/>
    </row>
    <row r="906" spans="1:13" ht="15" x14ac:dyDescent="0.25">
      <c r="A906" s="389"/>
      <c r="D906" s="391"/>
      <c r="E906" s="390"/>
      <c r="F906" s="389"/>
      <c r="G906" s="389"/>
      <c r="I906" s="22"/>
      <c r="J906" s="389"/>
      <c r="K906" s="389"/>
      <c r="L906" s="389"/>
      <c r="M906" s="389"/>
    </row>
    <row r="907" spans="1:13" ht="15" x14ac:dyDescent="0.25">
      <c r="A907" s="389"/>
      <c r="D907" s="391"/>
      <c r="E907" s="390"/>
      <c r="F907" s="389"/>
      <c r="G907" s="389"/>
      <c r="I907" s="22"/>
      <c r="J907" s="389"/>
      <c r="K907" s="389"/>
      <c r="L907" s="389"/>
      <c r="M907" s="389"/>
    </row>
    <row r="908" spans="1:13" ht="15" x14ac:dyDescent="0.25">
      <c r="A908" s="389"/>
      <c r="D908" s="391"/>
      <c r="E908" s="390"/>
      <c r="F908" s="389"/>
      <c r="G908" s="389"/>
      <c r="I908" s="22"/>
      <c r="J908" s="389"/>
      <c r="K908" s="389"/>
      <c r="L908" s="389"/>
      <c r="M908" s="389"/>
    </row>
    <row r="909" spans="1:13" ht="15" x14ac:dyDescent="0.25">
      <c r="A909" s="389"/>
      <c r="D909" s="391"/>
      <c r="E909" s="390"/>
      <c r="F909" s="389"/>
      <c r="G909" s="389"/>
      <c r="I909" s="22"/>
      <c r="J909" s="389"/>
      <c r="K909" s="389"/>
      <c r="L909" s="389"/>
      <c r="M909" s="389"/>
    </row>
    <row r="910" spans="1:13" ht="15" x14ac:dyDescent="0.25">
      <c r="A910" s="389"/>
      <c r="D910" s="391"/>
      <c r="E910" s="390"/>
      <c r="F910" s="389"/>
      <c r="G910" s="389"/>
      <c r="I910" s="22"/>
      <c r="J910" s="389"/>
      <c r="K910" s="389"/>
      <c r="L910" s="389"/>
      <c r="M910" s="389"/>
    </row>
    <row r="911" spans="1:13" ht="15" x14ac:dyDescent="0.25">
      <c r="A911" s="389"/>
      <c r="D911" s="391"/>
      <c r="E911" s="390"/>
      <c r="F911" s="389"/>
      <c r="G911" s="389"/>
      <c r="I911" s="22"/>
      <c r="J911" s="389"/>
      <c r="K911" s="389"/>
      <c r="L911" s="389"/>
      <c r="M911" s="389"/>
    </row>
    <row r="912" spans="1:13" ht="15" x14ac:dyDescent="0.25">
      <c r="A912" s="389"/>
      <c r="D912" s="391"/>
      <c r="E912" s="390"/>
      <c r="F912" s="389"/>
      <c r="G912" s="389"/>
      <c r="I912" s="22"/>
      <c r="J912" s="389"/>
      <c r="K912" s="389"/>
      <c r="L912" s="389"/>
      <c r="M912" s="389"/>
    </row>
    <row r="913" spans="1:13" ht="15" x14ac:dyDescent="0.25">
      <c r="A913" s="389"/>
      <c r="D913" s="391"/>
      <c r="E913" s="390"/>
      <c r="F913" s="389"/>
      <c r="G913" s="389"/>
      <c r="I913" s="22"/>
      <c r="J913" s="389"/>
      <c r="K913" s="389"/>
      <c r="L913" s="389"/>
      <c r="M913" s="389"/>
    </row>
    <row r="914" spans="1:13" ht="15" x14ac:dyDescent="0.25">
      <c r="A914" s="389"/>
      <c r="D914" s="391"/>
      <c r="E914" s="390"/>
      <c r="F914" s="389"/>
      <c r="G914" s="389"/>
      <c r="I914" s="22"/>
      <c r="J914" s="389"/>
      <c r="K914" s="389"/>
      <c r="L914" s="389"/>
      <c r="M914" s="389"/>
    </row>
    <row r="915" spans="1:13" ht="15" x14ac:dyDescent="0.25">
      <c r="A915" s="389"/>
      <c r="D915" s="391"/>
      <c r="E915" s="390"/>
      <c r="F915" s="389"/>
      <c r="G915" s="389"/>
      <c r="I915" s="22"/>
      <c r="J915" s="389"/>
      <c r="K915" s="389"/>
      <c r="L915" s="389"/>
      <c r="M915" s="389"/>
    </row>
    <row r="916" spans="1:13" ht="15" x14ac:dyDescent="0.25">
      <c r="A916" s="389"/>
      <c r="D916" s="391"/>
      <c r="E916" s="390"/>
      <c r="F916" s="389"/>
      <c r="G916" s="389"/>
      <c r="I916" s="22"/>
      <c r="J916" s="389"/>
      <c r="K916" s="389"/>
      <c r="L916" s="389"/>
      <c r="M916" s="389"/>
    </row>
    <row r="917" spans="1:13" ht="15" x14ac:dyDescent="0.25">
      <c r="A917" s="389"/>
      <c r="D917" s="391"/>
      <c r="E917" s="390"/>
      <c r="F917" s="389"/>
      <c r="G917" s="389"/>
      <c r="I917" s="22"/>
      <c r="J917" s="389"/>
      <c r="K917" s="389"/>
      <c r="L917" s="389"/>
      <c r="M917" s="389"/>
    </row>
    <row r="918" spans="1:13" ht="15" x14ac:dyDescent="0.25">
      <c r="A918" s="389"/>
      <c r="D918" s="391"/>
      <c r="E918" s="390"/>
      <c r="F918" s="389"/>
      <c r="G918" s="389"/>
      <c r="I918" s="22"/>
      <c r="J918" s="389"/>
      <c r="K918" s="389"/>
      <c r="L918" s="389"/>
      <c r="M918" s="389"/>
    </row>
    <row r="919" spans="1:13" ht="15" x14ac:dyDescent="0.25">
      <c r="A919" s="389"/>
      <c r="D919" s="391"/>
      <c r="E919" s="390"/>
      <c r="F919" s="389"/>
      <c r="G919" s="389"/>
      <c r="I919" s="22"/>
      <c r="J919" s="389"/>
      <c r="K919" s="389"/>
      <c r="L919" s="389"/>
      <c r="M919" s="389"/>
    </row>
    <row r="920" spans="1:13" ht="15" x14ac:dyDescent="0.25">
      <c r="A920" s="389"/>
      <c r="D920" s="391"/>
      <c r="E920" s="390"/>
      <c r="F920" s="389"/>
      <c r="G920" s="389"/>
      <c r="I920" s="22"/>
      <c r="J920" s="389"/>
      <c r="K920" s="389"/>
      <c r="L920" s="389"/>
      <c r="M920" s="389"/>
    </row>
    <row r="921" spans="1:13" ht="15" x14ac:dyDescent="0.25">
      <c r="A921" s="389"/>
      <c r="D921" s="391"/>
      <c r="E921" s="390"/>
      <c r="F921" s="389"/>
      <c r="G921" s="389"/>
      <c r="I921" s="22"/>
      <c r="J921" s="389"/>
      <c r="K921" s="389"/>
      <c r="L921" s="389"/>
      <c r="M921" s="389"/>
    </row>
    <row r="922" spans="1:13" ht="15" x14ac:dyDescent="0.25">
      <c r="A922" s="389"/>
      <c r="D922" s="391"/>
      <c r="E922" s="390"/>
      <c r="F922" s="389"/>
      <c r="G922" s="389"/>
      <c r="I922" s="22"/>
      <c r="J922" s="389"/>
      <c r="K922" s="389"/>
      <c r="L922" s="389"/>
      <c r="M922" s="389"/>
    </row>
    <row r="923" spans="1:13" ht="15" x14ac:dyDescent="0.25">
      <c r="A923" s="389"/>
      <c r="D923" s="391"/>
      <c r="E923" s="390"/>
      <c r="F923" s="389"/>
      <c r="G923" s="389"/>
      <c r="I923" s="22"/>
      <c r="J923" s="389"/>
      <c r="K923" s="389"/>
      <c r="L923" s="389"/>
      <c r="M923" s="389"/>
    </row>
    <row r="924" spans="1:13" ht="15" x14ac:dyDescent="0.25">
      <c r="A924" s="389"/>
      <c r="D924" s="391"/>
      <c r="E924" s="390"/>
      <c r="F924" s="389"/>
      <c r="G924" s="389"/>
      <c r="I924" s="22"/>
      <c r="J924" s="389"/>
      <c r="K924" s="389"/>
      <c r="L924" s="389"/>
      <c r="M924" s="389"/>
    </row>
    <row r="925" spans="1:13" ht="15" x14ac:dyDescent="0.25">
      <c r="A925" s="389"/>
      <c r="D925" s="391"/>
      <c r="E925" s="390"/>
      <c r="F925" s="389"/>
      <c r="G925" s="389"/>
      <c r="I925" s="22"/>
      <c r="J925" s="389"/>
      <c r="K925" s="389"/>
      <c r="L925" s="389"/>
      <c r="M925" s="389"/>
    </row>
    <row r="926" spans="1:13" ht="15" x14ac:dyDescent="0.25">
      <c r="A926" s="389"/>
      <c r="D926" s="391"/>
      <c r="E926" s="390"/>
      <c r="F926" s="389"/>
      <c r="G926" s="389"/>
      <c r="I926" s="22"/>
      <c r="J926" s="389"/>
      <c r="K926" s="389"/>
      <c r="L926" s="389"/>
      <c r="M926" s="389"/>
    </row>
    <row r="927" spans="1:13" ht="15" x14ac:dyDescent="0.25">
      <c r="A927" s="389"/>
      <c r="D927" s="391"/>
      <c r="E927" s="390"/>
      <c r="F927" s="389"/>
      <c r="G927" s="389"/>
      <c r="I927" s="22"/>
      <c r="J927" s="389"/>
      <c r="K927" s="389"/>
      <c r="L927" s="389"/>
      <c r="M927" s="389"/>
    </row>
    <row r="928" spans="1:13" ht="15" x14ac:dyDescent="0.25">
      <c r="A928" s="389"/>
      <c r="D928" s="391"/>
      <c r="E928" s="390"/>
      <c r="F928" s="389"/>
      <c r="G928" s="389"/>
      <c r="I928" s="22"/>
      <c r="J928" s="389"/>
      <c r="K928" s="389"/>
      <c r="L928" s="389"/>
      <c r="M928" s="389"/>
    </row>
    <row r="929" spans="1:13" ht="15" x14ac:dyDescent="0.25">
      <c r="A929" s="389"/>
      <c r="D929" s="391"/>
      <c r="E929" s="390"/>
      <c r="F929" s="389"/>
      <c r="G929" s="389"/>
      <c r="I929" s="22"/>
      <c r="J929" s="389"/>
      <c r="K929" s="389"/>
      <c r="L929" s="389"/>
      <c r="M929" s="389"/>
    </row>
    <row r="930" spans="1:13" ht="15" x14ac:dyDescent="0.25">
      <c r="A930" s="389"/>
      <c r="D930" s="391"/>
      <c r="E930" s="390"/>
      <c r="F930" s="389"/>
      <c r="G930" s="389"/>
      <c r="I930" s="22"/>
      <c r="J930" s="389"/>
      <c r="K930" s="389"/>
      <c r="L930" s="389"/>
      <c r="M930" s="389"/>
    </row>
    <row r="931" spans="1:13" ht="15" x14ac:dyDescent="0.25">
      <c r="A931" s="389"/>
      <c r="D931" s="391"/>
      <c r="E931" s="390"/>
      <c r="F931" s="389"/>
      <c r="G931" s="389"/>
      <c r="I931" s="22"/>
      <c r="J931" s="389"/>
      <c r="K931" s="389"/>
      <c r="L931" s="389"/>
      <c r="M931" s="389"/>
    </row>
    <row r="932" spans="1:13" ht="15" x14ac:dyDescent="0.25">
      <c r="A932" s="389"/>
      <c r="D932" s="391"/>
      <c r="E932" s="390"/>
      <c r="F932" s="389"/>
      <c r="G932" s="389"/>
      <c r="I932" s="22"/>
      <c r="J932" s="389"/>
      <c r="K932" s="389"/>
      <c r="L932" s="389"/>
      <c r="M932" s="389"/>
    </row>
    <row r="933" spans="1:13" ht="15" x14ac:dyDescent="0.25">
      <c r="A933" s="389"/>
      <c r="D933" s="391"/>
      <c r="E933" s="390"/>
      <c r="F933" s="389"/>
      <c r="G933" s="389"/>
      <c r="I933" s="22"/>
      <c r="J933" s="389"/>
      <c r="K933" s="389"/>
      <c r="L933" s="389"/>
      <c r="M933" s="389"/>
    </row>
    <row r="934" spans="1:13" ht="15" x14ac:dyDescent="0.25">
      <c r="A934" s="389"/>
      <c r="D934" s="391"/>
      <c r="E934" s="390"/>
      <c r="F934" s="389"/>
      <c r="G934" s="389"/>
      <c r="I934" s="22"/>
      <c r="J934" s="389"/>
      <c r="K934" s="389"/>
      <c r="L934" s="389"/>
      <c r="M934" s="389"/>
    </row>
    <row r="935" spans="1:13" ht="15" x14ac:dyDescent="0.25">
      <c r="A935" s="389"/>
      <c r="D935" s="391"/>
      <c r="E935" s="390"/>
      <c r="F935" s="389"/>
      <c r="G935" s="389"/>
      <c r="I935" s="22"/>
      <c r="J935" s="389"/>
      <c r="K935" s="389"/>
      <c r="L935" s="389"/>
      <c r="M935" s="389"/>
    </row>
    <row r="936" spans="1:13" ht="15" x14ac:dyDescent="0.25">
      <c r="A936" s="389"/>
      <c r="D936" s="391"/>
      <c r="E936" s="390"/>
      <c r="F936" s="389"/>
      <c r="G936" s="389"/>
      <c r="I936" s="22"/>
      <c r="J936" s="389"/>
      <c r="K936" s="389"/>
      <c r="L936" s="389"/>
      <c r="M936" s="389"/>
    </row>
    <row r="937" spans="1:13" ht="15" x14ac:dyDescent="0.25">
      <c r="A937" s="389"/>
      <c r="D937" s="391"/>
      <c r="E937" s="390"/>
      <c r="F937" s="389"/>
      <c r="G937" s="389"/>
      <c r="I937" s="22"/>
      <c r="J937" s="389"/>
      <c r="K937" s="389"/>
      <c r="L937" s="389"/>
      <c r="M937" s="389"/>
    </row>
    <row r="938" spans="1:13" ht="15" x14ac:dyDescent="0.25">
      <c r="A938" s="389"/>
      <c r="D938" s="391"/>
      <c r="E938" s="390"/>
      <c r="F938" s="389"/>
      <c r="G938" s="389"/>
      <c r="I938" s="22"/>
      <c r="J938" s="389"/>
      <c r="K938" s="389"/>
      <c r="L938" s="389"/>
      <c r="M938" s="389"/>
    </row>
    <row r="939" spans="1:13" ht="15" x14ac:dyDescent="0.25">
      <c r="A939" s="389"/>
      <c r="D939" s="391"/>
      <c r="E939" s="390"/>
      <c r="F939" s="389"/>
      <c r="G939" s="389"/>
      <c r="I939" s="22"/>
      <c r="J939" s="389"/>
      <c r="K939" s="389"/>
      <c r="L939" s="389"/>
      <c r="M939" s="389"/>
    </row>
    <row r="940" spans="1:13" ht="15" x14ac:dyDescent="0.25">
      <c r="A940" s="389"/>
      <c r="D940" s="391"/>
      <c r="E940" s="390"/>
      <c r="F940" s="389"/>
      <c r="G940" s="389"/>
      <c r="I940" s="22"/>
      <c r="J940" s="389"/>
      <c r="K940" s="389"/>
      <c r="L940" s="389"/>
      <c r="M940" s="389"/>
    </row>
    <row r="941" spans="1:13" ht="15" x14ac:dyDescent="0.25">
      <c r="A941" s="389"/>
      <c r="D941" s="391"/>
      <c r="E941" s="390"/>
      <c r="F941" s="389"/>
      <c r="G941" s="389"/>
      <c r="I941" s="22"/>
      <c r="J941" s="389"/>
      <c r="K941" s="389"/>
      <c r="L941" s="389"/>
      <c r="M941" s="389"/>
    </row>
    <row r="942" spans="1:13" ht="15" x14ac:dyDescent="0.25">
      <c r="A942" s="389"/>
      <c r="D942" s="391"/>
      <c r="E942" s="390"/>
      <c r="F942" s="389"/>
      <c r="G942" s="389"/>
      <c r="I942" s="22"/>
      <c r="J942" s="389"/>
      <c r="K942" s="389"/>
      <c r="L942" s="389"/>
      <c r="M942" s="389"/>
    </row>
    <row r="943" spans="1:13" ht="15" x14ac:dyDescent="0.25">
      <c r="A943" s="389"/>
      <c r="D943" s="391"/>
      <c r="E943" s="390"/>
      <c r="F943" s="389"/>
      <c r="G943" s="389"/>
      <c r="I943" s="22"/>
      <c r="J943" s="389"/>
      <c r="K943" s="389"/>
      <c r="L943" s="389"/>
      <c r="M943" s="389"/>
    </row>
    <row r="944" spans="1:13" ht="15" x14ac:dyDescent="0.25">
      <c r="A944" s="389"/>
      <c r="D944" s="391"/>
      <c r="E944" s="390"/>
      <c r="F944" s="389"/>
      <c r="G944" s="389"/>
      <c r="I944" s="22"/>
      <c r="J944" s="389"/>
      <c r="K944" s="389"/>
      <c r="L944" s="389"/>
      <c r="M944" s="389"/>
    </row>
    <row r="945" spans="1:13" ht="15" x14ac:dyDescent="0.25">
      <c r="A945" s="389"/>
      <c r="D945" s="391"/>
      <c r="E945" s="390"/>
      <c r="F945" s="389"/>
      <c r="G945" s="389"/>
      <c r="I945" s="22"/>
      <c r="J945" s="389"/>
      <c r="K945" s="389"/>
      <c r="L945" s="389"/>
      <c r="M945" s="389"/>
    </row>
    <row r="946" spans="1:13" ht="15" x14ac:dyDescent="0.25">
      <c r="A946" s="389"/>
      <c r="D946" s="391"/>
      <c r="E946" s="390"/>
      <c r="F946" s="389"/>
      <c r="G946" s="389"/>
      <c r="I946" s="22"/>
      <c r="J946" s="389"/>
      <c r="K946" s="389"/>
      <c r="L946" s="389"/>
      <c r="M946" s="389"/>
    </row>
    <row r="947" spans="1:13" ht="15" x14ac:dyDescent="0.25">
      <c r="A947" s="389"/>
      <c r="D947" s="391"/>
      <c r="E947" s="390"/>
      <c r="F947" s="389"/>
      <c r="G947" s="389"/>
      <c r="I947" s="22"/>
      <c r="J947" s="389"/>
      <c r="K947" s="389"/>
      <c r="L947" s="389"/>
      <c r="M947" s="389"/>
    </row>
    <row r="948" spans="1:13" ht="15" x14ac:dyDescent="0.25">
      <c r="A948" s="389"/>
      <c r="D948" s="391"/>
      <c r="E948" s="390"/>
      <c r="F948" s="389"/>
      <c r="G948" s="389"/>
      <c r="I948" s="22"/>
      <c r="J948" s="389"/>
      <c r="K948" s="389"/>
      <c r="L948" s="389"/>
      <c r="M948" s="389"/>
    </row>
    <row r="949" spans="1:13" ht="15" x14ac:dyDescent="0.25">
      <c r="A949" s="389"/>
      <c r="D949" s="391"/>
      <c r="E949" s="390"/>
      <c r="F949" s="389"/>
      <c r="G949" s="389"/>
      <c r="I949" s="22"/>
      <c r="J949" s="389"/>
      <c r="K949" s="389"/>
      <c r="L949" s="389"/>
      <c r="M949" s="389"/>
    </row>
    <row r="950" spans="1:13" ht="15" x14ac:dyDescent="0.25">
      <c r="A950" s="389"/>
      <c r="D950" s="391"/>
      <c r="E950" s="390"/>
      <c r="F950" s="389"/>
      <c r="G950" s="389"/>
      <c r="I950" s="22"/>
      <c r="J950" s="389"/>
      <c r="K950" s="389"/>
      <c r="L950" s="389"/>
      <c r="M950" s="389"/>
    </row>
    <row r="951" spans="1:13" ht="15" x14ac:dyDescent="0.25">
      <c r="A951" s="389"/>
      <c r="D951" s="391"/>
      <c r="E951" s="390"/>
      <c r="F951" s="389"/>
      <c r="G951" s="389"/>
      <c r="I951" s="22"/>
      <c r="J951" s="389"/>
      <c r="K951" s="389"/>
      <c r="L951" s="389"/>
      <c r="M951" s="389"/>
    </row>
    <row r="952" spans="1:13" ht="15" x14ac:dyDescent="0.25">
      <c r="A952" s="389"/>
      <c r="D952" s="391"/>
      <c r="E952" s="390"/>
      <c r="F952" s="389"/>
      <c r="G952" s="389"/>
      <c r="I952" s="22"/>
      <c r="J952" s="389"/>
      <c r="K952" s="389"/>
      <c r="L952" s="389"/>
      <c r="M952" s="389"/>
    </row>
    <row r="953" spans="1:13" ht="15" x14ac:dyDescent="0.25">
      <c r="A953" s="389"/>
      <c r="D953" s="391"/>
      <c r="E953" s="390"/>
      <c r="F953" s="389"/>
      <c r="G953" s="389"/>
      <c r="I953" s="22"/>
      <c r="J953" s="389"/>
      <c r="K953" s="389"/>
      <c r="L953" s="389"/>
      <c r="M953" s="389"/>
    </row>
    <row r="954" spans="1:13" ht="15" x14ac:dyDescent="0.25">
      <c r="A954" s="389"/>
      <c r="D954" s="391"/>
      <c r="E954" s="390"/>
      <c r="F954" s="389"/>
      <c r="G954" s="389"/>
      <c r="I954" s="22"/>
      <c r="J954" s="389"/>
      <c r="K954" s="389"/>
      <c r="L954" s="389"/>
      <c r="M954" s="389"/>
    </row>
    <row r="955" spans="1:13" ht="15" x14ac:dyDescent="0.25">
      <c r="A955" s="389"/>
      <c r="D955" s="391"/>
      <c r="E955" s="390"/>
      <c r="F955" s="389"/>
      <c r="G955" s="389"/>
      <c r="I955" s="22"/>
      <c r="J955" s="389"/>
      <c r="K955" s="389"/>
      <c r="L955" s="389"/>
      <c r="M955" s="389"/>
    </row>
    <row r="956" spans="1:13" ht="15" x14ac:dyDescent="0.25">
      <c r="A956" s="389"/>
      <c r="D956" s="391"/>
      <c r="E956" s="390"/>
      <c r="F956" s="389"/>
      <c r="G956" s="389"/>
      <c r="I956" s="22"/>
      <c r="J956" s="389"/>
      <c r="K956" s="389"/>
      <c r="L956" s="389"/>
      <c r="M956" s="389"/>
    </row>
    <row r="957" spans="1:13" ht="15" x14ac:dyDescent="0.25">
      <c r="A957" s="389"/>
      <c r="D957" s="391"/>
      <c r="E957" s="390"/>
      <c r="F957" s="389"/>
      <c r="G957" s="389"/>
      <c r="I957" s="22"/>
      <c r="J957" s="389"/>
      <c r="K957" s="389"/>
      <c r="L957" s="389"/>
      <c r="M957" s="389"/>
    </row>
    <row r="958" spans="1:13" ht="15" x14ac:dyDescent="0.25">
      <c r="A958" s="389"/>
      <c r="D958" s="391"/>
      <c r="E958" s="390"/>
      <c r="F958" s="389"/>
      <c r="G958" s="389"/>
      <c r="I958" s="22"/>
      <c r="J958" s="389"/>
      <c r="K958" s="389"/>
      <c r="L958" s="389"/>
      <c r="M958" s="389"/>
    </row>
    <row r="959" spans="1:13" ht="15" x14ac:dyDescent="0.25">
      <c r="A959" s="389"/>
      <c r="D959" s="391"/>
      <c r="E959" s="390"/>
      <c r="F959" s="389"/>
      <c r="G959" s="389"/>
      <c r="I959" s="22"/>
      <c r="J959" s="389"/>
      <c r="K959" s="389"/>
      <c r="L959" s="389"/>
      <c r="M959" s="389"/>
    </row>
    <row r="960" spans="1:13" ht="15" x14ac:dyDescent="0.25">
      <c r="A960" s="389"/>
      <c r="D960" s="391"/>
      <c r="E960" s="390"/>
      <c r="F960" s="389"/>
      <c r="G960" s="389"/>
      <c r="I960" s="22"/>
      <c r="J960" s="389"/>
      <c r="K960" s="389"/>
      <c r="L960" s="389"/>
      <c r="M960" s="389"/>
    </row>
    <row r="961" spans="1:13" ht="15" x14ac:dyDescent="0.25">
      <c r="A961" s="389"/>
      <c r="D961" s="391"/>
      <c r="E961" s="390"/>
      <c r="F961" s="389"/>
      <c r="G961" s="389"/>
      <c r="I961" s="22"/>
      <c r="J961" s="389"/>
      <c r="K961" s="389"/>
      <c r="L961" s="389"/>
      <c r="M961" s="389"/>
    </row>
    <row r="962" spans="1:13" ht="15" x14ac:dyDescent="0.25">
      <c r="A962" s="389"/>
      <c r="D962" s="391"/>
      <c r="E962" s="390"/>
      <c r="F962" s="389"/>
      <c r="G962" s="389"/>
      <c r="I962" s="22"/>
      <c r="J962" s="389"/>
      <c r="K962" s="389"/>
      <c r="L962" s="389"/>
      <c r="M962" s="389"/>
    </row>
    <row r="963" spans="1:13" ht="15" x14ac:dyDescent="0.25">
      <c r="A963" s="389"/>
      <c r="D963" s="391"/>
      <c r="E963" s="390"/>
      <c r="F963" s="389"/>
      <c r="G963" s="389"/>
      <c r="I963" s="22"/>
      <c r="J963" s="389"/>
      <c r="K963" s="389"/>
      <c r="L963" s="389"/>
      <c r="M963" s="389"/>
    </row>
    <row r="964" spans="1:13" ht="15" x14ac:dyDescent="0.25">
      <c r="A964" s="389"/>
      <c r="D964" s="391"/>
      <c r="E964" s="390"/>
      <c r="F964" s="389"/>
      <c r="G964" s="389"/>
      <c r="I964" s="22"/>
      <c r="J964" s="389"/>
      <c r="K964" s="389"/>
      <c r="L964" s="389"/>
      <c r="M964" s="389"/>
    </row>
    <row r="965" spans="1:13" ht="15" x14ac:dyDescent="0.25">
      <c r="A965" s="389"/>
      <c r="D965" s="391"/>
      <c r="E965" s="390"/>
      <c r="F965" s="389"/>
      <c r="G965" s="389"/>
      <c r="I965" s="22"/>
      <c r="J965" s="389"/>
      <c r="K965" s="389"/>
      <c r="L965" s="389"/>
      <c r="M965" s="389"/>
    </row>
    <row r="966" spans="1:13" ht="15" x14ac:dyDescent="0.25">
      <c r="A966" s="389"/>
      <c r="D966" s="391"/>
      <c r="E966" s="390"/>
      <c r="F966" s="389"/>
      <c r="G966" s="389"/>
      <c r="I966" s="22"/>
      <c r="J966" s="389"/>
      <c r="K966" s="389"/>
      <c r="L966" s="389"/>
      <c r="M966" s="389"/>
    </row>
    <row r="967" spans="1:13" ht="15" x14ac:dyDescent="0.25">
      <c r="A967" s="389"/>
      <c r="D967" s="391"/>
      <c r="E967" s="390"/>
      <c r="F967" s="389"/>
      <c r="G967" s="389"/>
      <c r="I967" s="22"/>
      <c r="J967" s="389"/>
      <c r="K967" s="389"/>
      <c r="L967" s="389"/>
      <c r="M967" s="389"/>
    </row>
    <row r="968" spans="1:13" ht="15" x14ac:dyDescent="0.25">
      <c r="A968" s="389"/>
      <c r="D968" s="391"/>
      <c r="E968" s="390"/>
      <c r="F968" s="389"/>
      <c r="G968" s="389"/>
      <c r="I968" s="22"/>
      <c r="J968" s="389"/>
      <c r="K968" s="389"/>
      <c r="L968" s="389"/>
      <c r="M968" s="389"/>
    </row>
    <row r="969" spans="1:13" ht="15" x14ac:dyDescent="0.25">
      <c r="A969" s="389"/>
      <c r="D969" s="391"/>
      <c r="E969" s="390"/>
      <c r="F969" s="389"/>
      <c r="G969" s="389"/>
      <c r="I969" s="22"/>
      <c r="J969" s="389"/>
      <c r="K969" s="389"/>
      <c r="L969" s="389"/>
      <c r="M969" s="389"/>
    </row>
    <row r="970" spans="1:13" ht="15" x14ac:dyDescent="0.25">
      <c r="A970" s="389"/>
      <c r="D970" s="391"/>
      <c r="E970" s="390"/>
      <c r="F970" s="389"/>
      <c r="G970" s="389"/>
      <c r="I970" s="22"/>
      <c r="J970" s="389"/>
      <c r="K970" s="389"/>
      <c r="L970" s="389"/>
      <c r="M970" s="389"/>
    </row>
    <row r="971" spans="1:13" ht="15" x14ac:dyDescent="0.25">
      <c r="A971" s="389"/>
      <c r="D971" s="391"/>
      <c r="E971" s="390"/>
      <c r="F971" s="389"/>
      <c r="G971" s="389"/>
      <c r="I971" s="22"/>
      <c r="J971" s="389"/>
      <c r="K971" s="389"/>
      <c r="L971" s="389"/>
      <c r="M971" s="389"/>
    </row>
    <row r="972" spans="1:13" ht="15" x14ac:dyDescent="0.25">
      <c r="A972" s="389"/>
      <c r="D972" s="391"/>
      <c r="E972" s="390"/>
      <c r="F972" s="389"/>
      <c r="G972" s="389"/>
      <c r="I972" s="22"/>
      <c r="J972" s="389"/>
      <c r="K972" s="389"/>
      <c r="L972" s="389"/>
      <c r="M972" s="389"/>
    </row>
    <row r="973" spans="1:13" ht="15" x14ac:dyDescent="0.25">
      <c r="A973" s="389"/>
      <c r="D973" s="391"/>
      <c r="E973" s="390"/>
      <c r="F973" s="389"/>
      <c r="G973" s="389"/>
      <c r="I973" s="22"/>
      <c r="J973" s="389"/>
      <c r="K973" s="389"/>
      <c r="L973" s="389"/>
      <c r="M973" s="389"/>
    </row>
    <row r="974" spans="1:13" ht="15" x14ac:dyDescent="0.25">
      <c r="A974" s="389"/>
      <c r="D974" s="391"/>
      <c r="E974" s="390"/>
      <c r="F974" s="389"/>
      <c r="G974" s="389"/>
      <c r="I974" s="22"/>
      <c r="J974" s="389"/>
      <c r="K974" s="389"/>
      <c r="L974" s="389"/>
      <c r="M974" s="389"/>
    </row>
    <row r="975" spans="1:13" ht="15" x14ac:dyDescent="0.25">
      <c r="A975" s="389"/>
      <c r="D975" s="391"/>
      <c r="E975" s="390"/>
      <c r="F975" s="389"/>
      <c r="G975" s="389"/>
      <c r="I975" s="22"/>
      <c r="J975" s="389"/>
      <c r="K975" s="389"/>
      <c r="L975" s="389"/>
      <c r="M975" s="389"/>
    </row>
    <row r="976" spans="1:13" ht="15" x14ac:dyDescent="0.25">
      <c r="A976" s="389"/>
      <c r="D976" s="391"/>
      <c r="E976" s="390"/>
      <c r="F976" s="389"/>
      <c r="G976" s="389"/>
      <c r="I976" s="22"/>
      <c r="J976" s="389"/>
      <c r="K976" s="389"/>
      <c r="L976" s="389"/>
      <c r="M976" s="389"/>
    </row>
    <row r="977" spans="1:13" ht="15" x14ac:dyDescent="0.25">
      <c r="A977" s="389"/>
      <c r="D977" s="391"/>
      <c r="E977" s="390"/>
      <c r="F977" s="389"/>
      <c r="G977" s="389"/>
      <c r="I977" s="22"/>
      <c r="J977" s="389"/>
      <c r="K977" s="389"/>
      <c r="L977" s="389"/>
      <c r="M977" s="389"/>
    </row>
    <row r="978" spans="1:13" ht="15" x14ac:dyDescent="0.25">
      <c r="A978" s="389"/>
      <c r="D978" s="391"/>
      <c r="E978" s="390"/>
      <c r="F978" s="389"/>
      <c r="G978" s="389"/>
      <c r="I978" s="22"/>
      <c r="J978" s="389"/>
      <c r="K978" s="389"/>
      <c r="L978" s="389"/>
      <c r="M978" s="389"/>
    </row>
    <row r="979" spans="1:13" ht="15" x14ac:dyDescent="0.25">
      <c r="A979" s="389"/>
      <c r="D979" s="391"/>
      <c r="E979" s="390"/>
      <c r="F979" s="389"/>
      <c r="G979" s="389"/>
      <c r="I979" s="22"/>
      <c r="J979" s="389"/>
      <c r="K979" s="389"/>
      <c r="L979" s="389"/>
      <c r="M979" s="389"/>
    </row>
    <row r="980" spans="1:13" ht="15" x14ac:dyDescent="0.25">
      <c r="A980" s="389"/>
      <c r="D980" s="391"/>
      <c r="E980" s="390"/>
      <c r="F980" s="389"/>
      <c r="G980" s="389"/>
      <c r="I980" s="22"/>
      <c r="J980" s="389"/>
      <c r="K980" s="389"/>
      <c r="L980" s="389"/>
      <c r="M980" s="389"/>
    </row>
    <row r="981" spans="1:13" ht="15" x14ac:dyDescent="0.25">
      <c r="A981" s="389"/>
      <c r="D981" s="391"/>
      <c r="E981" s="390"/>
      <c r="F981" s="389"/>
      <c r="G981" s="389"/>
      <c r="I981" s="22"/>
      <c r="J981" s="389"/>
      <c r="K981" s="389"/>
      <c r="L981" s="389"/>
      <c r="M981" s="389"/>
    </row>
    <row r="982" spans="1:13" ht="15" x14ac:dyDescent="0.25">
      <c r="A982" s="389"/>
      <c r="D982" s="391"/>
      <c r="E982" s="390"/>
      <c r="F982" s="389"/>
      <c r="G982" s="389"/>
      <c r="I982" s="22"/>
      <c r="J982" s="389"/>
      <c r="K982" s="389"/>
      <c r="L982" s="389"/>
      <c r="M982" s="389"/>
    </row>
    <row r="983" spans="1:13" ht="15" x14ac:dyDescent="0.25">
      <c r="A983" s="389"/>
      <c r="D983" s="391"/>
      <c r="E983" s="390"/>
      <c r="F983" s="389"/>
      <c r="G983" s="389"/>
      <c r="I983" s="22"/>
      <c r="J983" s="389"/>
      <c r="K983" s="389"/>
      <c r="L983" s="389"/>
      <c r="M983" s="389"/>
    </row>
    <row r="984" spans="1:13" ht="15" x14ac:dyDescent="0.25">
      <c r="A984" s="389"/>
      <c r="D984" s="391"/>
      <c r="E984" s="390"/>
      <c r="F984" s="389"/>
      <c r="G984" s="389"/>
      <c r="I984" s="22"/>
      <c r="J984" s="389"/>
      <c r="K984" s="389"/>
      <c r="L984" s="389"/>
      <c r="M984" s="389"/>
    </row>
    <row r="985" spans="1:13" ht="15" x14ac:dyDescent="0.25">
      <c r="A985" s="389"/>
      <c r="D985" s="391"/>
      <c r="E985" s="390"/>
      <c r="F985" s="389"/>
      <c r="G985" s="389"/>
      <c r="I985" s="22"/>
      <c r="J985" s="389"/>
      <c r="K985" s="389"/>
      <c r="L985" s="389"/>
      <c r="M985" s="389"/>
    </row>
    <row r="986" spans="1:13" ht="15" x14ac:dyDescent="0.25">
      <c r="A986" s="389"/>
      <c r="D986" s="391"/>
      <c r="E986" s="390"/>
      <c r="F986" s="389"/>
      <c r="G986" s="389"/>
      <c r="I986" s="22"/>
      <c r="J986" s="389"/>
      <c r="K986" s="389"/>
      <c r="L986" s="389"/>
      <c r="M986" s="389"/>
    </row>
    <row r="987" spans="1:13" ht="15" x14ac:dyDescent="0.25">
      <c r="A987" s="389"/>
      <c r="D987" s="391"/>
      <c r="E987" s="390"/>
      <c r="F987" s="389"/>
      <c r="G987" s="389"/>
      <c r="I987" s="22"/>
      <c r="J987" s="389"/>
      <c r="K987" s="389"/>
      <c r="L987" s="389"/>
      <c r="M987" s="389"/>
    </row>
    <row r="988" spans="1:13" ht="15" x14ac:dyDescent="0.25">
      <c r="A988" s="389"/>
      <c r="D988" s="391"/>
      <c r="E988" s="390"/>
      <c r="F988" s="389"/>
      <c r="G988" s="389"/>
      <c r="I988" s="22"/>
      <c r="J988" s="389"/>
      <c r="K988" s="389"/>
      <c r="L988" s="389"/>
      <c r="M988" s="389"/>
    </row>
    <row r="989" spans="1:13" ht="15" x14ac:dyDescent="0.25">
      <c r="A989" s="389"/>
      <c r="D989" s="391"/>
      <c r="E989" s="390"/>
      <c r="F989" s="389"/>
      <c r="G989" s="389"/>
      <c r="I989" s="22"/>
      <c r="J989" s="389"/>
      <c r="K989" s="389"/>
      <c r="L989" s="389"/>
      <c r="M989" s="389"/>
    </row>
    <row r="990" spans="1:13" ht="15" x14ac:dyDescent="0.25">
      <c r="A990" s="389"/>
      <c r="D990" s="391"/>
      <c r="E990" s="390"/>
      <c r="F990" s="389"/>
      <c r="G990" s="389"/>
      <c r="I990" s="22"/>
      <c r="J990" s="389"/>
      <c r="K990" s="389"/>
      <c r="L990" s="389"/>
      <c r="M990" s="389"/>
    </row>
    <row r="991" spans="1:13" ht="15" x14ac:dyDescent="0.25">
      <c r="A991" s="389"/>
      <c r="D991" s="391"/>
      <c r="E991" s="390"/>
      <c r="F991" s="389"/>
      <c r="G991" s="389"/>
      <c r="I991" s="22"/>
      <c r="J991" s="389"/>
      <c r="K991" s="389"/>
      <c r="L991" s="389"/>
      <c r="M991" s="389"/>
    </row>
    <row r="992" spans="1:13" ht="15" x14ac:dyDescent="0.25">
      <c r="A992" s="389"/>
      <c r="D992" s="391"/>
      <c r="E992" s="390"/>
      <c r="F992" s="389"/>
      <c r="G992" s="389"/>
      <c r="I992" s="22"/>
      <c r="J992" s="389"/>
      <c r="K992" s="389"/>
      <c r="L992" s="389"/>
      <c r="M992" s="389"/>
    </row>
    <row r="993" spans="1:13" ht="15" x14ac:dyDescent="0.25">
      <c r="A993" s="389"/>
      <c r="D993" s="391"/>
      <c r="E993" s="390"/>
      <c r="F993" s="389"/>
      <c r="G993" s="389"/>
      <c r="I993" s="22"/>
      <c r="J993" s="389"/>
      <c r="K993" s="389"/>
      <c r="L993" s="389"/>
      <c r="M993" s="389"/>
    </row>
    <row r="994" spans="1:13" ht="15" x14ac:dyDescent="0.25">
      <c r="A994" s="389"/>
      <c r="D994" s="391"/>
      <c r="E994" s="390"/>
      <c r="F994" s="389"/>
      <c r="G994" s="389"/>
      <c r="I994" s="22"/>
      <c r="J994" s="389"/>
      <c r="K994" s="389"/>
      <c r="L994" s="389"/>
      <c r="M994" s="389"/>
    </row>
    <row r="995" spans="1:13" ht="15" x14ac:dyDescent="0.25">
      <c r="A995" s="389"/>
      <c r="D995" s="391"/>
      <c r="E995" s="390"/>
      <c r="F995" s="389"/>
      <c r="G995" s="389"/>
      <c r="I995" s="22"/>
      <c r="J995" s="389"/>
      <c r="K995" s="389"/>
      <c r="L995" s="389"/>
      <c r="M995" s="389"/>
    </row>
    <row r="996" spans="1:13" ht="15" x14ac:dyDescent="0.25">
      <c r="A996" s="389"/>
      <c r="D996" s="391"/>
      <c r="E996" s="390"/>
      <c r="F996" s="389"/>
      <c r="G996" s="389"/>
      <c r="I996" s="22"/>
      <c r="J996" s="389"/>
      <c r="K996" s="389"/>
      <c r="L996" s="389"/>
      <c r="M996" s="389"/>
    </row>
    <row r="997" spans="1:13" ht="15" x14ac:dyDescent="0.25">
      <c r="A997" s="389"/>
      <c r="D997" s="391"/>
      <c r="E997" s="390"/>
      <c r="F997" s="389"/>
      <c r="G997" s="389"/>
      <c r="I997" s="22"/>
      <c r="J997" s="389"/>
      <c r="K997" s="389"/>
      <c r="L997" s="389"/>
      <c r="M997" s="389"/>
    </row>
    <row r="998" spans="1:13" ht="15" x14ac:dyDescent="0.25">
      <c r="A998" s="389"/>
      <c r="D998" s="391"/>
      <c r="E998" s="390"/>
      <c r="F998" s="389"/>
      <c r="G998" s="389"/>
      <c r="I998" s="22"/>
      <c r="J998" s="389"/>
      <c r="K998" s="389"/>
      <c r="L998" s="389"/>
      <c r="M998" s="389"/>
    </row>
    <row r="999" spans="1:13" ht="15" x14ac:dyDescent="0.25">
      <c r="A999" s="389"/>
      <c r="D999" s="391"/>
      <c r="E999" s="390"/>
      <c r="F999" s="389"/>
      <c r="G999" s="389"/>
      <c r="I999" s="22"/>
      <c r="J999" s="389"/>
      <c r="K999" s="389"/>
      <c r="L999" s="389"/>
      <c r="M999" s="389"/>
    </row>
    <row r="1000" spans="1:13" ht="15" x14ac:dyDescent="0.25">
      <c r="A1000" s="389"/>
      <c r="D1000" s="391"/>
      <c r="E1000" s="390"/>
      <c r="F1000" s="389"/>
      <c r="G1000" s="389"/>
      <c r="I1000" s="22"/>
      <c r="J1000" s="389"/>
      <c r="K1000" s="389"/>
      <c r="L1000" s="389"/>
      <c r="M1000" s="389"/>
    </row>
    <row r="1001" spans="1:13" ht="15" x14ac:dyDescent="0.25">
      <c r="A1001" s="389"/>
      <c r="D1001" s="391"/>
      <c r="E1001" s="390"/>
      <c r="F1001" s="389"/>
      <c r="G1001" s="389"/>
      <c r="I1001" s="22"/>
      <c r="J1001" s="389"/>
      <c r="K1001" s="389"/>
      <c r="L1001" s="389"/>
      <c r="M1001" s="389"/>
    </row>
    <row r="1002" spans="1:13" ht="15" x14ac:dyDescent="0.25">
      <c r="A1002" s="389"/>
      <c r="D1002" s="391"/>
      <c r="E1002" s="390"/>
      <c r="F1002" s="389"/>
      <c r="G1002" s="389"/>
      <c r="I1002" s="22"/>
      <c r="J1002" s="389"/>
      <c r="K1002" s="389"/>
      <c r="L1002" s="389"/>
      <c r="M1002" s="389"/>
    </row>
    <row r="1003" spans="1:13" ht="15" x14ac:dyDescent="0.25">
      <c r="A1003" s="389"/>
      <c r="D1003" s="391"/>
      <c r="E1003" s="390"/>
      <c r="F1003" s="389"/>
      <c r="G1003" s="389"/>
      <c r="I1003" s="22"/>
      <c r="J1003" s="389"/>
      <c r="K1003" s="389"/>
      <c r="L1003" s="389"/>
      <c r="M1003" s="389"/>
    </row>
    <row r="1004" spans="1:13" ht="15" x14ac:dyDescent="0.25">
      <c r="A1004" s="389"/>
      <c r="D1004" s="391"/>
      <c r="E1004" s="390"/>
      <c r="F1004" s="389"/>
      <c r="G1004" s="389"/>
      <c r="I1004" s="22"/>
      <c r="J1004" s="389"/>
      <c r="K1004" s="389"/>
      <c r="L1004" s="389"/>
      <c r="M1004" s="389"/>
    </row>
    <row r="1005" spans="1:13" ht="15" x14ac:dyDescent="0.25">
      <c r="A1005" s="389"/>
      <c r="D1005" s="391"/>
      <c r="E1005" s="390"/>
      <c r="F1005" s="389"/>
      <c r="G1005" s="389"/>
      <c r="I1005" s="22"/>
      <c r="J1005" s="389"/>
      <c r="K1005" s="389"/>
      <c r="L1005" s="389"/>
      <c r="M1005" s="389"/>
    </row>
    <row r="1006" spans="1:13" ht="15" x14ac:dyDescent="0.25">
      <c r="A1006" s="389"/>
      <c r="D1006" s="391"/>
      <c r="E1006" s="390"/>
      <c r="F1006" s="389"/>
      <c r="G1006" s="389"/>
      <c r="I1006" s="22"/>
      <c r="J1006" s="389"/>
      <c r="K1006" s="389"/>
      <c r="L1006" s="389"/>
      <c r="M1006" s="389"/>
    </row>
    <row r="1007" spans="1:13" ht="15" x14ac:dyDescent="0.25">
      <c r="A1007" s="389"/>
      <c r="D1007" s="391"/>
      <c r="E1007" s="390"/>
      <c r="F1007" s="389"/>
      <c r="G1007" s="389"/>
      <c r="I1007" s="22"/>
      <c r="J1007" s="389"/>
      <c r="K1007" s="389"/>
      <c r="L1007" s="389"/>
      <c r="M1007" s="389"/>
    </row>
    <row r="1008" spans="1:13" ht="15" x14ac:dyDescent="0.25">
      <c r="A1008" s="389"/>
      <c r="D1008" s="391"/>
      <c r="E1008" s="390"/>
      <c r="F1008" s="389"/>
      <c r="G1008" s="389"/>
      <c r="I1008" s="22"/>
      <c r="J1008" s="389"/>
      <c r="K1008" s="389"/>
      <c r="L1008" s="389"/>
      <c r="M1008" s="389"/>
    </row>
    <row r="1009" spans="1:13" ht="15" x14ac:dyDescent="0.25">
      <c r="A1009" s="389"/>
      <c r="D1009" s="391"/>
      <c r="E1009" s="390"/>
      <c r="F1009" s="389"/>
      <c r="G1009" s="389"/>
      <c r="I1009" s="22"/>
      <c r="J1009" s="389"/>
      <c r="K1009" s="389"/>
      <c r="L1009" s="389"/>
      <c r="M1009" s="389"/>
    </row>
    <row r="1010" spans="1:13" ht="15" x14ac:dyDescent="0.25">
      <c r="A1010" s="389"/>
      <c r="D1010" s="391"/>
      <c r="E1010" s="390"/>
      <c r="F1010" s="389"/>
      <c r="G1010" s="389"/>
      <c r="I1010" s="22"/>
      <c r="J1010" s="389"/>
      <c r="K1010" s="389"/>
      <c r="L1010" s="389"/>
      <c r="M1010" s="389"/>
    </row>
    <row r="1011" spans="1:13" ht="15" x14ac:dyDescent="0.25">
      <c r="A1011" s="389"/>
      <c r="D1011" s="391"/>
      <c r="E1011" s="390"/>
      <c r="F1011" s="389"/>
      <c r="G1011" s="389"/>
      <c r="I1011" s="22"/>
      <c r="J1011" s="389"/>
      <c r="K1011" s="389"/>
      <c r="L1011" s="389"/>
      <c r="M1011" s="389"/>
    </row>
    <row r="1012" spans="1:13" ht="15" x14ac:dyDescent="0.25">
      <c r="A1012" s="389"/>
      <c r="D1012" s="391"/>
      <c r="E1012" s="390"/>
      <c r="F1012" s="389"/>
      <c r="G1012" s="389"/>
      <c r="I1012" s="22"/>
      <c r="J1012" s="389"/>
      <c r="K1012" s="389"/>
      <c r="L1012" s="389"/>
      <c r="M1012" s="389"/>
    </row>
    <row r="1013" spans="1:13" ht="15" x14ac:dyDescent="0.25">
      <c r="A1013" s="389"/>
      <c r="D1013" s="391"/>
      <c r="E1013" s="390"/>
      <c r="F1013" s="389"/>
      <c r="G1013" s="389"/>
      <c r="I1013" s="22"/>
      <c r="J1013" s="389"/>
      <c r="K1013" s="389"/>
      <c r="L1013" s="389"/>
      <c r="M1013" s="389"/>
    </row>
    <row r="1014" spans="1:13" ht="15" x14ac:dyDescent="0.25">
      <c r="A1014" s="389"/>
      <c r="D1014" s="391"/>
      <c r="E1014" s="390"/>
      <c r="F1014" s="389"/>
      <c r="G1014" s="389"/>
      <c r="I1014" s="22"/>
      <c r="J1014" s="389"/>
      <c r="K1014" s="389"/>
      <c r="L1014" s="389"/>
      <c r="M1014" s="389"/>
    </row>
    <row r="1015" spans="1:13" ht="15" x14ac:dyDescent="0.25">
      <c r="A1015" s="389"/>
      <c r="D1015" s="391"/>
      <c r="E1015" s="390"/>
      <c r="F1015" s="389"/>
      <c r="G1015" s="389"/>
      <c r="I1015" s="22"/>
      <c r="J1015" s="389"/>
      <c r="K1015" s="389"/>
      <c r="L1015" s="389"/>
      <c r="M1015" s="389"/>
    </row>
    <row r="1016" spans="1:13" ht="15" x14ac:dyDescent="0.25">
      <c r="A1016" s="389"/>
      <c r="D1016" s="391"/>
      <c r="E1016" s="390"/>
      <c r="F1016" s="389"/>
      <c r="G1016" s="389"/>
      <c r="I1016" s="22"/>
      <c r="J1016" s="389"/>
      <c r="K1016" s="389"/>
      <c r="L1016" s="389"/>
      <c r="M1016" s="389"/>
    </row>
    <row r="1017" spans="1:13" ht="15" x14ac:dyDescent="0.25">
      <c r="A1017" s="389"/>
      <c r="D1017" s="391"/>
      <c r="E1017" s="390"/>
      <c r="F1017" s="389"/>
      <c r="G1017" s="389"/>
      <c r="I1017" s="22"/>
      <c r="J1017" s="389"/>
      <c r="K1017" s="389"/>
      <c r="L1017" s="389"/>
      <c r="M1017" s="389"/>
    </row>
    <row r="1018" spans="1:13" ht="15" x14ac:dyDescent="0.25">
      <c r="A1018" s="389"/>
      <c r="D1018" s="391"/>
      <c r="E1018" s="390"/>
      <c r="F1018" s="389"/>
      <c r="G1018" s="389"/>
      <c r="I1018" s="22"/>
      <c r="J1018" s="389"/>
      <c r="K1018" s="389"/>
      <c r="L1018" s="389"/>
      <c r="M1018" s="389"/>
    </row>
    <row r="1019" spans="1:13" ht="15" x14ac:dyDescent="0.25">
      <c r="A1019" s="389"/>
      <c r="D1019" s="391"/>
      <c r="E1019" s="390"/>
      <c r="F1019" s="389"/>
      <c r="G1019" s="389"/>
      <c r="I1019" s="22"/>
      <c r="J1019" s="389"/>
      <c r="K1019" s="389"/>
      <c r="L1019" s="389"/>
      <c r="M1019" s="389"/>
    </row>
    <row r="1020" spans="1:13" ht="15" x14ac:dyDescent="0.25">
      <c r="A1020" s="389"/>
      <c r="D1020" s="391"/>
      <c r="E1020" s="390"/>
      <c r="F1020" s="389"/>
      <c r="G1020" s="389"/>
      <c r="I1020" s="22"/>
      <c r="J1020" s="389"/>
      <c r="K1020" s="389"/>
      <c r="L1020" s="389"/>
      <c r="M1020" s="389"/>
    </row>
    <row r="1021" spans="1:13" ht="15" x14ac:dyDescent="0.25">
      <c r="A1021" s="389"/>
      <c r="D1021" s="391"/>
      <c r="E1021" s="390"/>
      <c r="F1021" s="389"/>
      <c r="G1021" s="389"/>
      <c r="I1021" s="22"/>
      <c r="J1021" s="389"/>
      <c r="K1021" s="389"/>
      <c r="L1021" s="389"/>
      <c r="M1021" s="389"/>
    </row>
    <row r="1022" spans="1:13" ht="15" x14ac:dyDescent="0.25">
      <c r="A1022" s="389"/>
      <c r="D1022" s="391"/>
      <c r="E1022" s="390"/>
      <c r="F1022" s="389"/>
      <c r="G1022" s="389"/>
      <c r="I1022" s="22"/>
      <c r="J1022" s="389"/>
      <c r="K1022" s="389"/>
      <c r="L1022" s="389"/>
      <c r="M1022" s="389"/>
    </row>
    <row r="1023" spans="1:13" ht="15" x14ac:dyDescent="0.25">
      <c r="A1023" s="389"/>
      <c r="D1023" s="391"/>
      <c r="E1023" s="390"/>
      <c r="F1023" s="389"/>
      <c r="G1023" s="389"/>
      <c r="I1023" s="22"/>
      <c r="J1023" s="389"/>
      <c r="K1023" s="389"/>
      <c r="L1023" s="389"/>
      <c r="M1023" s="389"/>
    </row>
    <row r="1024" spans="1:13" ht="15" x14ac:dyDescent="0.25">
      <c r="A1024" s="389"/>
      <c r="D1024" s="391"/>
      <c r="E1024" s="390"/>
      <c r="F1024" s="389"/>
      <c r="G1024" s="389"/>
      <c r="I1024" s="22"/>
      <c r="J1024" s="389"/>
      <c r="K1024" s="389"/>
      <c r="L1024" s="389"/>
      <c r="M1024" s="389"/>
    </row>
    <row r="1025" spans="1:13" ht="15" x14ac:dyDescent="0.25">
      <c r="A1025" s="389"/>
      <c r="D1025" s="391"/>
      <c r="E1025" s="390"/>
      <c r="F1025" s="389"/>
      <c r="G1025" s="389"/>
      <c r="I1025" s="22"/>
      <c r="J1025" s="389"/>
      <c r="K1025" s="389"/>
      <c r="L1025" s="389"/>
      <c r="M1025" s="389"/>
    </row>
    <row r="1026" spans="1:13" ht="15" x14ac:dyDescent="0.25">
      <c r="A1026" s="389"/>
      <c r="D1026" s="391"/>
      <c r="E1026" s="390"/>
      <c r="F1026" s="389"/>
      <c r="G1026" s="389"/>
      <c r="I1026" s="22"/>
      <c r="J1026" s="389"/>
      <c r="K1026" s="389"/>
      <c r="L1026" s="389"/>
      <c r="M1026" s="389"/>
    </row>
    <row r="1027" spans="1:13" ht="15" x14ac:dyDescent="0.25">
      <c r="A1027" s="389"/>
      <c r="D1027" s="391"/>
      <c r="E1027" s="390"/>
      <c r="F1027" s="389"/>
      <c r="G1027" s="389"/>
      <c r="I1027" s="22"/>
      <c r="J1027" s="389"/>
      <c r="K1027" s="389"/>
      <c r="L1027" s="389"/>
      <c r="M1027" s="389"/>
    </row>
    <row r="1028" spans="1:13" ht="15" x14ac:dyDescent="0.25">
      <c r="A1028" s="389"/>
      <c r="D1028" s="391"/>
      <c r="E1028" s="390"/>
      <c r="F1028" s="389"/>
      <c r="G1028" s="389"/>
      <c r="I1028" s="22"/>
      <c r="J1028" s="389"/>
      <c r="K1028" s="389"/>
      <c r="L1028" s="389"/>
      <c r="M1028" s="389"/>
    </row>
    <row r="1029" spans="1:13" ht="15" x14ac:dyDescent="0.25">
      <c r="A1029" s="389"/>
      <c r="D1029" s="391"/>
      <c r="E1029" s="390"/>
      <c r="F1029" s="389"/>
      <c r="G1029" s="389"/>
      <c r="I1029" s="22"/>
      <c r="J1029" s="389"/>
      <c r="K1029" s="389"/>
      <c r="L1029" s="389"/>
      <c r="M1029" s="389"/>
    </row>
    <row r="1030" spans="1:13" ht="15" x14ac:dyDescent="0.25">
      <c r="A1030" s="389"/>
      <c r="D1030" s="391"/>
      <c r="E1030" s="390"/>
      <c r="F1030" s="389"/>
      <c r="G1030" s="389"/>
      <c r="I1030" s="22"/>
      <c r="J1030" s="389"/>
      <c r="K1030" s="389"/>
      <c r="L1030" s="389"/>
      <c r="M1030" s="389"/>
    </row>
    <row r="1031" spans="1:13" ht="15" x14ac:dyDescent="0.25">
      <c r="A1031" s="389"/>
      <c r="D1031" s="391"/>
      <c r="E1031" s="390"/>
      <c r="F1031" s="389"/>
      <c r="G1031" s="389"/>
      <c r="I1031" s="22"/>
      <c r="J1031" s="389"/>
      <c r="K1031" s="389"/>
      <c r="L1031" s="389"/>
      <c r="M1031" s="389"/>
    </row>
    <row r="1032" spans="1:13" ht="15" x14ac:dyDescent="0.25">
      <c r="A1032" s="389"/>
      <c r="D1032" s="391"/>
      <c r="E1032" s="390"/>
      <c r="F1032" s="389"/>
      <c r="G1032" s="389"/>
      <c r="I1032" s="22"/>
      <c r="J1032" s="389"/>
      <c r="K1032" s="389"/>
      <c r="L1032" s="389"/>
      <c r="M1032" s="389"/>
    </row>
    <row r="1033" spans="1:13" ht="15" x14ac:dyDescent="0.25">
      <c r="A1033" s="389"/>
      <c r="D1033" s="391"/>
      <c r="E1033" s="390"/>
      <c r="F1033" s="389"/>
      <c r="G1033" s="389"/>
      <c r="I1033" s="22"/>
      <c r="J1033" s="389"/>
      <c r="K1033" s="389"/>
      <c r="L1033" s="389"/>
      <c r="M1033" s="389"/>
    </row>
    <row r="1034" spans="1:13" ht="15" x14ac:dyDescent="0.25">
      <c r="A1034" s="389"/>
      <c r="D1034" s="391"/>
      <c r="E1034" s="390"/>
      <c r="F1034" s="389"/>
      <c r="G1034" s="389"/>
      <c r="I1034" s="22"/>
      <c r="J1034" s="389"/>
      <c r="K1034" s="389"/>
      <c r="L1034" s="389"/>
      <c r="M1034" s="389"/>
    </row>
    <row r="1035" spans="1:13" ht="15" x14ac:dyDescent="0.25">
      <c r="A1035" s="389"/>
      <c r="D1035" s="391"/>
      <c r="E1035" s="390"/>
      <c r="F1035" s="389"/>
      <c r="G1035" s="389"/>
      <c r="I1035" s="22"/>
      <c r="J1035" s="389"/>
      <c r="K1035" s="389"/>
      <c r="L1035" s="389"/>
      <c r="M1035" s="389"/>
    </row>
    <row r="1036" spans="1:13" ht="15" x14ac:dyDescent="0.25">
      <c r="A1036" s="389"/>
      <c r="D1036" s="391"/>
      <c r="E1036" s="390"/>
      <c r="F1036" s="389"/>
      <c r="G1036" s="389"/>
      <c r="I1036" s="22"/>
      <c r="J1036" s="389"/>
      <c r="K1036" s="389"/>
      <c r="L1036" s="389"/>
      <c r="M1036" s="389"/>
    </row>
    <row r="1037" spans="1:13" ht="15" x14ac:dyDescent="0.25">
      <c r="A1037" s="389"/>
      <c r="D1037" s="391"/>
      <c r="E1037" s="390"/>
      <c r="F1037" s="389"/>
      <c r="G1037" s="389"/>
      <c r="I1037" s="22"/>
      <c r="J1037" s="389"/>
      <c r="K1037" s="389"/>
      <c r="L1037" s="389"/>
      <c r="M1037" s="389"/>
    </row>
    <row r="1038" spans="1:13" ht="15" x14ac:dyDescent="0.25">
      <c r="A1038" s="389"/>
      <c r="D1038" s="391"/>
      <c r="E1038" s="390"/>
      <c r="F1038" s="389"/>
      <c r="G1038" s="389"/>
      <c r="I1038" s="22"/>
      <c r="J1038" s="389"/>
      <c r="K1038" s="389"/>
      <c r="L1038" s="389"/>
      <c r="M1038" s="389"/>
    </row>
    <row r="1039" spans="1:13" ht="15" x14ac:dyDescent="0.25">
      <c r="A1039" s="389"/>
      <c r="D1039" s="391"/>
      <c r="E1039" s="390"/>
      <c r="F1039" s="389"/>
      <c r="G1039" s="389"/>
      <c r="I1039" s="22"/>
      <c r="J1039" s="389"/>
      <c r="K1039" s="389"/>
      <c r="L1039" s="389"/>
      <c r="M1039" s="389"/>
    </row>
    <row r="1040" spans="1:13" ht="15" x14ac:dyDescent="0.25">
      <c r="A1040" s="389"/>
      <c r="D1040" s="391"/>
      <c r="E1040" s="390"/>
      <c r="F1040" s="389"/>
      <c r="G1040" s="389"/>
      <c r="I1040" s="22"/>
      <c r="J1040" s="389"/>
      <c r="K1040" s="389"/>
      <c r="L1040" s="389"/>
      <c r="M1040" s="389"/>
    </row>
    <row r="1041" spans="1:13" ht="15" x14ac:dyDescent="0.25">
      <c r="A1041" s="389"/>
      <c r="D1041" s="391"/>
      <c r="E1041" s="390"/>
      <c r="F1041" s="389"/>
      <c r="G1041" s="389"/>
      <c r="I1041" s="22"/>
      <c r="J1041" s="389"/>
      <c r="K1041" s="389"/>
      <c r="L1041" s="389"/>
      <c r="M1041" s="389"/>
    </row>
    <row r="1042" spans="1:13" ht="15" x14ac:dyDescent="0.25">
      <c r="A1042" s="389"/>
      <c r="D1042" s="391"/>
      <c r="E1042" s="390"/>
      <c r="F1042" s="389"/>
      <c r="G1042" s="389"/>
      <c r="I1042" s="22"/>
      <c r="J1042" s="389"/>
      <c r="K1042" s="389"/>
      <c r="L1042" s="389"/>
      <c r="M1042" s="389"/>
    </row>
    <row r="1043" spans="1:13" ht="15" x14ac:dyDescent="0.25">
      <c r="A1043" s="389"/>
      <c r="D1043" s="391"/>
      <c r="E1043" s="390"/>
      <c r="F1043" s="389"/>
      <c r="G1043" s="389"/>
      <c r="I1043" s="22"/>
      <c r="J1043" s="389"/>
      <c r="K1043" s="389"/>
      <c r="L1043" s="389"/>
      <c r="M1043" s="389"/>
    </row>
    <row r="1044" spans="1:13" ht="15" x14ac:dyDescent="0.25">
      <c r="A1044" s="389"/>
      <c r="D1044" s="391"/>
      <c r="E1044" s="390"/>
      <c r="F1044" s="389"/>
      <c r="G1044" s="389"/>
      <c r="I1044" s="22"/>
      <c r="J1044" s="389"/>
      <c r="K1044" s="389"/>
      <c r="L1044" s="389"/>
      <c r="M1044" s="389"/>
    </row>
    <row r="1045" spans="1:13" ht="15" x14ac:dyDescent="0.25">
      <c r="A1045" s="389"/>
      <c r="D1045" s="391"/>
      <c r="E1045" s="390"/>
      <c r="F1045" s="389"/>
      <c r="G1045" s="389"/>
      <c r="I1045" s="22"/>
      <c r="J1045" s="389"/>
      <c r="K1045" s="389"/>
      <c r="L1045" s="389"/>
      <c r="M1045" s="389"/>
    </row>
    <row r="1046" spans="1:13" ht="15" x14ac:dyDescent="0.25">
      <c r="A1046" s="389"/>
      <c r="D1046" s="391"/>
      <c r="E1046" s="390"/>
      <c r="F1046" s="389"/>
      <c r="G1046" s="389"/>
      <c r="I1046" s="22"/>
      <c r="J1046" s="389"/>
      <c r="K1046" s="389"/>
      <c r="L1046" s="389"/>
      <c r="M1046" s="389"/>
    </row>
    <row r="1047" spans="1:13" ht="15" x14ac:dyDescent="0.25">
      <c r="A1047" s="389"/>
      <c r="D1047" s="391"/>
      <c r="E1047" s="390"/>
      <c r="F1047" s="389"/>
      <c r="G1047" s="389"/>
      <c r="I1047" s="22"/>
      <c r="J1047" s="389"/>
      <c r="K1047" s="389"/>
      <c r="L1047" s="389"/>
      <c r="M1047" s="389"/>
    </row>
    <row r="1048" spans="1:13" ht="15" x14ac:dyDescent="0.25">
      <c r="A1048" s="389"/>
      <c r="D1048" s="391"/>
      <c r="E1048" s="390"/>
      <c r="F1048" s="389"/>
      <c r="G1048" s="389"/>
      <c r="I1048" s="22"/>
      <c r="J1048" s="389"/>
      <c r="K1048" s="389"/>
      <c r="L1048" s="389"/>
      <c r="M1048" s="389"/>
    </row>
    <row r="1049" spans="1:13" ht="15" x14ac:dyDescent="0.25">
      <c r="A1049" s="389"/>
      <c r="D1049" s="391"/>
      <c r="E1049" s="390"/>
      <c r="F1049" s="389"/>
      <c r="G1049" s="389"/>
      <c r="I1049" s="22"/>
      <c r="J1049" s="389"/>
      <c r="K1049" s="389"/>
      <c r="L1049" s="389"/>
      <c r="M1049" s="389"/>
    </row>
    <row r="1050" spans="1:13" ht="15" x14ac:dyDescent="0.25">
      <c r="A1050" s="389"/>
      <c r="D1050" s="391"/>
      <c r="E1050" s="390"/>
      <c r="F1050" s="389"/>
      <c r="G1050" s="389"/>
      <c r="I1050" s="22"/>
      <c r="J1050" s="389"/>
      <c r="K1050" s="389"/>
      <c r="L1050" s="389"/>
      <c r="M1050" s="389"/>
    </row>
    <row r="1051" spans="1:13" ht="15" x14ac:dyDescent="0.25">
      <c r="A1051" s="389"/>
      <c r="D1051" s="391"/>
      <c r="E1051" s="390"/>
      <c r="F1051" s="389"/>
      <c r="G1051" s="389"/>
      <c r="I1051" s="22"/>
      <c r="J1051" s="389"/>
      <c r="K1051" s="389"/>
      <c r="L1051" s="389"/>
      <c r="M1051" s="389"/>
    </row>
    <row r="1052" spans="1:13" ht="15" x14ac:dyDescent="0.25">
      <c r="A1052" s="389"/>
      <c r="D1052" s="391"/>
      <c r="E1052" s="390"/>
      <c r="F1052" s="389"/>
      <c r="G1052" s="389"/>
      <c r="I1052" s="22"/>
      <c r="J1052" s="389"/>
      <c r="K1052" s="389"/>
      <c r="L1052" s="389"/>
      <c r="M1052" s="389"/>
    </row>
    <row r="1053" spans="1:13" ht="15" x14ac:dyDescent="0.25">
      <c r="A1053" s="389"/>
      <c r="D1053" s="391"/>
      <c r="E1053" s="390"/>
      <c r="F1053" s="389"/>
      <c r="G1053" s="389"/>
      <c r="I1053" s="22"/>
      <c r="J1053" s="389"/>
      <c r="K1053" s="389"/>
      <c r="L1053" s="389"/>
      <c r="M1053" s="389"/>
    </row>
    <row r="1054" spans="1:13" ht="15" x14ac:dyDescent="0.25">
      <c r="A1054" s="389"/>
      <c r="D1054" s="391"/>
      <c r="E1054" s="390"/>
      <c r="F1054" s="389"/>
      <c r="G1054" s="389"/>
      <c r="I1054" s="22"/>
      <c r="J1054" s="389"/>
      <c r="K1054" s="389"/>
      <c r="L1054" s="389"/>
      <c r="M1054" s="389"/>
    </row>
    <row r="1055" spans="1:13" ht="15" x14ac:dyDescent="0.25">
      <c r="A1055" s="389"/>
      <c r="D1055" s="391"/>
      <c r="E1055" s="390"/>
      <c r="F1055" s="389"/>
      <c r="G1055" s="389"/>
      <c r="I1055" s="22"/>
      <c r="J1055" s="389"/>
      <c r="K1055" s="389"/>
      <c r="L1055" s="389"/>
      <c r="M1055" s="389"/>
    </row>
    <row r="1056" spans="1:13" ht="15" x14ac:dyDescent="0.25">
      <c r="A1056" s="389"/>
      <c r="D1056" s="391"/>
      <c r="E1056" s="390"/>
      <c r="F1056" s="389"/>
      <c r="G1056" s="389"/>
      <c r="I1056" s="22"/>
      <c r="J1056" s="389"/>
      <c r="K1056" s="389"/>
      <c r="L1056" s="389"/>
      <c r="M1056" s="389"/>
    </row>
    <row r="1057" spans="1:13" ht="15" x14ac:dyDescent="0.25">
      <c r="A1057" s="389"/>
      <c r="D1057" s="391"/>
      <c r="E1057" s="390"/>
      <c r="F1057" s="389"/>
      <c r="G1057" s="389"/>
      <c r="I1057" s="22"/>
      <c r="J1057" s="389"/>
      <c r="K1057" s="389"/>
      <c r="L1057" s="389"/>
      <c r="M1057" s="389"/>
    </row>
    <row r="1058" spans="1:13" ht="15" x14ac:dyDescent="0.25">
      <c r="A1058" s="389"/>
      <c r="D1058" s="391"/>
      <c r="E1058" s="390"/>
      <c r="F1058" s="389"/>
      <c r="G1058" s="389"/>
      <c r="I1058" s="22"/>
      <c r="J1058" s="389"/>
      <c r="K1058" s="389"/>
      <c r="L1058" s="389"/>
      <c r="M1058" s="389"/>
    </row>
    <row r="1059" spans="1:13" ht="15" x14ac:dyDescent="0.25">
      <c r="A1059" s="389"/>
      <c r="D1059" s="391"/>
      <c r="E1059" s="390"/>
      <c r="F1059" s="389"/>
      <c r="G1059" s="389"/>
      <c r="I1059" s="22"/>
      <c r="J1059" s="389"/>
      <c r="K1059" s="389"/>
      <c r="L1059" s="389"/>
      <c r="M1059" s="389"/>
    </row>
    <row r="1060" spans="1:13" ht="15" x14ac:dyDescent="0.25">
      <c r="A1060" s="389"/>
      <c r="D1060" s="391"/>
      <c r="E1060" s="390"/>
      <c r="F1060" s="389"/>
      <c r="G1060" s="389"/>
      <c r="I1060" s="22"/>
      <c r="J1060" s="389"/>
      <c r="K1060" s="389"/>
      <c r="L1060" s="389"/>
      <c r="M1060" s="389"/>
    </row>
    <row r="1061" spans="1:13" ht="15" x14ac:dyDescent="0.25">
      <c r="A1061" s="389"/>
      <c r="D1061" s="391"/>
      <c r="E1061" s="390"/>
      <c r="F1061" s="389"/>
      <c r="G1061" s="389"/>
      <c r="I1061" s="22"/>
      <c r="J1061" s="389"/>
      <c r="K1061" s="389"/>
      <c r="L1061" s="389"/>
      <c r="M1061" s="389"/>
    </row>
    <row r="1062" spans="1:13" ht="15" x14ac:dyDescent="0.25">
      <c r="A1062" s="389"/>
      <c r="D1062" s="391"/>
      <c r="E1062" s="390"/>
      <c r="F1062" s="389"/>
      <c r="G1062" s="389"/>
      <c r="I1062" s="22"/>
      <c r="J1062" s="389"/>
      <c r="K1062" s="389"/>
      <c r="L1062" s="389"/>
      <c r="M1062" s="389"/>
    </row>
    <row r="1063" spans="1:13" ht="15" x14ac:dyDescent="0.25">
      <c r="A1063" s="389"/>
      <c r="D1063" s="391"/>
      <c r="E1063" s="390"/>
      <c r="F1063" s="389"/>
      <c r="G1063" s="389"/>
      <c r="I1063" s="22"/>
      <c r="J1063" s="389"/>
      <c r="K1063" s="389"/>
      <c r="L1063" s="389"/>
      <c r="M1063" s="389"/>
    </row>
    <row r="1064" spans="1:13" ht="15" x14ac:dyDescent="0.25">
      <c r="A1064" s="389"/>
      <c r="D1064" s="391"/>
      <c r="E1064" s="390"/>
      <c r="F1064" s="389"/>
      <c r="G1064" s="389"/>
      <c r="I1064" s="22"/>
      <c r="J1064" s="389"/>
      <c r="K1064" s="389"/>
      <c r="L1064" s="389"/>
      <c r="M1064" s="389"/>
    </row>
    <row r="1065" spans="1:13" ht="15" x14ac:dyDescent="0.25">
      <c r="A1065" s="389"/>
      <c r="D1065" s="391"/>
      <c r="E1065" s="390"/>
      <c r="F1065" s="389"/>
      <c r="G1065" s="389"/>
      <c r="I1065" s="22"/>
      <c r="J1065" s="389"/>
      <c r="K1065" s="389"/>
      <c r="L1065" s="389"/>
      <c r="M1065" s="389"/>
    </row>
    <row r="1066" spans="1:13" ht="15" x14ac:dyDescent="0.25">
      <c r="A1066" s="389"/>
      <c r="D1066" s="391"/>
      <c r="E1066" s="390"/>
      <c r="F1066" s="389"/>
      <c r="G1066" s="389"/>
      <c r="I1066" s="22"/>
      <c r="J1066" s="389"/>
      <c r="K1066" s="389"/>
      <c r="L1066" s="389"/>
      <c r="M1066" s="389"/>
    </row>
    <row r="1067" spans="1:13" ht="15" x14ac:dyDescent="0.25">
      <c r="A1067" s="389"/>
      <c r="D1067" s="391"/>
      <c r="E1067" s="390"/>
      <c r="F1067" s="389"/>
      <c r="G1067" s="389"/>
      <c r="I1067" s="22"/>
      <c r="J1067" s="389"/>
      <c r="K1067" s="389"/>
      <c r="L1067" s="389"/>
      <c r="M1067" s="389"/>
    </row>
    <row r="1068" spans="1:13" ht="15" x14ac:dyDescent="0.25">
      <c r="A1068" s="389"/>
      <c r="D1068" s="391"/>
      <c r="E1068" s="390"/>
      <c r="F1068" s="389"/>
      <c r="G1068" s="389"/>
      <c r="I1068" s="22"/>
      <c r="J1068" s="389"/>
      <c r="K1068" s="389"/>
      <c r="L1068" s="389"/>
      <c r="M1068" s="389"/>
    </row>
    <row r="1069" spans="1:13" ht="15" x14ac:dyDescent="0.25">
      <c r="A1069" s="389"/>
      <c r="D1069" s="391"/>
      <c r="E1069" s="390"/>
      <c r="F1069" s="389"/>
      <c r="G1069" s="389"/>
      <c r="I1069" s="22"/>
      <c r="J1069" s="389"/>
      <c r="K1069" s="389"/>
      <c r="L1069" s="389"/>
      <c r="M1069" s="389"/>
    </row>
    <row r="1070" spans="1:13" ht="15" x14ac:dyDescent="0.25">
      <c r="A1070" s="389"/>
      <c r="D1070" s="391"/>
      <c r="E1070" s="390"/>
      <c r="F1070" s="389"/>
      <c r="G1070" s="389"/>
      <c r="I1070" s="22"/>
      <c r="J1070" s="389"/>
      <c r="K1070" s="389"/>
      <c r="L1070" s="389"/>
      <c r="M1070" s="389"/>
    </row>
    <row r="1071" spans="1:13" ht="15" x14ac:dyDescent="0.25">
      <c r="A1071" s="389"/>
      <c r="D1071" s="391"/>
      <c r="E1071" s="390"/>
      <c r="F1071" s="389"/>
      <c r="G1071" s="389"/>
      <c r="I1071" s="22"/>
      <c r="J1071" s="389"/>
      <c r="K1071" s="389"/>
      <c r="L1071" s="389"/>
      <c r="M1071" s="389"/>
    </row>
    <row r="1072" spans="1:13" ht="15" x14ac:dyDescent="0.25">
      <c r="A1072" s="389"/>
      <c r="D1072" s="391"/>
      <c r="E1072" s="390"/>
      <c r="F1072" s="389"/>
      <c r="G1072" s="389"/>
      <c r="I1072" s="22"/>
      <c r="J1072" s="389"/>
      <c r="K1072" s="389"/>
      <c r="L1072" s="389"/>
      <c r="M1072" s="389"/>
    </row>
    <row r="1073" spans="1:13" ht="15" x14ac:dyDescent="0.25">
      <c r="A1073" s="389"/>
      <c r="D1073" s="391"/>
      <c r="E1073" s="390"/>
      <c r="F1073" s="389"/>
      <c r="G1073" s="389"/>
      <c r="I1073" s="22"/>
      <c r="J1073" s="389"/>
      <c r="K1073" s="389"/>
      <c r="L1073" s="389"/>
      <c r="M1073" s="389"/>
    </row>
    <row r="1074" spans="1:13" ht="15" x14ac:dyDescent="0.25">
      <c r="A1074" s="389"/>
      <c r="D1074" s="391"/>
      <c r="E1074" s="390"/>
      <c r="F1074" s="389"/>
      <c r="G1074" s="389"/>
      <c r="I1074" s="22"/>
      <c r="J1074" s="389"/>
      <c r="K1074" s="389"/>
      <c r="L1074" s="389"/>
      <c r="M1074" s="389"/>
    </row>
    <row r="1075" spans="1:13" ht="15" x14ac:dyDescent="0.25">
      <c r="A1075" s="389"/>
      <c r="D1075" s="391"/>
      <c r="E1075" s="390"/>
      <c r="F1075" s="389"/>
      <c r="G1075" s="389"/>
      <c r="I1075" s="22"/>
      <c r="J1075" s="389"/>
      <c r="K1075" s="389"/>
      <c r="L1075" s="389"/>
      <c r="M1075" s="389"/>
    </row>
    <row r="1076" spans="1:13" ht="15" x14ac:dyDescent="0.25">
      <c r="A1076" s="389"/>
      <c r="D1076" s="391"/>
      <c r="E1076" s="390"/>
      <c r="F1076" s="389"/>
      <c r="G1076" s="389"/>
      <c r="I1076" s="22"/>
      <c r="J1076" s="389"/>
      <c r="K1076" s="389"/>
      <c r="L1076" s="389"/>
      <c r="M1076" s="389"/>
    </row>
    <row r="1077" spans="1:13" ht="15" x14ac:dyDescent="0.25">
      <c r="A1077" s="389"/>
      <c r="D1077" s="391"/>
      <c r="E1077" s="390"/>
      <c r="F1077" s="389"/>
      <c r="G1077" s="389"/>
      <c r="I1077" s="22"/>
      <c r="J1077" s="389"/>
      <c r="K1077" s="389"/>
      <c r="L1077" s="389"/>
      <c r="M1077" s="389"/>
    </row>
    <row r="1078" spans="1:13" ht="15" x14ac:dyDescent="0.25">
      <c r="A1078" s="389"/>
      <c r="D1078" s="391"/>
      <c r="E1078" s="390"/>
      <c r="F1078" s="389"/>
      <c r="G1078" s="389"/>
      <c r="I1078" s="22"/>
      <c r="J1078" s="389"/>
      <c r="K1078" s="389"/>
      <c r="L1078" s="389"/>
      <c r="M1078" s="389"/>
    </row>
    <row r="1079" spans="1:13" ht="15" x14ac:dyDescent="0.25">
      <c r="A1079" s="389"/>
      <c r="D1079" s="391"/>
      <c r="E1079" s="390"/>
      <c r="F1079" s="389"/>
      <c r="G1079" s="389"/>
      <c r="I1079" s="22"/>
      <c r="J1079" s="389"/>
      <c r="K1079" s="389"/>
      <c r="L1079" s="389"/>
      <c r="M1079" s="389"/>
    </row>
    <row r="1080" spans="1:13" ht="15" x14ac:dyDescent="0.25">
      <c r="A1080" s="389"/>
      <c r="D1080" s="391"/>
      <c r="E1080" s="390"/>
      <c r="F1080" s="389"/>
      <c r="G1080" s="389"/>
      <c r="I1080" s="22"/>
      <c r="J1080" s="389"/>
      <c r="K1080" s="389"/>
      <c r="L1080" s="389"/>
      <c r="M1080" s="389"/>
    </row>
    <row r="1081" spans="1:13" ht="15" x14ac:dyDescent="0.25">
      <c r="A1081" s="389"/>
      <c r="D1081" s="391"/>
      <c r="E1081" s="390"/>
      <c r="F1081" s="389"/>
      <c r="G1081" s="389"/>
      <c r="I1081" s="22"/>
      <c r="J1081" s="389"/>
      <c r="K1081" s="389"/>
      <c r="L1081" s="389"/>
      <c r="M1081" s="389"/>
    </row>
    <row r="1082" spans="1:13" ht="15" x14ac:dyDescent="0.25">
      <c r="A1082" s="389"/>
      <c r="D1082" s="391"/>
      <c r="E1082" s="390"/>
      <c r="F1082" s="389"/>
      <c r="G1082" s="389"/>
      <c r="I1082" s="22"/>
      <c r="J1082" s="389"/>
      <c r="K1082" s="389"/>
      <c r="L1082" s="389"/>
      <c r="M1082" s="389"/>
    </row>
    <row r="1083" spans="1:13" ht="15" x14ac:dyDescent="0.25">
      <c r="A1083" s="389"/>
      <c r="D1083" s="391"/>
      <c r="E1083" s="390"/>
      <c r="F1083" s="389"/>
      <c r="G1083" s="389"/>
      <c r="I1083" s="22"/>
      <c r="J1083" s="389"/>
      <c r="K1083" s="389"/>
      <c r="L1083" s="389"/>
      <c r="M1083" s="389"/>
    </row>
    <row r="1084" spans="1:13" ht="15" x14ac:dyDescent="0.25">
      <c r="A1084" s="389"/>
      <c r="D1084" s="391"/>
      <c r="E1084" s="390"/>
      <c r="F1084" s="389"/>
      <c r="G1084" s="389"/>
      <c r="I1084" s="22"/>
      <c r="J1084" s="389"/>
      <c r="K1084" s="389"/>
      <c r="L1084" s="389"/>
      <c r="M1084" s="389"/>
    </row>
    <row r="1085" spans="1:13" ht="15" x14ac:dyDescent="0.25">
      <c r="A1085" s="389"/>
      <c r="D1085" s="391"/>
      <c r="E1085" s="390"/>
      <c r="F1085" s="389"/>
      <c r="G1085" s="389"/>
      <c r="I1085" s="22"/>
      <c r="J1085" s="389"/>
      <c r="K1085" s="389"/>
      <c r="L1085" s="389"/>
      <c r="M1085" s="389"/>
    </row>
    <row r="1086" spans="1:13" ht="15" x14ac:dyDescent="0.25">
      <c r="A1086" s="389"/>
      <c r="D1086" s="391"/>
      <c r="E1086" s="390"/>
      <c r="F1086" s="389"/>
      <c r="G1086" s="389"/>
      <c r="I1086" s="22"/>
      <c r="J1086" s="389"/>
      <c r="K1086" s="389"/>
      <c r="L1086" s="389"/>
      <c r="M1086" s="389"/>
    </row>
    <row r="1087" spans="1:13" ht="15" x14ac:dyDescent="0.25">
      <c r="A1087" s="389"/>
      <c r="D1087" s="391"/>
      <c r="E1087" s="390"/>
      <c r="F1087" s="389"/>
      <c r="G1087" s="389"/>
      <c r="I1087" s="22"/>
      <c r="J1087" s="389"/>
      <c r="K1087" s="389"/>
      <c r="L1087" s="389"/>
      <c r="M1087" s="389"/>
    </row>
    <row r="1088" spans="1:13" ht="15" x14ac:dyDescent="0.25">
      <c r="A1088" s="389"/>
      <c r="D1088" s="391"/>
      <c r="E1088" s="390"/>
      <c r="F1088" s="389"/>
      <c r="G1088" s="389"/>
      <c r="I1088" s="22"/>
      <c r="J1088" s="389"/>
      <c r="K1088" s="389"/>
      <c r="L1088" s="389"/>
      <c r="M1088" s="389"/>
    </row>
    <row r="1089" spans="1:13" ht="15" x14ac:dyDescent="0.25">
      <c r="A1089" s="389"/>
      <c r="D1089" s="391"/>
      <c r="E1089" s="390"/>
      <c r="F1089" s="389"/>
      <c r="G1089" s="389"/>
      <c r="I1089" s="22"/>
      <c r="J1089" s="389"/>
      <c r="K1089" s="389"/>
      <c r="L1089" s="389"/>
      <c r="M1089" s="389"/>
    </row>
    <row r="1090" spans="1:13" ht="15" x14ac:dyDescent="0.25">
      <c r="A1090" s="389"/>
      <c r="D1090" s="391"/>
      <c r="E1090" s="390"/>
      <c r="F1090" s="389"/>
      <c r="G1090" s="389"/>
      <c r="I1090" s="22"/>
      <c r="J1090" s="389"/>
      <c r="K1090" s="389"/>
      <c r="L1090" s="389"/>
      <c r="M1090" s="389"/>
    </row>
    <row r="1091" spans="1:13" ht="15" x14ac:dyDescent="0.25">
      <c r="A1091" s="389"/>
      <c r="D1091" s="391"/>
      <c r="E1091" s="390"/>
      <c r="F1091" s="389"/>
      <c r="G1091" s="389"/>
      <c r="I1091" s="22"/>
      <c r="J1091" s="389"/>
      <c r="K1091" s="389"/>
      <c r="L1091" s="389"/>
      <c r="M1091" s="389"/>
    </row>
    <row r="1092" spans="1:13" ht="15" x14ac:dyDescent="0.25">
      <c r="A1092" s="389"/>
      <c r="D1092" s="391"/>
      <c r="E1092" s="390"/>
      <c r="F1092" s="389"/>
      <c r="G1092" s="389"/>
      <c r="I1092" s="22"/>
      <c r="J1092" s="389"/>
      <c r="K1092" s="389"/>
      <c r="L1092" s="389"/>
      <c r="M1092" s="389"/>
    </row>
    <row r="1093" spans="1:13" ht="15" x14ac:dyDescent="0.25">
      <c r="A1093" s="389"/>
      <c r="D1093" s="391"/>
      <c r="E1093" s="390"/>
      <c r="F1093" s="389"/>
      <c r="G1093" s="389"/>
      <c r="I1093" s="22"/>
      <c r="J1093" s="389"/>
      <c r="K1093" s="389"/>
      <c r="L1093" s="389"/>
      <c r="M1093" s="389"/>
    </row>
    <row r="1094" spans="1:13" ht="15" x14ac:dyDescent="0.25">
      <c r="A1094" s="389"/>
      <c r="D1094" s="391"/>
      <c r="E1094" s="390"/>
      <c r="F1094" s="389"/>
      <c r="G1094" s="389"/>
      <c r="I1094" s="22"/>
      <c r="J1094" s="389"/>
      <c r="K1094" s="389"/>
      <c r="L1094" s="389"/>
      <c r="M1094" s="389"/>
    </row>
    <row r="1095" spans="1:13" ht="15" x14ac:dyDescent="0.25">
      <c r="A1095" s="389"/>
      <c r="D1095" s="391"/>
      <c r="E1095" s="390"/>
      <c r="F1095" s="389"/>
      <c r="G1095" s="389"/>
      <c r="I1095" s="22"/>
      <c r="J1095" s="389"/>
      <c r="K1095" s="389"/>
      <c r="L1095" s="389"/>
      <c r="M1095" s="389"/>
    </row>
    <row r="1096" spans="1:13" ht="15" x14ac:dyDescent="0.25">
      <c r="A1096" s="389"/>
      <c r="D1096" s="391"/>
      <c r="E1096" s="390"/>
      <c r="F1096" s="389"/>
      <c r="G1096" s="389"/>
      <c r="I1096" s="22"/>
      <c r="J1096" s="389"/>
      <c r="K1096" s="389"/>
      <c r="L1096" s="389"/>
      <c r="M1096" s="389"/>
    </row>
    <row r="1097" spans="1:13" ht="15" x14ac:dyDescent="0.25">
      <c r="A1097" s="389"/>
      <c r="D1097" s="391"/>
      <c r="E1097" s="390"/>
      <c r="F1097" s="389"/>
      <c r="G1097" s="389"/>
      <c r="I1097" s="22"/>
      <c r="J1097" s="389"/>
      <c r="K1097" s="389"/>
      <c r="L1097" s="389"/>
      <c r="M1097" s="389"/>
    </row>
    <row r="1098" spans="1:13" ht="15" x14ac:dyDescent="0.25">
      <c r="A1098" s="389"/>
      <c r="D1098" s="391"/>
      <c r="E1098" s="390"/>
      <c r="F1098" s="389"/>
      <c r="G1098" s="389"/>
      <c r="I1098" s="22"/>
      <c r="J1098" s="389"/>
      <c r="K1098" s="389"/>
      <c r="L1098" s="389"/>
      <c r="M1098" s="389"/>
    </row>
    <row r="1099" spans="1:13" ht="15" x14ac:dyDescent="0.25">
      <c r="A1099" s="389"/>
      <c r="D1099" s="391"/>
      <c r="E1099" s="390"/>
      <c r="F1099" s="389"/>
      <c r="G1099" s="389"/>
      <c r="I1099" s="22"/>
      <c r="J1099" s="389"/>
      <c r="K1099" s="389"/>
      <c r="L1099" s="389"/>
      <c r="M1099" s="389"/>
    </row>
    <row r="1100" spans="1:13" ht="15" x14ac:dyDescent="0.25">
      <c r="A1100" s="389"/>
      <c r="D1100" s="391"/>
      <c r="E1100" s="390"/>
      <c r="F1100" s="389"/>
      <c r="G1100" s="389"/>
      <c r="I1100" s="22"/>
      <c r="J1100" s="389"/>
      <c r="K1100" s="389"/>
      <c r="L1100" s="389"/>
      <c r="M1100" s="389"/>
    </row>
    <row r="1101" spans="1:13" ht="15" x14ac:dyDescent="0.25">
      <c r="A1101" s="389"/>
      <c r="D1101" s="391"/>
      <c r="E1101" s="390"/>
      <c r="F1101" s="389"/>
      <c r="G1101" s="389"/>
      <c r="I1101" s="22"/>
      <c r="J1101" s="389"/>
      <c r="K1101" s="389"/>
      <c r="L1101" s="389"/>
      <c r="M1101" s="389"/>
    </row>
    <row r="1102" spans="1:13" ht="15" x14ac:dyDescent="0.25">
      <c r="A1102" s="389"/>
      <c r="D1102" s="391"/>
      <c r="E1102" s="390"/>
      <c r="F1102" s="389"/>
      <c r="G1102" s="389"/>
      <c r="I1102" s="22"/>
      <c r="J1102" s="389"/>
      <c r="K1102" s="389"/>
      <c r="L1102" s="389"/>
      <c r="M1102" s="389"/>
    </row>
    <row r="1103" spans="1:13" ht="15" x14ac:dyDescent="0.25">
      <c r="A1103" s="389"/>
      <c r="D1103" s="391"/>
      <c r="E1103" s="390"/>
      <c r="F1103" s="389"/>
      <c r="G1103" s="389"/>
      <c r="I1103" s="22"/>
      <c r="J1103" s="389"/>
      <c r="K1103" s="389"/>
      <c r="L1103" s="389"/>
      <c r="M1103" s="389"/>
    </row>
    <row r="1104" spans="1:13" ht="15" x14ac:dyDescent="0.25">
      <c r="A1104" s="389"/>
      <c r="D1104" s="391"/>
      <c r="E1104" s="390"/>
      <c r="F1104" s="389"/>
      <c r="G1104" s="389"/>
      <c r="I1104" s="22"/>
      <c r="J1104" s="389"/>
      <c r="K1104" s="389"/>
      <c r="L1104" s="389"/>
      <c r="M1104" s="389"/>
    </row>
    <row r="1105" spans="1:13" ht="15" x14ac:dyDescent="0.25">
      <c r="A1105" s="389"/>
      <c r="D1105" s="391"/>
      <c r="E1105" s="390"/>
      <c r="F1105" s="389"/>
      <c r="G1105" s="389"/>
      <c r="I1105" s="22"/>
      <c r="J1105" s="389"/>
      <c r="K1105" s="389"/>
      <c r="L1105" s="389"/>
      <c r="M1105" s="389"/>
    </row>
    <row r="1106" spans="1:13" ht="15" x14ac:dyDescent="0.25">
      <c r="A1106" s="389"/>
      <c r="D1106" s="391"/>
      <c r="E1106" s="390"/>
      <c r="F1106" s="389"/>
      <c r="G1106" s="389"/>
      <c r="I1106" s="22"/>
      <c r="J1106" s="389"/>
      <c r="K1106" s="389"/>
      <c r="L1106" s="389"/>
      <c r="M1106" s="389"/>
    </row>
    <row r="1107" spans="1:13" ht="15" x14ac:dyDescent="0.25">
      <c r="A1107" s="389"/>
      <c r="D1107" s="391"/>
      <c r="E1107" s="390"/>
      <c r="F1107" s="389"/>
      <c r="G1107" s="389"/>
      <c r="I1107" s="22"/>
      <c r="J1107" s="389"/>
      <c r="K1107" s="389"/>
      <c r="L1107" s="389"/>
      <c r="M1107" s="389"/>
    </row>
    <row r="1108" spans="1:13" ht="15" x14ac:dyDescent="0.25">
      <c r="A1108" s="389"/>
      <c r="D1108" s="391"/>
      <c r="E1108" s="390"/>
      <c r="F1108" s="389"/>
      <c r="G1108" s="389"/>
      <c r="I1108" s="22"/>
      <c r="J1108" s="389"/>
      <c r="K1108" s="389"/>
      <c r="L1108" s="389"/>
      <c r="M1108" s="389"/>
    </row>
    <row r="1109" spans="1:13" ht="15" x14ac:dyDescent="0.25">
      <c r="A1109" s="389"/>
      <c r="D1109" s="391"/>
      <c r="E1109" s="390"/>
      <c r="F1109" s="389"/>
      <c r="G1109" s="389"/>
      <c r="I1109" s="22"/>
      <c r="J1109" s="389"/>
      <c r="K1109" s="389"/>
      <c r="L1109" s="389"/>
      <c r="M1109" s="389"/>
    </row>
    <row r="1110" spans="1:13" ht="15" x14ac:dyDescent="0.25">
      <c r="A1110" s="389"/>
      <c r="D1110" s="391"/>
      <c r="E1110" s="390"/>
      <c r="F1110" s="389"/>
      <c r="G1110" s="389"/>
      <c r="I1110" s="22"/>
      <c r="J1110" s="389"/>
      <c r="K1110" s="389"/>
      <c r="L1110" s="389"/>
      <c r="M1110" s="389"/>
    </row>
    <row r="1111" spans="1:13" ht="15" x14ac:dyDescent="0.25">
      <c r="A1111" s="389"/>
      <c r="D1111" s="391"/>
      <c r="E1111" s="390"/>
      <c r="F1111" s="389"/>
      <c r="G1111" s="389"/>
      <c r="I1111" s="22"/>
      <c r="J1111" s="389"/>
      <c r="K1111" s="389"/>
      <c r="L1111" s="389"/>
      <c r="M1111" s="389"/>
    </row>
    <row r="1112" spans="1:13" ht="15" x14ac:dyDescent="0.25">
      <c r="A1112" s="389"/>
      <c r="D1112" s="391"/>
      <c r="E1112" s="390"/>
      <c r="F1112" s="389"/>
      <c r="G1112" s="389"/>
      <c r="I1112" s="22"/>
      <c r="J1112" s="389"/>
      <c r="K1112" s="389"/>
      <c r="L1112" s="389"/>
      <c r="M1112" s="389"/>
    </row>
    <row r="1113" spans="1:13" ht="15" x14ac:dyDescent="0.25">
      <c r="A1113" s="389"/>
      <c r="D1113" s="391"/>
      <c r="E1113" s="390"/>
      <c r="F1113" s="389"/>
      <c r="G1113" s="389"/>
      <c r="I1113" s="22"/>
      <c r="J1113" s="389"/>
      <c r="K1113" s="389"/>
      <c r="L1113" s="389"/>
      <c r="M1113" s="389"/>
    </row>
    <row r="1114" spans="1:13" ht="15" x14ac:dyDescent="0.25">
      <c r="A1114" s="389"/>
      <c r="D1114" s="391"/>
      <c r="E1114" s="390"/>
      <c r="F1114" s="389"/>
      <c r="G1114" s="389"/>
      <c r="I1114" s="22"/>
      <c r="J1114" s="389"/>
      <c r="K1114" s="389"/>
      <c r="L1114" s="389"/>
      <c r="M1114" s="389"/>
    </row>
    <row r="1115" spans="1:13" ht="15" x14ac:dyDescent="0.25">
      <c r="A1115" s="389"/>
      <c r="D1115" s="391"/>
      <c r="E1115" s="390"/>
      <c r="F1115" s="389"/>
      <c r="G1115" s="389"/>
      <c r="I1115" s="22"/>
      <c r="J1115" s="389"/>
      <c r="K1115" s="389"/>
      <c r="L1115" s="389"/>
      <c r="M1115" s="389"/>
    </row>
    <row r="1116" spans="1:13" ht="15" x14ac:dyDescent="0.25">
      <c r="A1116" s="389"/>
      <c r="D1116" s="391"/>
      <c r="E1116" s="390"/>
      <c r="F1116" s="389"/>
      <c r="G1116" s="389"/>
      <c r="I1116" s="22"/>
      <c r="J1116" s="389"/>
      <c r="K1116" s="389"/>
      <c r="L1116" s="389"/>
      <c r="M1116" s="389"/>
    </row>
    <row r="1117" spans="1:13" ht="15" x14ac:dyDescent="0.25">
      <c r="A1117" s="389"/>
      <c r="D1117" s="391"/>
      <c r="E1117" s="390"/>
      <c r="F1117" s="389"/>
      <c r="G1117" s="389"/>
      <c r="I1117" s="22"/>
      <c r="J1117" s="389"/>
      <c r="K1117" s="389"/>
      <c r="L1117" s="389"/>
      <c r="M1117" s="389"/>
    </row>
    <row r="1118" spans="1:13" ht="15" x14ac:dyDescent="0.25">
      <c r="A1118" s="389"/>
      <c r="D1118" s="391"/>
      <c r="E1118" s="390"/>
      <c r="F1118" s="389"/>
      <c r="G1118" s="389"/>
      <c r="I1118" s="22"/>
      <c r="J1118" s="389"/>
      <c r="K1118" s="389"/>
      <c r="L1118" s="389"/>
      <c r="M1118" s="389"/>
    </row>
    <row r="1119" spans="1:13" ht="15" x14ac:dyDescent="0.25">
      <c r="A1119" s="389"/>
      <c r="D1119" s="391"/>
      <c r="E1119" s="390"/>
      <c r="F1119" s="389"/>
      <c r="G1119" s="389"/>
      <c r="I1119" s="22"/>
      <c r="J1119" s="389"/>
      <c r="K1119" s="389"/>
      <c r="L1119" s="389"/>
      <c r="M1119" s="389"/>
    </row>
    <row r="1120" spans="1:13" ht="15" x14ac:dyDescent="0.25">
      <c r="A1120" s="389"/>
      <c r="D1120" s="391"/>
      <c r="E1120" s="390"/>
      <c r="F1120" s="389"/>
      <c r="G1120" s="389"/>
      <c r="I1120" s="22"/>
      <c r="J1120" s="389"/>
      <c r="K1120" s="389"/>
      <c r="L1120" s="389"/>
      <c r="M1120" s="389"/>
    </row>
    <row r="1121" spans="1:13" ht="15" x14ac:dyDescent="0.25">
      <c r="A1121" s="389"/>
      <c r="D1121" s="391"/>
      <c r="E1121" s="390"/>
      <c r="F1121" s="389"/>
      <c r="G1121" s="389"/>
      <c r="I1121" s="22"/>
      <c r="J1121" s="389"/>
      <c r="K1121" s="389"/>
      <c r="L1121" s="389"/>
      <c r="M1121" s="389"/>
    </row>
    <row r="1122" spans="1:13" ht="15" x14ac:dyDescent="0.25">
      <c r="A1122" s="389"/>
      <c r="D1122" s="391"/>
      <c r="E1122" s="390"/>
      <c r="F1122" s="389"/>
      <c r="G1122" s="389"/>
      <c r="I1122" s="22"/>
      <c r="J1122" s="389"/>
      <c r="K1122" s="389"/>
      <c r="L1122" s="389"/>
      <c r="M1122" s="389"/>
    </row>
    <row r="1123" spans="1:13" ht="15" x14ac:dyDescent="0.25">
      <c r="A1123" s="389"/>
      <c r="D1123" s="391"/>
      <c r="E1123" s="390"/>
      <c r="F1123" s="389"/>
      <c r="G1123" s="389"/>
      <c r="I1123" s="22"/>
      <c r="J1123" s="389"/>
      <c r="K1123" s="389"/>
      <c r="L1123" s="389"/>
      <c r="M1123" s="389"/>
    </row>
    <row r="1124" spans="1:13" ht="15" x14ac:dyDescent="0.25">
      <c r="A1124" s="389"/>
      <c r="D1124" s="391"/>
      <c r="E1124" s="390"/>
      <c r="F1124" s="389"/>
      <c r="G1124" s="389"/>
      <c r="I1124" s="22"/>
      <c r="J1124" s="389"/>
      <c r="K1124" s="389"/>
      <c r="L1124" s="389"/>
      <c r="M1124" s="389"/>
    </row>
    <row r="1125" spans="1:13" ht="15" x14ac:dyDescent="0.25">
      <c r="A1125" s="389"/>
      <c r="D1125" s="391"/>
      <c r="E1125" s="390"/>
      <c r="F1125" s="389"/>
      <c r="G1125" s="389"/>
      <c r="I1125" s="22"/>
      <c r="J1125" s="389"/>
      <c r="K1125" s="389"/>
      <c r="L1125" s="389"/>
      <c r="M1125" s="389"/>
    </row>
    <row r="1126" spans="1:13" ht="15" x14ac:dyDescent="0.25">
      <c r="A1126" s="389"/>
      <c r="D1126" s="391"/>
      <c r="E1126" s="390"/>
      <c r="F1126" s="389"/>
      <c r="G1126" s="389"/>
      <c r="I1126" s="22"/>
      <c r="J1126" s="389"/>
      <c r="K1126" s="389"/>
      <c r="L1126" s="389"/>
      <c r="M1126" s="389"/>
    </row>
    <row r="1127" spans="1:13" ht="15" x14ac:dyDescent="0.25">
      <c r="A1127" s="389"/>
      <c r="D1127" s="391"/>
      <c r="E1127" s="390"/>
      <c r="F1127" s="389"/>
      <c r="G1127" s="389"/>
      <c r="I1127" s="22"/>
      <c r="J1127" s="389"/>
      <c r="K1127" s="389"/>
      <c r="L1127" s="389"/>
      <c r="M1127" s="389"/>
    </row>
    <row r="1128" spans="1:13" ht="15" x14ac:dyDescent="0.25">
      <c r="A1128" s="389"/>
      <c r="D1128" s="391"/>
      <c r="E1128" s="390"/>
      <c r="F1128" s="389"/>
      <c r="G1128" s="389"/>
      <c r="I1128" s="22"/>
      <c r="J1128" s="389"/>
      <c r="K1128" s="389"/>
      <c r="L1128" s="389"/>
      <c r="M1128" s="389"/>
    </row>
    <row r="1129" spans="1:13" ht="15" x14ac:dyDescent="0.25">
      <c r="A1129" s="389"/>
      <c r="D1129" s="391"/>
      <c r="E1129" s="390"/>
      <c r="F1129" s="389"/>
      <c r="G1129" s="389"/>
      <c r="I1129" s="22"/>
      <c r="J1129" s="389"/>
      <c r="K1129" s="389"/>
      <c r="L1129" s="389"/>
      <c r="M1129" s="389"/>
    </row>
    <row r="1130" spans="1:13" ht="15" x14ac:dyDescent="0.25">
      <c r="A1130" s="389"/>
      <c r="D1130" s="391"/>
      <c r="E1130" s="390"/>
      <c r="F1130" s="389"/>
      <c r="G1130" s="389"/>
      <c r="I1130" s="22"/>
      <c r="J1130" s="389"/>
      <c r="K1130" s="389"/>
      <c r="L1130" s="389"/>
      <c r="M1130" s="389"/>
    </row>
    <row r="1131" spans="1:13" ht="15" x14ac:dyDescent="0.25">
      <c r="A1131" s="389"/>
      <c r="D1131" s="391"/>
      <c r="E1131" s="390"/>
      <c r="F1131" s="389"/>
      <c r="G1131" s="389"/>
      <c r="I1131" s="22"/>
      <c r="J1131" s="389"/>
      <c r="K1131" s="389"/>
      <c r="L1131" s="389"/>
      <c r="M1131" s="389"/>
    </row>
    <row r="1132" spans="1:13" ht="15" x14ac:dyDescent="0.25">
      <c r="A1132" s="389"/>
      <c r="D1132" s="391"/>
      <c r="E1132" s="390"/>
      <c r="F1132" s="389"/>
      <c r="G1132" s="389"/>
      <c r="I1132" s="22"/>
      <c r="J1132" s="389"/>
      <c r="K1132" s="389"/>
      <c r="L1132" s="389"/>
      <c r="M1132" s="389"/>
    </row>
    <row r="1133" spans="1:13" ht="15" x14ac:dyDescent="0.25">
      <c r="A1133" s="389"/>
      <c r="D1133" s="391"/>
      <c r="E1133" s="390"/>
      <c r="F1133" s="389"/>
      <c r="G1133" s="389"/>
      <c r="I1133" s="22"/>
      <c r="J1133" s="389"/>
      <c r="K1133" s="389"/>
      <c r="L1133" s="389"/>
      <c r="M1133" s="389"/>
    </row>
    <row r="1134" spans="1:13" ht="15" x14ac:dyDescent="0.25">
      <c r="A1134" s="389"/>
      <c r="D1134" s="391"/>
      <c r="E1134" s="390"/>
      <c r="F1134" s="389"/>
      <c r="G1134" s="389"/>
      <c r="I1134" s="22"/>
      <c r="J1134" s="389"/>
      <c r="K1134" s="389"/>
      <c r="L1134" s="389"/>
      <c r="M1134" s="389"/>
    </row>
    <row r="1135" spans="1:13" ht="15" x14ac:dyDescent="0.25">
      <c r="A1135" s="389"/>
      <c r="D1135" s="391"/>
      <c r="E1135" s="390"/>
      <c r="F1135" s="389"/>
      <c r="G1135" s="389"/>
      <c r="I1135" s="22"/>
      <c r="J1135" s="389"/>
      <c r="K1135" s="389"/>
      <c r="L1135" s="389"/>
      <c r="M1135" s="389"/>
    </row>
    <row r="1136" spans="1:13" ht="15" x14ac:dyDescent="0.25">
      <c r="A1136" s="389"/>
      <c r="D1136" s="391"/>
      <c r="E1136" s="390"/>
      <c r="F1136" s="389"/>
      <c r="G1136" s="389"/>
      <c r="I1136" s="22"/>
      <c r="J1136" s="389"/>
      <c r="K1136" s="389"/>
      <c r="L1136" s="389"/>
      <c r="M1136" s="389"/>
    </row>
    <row r="1137" spans="1:13" ht="15" x14ac:dyDescent="0.25">
      <c r="A1137" s="389"/>
      <c r="D1137" s="391"/>
      <c r="E1137" s="390"/>
      <c r="F1137" s="389"/>
      <c r="G1137" s="389"/>
      <c r="I1137" s="22"/>
      <c r="J1137" s="389"/>
      <c r="K1137" s="389"/>
      <c r="L1137" s="389"/>
      <c r="M1137" s="389"/>
    </row>
    <row r="1138" spans="1:13" ht="15" x14ac:dyDescent="0.25">
      <c r="A1138" s="389"/>
      <c r="D1138" s="391"/>
      <c r="E1138" s="390"/>
      <c r="F1138" s="389"/>
      <c r="G1138" s="389"/>
      <c r="I1138" s="22"/>
      <c r="J1138" s="389"/>
      <c r="K1138" s="389"/>
      <c r="L1138" s="389"/>
      <c r="M1138" s="389"/>
    </row>
    <row r="1139" spans="1:13" ht="15" x14ac:dyDescent="0.25">
      <c r="A1139" s="389"/>
      <c r="D1139" s="391"/>
      <c r="E1139" s="390"/>
      <c r="F1139" s="389"/>
      <c r="G1139" s="389"/>
      <c r="I1139" s="22"/>
      <c r="J1139" s="389"/>
      <c r="K1139" s="389"/>
      <c r="L1139" s="389"/>
      <c r="M1139" s="389"/>
    </row>
    <row r="1140" spans="1:13" ht="15" x14ac:dyDescent="0.25">
      <c r="A1140" s="389"/>
      <c r="D1140" s="391"/>
      <c r="E1140" s="390"/>
      <c r="F1140" s="389"/>
      <c r="G1140" s="389"/>
      <c r="I1140" s="22"/>
      <c r="J1140" s="389"/>
      <c r="K1140" s="389"/>
      <c r="L1140" s="389"/>
      <c r="M1140" s="389"/>
    </row>
    <row r="1141" spans="1:13" ht="15" x14ac:dyDescent="0.25">
      <c r="A1141" s="389"/>
      <c r="D1141" s="391"/>
      <c r="E1141" s="390"/>
      <c r="F1141" s="389"/>
      <c r="G1141" s="389"/>
      <c r="I1141" s="22"/>
      <c r="J1141" s="389"/>
      <c r="K1141" s="389"/>
      <c r="L1141" s="389"/>
      <c r="M1141" s="389"/>
    </row>
    <row r="1142" spans="1:13" ht="15" x14ac:dyDescent="0.25">
      <c r="A1142" s="389"/>
      <c r="D1142" s="391"/>
      <c r="E1142" s="390"/>
      <c r="F1142" s="389"/>
      <c r="G1142" s="389"/>
      <c r="I1142" s="22"/>
      <c r="J1142" s="389"/>
      <c r="K1142" s="389"/>
      <c r="L1142" s="389"/>
      <c r="M1142" s="389"/>
    </row>
    <row r="1143" spans="1:13" ht="15" x14ac:dyDescent="0.25">
      <c r="A1143" s="389"/>
      <c r="D1143" s="391"/>
      <c r="E1143" s="390"/>
      <c r="F1143" s="389"/>
      <c r="G1143" s="389"/>
      <c r="I1143" s="22"/>
      <c r="J1143" s="389"/>
      <c r="K1143" s="389"/>
      <c r="L1143" s="389"/>
      <c r="M1143" s="389"/>
    </row>
    <row r="1144" spans="1:13" ht="15" x14ac:dyDescent="0.25">
      <c r="A1144" s="389"/>
      <c r="D1144" s="391"/>
      <c r="E1144" s="390"/>
      <c r="F1144" s="389"/>
      <c r="G1144" s="389"/>
      <c r="I1144" s="22"/>
      <c r="J1144" s="389"/>
      <c r="K1144" s="389"/>
      <c r="L1144" s="389"/>
      <c r="M1144" s="389"/>
    </row>
    <row r="1145" spans="1:13" ht="15" x14ac:dyDescent="0.25">
      <c r="A1145" s="389"/>
      <c r="D1145" s="391"/>
      <c r="E1145" s="390"/>
      <c r="F1145" s="389"/>
      <c r="G1145" s="389"/>
      <c r="I1145" s="22"/>
      <c r="J1145" s="389"/>
      <c r="K1145" s="389"/>
      <c r="L1145" s="389"/>
      <c r="M1145" s="389"/>
    </row>
    <row r="1146" spans="1:13" ht="15" x14ac:dyDescent="0.25">
      <c r="A1146" s="389"/>
      <c r="D1146" s="391"/>
      <c r="E1146" s="390"/>
      <c r="F1146" s="389"/>
      <c r="G1146" s="389"/>
      <c r="I1146" s="22"/>
      <c r="J1146" s="389"/>
      <c r="K1146" s="389"/>
      <c r="L1146" s="389"/>
      <c r="M1146" s="389"/>
    </row>
    <row r="1147" spans="1:13" ht="15" x14ac:dyDescent="0.25">
      <c r="A1147" s="389"/>
      <c r="D1147" s="391"/>
      <c r="E1147" s="390"/>
      <c r="F1147" s="389"/>
      <c r="G1147" s="389"/>
      <c r="I1147" s="22"/>
      <c r="J1147" s="389"/>
      <c r="K1147" s="389"/>
      <c r="L1147" s="389"/>
      <c r="M1147" s="389"/>
    </row>
    <row r="1148" spans="1:13" ht="15" x14ac:dyDescent="0.25">
      <c r="A1148" s="389"/>
      <c r="D1148" s="391"/>
      <c r="E1148" s="390"/>
      <c r="F1148" s="389"/>
      <c r="G1148" s="389"/>
      <c r="I1148" s="22"/>
      <c r="J1148" s="389"/>
      <c r="K1148" s="389"/>
      <c r="L1148" s="389"/>
      <c r="M1148" s="389"/>
    </row>
    <row r="1149" spans="1:13" ht="15" x14ac:dyDescent="0.25">
      <c r="A1149" s="389"/>
      <c r="D1149" s="391"/>
      <c r="E1149" s="390"/>
      <c r="F1149" s="389"/>
      <c r="G1149" s="389"/>
      <c r="I1149" s="22"/>
      <c r="J1149" s="389"/>
      <c r="K1149" s="389"/>
      <c r="L1149" s="389"/>
      <c r="M1149" s="389"/>
    </row>
    <row r="1150" spans="1:13" ht="15" x14ac:dyDescent="0.25">
      <c r="A1150" s="389"/>
      <c r="D1150" s="391"/>
      <c r="E1150" s="390"/>
      <c r="F1150" s="389"/>
      <c r="G1150" s="389"/>
      <c r="I1150" s="22"/>
      <c r="J1150" s="389"/>
      <c r="K1150" s="389"/>
      <c r="L1150" s="389"/>
      <c r="M1150" s="389"/>
    </row>
    <row r="1151" spans="1:13" ht="15" x14ac:dyDescent="0.25">
      <c r="A1151" s="389"/>
      <c r="D1151" s="391"/>
      <c r="E1151" s="390"/>
      <c r="F1151" s="389"/>
      <c r="G1151" s="389"/>
      <c r="I1151" s="22"/>
      <c r="J1151" s="389"/>
      <c r="K1151" s="389"/>
      <c r="L1151" s="389"/>
      <c r="M1151" s="389"/>
    </row>
    <row r="1152" spans="1:13" ht="15" x14ac:dyDescent="0.25">
      <c r="A1152" s="389"/>
      <c r="D1152" s="391"/>
      <c r="E1152" s="390"/>
      <c r="F1152" s="389"/>
      <c r="G1152" s="389"/>
      <c r="I1152" s="22"/>
      <c r="J1152" s="389"/>
      <c r="K1152" s="389"/>
      <c r="L1152" s="389"/>
      <c r="M1152" s="389"/>
    </row>
    <row r="1153" spans="1:13" ht="15" x14ac:dyDescent="0.25">
      <c r="A1153" s="389"/>
      <c r="D1153" s="391"/>
      <c r="E1153" s="390"/>
      <c r="F1153" s="389"/>
      <c r="G1153" s="389"/>
      <c r="I1153" s="22"/>
      <c r="J1153" s="389"/>
      <c r="K1153" s="389"/>
      <c r="L1153" s="389"/>
      <c r="M1153" s="389"/>
    </row>
    <row r="1154" spans="1:13" ht="15" x14ac:dyDescent="0.25">
      <c r="A1154" s="389"/>
      <c r="D1154" s="391"/>
      <c r="E1154" s="390"/>
      <c r="F1154" s="389"/>
      <c r="G1154" s="389"/>
      <c r="I1154" s="22"/>
      <c r="J1154" s="389"/>
      <c r="K1154" s="389"/>
      <c r="L1154" s="389"/>
      <c r="M1154" s="389"/>
    </row>
    <row r="1155" spans="1:13" ht="15" x14ac:dyDescent="0.25">
      <c r="A1155" s="389"/>
      <c r="D1155" s="391"/>
      <c r="E1155" s="390"/>
      <c r="F1155" s="389"/>
      <c r="G1155" s="389"/>
      <c r="I1155" s="22"/>
      <c r="J1155" s="389"/>
      <c r="K1155" s="389"/>
      <c r="L1155" s="389"/>
      <c r="M1155" s="389"/>
    </row>
    <row r="1156" spans="1:13" ht="15" x14ac:dyDescent="0.25">
      <c r="A1156" s="389"/>
      <c r="D1156" s="391"/>
      <c r="E1156" s="390"/>
      <c r="F1156" s="389"/>
      <c r="G1156" s="389"/>
      <c r="I1156" s="22"/>
      <c r="J1156" s="389"/>
      <c r="K1156" s="389"/>
      <c r="L1156" s="389"/>
      <c r="M1156" s="389"/>
    </row>
    <row r="1157" spans="1:13" ht="15" x14ac:dyDescent="0.25">
      <c r="A1157" s="389"/>
      <c r="D1157" s="391"/>
      <c r="E1157" s="390"/>
      <c r="F1157" s="389"/>
      <c r="G1157" s="389"/>
      <c r="I1157" s="22"/>
      <c r="J1157" s="389"/>
      <c r="K1157" s="389"/>
      <c r="L1157" s="389"/>
      <c r="M1157" s="389"/>
    </row>
    <row r="1158" spans="1:13" ht="15" x14ac:dyDescent="0.25">
      <c r="A1158" s="389"/>
      <c r="D1158" s="391"/>
      <c r="E1158" s="390"/>
      <c r="F1158" s="389"/>
      <c r="G1158" s="389"/>
      <c r="I1158" s="22"/>
      <c r="J1158" s="389"/>
      <c r="K1158" s="389"/>
      <c r="L1158" s="389"/>
      <c r="M1158" s="389"/>
    </row>
    <row r="1159" spans="1:13" ht="15" x14ac:dyDescent="0.25">
      <c r="A1159" s="389"/>
      <c r="D1159" s="391"/>
      <c r="E1159" s="390"/>
      <c r="F1159" s="389"/>
      <c r="G1159" s="389"/>
      <c r="I1159" s="22"/>
      <c r="J1159" s="389"/>
      <c r="K1159" s="389"/>
      <c r="L1159" s="389"/>
      <c r="M1159" s="389"/>
    </row>
    <row r="1160" spans="1:13" ht="15" x14ac:dyDescent="0.25">
      <c r="A1160" s="389"/>
      <c r="D1160" s="391"/>
      <c r="E1160" s="390"/>
      <c r="F1160" s="389"/>
      <c r="G1160" s="389"/>
      <c r="I1160" s="22"/>
      <c r="J1160" s="389"/>
      <c r="K1160" s="389"/>
      <c r="L1160" s="389"/>
      <c r="M1160" s="389"/>
    </row>
    <row r="1161" spans="1:13" ht="15" x14ac:dyDescent="0.25">
      <c r="A1161" s="389"/>
      <c r="D1161" s="391"/>
      <c r="E1161" s="390"/>
      <c r="F1161" s="389"/>
      <c r="G1161" s="389"/>
      <c r="I1161" s="22"/>
      <c r="J1161" s="389"/>
      <c r="K1161" s="389"/>
      <c r="L1161" s="389"/>
      <c r="M1161" s="389"/>
    </row>
    <row r="1162" spans="1:13" ht="15" x14ac:dyDescent="0.25">
      <c r="A1162" s="389"/>
      <c r="D1162" s="391"/>
      <c r="E1162" s="390"/>
      <c r="F1162" s="389"/>
      <c r="G1162" s="389"/>
      <c r="I1162" s="22"/>
      <c r="J1162" s="389"/>
      <c r="K1162" s="389"/>
      <c r="L1162" s="389"/>
      <c r="M1162" s="389"/>
    </row>
    <row r="1163" spans="1:13" ht="15" x14ac:dyDescent="0.25">
      <c r="A1163" s="389"/>
      <c r="D1163" s="391"/>
      <c r="E1163" s="390"/>
      <c r="F1163" s="389"/>
      <c r="G1163" s="389"/>
      <c r="I1163" s="22"/>
      <c r="J1163" s="389"/>
      <c r="K1163" s="389"/>
      <c r="L1163" s="389"/>
      <c r="M1163" s="389"/>
    </row>
    <row r="1164" spans="1:13" ht="15" x14ac:dyDescent="0.25">
      <c r="A1164" s="389"/>
      <c r="D1164" s="391"/>
      <c r="E1164" s="390"/>
      <c r="F1164" s="389"/>
      <c r="G1164" s="389"/>
      <c r="I1164" s="22"/>
      <c r="J1164" s="389"/>
      <c r="K1164" s="389"/>
      <c r="L1164" s="389"/>
      <c r="M1164" s="389"/>
    </row>
    <row r="1165" spans="1:13" ht="15" x14ac:dyDescent="0.25">
      <c r="A1165" s="389"/>
      <c r="D1165" s="391"/>
      <c r="E1165" s="390"/>
      <c r="F1165" s="389"/>
      <c r="G1165" s="389"/>
      <c r="I1165" s="22"/>
      <c r="J1165" s="389"/>
      <c r="K1165" s="389"/>
      <c r="L1165" s="389"/>
      <c r="M1165" s="389"/>
    </row>
    <row r="1166" spans="1:13" ht="15" x14ac:dyDescent="0.25">
      <c r="A1166" s="389"/>
      <c r="D1166" s="391"/>
      <c r="E1166" s="390"/>
      <c r="F1166" s="389"/>
      <c r="G1166" s="389"/>
      <c r="I1166" s="22"/>
      <c r="J1166" s="389"/>
      <c r="K1166" s="389"/>
      <c r="L1166" s="389"/>
      <c r="M1166" s="389"/>
    </row>
    <row r="1167" spans="1:13" ht="15" x14ac:dyDescent="0.25">
      <c r="A1167" s="389"/>
      <c r="D1167" s="391"/>
      <c r="E1167" s="390"/>
      <c r="F1167" s="389"/>
      <c r="G1167" s="389"/>
      <c r="I1167" s="22"/>
      <c r="J1167" s="389"/>
      <c r="K1167" s="389"/>
      <c r="L1167" s="389"/>
      <c r="M1167" s="389"/>
    </row>
    <row r="1168" spans="1:13" ht="15" x14ac:dyDescent="0.25">
      <c r="A1168" s="389"/>
      <c r="D1168" s="391"/>
      <c r="E1168" s="390"/>
      <c r="F1168" s="389"/>
      <c r="G1168" s="389"/>
      <c r="I1168" s="22"/>
      <c r="J1168" s="389"/>
      <c r="K1168" s="389"/>
      <c r="L1168" s="389"/>
      <c r="M1168" s="389"/>
    </row>
    <row r="1169" spans="1:13" ht="15" x14ac:dyDescent="0.25">
      <c r="A1169" s="389"/>
      <c r="D1169" s="391"/>
      <c r="E1169" s="390"/>
      <c r="F1169" s="389"/>
      <c r="G1169" s="389"/>
      <c r="I1169" s="22"/>
      <c r="J1169" s="389"/>
      <c r="K1169" s="389"/>
      <c r="L1169" s="389"/>
      <c r="M1169" s="389"/>
    </row>
    <row r="1170" spans="1:13" ht="15" x14ac:dyDescent="0.25">
      <c r="A1170" s="389"/>
      <c r="D1170" s="391"/>
      <c r="E1170" s="390"/>
      <c r="F1170" s="389"/>
      <c r="G1170" s="389"/>
      <c r="I1170" s="22"/>
      <c r="J1170" s="389"/>
      <c r="K1170" s="389"/>
      <c r="L1170" s="389"/>
      <c r="M1170" s="389"/>
    </row>
    <row r="1171" spans="1:13" ht="15" x14ac:dyDescent="0.25">
      <c r="A1171" s="389"/>
      <c r="D1171" s="391"/>
      <c r="E1171" s="390"/>
      <c r="F1171" s="389"/>
      <c r="G1171" s="389"/>
      <c r="I1171" s="22"/>
      <c r="J1171" s="389"/>
      <c r="K1171" s="389"/>
      <c r="L1171" s="389"/>
      <c r="M1171" s="389"/>
    </row>
    <row r="1172" spans="1:13" ht="15" x14ac:dyDescent="0.25">
      <c r="A1172" s="389"/>
      <c r="D1172" s="391"/>
      <c r="E1172" s="390"/>
      <c r="F1172" s="389"/>
      <c r="G1172" s="389"/>
      <c r="I1172" s="22"/>
      <c r="J1172" s="389"/>
      <c r="K1172" s="389"/>
      <c r="L1172" s="389"/>
      <c r="M1172" s="389"/>
    </row>
    <row r="1173" spans="1:13" ht="15" x14ac:dyDescent="0.25">
      <c r="A1173" s="389"/>
      <c r="D1173" s="391"/>
      <c r="E1173" s="390"/>
      <c r="F1173" s="389"/>
      <c r="G1173" s="389"/>
      <c r="I1173" s="22"/>
      <c r="J1173" s="389"/>
      <c r="K1173" s="389"/>
      <c r="L1173" s="389"/>
      <c r="M1173" s="389"/>
    </row>
    <row r="1174" spans="1:13" ht="15" x14ac:dyDescent="0.25">
      <c r="A1174" s="389"/>
      <c r="D1174" s="391"/>
      <c r="E1174" s="390"/>
      <c r="F1174" s="389"/>
      <c r="G1174" s="389"/>
      <c r="I1174" s="22"/>
      <c r="J1174" s="389"/>
      <c r="K1174" s="389"/>
      <c r="L1174" s="389"/>
      <c r="M1174" s="389"/>
    </row>
    <row r="1175" spans="1:13" ht="15" x14ac:dyDescent="0.25">
      <c r="A1175" s="389"/>
      <c r="D1175" s="391"/>
      <c r="E1175" s="390"/>
      <c r="F1175" s="389"/>
      <c r="G1175" s="389"/>
      <c r="I1175" s="22"/>
      <c r="J1175" s="389"/>
      <c r="K1175" s="389"/>
      <c r="L1175" s="389"/>
      <c r="M1175" s="389"/>
    </row>
    <row r="1176" spans="1:13" ht="15" x14ac:dyDescent="0.25">
      <c r="A1176" s="389"/>
      <c r="D1176" s="391"/>
      <c r="E1176" s="390"/>
      <c r="F1176" s="389"/>
      <c r="G1176" s="389"/>
      <c r="I1176" s="22"/>
      <c r="J1176" s="389"/>
      <c r="K1176" s="389"/>
      <c r="L1176" s="389"/>
      <c r="M1176" s="389"/>
    </row>
    <row r="1177" spans="1:13" ht="15" x14ac:dyDescent="0.25">
      <c r="A1177" s="389"/>
      <c r="D1177" s="391"/>
      <c r="E1177" s="390"/>
      <c r="F1177" s="389"/>
      <c r="G1177" s="389"/>
      <c r="I1177" s="22"/>
      <c r="J1177" s="389"/>
      <c r="K1177" s="389"/>
      <c r="L1177" s="389"/>
      <c r="M1177" s="389"/>
    </row>
    <row r="1178" spans="1:13" ht="15" x14ac:dyDescent="0.25">
      <c r="A1178" s="389"/>
      <c r="D1178" s="391"/>
      <c r="E1178" s="390"/>
      <c r="F1178" s="389"/>
      <c r="G1178" s="389"/>
      <c r="I1178" s="22"/>
      <c r="J1178" s="389"/>
      <c r="K1178" s="389"/>
      <c r="L1178" s="389"/>
      <c r="M1178" s="389"/>
    </row>
    <row r="1179" spans="1:13" ht="15" x14ac:dyDescent="0.25">
      <c r="A1179" s="389"/>
      <c r="D1179" s="391"/>
      <c r="E1179" s="390"/>
      <c r="F1179" s="389"/>
      <c r="G1179" s="389"/>
      <c r="I1179" s="22"/>
      <c r="J1179" s="389"/>
      <c r="K1179" s="389"/>
      <c r="L1179" s="389"/>
      <c r="M1179" s="389"/>
    </row>
    <row r="1180" spans="1:13" ht="15" x14ac:dyDescent="0.25">
      <c r="A1180" s="389"/>
      <c r="D1180" s="391"/>
      <c r="E1180" s="390"/>
      <c r="F1180" s="389"/>
      <c r="G1180" s="389"/>
      <c r="I1180" s="22"/>
      <c r="J1180" s="389"/>
      <c r="K1180" s="389"/>
      <c r="L1180" s="389"/>
      <c r="M1180" s="389"/>
    </row>
    <row r="1181" spans="1:13" ht="15" x14ac:dyDescent="0.25">
      <c r="A1181" s="389"/>
      <c r="D1181" s="391"/>
      <c r="E1181" s="390"/>
      <c r="F1181" s="389"/>
      <c r="G1181" s="389"/>
      <c r="I1181" s="22"/>
      <c r="J1181" s="389"/>
      <c r="K1181" s="389"/>
      <c r="L1181" s="389"/>
      <c r="M1181" s="389"/>
    </row>
    <row r="1182" spans="1:13" ht="15" x14ac:dyDescent="0.25">
      <c r="A1182" s="389"/>
      <c r="D1182" s="391"/>
      <c r="E1182" s="390"/>
      <c r="F1182" s="389"/>
      <c r="G1182" s="389"/>
      <c r="I1182" s="22"/>
      <c r="J1182" s="389"/>
      <c r="K1182" s="389"/>
      <c r="L1182" s="389"/>
      <c r="M1182" s="389"/>
    </row>
    <row r="1183" spans="1:13" ht="15" x14ac:dyDescent="0.25">
      <c r="A1183" s="389"/>
      <c r="D1183" s="391"/>
      <c r="E1183" s="390"/>
      <c r="F1183" s="389"/>
      <c r="G1183" s="389"/>
      <c r="I1183" s="22"/>
      <c r="J1183" s="389"/>
      <c r="K1183" s="389"/>
      <c r="L1183" s="389"/>
      <c r="M1183" s="389"/>
    </row>
    <row r="1184" spans="1:13" ht="15" x14ac:dyDescent="0.25">
      <c r="A1184" s="389"/>
      <c r="D1184" s="391"/>
      <c r="E1184" s="390"/>
      <c r="F1184" s="389"/>
      <c r="G1184" s="389"/>
      <c r="I1184" s="22"/>
      <c r="J1184" s="389"/>
      <c r="K1184" s="389"/>
      <c r="L1184" s="389"/>
      <c r="M1184" s="389"/>
    </row>
    <row r="1185" spans="1:13" ht="15" x14ac:dyDescent="0.25">
      <c r="A1185" s="389"/>
      <c r="D1185" s="391"/>
      <c r="E1185" s="390"/>
      <c r="F1185" s="389"/>
      <c r="G1185" s="389"/>
      <c r="I1185" s="22"/>
      <c r="J1185" s="389"/>
      <c r="K1185" s="389"/>
      <c r="L1185" s="389"/>
      <c r="M1185" s="389"/>
    </row>
    <row r="1186" spans="1:13" ht="15" x14ac:dyDescent="0.25">
      <c r="A1186" s="389"/>
      <c r="D1186" s="391"/>
      <c r="E1186" s="390"/>
      <c r="F1186" s="389"/>
      <c r="G1186" s="389"/>
      <c r="I1186" s="22"/>
      <c r="J1186" s="389"/>
      <c r="K1186" s="389"/>
      <c r="L1186" s="389"/>
      <c r="M1186" s="389"/>
    </row>
    <row r="1187" spans="1:13" ht="15" x14ac:dyDescent="0.25">
      <c r="A1187" s="389"/>
      <c r="D1187" s="391"/>
      <c r="E1187" s="390"/>
      <c r="F1187" s="389"/>
      <c r="G1187" s="389"/>
      <c r="I1187" s="22"/>
      <c r="J1187" s="389"/>
      <c r="K1187" s="389"/>
      <c r="L1187" s="389"/>
      <c r="M1187" s="389"/>
    </row>
    <row r="1188" spans="1:13" ht="15" x14ac:dyDescent="0.25">
      <c r="A1188" s="389"/>
      <c r="D1188" s="391"/>
      <c r="E1188" s="390"/>
      <c r="F1188" s="389"/>
      <c r="G1188" s="389"/>
      <c r="I1188" s="22"/>
      <c r="J1188" s="389"/>
      <c r="K1188" s="389"/>
      <c r="L1188" s="389"/>
      <c r="M1188" s="389"/>
    </row>
    <row r="1189" spans="1:13" ht="15" x14ac:dyDescent="0.25">
      <c r="A1189" s="389"/>
      <c r="D1189" s="391"/>
      <c r="E1189" s="390"/>
      <c r="F1189" s="389"/>
      <c r="G1189" s="389"/>
      <c r="I1189" s="22"/>
      <c r="J1189" s="389"/>
      <c r="K1189" s="389"/>
      <c r="L1189" s="389"/>
      <c r="M1189" s="389"/>
    </row>
    <row r="1190" spans="1:13" ht="15" x14ac:dyDescent="0.25">
      <c r="A1190" s="389"/>
      <c r="D1190" s="391"/>
      <c r="E1190" s="390"/>
      <c r="F1190" s="389"/>
      <c r="G1190" s="389"/>
      <c r="I1190" s="22"/>
      <c r="J1190" s="389"/>
      <c r="K1190" s="389"/>
      <c r="L1190" s="389"/>
      <c r="M1190" s="389"/>
    </row>
    <row r="1191" spans="1:13" ht="15" x14ac:dyDescent="0.25">
      <c r="A1191" s="389"/>
      <c r="D1191" s="391"/>
      <c r="E1191" s="390"/>
      <c r="F1191" s="389"/>
      <c r="G1191" s="389"/>
      <c r="I1191" s="22"/>
      <c r="J1191" s="389"/>
      <c r="K1191" s="389"/>
      <c r="L1191" s="389"/>
      <c r="M1191" s="389"/>
    </row>
    <row r="1192" spans="1:13" ht="15" x14ac:dyDescent="0.25">
      <c r="A1192" s="389"/>
      <c r="D1192" s="391"/>
      <c r="E1192" s="390"/>
      <c r="F1192" s="389"/>
      <c r="G1192" s="389"/>
      <c r="I1192" s="22"/>
      <c r="J1192" s="389"/>
      <c r="K1192" s="389"/>
      <c r="L1192" s="389"/>
      <c r="M1192" s="389"/>
    </row>
    <row r="1193" spans="1:13" ht="15" x14ac:dyDescent="0.25">
      <c r="A1193" s="389"/>
      <c r="D1193" s="391"/>
      <c r="E1193" s="390"/>
      <c r="F1193" s="389"/>
      <c r="G1193" s="389"/>
      <c r="I1193" s="22"/>
      <c r="J1193" s="389"/>
      <c r="K1193" s="389"/>
      <c r="L1193" s="389"/>
      <c r="M1193" s="389"/>
    </row>
    <row r="1194" spans="1:13" ht="15" x14ac:dyDescent="0.25">
      <c r="A1194" s="389"/>
      <c r="D1194" s="391"/>
      <c r="E1194" s="390"/>
      <c r="F1194" s="389"/>
      <c r="G1194" s="389"/>
      <c r="I1194" s="22"/>
      <c r="J1194" s="389"/>
      <c r="K1194" s="389"/>
      <c r="L1194" s="389"/>
      <c r="M1194" s="389"/>
    </row>
    <row r="1195" spans="1:13" ht="15" x14ac:dyDescent="0.25">
      <c r="A1195" s="389"/>
      <c r="D1195" s="391"/>
      <c r="E1195" s="390"/>
      <c r="F1195" s="389"/>
      <c r="G1195" s="389"/>
      <c r="I1195" s="22"/>
      <c r="J1195" s="389"/>
      <c r="K1195" s="389"/>
      <c r="L1195" s="389"/>
      <c r="M1195" s="389"/>
    </row>
    <row r="1196" spans="1:13" ht="15" x14ac:dyDescent="0.25">
      <c r="A1196" s="389"/>
      <c r="D1196" s="391"/>
      <c r="E1196" s="390"/>
      <c r="F1196" s="389"/>
      <c r="G1196" s="389"/>
      <c r="I1196" s="22"/>
      <c r="J1196" s="389"/>
      <c r="K1196" s="389"/>
      <c r="L1196" s="389"/>
      <c r="M1196" s="389"/>
    </row>
    <row r="1197" spans="1:13" ht="15" x14ac:dyDescent="0.25">
      <c r="A1197" s="389"/>
      <c r="D1197" s="391"/>
      <c r="E1197" s="390"/>
      <c r="F1197" s="389"/>
      <c r="G1197" s="389"/>
      <c r="I1197" s="22"/>
      <c r="J1197" s="389"/>
      <c r="K1197" s="389"/>
      <c r="L1197" s="389"/>
      <c r="M1197" s="389"/>
    </row>
    <row r="1198" spans="1:13" ht="15" x14ac:dyDescent="0.25">
      <c r="A1198" s="389"/>
      <c r="D1198" s="391"/>
      <c r="E1198" s="390"/>
      <c r="F1198" s="389"/>
      <c r="G1198" s="389"/>
      <c r="I1198" s="22"/>
      <c r="J1198" s="389"/>
      <c r="K1198" s="389"/>
      <c r="L1198" s="389"/>
      <c r="M1198" s="389"/>
    </row>
    <row r="1199" spans="1:13" ht="15" x14ac:dyDescent="0.25">
      <c r="A1199" s="389"/>
      <c r="D1199" s="391"/>
      <c r="E1199" s="390"/>
      <c r="F1199" s="389"/>
      <c r="G1199" s="389"/>
      <c r="I1199" s="22"/>
      <c r="J1199" s="389"/>
      <c r="K1199" s="389"/>
      <c r="L1199" s="389"/>
      <c r="M1199" s="389"/>
    </row>
    <row r="1200" spans="1:13" ht="15" x14ac:dyDescent="0.25">
      <c r="A1200" s="389"/>
      <c r="D1200" s="391"/>
      <c r="E1200" s="390"/>
      <c r="F1200" s="389"/>
      <c r="G1200" s="389"/>
      <c r="I1200" s="22"/>
      <c r="J1200" s="389"/>
      <c r="K1200" s="389"/>
      <c r="L1200" s="389"/>
      <c r="M1200" s="389"/>
    </row>
    <row r="1201" spans="1:13" ht="15" x14ac:dyDescent="0.25">
      <c r="A1201" s="389"/>
      <c r="D1201" s="391"/>
      <c r="E1201" s="390"/>
      <c r="F1201" s="389"/>
      <c r="G1201" s="389"/>
      <c r="I1201" s="22"/>
      <c r="J1201" s="389"/>
      <c r="K1201" s="389"/>
      <c r="L1201" s="389"/>
      <c r="M1201" s="389"/>
    </row>
    <row r="1202" spans="1:13" ht="15" x14ac:dyDescent="0.25">
      <c r="A1202" s="389"/>
      <c r="D1202" s="391"/>
      <c r="E1202" s="390"/>
      <c r="F1202" s="389"/>
      <c r="G1202" s="389"/>
      <c r="I1202" s="22"/>
      <c r="J1202" s="389"/>
      <c r="K1202" s="389"/>
      <c r="L1202" s="389"/>
      <c r="M1202" s="389"/>
    </row>
    <row r="1203" spans="1:13" ht="15" x14ac:dyDescent="0.25">
      <c r="A1203" s="389"/>
      <c r="D1203" s="391"/>
      <c r="E1203" s="390"/>
      <c r="F1203" s="389"/>
      <c r="G1203" s="389"/>
      <c r="I1203" s="22"/>
      <c r="J1203" s="389"/>
      <c r="K1203" s="389"/>
      <c r="L1203" s="389"/>
      <c r="M1203" s="389"/>
    </row>
    <row r="1204" spans="1:13" ht="15" x14ac:dyDescent="0.25">
      <c r="A1204" s="389"/>
      <c r="D1204" s="391"/>
      <c r="E1204" s="390"/>
      <c r="F1204" s="389"/>
      <c r="G1204" s="389"/>
      <c r="I1204" s="22"/>
      <c r="J1204" s="389"/>
      <c r="K1204" s="389"/>
      <c r="L1204" s="389"/>
      <c r="M1204" s="389"/>
    </row>
    <row r="1205" spans="1:13" ht="15" x14ac:dyDescent="0.25">
      <c r="A1205" s="389"/>
      <c r="D1205" s="391"/>
      <c r="E1205" s="390"/>
      <c r="F1205" s="389"/>
      <c r="G1205" s="389"/>
      <c r="I1205" s="22"/>
      <c r="J1205" s="389"/>
      <c r="K1205" s="389"/>
      <c r="L1205" s="389"/>
      <c r="M1205" s="389"/>
    </row>
    <row r="1206" spans="1:13" ht="15" x14ac:dyDescent="0.25">
      <c r="A1206" s="389"/>
      <c r="D1206" s="391"/>
      <c r="E1206" s="390"/>
      <c r="F1206" s="389"/>
      <c r="G1206" s="389"/>
      <c r="I1206" s="22"/>
      <c r="J1206" s="389"/>
      <c r="K1206" s="389"/>
      <c r="L1206" s="389"/>
      <c r="M1206" s="389"/>
    </row>
    <row r="1207" spans="1:13" ht="15" x14ac:dyDescent="0.25">
      <c r="A1207" s="389"/>
      <c r="D1207" s="391"/>
      <c r="E1207" s="390"/>
      <c r="F1207" s="389"/>
      <c r="G1207" s="389"/>
      <c r="I1207" s="22"/>
      <c r="J1207" s="389"/>
      <c r="K1207" s="389"/>
      <c r="L1207" s="389"/>
      <c r="M1207" s="389"/>
    </row>
    <row r="1208" spans="1:13" ht="15" x14ac:dyDescent="0.25">
      <c r="A1208" s="389"/>
      <c r="D1208" s="391"/>
      <c r="E1208" s="390"/>
      <c r="F1208" s="389"/>
      <c r="G1208" s="389"/>
      <c r="I1208" s="22"/>
      <c r="J1208" s="389"/>
      <c r="K1208" s="389"/>
      <c r="L1208" s="389"/>
      <c r="M1208" s="389"/>
    </row>
    <row r="1209" spans="1:13" ht="15" x14ac:dyDescent="0.25">
      <c r="A1209" s="389"/>
      <c r="D1209" s="391"/>
      <c r="E1209" s="390"/>
      <c r="F1209" s="389"/>
      <c r="G1209" s="389"/>
      <c r="I1209" s="22"/>
      <c r="J1209" s="389"/>
      <c r="K1209" s="389"/>
      <c r="L1209" s="389"/>
      <c r="M1209" s="389"/>
    </row>
    <row r="1210" spans="1:13" ht="15" x14ac:dyDescent="0.25">
      <c r="A1210" s="389"/>
      <c r="D1210" s="391"/>
      <c r="E1210" s="390"/>
      <c r="F1210" s="389"/>
      <c r="G1210" s="389"/>
      <c r="I1210" s="22"/>
      <c r="J1210" s="389"/>
      <c r="K1210" s="389"/>
      <c r="L1210" s="389"/>
      <c r="M1210" s="389"/>
    </row>
    <row r="1211" spans="1:13" ht="15" x14ac:dyDescent="0.25">
      <c r="A1211" s="389"/>
      <c r="D1211" s="391"/>
      <c r="E1211" s="390"/>
      <c r="F1211" s="389"/>
      <c r="G1211" s="389"/>
      <c r="I1211" s="22"/>
      <c r="J1211" s="389"/>
      <c r="K1211" s="389"/>
      <c r="L1211" s="389"/>
      <c r="M1211" s="389"/>
    </row>
    <row r="1212" spans="1:13" ht="15" x14ac:dyDescent="0.25">
      <c r="A1212" s="389"/>
      <c r="D1212" s="391"/>
      <c r="E1212" s="390"/>
      <c r="F1212" s="389"/>
      <c r="G1212" s="389"/>
      <c r="I1212" s="22"/>
      <c r="J1212" s="389"/>
      <c r="K1212" s="389"/>
      <c r="L1212" s="389"/>
      <c r="M1212" s="389"/>
    </row>
    <row r="1213" spans="1:13" ht="15" x14ac:dyDescent="0.25">
      <c r="A1213" s="389"/>
      <c r="D1213" s="391"/>
      <c r="E1213" s="390"/>
      <c r="F1213" s="389"/>
      <c r="G1213" s="389"/>
      <c r="I1213" s="22"/>
      <c r="J1213" s="389"/>
      <c r="K1213" s="389"/>
      <c r="L1213" s="389"/>
      <c r="M1213" s="389"/>
    </row>
    <row r="1214" spans="1:13" ht="15" x14ac:dyDescent="0.25">
      <c r="A1214" s="389"/>
      <c r="D1214" s="391"/>
      <c r="E1214" s="390"/>
      <c r="F1214" s="389"/>
      <c r="G1214" s="389"/>
      <c r="I1214" s="22"/>
      <c r="J1214" s="389"/>
      <c r="K1214" s="389"/>
      <c r="L1214" s="389"/>
      <c r="M1214" s="389"/>
    </row>
    <row r="1215" spans="1:13" ht="15" x14ac:dyDescent="0.25">
      <c r="A1215" s="389"/>
      <c r="D1215" s="391"/>
      <c r="E1215" s="390"/>
      <c r="F1215" s="389"/>
      <c r="G1215" s="389"/>
      <c r="I1215" s="22"/>
      <c r="J1215" s="389"/>
      <c r="K1215" s="389"/>
      <c r="L1215" s="389"/>
      <c r="M1215" s="389"/>
    </row>
    <row r="1216" spans="1:13" ht="15" x14ac:dyDescent="0.25">
      <c r="A1216" s="389"/>
      <c r="D1216" s="391"/>
      <c r="E1216" s="390"/>
      <c r="F1216" s="389"/>
      <c r="G1216" s="389"/>
      <c r="I1216" s="22"/>
      <c r="J1216" s="389"/>
      <c r="K1216" s="389"/>
      <c r="L1216" s="389"/>
      <c r="M1216" s="389"/>
    </row>
    <row r="1217" spans="1:13" ht="15" x14ac:dyDescent="0.25">
      <c r="A1217" s="389"/>
      <c r="D1217" s="391"/>
      <c r="E1217" s="390"/>
      <c r="F1217" s="389"/>
      <c r="G1217" s="389"/>
      <c r="I1217" s="22"/>
      <c r="J1217" s="389"/>
      <c r="K1217" s="389"/>
      <c r="L1217" s="389"/>
      <c r="M1217" s="389"/>
    </row>
    <row r="1218" spans="1:13" ht="15" x14ac:dyDescent="0.25">
      <c r="A1218" s="389"/>
      <c r="D1218" s="391"/>
      <c r="E1218" s="390"/>
      <c r="F1218" s="389"/>
      <c r="G1218" s="389"/>
      <c r="I1218" s="22"/>
      <c r="J1218" s="389"/>
      <c r="K1218" s="389"/>
      <c r="L1218" s="389"/>
      <c r="M1218" s="389"/>
    </row>
    <row r="1219" spans="1:13" ht="15" x14ac:dyDescent="0.25">
      <c r="A1219" s="389"/>
      <c r="D1219" s="391"/>
      <c r="E1219" s="390"/>
      <c r="F1219" s="389"/>
      <c r="G1219" s="389"/>
      <c r="I1219" s="22"/>
      <c r="J1219" s="389"/>
      <c r="K1219" s="389"/>
      <c r="L1219" s="389"/>
      <c r="M1219" s="389"/>
    </row>
    <row r="1220" spans="1:13" ht="15" x14ac:dyDescent="0.25">
      <c r="A1220" s="389"/>
      <c r="D1220" s="391"/>
      <c r="E1220" s="390"/>
      <c r="F1220" s="389"/>
      <c r="G1220" s="389"/>
      <c r="I1220" s="22"/>
      <c r="J1220" s="389"/>
      <c r="K1220" s="389"/>
      <c r="L1220" s="389"/>
      <c r="M1220" s="389"/>
    </row>
    <row r="1221" spans="1:13" ht="15" x14ac:dyDescent="0.25">
      <c r="A1221" s="389"/>
      <c r="D1221" s="391"/>
      <c r="E1221" s="390"/>
      <c r="F1221" s="389"/>
      <c r="G1221" s="389"/>
      <c r="I1221" s="22"/>
      <c r="J1221" s="389"/>
      <c r="K1221" s="389"/>
      <c r="L1221" s="389"/>
      <c r="M1221" s="389"/>
    </row>
    <row r="1222" spans="1:13" ht="15" x14ac:dyDescent="0.25">
      <c r="A1222" s="389"/>
      <c r="D1222" s="391"/>
      <c r="E1222" s="390"/>
      <c r="F1222" s="389"/>
      <c r="G1222" s="389"/>
      <c r="I1222" s="22"/>
      <c r="J1222" s="389"/>
      <c r="K1222" s="389"/>
      <c r="L1222" s="389"/>
      <c r="M1222" s="389"/>
    </row>
    <row r="1223" spans="1:13" ht="15" x14ac:dyDescent="0.25">
      <c r="A1223" s="389"/>
      <c r="D1223" s="391"/>
      <c r="E1223" s="390"/>
      <c r="F1223" s="389"/>
      <c r="G1223" s="389"/>
      <c r="I1223" s="22"/>
      <c r="J1223" s="389"/>
      <c r="K1223" s="389"/>
      <c r="L1223" s="389"/>
      <c r="M1223" s="389"/>
    </row>
    <row r="1224" spans="1:13" ht="15" x14ac:dyDescent="0.25">
      <c r="A1224" s="389"/>
      <c r="D1224" s="391"/>
      <c r="E1224" s="390"/>
      <c r="F1224" s="389"/>
      <c r="G1224" s="389"/>
      <c r="I1224" s="22"/>
      <c r="J1224" s="389"/>
      <c r="K1224" s="389"/>
      <c r="L1224" s="389"/>
      <c r="M1224" s="389"/>
    </row>
    <row r="1225" spans="1:13" ht="15" x14ac:dyDescent="0.25">
      <c r="A1225" s="389"/>
      <c r="D1225" s="391"/>
      <c r="E1225" s="390"/>
      <c r="F1225" s="389"/>
      <c r="G1225" s="389"/>
      <c r="I1225" s="22"/>
      <c r="J1225" s="389"/>
      <c r="K1225" s="389"/>
      <c r="L1225" s="389"/>
      <c r="M1225" s="389"/>
    </row>
    <row r="1226" spans="1:13" ht="15" x14ac:dyDescent="0.25">
      <c r="A1226" s="389"/>
      <c r="D1226" s="391"/>
      <c r="E1226" s="390"/>
      <c r="F1226" s="389"/>
      <c r="G1226" s="389"/>
      <c r="I1226" s="22"/>
      <c r="J1226" s="389"/>
      <c r="K1226" s="389"/>
      <c r="L1226" s="389"/>
      <c r="M1226" s="389"/>
    </row>
    <row r="1227" spans="1:13" ht="15" x14ac:dyDescent="0.25">
      <c r="A1227" s="389"/>
      <c r="D1227" s="391"/>
      <c r="E1227" s="390"/>
      <c r="F1227" s="389"/>
      <c r="G1227" s="389"/>
      <c r="I1227" s="22"/>
      <c r="J1227" s="389"/>
      <c r="K1227" s="389"/>
      <c r="L1227" s="389"/>
      <c r="M1227" s="389"/>
    </row>
    <row r="1228" spans="1:13" ht="15" x14ac:dyDescent="0.25">
      <c r="A1228" s="389"/>
      <c r="D1228" s="391"/>
      <c r="E1228" s="390"/>
      <c r="F1228" s="389"/>
      <c r="G1228" s="389"/>
      <c r="I1228" s="22"/>
      <c r="J1228" s="389"/>
      <c r="K1228" s="389"/>
      <c r="L1228" s="389"/>
      <c r="M1228" s="389"/>
    </row>
    <row r="1229" spans="1:13" ht="15" x14ac:dyDescent="0.25">
      <c r="A1229" s="389"/>
      <c r="D1229" s="391"/>
      <c r="E1229" s="390"/>
      <c r="F1229" s="389"/>
      <c r="G1229" s="389"/>
      <c r="I1229" s="22"/>
      <c r="J1229" s="389"/>
      <c r="K1229" s="389"/>
      <c r="L1229" s="389"/>
      <c r="M1229" s="389"/>
    </row>
    <row r="1230" spans="1:13" ht="15" x14ac:dyDescent="0.25">
      <c r="A1230" s="389"/>
      <c r="D1230" s="391"/>
      <c r="E1230" s="390"/>
      <c r="F1230" s="389"/>
      <c r="G1230" s="389"/>
      <c r="I1230" s="22"/>
      <c r="J1230" s="389"/>
      <c r="K1230" s="389"/>
      <c r="L1230" s="389"/>
      <c r="M1230" s="389"/>
    </row>
    <row r="1231" spans="1:13" ht="15" x14ac:dyDescent="0.25">
      <c r="A1231" s="389"/>
      <c r="D1231" s="391"/>
      <c r="E1231" s="390"/>
      <c r="F1231" s="389"/>
      <c r="G1231" s="389"/>
      <c r="I1231" s="22"/>
      <c r="J1231" s="389"/>
      <c r="K1231" s="389"/>
      <c r="L1231" s="389"/>
      <c r="M1231" s="389"/>
    </row>
    <row r="1232" spans="1:13" ht="15" x14ac:dyDescent="0.25">
      <c r="A1232" s="389"/>
      <c r="D1232" s="391"/>
      <c r="E1232" s="390"/>
      <c r="F1232" s="389"/>
      <c r="G1232" s="389"/>
      <c r="I1232" s="22"/>
      <c r="J1232" s="389"/>
      <c r="K1232" s="389"/>
      <c r="L1232" s="389"/>
      <c r="M1232" s="389"/>
    </row>
    <row r="1233" spans="1:13" ht="15" x14ac:dyDescent="0.25">
      <c r="A1233" s="389"/>
      <c r="D1233" s="391"/>
      <c r="E1233" s="390"/>
      <c r="F1233" s="389"/>
      <c r="G1233" s="389"/>
      <c r="I1233" s="22"/>
      <c r="J1233" s="389"/>
      <c r="K1233" s="389"/>
      <c r="L1233" s="389"/>
      <c r="M1233" s="389"/>
    </row>
    <row r="1234" spans="1:13" ht="15" x14ac:dyDescent="0.25">
      <c r="A1234" s="389"/>
      <c r="D1234" s="391"/>
      <c r="E1234" s="390"/>
      <c r="F1234" s="389"/>
      <c r="G1234" s="389"/>
      <c r="I1234" s="22"/>
      <c r="J1234" s="389"/>
      <c r="K1234" s="389"/>
      <c r="L1234" s="389"/>
      <c r="M1234" s="389"/>
    </row>
    <row r="1235" spans="1:13" ht="15" x14ac:dyDescent="0.25">
      <c r="A1235" s="389"/>
      <c r="D1235" s="391"/>
      <c r="E1235" s="390"/>
      <c r="F1235" s="389"/>
      <c r="G1235" s="389"/>
      <c r="I1235" s="22"/>
      <c r="J1235" s="389"/>
      <c r="K1235" s="389"/>
      <c r="L1235" s="389"/>
      <c r="M1235" s="389"/>
    </row>
    <row r="1236" spans="1:13" ht="15" x14ac:dyDescent="0.25">
      <c r="A1236" s="389"/>
      <c r="D1236" s="391"/>
      <c r="E1236" s="390"/>
      <c r="F1236" s="389"/>
      <c r="G1236" s="389"/>
      <c r="I1236" s="22"/>
      <c r="J1236" s="389"/>
      <c r="K1236" s="389"/>
      <c r="L1236" s="389"/>
      <c r="M1236" s="389"/>
    </row>
    <row r="1237" spans="1:13" ht="15" x14ac:dyDescent="0.25">
      <c r="A1237" s="389"/>
      <c r="D1237" s="391"/>
      <c r="E1237" s="390"/>
      <c r="F1237" s="389"/>
      <c r="G1237" s="389"/>
      <c r="I1237" s="22"/>
      <c r="J1237" s="389"/>
      <c r="K1237" s="389"/>
      <c r="L1237" s="389"/>
      <c r="M1237" s="389"/>
    </row>
    <row r="1238" spans="1:13" ht="15" x14ac:dyDescent="0.25">
      <c r="A1238" s="389"/>
      <c r="D1238" s="391"/>
      <c r="E1238" s="390"/>
      <c r="F1238" s="389"/>
      <c r="G1238" s="389"/>
      <c r="I1238" s="22"/>
      <c r="J1238" s="389"/>
      <c r="K1238" s="389"/>
      <c r="L1238" s="389"/>
      <c r="M1238" s="389"/>
    </row>
    <row r="1239" spans="1:13" ht="15" x14ac:dyDescent="0.25">
      <c r="A1239" s="389"/>
      <c r="D1239" s="391"/>
      <c r="E1239" s="390"/>
      <c r="F1239" s="389"/>
      <c r="G1239" s="389"/>
      <c r="I1239" s="22"/>
      <c r="J1239" s="389"/>
      <c r="K1239" s="389"/>
      <c r="L1239" s="389"/>
      <c r="M1239" s="389"/>
    </row>
    <row r="1240" spans="1:13" ht="15" x14ac:dyDescent="0.25">
      <c r="A1240" s="389"/>
      <c r="D1240" s="391"/>
      <c r="E1240" s="390"/>
      <c r="F1240" s="389"/>
      <c r="G1240" s="389"/>
      <c r="I1240" s="22"/>
      <c r="J1240" s="389"/>
      <c r="K1240" s="389"/>
      <c r="L1240" s="389"/>
      <c r="M1240" s="389"/>
    </row>
    <row r="1241" spans="1:13" ht="15" x14ac:dyDescent="0.25">
      <c r="A1241" s="389"/>
      <c r="D1241" s="391"/>
      <c r="E1241" s="390"/>
      <c r="F1241" s="389"/>
      <c r="G1241" s="389"/>
      <c r="I1241" s="22"/>
      <c r="J1241" s="389"/>
      <c r="K1241" s="389"/>
      <c r="L1241" s="389"/>
      <c r="M1241" s="389"/>
    </row>
    <row r="1242" spans="1:13" ht="15" x14ac:dyDescent="0.25">
      <c r="A1242" s="389"/>
      <c r="D1242" s="391"/>
      <c r="E1242" s="390"/>
      <c r="F1242" s="389"/>
      <c r="G1242" s="389"/>
      <c r="I1242" s="22"/>
      <c r="J1242" s="389"/>
      <c r="K1242" s="389"/>
      <c r="L1242" s="389"/>
      <c r="M1242" s="389"/>
    </row>
    <row r="1243" spans="1:13" ht="15" x14ac:dyDescent="0.25">
      <c r="A1243" s="389"/>
      <c r="D1243" s="391"/>
      <c r="E1243" s="390"/>
      <c r="F1243" s="389"/>
      <c r="G1243" s="389"/>
      <c r="I1243" s="22"/>
      <c r="J1243" s="389"/>
      <c r="K1243" s="389"/>
      <c r="L1243" s="389"/>
      <c r="M1243" s="389"/>
    </row>
    <row r="1244" spans="1:13" ht="15" x14ac:dyDescent="0.25">
      <c r="A1244" s="389"/>
      <c r="D1244" s="391"/>
      <c r="E1244" s="390"/>
      <c r="F1244" s="389"/>
      <c r="G1244" s="389"/>
      <c r="I1244" s="22"/>
      <c r="J1244" s="389"/>
      <c r="K1244" s="389"/>
      <c r="L1244" s="389"/>
      <c r="M1244" s="389"/>
    </row>
    <row r="1245" spans="1:13" ht="15" x14ac:dyDescent="0.25">
      <c r="A1245" s="389"/>
      <c r="D1245" s="391"/>
      <c r="E1245" s="390"/>
      <c r="F1245" s="389"/>
      <c r="G1245" s="389"/>
      <c r="I1245" s="22"/>
      <c r="J1245" s="389"/>
      <c r="K1245" s="389"/>
      <c r="L1245" s="389"/>
      <c r="M1245" s="389"/>
    </row>
    <row r="1246" spans="1:13" ht="15" x14ac:dyDescent="0.25">
      <c r="A1246" s="389"/>
      <c r="D1246" s="391"/>
      <c r="E1246" s="390"/>
      <c r="F1246" s="389"/>
      <c r="G1246" s="389"/>
      <c r="I1246" s="22"/>
      <c r="J1246" s="389"/>
      <c r="K1246" s="389"/>
      <c r="L1246" s="389"/>
      <c r="M1246" s="389"/>
    </row>
    <row r="1247" spans="1:13" ht="15" x14ac:dyDescent="0.25">
      <c r="A1247" s="389"/>
      <c r="D1247" s="391"/>
      <c r="E1247" s="390"/>
      <c r="F1247" s="389"/>
      <c r="G1247" s="389"/>
      <c r="I1247" s="22"/>
      <c r="J1247" s="389"/>
      <c r="K1247" s="389"/>
      <c r="L1247" s="389"/>
      <c r="M1247" s="389"/>
    </row>
    <row r="1248" spans="1:13" ht="15" x14ac:dyDescent="0.25">
      <c r="A1248" s="389"/>
      <c r="D1248" s="391"/>
      <c r="E1248" s="390"/>
      <c r="F1248" s="389"/>
      <c r="G1248" s="389"/>
      <c r="I1248" s="22"/>
      <c r="J1248" s="389"/>
      <c r="K1248" s="389"/>
      <c r="L1248" s="389"/>
      <c r="M1248" s="389"/>
    </row>
    <row r="1249" spans="1:13" ht="15" x14ac:dyDescent="0.25">
      <c r="A1249" s="389"/>
      <c r="D1249" s="391"/>
      <c r="E1249" s="390"/>
      <c r="F1249" s="389"/>
      <c r="G1249" s="389"/>
      <c r="I1249" s="22"/>
      <c r="J1249" s="389"/>
      <c r="K1249" s="389"/>
      <c r="L1249" s="389"/>
      <c r="M1249" s="389"/>
    </row>
    <row r="1250" spans="1:13" ht="15" x14ac:dyDescent="0.25">
      <c r="A1250" s="389"/>
      <c r="D1250" s="391"/>
      <c r="E1250" s="390"/>
      <c r="F1250" s="389"/>
      <c r="G1250" s="389"/>
      <c r="I1250" s="22"/>
      <c r="J1250" s="389"/>
      <c r="K1250" s="389"/>
      <c r="L1250" s="389"/>
      <c r="M1250" s="389"/>
    </row>
    <row r="1251" spans="1:13" ht="15" x14ac:dyDescent="0.25">
      <c r="A1251" s="389"/>
      <c r="D1251" s="391"/>
      <c r="E1251" s="390"/>
      <c r="F1251" s="389"/>
      <c r="G1251" s="389"/>
      <c r="I1251" s="22"/>
      <c r="J1251" s="389"/>
      <c r="K1251" s="389"/>
      <c r="L1251" s="389"/>
      <c r="M1251" s="389"/>
    </row>
    <row r="1252" spans="1:13" ht="15" x14ac:dyDescent="0.25">
      <c r="A1252" s="389"/>
      <c r="D1252" s="391"/>
      <c r="E1252" s="390"/>
      <c r="F1252" s="389"/>
      <c r="G1252" s="389"/>
      <c r="I1252" s="22"/>
      <c r="J1252" s="389"/>
      <c r="K1252" s="389"/>
      <c r="L1252" s="389"/>
      <c r="M1252" s="389"/>
    </row>
    <row r="1253" spans="1:13" ht="15" x14ac:dyDescent="0.25">
      <c r="A1253" s="389"/>
      <c r="D1253" s="391"/>
      <c r="E1253" s="390"/>
      <c r="F1253" s="389"/>
      <c r="G1253" s="389"/>
      <c r="I1253" s="22"/>
      <c r="J1253" s="389"/>
      <c r="K1253" s="389"/>
      <c r="L1253" s="389"/>
      <c r="M1253" s="389"/>
    </row>
    <row r="1254" spans="1:13" ht="15" x14ac:dyDescent="0.25">
      <c r="A1254" s="389"/>
      <c r="D1254" s="391"/>
      <c r="E1254" s="390"/>
      <c r="F1254" s="389"/>
      <c r="G1254" s="389"/>
      <c r="I1254" s="22"/>
      <c r="J1254" s="389"/>
      <c r="K1254" s="389"/>
      <c r="L1254" s="389"/>
      <c r="M1254" s="389"/>
    </row>
    <row r="1255" spans="1:13" ht="15" x14ac:dyDescent="0.25">
      <c r="A1255" s="389"/>
      <c r="D1255" s="391"/>
      <c r="E1255" s="390"/>
      <c r="F1255" s="389"/>
      <c r="G1255" s="389"/>
      <c r="I1255" s="22"/>
      <c r="J1255" s="389"/>
      <c r="K1255" s="389"/>
      <c r="L1255" s="389"/>
      <c r="M1255" s="389"/>
    </row>
    <row r="1256" spans="1:13" ht="15" x14ac:dyDescent="0.25">
      <c r="A1256" s="389"/>
      <c r="D1256" s="391"/>
      <c r="E1256" s="390"/>
      <c r="F1256" s="389"/>
      <c r="G1256" s="389"/>
      <c r="I1256" s="22"/>
      <c r="J1256" s="389"/>
      <c r="K1256" s="389"/>
      <c r="L1256" s="389"/>
      <c r="M1256" s="389"/>
    </row>
    <row r="1257" spans="1:13" ht="15" x14ac:dyDescent="0.25">
      <c r="A1257" s="389"/>
      <c r="D1257" s="391"/>
      <c r="E1257" s="390"/>
      <c r="F1257" s="389"/>
      <c r="G1257" s="389"/>
      <c r="I1257" s="22"/>
      <c r="J1257" s="389"/>
      <c r="K1257" s="389"/>
      <c r="L1257" s="389"/>
      <c r="M1257" s="389"/>
    </row>
    <row r="1258" spans="1:13" ht="15" x14ac:dyDescent="0.25">
      <c r="A1258" s="389"/>
      <c r="D1258" s="391"/>
      <c r="E1258" s="390"/>
      <c r="F1258" s="389"/>
      <c r="G1258" s="389"/>
      <c r="I1258" s="22"/>
      <c r="J1258" s="389"/>
      <c r="K1258" s="389"/>
      <c r="L1258" s="389"/>
      <c r="M1258" s="389"/>
    </row>
    <row r="1259" spans="1:13" ht="15" x14ac:dyDescent="0.25">
      <c r="A1259" s="389"/>
      <c r="D1259" s="391"/>
      <c r="E1259" s="390"/>
      <c r="F1259" s="389"/>
      <c r="G1259" s="389"/>
      <c r="I1259" s="22"/>
      <c r="J1259" s="389"/>
      <c r="K1259" s="389"/>
      <c r="L1259" s="389"/>
      <c r="M1259" s="389"/>
    </row>
    <row r="1260" spans="1:13" ht="15" x14ac:dyDescent="0.25">
      <c r="A1260" s="389"/>
      <c r="D1260" s="391"/>
      <c r="E1260" s="390"/>
      <c r="F1260" s="389"/>
      <c r="G1260" s="389"/>
      <c r="I1260" s="22"/>
      <c r="J1260" s="389"/>
      <c r="K1260" s="389"/>
      <c r="L1260" s="389"/>
      <c r="M1260" s="389"/>
    </row>
    <row r="1261" spans="1:13" ht="15" x14ac:dyDescent="0.25">
      <c r="A1261" s="389"/>
      <c r="D1261" s="391"/>
      <c r="E1261" s="390"/>
      <c r="F1261" s="389"/>
      <c r="G1261" s="389"/>
      <c r="I1261" s="22"/>
      <c r="J1261" s="389"/>
      <c r="K1261" s="389"/>
      <c r="L1261" s="389"/>
      <c r="M1261" s="389"/>
    </row>
    <row r="1262" spans="1:13" ht="15" x14ac:dyDescent="0.25">
      <c r="A1262" s="389"/>
      <c r="D1262" s="391"/>
      <c r="E1262" s="390"/>
      <c r="F1262" s="389"/>
      <c r="G1262" s="389"/>
      <c r="I1262" s="22"/>
      <c r="J1262" s="389"/>
      <c r="K1262" s="389"/>
      <c r="L1262" s="389"/>
      <c r="M1262" s="389"/>
    </row>
    <row r="1263" spans="1:13" ht="15" x14ac:dyDescent="0.25">
      <c r="A1263" s="389"/>
      <c r="D1263" s="391"/>
      <c r="E1263" s="390"/>
      <c r="F1263" s="389"/>
      <c r="G1263" s="389"/>
      <c r="I1263" s="22"/>
      <c r="J1263" s="389"/>
      <c r="K1263" s="389"/>
      <c r="L1263" s="389"/>
      <c r="M1263" s="389"/>
    </row>
    <row r="1264" spans="1:13" ht="15" x14ac:dyDescent="0.25">
      <c r="A1264" s="389"/>
      <c r="D1264" s="391"/>
      <c r="E1264" s="390"/>
      <c r="F1264" s="389"/>
      <c r="G1264" s="389"/>
      <c r="I1264" s="22"/>
      <c r="J1264" s="389"/>
      <c r="K1264" s="389"/>
      <c r="L1264" s="389"/>
      <c r="M1264" s="389"/>
    </row>
    <row r="1265" spans="1:13" ht="15" x14ac:dyDescent="0.25">
      <c r="A1265" s="389"/>
      <c r="D1265" s="391"/>
      <c r="E1265" s="390"/>
      <c r="F1265" s="389"/>
      <c r="G1265" s="389"/>
      <c r="I1265" s="22"/>
      <c r="J1265" s="389"/>
      <c r="K1265" s="389"/>
      <c r="L1265" s="389"/>
      <c r="M1265" s="389"/>
    </row>
    <row r="1266" spans="1:13" ht="15" x14ac:dyDescent="0.25">
      <c r="A1266" s="389"/>
      <c r="D1266" s="391"/>
      <c r="E1266" s="390"/>
      <c r="F1266" s="389"/>
      <c r="G1266" s="389"/>
      <c r="I1266" s="22"/>
      <c r="J1266" s="389"/>
      <c r="K1266" s="389"/>
      <c r="L1266" s="389"/>
      <c r="M1266" s="389"/>
    </row>
    <row r="1267" spans="1:13" ht="15" x14ac:dyDescent="0.25">
      <c r="A1267" s="389"/>
      <c r="D1267" s="391"/>
      <c r="E1267" s="390"/>
      <c r="F1267" s="389"/>
      <c r="G1267" s="389"/>
      <c r="I1267" s="22"/>
      <c r="J1267" s="389"/>
      <c r="K1267" s="389"/>
      <c r="L1267" s="389"/>
      <c r="M1267" s="389"/>
    </row>
    <row r="1268" spans="1:13" ht="15" x14ac:dyDescent="0.25">
      <c r="A1268" s="389"/>
      <c r="D1268" s="391"/>
      <c r="E1268" s="390"/>
      <c r="F1268" s="389"/>
      <c r="G1268" s="389"/>
      <c r="I1268" s="22"/>
      <c r="J1268" s="389"/>
      <c r="K1268" s="389"/>
      <c r="L1268" s="389"/>
      <c r="M1268" s="389"/>
    </row>
    <row r="1269" spans="1:13" ht="15" x14ac:dyDescent="0.25">
      <c r="A1269" s="389"/>
      <c r="D1269" s="391"/>
      <c r="E1269" s="390"/>
      <c r="F1269" s="389"/>
      <c r="G1269" s="389"/>
      <c r="I1269" s="22"/>
      <c r="J1269" s="389"/>
      <c r="K1269" s="389"/>
      <c r="L1269" s="389"/>
      <c r="M1269" s="389"/>
    </row>
    <row r="1270" spans="1:13" ht="15" x14ac:dyDescent="0.25">
      <c r="A1270" s="389"/>
      <c r="D1270" s="391"/>
      <c r="E1270" s="390"/>
      <c r="F1270" s="389"/>
      <c r="G1270" s="389"/>
      <c r="I1270" s="22"/>
      <c r="J1270" s="389"/>
      <c r="K1270" s="389"/>
      <c r="L1270" s="389"/>
      <c r="M1270" s="389"/>
    </row>
    <row r="1271" spans="1:13" ht="15" x14ac:dyDescent="0.25">
      <c r="A1271" s="389"/>
      <c r="D1271" s="391"/>
      <c r="E1271" s="390"/>
      <c r="F1271" s="389"/>
      <c r="G1271" s="389"/>
      <c r="I1271" s="22"/>
      <c r="J1271" s="389"/>
      <c r="K1271" s="389"/>
      <c r="L1271" s="389"/>
      <c r="M1271" s="389"/>
    </row>
    <row r="1272" spans="1:13" ht="15" x14ac:dyDescent="0.25">
      <c r="A1272" s="389"/>
      <c r="D1272" s="391"/>
      <c r="E1272" s="390"/>
      <c r="F1272" s="389"/>
      <c r="G1272" s="389"/>
      <c r="I1272" s="22"/>
      <c r="J1272" s="389"/>
      <c r="K1272" s="389"/>
      <c r="L1272" s="389"/>
      <c r="M1272" s="389"/>
    </row>
    <row r="1273" spans="1:13" ht="15" x14ac:dyDescent="0.25">
      <c r="A1273" s="389"/>
      <c r="D1273" s="391"/>
      <c r="E1273" s="390"/>
      <c r="F1273" s="389"/>
      <c r="G1273" s="389"/>
      <c r="I1273" s="22"/>
      <c r="J1273" s="389"/>
      <c r="K1273" s="389"/>
      <c r="L1273" s="389"/>
      <c r="M1273" s="389"/>
    </row>
    <row r="1274" spans="1:13" ht="15" x14ac:dyDescent="0.25">
      <c r="A1274" s="389"/>
      <c r="D1274" s="391"/>
      <c r="E1274" s="390"/>
      <c r="F1274" s="389"/>
      <c r="G1274" s="389"/>
      <c r="I1274" s="22"/>
      <c r="J1274" s="389"/>
      <c r="K1274" s="389"/>
      <c r="L1274" s="389"/>
      <c r="M1274" s="389"/>
    </row>
    <row r="1275" spans="1:13" ht="15" x14ac:dyDescent="0.25">
      <c r="A1275" s="389"/>
      <c r="D1275" s="391"/>
      <c r="E1275" s="390"/>
      <c r="F1275" s="389"/>
      <c r="G1275" s="389"/>
      <c r="I1275" s="22"/>
      <c r="J1275" s="389"/>
      <c r="K1275" s="389"/>
      <c r="L1275" s="389"/>
      <c r="M1275" s="389"/>
    </row>
    <row r="1276" spans="1:13" ht="15" x14ac:dyDescent="0.25">
      <c r="A1276" s="389"/>
      <c r="D1276" s="391"/>
      <c r="E1276" s="390"/>
      <c r="F1276" s="389"/>
      <c r="G1276" s="389"/>
      <c r="I1276" s="22"/>
      <c r="J1276" s="389"/>
      <c r="K1276" s="389"/>
      <c r="L1276" s="389"/>
      <c r="M1276" s="389"/>
    </row>
    <row r="1277" spans="1:13" ht="15" x14ac:dyDescent="0.25">
      <c r="A1277" s="389"/>
      <c r="D1277" s="391"/>
      <c r="E1277" s="390"/>
      <c r="F1277" s="389"/>
      <c r="G1277" s="389"/>
      <c r="I1277" s="22"/>
      <c r="J1277" s="389"/>
      <c r="K1277" s="389"/>
      <c r="L1277" s="389"/>
      <c r="M1277" s="389"/>
    </row>
    <row r="1278" spans="1:13" ht="15" x14ac:dyDescent="0.25">
      <c r="A1278" s="389"/>
      <c r="D1278" s="391"/>
      <c r="E1278" s="390"/>
      <c r="F1278" s="389"/>
      <c r="G1278" s="389"/>
      <c r="I1278" s="22"/>
      <c r="J1278" s="389"/>
      <c r="K1278" s="389"/>
      <c r="L1278" s="389"/>
      <c r="M1278" s="389"/>
    </row>
    <row r="1279" spans="1:13" ht="15" x14ac:dyDescent="0.25">
      <c r="A1279" s="389"/>
      <c r="D1279" s="391"/>
      <c r="E1279" s="390"/>
      <c r="F1279" s="389"/>
      <c r="G1279" s="389"/>
      <c r="I1279" s="22"/>
      <c r="J1279" s="389"/>
      <c r="K1279" s="389"/>
      <c r="L1279" s="389"/>
      <c r="M1279" s="389"/>
    </row>
    <row r="1280" spans="1:13" ht="15" x14ac:dyDescent="0.25">
      <c r="A1280" s="389"/>
      <c r="D1280" s="391"/>
      <c r="E1280" s="390"/>
      <c r="F1280" s="389"/>
      <c r="G1280" s="389"/>
      <c r="I1280" s="22"/>
      <c r="J1280" s="389"/>
      <c r="K1280" s="389"/>
      <c r="L1280" s="389"/>
      <c r="M1280" s="389"/>
    </row>
    <row r="1281" spans="1:13" ht="15" x14ac:dyDescent="0.25">
      <c r="A1281" s="389"/>
      <c r="D1281" s="391"/>
      <c r="E1281" s="390"/>
      <c r="F1281" s="389"/>
      <c r="G1281" s="389"/>
      <c r="I1281" s="22"/>
      <c r="J1281" s="389"/>
      <c r="K1281" s="389"/>
      <c r="L1281" s="389"/>
      <c r="M1281" s="389"/>
    </row>
    <row r="1282" spans="1:13" ht="15" x14ac:dyDescent="0.25">
      <c r="A1282" s="389"/>
      <c r="D1282" s="391"/>
      <c r="E1282" s="390"/>
      <c r="F1282" s="389"/>
      <c r="G1282" s="389"/>
      <c r="I1282" s="22"/>
      <c r="J1282" s="389"/>
      <c r="K1282" s="389"/>
      <c r="L1282" s="389"/>
      <c r="M1282" s="389"/>
    </row>
    <row r="1283" spans="1:13" ht="15" x14ac:dyDescent="0.25">
      <c r="A1283" s="389"/>
      <c r="D1283" s="391"/>
      <c r="E1283" s="390"/>
      <c r="F1283" s="389"/>
      <c r="G1283" s="389"/>
      <c r="I1283" s="22"/>
      <c r="J1283" s="389"/>
      <c r="K1283" s="389"/>
      <c r="L1283" s="389"/>
      <c r="M1283" s="389"/>
    </row>
    <row r="1284" spans="1:13" ht="15" x14ac:dyDescent="0.25">
      <c r="A1284" s="389"/>
      <c r="D1284" s="391"/>
      <c r="E1284" s="390"/>
      <c r="F1284" s="389"/>
      <c r="G1284" s="389"/>
      <c r="I1284" s="22"/>
      <c r="J1284" s="389"/>
      <c r="K1284" s="389"/>
      <c r="L1284" s="389"/>
      <c r="M1284" s="389"/>
    </row>
    <row r="1285" spans="1:13" ht="15" x14ac:dyDescent="0.25">
      <c r="A1285" s="389"/>
      <c r="D1285" s="391"/>
      <c r="E1285" s="390"/>
      <c r="F1285" s="389"/>
      <c r="G1285" s="389"/>
      <c r="I1285" s="22"/>
      <c r="J1285" s="389"/>
      <c r="K1285" s="389"/>
      <c r="L1285" s="389"/>
      <c r="M1285" s="389"/>
    </row>
    <row r="1286" spans="1:13" ht="15" x14ac:dyDescent="0.25">
      <c r="A1286" s="389"/>
      <c r="D1286" s="391"/>
      <c r="E1286" s="390"/>
      <c r="F1286" s="389"/>
      <c r="G1286" s="389"/>
      <c r="I1286" s="22"/>
      <c r="J1286" s="389"/>
      <c r="K1286" s="389"/>
      <c r="L1286" s="389"/>
      <c r="M1286" s="389"/>
    </row>
    <row r="1287" spans="1:13" ht="15" x14ac:dyDescent="0.25">
      <c r="A1287" s="389"/>
      <c r="D1287" s="391"/>
      <c r="E1287" s="390"/>
      <c r="F1287" s="389"/>
      <c r="G1287" s="389"/>
      <c r="I1287" s="22"/>
      <c r="J1287" s="389"/>
      <c r="K1287" s="389"/>
      <c r="L1287" s="389"/>
      <c r="M1287" s="389"/>
    </row>
    <row r="1288" spans="1:13" ht="15" x14ac:dyDescent="0.25">
      <c r="A1288" s="389"/>
      <c r="D1288" s="391"/>
      <c r="E1288" s="390"/>
      <c r="F1288" s="389"/>
      <c r="G1288" s="389"/>
      <c r="I1288" s="22"/>
      <c r="J1288" s="389"/>
      <c r="K1288" s="389"/>
      <c r="L1288" s="389"/>
      <c r="M1288" s="389"/>
    </row>
    <row r="1289" spans="1:13" ht="15" x14ac:dyDescent="0.25">
      <c r="A1289" s="389"/>
      <c r="D1289" s="391"/>
      <c r="E1289" s="390"/>
      <c r="F1289" s="389"/>
      <c r="G1289" s="389"/>
      <c r="I1289" s="22"/>
      <c r="J1289" s="389"/>
      <c r="K1289" s="389"/>
      <c r="L1289" s="389"/>
      <c r="M1289" s="389"/>
    </row>
    <row r="1290" spans="1:13" ht="15" x14ac:dyDescent="0.25">
      <c r="A1290" s="389"/>
      <c r="D1290" s="391"/>
      <c r="E1290" s="390"/>
      <c r="F1290" s="389"/>
      <c r="G1290" s="389"/>
      <c r="I1290" s="22"/>
      <c r="J1290" s="389"/>
      <c r="K1290" s="389"/>
      <c r="L1290" s="389"/>
      <c r="M1290" s="389"/>
    </row>
    <row r="1291" spans="1:13" ht="15" x14ac:dyDescent="0.25">
      <c r="A1291" s="389"/>
      <c r="D1291" s="391"/>
      <c r="E1291" s="390"/>
      <c r="F1291" s="389"/>
      <c r="G1291" s="389"/>
      <c r="I1291" s="22"/>
      <c r="J1291" s="389"/>
      <c r="K1291" s="389"/>
      <c r="L1291" s="389"/>
      <c r="M1291" s="389"/>
    </row>
    <row r="1292" spans="1:13" ht="15" x14ac:dyDescent="0.25">
      <c r="A1292" s="389"/>
      <c r="D1292" s="391"/>
      <c r="E1292" s="390"/>
      <c r="F1292" s="389"/>
      <c r="G1292" s="389"/>
      <c r="I1292" s="22"/>
      <c r="J1292" s="389"/>
      <c r="K1292" s="389"/>
      <c r="L1292" s="389"/>
      <c r="M1292" s="389"/>
    </row>
    <row r="1293" spans="1:13" ht="15" x14ac:dyDescent="0.25">
      <c r="A1293" s="389"/>
      <c r="D1293" s="391"/>
      <c r="E1293" s="390"/>
      <c r="F1293" s="389"/>
      <c r="G1293" s="389"/>
      <c r="I1293" s="22"/>
      <c r="J1293" s="389"/>
      <c r="K1293" s="389"/>
      <c r="L1293" s="389"/>
      <c r="M1293" s="389"/>
    </row>
    <row r="1294" spans="1:13" ht="15" x14ac:dyDescent="0.25">
      <c r="A1294" s="389"/>
      <c r="D1294" s="391"/>
      <c r="E1294" s="390"/>
      <c r="F1294" s="389"/>
      <c r="G1294" s="389"/>
      <c r="I1294" s="22"/>
      <c r="J1294" s="389"/>
      <c r="K1294" s="389"/>
      <c r="L1294" s="389"/>
      <c r="M1294" s="389"/>
    </row>
    <row r="1295" spans="1:13" ht="15" x14ac:dyDescent="0.25">
      <c r="A1295" s="389"/>
      <c r="D1295" s="391"/>
      <c r="E1295" s="390"/>
      <c r="F1295" s="389"/>
      <c r="G1295" s="389"/>
      <c r="I1295" s="22"/>
      <c r="J1295" s="389"/>
      <c r="K1295" s="389"/>
      <c r="L1295" s="389"/>
      <c r="M1295" s="389"/>
    </row>
    <row r="1296" spans="1:13" ht="15" x14ac:dyDescent="0.25">
      <c r="A1296" s="389"/>
      <c r="D1296" s="391"/>
      <c r="E1296" s="390"/>
      <c r="F1296" s="389"/>
      <c r="G1296" s="389"/>
      <c r="I1296" s="22"/>
      <c r="J1296" s="389"/>
      <c r="K1296" s="389"/>
      <c r="L1296" s="389"/>
      <c r="M1296" s="389"/>
    </row>
    <row r="1297" spans="1:13" ht="15" x14ac:dyDescent="0.25">
      <c r="A1297" s="389"/>
      <c r="D1297" s="391"/>
      <c r="E1297" s="390"/>
      <c r="F1297" s="389"/>
      <c r="G1297" s="389"/>
      <c r="I1297" s="22"/>
      <c r="J1297" s="389"/>
      <c r="K1297" s="389"/>
      <c r="L1297" s="389"/>
      <c r="M1297" s="389"/>
    </row>
    <row r="1298" spans="1:13" ht="15" x14ac:dyDescent="0.25">
      <c r="A1298" s="389"/>
      <c r="D1298" s="391"/>
      <c r="E1298" s="390"/>
      <c r="F1298" s="389"/>
      <c r="G1298" s="389"/>
      <c r="I1298" s="22"/>
      <c r="J1298" s="389"/>
      <c r="K1298" s="389"/>
      <c r="L1298" s="389"/>
      <c r="M1298" s="389"/>
    </row>
    <row r="1299" spans="1:13" ht="15" x14ac:dyDescent="0.25">
      <c r="A1299" s="389"/>
      <c r="D1299" s="391"/>
      <c r="E1299" s="390"/>
      <c r="F1299" s="389"/>
      <c r="G1299" s="389"/>
      <c r="I1299" s="22"/>
      <c r="J1299" s="389"/>
      <c r="K1299" s="389"/>
      <c r="L1299" s="389"/>
      <c r="M1299" s="389"/>
    </row>
    <row r="1300" spans="1:13" ht="15" x14ac:dyDescent="0.25">
      <c r="A1300" s="389"/>
      <c r="D1300" s="391"/>
      <c r="E1300" s="390"/>
      <c r="F1300" s="389"/>
      <c r="G1300" s="389"/>
      <c r="I1300" s="22"/>
      <c r="J1300" s="389"/>
      <c r="K1300" s="389"/>
      <c r="L1300" s="389"/>
      <c r="M1300" s="389"/>
    </row>
    <row r="1301" spans="1:13" ht="15" x14ac:dyDescent="0.25">
      <c r="A1301" s="389"/>
      <c r="D1301" s="391"/>
      <c r="E1301" s="390"/>
      <c r="F1301" s="389"/>
      <c r="G1301" s="389"/>
      <c r="I1301" s="22"/>
      <c r="J1301" s="389"/>
      <c r="K1301" s="389"/>
      <c r="L1301" s="389"/>
      <c r="M1301" s="389"/>
    </row>
    <row r="1302" spans="1:13" ht="15" x14ac:dyDescent="0.25">
      <c r="A1302" s="389"/>
      <c r="D1302" s="391"/>
      <c r="E1302" s="390"/>
      <c r="F1302" s="389"/>
      <c r="G1302" s="389"/>
      <c r="I1302" s="22"/>
      <c r="J1302" s="389"/>
      <c r="K1302" s="389"/>
      <c r="L1302" s="389"/>
      <c r="M1302" s="389"/>
    </row>
    <row r="1303" spans="1:13" ht="15" x14ac:dyDescent="0.25">
      <c r="A1303" s="389"/>
      <c r="D1303" s="391"/>
      <c r="E1303" s="390"/>
      <c r="F1303" s="389"/>
      <c r="G1303" s="389"/>
      <c r="I1303" s="22"/>
      <c r="J1303" s="389"/>
      <c r="K1303" s="389"/>
      <c r="L1303" s="389"/>
      <c r="M1303" s="389"/>
    </row>
    <row r="1304" spans="1:13" ht="15" x14ac:dyDescent="0.25">
      <c r="A1304" s="389"/>
      <c r="D1304" s="391"/>
      <c r="E1304" s="390"/>
      <c r="F1304" s="389"/>
      <c r="G1304" s="389"/>
      <c r="I1304" s="22"/>
      <c r="J1304" s="389"/>
      <c r="K1304" s="389"/>
      <c r="L1304" s="389"/>
      <c r="M1304" s="389"/>
    </row>
    <row r="1305" spans="1:13" ht="15" x14ac:dyDescent="0.25">
      <c r="A1305" s="389"/>
      <c r="D1305" s="391"/>
      <c r="E1305" s="390"/>
      <c r="F1305" s="389"/>
      <c r="G1305" s="389"/>
      <c r="I1305" s="22"/>
      <c r="J1305" s="389"/>
      <c r="K1305" s="389"/>
      <c r="L1305" s="389"/>
      <c r="M1305" s="389"/>
    </row>
    <row r="1306" spans="1:13" ht="15" x14ac:dyDescent="0.25">
      <c r="A1306" s="389"/>
      <c r="D1306" s="391"/>
      <c r="E1306" s="390"/>
      <c r="F1306" s="389"/>
      <c r="G1306" s="389"/>
      <c r="I1306" s="22"/>
      <c r="J1306" s="389"/>
      <c r="K1306" s="389"/>
      <c r="L1306" s="389"/>
      <c r="M1306" s="389"/>
    </row>
    <row r="1307" spans="1:13" ht="15" x14ac:dyDescent="0.25">
      <c r="A1307" s="389"/>
      <c r="D1307" s="391"/>
      <c r="E1307" s="390"/>
      <c r="F1307" s="389"/>
      <c r="G1307" s="389"/>
      <c r="I1307" s="22"/>
      <c r="J1307" s="389"/>
      <c r="K1307" s="389"/>
      <c r="L1307" s="389"/>
      <c r="M1307" s="389"/>
    </row>
    <row r="1308" spans="1:13" ht="15" x14ac:dyDescent="0.25">
      <c r="A1308" s="389"/>
      <c r="D1308" s="391"/>
      <c r="E1308" s="390"/>
      <c r="F1308" s="389"/>
      <c r="G1308" s="389"/>
      <c r="I1308" s="22"/>
      <c r="J1308" s="389"/>
      <c r="K1308" s="389"/>
      <c r="L1308" s="389"/>
      <c r="M1308" s="389"/>
    </row>
    <row r="1309" spans="1:13" ht="15" x14ac:dyDescent="0.25">
      <c r="A1309" s="389"/>
      <c r="D1309" s="391"/>
      <c r="E1309" s="390"/>
      <c r="F1309" s="389"/>
      <c r="G1309" s="389"/>
      <c r="I1309" s="22"/>
      <c r="J1309" s="389"/>
      <c r="K1309" s="389"/>
      <c r="L1309" s="389"/>
      <c r="M1309" s="389"/>
    </row>
    <row r="1310" spans="1:13" ht="15" x14ac:dyDescent="0.25">
      <c r="A1310" s="389"/>
      <c r="D1310" s="391"/>
      <c r="E1310" s="390"/>
      <c r="F1310" s="389"/>
      <c r="G1310" s="389"/>
      <c r="I1310" s="22"/>
      <c r="J1310" s="389"/>
      <c r="K1310" s="389"/>
      <c r="L1310" s="389"/>
      <c r="M1310" s="389"/>
    </row>
    <row r="1311" spans="1:13" ht="15" x14ac:dyDescent="0.25">
      <c r="A1311" s="389"/>
      <c r="D1311" s="391"/>
      <c r="E1311" s="390"/>
      <c r="F1311" s="389"/>
      <c r="G1311" s="389"/>
      <c r="I1311" s="22"/>
      <c r="J1311" s="389"/>
      <c r="K1311" s="389"/>
      <c r="L1311" s="389"/>
      <c r="M1311" s="389"/>
    </row>
    <row r="1312" spans="1:13" ht="15" x14ac:dyDescent="0.25">
      <c r="A1312" s="389"/>
      <c r="D1312" s="391"/>
      <c r="E1312" s="390"/>
      <c r="F1312" s="389"/>
      <c r="G1312" s="389"/>
      <c r="I1312" s="22"/>
      <c r="J1312" s="389"/>
      <c r="K1312" s="389"/>
      <c r="L1312" s="389"/>
      <c r="M1312" s="389"/>
    </row>
    <row r="1313" spans="1:13" ht="15" x14ac:dyDescent="0.25">
      <c r="A1313" s="389"/>
      <c r="D1313" s="391"/>
      <c r="E1313" s="390"/>
      <c r="F1313" s="389"/>
      <c r="G1313" s="389"/>
      <c r="I1313" s="22"/>
      <c r="J1313" s="389"/>
      <c r="K1313" s="389"/>
      <c r="L1313" s="389"/>
      <c r="M1313" s="389"/>
    </row>
    <row r="1314" spans="1:13" ht="15" x14ac:dyDescent="0.25">
      <c r="A1314" s="389"/>
      <c r="D1314" s="391"/>
      <c r="E1314" s="390"/>
      <c r="F1314" s="389"/>
      <c r="G1314" s="389"/>
      <c r="I1314" s="22"/>
      <c r="J1314" s="389"/>
      <c r="K1314" s="389"/>
      <c r="L1314" s="389"/>
      <c r="M1314" s="389"/>
    </row>
    <row r="1315" spans="1:13" ht="15" x14ac:dyDescent="0.25">
      <c r="A1315" s="389"/>
      <c r="D1315" s="391"/>
      <c r="E1315" s="390"/>
      <c r="F1315" s="389"/>
      <c r="G1315" s="389"/>
      <c r="I1315" s="22"/>
      <c r="J1315" s="389"/>
      <c r="K1315" s="389"/>
      <c r="L1315" s="389"/>
      <c r="M1315" s="389"/>
    </row>
    <row r="1316" spans="1:13" ht="15" x14ac:dyDescent="0.25">
      <c r="A1316" s="389"/>
      <c r="D1316" s="391"/>
      <c r="E1316" s="390"/>
      <c r="F1316" s="389"/>
      <c r="G1316" s="389"/>
      <c r="I1316" s="22"/>
      <c r="J1316" s="389"/>
      <c r="K1316" s="389"/>
      <c r="L1316" s="389"/>
      <c r="M1316" s="389"/>
    </row>
    <row r="1317" spans="1:13" ht="15" x14ac:dyDescent="0.25">
      <c r="A1317" s="389"/>
      <c r="D1317" s="391"/>
      <c r="E1317" s="390"/>
      <c r="F1317" s="389"/>
      <c r="G1317" s="389"/>
      <c r="I1317" s="22"/>
      <c r="J1317" s="389"/>
      <c r="K1317" s="389"/>
      <c r="L1317" s="389"/>
      <c r="M1317" s="389"/>
    </row>
    <row r="1318" spans="1:13" ht="15" x14ac:dyDescent="0.25">
      <c r="A1318" s="389"/>
      <c r="D1318" s="391"/>
      <c r="E1318" s="390"/>
      <c r="F1318" s="389"/>
      <c r="G1318" s="389"/>
      <c r="I1318" s="22"/>
      <c r="J1318" s="389"/>
      <c r="K1318" s="389"/>
      <c r="L1318" s="389"/>
      <c r="M1318" s="389"/>
    </row>
    <row r="1319" spans="1:13" ht="15" x14ac:dyDescent="0.25">
      <c r="A1319" s="389"/>
      <c r="D1319" s="391"/>
      <c r="E1319" s="390"/>
      <c r="F1319" s="389"/>
      <c r="G1319" s="389"/>
      <c r="I1319" s="22"/>
      <c r="J1319" s="389"/>
      <c r="K1319" s="389"/>
      <c r="L1319" s="389"/>
      <c r="M1319" s="389"/>
    </row>
    <row r="1320" spans="1:13" ht="15" x14ac:dyDescent="0.25">
      <c r="A1320" s="389"/>
      <c r="D1320" s="391"/>
      <c r="E1320" s="390"/>
      <c r="F1320" s="389"/>
      <c r="G1320" s="389"/>
      <c r="I1320" s="22"/>
      <c r="J1320" s="389"/>
      <c r="K1320" s="389"/>
      <c r="L1320" s="389"/>
      <c r="M1320" s="389"/>
    </row>
    <row r="1321" spans="1:13" ht="15" x14ac:dyDescent="0.25">
      <c r="A1321" s="389"/>
      <c r="D1321" s="391"/>
      <c r="E1321" s="390"/>
      <c r="F1321" s="389"/>
      <c r="G1321" s="389"/>
      <c r="I1321" s="22"/>
      <c r="J1321" s="389"/>
      <c r="K1321" s="389"/>
      <c r="L1321" s="389"/>
      <c r="M1321" s="389"/>
    </row>
    <row r="1322" spans="1:13" ht="15" x14ac:dyDescent="0.25">
      <c r="A1322" s="389"/>
      <c r="D1322" s="391"/>
      <c r="E1322" s="390"/>
      <c r="F1322" s="389"/>
      <c r="G1322" s="389"/>
      <c r="I1322" s="22"/>
      <c r="J1322" s="389"/>
      <c r="K1322" s="389"/>
      <c r="L1322" s="389"/>
      <c r="M1322" s="389"/>
    </row>
    <row r="1323" spans="1:13" ht="15" x14ac:dyDescent="0.25">
      <c r="A1323" s="389"/>
      <c r="D1323" s="391"/>
      <c r="E1323" s="390"/>
      <c r="F1323" s="389"/>
      <c r="G1323" s="389"/>
      <c r="I1323" s="22"/>
      <c r="J1323" s="389"/>
      <c r="K1323" s="389"/>
      <c r="L1323" s="389"/>
      <c r="M1323" s="389"/>
    </row>
    <row r="1324" spans="1:13" ht="15" x14ac:dyDescent="0.25">
      <c r="A1324" s="389"/>
      <c r="D1324" s="391"/>
      <c r="E1324" s="390"/>
      <c r="F1324" s="389"/>
      <c r="G1324" s="389"/>
      <c r="I1324" s="22"/>
      <c r="J1324" s="389"/>
      <c r="K1324" s="389"/>
      <c r="L1324" s="389"/>
      <c r="M1324" s="389"/>
    </row>
    <row r="1325" spans="1:13" ht="15" x14ac:dyDescent="0.25">
      <c r="A1325" s="389"/>
      <c r="D1325" s="391"/>
      <c r="E1325" s="390"/>
      <c r="F1325" s="389"/>
      <c r="G1325" s="389"/>
      <c r="I1325" s="22"/>
      <c r="J1325" s="389"/>
      <c r="K1325" s="389"/>
      <c r="L1325" s="389"/>
      <c r="M1325" s="389"/>
    </row>
    <row r="1326" spans="1:13" ht="15" x14ac:dyDescent="0.25">
      <c r="A1326" s="389"/>
      <c r="D1326" s="391"/>
      <c r="E1326" s="390"/>
      <c r="F1326" s="389"/>
      <c r="G1326" s="389"/>
      <c r="I1326" s="22"/>
      <c r="J1326" s="389"/>
      <c r="K1326" s="389"/>
      <c r="L1326" s="389"/>
      <c r="M1326" s="389"/>
    </row>
    <row r="1327" spans="1:13" ht="15" x14ac:dyDescent="0.25">
      <c r="A1327" s="389"/>
      <c r="D1327" s="391"/>
      <c r="E1327" s="390"/>
      <c r="F1327" s="389"/>
      <c r="G1327" s="389"/>
      <c r="I1327" s="22"/>
      <c r="J1327" s="389"/>
      <c r="K1327" s="389"/>
      <c r="L1327" s="389"/>
      <c r="M1327" s="389"/>
    </row>
    <row r="1328" spans="1:13" ht="15" x14ac:dyDescent="0.25">
      <c r="A1328" s="389"/>
      <c r="D1328" s="391"/>
      <c r="E1328" s="390"/>
      <c r="F1328" s="389"/>
      <c r="G1328" s="389"/>
      <c r="I1328" s="22"/>
      <c r="J1328" s="389"/>
      <c r="K1328" s="389"/>
      <c r="L1328" s="389"/>
      <c r="M1328" s="389"/>
    </row>
    <row r="1329" spans="1:13" ht="15" x14ac:dyDescent="0.25">
      <c r="A1329" s="389"/>
      <c r="D1329" s="391"/>
      <c r="E1329" s="390"/>
      <c r="F1329" s="389"/>
      <c r="G1329" s="389"/>
      <c r="I1329" s="22"/>
      <c r="J1329" s="389"/>
      <c r="K1329" s="389"/>
      <c r="L1329" s="389"/>
      <c r="M1329" s="389"/>
    </row>
    <row r="1330" spans="1:13" ht="15" x14ac:dyDescent="0.25">
      <c r="A1330" s="389"/>
      <c r="D1330" s="391"/>
      <c r="E1330" s="390"/>
      <c r="F1330" s="389"/>
      <c r="G1330" s="389"/>
      <c r="I1330" s="22"/>
      <c r="J1330" s="389"/>
      <c r="K1330" s="389"/>
      <c r="L1330" s="389"/>
      <c r="M1330" s="389"/>
    </row>
    <row r="1331" spans="1:13" ht="15" x14ac:dyDescent="0.25">
      <c r="A1331" s="389"/>
      <c r="D1331" s="391"/>
      <c r="E1331" s="390"/>
      <c r="F1331" s="389"/>
      <c r="G1331" s="389"/>
      <c r="I1331" s="22"/>
      <c r="J1331" s="389"/>
      <c r="K1331" s="389"/>
      <c r="L1331" s="389"/>
      <c r="M1331" s="389"/>
    </row>
    <row r="1332" spans="1:13" ht="15" x14ac:dyDescent="0.25">
      <c r="A1332" s="389"/>
      <c r="D1332" s="391"/>
      <c r="E1332" s="390"/>
      <c r="F1332" s="389"/>
      <c r="G1332" s="389"/>
      <c r="I1332" s="22"/>
      <c r="J1332" s="389"/>
      <c r="K1332" s="389"/>
      <c r="L1332" s="389"/>
      <c r="M1332" s="389"/>
    </row>
    <row r="1333" spans="1:13" ht="15" x14ac:dyDescent="0.25">
      <c r="A1333" s="389"/>
      <c r="D1333" s="391"/>
      <c r="E1333" s="390"/>
      <c r="F1333" s="389"/>
      <c r="G1333" s="389"/>
      <c r="I1333" s="22"/>
      <c r="J1333" s="389"/>
      <c r="K1333" s="389"/>
      <c r="L1333" s="389"/>
      <c r="M1333" s="389"/>
    </row>
    <row r="1334" spans="1:13" ht="15" x14ac:dyDescent="0.25">
      <c r="A1334" s="389"/>
      <c r="D1334" s="391"/>
      <c r="E1334" s="390"/>
      <c r="F1334" s="389"/>
      <c r="G1334" s="389"/>
      <c r="I1334" s="22"/>
      <c r="J1334" s="389"/>
      <c r="K1334" s="389"/>
      <c r="L1334" s="389"/>
      <c r="M1334" s="389"/>
    </row>
    <row r="1335" spans="1:13" ht="15" x14ac:dyDescent="0.25">
      <c r="A1335" s="389"/>
      <c r="D1335" s="391"/>
      <c r="E1335" s="390"/>
      <c r="F1335" s="389"/>
      <c r="G1335" s="389"/>
      <c r="I1335" s="22"/>
      <c r="J1335" s="389"/>
      <c r="K1335" s="389"/>
      <c r="L1335" s="389"/>
      <c r="M1335" s="389"/>
    </row>
    <row r="1336" spans="1:13" ht="15" x14ac:dyDescent="0.25">
      <c r="A1336" s="389"/>
      <c r="D1336" s="391"/>
      <c r="E1336" s="390"/>
      <c r="F1336" s="389"/>
      <c r="G1336" s="389"/>
      <c r="I1336" s="22"/>
      <c r="J1336" s="389"/>
      <c r="K1336" s="389"/>
      <c r="L1336" s="389"/>
      <c r="M1336" s="389"/>
    </row>
    <row r="1337" spans="1:13" ht="15" x14ac:dyDescent="0.25">
      <c r="A1337" s="389"/>
      <c r="D1337" s="391"/>
      <c r="E1337" s="390"/>
      <c r="F1337" s="389"/>
      <c r="G1337" s="389"/>
      <c r="I1337" s="22"/>
      <c r="J1337" s="389"/>
      <c r="K1337" s="389"/>
      <c r="L1337" s="389"/>
      <c r="M1337" s="389"/>
    </row>
    <row r="1338" spans="1:13" ht="15" x14ac:dyDescent="0.25">
      <c r="A1338" s="389"/>
      <c r="D1338" s="391"/>
      <c r="E1338" s="390"/>
      <c r="F1338" s="389"/>
      <c r="G1338" s="389"/>
      <c r="I1338" s="22"/>
      <c r="J1338" s="389"/>
      <c r="K1338" s="389"/>
      <c r="L1338" s="389"/>
      <c r="M1338" s="389"/>
    </row>
    <row r="1339" spans="1:13" ht="15" x14ac:dyDescent="0.25">
      <c r="A1339" s="389"/>
      <c r="D1339" s="391"/>
      <c r="E1339" s="390"/>
      <c r="F1339" s="389"/>
      <c r="G1339" s="389"/>
      <c r="I1339" s="22"/>
      <c r="J1339" s="389"/>
      <c r="K1339" s="389"/>
      <c r="L1339" s="389"/>
      <c r="M1339" s="389"/>
    </row>
    <row r="1340" spans="1:13" ht="15" x14ac:dyDescent="0.25">
      <c r="A1340" s="389"/>
      <c r="D1340" s="391"/>
      <c r="E1340" s="390"/>
      <c r="F1340" s="389"/>
      <c r="G1340" s="389"/>
      <c r="I1340" s="22"/>
      <c r="J1340" s="389"/>
      <c r="K1340" s="389"/>
      <c r="L1340" s="389"/>
      <c r="M1340" s="389"/>
    </row>
    <row r="1341" spans="1:13" ht="15" x14ac:dyDescent="0.25">
      <c r="A1341" s="389"/>
      <c r="D1341" s="391"/>
      <c r="E1341" s="390"/>
      <c r="F1341" s="389"/>
      <c r="G1341" s="389"/>
      <c r="I1341" s="22"/>
      <c r="J1341" s="389"/>
      <c r="K1341" s="389"/>
      <c r="L1341" s="389"/>
      <c r="M1341" s="389"/>
    </row>
    <row r="1342" spans="1:13" ht="15" x14ac:dyDescent="0.25">
      <c r="A1342" s="389"/>
      <c r="D1342" s="391"/>
      <c r="E1342" s="390"/>
      <c r="F1342" s="389"/>
      <c r="G1342" s="389"/>
      <c r="I1342" s="22"/>
      <c r="J1342" s="389"/>
      <c r="K1342" s="389"/>
      <c r="L1342" s="389"/>
      <c r="M1342" s="389"/>
    </row>
    <row r="1343" spans="1:13" ht="15" x14ac:dyDescent="0.25">
      <c r="A1343" s="389"/>
      <c r="D1343" s="391"/>
      <c r="E1343" s="390"/>
      <c r="F1343" s="389"/>
      <c r="G1343" s="389"/>
      <c r="I1343" s="22"/>
      <c r="J1343" s="389"/>
      <c r="K1343" s="389"/>
      <c r="L1343" s="389"/>
      <c r="M1343" s="389"/>
    </row>
    <row r="1344" spans="1:13" ht="15" x14ac:dyDescent="0.25">
      <c r="A1344" s="389"/>
      <c r="D1344" s="391"/>
      <c r="E1344" s="390"/>
      <c r="F1344" s="389"/>
      <c r="G1344" s="389"/>
      <c r="I1344" s="22"/>
      <c r="J1344" s="389"/>
      <c r="K1344" s="389"/>
      <c r="L1344" s="389"/>
      <c r="M1344" s="389"/>
    </row>
    <row r="1345" spans="1:13" ht="15" x14ac:dyDescent="0.25">
      <c r="A1345" s="389"/>
      <c r="D1345" s="391"/>
      <c r="E1345" s="390"/>
      <c r="F1345" s="389"/>
      <c r="G1345" s="389"/>
      <c r="I1345" s="22"/>
      <c r="J1345" s="389"/>
      <c r="K1345" s="389"/>
      <c r="L1345" s="389"/>
      <c r="M1345" s="389"/>
    </row>
    <row r="1346" spans="1:13" ht="15" x14ac:dyDescent="0.25">
      <c r="A1346" s="389"/>
      <c r="D1346" s="391"/>
      <c r="E1346" s="390"/>
      <c r="F1346" s="389"/>
      <c r="G1346" s="389"/>
      <c r="I1346" s="22"/>
      <c r="J1346" s="389"/>
      <c r="K1346" s="389"/>
      <c r="L1346" s="389"/>
      <c r="M1346" s="389"/>
    </row>
    <row r="1347" spans="1:13" ht="15" x14ac:dyDescent="0.25">
      <c r="A1347" s="389"/>
      <c r="D1347" s="391"/>
      <c r="E1347" s="390"/>
      <c r="F1347" s="389"/>
      <c r="G1347" s="389"/>
      <c r="I1347" s="22"/>
      <c r="J1347" s="389"/>
      <c r="K1347" s="389"/>
      <c r="L1347" s="389"/>
      <c r="M1347" s="389"/>
    </row>
    <row r="1348" spans="1:13" ht="15" x14ac:dyDescent="0.25">
      <c r="A1348" s="389"/>
      <c r="D1348" s="391"/>
      <c r="E1348" s="390"/>
      <c r="F1348" s="389"/>
      <c r="G1348" s="389"/>
      <c r="I1348" s="22"/>
      <c r="J1348" s="389"/>
      <c r="K1348" s="389"/>
      <c r="L1348" s="389"/>
      <c r="M1348" s="389"/>
    </row>
    <row r="1349" spans="1:13" ht="15" x14ac:dyDescent="0.25">
      <c r="A1349" s="389"/>
      <c r="D1349" s="391"/>
      <c r="E1349" s="390"/>
      <c r="F1349" s="389"/>
      <c r="G1349" s="389"/>
      <c r="I1349" s="22"/>
      <c r="J1349" s="389"/>
      <c r="K1349" s="389"/>
      <c r="L1349" s="389"/>
      <c r="M1349" s="389"/>
    </row>
    <row r="1350" spans="1:13" ht="15" x14ac:dyDescent="0.25">
      <c r="A1350" s="389"/>
      <c r="D1350" s="391"/>
      <c r="E1350" s="390"/>
      <c r="F1350" s="389"/>
      <c r="G1350" s="389"/>
      <c r="I1350" s="22"/>
      <c r="J1350" s="389"/>
      <c r="K1350" s="389"/>
      <c r="L1350" s="389"/>
      <c r="M1350" s="389"/>
    </row>
    <row r="1351" spans="1:13" ht="15" x14ac:dyDescent="0.25">
      <c r="A1351" s="389"/>
      <c r="D1351" s="391"/>
      <c r="E1351" s="390"/>
      <c r="F1351" s="389"/>
      <c r="G1351" s="389"/>
      <c r="I1351" s="22"/>
      <c r="J1351" s="389"/>
      <c r="K1351" s="389"/>
      <c r="L1351" s="389"/>
      <c r="M1351" s="389"/>
    </row>
    <row r="1352" spans="1:13" ht="15" x14ac:dyDescent="0.25">
      <c r="A1352" s="389"/>
      <c r="D1352" s="391"/>
      <c r="E1352" s="390"/>
      <c r="F1352" s="389"/>
      <c r="G1352" s="389"/>
      <c r="I1352" s="22"/>
      <c r="J1352" s="389"/>
      <c r="K1352" s="389"/>
      <c r="L1352" s="389"/>
      <c r="M1352" s="389"/>
    </row>
    <row r="1353" spans="1:13" ht="15" x14ac:dyDescent="0.25">
      <c r="A1353" s="389"/>
      <c r="D1353" s="391"/>
      <c r="E1353" s="390"/>
      <c r="F1353" s="389"/>
      <c r="G1353" s="389"/>
      <c r="I1353" s="22"/>
      <c r="J1353" s="389"/>
      <c r="K1353" s="389"/>
      <c r="L1353" s="389"/>
      <c r="M1353" s="389"/>
    </row>
    <row r="1354" spans="1:13" ht="15" x14ac:dyDescent="0.25">
      <c r="A1354" s="389"/>
      <c r="D1354" s="391"/>
      <c r="E1354" s="390"/>
      <c r="F1354" s="389"/>
      <c r="G1354" s="389"/>
      <c r="I1354" s="22"/>
      <c r="J1354" s="389"/>
      <c r="K1354" s="389"/>
      <c r="L1354" s="389"/>
      <c r="M1354" s="389"/>
    </row>
    <row r="1355" spans="1:13" ht="15" x14ac:dyDescent="0.25">
      <c r="A1355" s="389"/>
      <c r="D1355" s="391"/>
      <c r="E1355" s="390"/>
      <c r="F1355" s="389"/>
      <c r="G1355" s="389"/>
      <c r="I1355" s="22"/>
      <c r="J1355" s="389"/>
      <c r="K1355" s="389"/>
      <c r="L1355" s="389"/>
      <c r="M1355" s="389"/>
    </row>
    <row r="1356" spans="1:13" ht="15" x14ac:dyDescent="0.25">
      <c r="A1356" s="389"/>
      <c r="D1356" s="391"/>
      <c r="E1356" s="390"/>
      <c r="F1356" s="389"/>
      <c r="G1356" s="389"/>
      <c r="I1356" s="22"/>
      <c r="J1356" s="389"/>
      <c r="K1356" s="389"/>
      <c r="L1356" s="389"/>
      <c r="M1356" s="389"/>
    </row>
    <row r="1357" spans="1:13" ht="15" x14ac:dyDescent="0.25">
      <c r="A1357" s="389"/>
      <c r="D1357" s="391"/>
      <c r="E1357" s="390"/>
      <c r="F1357" s="389"/>
      <c r="G1357" s="389"/>
      <c r="I1357" s="22"/>
      <c r="J1357" s="389"/>
      <c r="K1357" s="389"/>
      <c r="L1357" s="389"/>
      <c r="M1357" s="389"/>
    </row>
    <row r="1358" spans="1:13" ht="15" x14ac:dyDescent="0.25">
      <c r="A1358" s="389"/>
      <c r="D1358" s="391"/>
      <c r="E1358" s="390"/>
      <c r="F1358" s="389"/>
      <c r="G1358" s="389"/>
      <c r="I1358" s="22"/>
      <c r="J1358" s="389"/>
      <c r="K1358" s="389"/>
      <c r="L1358" s="389"/>
      <c r="M1358" s="389"/>
    </row>
    <row r="1359" spans="1:13" ht="15" x14ac:dyDescent="0.25">
      <c r="A1359" s="389"/>
      <c r="D1359" s="391"/>
      <c r="E1359" s="390"/>
      <c r="F1359" s="389"/>
      <c r="G1359" s="389"/>
      <c r="I1359" s="22"/>
      <c r="J1359" s="389"/>
      <c r="K1359" s="389"/>
      <c r="L1359" s="389"/>
      <c r="M1359" s="389"/>
    </row>
    <row r="1360" spans="1:13" ht="15" x14ac:dyDescent="0.25">
      <c r="A1360" s="389"/>
      <c r="D1360" s="391"/>
      <c r="E1360" s="390"/>
      <c r="F1360" s="389"/>
      <c r="G1360" s="389"/>
      <c r="I1360" s="22"/>
      <c r="J1360" s="389"/>
      <c r="K1360" s="389"/>
      <c r="L1360" s="389"/>
      <c r="M1360" s="389"/>
    </row>
    <row r="1361" spans="1:13" ht="15" x14ac:dyDescent="0.25">
      <c r="A1361" s="389"/>
      <c r="D1361" s="391"/>
      <c r="E1361" s="390"/>
      <c r="F1361" s="389"/>
      <c r="G1361" s="389"/>
      <c r="I1361" s="22"/>
      <c r="J1361" s="389"/>
      <c r="K1361" s="389"/>
      <c r="L1361" s="389"/>
      <c r="M1361" s="389"/>
    </row>
    <row r="1362" spans="1:13" ht="15" x14ac:dyDescent="0.25">
      <c r="A1362" s="389"/>
      <c r="D1362" s="391"/>
      <c r="E1362" s="390"/>
      <c r="F1362" s="389"/>
      <c r="G1362" s="389"/>
      <c r="I1362" s="22"/>
      <c r="J1362" s="389"/>
      <c r="K1362" s="389"/>
      <c r="L1362" s="389"/>
      <c r="M1362" s="389"/>
    </row>
    <row r="1363" spans="1:13" ht="15" x14ac:dyDescent="0.25">
      <c r="A1363" s="389"/>
      <c r="D1363" s="391"/>
      <c r="E1363" s="390"/>
      <c r="F1363" s="389"/>
      <c r="G1363" s="389"/>
      <c r="I1363" s="22"/>
      <c r="J1363" s="389"/>
      <c r="K1363" s="389"/>
      <c r="L1363" s="389"/>
      <c r="M1363" s="389"/>
    </row>
    <row r="1364" spans="1:13" ht="15" x14ac:dyDescent="0.25">
      <c r="A1364" s="389"/>
      <c r="D1364" s="391"/>
      <c r="E1364" s="390"/>
      <c r="F1364" s="389"/>
      <c r="G1364" s="389"/>
      <c r="I1364" s="22"/>
      <c r="J1364" s="389"/>
      <c r="K1364" s="389"/>
      <c r="L1364" s="389"/>
      <c r="M1364" s="389"/>
    </row>
    <row r="1365" spans="1:13" ht="15" x14ac:dyDescent="0.25">
      <c r="A1365" s="389"/>
      <c r="D1365" s="391"/>
      <c r="E1365" s="390"/>
      <c r="F1365" s="389"/>
      <c r="G1365" s="389"/>
      <c r="I1365" s="22"/>
      <c r="J1365" s="389"/>
      <c r="K1365" s="389"/>
      <c r="L1365" s="389"/>
      <c r="M1365" s="389"/>
    </row>
    <row r="1366" spans="1:13" ht="15" x14ac:dyDescent="0.25">
      <c r="A1366" s="389"/>
      <c r="D1366" s="391"/>
      <c r="E1366" s="390"/>
      <c r="F1366" s="389"/>
      <c r="G1366" s="389"/>
      <c r="I1366" s="22"/>
      <c r="J1366" s="389"/>
      <c r="K1366" s="389"/>
      <c r="L1366" s="389"/>
      <c r="M1366" s="389"/>
    </row>
    <row r="1367" spans="1:13" ht="15" x14ac:dyDescent="0.25">
      <c r="A1367" s="389"/>
      <c r="D1367" s="391"/>
      <c r="E1367" s="390"/>
      <c r="F1367" s="389"/>
      <c r="G1367" s="389"/>
      <c r="I1367" s="22"/>
      <c r="J1367" s="389"/>
      <c r="K1367" s="389"/>
      <c r="L1367" s="389"/>
      <c r="M1367" s="389"/>
    </row>
    <row r="1368" spans="1:13" ht="15" x14ac:dyDescent="0.25">
      <c r="A1368" s="389"/>
      <c r="D1368" s="391"/>
      <c r="E1368" s="390"/>
      <c r="F1368" s="389"/>
      <c r="G1368" s="389"/>
      <c r="I1368" s="22"/>
      <c r="J1368" s="389"/>
      <c r="K1368" s="389"/>
      <c r="L1368" s="389"/>
      <c r="M1368" s="389"/>
    </row>
    <row r="1369" spans="1:13" ht="15" x14ac:dyDescent="0.25">
      <c r="A1369" s="389"/>
      <c r="D1369" s="391"/>
      <c r="E1369" s="390"/>
      <c r="F1369" s="389"/>
      <c r="G1369" s="389"/>
      <c r="I1369" s="22"/>
      <c r="J1369" s="389"/>
      <c r="K1369" s="389"/>
      <c r="L1369" s="389"/>
      <c r="M1369" s="389"/>
    </row>
    <row r="1370" spans="1:13" ht="15" x14ac:dyDescent="0.25">
      <c r="A1370" s="389"/>
      <c r="D1370" s="391"/>
      <c r="E1370" s="390"/>
      <c r="F1370" s="389"/>
      <c r="G1370" s="389"/>
      <c r="I1370" s="22"/>
      <c r="J1370" s="389"/>
      <c r="K1370" s="389"/>
      <c r="L1370" s="389"/>
      <c r="M1370" s="389"/>
    </row>
    <row r="1371" spans="1:13" ht="15" x14ac:dyDescent="0.25">
      <c r="A1371" s="389"/>
      <c r="D1371" s="391"/>
      <c r="E1371" s="390"/>
      <c r="F1371" s="389"/>
      <c r="G1371" s="389"/>
      <c r="I1371" s="22"/>
      <c r="J1371" s="389"/>
      <c r="K1371" s="389"/>
      <c r="L1371" s="389"/>
      <c r="M1371" s="389"/>
    </row>
    <row r="1372" spans="1:13" ht="15" x14ac:dyDescent="0.25">
      <c r="A1372" s="389"/>
      <c r="D1372" s="391"/>
      <c r="E1372" s="390"/>
      <c r="F1372" s="389"/>
      <c r="G1372" s="389"/>
      <c r="I1372" s="22"/>
      <c r="J1372" s="389"/>
      <c r="K1372" s="389"/>
      <c r="L1372" s="389"/>
      <c r="M1372" s="389"/>
    </row>
    <row r="1373" spans="1:13" ht="15" x14ac:dyDescent="0.25">
      <c r="A1373" s="389"/>
      <c r="D1373" s="391"/>
      <c r="E1373" s="390"/>
      <c r="F1373" s="389"/>
      <c r="G1373" s="389"/>
      <c r="I1373" s="22"/>
      <c r="J1373" s="389"/>
      <c r="K1373" s="389"/>
      <c r="L1373" s="389"/>
      <c r="M1373" s="389"/>
    </row>
    <row r="1374" spans="1:13" ht="15" x14ac:dyDescent="0.25">
      <c r="A1374" s="389"/>
      <c r="D1374" s="391"/>
      <c r="E1374" s="390"/>
      <c r="F1374" s="389"/>
      <c r="G1374" s="389"/>
      <c r="I1374" s="22"/>
      <c r="J1374" s="389"/>
      <c r="K1374" s="389"/>
      <c r="L1374" s="389"/>
      <c r="M1374" s="389"/>
    </row>
    <row r="1375" spans="1:13" ht="15" x14ac:dyDescent="0.25">
      <c r="A1375" s="389"/>
      <c r="D1375" s="391"/>
      <c r="E1375" s="390"/>
      <c r="F1375" s="389"/>
      <c r="G1375" s="389"/>
      <c r="I1375" s="22"/>
      <c r="J1375" s="389"/>
      <c r="K1375" s="389"/>
      <c r="L1375" s="389"/>
      <c r="M1375" s="389"/>
    </row>
    <row r="1376" spans="1:13" ht="15" x14ac:dyDescent="0.25">
      <c r="A1376" s="389"/>
      <c r="D1376" s="391"/>
      <c r="E1376" s="390"/>
      <c r="F1376" s="389"/>
      <c r="G1376" s="389"/>
      <c r="I1376" s="22"/>
      <c r="J1376" s="389"/>
      <c r="K1376" s="389"/>
      <c r="L1376" s="389"/>
      <c r="M1376" s="389"/>
    </row>
    <row r="1377" spans="1:13" ht="15" x14ac:dyDescent="0.25">
      <c r="A1377" s="389"/>
      <c r="D1377" s="391"/>
      <c r="E1377" s="390"/>
      <c r="F1377" s="389"/>
      <c r="G1377" s="389"/>
      <c r="I1377" s="22"/>
      <c r="J1377" s="389"/>
      <c r="K1377" s="389"/>
      <c r="L1377" s="389"/>
      <c r="M1377" s="389"/>
    </row>
    <row r="1378" spans="1:13" ht="15" x14ac:dyDescent="0.25">
      <c r="A1378" s="389"/>
      <c r="D1378" s="391"/>
      <c r="E1378" s="390"/>
      <c r="F1378" s="389"/>
      <c r="G1378" s="389"/>
      <c r="I1378" s="22"/>
      <c r="J1378" s="389"/>
      <c r="K1378" s="389"/>
      <c r="L1378" s="389"/>
      <c r="M1378" s="389"/>
    </row>
    <row r="1379" spans="1:13" ht="15" x14ac:dyDescent="0.25">
      <c r="A1379" s="389"/>
      <c r="D1379" s="391"/>
      <c r="E1379" s="390"/>
      <c r="F1379" s="389"/>
      <c r="G1379" s="389"/>
      <c r="I1379" s="22"/>
      <c r="J1379" s="389"/>
      <c r="K1379" s="389"/>
      <c r="L1379" s="389"/>
      <c r="M1379" s="389"/>
    </row>
    <row r="1380" spans="1:13" ht="15" x14ac:dyDescent="0.25">
      <c r="A1380" s="389"/>
      <c r="D1380" s="391"/>
      <c r="E1380" s="390"/>
      <c r="F1380" s="389"/>
      <c r="G1380" s="389"/>
      <c r="I1380" s="22"/>
      <c r="J1380" s="389"/>
      <c r="K1380" s="389"/>
      <c r="L1380" s="389"/>
      <c r="M1380" s="389"/>
    </row>
    <row r="1381" spans="1:13" ht="15" x14ac:dyDescent="0.25">
      <c r="A1381" s="389"/>
      <c r="D1381" s="391"/>
      <c r="E1381" s="390"/>
      <c r="F1381" s="389"/>
      <c r="G1381" s="389"/>
      <c r="I1381" s="22"/>
      <c r="J1381" s="389"/>
      <c r="K1381" s="389"/>
      <c r="L1381" s="389"/>
      <c r="M1381" s="389"/>
    </row>
    <row r="1382" spans="1:13" ht="15" x14ac:dyDescent="0.25">
      <c r="A1382" s="389"/>
      <c r="D1382" s="391"/>
      <c r="E1382" s="390"/>
      <c r="F1382" s="389"/>
      <c r="G1382" s="389"/>
      <c r="I1382" s="22"/>
      <c r="J1382" s="389"/>
      <c r="K1382" s="389"/>
      <c r="L1382" s="389"/>
      <c r="M1382" s="389"/>
    </row>
    <row r="1383" spans="1:13" ht="15" x14ac:dyDescent="0.25">
      <c r="A1383" s="389"/>
      <c r="D1383" s="391"/>
      <c r="E1383" s="390"/>
      <c r="F1383" s="389"/>
      <c r="G1383" s="389"/>
      <c r="I1383" s="22"/>
      <c r="J1383" s="389"/>
      <c r="K1383" s="389"/>
      <c r="L1383" s="389"/>
      <c r="M1383" s="389"/>
    </row>
    <row r="1384" spans="1:13" ht="15" x14ac:dyDescent="0.25">
      <c r="A1384" s="389"/>
      <c r="D1384" s="391"/>
      <c r="E1384" s="390"/>
      <c r="F1384" s="389"/>
      <c r="G1384" s="389"/>
      <c r="I1384" s="22"/>
      <c r="J1384" s="389"/>
      <c r="K1384" s="389"/>
      <c r="L1384" s="389"/>
      <c r="M1384" s="389"/>
    </row>
    <row r="1385" spans="1:13" ht="15" x14ac:dyDescent="0.25">
      <c r="A1385" s="389"/>
      <c r="D1385" s="391"/>
      <c r="E1385" s="390"/>
      <c r="F1385" s="389"/>
      <c r="G1385" s="389"/>
      <c r="I1385" s="22"/>
      <c r="J1385" s="389"/>
      <c r="K1385" s="389"/>
      <c r="L1385" s="389"/>
      <c r="M1385" s="389"/>
    </row>
    <row r="1386" spans="1:13" ht="15" x14ac:dyDescent="0.25">
      <c r="A1386" s="389"/>
      <c r="D1386" s="391"/>
      <c r="E1386" s="390"/>
      <c r="F1386" s="389"/>
      <c r="G1386" s="389"/>
      <c r="I1386" s="22"/>
      <c r="J1386" s="389"/>
      <c r="K1386" s="389"/>
      <c r="L1386" s="389"/>
      <c r="M1386" s="389"/>
    </row>
    <row r="1387" spans="1:13" ht="15" x14ac:dyDescent="0.25">
      <c r="A1387" s="389"/>
      <c r="D1387" s="391"/>
      <c r="E1387" s="390"/>
      <c r="F1387" s="389"/>
      <c r="G1387" s="389"/>
      <c r="I1387" s="22"/>
      <c r="J1387" s="389"/>
      <c r="K1387" s="389"/>
      <c r="L1387" s="389"/>
      <c r="M1387" s="389"/>
    </row>
    <row r="1388" spans="1:13" ht="15" x14ac:dyDescent="0.25">
      <c r="A1388" s="389"/>
      <c r="D1388" s="391"/>
      <c r="E1388" s="390"/>
      <c r="F1388" s="389"/>
      <c r="G1388" s="389"/>
      <c r="I1388" s="22"/>
      <c r="J1388" s="389"/>
      <c r="K1388" s="389"/>
      <c r="L1388" s="389"/>
      <c r="M1388" s="389"/>
    </row>
    <row r="1389" spans="1:13" ht="15" x14ac:dyDescent="0.25">
      <c r="A1389" s="389"/>
      <c r="D1389" s="391"/>
      <c r="E1389" s="390"/>
      <c r="F1389" s="389"/>
      <c r="G1389" s="389"/>
      <c r="I1389" s="22"/>
      <c r="J1389" s="389"/>
      <c r="K1389" s="389"/>
      <c r="L1389" s="389"/>
      <c r="M1389" s="389"/>
    </row>
    <row r="1390" spans="1:13" ht="15" x14ac:dyDescent="0.25">
      <c r="A1390" s="389"/>
      <c r="D1390" s="391"/>
      <c r="E1390" s="390"/>
      <c r="F1390" s="389"/>
      <c r="G1390" s="389"/>
      <c r="I1390" s="22"/>
      <c r="J1390" s="389"/>
      <c r="K1390" s="389"/>
      <c r="L1390" s="389"/>
      <c r="M1390" s="389"/>
    </row>
    <row r="1391" spans="1:13" ht="15" x14ac:dyDescent="0.25">
      <c r="A1391" s="389"/>
      <c r="D1391" s="391"/>
      <c r="E1391" s="390"/>
      <c r="F1391" s="389"/>
      <c r="G1391" s="389"/>
      <c r="I1391" s="22"/>
      <c r="J1391" s="389"/>
      <c r="K1391" s="389"/>
      <c r="L1391" s="389"/>
      <c r="M1391" s="389"/>
    </row>
    <row r="1392" spans="1:13" ht="15" x14ac:dyDescent="0.25">
      <c r="A1392" s="389"/>
      <c r="D1392" s="391"/>
      <c r="E1392" s="390"/>
      <c r="F1392" s="389"/>
      <c r="G1392" s="389"/>
      <c r="I1392" s="22"/>
      <c r="J1392" s="389"/>
      <c r="K1392" s="389"/>
      <c r="L1392" s="389"/>
      <c r="M1392" s="389"/>
    </row>
    <row r="1393" spans="1:13" ht="15" x14ac:dyDescent="0.25">
      <c r="A1393" s="389"/>
      <c r="D1393" s="391"/>
      <c r="E1393" s="390"/>
      <c r="F1393" s="389"/>
      <c r="G1393" s="389"/>
      <c r="I1393" s="22"/>
      <c r="J1393" s="389"/>
      <c r="K1393" s="389"/>
      <c r="L1393" s="389"/>
      <c r="M1393" s="389"/>
    </row>
    <row r="1394" spans="1:13" ht="15" x14ac:dyDescent="0.25">
      <c r="A1394" s="389"/>
      <c r="D1394" s="391"/>
      <c r="E1394" s="390"/>
      <c r="F1394" s="389"/>
      <c r="G1394" s="389"/>
      <c r="I1394" s="22"/>
      <c r="J1394" s="389"/>
      <c r="K1394" s="389"/>
      <c r="L1394" s="389"/>
      <c r="M1394" s="389"/>
    </row>
    <row r="1395" spans="1:13" ht="15" x14ac:dyDescent="0.25">
      <c r="A1395" s="389"/>
      <c r="D1395" s="391"/>
      <c r="E1395" s="390"/>
      <c r="F1395" s="389"/>
      <c r="G1395" s="389"/>
      <c r="I1395" s="22"/>
      <c r="J1395" s="389"/>
      <c r="K1395" s="389"/>
      <c r="L1395" s="389"/>
      <c r="M1395" s="389"/>
    </row>
    <row r="1396" spans="1:13" ht="15" x14ac:dyDescent="0.25">
      <c r="A1396" s="389"/>
      <c r="D1396" s="391"/>
      <c r="E1396" s="390"/>
      <c r="F1396" s="389"/>
      <c r="G1396" s="389"/>
      <c r="I1396" s="22"/>
      <c r="J1396" s="389"/>
      <c r="K1396" s="389"/>
      <c r="L1396" s="389"/>
      <c r="M1396" s="389"/>
    </row>
    <row r="1397" spans="1:13" ht="15" x14ac:dyDescent="0.25">
      <c r="A1397" s="389"/>
      <c r="D1397" s="391"/>
      <c r="E1397" s="390"/>
      <c r="F1397" s="389"/>
      <c r="G1397" s="389"/>
      <c r="I1397" s="22"/>
      <c r="J1397" s="389"/>
      <c r="K1397" s="389"/>
      <c r="L1397" s="389"/>
      <c r="M1397" s="389"/>
    </row>
    <row r="1398" spans="1:13" ht="15" x14ac:dyDescent="0.25">
      <c r="A1398" s="389"/>
      <c r="D1398" s="391"/>
      <c r="E1398" s="390"/>
      <c r="F1398" s="389"/>
      <c r="G1398" s="389"/>
      <c r="I1398" s="22"/>
      <c r="J1398" s="389"/>
      <c r="K1398" s="389"/>
      <c r="L1398" s="389"/>
      <c r="M1398" s="389"/>
    </row>
    <row r="1399" spans="1:13" ht="15" x14ac:dyDescent="0.25">
      <c r="A1399" s="389"/>
      <c r="D1399" s="391"/>
      <c r="E1399" s="390"/>
      <c r="F1399" s="389"/>
      <c r="G1399" s="389"/>
      <c r="I1399" s="22"/>
      <c r="J1399" s="389"/>
      <c r="K1399" s="389"/>
      <c r="L1399" s="389"/>
      <c r="M1399" s="389"/>
    </row>
    <row r="1400" spans="1:13" ht="15" x14ac:dyDescent="0.25">
      <c r="A1400" s="389"/>
      <c r="D1400" s="391"/>
      <c r="E1400" s="390"/>
      <c r="F1400" s="389"/>
      <c r="G1400" s="389"/>
      <c r="I1400" s="22"/>
      <c r="J1400" s="389"/>
      <c r="K1400" s="389"/>
      <c r="L1400" s="389"/>
      <c r="M1400" s="389"/>
    </row>
    <row r="1401" spans="1:13" ht="15" x14ac:dyDescent="0.25">
      <c r="A1401" s="389"/>
      <c r="D1401" s="391"/>
      <c r="E1401" s="390"/>
      <c r="F1401" s="389"/>
      <c r="G1401" s="389"/>
      <c r="I1401" s="22"/>
      <c r="J1401" s="389"/>
      <c r="K1401" s="389"/>
      <c r="L1401" s="389"/>
      <c r="M1401" s="389"/>
    </row>
    <row r="1402" spans="1:13" ht="15" x14ac:dyDescent="0.25">
      <c r="A1402" s="389"/>
      <c r="D1402" s="391"/>
      <c r="E1402" s="390"/>
      <c r="F1402" s="389"/>
      <c r="G1402" s="389"/>
      <c r="I1402" s="22"/>
      <c r="J1402" s="389"/>
      <c r="K1402" s="389"/>
      <c r="L1402" s="389"/>
      <c r="M1402" s="389"/>
    </row>
    <row r="1403" spans="1:13" ht="15" x14ac:dyDescent="0.25">
      <c r="A1403" s="389"/>
      <c r="D1403" s="391"/>
      <c r="E1403" s="390"/>
      <c r="F1403" s="389"/>
      <c r="G1403" s="389"/>
      <c r="I1403" s="22"/>
      <c r="J1403" s="389"/>
      <c r="K1403" s="389"/>
      <c r="L1403" s="389"/>
      <c r="M1403" s="389"/>
    </row>
    <row r="1404" spans="1:13" ht="15" x14ac:dyDescent="0.25">
      <c r="A1404" s="389"/>
      <c r="D1404" s="391"/>
      <c r="E1404" s="390"/>
      <c r="F1404" s="389"/>
      <c r="G1404" s="389"/>
      <c r="I1404" s="22"/>
      <c r="J1404" s="389"/>
      <c r="K1404" s="389"/>
      <c r="L1404" s="389"/>
      <c r="M1404" s="389"/>
    </row>
    <row r="1405" spans="1:13" ht="15" x14ac:dyDescent="0.25">
      <c r="A1405" s="389"/>
      <c r="D1405" s="391"/>
      <c r="E1405" s="390"/>
      <c r="F1405" s="389"/>
      <c r="G1405" s="389"/>
      <c r="I1405" s="22"/>
      <c r="J1405" s="389"/>
      <c r="K1405" s="389"/>
      <c r="L1405" s="389"/>
      <c r="M1405" s="389"/>
    </row>
    <row r="1406" spans="1:13" ht="15" x14ac:dyDescent="0.25">
      <c r="A1406" s="389"/>
      <c r="D1406" s="391"/>
      <c r="E1406" s="390"/>
      <c r="F1406" s="389"/>
      <c r="G1406" s="389"/>
      <c r="I1406" s="22"/>
      <c r="J1406" s="389"/>
      <c r="K1406" s="389"/>
      <c r="L1406" s="389"/>
      <c r="M1406" s="389"/>
    </row>
    <row r="1407" spans="1:13" ht="15" x14ac:dyDescent="0.25">
      <c r="A1407" s="389"/>
      <c r="D1407" s="391"/>
      <c r="E1407" s="390"/>
      <c r="F1407" s="389"/>
      <c r="G1407" s="389"/>
      <c r="I1407" s="22"/>
      <c r="J1407" s="389"/>
      <c r="K1407" s="389"/>
      <c r="L1407" s="389"/>
      <c r="M1407" s="389"/>
    </row>
    <row r="1408" spans="1:13" ht="15" x14ac:dyDescent="0.25">
      <c r="A1408" s="389"/>
      <c r="D1408" s="391"/>
      <c r="E1408" s="390"/>
      <c r="F1408" s="389"/>
      <c r="G1408" s="389"/>
      <c r="I1408" s="22"/>
      <c r="J1408" s="389"/>
      <c r="K1408" s="389"/>
      <c r="L1408" s="389"/>
      <c r="M1408" s="389"/>
    </row>
    <row r="1409" spans="1:13" ht="15" x14ac:dyDescent="0.25">
      <c r="A1409" s="389"/>
      <c r="D1409" s="391"/>
      <c r="E1409" s="390"/>
      <c r="F1409" s="389"/>
      <c r="G1409" s="389"/>
      <c r="I1409" s="22"/>
      <c r="J1409" s="389"/>
      <c r="K1409" s="389"/>
      <c r="L1409" s="389"/>
      <c r="M1409" s="389"/>
    </row>
    <row r="1410" spans="1:13" ht="15" x14ac:dyDescent="0.25">
      <c r="A1410" s="389"/>
      <c r="D1410" s="391"/>
      <c r="E1410" s="390"/>
      <c r="F1410" s="389"/>
      <c r="G1410" s="389"/>
      <c r="I1410" s="22"/>
      <c r="J1410" s="389"/>
      <c r="K1410" s="389"/>
      <c r="L1410" s="389"/>
      <c r="M1410" s="389"/>
    </row>
    <row r="1411" spans="1:13" ht="15" x14ac:dyDescent="0.25">
      <c r="A1411" s="389"/>
      <c r="D1411" s="391"/>
      <c r="E1411" s="390"/>
      <c r="F1411" s="389"/>
      <c r="G1411" s="389"/>
      <c r="I1411" s="22"/>
      <c r="J1411" s="389"/>
      <c r="K1411" s="389"/>
      <c r="L1411" s="389"/>
      <c r="M1411" s="389"/>
    </row>
    <row r="1412" spans="1:13" ht="15" x14ac:dyDescent="0.25">
      <c r="A1412" s="389"/>
      <c r="D1412" s="391"/>
      <c r="E1412" s="390"/>
      <c r="F1412" s="389"/>
      <c r="G1412" s="389"/>
      <c r="I1412" s="22"/>
      <c r="J1412" s="389"/>
      <c r="K1412" s="389"/>
      <c r="L1412" s="389"/>
      <c r="M1412" s="389"/>
    </row>
    <row r="1413" spans="1:13" ht="15" x14ac:dyDescent="0.25">
      <c r="A1413" s="389"/>
      <c r="D1413" s="391"/>
      <c r="E1413" s="390"/>
      <c r="F1413" s="389"/>
      <c r="G1413" s="389"/>
      <c r="I1413" s="22"/>
      <c r="J1413" s="389"/>
      <c r="K1413" s="389"/>
      <c r="L1413" s="389"/>
      <c r="M1413" s="389"/>
    </row>
    <row r="1414" spans="1:13" ht="15" x14ac:dyDescent="0.25">
      <c r="A1414" s="389"/>
      <c r="D1414" s="391"/>
      <c r="E1414" s="390"/>
      <c r="F1414" s="389"/>
      <c r="G1414" s="389"/>
      <c r="I1414" s="22"/>
      <c r="J1414" s="389"/>
      <c r="K1414" s="389"/>
      <c r="L1414" s="389"/>
      <c r="M1414" s="389"/>
    </row>
    <row r="1415" spans="1:13" ht="15" x14ac:dyDescent="0.25">
      <c r="A1415" s="389"/>
      <c r="D1415" s="391"/>
      <c r="E1415" s="390"/>
      <c r="F1415" s="389"/>
      <c r="G1415" s="389"/>
      <c r="I1415" s="22"/>
      <c r="J1415" s="389"/>
      <c r="K1415" s="389"/>
      <c r="L1415" s="389"/>
      <c r="M1415" s="389"/>
    </row>
    <row r="1416" spans="1:13" ht="15" x14ac:dyDescent="0.25">
      <c r="A1416" s="389"/>
      <c r="D1416" s="391"/>
      <c r="E1416" s="390"/>
      <c r="F1416" s="389"/>
      <c r="G1416" s="389"/>
      <c r="I1416" s="22"/>
      <c r="J1416" s="389"/>
      <c r="K1416" s="389"/>
      <c r="L1416" s="389"/>
      <c r="M1416" s="389"/>
    </row>
    <row r="1417" spans="1:13" ht="15" x14ac:dyDescent="0.25">
      <c r="A1417" s="389"/>
      <c r="D1417" s="391"/>
      <c r="E1417" s="390"/>
      <c r="F1417" s="389"/>
      <c r="G1417" s="389"/>
      <c r="I1417" s="22"/>
      <c r="J1417" s="389"/>
      <c r="K1417" s="389"/>
      <c r="L1417" s="389"/>
      <c r="M1417" s="389"/>
    </row>
    <row r="1418" spans="1:13" ht="15" x14ac:dyDescent="0.25">
      <c r="A1418" s="389"/>
      <c r="D1418" s="391"/>
      <c r="E1418" s="390"/>
      <c r="F1418" s="389"/>
      <c r="G1418" s="389"/>
      <c r="I1418" s="22"/>
      <c r="J1418" s="389"/>
      <c r="K1418" s="389"/>
      <c r="L1418" s="389"/>
      <c r="M1418" s="389"/>
    </row>
    <row r="1419" spans="1:13" ht="15" x14ac:dyDescent="0.25">
      <c r="A1419" s="389"/>
      <c r="D1419" s="391"/>
      <c r="E1419" s="390"/>
      <c r="F1419" s="389"/>
      <c r="G1419" s="389"/>
      <c r="I1419" s="22"/>
      <c r="J1419" s="389"/>
      <c r="K1419" s="389"/>
      <c r="L1419" s="389"/>
      <c r="M1419" s="389"/>
    </row>
    <row r="1420" spans="1:13" ht="15" x14ac:dyDescent="0.25">
      <c r="A1420" s="389"/>
      <c r="D1420" s="391"/>
      <c r="E1420" s="390"/>
      <c r="F1420" s="389"/>
      <c r="G1420" s="389"/>
      <c r="I1420" s="22"/>
      <c r="J1420" s="389"/>
      <c r="K1420" s="389"/>
      <c r="L1420" s="389"/>
      <c r="M1420" s="389"/>
    </row>
    <row r="1421" spans="1:13" ht="15" x14ac:dyDescent="0.25">
      <c r="A1421" s="389"/>
      <c r="D1421" s="391"/>
      <c r="E1421" s="390"/>
      <c r="F1421" s="389"/>
      <c r="G1421" s="389"/>
      <c r="I1421" s="22"/>
      <c r="J1421" s="389"/>
      <c r="K1421" s="389"/>
      <c r="L1421" s="389"/>
      <c r="M1421" s="389"/>
    </row>
    <row r="1422" spans="1:13" ht="15" x14ac:dyDescent="0.25">
      <c r="A1422" s="389"/>
      <c r="D1422" s="391"/>
      <c r="E1422" s="390"/>
      <c r="F1422" s="389"/>
      <c r="G1422" s="389"/>
      <c r="I1422" s="22"/>
      <c r="J1422" s="389"/>
      <c r="K1422" s="389"/>
      <c r="L1422" s="389"/>
      <c r="M1422" s="389"/>
    </row>
    <row r="1423" spans="1:13" ht="15" x14ac:dyDescent="0.25">
      <c r="A1423" s="389"/>
      <c r="D1423" s="391"/>
      <c r="E1423" s="390"/>
      <c r="F1423" s="389"/>
      <c r="G1423" s="389"/>
      <c r="I1423" s="22"/>
      <c r="J1423" s="389"/>
      <c r="K1423" s="389"/>
      <c r="L1423" s="389"/>
      <c r="M1423" s="389"/>
    </row>
    <row r="1424" spans="1:13" ht="15" x14ac:dyDescent="0.25">
      <c r="A1424" s="389"/>
      <c r="D1424" s="391"/>
      <c r="E1424" s="390"/>
      <c r="F1424" s="389"/>
      <c r="G1424" s="389"/>
      <c r="I1424" s="22"/>
      <c r="J1424" s="389"/>
      <c r="K1424" s="389"/>
      <c r="L1424" s="389"/>
      <c r="M1424" s="389"/>
    </row>
    <row r="1425" spans="1:13" ht="15" x14ac:dyDescent="0.25">
      <c r="A1425" s="389"/>
      <c r="D1425" s="391"/>
      <c r="E1425" s="390"/>
      <c r="F1425" s="389"/>
      <c r="G1425" s="389"/>
      <c r="I1425" s="22"/>
      <c r="J1425" s="389"/>
      <c r="K1425" s="389"/>
      <c r="L1425" s="389"/>
      <c r="M1425" s="389"/>
    </row>
    <row r="1426" spans="1:13" ht="15" x14ac:dyDescent="0.25">
      <c r="A1426" s="389"/>
      <c r="D1426" s="391"/>
      <c r="E1426" s="390"/>
      <c r="F1426" s="389"/>
      <c r="G1426" s="389"/>
      <c r="I1426" s="22"/>
      <c r="J1426" s="389"/>
      <c r="K1426" s="389"/>
      <c r="L1426" s="389"/>
      <c r="M1426" s="389"/>
    </row>
    <row r="1427" spans="1:13" ht="15" x14ac:dyDescent="0.25">
      <c r="A1427" s="389"/>
      <c r="D1427" s="391"/>
      <c r="E1427" s="390"/>
      <c r="F1427" s="389"/>
      <c r="G1427" s="389"/>
      <c r="I1427" s="22"/>
      <c r="J1427" s="389"/>
      <c r="K1427" s="389"/>
      <c r="L1427" s="389"/>
      <c r="M1427" s="389"/>
    </row>
    <row r="1428" spans="1:13" ht="15" x14ac:dyDescent="0.25">
      <c r="A1428" s="389"/>
      <c r="D1428" s="391"/>
      <c r="E1428" s="390"/>
      <c r="F1428" s="389"/>
      <c r="G1428" s="389"/>
      <c r="I1428" s="22"/>
      <c r="J1428" s="389"/>
      <c r="K1428" s="389"/>
      <c r="L1428" s="389"/>
      <c r="M1428" s="389"/>
    </row>
    <row r="1429" spans="1:13" ht="15" x14ac:dyDescent="0.25">
      <c r="A1429" s="389"/>
      <c r="D1429" s="391"/>
      <c r="E1429" s="390"/>
      <c r="F1429" s="389"/>
      <c r="G1429" s="389"/>
      <c r="I1429" s="22"/>
      <c r="J1429" s="389"/>
      <c r="K1429" s="389"/>
      <c r="L1429" s="389"/>
      <c r="M1429" s="389"/>
    </row>
    <row r="1430" spans="1:13" ht="15" x14ac:dyDescent="0.25">
      <c r="A1430" s="389"/>
      <c r="D1430" s="391"/>
      <c r="E1430" s="390"/>
      <c r="F1430" s="389"/>
      <c r="G1430" s="389"/>
      <c r="I1430" s="22"/>
      <c r="J1430" s="389"/>
      <c r="K1430" s="389"/>
      <c r="L1430" s="389"/>
      <c r="M1430" s="389"/>
    </row>
    <row r="1431" spans="1:13" ht="15" x14ac:dyDescent="0.25">
      <c r="A1431" s="389"/>
      <c r="D1431" s="391"/>
      <c r="E1431" s="390"/>
      <c r="F1431" s="389"/>
      <c r="G1431" s="389"/>
      <c r="I1431" s="22"/>
      <c r="J1431" s="389"/>
      <c r="K1431" s="389"/>
      <c r="L1431" s="389"/>
      <c r="M1431" s="389"/>
    </row>
    <row r="1432" spans="1:13" ht="15" x14ac:dyDescent="0.25">
      <c r="A1432" s="389"/>
      <c r="D1432" s="391"/>
      <c r="E1432" s="390"/>
      <c r="F1432" s="389"/>
      <c r="G1432" s="389"/>
      <c r="I1432" s="22"/>
      <c r="J1432" s="389"/>
      <c r="K1432" s="389"/>
      <c r="L1432" s="389"/>
      <c r="M1432" s="389"/>
    </row>
    <row r="1433" spans="1:13" ht="15" x14ac:dyDescent="0.25">
      <c r="A1433" s="389"/>
      <c r="D1433" s="391"/>
      <c r="E1433" s="390"/>
      <c r="F1433" s="389"/>
      <c r="G1433" s="389"/>
      <c r="I1433" s="22"/>
      <c r="J1433" s="389"/>
      <c r="K1433" s="389"/>
      <c r="L1433" s="389"/>
      <c r="M1433" s="389"/>
    </row>
    <row r="1434" spans="1:13" ht="15" x14ac:dyDescent="0.25">
      <c r="A1434" s="389"/>
      <c r="D1434" s="391"/>
      <c r="E1434" s="390"/>
      <c r="F1434" s="389"/>
      <c r="G1434" s="389"/>
      <c r="I1434" s="22"/>
      <c r="J1434" s="389"/>
      <c r="K1434" s="389"/>
      <c r="L1434" s="389"/>
      <c r="M1434" s="389"/>
    </row>
    <row r="1435" spans="1:13" ht="15" x14ac:dyDescent="0.25">
      <c r="A1435" s="389"/>
      <c r="D1435" s="391"/>
      <c r="E1435" s="390"/>
      <c r="F1435" s="389"/>
      <c r="G1435" s="389"/>
      <c r="I1435" s="22"/>
      <c r="J1435" s="389"/>
      <c r="K1435" s="389"/>
      <c r="L1435" s="389"/>
      <c r="M1435" s="389"/>
    </row>
    <row r="1436" spans="1:13" ht="15" x14ac:dyDescent="0.25">
      <c r="A1436" s="389"/>
      <c r="D1436" s="391"/>
      <c r="E1436" s="390"/>
      <c r="F1436" s="389"/>
      <c r="G1436" s="389"/>
      <c r="I1436" s="22"/>
      <c r="J1436" s="389"/>
      <c r="K1436" s="389"/>
      <c r="L1436" s="389"/>
      <c r="M1436" s="389"/>
    </row>
    <row r="1437" spans="1:13" ht="15" x14ac:dyDescent="0.25">
      <c r="A1437" s="389"/>
      <c r="D1437" s="391"/>
      <c r="E1437" s="390"/>
      <c r="F1437" s="389"/>
      <c r="G1437" s="389"/>
      <c r="I1437" s="22"/>
      <c r="J1437" s="389"/>
      <c r="K1437" s="389"/>
      <c r="L1437" s="389"/>
      <c r="M1437" s="389"/>
    </row>
    <row r="1438" spans="1:13" ht="15" x14ac:dyDescent="0.25">
      <c r="A1438" s="389"/>
      <c r="D1438" s="391"/>
      <c r="E1438" s="390"/>
      <c r="F1438" s="389"/>
      <c r="G1438" s="389"/>
      <c r="I1438" s="22"/>
      <c r="J1438" s="389"/>
      <c r="K1438" s="389"/>
      <c r="L1438" s="389"/>
      <c r="M1438" s="389"/>
    </row>
    <row r="1439" spans="1:13" ht="15" x14ac:dyDescent="0.25">
      <c r="A1439" s="389"/>
      <c r="D1439" s="391"/>
      <c r="E1439" s="390"/>
      <c r="F1439" s="389"/>
      <c r="G1439" s="389"/>
      <c r="I1439" s="22"/>
      <c r="J1439" s="389"/>
      <c r="K1439" s="389"/>
      <c r="L1439" s="389"/>
      <c r="M1439" s="389"/>
    </row>
    <row r="1440" spans="1:13" ht="15" x14ac:dyDescent="0.25">
      <c r="A1440" s="389"/>
      <c r="D1440" s="391"/>
      <c r="E1440" s="390"/>
      <c r="F1440" s="389"/>
      <c r="G1440" s="389"/>
      <c r="I1440" s="22"/>
      <c r="J1440" s="389"/>
      <c r="K1440" s="389"/>
      <c r="L1440" s="389"/>
      <c r="M1440" s="389"/>
    </row>
    <row r="1441" spans="1:13" ht="15" x14ac:dyDescent="0.25">
      <c r="A1441" s="389"/>
      <c r="D1441" s="391"/>
      <c r="E1441" s="390"/>
      <c r="F1441" s="389"/>
      <c r="G1441" s="389"/>
      <c r="I1441" s="22"/>
      <c r="J1441" s="389"/>
      <c r="K1441" s="389"/>
      <c r="L1441" s="389"/>
      <c r="M1441" s="389"/>
    </row>
    <row r="1442" spans="1:13" ht="15" x14ac:dyDescent="0.25">
      <c r="A1442" s="389"/>
      <c r="D1442" s="391"/>
      <c r="E1442" s="390"/>
      <c r="F1442" s="389"/>
      <c r="G1442" s="389"/>
      <c r="I1442" s="22"/>
      <c r="J1442" s="389"/>
      <c r="K1442" s="389"/>
      <c r="L1442" s="389"/>
      <c r="M1442" s="389"/>
    </row>
    <row r="1443" spans="1:13" ht="15" x14ac:dyDescent="0.25">
      <c r="A1443" s="389"/>
      <c r="D1443" s="391"/>
      <c r="E1443" s="390"/>
      <c r="F1443" s="389"/>
      <c r="G1443" s="389"/>
      <c r="I1443" s="22"/>
      <c r="J1443" s="389"/>
      <c r="K1443" s="389"/>
      <c r="L1443" s="389"/>
      <c r="M1443" s="389"/>
    </row>
    <row r="1444" spans="1:13" ht="15" x14ac:dyDescent="0.25">
      <c r="A1444" s="389"/>
      <c r="D1444" s="391"/>
      <c r="E1444" s="390"/>
      <c r="F1444" s="389"/>
      <c r="G1444" s="389"/>
      <c r="I1444" s="22"/>
      <c r="J1444" s="389"/>
      <c r="K1444" s="389"/>
      <c r="L1444" s="389"/>
      <c r="M1444" s="389"/>
    </row>
    <row r="1445" spans="1:13" ht="15" x14ac:dyDescent="0.25">
      <c r="A1445" s="389"/>
      <c r="D1445" s="391"/>
      <c r="E1445" s="390"/>
      <c r="F1445" s="389"/>
      <c r="G1445" s="389"/>
      <c r="I1445" s="22"/>
      <c r="J1445" s="389"/>
      <c r="K1445" s="389"/>
      <c r="L1445" s="389"/>
      <c r="M1445" s="389"/>
    </row>
    <row r="1446" spans="1:13" ht="15" x14ac:dyDescent="0.25">
      <c r="A1446" s="389"/>
      <c r="D1446" s="391"/>
      <c r="E1446" s="390"/>
      <c r="F1446" s="389"/>
      <c r="G1446" s="389"/>
      <c r="I1446" s="22"/>
      <c r="J1446" s="389"/>
      <c r="K1446" s="389"/>
      <c r="L1446" s="389"/>
      <c r="M1446" s="389"/>
    </row>
    <row r="1447" spans="1:13" ht="15" x14ac:dyDescent="0.25">
      <c r="A1447" s="389"/>
      <c r="D1447" s="391"/>
      <c r="E1447" s="390"/>
      <c r="F1447" s="389"/>
      <c r="G1447" s="389"/>
      <c r="I1447" s="22"/>
      <c r="J1447" s="389"/>
      <c r="K1447" s="389"/>
      <c r="L1447" s="389"/>
      <c r="M1447" s="389"/>
    </row>
    <row r="1448" spans="1:13" ht="15" x14ac:dyDescent="0.25">
      <c r="A1448" s="389"/>
      <c r="D1448" s="391"/>
      <c r="E1448" s="390"/>
      <c r="F1448" s="389"/>
      <c r="G1448" s="389"/>
      <c r="I1448" s="22"/>
      <c r="J1448" s="389"/>
      <c r="K1448" s="389"/>
      <c r="L1448" s="389"/>
      <c r="M1448" s="389"/>
    </row>
    <row r="1449" spans="1:13" ht="15" x14ac:dyDescent="0.25">
      <c r="A1449" s="389"/>
      <c r="D1449" s="391"/>
      <c r="E1449" s="390"/>
      <c r="F1449" s="389"/>
      <c r="G1449" s="389"/>
      <c r="I1449" s="22"/>
      <c r="J1449" s="389"/>
      <c r="K1449" s="389"/>
      <c r="L1449" s="389"/>
      <c r="M1449" s="389"/>
    </row>
    <row r="1450" spans="1:13" ht="15" x14ac:dyDescent="0.25">
      <c r="A1450" s="389"/>
      <c r="D1450" s="391"/>
      <c r="E1450" s="390"/>
      <c r="F1450" s="389"/>
      <c r="G1450" s="389"/>
      <c r="I1450" s="22"/>
      <c r="J1450" s="389"/>
      <c r="K1450" s="389"/>
      <c r="L1450" s="389"/>
      <c r="M1450" s="389"/>
    </row>
    <row r="1451" spans="1:13" ht="15" x14ac:dyDescent="0.25">
      <c r="A1451" s="389"/>
      <c r="D1451" s="391"/>
      <c r="E1451" s="390"/>
      <c r="F1451" s="389"/>
      <c r="G1451" s="389"/>
      <c r="I1451" s="22"/>
      <c r="J1451" s="389"/>
      <c r="K1451" s="389"/>
      <c r="L1451" s="389"/>
      <c r="M1451" s="389"/>
    </row>
    <row r="1452" spans="1:13" ht="15" x14ac:dyDescent="0.25">
      <c r="A1452" s="389"/>
      <c r="D1452" s="391"/>
      <c r="E1452" s="390"/>
      <c r="F1452" s="389"/>
      <c r="G1452" s="389"/>
      <c r="I1452" s="22"/>
      <c r="J1452" s="389"/>
      <c r="K1452" s="389"/>
      <c r="L1452" s="389"/>
      <c r="M1452" s="389"/>
    </row>
    <row r="1453" spans="1:13" ht="15" x14ac:dyDescent="0.25">
      <c r="A1453" s="389"/>
      <c r="D1453" s="391"/>
      <c r="E1453" s="390"/>
      <c r="F1453" s="389"/>
      <c r="G1453" s="389"/>
      <c r="I1453" s="22"/>
      <c r="J1453" s="389"/>
      <c r="K1453" s="389"/>
      <c r="L1453" s="389"/>
      <c r="M1453" s="389"/>
    </row>
    <row r="1454" spans="1:13" ht="15" x14ac:dyDescent="0.25">
      <c r="A1454" s="389"/>
      <c r="D1454" s="391"/>
      <c r="E1454" s="390"/>
      <c r="F1454" s="389"/>
      <c r="G1454" s="389"/>
      <c r="I1454" s="22"/>
      <c r="J1454" s="389"/>
      <c r="K1454" s="389"/>
      <c r="L1454" s="389"/>
      <c r="M1454" s="389"/>
    </row>
    <row r="1455" spans="1:13" ht="15" x14ac:dyDescent="0.25">
      <c r="A1455" s="389"/>
      <c r="D1455" s="391"/>
      <c r="E1455" s="390"/>
      <c r="F1455" s="389"/>
      <c r="G1455" s="389"/>
      <c r="I1455" s="22"/>
      <c r="J1455" s="389"/>
      <c r="K1455" s="389"/>
      <c r="L1455" s="389"/>
      <c r="M1455" s="389"/>
    </row>
    <row r="1456" spans="1:13" ht="15" x14ac:dyDescent="0.25">
      <c r="A1456" s="389"/>
      <c r="D1456" s="391"/>
      <c r="E1456" s="390"/>
      <c r="F1456" s="389"/>
      <c r="G1456" s="389"/>
      <c r="I1456" s="22"/>
      <c r="J1456" s="389"/>
      <c r="K1456" s="389"/>
      <c r="L1456" s="389"/>
      <c r="M1456" s="389"/>
    </row>
    <row r="1457" spans="1:13" ht="15" x14ac:dyDescent="0.25">
      <c r="A1457" s="389"/>
      <c r="D1457" s="391"/>
      <c r="E1457" s="390"/>
      <c r="F1457" s="389"/>
      <c r="G1457" s="389"/>
      <c r="I1457" s="22"/>
      <c r="J1457" s="389"/>
      <c r="K1457" s="389"/>
      <c r="L1457" s="389"/>
      <c r="M1457" s="389"/>
    </row>
    <row r="1458" spans="1:13" ht="15" x14ac:dyDescent="0.25">
      <c r="A1458" s="389"/>
      <c r="D1458" s="391"/>
      <c r="E1458" s="390"/>
      <c r="F1458" s="389"/>
      <c r="G1458" s="389"/>
      <c r="I1458" s="22"/>
      <c r="J1458" s="389"/>
      <c r="K1458" s="389"/>
      <c r="L1458" s="389"/>
      <c r="M1458" s="389"/>
    </row>
    <row r="1459" spans="1:13" ht="15" x14ac:dyDescent="0.25">
      <c r="A1459" s="389"/>
      <c r="D1459" s="391"/>
      <c r="E1459" s="390"/>
      <c r="F1459" s="389"/>
      <c r="G1459" s="389"/>
      <c r="I1459" s="22"/>
      <c r="J1459" s="389"/>
      <c r="K1459" s="389"/>
      <c r="L1459" s="389"/>
      <c r="M1459" s="389"/>
    </row>
    <row r="1460" spans="1:13" ht="15" x14ac:dyDescent="0.25">
      <c r="A1460" s="389"/>
      <c r="D1460" s="391"/>
      <c r="E1460" s="390"/>
      <c r="F1460" s="389"/>
      <c r="G1460" s="389"/>
      <c r="I1460" s="22"/>
      <c r="J1460" s="389"/>
      <c r="K1460" s="389"/>
      <c r="L1460" s="389"/>
      <c r="M1460" s="389"/>
    </row>
    <row r="1461" spans="1:13" ht="15" x14ac:dyDescent="0.25">
      <c r="A1461" s="389"/>
      <c r="D1461" s="391"/>
      <c r="E1461" s="390"/>
      <c r="F1461" s="389"/>
      <c r="G1461" s="389"/>
      <c r="I1461" s="22"/>
      <c r="J1461" s="389"/>
      <c r="K1461" s="389"/>
      <c r="L1461" s="389"/>
      <c r="M1461" s="389"/>
    </row>
    <row r="1462" spans="1:13" ht="15" x14ac:dyDescent="0.25">
      <c r="A1462" s="389"/>
      <c r="D1462" s="391"/>
      <c r="E1462" s="390"/>
      <c r="F1462" s="389"/>
      <c r="G1462" s="389"/>
      <c r="I1462" s="22"/>
      <c r="J1462" s="389"/>
      <c r="K1462" s="389"/>
      <c r="L1462" s="389"/>
      <c r="M1462" s="389"/>
    </row>
    <row r="1463" spans="1:13" ht="15" x14ac:dyDescent="0.25">
      <c r="A1463" s="389"/>
      <c r="D1463" s="391"/>
      <c r="E1463" s="390"/>
      <c r="F1463" s="389"/>
      <c r="G1463" s="389"/>
      <c r="I1463" s="22"/>
      <c r="J1463" s="389"/>
      <c r="K1463" s="389"/>
      <c r="L1463" s="389"/>
      <c r="M1463" s="389"/>
    </row>
    <row r="1464" spans="1:13" ht="15" x14ac:dyDescent="0.25">
      <c r="A1464" s="389"/>
      <c r="D1464" s="391"/>
      <c r="E1464" s="390"/>
      <c r="F1464" s="389"/>
      <c r="G1464" s="389"/>
      <c r="I1464" s="22"/>
      <c r="J1464" s="389"/>
      <c r="K1464" s="389"/>
      <c r="L1464" s="389"/>
      <c r="M1464" s="389"/>
    </row>
    <row r="1465" spans="1:13" ht="15" x14ac:dyDescent="0.25">
      <c r="A1465" s="389"/>
      <c r="D1465" s="391"/>
      <c r="E1465" s="390"/>
      <c r="F1465" s="389"/>
      <c r="G1465" s="389"/>
      <c r="I1465" s="22"/>
      <c r="J1465" s="389"/>
      <c r="K1465" s="389"/>
      <c r="L1465" s="389"/>
      <c r="M1465" s="389"/>
    </row>
    <row r="1466" spans="1:13" ht="15" x14ac:dyDescent="0.25">
      <c r="A1466" s="389"/>
      <c r="D1466" s="391"/>
      <c r="E1466" s="390"/>
      <c r="F1466" s="389"/>
      <c r="G1466" s="389"/>
      <c r="I1466" s="22"/>
      <c r="J1466" s="389"/>
      <c r="K1466" s="389"/>
      <c r="L1466" s="389"/>
      <c r="M1466" s="389"/>
    </row>
    <row r="1467" spans="1:13" ht="15" x14ac:dyDescent="0.25">
      <c r="A1467" s="389"/>
      <c r="D1467" s="391"/>
      <c r="E1467" s="390"/>
      <c r="F1467" s="389"/>
      <c r="G1467" s="389"/>
      <c r="I1467" s="22"/>
      <c r="J1467" s="389"/>
      <c r="K1467" s="389"/>
      <c r="L1467" s="389"/>
      <c r="M1467" s="389"/>
    </row>
    <row r="1468" spans="1:13" ht="15" x14ac:dyDescent="0.25">
      <c r="A1468" s="389"/>
      <c r="D1468" s="391"/>
      <c r="E1468" s="390"/>
      <c r="F1468" s="389"/>
      <c r="G1468" s="389"/>
      <c r="I1468" s="22"/>
      <c r="J1468" s="389"/>
      <c r="K1468" s="389"/>
      <c r="L1468" s="389"/>
      <c r="M1468" s="389"/>
    </row>
    <row r="1469" spans="1:13" ht="15" x14ac:dyDescent="0.25">
      <c r="A1469" s="389"/>
      <c r="D1469" s="391"/>
      <c r="E1469" s="390"/>
      <c r="F1469" s="389"/>
      <c r="G1469" s="389"/>
      <c r="I1469" s="22"/>
      <c r="J1469" s="389"/>
      <c r="K1469" s="389"/>
      <c r="L1469" s="389"/>
      <c r="M1469" s="389"/>
    </row>
    <row r="1470" spans="1:13" ht="15" x14ac:dyDescent="0.25">
      <c r="A1470" s="389"/>
      <c r="D1470" s="391"/>
      <c r="E1470" s="390"/>
      <c r="F1470" s="389"/>
      <c r="G1470" s="389"/>
      <c r="I1470" s="22"/>
      <c r="J1470" s="389"/>
      <c r="K1470" s="389"/>
      <c r="L1470" s="389"/>
      <c r="M1470" s="389"/>
    </row>
    <row r="1471" spans="1:13" ht="15" x14ac:dyDescent="0.25">
      <c r="A1471" s="389"/>
      <c r="D1471" s="391"/>
      <c r="E1471" s="390"/>
      <c r="F1471" s="389"/>
      <c r="G1471" s="389"/>
      <c r="I1471" s="22"/>
      <c r="J1471" s="389"/>
      <c r="K1471" s="389"/>
      <c r="L1471" s="389"/>
      <c r="M1471" s="389"/>
    </row>
    <row r="1472" spans="1:13" ht="15" x14ac:dyDescent="0.25">
      <c r="A1472" s="389"/>
      <c r="D1472" s="391"/>
      <c r="E1472" s="390"/>
      <c r="F1472" s="389"/>
      <c r="G1472" s="389"/>
      <c r="I1472" s="22"/>
      <c r="J1472" s="389"/>
      <c r="K1472" s="389"/>
      <c r="L1472" s="389"/>
      <c r="M1472" s="389"/>
    </row>
    <row r="1473" spans="1:13" ht="15" x14ac:dyDescent="0.25">
      <c r="A1473" s="389"/>
      <c r="D1473" s="391"/>
      <c r="E1473" s="390"/>
      <c r="F1473" s="389"/>
      <c r="G1473" s="389"/>
      <c r="I1473" s="22"/>
      <c r="J1473" s="389"/>
      <c r="K1473" s="389"/>
      <c r="L1473" s="389"/>
      <c r="M1473" s="389"/>
    </row>
    <row r="1474" spans="1:13" ht="15" x14ac:dyDescent="0.25">
      <c r="A1474" s="389"/>
      <c r="D1474" s="391"/>
      <c r="E1474" s="390"/>
      <c r="F1474" s="389"/>
      <c r="G1474" s="389"/>
      <c r="I1474" s="22"/>
      <c r="J1474" s="389"/>
      <c r="K1474" s="389"/>
      <c r="L1474" s="389"/>
      <c r="M1474" s="389"/>
    </row>
    <row r="1475" spans="1:13" ht="15" x14ac:dyDescent="0.25">
      <c r="A1475" s="389"/>
      <c r="D1475" s="391"/>
      <c r="E1475" s="390"/>
      <c r="F1475" s="389"/>
      <c r="G1475" s="389"/>
      <c r="I1475" s="22"/>
      <c r="J1475" s="389"/>
      <c r="K1475" s="389"/>
      <c r="L1475" s="389"/>
      <c r="M1475" s="389"/>
    </row>
    <row r="1476" spans="1:13" ht="15" x14ac:dyDescent="0.25">
      <c r="A1476" s="389"/>
      <c r="D1476" s="391"/>
      <c r="E1476" s="390"/>
      <c r="F1476" s="389"/>
      <c r="G1476" s="389"/>
      <c r="I1476" s="22"/>
      <c r="J1476" s="389"/>
      <c r="K1476" s="389"/>
      <c r="L1476" s="389"/>
      <c r="M1476" s="389"/>
    </row>
    <row r="1477" spans="1:13" ht="15" x14ac:dyDescent="0.25">
      <c r="A1477" s="389"/>
      <c r="D1477" s="391"/>
      <c r="E1477" s="390"/>
      <c r="F1477" s="389"/>
      <c r="G1477" s="389"/>
      <c r="I1477" s="22"/>
      <c r="J1477" s="389"/>
      <c r="K1477" s="389"/>
      <c r="L1477" s="389"/>
      <c r="M1477" s="389"/>
    </row>
    <row r="1478" spans="1:13" ht="15" x14ac:dyDescent="0.25">
      <c r="A1478" s="389"/>
      <c r="D1478" s="391"/>
      <c r="E1478" s="390"/>
      <c r="F1478" s="389"/>
      <c r="G1478" s="389"/>
      <c r="I1478" s="22"/>
      <c r="J1478" s="389"/>
      <c r="K1478" s="389"/>
      <c r="L1478" s="389"/>
      <c r="M1478" s="389"/>
    </row>
    <row r="1479" spans="1:13" ht="15" x14ac:dyDescent="0.25">
      <c r="A1479" s="389"/>
      <c r="D1479" s="391"/>
      <c r="E1479" s="390"/>
      <c r="F1479" s="389"/>
      <c r="G1479" s="389"/>
      <c r="I1479" s="22"/>
      <c r="J1479" s="389"/>
      <c r="K1479" s="389"/>
      <c r="L1479" s="389"/>
      <c r="M1479" s="389"/>
    </row>
    <row r="1480" spans="1:13" ht="15" x14ac:dyDescent="0.25">
      <c r="A1480" s="389"/>
      <c r="D1480" s="391"/>
      <c r="E1480" s="390"/>
      <c r="F1480" s="389"/>
      <c r="G1480" s="389"/>
      <c r="I1480" s="22"/>
      <c r="J1480" s="389"/>
      <c r="K1480" s="389"/>
      <c r="L1480" s="389"/>
      <c r="M1480" s="389"/>
    </row>
    <row r="1481" spans="1:13" ht="15" x14ac:dyDescent="0.25">
      <c r="A1481" s="389"/>
      <c r="D1481" s="391"/>
      <c r="E1481" s="390"/>
      <c r="F1481" s="389"/>
      <c r="G1481" s="389"/>
      <c r="I1481" s="22"/>
      <c r="J1481" s="389"/>
      <c r="K1481" s="389"/>
      <c r="L1481" s="389"/>
      <c r="M1481" s="389"/>
    </row>
    <row r="1482" spans="1:13" ht="15" x14ac:dyDescent="0.25">
      <c r="A1482" s="389"/>
      <c r="D1482" s="391"/>
      <c r="E1482" s="390"/>
      <c r="F1482" s="389"/>
      <c r="G1482" s="389"/>
      <c r="I1482" s="22"/>
      <c r="J1482" s="389"/>
      <c r="K1482" s="389"/>
      <c r="L1482" s="389"/>
      <c r="M1482" s="389"/>
    </row>
    <row r="1483" spans="1:13" ht="15" x14ac:dyDescent="0.25">
      <c r="A1483" s="389"/>
      <c r="D1483" s="391"/>
      <c r="E1483" s="390"/>
      <c r="F1483" s="389"/>
      <c r="G1483" s="389"/>
      <c r="I1483" s="22"/>
      <c r="J1483" s="389"/>
      <c r="K1483" s="389"/>
      <c r="L1483" s="389"/>
      <c r="M1483" s="389"/>
    </row>
    <row r="1484" spans="1:13" ht="15" x14ac:dyDescent="0.25">
      <c r="A1484" s="389"/>
      <c r="D1484" s="391"/>
      <c r="E1484" s="390"/>
      <c r="F1484" s="389"/>
      <c r="G1484" s="389"/>
      <c r="I1484" s="22"/>
      <c r="J1484" s="389"/>
      <c r="K1484" s="389"/>
      <c r="L1484" s="389"/>
      <c r="M1484" s="389"/>
    </row>
    <row r="1485" spans="1:13" ht="15" x14ac:dyDescent="0.25">
      <c r="A1485" s="389"/>
      <c r="D1485" s="391"/>
      <c r="E1485" s="390"/>
      <c r="F1485" s="389"/>
      <c r="G1485" s="389"/>
      <c r="I1485" s="22"/>
      <c r="J1485" s="389"/>
      <c r="K1485" s="389"/>
      <c r="L1485" s="389"/>
      <c r="M1485" s="389"/>
    </row>
    <row r="1486" spans="1:13" ht="15" x14ac:dyDescent="0.25">
      <c r="A1486" s="389"/>
      <c r="D1486" s="391"/>
      <c r="E1486" s="390"/>
      <c r="F1486" s="389"/>
      <c r="G1486" s="389"/>
      <c r="I1486" s="22"/>
      <c r="J1486" s="389"/>
      <c r="K1486" s="389"/>
      <c r="L1486" s="389"/>
      <c r="M1486" s="389"/>
    </row>
    <row r="1487" spans="1:13" ht="15" x14ac:dyDescent="0.25">
      <c r="A1487" s="389"/>
      <c r="D1487" s="391"/>
      <c r="E1487" s="390"/>
      <c r="F1487" s="389"/>
      <c r="G1487" s="389"/>
      <c r="I1487" s="22"/>
      <c r="J1487" s="389"/>
      <c r="K1487" s="389"/>
      <c r="L1487" s="389"/>
      <c r="M1487" s="389"/>
    </row>
    <row r="1488" spans="1:13" ht="15" x14ac:dyDescent="0.25">
      <c r="A1488" s="389"/>
      <c r="D1488" s="391"/>
      <c r="E1488" s="390"/>
      <c r="F1488" s="389"/>
      <c r="G1488" s="389"/>
      <c r="I1488" s="22"/>
      <c r="J1488" s="389"/>
      <c r="K1488" s="389"/>
      <c r="L1488" s="389"/>
      <c r="M1488" s="389"/>
    </row>
    <row r="1489" spans="1:13" ht="15" x14ac:dyDescent="0.25">
      <c r="A1489" s="389"/>
      <c r="D1489" s="391"/>
      <c r="E1489" s="390"/>
      <c r="F1489" s="389"/>
      <c r="G1489" s="389"/>
      <c r="I1489" s="22"/>
      <c r="J1489" s="389"/>
      <c r="K1489" s="389"/>
      <c r="L1489" s="389"/>
      <c r="M1489" s="389"/>
    </row>
    <row r="1490" spans="1:13" ht="15" x14ac:dyDescent="0.25">
      <c r="A1490" s="389"/>
      <c r="D1490" s="391"/>
      <c r="E1490" s="390"/>
      <c r="F1490" s="389"/>
      <c r="G1490" s="389"/>
      <c r="I1490" s="22"/>
      <c r="J1490" s="389"/>
      <c r="K1490" s="389"/>
      <c r="L1490" s="389"/>
      <c r="M1490" s="389"/>
    </row>
    <row r="1491" spans="1:13" ht="15" x14ac:dyDescent="0.25">
      <c r="A1491" s="389"/>
      <c r="D1491" s="391"/>
      <c r="E1491" s="390"/>
      <c r="F1491" s="389"/>
      <c r="G1491" s="389"/>
      <c r="I1491" s="22"/>
      <c r="J1491" s="389"/>
      <c r="K1491" s="389"/>
      <c r="L1491" s="389"/>
      <c r="M1491" s="389"/>
    </row>
    <row r="1492" spans="1:13" ht="15" x14ac:dyDescent="0.25">
      <c r="A1492" s="389"/>
      <c r="D1492" s="391"/>
      <c r="E1492" s="390"/>
      <c r="F1492" s="389"/>
      <c r="G1492" s="389"/>
      <c r="I1492" s="22"/>
      <c r="J1492" s="389"/>
      <c r="K1492" s="389"/>
      <c r="L1492" s="389"/>
      <c r="M1492" s="389"/>
    </row>
    <row r="1493" spans="1:13" ht="15" x14ac:dyDescent="0.25">
      <c r="A1493" s="389"/>
      <c r="D1493" s="391"/>
      <c r="E1493" s="390"/>
      <c r="F1493" s="389"/>
      <c r="G1493" s="389"/>
      <c r="I1493" s="22"/>
      <c r="J1493" s="389"/>
      <c r="K1493" s="389"/>
      <c r="L1493" s="389"/>
      <c r="M1493" s="389"/>
    </row>
    <row r="1494" spans="1:13" ht="15" x14ac:dyDescent="0.25">
      <c r="A1494" s="389"/>
      <c r="D1494" s="391"/>
      <c r="E1494" s="390"/>
      <c r="F1494" s="389"/>
      <c r="G1494" s="389"/>
      <c r="I1494" s="22"/>
      <c r="J1494" s="389"/>
      <c r="K1494" s="389"/>
      <c r="L1494" s="389"/>
      <c r="M1494" s="389"/>
    </row>
    <row r="1495" spans="1:13" ht="15" x14ac:dyDescent="0.25">
      <c r="A1495" s="389"/>
      <c r="D1495" s="391"/>
      <c r="E1495" s="390"/>
      <c r="F1495" s="389"/>
      <c r="G1495" s="389"/>
      <c r="I1495" s="22"/>
      <c r="J1495" s="389"/>
      <c r="K1495" s="389"/>
      <c r="L1495" s="389"/>
      <c r="M1495" s="389"/>
    </row>
    <row r="1496" spans="1:13" ht="15" x14ac:dyDescent="0.25">
      <c r="A1496" s="389"/>
      <c r="D1496" s="391"/>
      <c r="E1496" s="390"/>
      <c r="F1496" s="389"/>
      <c r="G1496" s="389"/>
      <c r="I1496" s="22"/>
      <c r="J1496" s="389"/>
      <c r="K1496" s="389"/>
      <c r="L1496" s="389"/>
      <c r="M1496" s="389"/>
    </row>
    <row r="1497" spans="1:13" ht="15" x14ac:dyDescent="0.25">
      <c r="A1497" s="389"/>
      <c r="D1497" s="391"/>
      <c r="E1497" s="390"/>
      <c r="F1497" s="389"/>
      <c r="G1497" s="389"/>
      <c r="I1497" s="22"/>
      <c r="J1497" s="389"/>
      <c r="K1497" s="389"/>
      <c r="L1497" s="389"/>
      <c r="M1497" s="389"/>
    </row>
    <row r="1498" spans="1:13" ht="15" x14ac:dyDescent="0.25">
      <c r="A1498" s="389"/>
      <c r="D1498" s="391"/>
      <c r="E1498" s="390"/>
      <c r="F1498" s="389"/>
      <c r="G1498" s="389"/>
      <c r="I1498" s="22"/>
      <c r="J1498" s="389"/>
      <c r="K1498" s="389"/>
      <c r="L1498" s="389"/>
      <c r="M1498" s="389"/>
    </row>
    <row r="1499" spans="1:13" ht="15" x14ac:dyDescent="0.25">
      <c r="A1499" s="389"/>
      <c r="D1499" s="391"/>
      <c r="E1499" s="390"/>
      <c r="F1499" s="389"/>
      <c r="G1499" s="389"/>
      <c r="I1499" s="22"/>
      <c r="J1499" s="389"/>
      <c r="K1499" s="389"/>
      <c r="L1499" s="389"/>
      <c r="M1499" s="389"/>
    </row>
    <row r="1500" spans="1:13" ht="15" x14ac:dyDescent="0.25">
      <c r="A1500" s="389"/>
      <c r="D1500" s="391"/>
      <c r="E1500" s="390"/>
      <c r="F1500" s="389"/>
      <c r="G1500" s="389"/>
      <c r="I1500" s="22"/>
      <c r="J1500" s="389"/>
      <c r="K1500" s="389"/>
      <c r="L1500" s="389"/>
      <c r="M1500" s="389"/>
    </row>
    <row r="1501" spans="1:13" ht="15" x14ac:dyDescent="0.25">
      <c r="A1501" s="389"/>
      <c r="D1501" s="391"/>
      <c r="E1501" s="390"/>
      <c r="F1501" s="389"/>
      <c r="G1501" s="389"/>
      <c r="I1501" s="22"/>
      <c r="J1501" s="389"/>
      <c r="K1501" s="389"/>
      <c r="L1501" s="389"/>
      <c r="M1501" s="389"/>
    </row>
    <row r="1502" spans="1:13" ht="15" x14ac:dyDescent="0.25">
      <c r="A1502" s="389"/>
      <c r="D1502" s="391"/>
      <c r="E1502" s="390"/>
      <c r="F1502" s="389"/>
      <c r="G1502" s="389"/>
      <c r="I1502" s="22"/>
      <c r="J1502" s="389"/>
      <c r="K1502" s="389"/>
      <c r="L1502" s="389"/>
      <c r="M1502" s="389"/>
    </row>
    <row r="1503" spans="1:13" ht="15" x14ac:dyDescent="0.25">
      <c r="A1503" s="389"/>
      <c r="D1503" s="391"/>
      <c r="E1503" s="390"/>
      <c r="F1503" s="389"/>
      <c r="G1503" s="389"/>
      <c r="I1503" s="22"/>
      <c r="J1503" s="389"/>
      <c r="K1503" s="389"/>
      <c r="L1503" s="389"/>
      <c r="M1503" s="389"/>
    </row>
    <row r="1504" spans="1:13" ht="15" x14ac:dyDescent="0.25">
      <c r="A1504" s="389"/>
      <c r="D1504" s="391"/>
      <c r="E1504" s="390"/>
      <c r="F1504" s="389"/>
      <c r="G1504" s="389"/>
      <c r="I1504" s="22"/>
      <c r="J1504" s="389"/>
      <c r="K1504" s="389"/>
      <c r="L1504" s="389"/>
      <c r="M1504" s="389"/>
    </row>
    <row r="1505" spans="1:13" ht="15" x14ac:dyDescent="0.25">
      <c r="A1505" s="389"/>
      <c r="D1505" s="391"/>
      <c r="E1505" s="390"/>
      <c r="F1505" s="389"/>
      <c r="G1505" s="389"/>
      <c r="I1505" s="22"/>
      <c r="J1505" s="389"/>
      <c r="K1505" s="389"/>
      <c r="L1505" s="389"/>
      <c r="M1505" s="389"/>
    </row>
    <row r="1506" spans="1:13" ht="15" x14ac:dyDescent="0.25">
      <c r="A1506" s="389"/>
      <c r="D1506" s="391"/>
      <c r="E1506" s="390"/>
      <c r="F1506" s="389"/>
      <c r="G1506" s="389"/>
      <c r="I1506" s="22"/>
      <c r="J1506" s="389"/>
      <c r="K1506" s="389"/>
      <c r="L1506" s="389"/>
      <c r="M1506" s="389"/>
    </row>
    <row r="1507" spans="1:13" ht="15" x14ac:dyDescent="0.25">
      <c r="A1507" s="389"/>
      <c r="D1507" s="391"/>
      <c r="E1507" s="390"/>
      <c r="F1507" s="389"/>
      <c r="G1507" s="389"/>
      <c r="I1507" s="22"/>
      <c r="J1507" s="389"/>
      <c r="K1507" s="389"/>
      <c r="L1507" s="389"/>
      <c r="M1507" s="389"/>
    </row>
    <row r="1508" spans="1:13" ht="15" x14ac:dyDescent="0.25">
      <c r="A1508" s="389"/>
      <c r="D1508" s="391"/>
      <c r="E1508" s="390"/>
      <c r="F1508" s="389"/>
      <c r="G1508" s="389"/>
      <c r="I1508" s="22"/>
      <c r="J1508" s="389"/>
      <c r="K1508" s="389"/>
      <c r="L1508" s="389"/>
      <c r="M1508" s="389"/>
    </row>
    <row r="1509" spans="1:13" ht="15" x14ac:dyDescent="0.25">
      <c r="A1509" s="389"/>
      <c r="D1509" s="391"/>
      <c r="E1509" s="390"/>
      <c r="F1509" s="389"/>
      <c r="G1509" s="389"/>
      <c r="I1509" s="22"/>
      <c r="J1509" s="389"/>
      <c r="K1509" s="389"/>
      <c r="L1509" s="389"/>
      <c r="M1509" s="389"/>
    </row>
    <row r="1510" spans="1:13" ht="15" x14ac:dyDescent="0.25">
      <c r="A1510" s="389"/>
      <c r="D1510" s="391"/>
      <c r="E1510" s="390"/>
      <c r="F1510" s="389"/>
      <c r="G1510" s="389"/>
      <c r="I1510" s="22"/>
      <c r="J1510" s="389"/>
      <c r="K1510" s="389"/>
      <c r="L1510" s="389"/>
      <c r="M1510" s="389"/>
    </row>
    <row r="1511" spans="1:13" ht="15" x14ac:dyDescent="0.25">
      <c r="A1511" s="389"/>
      <c r="D1511" s="391"/>
      <c r="E1511" s="390"/>
      <c r="F1511" s="389"/>
      <c r="G1511" s="389"/>
      <c r="I1511" s="22"/>
      <c r="J1511" s="389"/>
      <c r="K1511" s="389"/>
      <c r="L1511" s="389"/>
      <c r="M1511" s="389"/>
    </row>
    <row r="1512" spans="1:13" ht="15" x14ac:dyDescent="0.25">
      <c r="A1512" s="389"/>
      <c r="D1512" s="391"/>
      <c r="E1512" s="390"/>
      <c r="F1512" s="389"/>
      <c r="G1512" s="389"/>
      <c r="I1512" s="22"/>
      <c r="J1512" s="389"/>
      <c r="K1512" s="389"/>
      <c r="L1512" s="389"/>
      <c r="M1512" s="389"/>
    </row>
    <row r="1513" spans="1:13" ht="15" x14ac:dyDescent="0.25">
      <c r="A1513" s="389"/>
      <c r="D1513" s="391"/>
      <c r="E1513" s="390"/>
      <c r="F1513" s="389"/>
      <c r="G1513" s="389"/>
      <c r="I1513" s="22"/>
      <c r="J1513" s="389"/>
      <c r="K1513" s="389"/>
      <c r="L1513" s="389"/>
      <c r="M1513" s="389"/>
    </row>
    <row r="1514" spans="1:13" ht="15" x14ac:dyDescent="0.25">
      <c r="A1514" s="389"/>
      <c r="D1514" s="391"/>
      <c r="E1514" s="390"/>
      <c r="F1514" s="389"/>
      <c r="G1514" s="389"/>
      <c r="I1514" s="22"/>
      <c r="J1514" s="389"/>
      <c r="K1514" s="389"/>
      <c r="L1514" s="389"/>
      <c r="M1514" s="389"/>
    </row>
    <row r="1515" spans="1:13" ht="15" x14ac:dyDescent="0.25">
      <c r="A1515" s="389"/>
      <c r="D1515" s="391"/>
      <c r="E1515" s="390"/>
      <c r="F1515" s="389"/>
      <c r="G1515" s="389"/>
      <c r="I1515" s="22"/>
      <c r="J1515" s="389"/>
      <c r="K1515" s="389"/>
      <c r="L1515" s="389"/>
      <c r="M1515" s="389"/>
    </row>
    <row r="1516" spans="1:13" ht="15" x14ac:dyDescent="0.25">
      <c r="A1516" s="389"/>
      <c r="D1516" s="391"/>
      <c r="E1516" s="390"/>
      <c r="F1516" s="389"/>
      <c r="G1516" s="389"/>
      <c r="I1516" s="22"/>
      <c r="J1516" s="389"/>
      <c r="K1516" s="389"/>
      <c r="L1516" s="389"/>
      <c r="M1516" s="389"/>
    </row>
    <row r="1517" spans="1:13" ht="15" x14ac:dyDescent="0.25">
      <c r="A1517" s="389"/>
      <c r="D1517" s="391"/>
      <c r="E1517" s="390"/>
      <c r="F1517" s="389"/>
      <c r="G1517" s="389"/>
      <c r="I1517" s="22"/>
      <c r="J1517" s="389"/>
      <c r="K1517" s="389"/>
      <c r="L1517" s="389"/>
      <c r="M1517" s="389"/>
    </row>
    <row r="1518" spans="1:13" ht="15" x14ac:dyDescent="0.25">
      <c r="A1518" s="389"/>
      <c r="D1518" s="391"/>
      <c r="E1518" s="390"/>
      <c r="F1518" s="389"/>
      <c r="G1518" s="389"/>
      <c r="I1518" s="22"/>
      <c r="J1518" s="389"/>
      <c r="K1518" s="389"/>
      <c r="L1518" s="389"/>
      <c r="M1518" s="389"/>
    </row>
    <row r="1519" spans="1:13" ht="15" x14ac:dyDescent="0.25">
      <c r="A1519" s="389"/>
      <c r="D1519" s="391"/>
      <c r="E1519" s="390"/>
      <c r="F1519" s="389"/>
      <c r="G1519" s="389"/>
      <c r="I1519" s="22"/>
      <c r="J1519" s="389"/>
      <c r="K1519" s="389"/>
      <c r="L1519" s="389"/>
      <c r="M1519" s="389"/>
    </row>
    <row r="1520" spans="1:13" ht="15" x14ac:dyDescent="0.25">
      <c r="A1520" s="389"/>
      <c r="D1520" s="391"/>
      <c r="E1520" s="390"/>
      <c r="F1520" s="389"/>
      <c r="G1520" s="389"/>
      <c r="I1520" s="22"/>
      <c r="J1520" s="389"/>
      <c r="K1520" s="389"/>
      <c r="L1520" s="389"/>
      <c r="M1520" s="389"/>
    </row>
    <row r="1521" spans="1:13" ht="15" x14ac:dyDescent="0.25">
      <c r="A1521" s="389"/>
      <c r="D1521" s="391"/>
      <c r="E1521" s="390"/>
      <c r="F1521" s="389"/>
      <c r="G1521" s="389"/>
      <c r="I1521" s="22"/>
      <c r="J1521" s="389"/>
      <c r="K1521" s="389"/>
      <c r="L1521" s="389"/>
      <c r="M1521" s="389"/>
    </row>
    <row r="1522" spans="1:13" ht="15" x14ac:dyDescent="0.25">
      <c r="A1522" s="389"/>
      <c r="D1522" s="391"/>
      <c r="E1522" s="390"/>
      <c r="F1522" s="389"/>
      <c r="G1522" s="389"/>
      <c r="I1522" s="22"/>
      <c r="J1522" s="389"/>
      <c r="K1522" s="389"/>
      <c r="L1522" s="389"/>
      <c r="M1522" s="389"/>
    </row>
    <row r="1523" spans="1:13" ht="15" x14ac:dyDescent="0.25">
      <c r="A1523" s="389"/>
      <c r="D1523" s="391"/>
      <c r="E1523" s="390"/>
      <c r="F1523" s="389"/>
      <c r="G1523" s="389"/>
      <c r="I1523" s="22"/>
      <c r="J1523" s="389"/>
      <c r="K1523" s="389"/>
      <c r="L1523" s="389"/>
      <c r="M1523" s="389"/>
    </row>
    <row r="1524" spans="1:13" ht="15" x14ac:dyDescent="0.25">
      <c r="A1524" s="389"/>
      <c r="D1524" s="391"/>
      <c r="E1524" s="390"/>
      <c r="F1524" s="389"/>
      <c r="G1524" s="389"/>
      <c r="I1524" s="22"/>
      <c r="J1524" s="389"/>
      <c r="K1524" s="389"/>
      <c r="L1524" s="389"/>
      <c r="M1524" s="389"/>
    </row>
    <row r="1525" spans="1:13" ht="15" x14ac:dyDescent="0.25">
      <c r="A1525" s="389"/>
      <c r="D1525" s="391"/>
      <c r="E1525" s="390"/>
      <c r="F1525" s="389"/>
      <c r="G1525" s="389"/>
      <c r="I1525" s="22"/>
      <c r="J1525" s="389"/>
      <c r="K1525" s="389"/>
      <c r="L1525" s="389"/>
      <c r="M1525" s="389"/>
    </row>
    <row r="1526" spans="1:13" ht="15" x14ac:dyDescent="0.25">
      <c r="A1526" s="389"/>
      <c r="D1526" s="391"/>
      <c r="E1526" s="390"/>
      <c r="F1526" s="389"/>
      <c r="G1526" s="389"/>
      <c r="I1526" s="22"/>
      <c r="J1526" s="389"/>
      <c r="K1526" s="389"/>
      <c r="L1526" s="389"/>
      <c r="M1526" s="389"/>
    </row>
    <row r="1527" spans="1:13" ht="15" x14ac:dyDescent="0.25">
      <c r="A1527" s="389"/>
      <c r="D1527" s="391"/>
      <c r="E1527" s="390"/>
      <c r="F1527" s="389"/>
      <c r="G1527" s="389"/>
      <c r="I1527" s="22"/>
      <c r="J1527" s="389"/>
      <c r="K1527" s="389"/>
      <c r="L1527" s="389"/>
      <c r="M1527" s="389"/>
    </row>
    <row r="1528" spans="1:13" ht="15" x14ac:dyDescent="0.25">
      <c r="A1528" s="389"/>
      <c r="D1528" s="391"/>
      <c r="E1528" s="390"/>
      <c r="F1528" s="389"/>
      <c r="G1528" s="389"/>
      <c r="I1528" s="22"/>
      <c r="J1528" s="389"/>
      <c r="K1528" s="389"/>
      <c r="L1528" s="389"/>
      <c r="M1528" s="389"/>
    </row>
    <row r="1529" spans="1:13" ht="15" x14ac:dyDescent="0.25">
      <c r="A1529" s="389"/>
      <c r="D1529" s="391"/>
      <c r="E1529" s="390"/>
      <c r="F1529" s="389"/>
      <c r="G1529" s="389"/>
      <c r="I1529" s="22"/>
      <c r="J1529" s="389"/>
      <c r="K1529" s="389"/>
      <c r="L1529" s="389"/>
      <c r="M1529" s="389"/>
    </row>
    <row r="1530" spans="1:13" ht="15" x14ac:dyDescent="0.25">
      <c r="A1530" s="389"/>
      <c r="D1530" s="391"/>
      <c r="E1530" s="390"/>
      <c r="F1530" s="389"/>
      <c r="G1530" s="389"/>
      <c r="I1530" s="22"/>
      <c r="J1530" s="389"/>
      <c r="K1530" s="389"/>
      <c r="L1530" s="389"/>
      <c r="M1530" s="389"/>
    </row>
    <row r="1531" spans="1:13" ht="15" x14ac:dyDescent="0.25">
      <c r="A1531" s="389"/>
      <c r="D1531" s="391"/>
      <c r="E1531" s="390"/>
      <c r="F1531" s="389"/>
      <c r="G1531" s="389"/>
      <c r="I1531" s="22"/>
      <c r="J1531" s="389"/>
      <c r="K1531" s="389"/>
      <c r="L1531" s="389"/>
      <c r="M1531" s="389"/>
    </row>
    <row r="1532" spans="1:13" ht="15" x14ac:dyDescent="0.25">
      <c r="A1532" s="389"/>
      <c r="D1532" s="391"/>
      <c r="E1532" s="390"/>
      <c r="F1532" s="389"/>
      <c r="G1532" s="389"/>
      <c r="I1532" s="22"/>
      <c r="J1532" s="389"/>
      <c r="K1532" s="389"/>
      <c r="L1532" s="389"/>
      <c r="M1532" s="389"/>
    </row>
    <row r="1533" spans="1:13" ht="15" x14ac:dyDescent="0.25">
      <c r="A1533" s="389"/>
      <c r="D1533" s="391"/>
      <c r="E1533" s="390"/>
      <c r="F1533" s="389"/>
      <c r="G1533" s="389"/>
      <c r="I1533" s="22"/>
      <c r="J1533" s="389"/>
      <c r="K1533" s="389"/>
      <c r="L1533" s="389"/>
      <c r="M1533" s="389"/>
    </row>
    <row r="1534" spans="1:13" ht="15" x14ac:dyDescent="0.25">
      <c r="A1534" s="389"/>
      <c r="D1534" s="391"/>
      <c r="E1534" s="390"/>
      <c r="F1534" s="389"/>
      <c r="G1534" s="389"/>
      <c r="I1534" s="22"/>
      <c r="J1534" s="389"/>
      <c r="K1534" s="389"/>
      <c r="L1534" s="389"/>
      <c r="M1534" s="389"/>
    </row>
    <row r="1535" spans="1:13" ht="15" x14ac:dyDescent="0.25">
      <c r="A1535" s="389"/>
      <c r="D1535" s="391"/>
      <c r="E1535" s="390"/>
      <c r="F1535" s="389"/>
      <c r="G1535" s="389"/>
      <c r="I1535" s="22"/>
      <c r="J1535" s="389"/>
      <c r="K1535" s="389"/>
      <c r="L1535" s="389"/>
      <c r="M1535" s="389"/>
    </row>
    <row r="1536" spans="1:13" ht="15" x14ac:dyDescent="0.25">
      <c r="A1536" s="389"/>
      <c r="D1536" s="391"/>
      <c r="E1536" s="390"/>
      <c r="F1536" s="389"/>
      <c r="G1536" s="389"/>
      <c r="I1536" s="22"/>
      <c r="J1536" s="389"/>
      <c r="K1536" s="389"/>
      <c r="L1536" s="389"/>
      <c r="M1536" s="389"/>
    </row>
    <row r="1537" spans="1:13" ht="15" x14ac:dyDescent="0.25">
      <c r="A1537" s="389"/>
      <c r="D1537" s="391"/>
      <c r="E1537" s="390"/>
      <c r="F1537" s="389"/>
      <c r="G1537" s="389"/>
      <c r="I1537" s="22"/>
      <c r="J1537" s="389"/>
      <c r="K1537" s="389"/>
      <c r="L1537" s="389"/>
      <c r="M1537" s="389"/>
    </row>
    <row r="1538" spans="1:13" ht="15" x14ac:dyDescent="0.25">
      <c r="A1538" s="389"/>
      <c r="D1538" s="391"/>
      <c r="E1538" s="390"/>
      <c r="F1538" s="389"/>
      <c r="G1538" s="389"/>
      <c r="I1538" s="22"/>
      <c r="J1538" s="389"/>
      <c r="K1538" s="389"/>
      <c r="L1538" s="389"/>
      <c r="M1538" s="389"/>
    </row>
    <row r="1539" spans="1:13" ht="15" x14ac:dyDescent="0.25">
      <c r="A1539" s="389"/>
      <c r="D1539" s="391"/>
      <c r="E1539" s="390"/>
      <c r="F1539" s="389"/>
      <c r="G1539" s="389"/>
      <c r="I1539" s="22"/>
      <c r="J1539" s="389"/>
      <c r="K1539" s="389"/>
      <c r="L1539" s="389"/>
      <c r="M1539" s="389"/>
    </row>
    <row r="1540" spans="1:13" ht="15" x14ac:dyDescent="0.25">
      <c r="A1540" s="389"/>
      <c r="D1540" s="391"/>
      <c r="E1540" s="390"/>
      <c r="F1540" s="389"/>
      <c r="G1540" s="389"/>
      <c r="I1540" s="22"/>
      <c r="J1540" s="389"/>
      <c r="K1540" s="389"/>
      <c r="L1540" s="389"/>
      <c r="M1540" s="389"/>
    </row>
    <row r="1541" spans="1:13" ht="15" x14ac:dyDescent="0.25">
      <c r="A1541" s="389"/>
      <c r="D1541" s="391"/>
      <c r="E1541" s="390"/>
      <c r="F1541" s="389"/>
      <c r="G1541" s="389"/>
      <c r="I1541" s="22"/>
      <c r="J1541" s="389"/>
      <c r="K1541" s="389"/>
      <c r="L1541" s="389"/>
      <c r="M1541" s="389"/>
    </row>
    <row r="1542" spans="1:13" ht="15" x14ac:dyDescent="0.25">
      <c r="A1542" s="389"/>
      <c r="D1542" s="391"/>
      <c r="E1542" s="390"/>
      <c r="F1542" s="389"/>
      <c r="G1542" s="389"/>
      <c r="I1542" s="22"/>
      <c r="J1542" s="389"/>
      <c r="K1542" s="389"/>
      <c r="L1542" s="389"/>
      <c r="M1542" s="389"/>
    </row>
    <row r="1543" spans="1:13" ht="15" x14ac:dyDescent="0.25">
      <c r="A1543" s="389"/>
      <c r="D1543" s="391"/>
      <c r="E1543" s="390"/>
      <c r="F1543" s="389"/>
      <c r="G1543" s="389"/>
      <c r="I1543" s="22"/>
      <c r="J1543" s="389"/>
      <c r="K1543" s="389"/>
      <c r="L1543" s="389"/>
      <c r="M1543" s="389"/>
    </row>
    <row r="1544" spans="1:13" ht="15" x14ac:dyDescent="0.25">
      <c r="A1544" s="389"/>
      <c r="D1544" s="391"/>
      <c r="E1544" s="390"/>
      <c r="F1544" s="389"/>
      <c r="G1544" s="389"/>
      <c r="I1544" s="22"/>
      <c r="J1544" s="389"/>
      <c r="K1544" s="389"/>
      <c r="L1544" s="389"/>
      <c r="M1544" s="389"/>
    </row>
    <row r="1545" spans="1:13" ht="15" x14ac:dyDescent="0.25">
      <c r="A1545" s="389"/>
      <c r="D1545" s="391"/>
      <c r="E1545" s="390"/>
      <c r="F1545" s="389"/>
      <c r="G1545" s="389"/>
      <c r="I1545" s="22"/>
      <c r="J1545" s="389"/>
      <c r="K1545" s="389"/>
      <c r="L1545" s="389"/>
      <c r="M1545" s="389"/>
    </row>
    <row r="1546" spans="1:13" ht="15" x14ac:dyDescent="0.25">
      <c r="A1546" s="389"/>
      <c r="D1546" s="391"/>
      <c r="E1546" s="390"/>
      <c r="F1546" s="389"/>
      <c r="G1546" s="389"/>
      <c r="I1546" s="22"/>
      <c r="J1546" s="389"/>
      <c r="K1546" s="389"/>
      <c r="L1546" s="389"/>
      <c r="M1546" s="389"/>
    </row>
    <row r="1547" spans="1:13" ht="15" x14ac:dyDescent="0.25">
      <c r="A1547" s="389"/>
      <c r="D1547" s="391"/>
      <c r="E1547" s="390"/>
      <c r="F1547" s="389"/>
      <c r="G1547" s="389"/>
      <c r="I1547" s="22"/>
      <c r="J1547" s="389"/>
      <c r="K1547" s="389"/>
      <c r="L1547" s="389"/>
      <c r="M1547" s="389"/>
    </row>
    <row r="1548" spans="1:13" ht="15" x14ac:dyDescent="0.25">
      <c r="A1548" s="389"/>
      <c r="D1548" s="391"/>
      <c r="E1548" s="390"/>
      <c r="F1548" s="389"/>
      <c r="G1548" s="389"/>
      <c r="I1548" s="22"/>
      <c r="J1548" s="389"/>
      <c r="K1548" s="389"/>
      <c r="L1548" s="389"/>
      <c r="M1548" s="389"/>
    </row>
    <row r="1549" spans="1:13" ht="15" x14ac:dyDescent="0.25">
      <c r="A1549" s="389"/>
      <c r="D1549" s="391"/>
      <c r="E1549" s="390"/>
      <c r="F1549" s="389"/>
      <c r="G1549" s="389"/>
      <c r="I1549" s="22"/>
      <c r="J1549" s="389"/>
      <c r="K1549" s="389"/>
      <c r="L1549" s="389"/>
      <c r="M1549" s="389"/>
    </row>
    <row r="1550" spans="1:13" ht="15" x14ac:dyDescent="0.25">
      <c r="A1550" s="389"/>
      <c r="D1550" s="391"/>
      <c r="E1550" s="390"/>
      <c r="F1550" s="389"/>
      <c r="G1550" s="389"/>
      <c r="I1550" s="22"/>
      <c r="J1550" s="389"/>
      <c r="K1550" s="389"/>
      <c r="L1550" s="389"/>
      <c r="M1550" s="389"/>
    </row>
    <row r="1551" spans="1:13" ht="15" x14ac:dyDescent="0.25">
      <c r="A1551" s="389"/>
      <c r="D1551" s="391"/>
      <c r="E1551" s="390"/>
      <c r="F1551" s="389"/>
      <c r="G1551" s="389"/>
      <c r="I1551" s="22"/>
      <c r="J1551" s="389"/>
      <c r="K1551" s="389"/>
      <c r="L1551" s="389"/>
      <c r="M1551" s="389"/>
    </row>
    <row r="1552" spans="1:13" ht="15" x14ac:dyDescent="0.25">
      <c r="A1552" s="389"/>
      <c r="D1552" s="391"/>
      <c r="E1552" s="390"/>
      <c r="F1552" s="389"/>
      <c r="G1552" s="389"/>
      <c r="I1552" s="22"/>
      <c r="J1552" s="389"/>
      <c r="K1552" s="389"/>
      <c r="L1552" s="389"/>
      <c r="M1552" s="389"/>
    </row>
    <row r="1553" spans="1:13" ht="15" x14ac:dyDescent="0.25">
      <c r="A1553" s="389"/>
      <c r="D1553" s="391"/>
      <c r="E1553" s="390"/>
      <c r="F1553" s="389"/>
      <c r="G1553" s="389"/>
      <c r="I1553" s="22"/>
      <c r="J1553" s="389"/>
      <c r="K1553" s="389"/>
      <c r="L1553" s="389"/>
      <c r="M1553" s="389"/>
    </row>
    <row r="1554" spans="1:13" ht="15" x14ac:dyDescent="0.25">
      <c r="A1554" s="389"/>
      <c r="D1554" s="391"/>
      <c r="E1554" s="390"/>
      <c r="F1554" s="389"/>
      <c r="G1554" s="389"/>
      <c r="I1554" s="22"/>
      <c r="J1554" s="389"/>
      <c r="K1554" s="389"/>
      <c r="L1554" s="389"/>
      <c r="M1554" s="389"/>
    </row>
    <row r="1555" spans="1:13" ht="15" x14ac:dyDescent="0.25">
      <c r="A1555" s="389"/>
      <c r="D1555" s="391"/>
      <c r="E1555" s="390"/>
      <c r="F1555" s="389"/>
      <c r="G1555" s="389"/>
      <c r="I1555" s="22"/>
      <c r="J1555" s="389"/>
      <c r="K1555" s="389"/>
      <c r="L1555" s="389"/>
      <c r="M1555" s="389"/>
    </row>
    <row r="1556" spans="1:13" ht="15" x14ac:dyDescent="0.25">
      <c r="A1556" s="389"/>
      <c r="D1556" s="391"/>
      <c r="E1556" s="390"/>
      <c r="F1556" s="389"/>
      <c r="G1556" s="389"/>
      <c r="I1556" s="22"/>
      <c r="J1556" s="389"/>
      <c r="K1556" s="389"/>
      <c r="L1556" s="389"/>
      <c r="M1556" s="389"/>
    </row>
    <row r="1557" spans="1:13" ht="15" x14ac:dyDescent="0.25">
      <c r="A1557" s="389"/>
      <c r="D1557" s="391"/>
      <c r="E1557" s="390"/>
      <c r="F1557" s="389"/>
      <c r="G1557" s="389"/>
      <c r="I1557" s="22"/>
      <c r="J1557" s="389"/>
      <c r="K1557" s="389"/>
      <c r="L1557" s="389"/>
      <c r="M1557" s="389"/>
    </row>
    <row r="1558" spans="1:13" ht="15" x14ac:dyDescent="0.25">
      <c r="A1558" s="389"/>
      <c r="D1558" s="391"/>
      <c r="E1558" s="390"/>
      <c r="F1558" s="389"/>
      <c r="G1558" s="389"/>
      <c r="I1558" s="22"/>
      <c r="J1558" s="389"/>
      <c r="K1558" s="389"/>
      <c r="L1558" s="389"/>
      <c r="M1558" s="389"/>
    </row>
    <row r="1559" spans="1:13" ht="15" x14ac:dyDescent="0.25">
      <c r="A1559" s="389"/>
      <c r="D1559" s="391"/>
      <c r="E1559" s="390"/>
      <c r="F1559" s="389"/>
      <c r="G1559" s="389"/>
      <c r="I1559" s="22"/>
      <c r="J1559" s="389"/>
      <c r="K1559" s="389"/>
      <c r="L1559" s="389"/>
      <c r="M1559" s="389"/>
    </row>
    <row r="1560" spans="1:13" ht="15" x14ac:dyDescent="0.25">
      <c r="A1560" s="389"/>
      <c r="D1560" s="391"/>
      <c r="E1560" s="390"/>
      <c r="F1560" s="389"/>
      <c r="G1560" s="389"/>
      <c r="I1560" s="22"/>
      <c r="J1560" s="389"/>
      <c r="K1560" s="389"/>
      <c r="L1560" s="389"/>
      <c r="M1560" s="389"/>
    </row>
    <row r="1561" spans="1:13" ht="15" x14ac:dyDescent="0.25">
      <c r="A1561" s="389"/>
      <c r="D1561" s="391"/>
      <c r="E1561" s="390"/>
      <c r="F1561" s="389"/>
      <c r="G1561" s="389"/>
      <c r="I1561" s="22"/>
      <c r="J1561" s="389"/>
      <c r="K1561" s="389"/>
      <c r="L1561" s="389"/>
      <c r="M1561" s="389"/>
    </row>
    <row r="1562" spans="1:13" ht="15" x14ac:dyDescent="0.25">
      <c r="A1562" s="389"/>
      <c r="D1562" s="391"/>
      <c r="E1562" s="390"/>
      <c r="F1562" s="389"/>
      <c r="G1562" s="389"/>
      <c r="I1562" s="22"/>
      <c r="J1562" s="389"/>
      <c r="K1562" s="389"/>
      <c r="L1562" s="389"/>
      <c r="M1562" s="389"/>
    </row>
    <row r="1563" spans="1:13" ht="15" x14ac:dyDescent="0.25">
      <c r="A1563" s="389"/>
      <c r="D1563" s="391"/>
      <c r="E1563" s="390"/>
      <c r="F1563" s="389"/>
      <c r="G1563" s="389"/>
      <c r="I1563" s="22"/>
      <c r="J1563" s="389"/>
      <c r="K1563" s="389"/>
      <c r="L1563" s="389"/>
      <c r="M1563" s="389"/>
    </row>
    <row r="1564" spans="1:13" ht="15" x14ac:dyDescent="0.25">
      <c r="A1564" s="389"/>
      <c r="D1564" s="391"/>
      <c r="E1564" s="390"/>
      <c r="F1564" s="389"/>
      <c r="G1564" s="389"/>
      <c r="I1564" s="22"/>
      <c r="J1564" s="389"/>
      <c r="K1564" s="389"/>
      <c r="L1564" s="389"/>
      <c r="M1564" s="389"/>
    </row>
    <row r="1565" spans="1:13" ht="15" x14ac:dyDescent="0.25">
      <c r="A1565" s="389"/>
      <c r="D1565" s="391"/>
      <c r="E1565" s="390"/>
      <c r="F1565" s="389"/>
      <c r="G1565" s="389"/>
      <c r="I1565" s="22"/>
      <c r="J1565" s="389"/>
      <c r="K1565" s="389"/>
      <c r="L1565" s="389"/>
      <c r="M1565" s="389"/>
    </row>
    <row r="1566" spans="1:13" ht="15" x14ac:dyDescent="0.25">
      <c r="A1566" s="389"/>
      <c r="D1566" s="391"/>
      <c r="E1566" s="390"/>
      <c r="F1566" s="389"/>
      <c r="G1566" s="389"/>
      <c r="I1566" s="22"/>
      <c r="J1566" s="389"/>
      <c r="K1566" s="389"/>
      <c r="L1566" s="389"/>
      <c r="M1566" s="389"/>
    </row>
    <row r="1567" spans="1:13" ht="15" x14ac:dyDescent="0.25">
      <c r="A1567" s="389"/>
      <c r="D1567" s="391"/>
      <c r="E1567" s="390"/>
      <c r="F1567" s="389"/>
      <c r="G1567" s="389"/>
      <c r="I1567" s="22"/>
      <c r="J1567" s="389"/>
      <c r="K1567" s="389"/>
      <c r="L1567" s="389"/>
      <c r="M1567" s="389"/>
    </row>
    <row r="1568" spans="1:13" ht="15" x14ac:dyDescent="0.25">
      <c r="A1568" s="389"/>
      <c r="D1568" s="391"/>
      <c r="E1568" s="390"/>
      <c r="F1568" s="389"/>
      <c r="G1568" s="389"/>
      <c r="I1568" s="22"/>
      <c r="J1568" s="389"/>
      <c r="K1568" s="389"/>
      <c r="L1568" s="389"/>
      <c r="M1568" s="389"/>
    </row>
    <row r="1569" spans="1:13" ht="15" x14ac:dyDescent="0.25">
      <c r="A1569" s="389"/>
      <c r="D1569" s="391"/>
      <c r="E1569" s="390"/>
      <c r="F1569" s="389"/>
      <c r="G1569" s="389"/>
      <c r="I1569" s="22"/>
      <c r="J1569" s="389"/>
      <c r="K1569" s="389"/>
      <c r="L1569" s="389"/>
      <c r="M1569" s="389"/>
    </row>
    <row r="1570" spans="1:13" ht="15" x14ac:dyDescent="0.25">
      <c r="A1570" s="389"/>
      <c r="D1570" s="391"/>
      <c r="E1570" s="390"/>
      <c r="F1570" s="389"/>
      <c r="G1570" s="389"/>
      <c r="I1570" s="22"/>
      <c r="J1570" s="389"/>
      <c r="K1570" s="389"/>
      <c r="L1570" s="389"/>
      <c r="M1570" s="389"/>
    </row>
    <row r="1571" spans="1:13" ht="15" x14ac:dyDescent="0.25">
      <c r="A1571" s="389"/>
      <c r="D1571" s="391"/>
      <c r="E1571" s="390"/>
      <c r="F1571" s="389"/>
      <c r="G1571" s="389"/>
      <c r="I1571" s="22"/>
      <c r="J1571" s="389"/>
      <c r="K1571" s="389"/>
      <c r="L1571" s="389"/>
      <c r="M1571" s="389"/>
    </row>
    <row r="1572" spans="1:13" ht="15" x14ac:dyDescent="0.25">
      <c r="A1572" s="389"/>
      <c r="D1572" s="391"/>
      <c r="E1572" s="390"/>
      <c r="F1572" s="389"/>
      <c r="G1572" s="389"/>
      <c r="I1572" s="22"/>
      <c r="J1572" s="389"/>
      <c r="K1572" s="389"/>
      <c r="L1572" s="389"/>
      <c r="M1572" s="389"/>
    </row>
    <row r="1573" spans="1:13" ht="15" x14ac:dyDescent="0.25">
      <c r="A1573" s="389"/>
      <c r="D1573" s="391"/>
      <c r="E1573" s="390"/>
      <c r="F1573" s="389"/>
      <c r="G1573" s="389"/>
      <c r="I1573" s="22"/>
      <c r="J1573" s="389"/>
      <c r="K1573" s="389"/>
      <c r="L1573" s="389"/>
      <c r="M1573" s="389"/>
    </row>
    <row r="1574" spans="1:13" ht="15" x14ac:dyDescent="0.25">
      <c r="A1574" s="389"/>
      <c r="D1574" s="391"/>
      <c r="E1574" s="390"/>
      <c r="F1574" s="389"/>
      <c r="G1574" s="389"/>
      <c r="I1574" s="22"/>
      <c r="J1574" s="389"/>
      <c r="K1574" s="389"/>
      <c r="L1574" s="389"/>
      <c r="M1574" s="389"/>
    </row>
    <row r="1575" spans="1:13" ht="15" x14ac:dyDescent="0.25">
      <c r="A1575" s="389"/>
      <c r="D1575" s="391"/>
      <c r="E1575" s="390"/>
      <c r="F1575" s="389"/>
      <c r="G1575" s="389"/>
      <c r="I1575" s="22"/>
      <c r="J1575" s="389"/>
      <c r="K1575" s="389"/>
      <c r="L1575" s="389"/>
      <c r="M1575" s="389"/>
    </row>
    <row r="1576" spans="1:13" ht="15" x14ac:dyDescent="0.25">
      <c r="A1576" s="389"/>
      <c r="D1576" s="391"/>
      <c r="E1576" s="390"/>
      <c r="F1576" s="389"/>
      <c r="G1576" s="389"/>
      <c r="I1576" s="22"/>
      <c r="J1576" s="389"/>
      <c r="K1576" s="389"/>
      <c r="L1576" s="389"/>
      <c r="M1576" s="389"/>
    </row>
    <row r="1577" spans="1:13" ht="15" x14ac:dyDescent="0.25">
      <c r="A1577" s="389"/>
      <c r="D1577" s="391"/>
      <c r="E1577" s="390"/>
      <c r="F1577" s="389"/>
      <c r="G1577" s="389"/>
      <c r="I1577" s="22"/>
      <c r="J1577" s="389"/>
      <c r="K1577" s="389"/>
      <c r="L1577" s="389"/>
      <c r="M1577" s="389"/>
    </row>
    <row r="1578" spans="1:13" ht="15" x14ac:dyDescent="0.25">
      <c r="A1578" s="389"/>
      <c r="D1578" s="391"/>
      <c r="E1578" s="390"/>
      <c r="F1578" s="389"/>
      <c r="G1578" s="389"/>
      <c r="I1578" s="22"/>
      <c r="J1578" s="389"/>
      <c r="K1578" s="389"/>
      <c r="L1578" s="389"/>
      <c r="M1578" s="389"/>
    </row>
    <row r="1579" spans="1:13" ht="15" x14ac:dyDescent="0.25">
      <c r="A1579" s="389"/>
      <c r="D1579" s="391"/>
      <c r="E1579" s="390"/>
      <c r="F1579" s="389"/>
      <c r="G1579" s="389"/>
      <c r="I1579" s="22"/>
      <c r="J1579" s="389"/>
      <c r="K1579" s="389"/>
      <c r="L1579" s="389"/>
      <c r="M1579" s="389"/>
    </row>
    <row r="1580" spans="1:13" ht="15" x14ac:dyDescent="0.25">
      <c r="A1580" s="389"/>
      <c r="D1580" s="391"/>
      <c r="E1580" s="390"/>
      <c r="F1580" s="389"/>
      <c r="G1580" s="389"/>
      <c r="I1580" s="22"/>
      <c r="J1580" s="389"/>
      <c r="K1580" s="389"/>
      <c r="L1580" s="389"/>
      <c r="M1580" s="389"/>
    </row>
    <row r="1581" spans="1:13" ht="15" x14ac:dyDescent="0.25">
      <c r="A1581" s="389"/>
      <c r="D1581" s="391"/>
      <c r="E1581" s="390"/>
      <c r="F1581" s="389"/>
      <c r="G1581" s="389"/>
      <c r="I1581" s="22"/>
      <c r="J1581" s="389"/>
      <c r="K1581" s="389"/>
      <c r="L1581" s="389"/>
      <c r="M1581" s="389"/>
    </row>
    <row r="1582" spans="1:13" ht="15" x14ac:dyDescent="0.25">
      <c r="A1582" s="389"/>
      <c r="D1582" s="391"/>
      <c r="E1582" s="390"/>
      <c r="F1582" s="389"/>
      <c r="G1582" s="389"/>
      <c r="I1582" s="22"/>
      <c r="J1582" s="389"/>
      <c r="K1582" s="389"/>
      <c r="L1582" s="389"/>
      <c r="M1582" s="389"/>
    </row>
    <row r="1583" spans="1:13" ht="15" x14ac:dyDescent="0.25">
      <c r="A1583" s="389"/>
      <c r="D1583" s="391"/>
      <c r="E1583" s="390"/>
      <c r="F1583" s="389"/>
      <c r="G1583" s="389"/>
      <c r="I1583" s="22"/>
      <c r="J1583" s="389"/>
      <c r="K1583" s="389"/>
      <c r="L1583" s="389"/>
      <c r="M1583" s="389"/>
    </row>
    <row r="1584" spans="1:13" ht="15" x14ac:dyDescent="0.25">
      <c r="A1584" s="389"/>
      <c r="D1584" s="391"/>
      <c r="E1584" s="390"/>
      <c r="F1584" s="389"/>
      <c r="G1584" s="389"/>
      <c r="I1584" s="22"/>
      <c r="J1584" s="389"/>
      <c r="K1584" s="389"/>
      <c r="L1584" s="389"/>
      <c r="M1584" s="389"/>
    </row>
    <row r="1585" spans="1:13" ht="15" x14ac:dyDescent="0.25">
      <c r="A1585" s="389"/>
      <c r="D1585" s="391"/>
      <c r="E1585" s="390"/>
      <c r="F1585" s="389"/>
      <c r="G1585" s="389"/>
      <c r="I1585" s="22"/>
      <c r="J1585" s="389"/>
      <c r="K1585" s="389"/>
      <c r="L1585" s="389"/>
      <c r="M1585" s="389"/>
    </row>
    <row r="1586" spans="1:13" ht="15" x14ac:dyDescent="0.25">
      <c r="A1586" s="389"/>
      <c r="D1586" s="391"/>
      <c r="E1586" s="390"/>
      <c r="F1586" s="389"/>
      <c r="G1586" s="389"/>
      <c r="I1586" s="22"/>
      <c r="J1586" s="389"/>
      <c r="K1586" s="389"/>
      <c r="L1586" s="389"/>
      <c r="M1586" s="389"/>
    </row>
    <row r="1587" spans="1:13" ht="15" x14ac:dyDescent="0.25">
      <c r="A1587" s="389"/>
      <c r="D1587" s="391"/>
      <c r="E1587" s="390"/>
      <c r="F1587" s="389"/>
      <c r="G1587" s="389"/>
      <c r="I1587" s="22"/>
      <c r="J1587" s="389"/>
      <c r="K1587" s="389"/>
      <c r="L1587" s="389"/>
      <c r="M1587" s="389"/>
    </row>
    <row r="1588" spans="1:13" ht="15" x14ac:dyDescent="0.25">
      <c r="A1588" s="389"/>
      <c r="D1588" s="391"/>
      <c r="E1588" s="390"/>
      <c r="F1588" s="389"/>
      <c r="G1588" s="389"/>
      <c r="I1588" s="22"/>
      <c r="J1588" s="389"/>
      <c r="K1588" s="389"/>
      <c r="L1588" s="389"/>
      <c r="M1588" s="389"/>
    </row>
    <row r="1589" spans="1:13" ht="15" x14ac:dyDescent="0.25">
      <c r="A1589" s="389"/>
      <c r="D1589" s="391"/>
      <c r="E1589" s="390"/>
      <c r="F1589" s="389"/>
      <c r="G1589" s="389"/>
      <c r="I1589" s="22"/>
      <c r="J1589" s="389"/>
      <c r="K1589" s="389"/>
      <c r="L1589" s="389"/>
      <c r="M1589" s="389"/>
    </row>
    <row r="1590" spans="1:13" ht="15" x14ac:dyDescent="0.25">
      <c r="A1590" s="389"/>
      <c r="D1590" s="391"/>
      <c r="E1590" s="390"/>
      <c r="F1590" s="389"/>
      <c r="G1590" s="389"/>
      <c r="I1590" s="22"/>
      <c r="J1590" s="389"/>
      <c r="K1590" s="389"/>
      <c r="L1590" s="389"/>
      <c r="M1590" s="389"/>
    </row>
    <row r="1591" spans="1:13" ht="15" x14ac:dyDescent="0.25">
      <c r="A1591" s="389"/>
      <c r="D1591" s="391"/>
      <c r="E1591" s="390"/>
      <c r="F1591" s="389"/>
      <c r="G1591" s="389"/>
      <c r="I1591" s="22"/>
      <c r="J1591" s="389"/>
      <c r="K1591" s="389"/>
      <c r="L1591" s="389"/>
      <c r="M1591" s="389"/>
    </row>
    <row r="1592" spans="1:13" ht="15" x14ac:dyDescent="0.25">
      <c r="A1592" s="389"/>
      <c r="D1592" s="391"/>
      <c r="E1592" s="390"/>
      <c r="F1592" s="389"/>
      <c r="G1592" s="389"/>
      <c r="I1592" s="22"/>
      <c r="J1592" s="389"/>
      <c r="K1592" s="389"/>
      <c r="L1592" s="389"/>
      <c r="M1592" s="389"/>
    </row>
    <row r="1593" spans="1:13" ht="15" x14ac:dyDescent="0.25">
      <c r="A1593" s="389"/>
      <c r="D1593" s="391"/>
      <c r="E1593" s="390"/>
      <c r="F1593" s="389"/>
      <c r="G1593" s="389"/>
      <c r="I1593" s="22"/>
      <c r="J1593" s="389"/>
      <c r="K1593" s="389"/>
      <c r="L1593" s="389"/>
      <c r="M1593" s="389"/>
    </row>
    <row r="1594" spans="1:13" ht="15" x14ac:dyDescent="0.25">
      <c r="A1594" s="389"/>
      <c r="D1594" s="391"/>
      <c r="E1594" s="390"/>
      <c r="F1594" s="389"/>
      <c r="G1594" s="389"/>
      <c r="I1594" s="22"/>
      <c r="J1594" s="389"/>
      <c r="K1594" s="389"/>
      <c r="L1594" s="389"/>
      <c r="M1594" s="389"/>
    </row>
    <row r="1595" spans="1:13" ht="15" x14ac:dyDescent="0.25">
      <c r="A1595" s="389"/>
      <c r="D1595" s="391"/>
      <c r="E1595" s="390"/>
      <c r="F1595" s="389"/>
      <c r="G1595" s="389"/>
      <c r="I1595" s="22"/>
      <c r="J1595" s="389"/>
      <c r="K1595" s="389"/>
      <c r="L1595" s="389"/>
      <c r="M1595" s="389"/>
    </row>
    <row r="1596" spans="1:13" ht="15" x14ac:dyDescent="0.25">
      <c r="A1596" s="389"/>
      <c r="D1596" s="391"/>
      <c r="E1596" s="390"/>
      <c r="F1596" s="389"/>
      <c r="G1596" s="389"/>
      <c r="I1596" s="22"/>
      <c r="J1596" s="389"/>
      <c r="K1596" s="389"/>
      <c r="L1596" s="389"/>
      <c r="M1596" s="389"/>
    </row>
    <row r="1597" spans="1:13" ht="15" x14ac:dyDescent="0.25">
      <c r="A1597" s="389"/>
      <c r="D1597" s="391"/>
      <c r="E1597" s="390"/>
      <c r="F1597" s="389"/>
      <c r="G1597" s="389"/>
      <c r="I1597" s="22"/>
      <c r="J1597" s="389"/>
      <c r="K1597" s="389"/>
      <c r="L1597" s="389"/>
      <c r="M1597" s="389"/>
    </row>
    <row r="1598" spans="1:13" ht="15" x14ac:dyDescent="0.25">
      <c r="A1598" s="389"/>
      <c r="D1598" s="391"/>
      <c r="E1598" s="390"/>
      <c r="F1598" s="389"/>
      <c r="G1598" s="389"/>
      <c r="I1598" s="22"/>
      <c r="J1598" s="389"/>
      <c r="K1598" s="389"/>
      <c r="L1598" s="389"/>
      <c r="M1598" s="389"/>
    </row>
    <row r="1599" spans="1:13" ht="15" x14ac:dyDescent="0.25">
      <c r="A1599" s="389"/>
      <c r="D1599" s="391"/>
      <c r="E1599" s="390"/>
      <c r="F1599" s="389"/>
      <c r="G1599" s="389"/>
      <c r="I1599" s="22"/>
      <c r="J1599" s="389"/>
      <c r="K1599" s="389"/>
      <c r="L1599" s="389"/>
      <c r="M1599" s="389"/>
    </row>
    <row r="1600" spans="1:13" ht="15" x14ac:dyDescent="0.25">
      <c r="A1600" s="389"/>
      <c r="D1600" s="391"/>
      <c r="E1600" s="390"/>
      <c r="F1600" s="389"/>
      <c r="G1600" s="389"/>
      <c r="I1600" s="22"/>
      <c r="J1600" s="389"/>
      <c r="K1600" s="389"/>
      <c r="L1600" s="389"/>
      <c r="M1600" s="389"/>
    </row>
    <row r="1601" spans="1:13" ht="15" x14ac:dyDescent="0.25">
      <c r="A1601" s="389"/>
      <c r="D1601" s="391"/>
      <c r="E1601" s="390"/>
      <c r="F1601" s="389"/>
      <c r="G1601" s="389"/>
      <c r="I1601" s="22"/>
      <c r="J1601" s="389"/>
      <c r="K1601" s="389"/>
      <c r="L1601" s="389"/>
      <c r="M1601" s="389"/>
    </row>
    <row r="1602" spans="1:13" ht="15" x14ac:dyDescent="0.25">
      <c r="A1602" s="389"/>
      <c r="D1602" s="391"/>
      <c r="E1602" s="390"/>
      <c r="F1602" s="389"/>
      <c r="G1602" s="389"/>
      <c r="I1602" s="22"/>
      <c r="J1602" s="389"/>
      <c r="K1602" s="389"/>
      <c r="L1602" s="389"/>
      <c r="M1602" s="389"/>
    </row>
    <row r="1603" spans="1:13" ht="15" x14ac:dyDescent="0.25">
      <c r="A1603" s="389"/>
      <c r="D1603" s="391"/>
      <c r="E1603" s="390"/>
      <c r="F1603" s="389"/>
      <c r="G1603" s="389"/>
      <c r="I1603" s="22"/>
      <c r="J1603" s="389"/>
      <c r="K1603" s="389"/>
      <c r="L1603" s="389"/>
      <c r="M1603" s="389"/>
    </row>
    <row r="1604" spans="1:13" ht="15" x14ac:dyDescent="0.25">
      <c r="A1604" s="389"/>
      <c r="D1604" s="391"/>
      <c r="E1604" s="390"/>
      <c r="F1604" s="389"/>
      <c r="G1604" s="389"/>
      <c r="I1604" s="22"/>
      <c r="J1604" s="389"/>
      <c r="K1604" s="389"/>
      <c r="L1604" s="389"/>
      <c r="M1604" s="389"/>
    </row>
    <row r="1605" spans="1:13" ht="15" x14ac:dyDescent="0.25">
      <c r="A1605" s="389"/>
      <c r="D1605" s="391"/>
      <c r="E1605" s="390"/>
      <c r="F1605" s="389"/>
      <c r="G1605" s="389"/>
      <c r="I1605" s="22"/>
      <c r="J1605" s="389"/>
      <c r="K1605" s="389"/>
      <c r="L1605" s="389"/>
      <c r="M1605" s="389"/>
    </row>
    <row r="1606" spans="1:13" ht="15" x14ac:dyDescent="0.25">
      <c r="A1606" s="389"/>
      <c r="D1606" s="391"/>
      <c r="E1606" s="390"/>
      <c r="F1606" s="389"/>
      <c r="G1606" s="389"/>
      <c r="I1606" s="22"/>
      <c r="J1606" s="389"/>
      <c r="K1606" s="389"/>
      <c r="L1606" s="389"/>
      <c r="M1606" s="389"/>
    </row>
    <row r="1607" spans="1:13" ht="15" x14ac:dyDescent="0.25">
      <c r="A1607" s="389"/>
      <c r="D1607" s="391"/>
      <c r="E1607" s="390"/>
      <c r="F1607" s="389"/>
      <c r="G1607" s="389"/>
      <c r="I1607" s="22"/>
      <c r="J1607" s="389"/>
      <c r="K1607" s="389"/>
      <c r="L1607" s="389"/>
      <c r="M1607" s="389"/>
    </row>
    <row r="1608" spans="1:13" ht="15" x14ac:dyDescent="0.25">
      <c r="A1608" s="389"/>
      <c r="D1608" s="391"/>
      <c r="E1608" s="390"/>
      <c r="F1608" s="389"/>
      <c r="G1608" s="389"/>
      <c r="I1608" s="22"/>
      <c r="J1608" s="389"/>
      <c r="K1608" s="389"/>
      <c r="L1608" s="389"/>
      <c r="M1608" s="389"/>
    </row>
    <row r="1609" spans="1:13" ht="15" x14ac:dyDescent="0.25">
      <c r="A1609" s="389"/>
      <c r="D1609" s="391"/>
      <c r="E1609" s="390"/>
      <c r="F1609" s="389"/>
      <c r="G1609" s="389"/>
      <c r="I1609" s="22"/>
      <c r="J1609" s="389"/>
      <c r="K1609" s="389"/>
      <c r="L1609" s="389"/>
      <c r="M1609" s="389"/>
    </row>
    <row r="1610" spans="1:13" ht="15" x14ac:dyDescent="0.25">
      <c r="A1610" s="389"/>
      <c r="D1610" s="391"/>
      <c r="E1610" s="390"/>
      <c r="F1610" s="389"/>
      <c r="G1610" s="389"/>
      <c r="I1610" s="22"/>
      <c r="J1610" s="389"/>
      <c r="K1610" s="389"/>
      <c r="L1610" s="389"/>
      <c r="M1610" s="389"/>
    </row>
    <row r="1611" spans="1:13" ht="15" x14ac:dyDescent="0.25">
      <c r="A1611" s="389"/>
      <c r="D1611" s="391"/>
      <c r="E1611" s="390"/>
      <c r="F1611" s="389"/>
      <c r="G1611" s="389"/>
      <c r="I1611" s="22"/>
      <c r="J1611" s="389"/>
      <c r="K1611" s="389"/>
      <c r="L1611" s="389"/>
      <c r="M1611" s="389"/>
    </row>
    <row r="1612" spans="1:13" ht="15" x14ac:dyDescent="0.25">
      <c r="A1612" s="389"/>
      <c r="D1612" s="391"/>
      <c r="E1612" s="390"/>
      <c r="F1612" s="389"/>
      <c r="G1612" s="389"/>
      <c r="I1612" s="22"/>
      <c r="J1612" s="389"/>
      <c r="K1612" s="389"/>
      <c r="L1612" s="389"/>
      <c r="M1612" s="389"/>
    </row>
    <row r="1613" spans="1:13" ht="15" x14ac:dyDescent="0.25">
      <c r="A1613" s="389"/>
      <c r="D1613" s="391"/>
      <c r="E1613" s="390"/>
      <c r="F1613" s="389"/>
      <c r="G1613" s="389"/>
      <c r="I1613" s="22"/>
      <c r="J1613" s="389"/>
      <c r="K1613" s="389"/>
      <c r="L1613" s="389"/>
      <c r="M1613" s="389"/>
    </row>
    <row r="1614" spans="1:13" ht="15" x14ac:dyDescent="0.25">
      <c r="A1614" s="389"/>
      <c r="D1614" s="391"/>
      <c r="E1614" s="390"/>
      <c r="F1614" s="389"/>
      <c r="G1614" s="389"/>
      <c r="I1614" s="22"/>
      <c r="J1614" s="389"/>
      <c r="K1614" s="389"/>
      <c r="L1614" s="389"/>
      <c r="M1614" s="389"/>
    </row>
    <row r="1615" spans="1:13" ht="15" x14ac:dyDescent="0.25">
      <c r="A1615" s="389"/>
      <c r="D1615" s="391"/>
      <c r="E1615" s="390"/>
      <c r="F1615" s="389"/>
      <c r="G1615" s="389"/>
      <c r="I1615" s="22"/>
      <c r="J1615" s="389"/>
      <c r="K1615" s="389"/>
      <c r="L1615" s="389"/>
      <c r="M1615" s="389"/>
    </row>
    <row r="1616" spans="1:13" ht="15" x14ac:dyDescent="0.25">
      <c r="A1616" s="389"/>
      <c r="D1616" s="391"/>
      <c r="E1616" s="390"/>
      <c r="F1616" s="389"/>
      <c r="G1616" s="389"/>
      <c r="I1616" s="22"/>
      <c r="J1616" s="389"/>
      <c r="K1616" s="389"/>
      <c r="L1616" s="389"/>
      <c r="M1616" s="389"/>
    </row>
    <row r="1617" spans="1:13" ht="15" x14ac:dyDescent="0.25">
      <c r="A1617" s="389"/>
      <c r="D1617" s="391"/>
      <c r="E1617" s="390"/>
      <c r="F1617" s="389"/>
      <c r="G1617" s="389"/>
      <c r="I1617" s="22"/>
      <c r="J1617" s="389"/>
      <c r="K1617" s="389"/>
      <c r="L1617" s="389"/>
      <c r="M1617" s="389"/>
    </row>
    <row r="1618" spans="1:13" ht="15" x14ac:dyDescent="0.25">
      <c r="A1618" s="389"/>
      <c r="D1618" s="391"/>
      <c r="E1618" s="390"/>
      <c r="F1618" s="389"/>
      <c r="G1618" s="389"/>
      <c r="I1618" s="22"/>
      <c r="J1618" s="389"/>
      <c r="K1618" s="389"/>
      <c r="L1618" s="389"/>
      <c r="M1618" s="389"/>
    </row>
    <row r="1619" spans="1:13" ht="15" x14ac:dyDescent="0.25">
      <c r="A1619" s="389"/>
      <c r="D1619" s="391"/>
      <c r="E1619" s="390"/>
      <c r="F1619" s="389"/>
      <c r="G1619" s="389"/>
      <c r="I1619" s="22"/>
      <c r="J1619" s="389"/>
      <c r="K1619" s="389"/>
      <c r="L1619" s="389"/>
      <c r="M1619" s="389"/>
    </row>
    <row r="1620" spans="1:13" ht="15" x14ac:dyDescent="0.25">
      <c r="A1620" s="389"/>
      <c r="D1620" s="391"/>
      <c r="E1620" s="390"/>
      <c r="F1620" s="389"/>
      <c r="G1620" s="389"/>
      <c r="I1620" s="22"/>
      <c r="J1620" s="389"/>
      <c r="K1620" s="389"/>
      <c r="L1620" s="389"/>
      <c r="M1620" s="389"/>
    </row>
    <row r="1621" spans="1:13" ht="15" x14ac:dyDescent="0.25">
      <c r="A1621" s="389"/>
      <c r="D1621" s="391"/>
      <c r="E1621" s="390"/>
      <c r="F1621" s="389"/>
      <c r="G1621" s="389"/>
      <c r="I1621" s="22"/>
      <c r="J1621" s="389"/>
      <c r="K1621" s="389"/>
      <c r="L1621" s="389"/>
      <c r="M1621" s="389"/>
    </row>
    <row r="1622" spans="1:13" ht="15" x14ac:dyDescent="0.25">
      <c r="A1622" s="389"/>
      <c r="D1622" s="391"/>
      <c r="E1622" s="390"/>
      <c r="F1622" s="389"/>
      <c r="G1622" s="389"/>
      <c r="I1622" s="22"/>
      <c r="J1622" s="389"/>
      <c r="K1622" s="389"/>
      <c r="L1622" s="389"/>
      <c r="M1622" s="389"/>
    </row>
    <row r="1623" spans="1:13" ht="15" x14ac:dyDescent="0.25">
      <c r="A1623" s="389"/>
      <c r="D1623" s="391"/>
      <c r="E1623" s="390"/>
      <c r="F1623" s="389"/>
      <c r="G1623" s="389"/>
      <c r="I1623" s="22"/>
      <c r="J1623" s="389"/>
      <c r="K1623" s="389"/>
      <c r="L1623" s="389"/>
      <c r="M1623" s="389"/>
    </row>
    <row r="1624" spans="1:13" ht="15" x14ac:dyDescent="0.25">
      <c r="A1624" s="389"/>
      <c r="D1624" s="391"/>
      <c r="E1624" s="390"/>
      <c r="F1624" s="389"/>
      <c r="G1624" s="389"/>
      <c r="I1624" s="22"/>
      <c r="J1624" s="389"/>
      <c r="K1624" s="389"/>
      <c r="L1624" s="389"/>
      <c r="M1624" s="389"/>
    </row>
    <row r="1625" spans="1:13" ht="15" x14ac:dyDescent="0.25">
      <c r="A1625" s="389"/>
      <c r="D1625" s="391"/>
      <c r="E1625" s="390"/>
      <c r="F1625" s="389"/>
      <c r="G1625" s="389"/>
      <c r="I1625" s="22"/>
      <c r="J1625" s="389"/>
      <c r="K1625" s="389"/>
      <c r="L1625" s="389"/>
      <c r="M1625" s="389"/>
    </row>
    <row r="1626" spans="1:13" ht="15" x14ac:dyDescent="0.25">
      <c r="A1626" s="389"/>
      <c r="D1626" s="391"/>
      <c r="E1626" s="390"/>
      <c r="F1626" s="389"/>
      <c r="G1626" s="389"/>
      <c r="I1626" s="22"/>
      <c r="J1626" s="389"/>
      <c r="K1626" s="389"/>
      <c r="L1626" s="389"/>
      <c r="M1626" s="389"/>
    </row>
    <row r="1627" spans="1:13" ht="15" x14ac:dyDescent="0.25">
      <c r="A1627" s="389"/>
      <c r="D1627" s="391"/>
      <c r="E1627" s="390"/>
      <c r="F1627" s="389"/>
      <c r="G1627" s="389"/>
      <c r="I1627" s="22"/>
      <c r="J1627" s="389"/>
      <c r="K1627" s="389"/>
      <c r="L1627" s="389"/>
      <c r="M1627" s="389"/>
    </row>
    <row r="1628" spans="1:13" ht="15" x14ac:dyDescent="0.25">
      <c r="A1628" s="389"/>
      <c r="D1628" s="391"/>
      <c r="E1628" s="390"/>
      <c r="F1628" s="389"/>
      <c r="G1628" s="389"/>
      <c r="I1628" s="22"/>
      <c r="J1628" s="389"/>
      <c r="K1628" s="389"/>
      <c r="L1628" s="389"/>
      <c r="M1628" s="389"/>
    </row>
    <row r="1629" spans="1:13" ht="15" x14ac:dyDescent="0.25">
      <c r="A1629" s="389"/>
      <c r="D1629" s="391"/>
      <c r="E1629" s="390"/>
      <c r="F1629" s="389"/>
      <c r="G1629" s="389"/>
      <c r="I1629" s="22"/>
      <c r="J1629" s="389"/>
      <c r="K1629" s="389"/>
      <c r="L1629" s="389"/>
      <c r="M1629" s="389"/>
    </row>
    <row r="1630" spans="1:13" ht="15" x14ac:dyDescent="0.25">
      <c r="A1630" s="389"/>
      <c r="D1630" s="391"/>
      <c r="E1630" s="390"/>
      <c r="F1630" s="389"/>
      <c r="G1630" s="389"/>
      <c r="I1630" s="22"/>
      <c r="J1630" s="389"/>
      <c r="K1630" s="389"/>
      <c r="L1630" s="389"/>
      <c r="M1630" s="389"/>
    </row>
    <row r="1631" spans="1:13" ht="15" x14ac:dyDescent="0.25">
      <c r="A1631" s="389"/>
      <c r="D1631" s="391"/>
      <c r="E1631" s="390"/>
      <c r="F1631" s="389"/>
      <c r="G1631" s="389"/>
      <c r="I1631" s="22"/>
      <c r="J1631" s="389"/>
      <c r="K1631" s="389"/>
      <c r="L1631" s="389"/>
      <c r="M1631" s="389"/>
    </row>
    <row r="1632" spans="1:13" ht="15" x14ac:dyDescent="0.25">
      <c r="A1632" s="389"/>
      <c r="D1632" s="391"/>
      <c r="E1632" s="390"/>
      <c r="F1632" s="389"/>
      <c r="G1632" s="389"/>
      <c r="I1632" s="22"/>
      <c r="J1632" s="389"/>
      <c r="K1632" s="389"/>
      <c r="L1632" s="389"/>
      <c r="M1632" s="389"/>
    </row>
    <row r="1633" spans="1:13" ht="15" x14ac:dyDescent="0.25">
      <c r="A1633" s="389"/>
      <c r="D1633" s="391"/>
      <c r="E1633" s="390"/>
      <c r="F1633" s="389"/>
      <c r="G1633" s="389"/>
      <c r="I1633" s="22"/>
      <c r="J1633" s="389"/>
      <c r="K1633" s="389"/>
      <c r="L1633" s="389"/>
      <c r="M1633" s="389"/>
    </row>
    <row r="1634" spans="1:13" ht="15" x14ac:dyDescent="0.25">
      <c r="A1634" s="389"/>
      <c r="D1634" s="391"/>
      <c r="E1634" s="390"/>
      <c r="F1634" s="389"/>
      <c r="G1634" s="389"/>
      <c r="I1634" s="22"/>
      <c r="J1634" s="389"/>
      <c r="K1634" s="389"/>
      <c r="L1634" s="389"/>
      <c r="M1634" s="389"/>
    </row>
    <row r="1635" spans="1:13" ht="15" x14ac:dyDescent="0.25">
      <c r="A1635" s="389"/>
      <c r="D1635" s="391"/>
      <c r="E1635" s="390"/>
      <c r="F1635" s="389"/>
      <c r="G1635" s="389"/>
      <c r="I1635" s="22"/>
      <c r="J1635" s="389"/>
      <c r="K1635" s="389"/>
      <c r="L1635" s="389"/>
      <c r="M1635" s="389"/>
    </row>
    <row r="1636" spans="1:13" ht="15" x14ac:dyDescent="0.25">
      <c r="A1636" s="389"/>
      <c r="D1636" s="391"/>
      <c r="E1636" s="390"/>
      <c r="F1636" s="389"/>
      <c r="G1636" s="389"/>
      <c r="I1636" s="22"/>
      <c r="J1636" s="389"/>
      <c r="K1636" s="389"/>
      <c r="L1636" s="389"/>
      <c r="M1636" s="389"/>
    </row>
    <row r="1637" spans="1:13" ht="15" x14ac:dyDescent="0.25">
      <c r="A1637" s="389"/>
      <c r="D1637" s="391"/>
      <c r="E1637" s="390"/>
      <c r="F1637" s="389"/>
      <c r="G1637" s="389"/>
      <c r="I1637" s="22"/>
      <c r="J1637" s="389"/>
      <c r="K1637" s="389"/>
      <c r="L1637" s="389"/>
      <c r="M1637" s="389"/>
    </row>
    <row r="1638" spans="1:13" ht="15" x14ac:dyDescent="0.25">
      <c r="A1638" s="389"/>
      <c r="D1638" s="391"/>
      <c r="E1638" s="390"/>
      <c r="F1638" s="389"/>
      <c r="G1638" s="389"/>
      <c r="I1638" s="22"/>
      <c r="J1638" s="389"/>
      <c r="K1638" s="389"/>
      <c r="L1638" s="389"/>
      <c r="M1638" s="389"/>
    </row>
    <row r="1639" spans="1:13" ht="15" x14ac:dyDescent="0.25">
      <c r="A1639" s="389"/>
      <c r="D1639" s="391"/>
      <c r="E1639" s="390"/>
      <c r="F1639" s="389"/>
      <c r="G1639" s="389"/>
      <c r="I1639" s="22"/>
      <c r="J1639" s="389"/>
      <c r="K1639" s="389"/>
      <c r="L1639" s="389"/>
      <c r="M1639" s="389"/>
    </row>
    <row r="1640" spans="1:13" ht="15" x14ac:dyDescent="0.25">
      <c r="A1640" s="389"/>
      <c r="D1640" s="391"/>
      <c r="E1640" s="390"/>
      <c r="F1640" s="389"/>
      <c r="G1640" s="389"/>
      <c r="I1640" s="22"/>
      <c r="J1640" s="389"/>
      <c r="K1640" s="389"/>
      <c r="L1640" s="389"/>
      <c r="M1640" s="389"/>
    </row>
    <row r="1641" spans="1:13" ht="15" x14ac:dyDescent="0.25">
      <c r="A1641" s="389"/>
      <c r="D1641" s="391"/>
      <c r="E1641" s="390"/>
      <c r="F1641" s="389"/>
      <c r="G1641" s="389"/>
      <c r="I1641" s="22"/>
      <c r="J1641" s="389"/>
      <c r="K1641" s="389"/>
      <c r="L1641" s="389"/>
      <c r="M1641" s="389"/>
    </row>
    <row r="1642" spans="1:13" ht="15" x14ac:dyDescent="0.25">
      <c r="A1642" s="389"/>
      <c r="D1642" s="391"/>
      <c r="E1642" s="390"/>
      <c r="F1642" s="389"/>
      <c r="G1642" s="389"/>
      <c r="I1642" s="22"/>
      <c r="J1642" s="389"/>
      <c r="K1642" s="389"/>
      <c r="L1642" s="389"/>
      <c r="M1642" s="389"/>
    </row>
    <row r="1643" spans="1:13" ht="15" x14ac:dyDescent="0.25">
      <c r="A1643" s="389"/>
      <c r="D1643" s="391"/>
      <c r="E1643" s="390"/>
      <c r="F1643" s="389"/>
      <c r="G1643" s="389"/>
      <c r="I1643" s="22"/>
      <c r="J1643" s="389"/>
      <c r="K1643" s="389"/>
      <c r="L1643" s="389"/>
      <c r="M1643" s="389"/>
    </row>
    <row r="1644" spans="1:13" ht="15" x14ac:dyDescent="0.25">
      <c r="A1644" s="389"/>
      <c r="D1644" s="391"/>
      <c r="E1644" s="390"/>
      <c r="F1644" s="389"/>
      <c r="G1644" s="389"/>
      <c r="I1644" s="22"/>
      <c r="J1644" s="389"/>
      <c r="K1644" s="389"/>
      <c r="L1644" s="389"/>
      <c r="M1644" s="389"/>
    </row>
    <row r="1645" spans="1:13" ht="15" x14ac:dyDescent="0.25">
      <c r="A1645" s="389"/>
      <c r="D1645" s="391"/>
      <c r="E1645" s="390"/>
      <c r="F1645" s="389"/>
      <c r="G1645" s="389"/>
      <c r="I1645" s="22"/>
      <c r="J1645" s="389"/>
      <c r="K1645" s="389"/>
      <c r="L1645" s="389"/>
      <c r="M1645" s="389"/>
    </row>
    <row r="1646" spans="1:13" ht="15" x14ac:dyDescent="0.25">
      <c r="A1646" s="389"/>
      <c r="D1646" s="391"/>
      <c r="E1646" s="390"/>
      <c r="F1646" s="389"/>
      <c r="G1646" s="389"/>
      <c r="I1646" s="22"/>
      <c r="J1646" s="389"/>
      <c r="K1646" s="389"/>
      <c r="L1646" s="389"/>
      <c r="M1646" s="389"/>
    </row>
    <row r="1647" spans="1:13" ht="15" x14ac:dyDescent="0.25">
      <c r="A1647" s="389"/>
      <c r="D1647" s="391"/>
      <c r="E1647" s="390"/>
      <c r="F1647" s="389"/>
      <c r="G1647" s="389"/>
      <c r="I1647" s="22"/>
      <c r="J1647" s="389"/>
      <c r="K1647" s="389"/>
      <c r="L1647" s="389"/>
      <c r="M1647" s="389"/>
    </row>
    <row r="1648" spans="1:13" ht="15" x14ac:dyDescent="0.25">
      <c r="A1648" s="389"/>
      <c r="D1648" s="391"/>
      <c r="E1648" s="390"/>
      <c r="F1648" s="389"/>
      <c r="G1648" s="389"/>
      <c r="I1648" s="22"/>
      <c r="J1648" s="389"/>
      <c r="K1648" s="389"/>
      <c r="L1648" s="389"/>
      <c r="M1648" s="389"/>
    </row>
    <row r="1649" spans="1:13" ht="15" x14ac:dyDescent="0.25">
      <c r="A1649" s="389"/>
      <c r="D1649" s="391"/>
      <c r="E1649" s="390"/>
      <c r="F1649" s="389"/>
      <c r="G1649" s="389"/>
      <c r="I1649" s="22"/>
      <c r="J1649" s="389"/>
      <c r="K1649" s="389"/>
      <c r="L1649" s="389"/>
      <c r="M1649" s="389"/>
    </row>
    <row r="1650" spans="1:13" ht="15" x14ac:dyDescent="0.25">
      <c r="A1650" s="389"/>
      <c r="D1650" s="391"/>
      <c r="E1650" s="390"/>
      <c r="F1650" s="389"/>
      <c r="G1650" s="389"/>
      <c r="I1650" s="22"/>
      <c r="J1650" s="389"/>
      <c r="K1650" s="389"/>
      <c r="L1650" s="389"/>
      <c r="M1650" s="389"/>
    </row>
    <row r="1651" spans="1:13" ht="15" x14ac:dyDescent="0.25">
      <c r="A1651" s="389"/>
      <c r="D1651" s="391"/>
      <c r="E1651" s="390"/>
      <c r="F1651" s="389"/>
      <c r="G1651" s="389"/>
      <c r="I1651" s="22"/>
      <c r="J1651" s="389"/>
      <c r="K1651" s="389"/>
      <c r="L1651" s="389"/>
      <c r="M1651" s="389"/>
    </row>
    <row r="1652" spans="1:13" ht="15" x14ac:dyDescent="0.25">
      <c r="A1652" s="389"/>
      <c r="D1652" s="391"/>
      <c r="E1652" s="390"/>
      <c r="F1652" s="389"/>
      <c r="G1652" s="389"/>
      <c r="I1652" s="22"/>
      <c r="J1652" s="389"/>
      <c r="K1652" s="389"/>
      <c r="L1652" s="389"/>
      <c r="M1652" s="389"/>
    </row>
    <row r="1653" spans="1:13" ht="15" x14ac:dyDescent="0.25">
      <c r="A1653" s="389"/>
      <c r="D1653" s="391"/>
      <c r="E1653" s="390"/>
      <c r="F1653" s="389"/>
      <c r="G1653" s="389"/>
      <c r="I1653" s="22"/>
      <c r="J1653" s="389"/>
      <c r="K1653" s="389"/>
      <c r="L1653" s="389"/>
      <c r="M1653" s="389"/>
    </row>
    <row r="1654" spans="1:13" ht="15" x14ac:dyDescent="0.25">
      <c r="A1654" s="389"/>
      <c r="D1654" s="391"/>
      <c r="E1654" s="390"/>
      <c r="F1654" s="389"/>
      <c r="G1654" s="389"/>
      <c r="I1654" s="22"/>
      <c r="J1654" s="389"/>
      <c r="K1654" s="389"/>
      <c r="L1654" s="389"/>
      <c r="M1654" s="389"/>
    </row>
    <row r="1655" spans="1:13" ht="15" x14ac:dyDescent="0.25">
      <c r="A1655" s="389"/>
      <c r="D1655" s="391"/>
      <c r="E1655" s="390"/>
      <c r="F1655" s="389"/>
      <c r="G1655" s="389"/>
      <c r="I1655" s="22"/>
      <c r="J1655" s="389"/>
      <c r="K1655" s="389"/>
      <c r="L1655" s="389"/>
      <c r="M1655" s="389"/>
    </row>
    <row r="1656" spans="1:13" ht="15" x14ac:dyDescent="0.25">
      <c r="A1656" s="389"/>
      <c r="D1656" s="391"/>
      <c r="E1656" s="390"/>
      <c r="F1656" s="389"/>
      <c r="G1656" s="389"/>
      <c r="I1656" s="22"/>
      <c r="J1656" s="389"/>
      <c r="K1656" s="389"/>
      <c r="L1656" s="389"/>
      <c r="M1656" s="389"/>
    </row>
    <row r="1657" spans="1:13" ht="15" x14ac:dyDescent="0.25">
      <c r="A1657" s="389"/>
      <c r="D1657" s="391"/>
      <c r="E1657" s="390"/>
      <c r="F1657" s="389"/>
      <c r="G1657" s="389"/>
      <c r="I1657" s="22"/>
      <c r="J1657" s="389"/>
      <c r="K1657" s="389"/>
      <c r="L1657" s="389"/>
      <c r="M1657" s="389"/>
    </row>
    <row r="1658" spans="1:13" ht="15" x14ac:dyDescent="0.25">
      <c r="A1658" s="389"/>
      <c r="D1658" s="391"/>
      <c r="E1658" s="390"/>
      <c r="F1658" s="389"/>
      <c r="G1658" s="389"/>
      <c r="I1658" s="22"/>
      <c r="J1658" s="389"/>
      <c r="K1658" s="389"/>
      <c r="L1658" s="389"/>
      <c r="M1658" s="389"/>
    </row>
    <row r="1659" spans="1:13" ht="15" x14ac:dyDescent="0.25">
      <c r="A1659" s="389"/>
      <c r="D1659" s="391"/>
      <c r="E1659" s="390"/>
      <c r="F1659" s="389"/>
      <c r="G1659" s="389"/>
      <c r="I1659" s="22"/>
      <c r="J1659" s="389"/>
      <c r="K1659" s="389"/>
      <c r="L1659" s="389"/>
      <c r="M1659" s="389"/>
    </row>
    <row r="1660" spans="1:13" ht="15" x14ac:dyDescent="0.25">
      <c r="A1660" s="389"/>
      <c r="D1660" s="391"/>
      <c r="E1660" s="390"/>
      <c r="F1660" s="389"/>
      <c r="G1660" s="389"/>
      <c r="I1660" s="22"/>
      <c r="J1660" s="389"/>
      <c r="K1660" s="389"/>
      <c r="L1660" s="389"/>
      <c r="M1660" s="389"/>
    </row>
    <row r="1661" spans="1:13" ht="15" x14ac:dyDescent="0.25">
      <c r="A1661" s="389"/>
      <c r="D1661" s="391"/>
      <c r="E1661" s="390"/>
      <c r="F1661" s="389"/>
      <c r="G1661" s="389"/>
      <c r="I1661" s="22"/>
      <c r="J1661" s="389"/>
      <c r="K1661" s="389"/>
      <c r="L1661" s="389"/>
      <c r="M1661" s="389"/>
    </row>
    <row r="1662" spans="1:13" ht="15" x14ac:dyDescent="0.25">
      <c r="A1662" s="389"/>
      <c r="D1662" s="391"/>
      <c r="E1662" s="390"/>
      <c r="F1662" s="389"/>
      <c r="G1662" s="389"/>
      <c r="I1662" s="22"/>
      <c r="J1662" s="389"/>
      <c r="K1662" s="389"/>
      <c r="L1662" s="389"/>
      <c r="M1662" s="389"/>
    </row>
    <row r="1663" spans="1:13" ht="15" x14ac:dyDescent="0.25">
      <c r="A1663" s="389"/>
      <c r="D1663" s="391"/>
      <c r="E1663" s="390"/>
      <c r="F1663" s="389"/>
      <c r="G1663" s="389"/>
      <c r="I1663" s="22"/>
      <c r="J1663" s="389"/>
      <c r="K1663" s="389"/>
      <c r="L1663" s="389"/>
      <c r="M1663" s="389"/>
    </row>
    <row r="1664" spans="1:13" ht="15" x14ac:dyDescent="0.25">
      <c r="A1664" s="389"/>
      <c r="D1664" s="391"/>
      <c r="E1664" s="390"/>
      <c r="F1664" s="389"/>
      <c r="G1664" s="389"/>
      <c r="I1664" s="22"/>
      <c r="J1664" s="389"/>
      <c r="K1664" s="389"/>
      <c r="L1664" s="389"/>
      <c r="M1664" s="389"/>
    </row>
    <row r="1665" spans="1:13" ht="15" x14ac:dyDescent="0.25">
      <c r="A1665" s="389"/>
      <c r="D1665" s="391"/>
      <c r="E1665" s="390"/>
      <c r="F1665" s="389"/>
      <c r="G1665" s="389"/>
      <c r="I1665" s="22"/>
      <c r="J1665" s="389"/>
      <c r="K1665" s="389"/>
      <c r="L1665" s="389"/>
      <c r="M1665" s="389"/>
    </row>
    <row r="1666" spans="1:13" ht="15" x14ac:dyDescent="0.25">
      <c r="A1666" s="389"/>
      <c r="D1666" s="391"/>
      <c r="E1666" s="390"/>
      <c r="F1666" s="389"/>
      <c r="G1666" s="389"/>
      <c r="I1666" s="22"/>
      <c r="J1666" s="389"/>
      <c r="K1666" s="389"/>
      <c r="L1666" s="389"/>
      <c r="M1666" s="389"/>
    </row>
    <row r="1667" spans="1:13" ht="15" x14ac:dyDescent="0.25">
      <c r="A1667" s="389"/>
      <c r="D1667" s="391"/>
      <c r="E1667" s="390"/>
      <c r="F1667" s="389"/>
      <c r="G1667" s="389"/>
      <c r="I1667" s="22"/>
      <c r="J1667" s="389"/>
      <c r="K1667" s="389"/>
      <c r="L1667" s="389"/>
      <c r="M1667" s="389"/>
    </row>
    <row r="1668" spans="1:13" ht="15" x14ac:dyDescent="0.25">
      <c r="A1668" s="389"/>
      <c r="D1668" s="391"/>
      <c r="E1668" s="390"/>
      <c r="F1668" s="389"/>
      <c r="G1668" s="389"/>
      <c r="I1668" s="22"/>
      <c r="J1668" s="389"/>
      <c r="K1668" s="389"/>
      <c r="L1668" s="389"/>
      <c r="M1668" s="389"/>
    </row>
    <row r="1669" spans="1:13" ht="15" x14ac:dyDescent="0.25">
      <c r="A1669" s="389"/>
      <c r="D1669" s="391"/>
      <c r="E1669" s="390"/>
      <c r="F1669" s="389"/>
      <c r="G1669" s="389"/>
      <c r="I1669" s="22"/>
      <c r="J1669" s="389"/>
      <c r="K1669" s="389"/>
      <c r="L1669" s="389"/>
      <c r="M1669" s="389"/>
    </row>
    <row r="1670" spans="1:13" ht="15" x14ac:dyDescent="0.25">
      <c r="A1670" s="389"/>
      <c r="D1670" s="391"/>
      <c r="E1670" s="390"/>
      <c r="F1670" s="389"/>
      <c r="G1670" s="389"/>
      <c r="I1670" s="22"/>
      <c r="J1670" s="389"/>
      <c r="K1670" s="389"/>
      <c r="L1670" s="389"/>
      <c r="M1670" s="389"/>
    </row>
    <row r="1671" spans="1:13" ht="15" x14ac:dyDescent="0.25">
      <c r="A1671" s="389"/>
      <c r="D1671" s="391"/>
      <c r="E1671" s="390"/>
      <c r="F1671" s="389"/>
      <c r="G1671" s="389"/>
      <c r="I1671" s="22"/>
      <c r="J1671" s="389"/>
      <c r="K1671" s="389"/>
      <c r="L1671" s="389"/>
      <c r="M1671" s="389"/>
    </row>
    <row r="1672" spans="1:13" ht="15" x14ac:dyDescent="0.25">
      <c r="A1672" s="389"/>
      <c r="D1672" s="391"/>
      <c r="E1672" s="390"/>
      <c r="F1672" s="389"/>
      <c r="G1672" s="389"/>
      <c r="I1672" s="22"/>
      <c r="J1672" s="389"/>
      <c r="K1672" s="389"/>
      <c r="L1672" s="389"/>
      <c r="M1672" s="389"/>
    </row>
    <row r="1673" spans="1:13" ht="15" x14ac:dyDescent="0.25">
      <c r="A1673" s="389"/>
      <c r="D1673" s="391"/>
      <c r="E1673" s="390"/>
      <c r="F1673" s="389"/>
      <c r="G1673" s="389"/>
      <c r="I1673" s="22"/>
      <c r="J1673" s="389"/>
      <c r="K1673" s="389"/>
      <c r="L1673" s="389"/>
      <c r="M1673" s="389"/>
    </row>
    <row r="1674" spans="1:13" ht="15" x14ac:dyDescent="0.25">
      <c r="A1674" s="389"/>
      <c r="D1674" s="391"/>
      <c r="E1674" s="390"/>
      <c r="F1674" s="389"/>
      <c r="G1674" s="389"/>
      <c r="I1674" s="22"/>
      <c r="J1674" s="389"/>
      <c r="K1674" s="389"/>
      <c r="L1674" s="389"/>
      <c r="M1674" s="389"/>
    </row>
    <row r="1675" spans="1:13" ht="15" x14ac:dyDescent="0.25">
      <c r="A1675" s="389"/>
      <c r="D1675" s="391"/>
      <c r="E1675" s="390"/>
      <c r="F1675" s="389"/>
      <c r="G1675" s="389"/>
      <c r="I1675" s="22"/>
      <c r="J1675" s="389"/>
      <c r="K1675" s="389"/>
      <c r="L1675" s="389"/>
      <c r="M1675" s="389"/>
    </row>
    <row r="1676" spans="1:13" ht="15" x14ac:dyDescent="0.25">
      <c r="A1676" s="389"/>
      <c r="D1676" s="391"/>
      <c r="E1676" s="390"/>
      <c r="F1676" s="389"/>
      <c r="G1676" s="389"/>
      <c r="I1676" s="22"/>
      <c r="J1676" s="389"/>
      <c r="K1676" s="389"/>
      <c r="L1676" s="389"/>
      <c r="M1676" s="389"/>
    </row>
    <row r="1677" spans="1:13" ht="15" x14ac:dyDescent="0.25">
      <c r="A1677" s="389"/>
      <c r="D1677" s="391"/>
      <c r="E1677" s="390"/>
      <c r="F1677" s="389"/>
      <c r="G1677" s="389"/>
      <c r="I1677" s="22"/>
      <c r="J1677" s="389"/>
      <c r="K1677" s="389"/>
      <c r="L1677" s="389"/>
      <c r="M1677" s="389"/>
    </row>
    <row r="1678" spans="1:13" ht="15" x14ac:dyDescent="0.25">
      <c r="A1678" s="389"/>
      <c r="D1678" s="391"/>
      <c r="E1678" s="390"/>
      <c r="F1678" s="389"/>
      <c r="G1678" s="389"/>
      <c r="I1678" s="22"/>
      <c r="J1678" s="389"/>
      <c r="K1678" s="389"/>
      <c r="L1678" s="389"/>
      <c r="M1678" s="389"/>
    </row>
    <row r="1679" spans="1:13" ht="15" x14ac:dyDescent="0.25">
      <c r="A1679" s="389"/>
      <c r="D1679" s="391"/>
      <c r="E1679" s="390"/>
      <c r="F1679" s="389"/>
      <c r="G1679" s="389"/>
      <c r="I1679" s="22"/>
      <c r="J1679" s="389"/>
      <c r="K1679" s="389"/>
      <c r="L1679" s="389"/>
      <c r="M1679" s="389"/>
    </row>
    <row r="1680" spans="1:13" ht="15" x14ac:dyDescent="0.25">
      <c r="A1680" s="389"/>
      <c r="D1680" s="391"/>
      <c r="E1680" s="390"/>
      <c r="F1680" s="389"/>
      <c r="G1680" s="389"/>
      <c r="I1680" s="22"/>
      <c r="J1680" s="389"/>
      <c r="K1680" s="389"/>
      <c r="L1680" s="389"/>
      <c r="M1680" s="389"/>
    </row>
    <row r="1681" spans="1:13" ht="15" x14ac:dyDescent="0.25">
      <c r="A1681" s="389"/>
      <c r="D1681" s="391"/>
      <c r="E1681" s="390"/>
      <c r="F1681" s="389"/>
      <c r="G1681" s="389"/>
      <c r="I1681" s="22"/>
      <c r="J1681" s="389"/>
      <c r="K1681" s="389"/>
      <c r="L1681" s="389"/>
      <c r="M1681" s="389"/>
    </row>
    <row r="1682" spans="1:13" ht="15" x14ac:dyDescent="0.25">
      <c r="A1682" s="389"/>
      <c r="D1682" s="391"/>
      <c r="E1682" s="390"/>
      <c r="F1682" s="389"/>
      <c r="G1682" s="389"/>
      <c r="I1682" s="22"/>
      <c r="J1682" s="389"/>
      <c r="K1682" s="389"/>
      <c r="L1682" s="389"/>
      <c r="M1682" s="389"/>
    </row>
    <row r="1683" spans="1:13" ht="15" x14ac:dyDescent="0.25">
      <c r="A1683" s="389"/>
      <c r="D1683" s="391"/>
      <c r="E1683" s="390"/>
      <c r="F1683" s="389"/>
      <c r="G1683" s="389"/>
      <c r="I1683" s="22"/>
      <c r="J1683" s="389"/>
      <c r="K1683" s="389"/>
      <c r="L1683" s="389"/>
      <c r="M1683" s="389"/>
    </row>
    <row r="1684" spans="1:13" ht="15" x14ac:dyDescent="0.25">
      <c r="A1684" s="389"/>
      <c r="D1684" s="391"/>
      <c r="E1684" s="390"/>
      <c r="F1684" s="389"/>
      <c r="G1684" s="389"/>
      <c r="I1684" s="22"/>
      <c r="J1684" s="389"/>
      <c r="K1684" s="389"/>
      <c r="L1684" s="389"/>
      <c r="M1684" s="389"/>
    </row>
    <row r="1685" spans="1:13" ht="15" x14ac:dyDescent="0.25">
      <c r="A1685" s="389"/>
      <c r="D1685" s="391"/>
      <c r="E1685" s="390"/>
      <c r="F1685" s="389"/>
      <c r="G1685" s="389"/>
      <c r="I1685" s="22"/>
      <c r="J1685" s="389"/>
      <c r="K1685" s="389"/>
      <c r="L1685" s="389"/>
      <c r="M1685" s="389"/>
    </row>
    <row r="1686" spans="1:13" ht="15" x14ac:dyDescent="0.25">
      <c r="A1686" s="389"/>
      <c r="D1686" s="391"/>
      <c r="E1686" s="390"/>
      <c r="F1686" s="389"/>
      <c r="G1686" s="389"/>
      <c r="I1686" s="22"/>
      <c r="J1686" s="389"/>
      <c r="K1686" s="389"/>
      <c r="L1686" s="389"/>
      <c r="M1686" s="389"/>
    </row>
    <row r="1687" spans="1:13" ht="15" x14ac:dyDescent="0.25">
      <c r="A1687" s="389"/>
      <c r="D1687" s="391"/>
      <c r="E1687" s="390"/>
      <c r="F1687" s="389"/>
      <c r="G1687" s="389"/>
      <c r="I1687" s="22"/>
      <c r="J1687" s="389"/>
      <c r="K1687" s="389"/>
      <c r="L1687" s="389"/>
      <c r="M1687" s="389"/>
    </row>
    <row r="1688" spans="1:13" ht="15" x14ac:dyDescent="0.25">
      <c r="A1688" s="389"/>
      <c r="D1688" s="391"/>
      <c r="E1688" s="390"/>
      <c r="F1688" s="389"/>
      <c r="G1688" s="389"/>
      <c r="I1688" s="22"/>
      <c r="J1688" s="389"/>
      <c r="K1688" s="389"/>
      <c r="L1688" s="389"/>
      <c r="M1688" s="389"/>
    </row>
    <row r="1689" spans="1:13" ht="15" x14ac:dyDescent="0.25">
      <c r="A1689" s="389"/>
      <c r="D1689" s="391"/>
      <c r="E1689" s="390"/>
      <c r="F1689" s="389"/>
      <c r="G1689" s="389"/>
      <c r="I1689" s="22"/>
      <c r="J1689" s="389"/>
      <c r="K1689" s="389"/>
      <c r="L1689" s="389"/>
      <c r="M1689" s="389"/>
    </row>
    <row r="1690" spans="1:13" ht="15" x14ac:dyDescent="0.25">
      <c r="A1690" s="389"/>
      <c r="D1690" s="391"/>
      <c r="E1690" s="390"/>
      <c r="F1690" s="389"/>
      <c r="G1690" s="389"/>
      <c r="I1690" s="22"/>
      <c r="J1690" s="389"/>
      <c r="K1690" s="389"/>
      <c r="L1690" s="389"/>
      <c r="M1690" s="389"/>
    </row>
    <row r="1691" spans="1:13" ht="15" x14ac:dyDescent="0.25">
      <c r="A1691" s="389"/>
      <c r="D1691" s="391"/>
      <c r="E1691" s="390"/>
      <c r="F1691" s="389"/>
      <c r="G1691" s="389"/>
      <c r="I1691" s="22"/>
      <c r="J1691" s="389"/>
      <c r="K1691" s="389"/>
      <c r="L1691" s="389"/>
      <c r="M1691" s="389"/>
    </row>
    <row r="1692" spans="1:13" ht="15" x14ac:dyDescent="0.25">
      <c r="A1692" s="389"/>
      <c r="D1692" s="391"/>
      <c r="E1692" s="390"/>
      <c r="F1692" s="389"/>
      <c r="G1692" s="389"/>
      <c r="I1692" s="22"/>
      <c r="J1692" s="389"/>
      <c r="K1692" s="389"/>
      <c r="L1692" s="389"/>
      <c r="M1692" s="389"/>
    </row>
    <row r="1693" spans="1:13" ht="15" x14ac:dyDescent="0.25">
      <c r="A1693" s="389"/>
      <c r="D1693" s="391"/>
      <c r="E1693" s="390"/>
      <c r="F1693" s="389"/>
      <c r="G1693" s="389"/>
      <c r="I1693" s="22"/>
      <c r="J1693" s="389"/>
      <c r="K1693" s="389"/>
      <c r="L1693" s="389"/>
      <c r="M1693" s="389"/>
    </row>
    <row r="1694" spans="1:13" ht="15" x14ac:dyDescent="0.25">
      <c r="A1694" s="389"/>
      <c r="D1694" s="391"/>
      <c r="E1694" s="390"/>
      <c r="F1694" s="389"/>
      <c r="G1694" s="389"/>
      <c r="I1694" s="22"/>
      <c r="J1694" s="389"/>
      <c r="K1694" s="389"/>
      <c r="L1694" s="389"/>
      <c r="M1694" s="389"/>
    </row>
    <row r="1695" spans="1:13" ht="15" x14ac:dyDescent="0.25">
      <c r="A1695" s="389"/>
      <c r="D1695" s="391"/>
      <c r="E1695" s="390"/>
      <c r="F1695" s="389"/>
      <c r="G1695" s="389"/>
      <c r="I1695" s="22"/>
      <c r="J1695" s="389"/>
      <c r="K1695" s="389"/>
      <c r="L1695" s="389"/>
      <c r="M1695" s="389"/>
    </row>
    <row r="1696" spans="1:13" ht="15" x14ac:dyDescent="0.25">
      <c r="A1696" s="389"/>
      <c r="D1696" s="391"/>
      <c r="E1696" s="390"/>
      <c r="F1696" s="389"/>
      <c r="G1696" s="389"/>
      <c r="I1696" s="22"/>
      <c r="J1696" s="389"/>
      <c r="K1696" s="389"/>
      <c r="L1696" s="389"/>
      <c r="M1696" s="389"/>
    </row>
    <row r="1697" spans="1:13" ht="15" x14ac:dyDescent="0.25">
      <c r="A1697" s="389"/>
      <c r="D1697" s="391"/>
      <c r="E1697" s="390"/>
      <c r="F1697" s="389"/>
      <c r="G1697" s="389"/>
      <c r="I1697" s="22"/>
      <c r="J1697" s="389"/>
      <c r="K1697" s="389"/>
      <c r="L1697" s="389"/>
      <c r="M1697" s="389"/>
    </row>
    <row r="1698" spans="1:13" ht="15" x14ac:dyDescent="0.25">
      <c r="A1698" s="389"/>
      <c r="D1698" s="391"/>
      <c r="E1698" s="390"/>
      <c r="F1698" s="389"/>
      <c r="G1698" s="389"/>
      <c r="I1698" s="22"/>
      <c r="J1698" s="389"/>
      <c r="K1698" s="389"/>
      <c r="L1698" s="389"/>
      <c r="M1698" s="389"/>
    </row>
    <row r="1699" spans="1:13" ht="15" x14ac:dyDescent="0.25">
      <c r="A1699" s="389"/>
      <c r="D1699" s="391"/>
      <c r="E1699" s="390"/>
      <c r="F1699" s="389"/>
      <c r="G1699" s="389"/>
      <c r="I1699" s="22"/>
      <c r="J1699" s="389"/>
      <c r="K1699" s="389"/>
      <c r="L1699" s="389"/>
      <c r="M1699" s="389"/>
    </row>
    <row r="1700" spans="1:13" ht="15" x14ac:dyDescent="0.25">
      <c r="A1700" s="389"/>
      <c r="D1700" s="391"/>
      <c r="E1700" s="390"/>
      <c r="F1700" s="389"/>
      <c r="G1700" s="389"/>
      <c r="I1700" s="22"/>
      <c r="J1700" s="389"/>
      <c r="K1700" s="389"/>
      <c r="L1700" s="389"/>
      <c r="M1700" s="389"/>
    </row>
    <row r="1701" spans="1:13" ht="15" x14ac:dyDescent="0.25">
      <c r="A1701" s="389"/>
      <c r="D1701" s="391"/>
      <c r="E1701" s="390"/>
      <c r="F1701" s="389"/>
      <c r="G1701" s="389"/>
      <c r="I1701" s="22"/>
      <c r="J1701" s="389"/>
      <c r="K1701" s="389"/>
      <c r="L1701" s="389"/>
      <c r="M1701" s="389"/>
    </row>
    <row r="1702" spans="1:13" ht="15" x14ac:dyDescent="0.25">
      <c r="A1702" s="389"/>
      <c r="D1702" s="391"/>
      <c r="E1702" s="390"/>
      <c r="F1702" s="389"/>
      <c r="G1702" s="389"/>
      <c r="I1702" s="22"/>
      <c r="J1702" s="389"/>
      <c r="K1702" s="389"/>
      <c r="L1702" s="389"/>
      <c r="M1702" s="389"/>
    </row>
    <row r="1703" spans="1:13" ht="15" x14ac:dyDescent="0.25">
      <c r="A1703" s="389"/>
      <c r="D1703" s="391"/>
      <c r="E1703" s="390"/>
      <c r="F1703" s="389"/>
      <c r="G1703" s="389"/>
      <c r="I1703" s="22"/>
      <c r="J1703" s="389"/>
      <c r="K1703" s="389"/>
      <c r="L1703" s="389"/>
      <c r="M1703" s="389"/>
    </row>
    <row r="1704" spans="1:13" ht="15" x14ac:dyDescent="0.25">
      <c r="A1704" s="389"/>
      <c r="D1704" s="391"/>
      <c r="E1704" s="390"/>
      <c r="F1704" s="389"/>
      <c r="G1704" s="389"/>
      <c r="I1704" s="22"/>
      <c r="J1704" s="389"/>
      <c r="K1704" s="389"/>
      <c r="L1704" s="389"/>
      <c r="M1704" s="389"/>
    </row>
    <row r="1705" spans="1:13" ht="15" x14ac:dyDescent="0.25">
      <c r="A1705" s="389"/>
      <c r="D1705" s="391"/>
      <c r="E1705" s="390"/>
      <c r="F1705" s="389"/>
      <c r="G1705" s="389"/>
      <c r="I1705" s="22"/>
      <c r="J1705" s="389"/>
      <c r="K1705" s="389"/>
      <c r="L1705" s="389"/>
      <c r="M1705" s="389"/>
    </row>
    <row r="1706" spans="1:13" ht="15" x14ac:dyDescent="0.25">
      <c r="A1706" s="389"/>
      <c r="D1706" s="391"/>
      <c r="E1706" s="390"/>
      <c r="F1706" s="389"/>
      <c r="G1706" s="389"/>
      <c r="I1706" s="22"/>
      <c r="J1706" s="389"/>
      <c r="K1706" s="389"/>
      <c r="L1706" s="389"/>
      <c r="M1706" s="389"/>
    </row>
    <row r="1707" spans="1:13" ht="15" x14ac:dyDescent="0.25">
      <c r="A1707" s="389"/>
      <c r="D1707" s="391"/>
      <c r="E1707" s="390"/>
      <c r="F1707" s="389"/>
      <c r="G1707" s="389"/>
      <c r="I1707" s="22"/>
      <c r="J1707" s="389"/>
      <c r="K1707" s="389"/>
      <c r="L1707" s="389"/>
      <c r="M1707" s="389"/>
    </row>
    <row r="1708" spans="1:13" ht="15" x14ac:dyDescent="0.25">
      <c r="A1708" s="389"/>
      <c r="D1708" s="391"/>
      <c r="E1708" s="390"/>
      <c r="F1708" s="389"/>
      <c r="G1708" s="389"/>
      <c r="I1708" s="22"/>
      <c r="J1708" s="389"/>
      <c r="K1708" s="389"/>
      <c r="L1708" s="389"/>
      <c r="M1708" s="389"/>
    </row>
    <row r="1709" spans="1:13" ht="15" x14ac:dyDescent="0.25">
      <c r="A1709" s="389"/>
      <c r="D1709" s="391"/>
      <c r="E1709" s="390"/>
      <c r="F1709" s="389"/>
      <c r="G1709" s="389"/>
      <c r="I1709" s="22"/>
      <c r="J1709" s="389"/>
      <c r="K1709" s="389"/>
      <c r="L1709" s="389"/>
      <c r="M1709" s="389"/>
    </row>
    <row r="1710" spans="1:13" ht="15" x14ac:dyDescent="0.25">
      <c r="A1710" s="389"/>
      <c r="D1710" s="391"/>
      <c r="E1710" s="390"/>
      <c r="F1710" s="389"/>
      <c r="G1710" s="389"/>
      <c r="I1710" s="22"/>
      <c r="J1710" s="389"/>
      <c r="K1710" s="389"/>
      <c r="L1710" s="389"/>
      <c r="M1710" s="389"/>
    </row>
    <row r="1711" spans="1:13" ht="15" x14ac:dyDescent="0.25">
      <c r="A1711" s="389"/>
      <c r="D1711" s="391"/>
      <c r="E1711" s="390"/>
      <c r="F1711" s="389"/>
      <c r="G1711" s="389"/>
      <c r="I1711" s="22"/>
      <c r="J1711" s="389"/>
      <c r="K1711" s="389"/>
      <c r="L1711" s="389"/>
      <c r="M1711" s="389"/>
    </row>
    <row r="1712" spans="1:13" ht="15" x14ac:dyDescent="0.25">
      <c r="A1712" s="389"/>
      <c r="D1712" s="391"/>
      <c r="E1712" s="390"/>
      <c r="F1712" s="389"/>
      <c r="G1712" s="389"/>
      <c r="I1712" s="22"/>
      <c r="J1712" s="389"/>
      <c r="K1712" s="389"/>
      <c r="L1712" s="389"/>
      <c r="M1712" s="389"/>
    </row>
    <row r="1713" spans="1:13" ht="15" x14ac:dyDescent="0.25">
      <c r="A1713" s="389"/>
      <c r="D1713" s="391"/>
      <c r="E1713" s="390"/>
      <c r="F1713" s="389"/>
      <c r="G1713" s="389"/>
      <c r="I1713" s="22"/>
      <c r="J1713" s="389"/>
      <c r="K1713" s="389"/>
      <c r="L1713" s="389"/>
      <c r="M1713" s="389"/>
    </row>
    <row r="1714" spans="1:13" ht="15" x14ac:dyDescent="0.25">
      <c r="A1714" s="389"/>
      <c r="D1714" s="391"/>
      <c r="E1714" s="390"/>
      <c r="F1714" s="389"/>
      <c r="G1714" s="389"/>
      <c r="I1714" s="22"/>
      <c r="J1714" s="389"/>
      <c r="K1714" s="389"/>
      <c r="L1714" s="389"/>
      <c r="M1714" s="389"/>
    </row>
    <row r="1715" spans="1:13" ht="15" x14ac:dyDescent="0.25">
      <c r="A1715" s="389"/>
      <c r="D1715" s="391"/>
      <c r="E1715" s="390"/>
      <c r="F1715" s="389"/>
      <c r="G1715" s="389"/>
      <c r="I1715" s="22"/>
      <c r="J1715" s="389"/>
      <c r="K1715" s="389"/>
      <c r="L1715" s="389"/>
      <c r="M1715" s="389"/>
    </row>
    <row r="1716" spans="1:13" ht="15" x14ac:dyDescent="0.25">
      <c r="A1716" s="389"/>
      <c r="D1716" s="391"/>
      <c r="E1716" s="390"/>
      <c r="F1716" s="389"/>
      <c r="G1716" s="389"/>
      <c r="I1716" s="22"/>
      <c r="J1716" s="389"/>
      <c r="K1716" s="389"/>
      <c r="L1716" s="389"/>
      <c r="M1716" s="389"/>
    </row>
    <row r="1717" spans="1:13" ht="15" x14ac:dyDescent="0.25">
      <c r="A1717" s="389"/>
      <c r="D1717" s="391"/>
      <c r="E1717" s="390"/>
      <c r="F1717" s="389"/>
      <c r="G1717" s="389"/>
      <c r="I1717" s="22"/>
      <c r="J1717" s="389"/>
      <c r="K1717" s="389"/>
      <c r="L1717" s="389"/>
      <c r="M1717" s="389"/>
    </row>
    <row r="1718" spans="1:13" ht="15" x14ac:dyDescent="0.25">
      <c r="A1718" s="389"/>
      <c r="D1718" s="391"/>
      <c r="E1718" s="390"/>
      <c r="F1718" s="389"/>
      <c r="G1718" s="389"/>
      <c r="I1718" s="22"/>
      <c r="J1718" s="389"/>
      <c r="K1718" s="389"/>
      <c r="L1718" s="389"/>
      <c r="M1718" s="389"/>
    </row>
    <row r="1719" spans="1:13" ht="15" x14ac:dyDescent="0.25">
      <c r="A1719" s="389"/>
      <c r="D1719" s="391"/>
      <c r="E1719" s="390"/>
      <c r="F1719" s="389"/>
      <c r="G1719" s="389"/>
      <c r="I1719" s="22"/>
      <c r="J1719" s="389"/>
      <c r="K1719" s="389"/>
      <c r="L1719" s="389"/>
      <c r="M1719" s="389"/>
    </row>
    <row r="1720" spans="1:13" ht="15" x14ac:dyDescent="0.25">
      <c r="A1720" s="389"/>
      <c r="D1720" s="391"/>
      <c r="E1720" s="390"/>
      <c r="F1720" s="389"/>
      <c r="G1720" s="389"/>
      <c r="I1720" s="22"/>
      <c r="J1720" s="389"/>
      <c r="K1720" s="389"/>
      <c r="L1720" s="389"/>
      <c r="M1720" s="389"/>
    </row>
    <row r="1721" spans="1:13" ht="15" x14ac:dyDescent="0.25">
      <c r="A1721" s="389"/>
      <c r="D1721" s="391"/>
      <c r="E1721" s="390"/>
      <c r="F1721" s="389"/>
      <c r="G1721" s="389"/>
      <c r="I1721" s="22"/>
      <c r="J1721" s="389"/>
      <c r="K1721" s="389"/>
      <c r="L1721" s="389"/>
      <c r="M1721" s="389"/>
    </row>
    <row r="1722" spans="1:13" ht="15" x14ac:dyDescent="0.25">
      <c r="A1722" s="389"/>
      <c r="D1722" s="391"/>
      <c r="E1722" s="390"/>
      <c r="F1722" s="389"/>
      <c r="G1722" s="389"/>
      <c r="I1722" s="22"/>
      <c r="J1722" s="389"/>
      <c r="K1722" s="389"/>
      <c r="L1722" s="389"/>
      <c r="M1722" s="389"/>
    </row>
    <row r="1723" spans="1:13" ht="15" x14ac:dyDescent="0.25">
      <c r="A1723" s="389"/>
      <c r="D1723" s="391"/>
      <c r="E1723" s="390"/>
      <c r="F1723" s="389"/>
      <c r="G1723" s="389"/>
      <c r="I1723" s="22"/>
      <c r="J1723" s="389"/>
      <c r="K1723" s="389"/>
      <c r="L1723" s="389"/>
      <c r="M1723" s="389"/>
    </row>
    <row r="1724" spans="1:13" ht="15" x14ac:dyDescent="0.25">
      <c r="A1724" s="389"/>
      <c r="D1724" s="391"/>
      <c r="E1724" s="390"/>
      <c r="F1724" s="389"/>
      <c r="G1724" s="389"/>
      <c r="I1724" s="22"/>
      <c r="J1724" s="389"/>
      <c r="K1724" s="389"/>
      <c r="L1724" s="389"/>
      <c r="M1724" s="389"/>
    </row>
    <row r="1725" spans="1:13" ht="15" x14ac:dyDescent="0.25">
      <c r="A1725" s="389"/>
      <c r="D1725" s="391"/>
      <c r="E1725" s="390"/>
      <c r="F1725" s="389"/>
      <c r="G1725" s="389"/>
      <c r="I1725" s="22"/>
      <c r="J1725" s="389"/>
      <c r="K1725" s="389"/>
      <c r="L1725" s="389"/>
      <c r="M1725" s="389"/>
    </row>
    <row r="1726" spans="1:13" ht="15" x14ac:dyDescent="0.25">
      <c r="A1726" s="389"/>
      <c r="D1726" s="391"/>
      <c r="E1726" s="390"/>
      <c r="F1726" s="389"/>
      <c r="G1726" s="389"/>
      <c r="I1726" s="22"/>
      <c r="J1726" s="389"/>
      <c r="K1726" s="389"/>
      <c r="L1726" s="389"/>
      <c r="M1726" s="389"/>
    </row>
    <row r="1727" spans="1:13" ht="15" x14ac:dyDescent="0.25">
      <c r="A1727" s="389"/>
      <c r="D1727" s="391"/>
      <c r="E1727" s="390"/>
      <c r="F1727" s="389"/>
      <c r="G1727" s="389"/>
      <c r="I1727" s="22"/>
      <c r="J1727" s="389"/>
      <c r="K1727" s="389"/>
      <c r="L1727" s="389"/>
      <c r="M1727" s="389"/>
    </row>
    <row r="1728" spans="1:13" ht="15" x14ac:dyDescent="0.25">
      <c r="A1728" s="389"/>
      <c r="D1728" s="391"/>
      <c r="E1728" s="390"/>
      <c r="F1728" s="389"/>
      <c r="G1728" s="389"/>
      <c r="I1728" s="22"/>
      <c r="J1728" s="389"/>
      <c r="K1728" s="389"/>
      <c r="L1728" s="389"/>
      <c r="M1728" s="389"/>
    </row>
    <row r="1729" spans="1:13" ht="15" x14ac:dyDescent="0.25">
      <c r="A1729" s="389"/>
      <c r="D1729" s="391"/>
      <c r="E1729" s="390"/>
      <c r="F1729" s="389"/>
      <c r="G1729" s="389"/>
      <c r="I1729" s="22"/>
      <c r="J1729" s="389"/>
      <c r="K1729" s="389"/>
      <c r="L1729" s="389"/>
      <c r="M1729" s="389"/>
    </row>
    <row r="1730" spans="1:13" ht="15" x14ac:dyDescent="0.25">
      <c r="A1730" s="389"/>
      <c r="D1730" s="391"/>
      <c r="E1730" s="390"/>
      <c r="F1730" s="389"/>
      <c r="G1730" s="389"/>
      <c r="I1730" s="22"/>
      <c r="J1730" s="389"/>
      <c r="K1730" s="389"/>
      <c r="L1730" s="389"/>
      <c r="M1730" s="389"/>
    </row>
    <row r="1731" spans="1:13" ht="15" x14ac:dyDescent="0.25">
      <c r="A1731" s="389"/>
      <c r="D1731" s="391"/>
      <c r="E1731" s="390"/>
      <c r="F1731" s="389"/>
      <c r="G1731" s="389"/>
      <c r="I1731" s="22"/>
      <c r="J1731" s="389"/>
      <c r="K1731" s="389"/>
      <c r="L1731" s="389"/>
      <c r="M1731" s="389"/>
    </row>
    <row r="1732" spans="1:13" ht="15" x14ac:dyDescent="0.25">
      <c r="A1732" s="389"/>
      <c r="D1732" s="391"/>
      <c r="E1732" s="390"/>
      <c r="F1732" s="389"/>
      <c r="G1732" s="389"/>
      <c r="I1732" s="22"/>
      <c r="J1732" s="389"/>
      <c r="K1732" s="389"/>
      <c r="L1732" s="389"/>
      <c r="M1732" s="389"/>
    </row>
    <row r="1733" spans="1:13" ht="15" x14ac:dyDescent="0.25">
      <c r="A1733" s="389"/>
      <c r="D1733" s="391"/>
      <c r="E1733" s="390"/>
      <c r="F1733" s="389"/>
      <c r="G1733" s="389"/>
      <c r="I1733" s="22"/>
      <c r="J1733" s="389"/>
      <c r="K1733" s="389"/>
      <c r="L1733" s="389"/>
      <c r="M1733" s="389"/>
    </row>
    <row r="1734" spans="1:13" ht="15" x14ac:dyDescent="0.25">
      <c r="A1734" s="389"/>
      <c r="D1734" s="391"/>
      <c r="E1734" s="390"/>
      <c r="F1734" s="389"/>
      <c r="G1734" s="389"/>
      <c r="I1734" s="22"/>
      <c r="J1734" s="389"/>
      <c r="K1734" s="389"/>
      <c r="L1734" s="389"/>
      <c r="M1734" s="389"/>
    </row>
    <row r="1735" spans="1:13" ht="15" x14ac:dyDescent="0.25">
      <c r="A1735" s="389"/>
      <c r="D1735" s="391"/>
      <c r="E1735" s="390"/>
      <c r="F1735" s="389"/>
      <c r="G1735" s="389"/>
      <c r="I1735" s="22"/>
      <c r="J1735" s="389"/>
      <c r="K1735" s="389"/>
      <c r="L1735" s="389"/>
      <c r="M1735" s="389"/>
    </row>
    <row r="1736" spans="1:13" ht="15" x14ac:dyDescent="0.25">
      <c r="A1736" s="389"/>
      <c r="D1736" s="391"/>
      <c r="E1736" s="390"/>
      <c r="F1736" s="389"/>
      <c r="G1736" s="389"/>
      <c r="I1736" s="22"/>
      <c r="J1736" s="389"/>
      <c r="K1736" s="389"/>
      <c r="L1736" s="389"/>
      <c r="M1736" s="389"/>
    </row>
    <row r="1737" spans="1:13" ht="15" x14ac:dyDescent="0.25">
      <c r="A1737" s="389"/>
      <c r="D1737" s="391"/>
      <c r="E1737" s="390"/>
      <c r="F1737" s="389"/>
      <c r="G1737" s="389"/>
      <c r="I1737" s="22"/>
      <c r="J1737" s="389"/>
      <c r="K1737" s="389"/>
      <c r="L1737" s="389"/>
      <c r="M1737" s="389"/>
    </row>
    <row r="1738" spans="1:13" ht="15" x14ac:dyDescent="0.25">
      <c r="A1738" s="389"/>
      <c r="D1738" s="391"/>
      <c r="E1738" s="390"/>
      <c r="F1738" s="389"/>
      <c r="G1738" s="389"/>
      <c r="I1738" s="22"/>
      <c r="J1738" s="389"/>
      <c r="K1738" s="389"/>
      <c r="L1738" s="389"/>
      <c r="M1738" s="389"/>
    </row>
    <row r="1739" spans="1:13" ht="15" x14ac:dyDescent="0.25">
      <c r="A1739" s="389"/>
      <c r="D1739" s="391"/>
      <c r="E1739" s="390"/>
      <c r="F1739" s="389"/>
      <c r="G1739" s="389"/>
      <c r="I1739" s="22"/>
      <c r="J1739" s="389"/>
      <c r="K1739" s="389"/>
      <c r="L1739" s="389"/>
      <c r="M1739" s="389"/>
    </row>
    <row r="1740" spans="1:13" ht="15" x14ac:dyDescent="0.25">
      <c r="A1740" s="389"/>
      <c r="D1740" s="391"/>
      <c r="E1740" s="390"/>
      <c r="F1740" s="389"/>
      <c r="G1740" s="389"/>
      <c r="I1740" s="22"/>
      <c r="J1740" s="389"/>
      <c r="K1740" s="389"/>
      <c r="L1740" s="389"/>
      <c r="M1740" s="389"/>
    </row>
    <row r="1741" spans="1:13" ht="15" x14ac:dyDescent="0.25">
      <c r="A1741" s="389"/>
      <c r="D1741" s="391"/>
      <c r="E1741" s="390"/>
      <c r="F1741" s="389"/>
      <c r="G1741" s="389"/>
      <c r="I1741" s="22"/>
      <c r="J1741" s="389"/>
      <c r="K1741" s="389"/>
      <c r="L1741" s="389"/>
      <c r="M1741" s="389"/>
    </row>
    <row r="1742" spans="1:13" ht="15" x14ac:dyDescent="0.25">
      <c r="A1742" s="389"/>
      <c r="D1742" s="391"/>
      <c r="E1742" s="390"/>
      <c r="F1742" s="389"/>
      <c r="G1742" s="389"/>
      <c r="I1742" s="22"/>
      <c r="J1742" s="389"/>
      <c r="K1742" s="389"/>
      <c r="L1742" s="389"/>
      <c r="M1742" s="389"/>
    </row>
    <row r="1743" spans="1:13" ht="15" x14ac:dyDescent="0.25">
      <c r="A1743" s="389"/>
      <c r="D1743" s="391"/>
      <c r="E1743" s="390"/>
      <c r="F1743" s="389"/>
      <c r="G1743" s="389"/>
      <c r="I1743" s="22"/>
      <c r="J1743" s="389"/>
      <c r="K1743" s="389"/>
      <c r="L1743" s="389"/>
      <c r="M1743" s="389"/>
    </row>
    <row r="1744" spans="1:13" ht="15" x14ac:dyDescent="0.25">
      <c r="A1744" s="389"/>
      <c r="D1744" s="391"/>
      <c r="E1744" s="390"/>
      <c r="F1744" s="389"/>
      <c r="G1744" s="389"/>
      <c r="I1744" s="22"/>
      <c r="J1744" s="389"/>
      <c r="K1744" s="389"/>
      <c r="L1744" s="389"/>
      <c r="M1744" s="389"/>
    </row>
    <row r="1745" spans="1:13" ht="15" x14ac:dyDescent="0.25">
      <c r="A1745" s="389"/>
      <c r="D1745" s="391"/>
      <c r="E1745" s="390"/>
      <c r="F1745" s="389"/>
      <c r="G1745" s="389"/>
      <c r="I1745" s="22"/>
      <c r="J1745" s="389"/>
      <c r="K1745" s="389"/>
      <c r="L1745" s="389"/>
      <c r="M1745" s="389"/>
    </row>
    <row r="1746" spans="1:13" ht="15" x14ac:dyDescent="0.25">
      <c r="A1746" s="389"/>
      <c r="D1746" s="391"/>
      <c r="E1746" s="390"/>
      <c r="F1746" s="389"/>
      <c r="G1746" s="389"/>
      <c r="I1746" s="22"/>
      <c r="J1746" s="389"/>
      <c r="K1746" s="389"/>
      <c r="L1746" s="389"/>
      <c r="M1746" s="389"/>
    </row>
    <row r="1747" spans="1:13" ht="15" x14ac:dyDescent="0.25">
      <c r="A1747" s="389"/>
      <c r="D1747" s="391"/>
      <c r="E1747" s="390"/>
      <c r="F1747" s="389"/>
      <c r="G1747" s="389"/>
      <c r="I1747" s="22"/>
      <c r="J1747" s="389"/>
      <c r="K1747" s="389"/>
      <c r="L1747" s="389"/>
      <c r="M1747" s="389"/>
    </row>
    <row r="1748" spans="1:13" ht="15" x14ac:dyDescent="0.25">
      <c r="A1748" s="389"/>
      <c r="D1748" s="391"/>
      <c r="E1748" s="390"/>
      <c r="F1748" s="389"/>
      <c r="G1748" s="389"/>
      <c r="I1748" s="22"/>
      <c r="J1748" s="389"/>
      <c r="K1748" s="389"/>
      <c r="L1748" s="389"/>
      <c r="M1748" s="389"/>
    </row>
    <row r="1749" spans="1:13" ht="15" x14ac:dyDescent="0.25">
      <c r="A1749" s="389"/>
      <c r="D1749" s="391"/>
      <c r="E1749" s="390"/>
      <c r="F1749" s="389"/>
      <c r="G1749" s="389"/>
      <c r="I1749" s="22"/>
      <c r="J1749" s="389"/>
      <c r="K1749" s="389"/>
      <c r="L1749" s="389"/>
      <c r="M1749" s="389"/>
    </row>
    <row r="1750" spans="1:13" ht="15" x14ac:dyDescent="0.25">
      <c r="A1750" s="389"/>
      <c r="D1750" s="391"/>
      <c r="E1750" s="390"/>
      <c r="F1750" s="389"/>
      <c r="G1750" s="389"/>
      <c r="I1750" s="22"/>
      <c r="J1750" s="389"/>
      <c r="K1750" s="389"/>
      <c r="L1750" s="389"/>
      <c r="M1750" s="389"/>
    </row>
    <row r="1751" spans="1:13" ht="15" x14ac:dyDescent="0.25">
      <c r="A1751" s="389"/>
      <c r="D1751" s="391"/>
      <c r="E1751" s="390"/>
      <c r="F1751" s="389"/>
      <c r="G1751" s="389"/>
      <c r="I1751" s="22"/>
      <c r="J1751" s="389"/>
      <c r="K1751" s="389"/>
      <c r="L1751" s="389"/>
      <c r="M1751" s="389"/>
    </row>
    <row r="1752" spans="1:13" ht="15" x14ac:dyDescent="0.25">
      <c r="A1752" s="389"/>
      <c r="D1752" s="391"/>
      <c r="E1752" s="390"/>
      <c r="F1752" s="389"/>
      <c r="G1752" s="389"/>
      <c r="I1752" s="22"/>
      <c r="J1752" s="389"/>
      <c r="K1752" s="389"/>
      <c r="L1752" s="389"/>
      <c r="M1752" s="389"/>
    </row>
    <row r="1753" spans="1:13" ht="15" x14ac:dyDescent="0.25">
      <c r="A1753" s="389"/>
      <c r="D1753" s="391"/>
      <c r="E1753" s="390"/>
      <c r="F1753" s="389"/>
      <c r="G1753" s="389"/>
      <c r="I1753" s="22"/>
      <c r="J1753" s="389"/>
      <c r="K1753" s="389"/>
      <c r="L1753" s="389"/>
      <c r="M1753" s="389"/>
    </row>
    <row r="1754" spans="1:13" ht="15" x14ac:dyDescent="0.25">
      <c r="A1754" s="389"/>
      <c r="D1754" s="391"/>
      <c r="E1754" s="390"/>
      <c r="F1754" s="389"/>
      <c r="G1754" s="389"/>
      <c r="I1754" s="22"/>
      <c r="J1754" s="389"/>
      <c r="K1754" s="389"/>
      <c r="L1754" s="389"/>
      <c r="M1754" s="389"/>
    </row>
    <row r="1755" spans="1:13" ht="15" x14ac:dyDescent="0.25">
      <c r="A1755" s="389"/>
      <c r="D1755" s="391"/>
      <c r="E1755" s="390"/>
      <c r="F1755" s="389"/>
      <c r="G1755" s="389"/>
      <c r="I1755" s="22"/>
      <c r="J1755" s="389"/>
      <c r="K1755" s="389"/>
      <c r="L1755" s="389"/>
      <c r="M1755" s="389"/>
    </row>
    <row r="1756" spans="1:13" ht="15" x14ac:dyDescent="0.25">
      <c r="A1756" s="389"/>
      <c r="D1756" s="391"/>
      <c r="E1756" s="390"/>
      <c r="F1756" s="389"/>
      <c r="G1756" s="389"/>
      <c r="I1756" s="22"/>
      <c r="J1756" s="389"/>
      <c r="K1756" s="389"/>
      <c r="L1756" s="389"/>
      <c r="M1756" s="389"/>
    </row>
    <row r="1757" spans="1:13" ht="15" x14ac:dyDescent="0.25">
      <c r="A1757" s="389"/>
      <c r="D1757" s="391"/>
      <c r="E1757" s="390"/>
      <c r="F1757" s="389"/>
      <c r="G1757" s="389"/>
      <c r="I1757" s="22"/>
      <c r="J1757" s="389"/>
      <c r="K1757" s="389"/>
      <c r="L1757" s="389"/>
      <c r="M1757" s="389"/>
    </row>
    <row r="1758" spans="1:13" ht="15" x14ac:dyDescent="0.25">
      <c r="A1758" s="389"/>
      <c r="D1758" s="391"/>
      <c r="E1758" s="390"/>
      <c r="F1758" s="389"/>
      <c r="G1758" s="389"/>
      <c r="I1758" s="22"/>
      <c r="J1758" s="389"/>
      <c r="K1758" s="389"/>
      <c r="L1758" s="389"/>
      <c r="M1758" s="389"/>
    </row>
    <row r="1759" spans="1:13" ht="15" x14ac:dyDescent="0.25">
      <c r="A1759" s="389"/>
      <c r="D1759" s="391"/>
      <c r="E1759" s="390"/>
      <c r="F1759" s="389"/>
      <c r="G1759" s="389"/>
      <c r="I1759" s="22"/>
      <c r="J1759" s="389"/>
      <c r="K1759" s="389"/>
      <c r="L1759" s="389"/>
      <c r="M1759" s="389"/>
    </row>
    <row r="1760" spans="1:13" ht="15" x14ac:dyDescent="0.25">
      <c r="A1760" s="389"/>
      <c r="D1760" s="391"/>
      <c r="E1760" s="390"/>
      <c r="F1760" s="389"/>
      <c r="G1760" s="389"/>
      <c r="I1760" s="22"/>
      <c r="J1760" s="389"/>
      <c r="K1760" s="389"/>
      <c r="L1760" s="389"/>
      <c r="M1760" s="389"/>
    </row>
    <row r="1761" spans="1:13" ht="15" x14ac:dyDescent="0.25">
      <c r="A1761" s="389"/>
      <c r="D1761" s="391"/>
      <c r="E1761" s="390"/>
      <c r="F1761" s="389"/>
      <c r="G1761" s="389"/>
      <c r="I1761" s="22"/>
      <c r="J1761" s="389"/>
      <c r="K1761" s="389"/>
      <c r="L1761" s="389"/>
      <c r="M1761" s="389"/>
    </row>
    <row r="1762" spans="1:13" ht="15" x14ac:dyDescent="0.25">
      <c r="A1762" s="389"/>
      <c r="D1762" s="391"/>
      <c r="E1762" s="390"/>
      <c r="F1762" s="389"/>
      <c r="G1762" s="389"/>
      <c r="I1762" s="22"/>
      <c r="J1762" s="389"/>
      <c r="K1762" s="389"/>
      <c r="L1762" s="389"/>
      <c r="M1762" s="389"/>
    </row>
    <row r="1763" spans="1:13" ht="15" x14ac:dyDescent="0.25">
      <c r="A1763" s="389"/>
      <c r="D1763" s="391"/>
      <c r="E1763" s="390"/>
      <c r="F1763" s="389"/>
      <c r="G1763" s="389"/>
      <c r="I1763" s="22"/>
      <c r="J1763" s="389"/>
      <c r="K1763" s="389"/>
      <c r="L1763" s="389"/>
      <c r="M1763" s="389"/>
    </row>
    <row r="1764" spans="1:13" ht="15" x14ac:dyDescent="0.25">
      <c r="A1764" s="389"/>
      <c r="D1764" s="391"/>
      <c r="E1764" s="390"/>
      <c r="F1764" s="389"/>
      <c r="G1764" s="389"/>
      <c r="I1764" s="22"/>
      <c r="J1764" s="389"/>
      <c r="K1764" s="389"/>
      <c r="L1764" s="389"/>
      <c r="M1764" s="389"/>
    </row>
    <row r="1765" spans="1:13" ht="15" x14ac:dyDescent="0.25">
      <c r="A1765" s="389"/>
      <c r="D1765" s="391"/>
      <c r="E1765" s="390"/>
      <c r="F1765" s="389"/>
      <c r="G1765" s="389"/>
      <c r="I1765" s="22"/>
      <c r="J1765" s="389"/>
      <c r="K1765" s="389"/>
      <c r="L1765" s="389"/>
      <c r="M1765" s="389"/>
    </row>
    <row r="1766" spans="1:13" ht="15" x14ac:dyDescent="0.25">
      <c r="A1766" s="389"/>
      <c r="D1766" s="391"/>
      <c r="E1766" s="390"/>
      <c r="F1766" s="389"/>
      <c r="G1766" s="389"/>
      <c r="I1766" s="22"/>
      <c r="J1766" s="389"/>
      <c r="K1766" s="389"/>
      <c r="L1766" s="389"/>
      <c r="M1766" s="389"/>
    </row>
    <row r="1767" spans="1:13" ht="15" x14ac:dyDescent="0.25">
      <c r="A1767" s="389"/>
      <c r="D1767" s="391"/>
      <c r="E1767" s="390"/>
      <c r="F1767" s="389"/>
      <c r="G1767" s="389"/>
      <c r="I1767" s="22"/>
      <c r="J1767" s="389"/>
      <c r="K1767" s="389"/>
      <c r="L1767" s="389"/>
      <c r="M1767" s="389"/>
    </row>
    <row r="1768" spans="1:13" ht="15" x14ac:dyDescent="0.25">
      <c r="A1768" s="389"/>
      <c r="D1768" s="391"/>
      <c r="E1768" s="390"/>
      <c r="F1768" s="389"/>
      <c r="G1768" s="389"/>
      <c r="I1768" s="22"/>
      <c r="J1768" s="389"/>
      <c r="K1768" s="389"/>
      <c r="L1768" s="389"/>
      <c r="M1768" s="389"/>
    </row>
    <row r="1769" spans="1:13" ht="15" x14ac:dyDescent="0.25">
      <c r="A1769" s="389"/>
      <c r="D1769" s="391"/>
      <c r="E1769" s="390"/>
      <c r="F1769" s="389"/>
      <c r="G1769" s="389"/>
      <c r="I1769" s="22"/>
      <c r="J1769" s="389"/>
      <c r="K1769" s="389"/>
      <c r="L1769" s="389"/>
      <c r="M1769" s="389"/>
    </row>
    <row r="1770" spans="1:13" ht="15" x14ac:dyDescent="0.25">
      <c r="A1770" s="389"/>
      <c r="D1770" s="391"/>
      <c r="E1770" s="390"/>
      <c r="F1770" s="389"/>
      <c r="G1770" s="389"/>
      <c r="I1770" s="22"/>
      <c r="J1770" s="389"/>
      <c r="K1770" s="389"/>
      <c r="L1770" s="389"/>
      <c r="M1770" s="389"/>
    </row>
    <row r="1771" spans="1:13" ht="15" x14ac:dyDescent="0.25">
      <c r="A1771" s="389"/>
      <c r="D1771" s="391"/>
      <c r="E1771" s="390"/>
      <c r="F1771" s="389"/>
      <c r="G1771" s="389"/>
      <c r="I1771" s="22"/>
      <c r="J1771" s="389"/>
      <c r="K1771" s="389"/>
      <c r="L1771" s="389"/>
      <c r="M1771" s="389"/>
    </row>
    <row r="1772" spans="1:13" ht="15" x14ac:dyDescent="0.25">
      <c r="A1772" s="389"/>
      <c r="D1772" s="391"/>
      <c r="E1772" s="390"/>
      <c r="F1772" s="389"/>
      <c r="G1772" s="389"/>
      <c r="I1772" s="22"/>
      <c r="J1772" s="389"/>
      <c r="K1772" s="389"/>
      <c r="L1772" s="389"/>
      <c r="M1772" s="389"/>
    </row>
    <row r="1773" spans="1:13" ht="15" x14ac:dyDescent="0.25">
      <c r="A1773" s="389"/>
      <c r="D1773" s="391"/>
      <c r="E1773" s="390"/>
      <c r="F1773" s="389"/>
      <c r="G1773" s="389"/>
      <c r="I1773" s="22"/>
      <c r="J1773" s="389"/>
      <c r="K1773" s="389"/>
      <c r="L1773" s="389"/>
      <c r="M1773" s="389"/>
    </row>
    <row r="1774" spans="1:13" ht="15" x14ac:dyDescent="0.25">
      <c r="A1774" s="389"/>
      <c r="D1774" s="391"/>
      <c r="E1774" s="390"/>
      <c r="F1774" s="389"/>
      <c r="G1774" s="389"/>
      <c r="I1774" s="22"/>
      <c r="J1774" s="389"/>
      <c r="K1774" s="389"/>
      <c r="L1774" s="389"/>
      <c r="M1774" s="389"/>
    </row>
    <row r="1775" spans="1:13" ht="15" x14ac:dyDescent="0.25">
      <c r="A1775" s="389"/>
      <c r="D1775" s="391"/>
      <c r="E1775" s="390"/>
      <c r="F1775" s="389"/>
      <c r="G1775" s="389"/>
      <c r="I1775" s="22"/>
      <c r="J1775" s="389"/>
      <c r="K1775" s="389"/>
      <c r="L1775" s="389"/>
      <c r="M1775" s="389"/>
    </row>
    <row r="1776" spans="1:13" ht="15" x14ac:dyDescent="0.25">
      <c r="A1776" s="389"/>
      <c r="D1776" s="391"/>
      <c r="E1776" s="390"/>
      <c r="F1776" s="389"/>
      <c r="G1776" s="389"/>
      <c r="I1776" s="22"/>
      <c r="J1776" s="389"/>
      <c r="K1776" s="389"/>
      <c r="L1776" s="389"/>
      <c r="M1776" s="389"/>
    </row>
    <row r="1777" spans="1:13" ht="15" x14ac:dyDescent="0.25">
      <c r="A1777" s="389"/>
      <c r="D1777" s="391"/>
      <c r="E1777" s="390"/>
      <c r="F1777" s="389"/>
      <c r="G1777" s="389"/>
      <c r="I1777" s="22"/>
      <c r="J1777" s="389"/>
      <c r="K1777" s="389"/>
      <c r="L1777" s="389"/>
      <c r="M1777" s="389"/>
    </row>
    <row r="1778" spans="1:13" ht="15" x14ac:dyDescent="0.25">
      <c r="A1778" s="389"/>
      <c r="D1778" s="391"/>
      <c r="E1778" s="390"/>
      <c r="F1778" s="389"/>
      <c r="G1778" s="389"/>
      <c r="I1778" s="22"/>
      <c r="J1778" s="389"/>
      <c r="K1778" s="389"/>
      <c r="L1778" s="389"/>
      <c r="M1778" s="389"/>
    </row>
    <row r="1779" spans="1:13" ht="15" x14ac:dyDescent="0.25">
      <c r="A1779" s="389"/>
      <c r="D1779" s="391"/>
      <c r="E1779" s="390"/>
      <c r="F1779" s="389"/>
      <c r="G1779" s="389"/>
      <c r="I1779" s="22"/>
      <c r="J1779" s="389"/>
      <c r="K1779" s="389"/>
      <c r="L1779" s="389"/>
      <c r="M1779" s="389"/>
    </row>
    <row r="1780" spans="1:13" ht="15" x14ac:dyDescent="0.25">
      <c r="A1780" s="389"/>
      <c r="D1780" s="391"/>
      <c r="E1780" s="390"/>
      <c r="F1780" s="389"/>
      <c r="G1780" s="389"/>
      <c r="I1780" s="22"/>
      <c r="J1780" s="389"/>
      <c r="K1780" s="389"/>
      <c r="L1780" s="389"/>
      <c r="M1780" s="389"/>
    </row>
    <row r="1781" spans="1:13" ht="15" x14ac:dyDescent="0.25">
      <c r="A1781" s="389"/>
      <c r="D1781" s="391"/>
      <c r="E1781" s="390"/>
      <c r="F1781" s="389"/>
      <c r="G1781" s="389"/>
      <c r="I1781" s="22"/>
      <c r="J1781" s="389"/>
      <c r="K1781" s="389"/>
      <c r="L1781" s="389"/>
      <c r="M1781" s="389"/>
    </row>
    <row r="1782" spans="1:13" ht="15" x14ac:dyDescent="0.25">
      <c r="A1782" s="389"/>
      <c r="D1782" s="391"/>
      <c r="E1782" s="390"/>
      <c r="F1782" s="389"/>
      <c r="G1782" s="389"/>
      <c r="I1782" s="22"/>
      <c r="J1782" s="389"/>
      <c r="K1782" s="389"/>
      <c r="L1782" s="389"/>
      <c r="M1782" s="389"/>
    </row>
    <row r="1783" spans="1:13" ht="15" x14ac:dyDescent="0.25">
      <c r="A1783" s="389"/>
      <c r="D1783" s="391"/>
      <c r="E1783" s="390"/>
      <c r="F1783" s="389"/>
      <c r="G1783" s="389"/>
      <c r="I1783" s="22"/>
      <c r="J1783" s="389"/>
      <c r="K1783" s="389"/>
      <c r="L1783" s="389"/>
      <c r="M1783" s="389"/>
    </row>
    <row r="1784" spans="1:13" ht="15" x14ac:dyDescent="0.25">
      <c r="A1784" s="389"/>
      <c r="D1784" s="391"/>
      <c r="E1784" s="390"/>
      <c r="F1784" s="389"/>
      <c r="G1784" s="389"/>
      <c r="I1784" s="22"/>
      <c r="J1784" s="389"/>
      <c r="K1784" s="389"/>
      <c r="L1784" s="389"/>
      <c r="M1784" s="389"/>
    </row>
    <row r="1785" spans="1:13" ht="15" x14ac:dyDescent="0.25">
      <c r="A1785" s="389"/>
      <c r="D1785" s="391"/>
      <c r="E1785" s="390"/>
      <c r="F1785" s="389"/>
      <c r="G1785" s="389"/>
      <c r="I1785" s="22"/>
      <c r="J1785" s="389"/>
      <c r="K1785" s="389"/>
      <c r="L1785" s="389"/>
      <c r="M1785" s="389"/>
    </row>
    <row r="1786" spans="1:13" ht="15" x14ac:dyDescent="0.25">
      <c r="A1786" s="389"/>
      <c r="D1786" s="391"/>
      <c r="E1786" s="390"/>
      <c r="F1786" s="389"/>
      <c r="G1786" s="389"/>
      <c r="I1786" s="22"/>
      <c r="J1786" s="389"/>
      <c r="K1786" s="389"/>
      <c r="L1786" s="389"/>
      <c r="M1786" s="389"/>
    </row>
    <row r="1787" spans="1:13" ht="15" x14ac:dyDescent="0.25">
      <c r="A1787" s="389"/>
      <c r="D1787" s="391"/>
      <c r="E1787" s="390"/>
      <c r="F1787" s="389"/>
      <c r="G1787" s="389"/>
      <c r="I1787" s="22"/>
      <c r="J1787" s="389"/>
      <c r="K1787" s="389"/>
      <c r="L1787" s="389"/>
      <c r="M1787" s="389"/>
    </row>
    <row r="1788" spans="1:13" ht="15" x14ac:dyDescent="0.25">
      <c r="A1788" s="389"/>
      <c r="D1788" s="391"/>
      <c r="E1788" s="390"/>
      <c r="F1788" s="389"/>
      <c r="G1788" s="389"/>
      <c r="I1788" s="22"/>
      <c r="J1788" s="389"/>
      <c r="K1788" s="389"/>
      <c r="L1788" s="389"/>
      <c r="M1788" s="389"/>
    </row>
    <row r="1789" spans="1:13" ht="15" x14ac:dyDescent="0.25">
      <c r="A1789" s="389"/>
      <c r="D1789" s="391"/>
      <c r="E1789" s="390"/>
      <c r="F1789" s="389"/>
      <c r="G1789" s="389"/>
      <c r="I1789" s="22"/>
      <c r="J1789" s="389"/>
      <c r="K1789" s="389"/>
      <c r="L1789" s="389"/>
      <c r="M1789" s="389"/>
    </row>
    <row r="1790" spans="1:13" ht="15" x14ac:dyDescent="0.25">
      <c r="A1790" s="389"/>
      <c r="D1790" s="391"/>
      <c r="E1790" s="390"/>
      <c r="F1790" s="389"/>
      <c r="G1790" s="389"/>
      <c r="I1790" s="22"/>
      <c r="J1790" s="389"/>
      <c r="K1790" s="389"/>
      <c r="L1790" s="389"/>
      <c r="M1790" s="389"/>
    </row>
    <row r="1791" spans="1:13" ht="15" x14ac:dyDescent="0.25">
      <c r="A1791" s="389"/>
      <c r="D1791" s="391"/>
      <c r="E1791" s="390"/>
      <c r="F1791" s="389"/>
      <c r="G1791" s="389"/>
      <c r="I1791" s="22"/>
      <c r="J1791" s="389"/>
      <c r="K1791" s="389"/>
      <c r="L1791" s="389"/>
      <c r="M1791" s="389"/>
    </row>
    <row r="1792" spans="1:13" ht="15" x14ac:dyDescent="0.25">
      <c r="A1792" s="389"/>
      <c r="D1792" s="391"/>
      <c r="E1792" s="390"/>
      <c r="F1792" s="389"/>
      <c r="G1792" s="389"/>
      <c r="I1792" s="22"/>
      <c r="J1792" s="389"/>
      <c r="K1792" s="389"/>
      <c r="L1792" s="389"/>
      <c r="M1792" s="389"/>
    </row>
    <row r="1793" spans="1:13" ht="15" x14ac:dyDescent="0.25">
      <c r="A1793" s="389"/>
      <c r="D1793" s="391"/>
      <c r="E1793" s="390"/>
      <c r="F1793" s="389"/>
      <c r="G1793" s="389"/>
      <c r="I1793" s="22"/>
      <c r="J1793" s="389"/>
      <c r="K1793" s="389"/>
      <c r="L1793" s="389"/>
      <c r="M1793" s="389"/>
    </row>
    <row r="1794" spans="1:13" ht="15" x14ac:dyDescent="0.25">
      <c r="A1794" s="389"/>
      <c r="D1794" s="391"/>
      <c r="E1794" s="390"/>
      <c r="F1794" s="389"/>
      <c r="G1794" s="389"/>
      <c r="I1794" s="22"/>
      <c r="J1794" s="389"/>
      <c r="K1794" s="389"/>
      <c r="L1794" s="389"/>
      <c r="M1794" s="389"/>
    </row>
    <row r="1795" spans="1:13" ht="15" x14ac:dyDescent="0.25">
      <c r="A1795" s="389"/>
      <c r="D1795" s="391"/>
      <c r="E1795" s="390"/>
      <c r="F1795" s="389"/>
      <c r="G1795" s="389"/>
      <c r="I1795" s="22"/>
      <c r="J1795" s="389"/>
      <c r="K1795" s="389"/>
      <c r="L1795" s="389"/>
      <c r="M1795" s="389"/>
    </row>
    <row r="1796" spans="1:13" ht="15" x14ac:dyDescent="0.25">
      <c r="A1796" s="389"/>
      <c r="D1796" s="391"/>
      <c r="E1796" s="390"/>
      <c r="F1796" s="389"/>
      <c r="G1796" s="389"/>
      <c r="I1796" s="22"/>
      <c r="J1796" s="389"/>
      <c r="K1796" s="389"/>
      <c r="L1796" s="389"/>
      <c r="M1796" s="389"/>
    </row>
    <row r="1797" spans="1:13" ht="15" x14ac:dyDescent="0.25">
      <c r="A1797" s="389"/>
      <c r="D1797" s="391"/>
      <c r="E1797" s="390"/>
      <c r="F1797" s="389"/>
      <c r="G1797" s="389"/>
      <c r="I1797" s="22"/>
      <c r="J1797" s="389"/>
      <c r="K1797" s="389"/>
      <c r="L1797" s="389"/>
      <c r="M1797" s="389"/>
    </row>
    <row r="1798" spans="1:13" ht="15" x14ac:dyDescent="0.25">
      <c r="A1798" s="389"/>
      <c r="D1798" s="391"/>
      <c r="E1798" s="390"/>
      <c r="F1798" s="389"/>
      <c r="G1798" s="389"/>
      <c r="I1798" s="22"/>
      <c r="J1798" s="389"/>
      <c r="K1798" s="389"/>
      <c r="L1798" s="389"/>
      <c r="M1798" s="389"/>
    </row>
    <row r="1799" spans="1:13" ht="15" x14ac:dyDescent="0.25">
      <c r="A1799" s="389"/>
      <c r="D1799" s="391"/>
      <c r="E1799" s="390"/>
      <c r="F1799" s="389"/>
      <c r="G1799" s="389"/>
      <c r="I1799" s="22"/>
      <c r="J1799" s="389"/>
      <c r="K1799" s="389"/>
      <c r="L1799" s="389"/>
      <c r="M1799" s="389"/>
    </row>
    <row r="1800" spans="1:13" ht="15" x14ac:dyDescent="0.25">
      <c r="A1800" s="389"/>
      <c r="D1800" s="391"/>
      <c r="E1800" s="390"/>
      <c r="F1800" s="389"/>
      <c r="G1800" s="389"/>
      <c r="I1800" s="22"/>
      <c r="J1800" s="389"/>
      <c r="K1800" s="389"/>
      <c r="L1800" s="389"/>
      <c r="M1800" s="389"/>
    </row>
    <row r="1801" spans="1:13" ht="15" x14ac:dyDescent="0.25">
      <c r="A1801" s="389"/>
      <c r="D1801" s="391"/>
      <c r="E1801" s="390"/>
      <c r="F1801" s="389"/>
      <c r="G1801" s="389"/>
      <c r="I1801" s="22"/>
      <c r="J1801" s="389"/>
      <c r="K1801" s="389"/>
      <c r="L1801" s="389"/>
      <c r="M1801" s="389"/>
    </row>
    <row r="1802" spans="1:13" ht="15" x14ac:dyDescent="0.25">
      <c r="A1802" s="389"/>
      <c r="D1802" s="391"/>
      <c r="E1802" s="390"/>
      <c r="F1802" s="389"/>
      <c r="G1802" s="389"/>
      <c r="I1802" s="22"/>
      <c r="J1802" s="389"/>
      <c r="K1802" s="389"/>
      <c r="L1802" s="389"/>
      <c r="M1802" s="389"/>
    </row>
    <row r="1803" spans="1:13" ht="15" x14ac:dyDescent="0.25">
      <c r="A1803" s="389"/>
      <c r="D1803" s="391"/>
      <c r="E1803" s="390"/>
      <c r="F1803" s="389"/>
      <c r="G1803" s="389"/>
      <c r="I1803" s="22"/>
      <c r="J1803" s="389"/>
      <c r="K1803" s="389"/>
      <c r="L1803" s="389"/>
      <c r="M1803" s="389"/>
    </row>
    <row r="1804" spans="1:13" ht="15" x14ac:dyDescent="0.25">
      <c r="A1804" s="389"/>
      <c r="D1804" s="391"/>
      <c r="E1804" s="390"/>
      <c r="F1804" s="389"/>
      <c r="G1804" s="389"/>
      <c r="I1804" s="22"/>
      <c r="J1804" s="389"/>
      <c r="K1804" s="389"/>
      <c r="L1804" s="389"/>
      <c r="M1804" s="389"/>
    </row>
    <row r="1805" spans="1:13" ht="15" x14ac:dyDescent="0.25">
      <c r="A1805" s="389"/>
      <c r="D1805" s="391"/>
      <c r="E1805" s="390"/>
      <c r="F1805" s="389"/>
      <c r="G1805" s="389"/>
      <c r="I1805" s="22"/>
      <c r="J1805" s="389"/>
      <c r="K1805" s="389"/>
      <c r="L1805" s="389"/>
      <c r="M1805" s="389"/>
    </row>
    <row r="1806" spans="1:13" ht="15" x14ac:dyDescent="0.25">
      <c r="A1806" s="389"/>
      <c r="D1806" s="391"/>
      <c r="E1806" s="390"/>
      <c r="F1806" s="389"/>
      <c r="G1806" s="389"/>
      <c r="I1806" s="22"/>
      <c r="J1806" s="389"/>
      <c r="K1806" s="389"/>
      <c r="L1806" s="389"/>
      <c r="M1806" s="389"/>
    </row>
    <row r="1807" spans="1:13" ht="15" x14ac:dyDescent="0.25">
      <c r="A1807" s="389"/>
      <c r="D1807" s="391"/>
      <c r="E1807" s="390"/>
      <c r="F1807" s="389"/>
      <c r="G1807" s="389"/>
      <c r="I1807" s="22"/>
      <c r="J1807" s="389"/>
      <c r="K1807" s="389"/>
      <c r="L1807" s="389"/>
      <c r="M1807" s="389"/>
    </row>
    <row r="1808" spans="1:13" ht="15" x14ac:dyDescent="0.25">
      <c r="A1808" s="389"/>
      <c r="D1808" s="391"/>
      <c r="E1808" s="390"/>
      <c r="F1808" s="389"/>
      <c r="G1808" s="389"/>
      <c r="I1808" s="22"/>
      <c r="J1808" s="389"/>
      <c r="K1808" s="389"/>
      <c r="L1808" s="389"/>
      <c r="M1808" s="389"/>
    </row>
    <row r="1809" spans="1:13" ht="15" x14ac:dyDescent="0.25">
      <c r="A1809" s="389"/>
      <c r="D1809" s="391"/>
      <c r="E1809" s="390"/>
      <c r="F1809" s="389"/>
      <c r="G1809" s="389"/>
      <c r="I1809" s="22"/>
      <c r="J1809" s="389"/>
      <c r="K1809" s="389"/>
      <c r="L1809" s="389"/>
      <c r="M1809" s="389"/>
    </row>
    <row r="1810" spans="1:13" ht="15" x14ac:dyDescent="0.25">
      <c r="A1810" s="389"/>
      <c r="D1810" s="391"/>
      <c r="E1810" s="390"/>
      <c r="F1810" s="389"/>
      <c r="G1810" s="389"/>
      <c r="I1810" s="22"/>
      <c r="J1810" s="389"/>
      <c r="K1810" s="389"/>
      <c r="L1810" s="389"/>
      <c r="M1810" s="389"/>
    </row>
    <row r="1811" spans="1:13" ht="15" x14ac:dyDescent="0.25">
      <c r="A1811" s="389"/>
      <c r="D1811" s="391"/>
      <c r="E1811" s="390"/>
      <c r="F1811" s="389"/>
      <c r="G1811" s="389"/>
      <c r="I1811" s="22"/>
      <c r="J1811" s="389"/>
      <c r="K1811" s="389"/>
      <c r="L1811" s="389"/>
      <c r="M1811" s="389"/>
    </row>
    <row r="1812" spans="1:13" ht="15" x14ac:dyDescent="0.25">
      <c r="A1812" s="389"/>
      <c r="D1812" s="391"/>
      <c r="E1812" s="390"/>
      <c r="F1812" s="389"/>
      <c r="G1812" s="389"/>
      <c r="I1812" s="22"/>
      <c r="J1812" s="389"/>
      <c r="K1812" s="389"/>
      <c r="L1812" s="389"/>
      <c r="M1812" s="389"/>
    </row>
    <row r="1813" spans="1:13" ht="15" x14ac:dyDescent="0.25">
      <c r="A1813" s="389"/>
      <c r="D1813" s="391"/>
      <c r="E1813" s="390"/>
      <c r="F1813" s="389"/>
      <c r="G1813" s="389"/>
      <c r="I1813" s="22"/>
      <c r="J1813" s="389"/>
      <c r="K1813" s="389"/>
      <c r="L1813" s="389"/>
      <c r="M1813" s="389"/>
    </row>
    <row r="1814" spans="1:13" ht="15" x14ac:dyDescent="0.25">
      <c r="A1814" s="389"/>
      <c r="D1814" s="391"/>
      <c r="E1814" s="390"/>
      <c r="F1814" s="389"/>
      <c r="G1814" s="389"/>
      <c r="I1814" s="22"/>
      <c r="J1814" s="389"/>
      <c r="K1814" s="389"/>
      <c r="L1814" s="389"/>
      <c r="M1814" s="389"/>
    </row>
    <row r="1815" spans="1:13" ht="15" x14ac:dyDescent="0.25">
      <c r="A1815" s="389"/>
      <c r="D1815" s="391"/>
      <c r="E1815" s="390"/>
      <c r="F1815" s="389"/>
      <c r="G1815" s="389"/>
      <c r="I1815" s="22"/>
      <c r="J1815" s="389"/>
      <c r="K1815" s="389"/>
      <c r="L1815" s="389"/>
      <c r="M1815" s="389"/>
    </row>
    <row r="1816" spans="1:13" ht="15" x14ac:dyDescent="0.25">
      <c r="A1816" s="389"/>
      <c r="D1816" s="391"/>
      <c r="E1816" s="390"/>
      <c r="F1816" s="389"/>
      <c r="G1816" s="389"/>
      <c r="I1816" s="22"/>
      <c r="J1816" s="389"/>
      <c r="K1816" s="389"/>
      <c r="L1816" s="389"/>
      <c r="M1816" s="389"/>
    </row>
    <row r="1817" spans="1:13" ht="15" x14ac:dyDescent="0.25">
      <c r="A1817" s="389"/>
      <c r="D1817" s="391"/>
      <c r="E1817" s="390"/>
      <c r="F1817" s="389"/>
      <c r="G1817" s="389"/>
      <c r="I1817" s="22"/>
      <c r="J1817" s="389"/>
      <c r="K1817" s="389"/>
      <c r="L1817" s="389"/>
      <c r="M1817" s="389"/>
    </row>
    <row r="1818" spans="1:13" ht="15" x14ac:dyDescent="0.25">
      <c r="A1818" s="389"/>
      <c r="D1818" s="391"/>
      <c r="E1818" s="390"/>
      <c r="F1818" s="389"/>
      <c r="G1818" s="389"/>
      <c r="I1818" s="22"/>
      <c r="J1818" s="389"/>
      <c r="K1818" s="389"/>
      <c r="L1818" s="389"/>
      <c r="M1818" s="389"/>
    </row>
    <row r="1819" spans="1:13" ht="15" x14ac:dyDescent="0.25">
      <c r="A1819" s="389"/>
      <c r="D1819" s="391"/>
      <c r="E1819" s="390"/>
      <c r="F1819" s="389"/>
      <c r="G1819" s="389"/>
      <c r="I1819" s="22"/>
      <c r="J1819" s="389"/>
      <c r="K1819" s="389"/>
      <c r="L1819" s="389"/>
      <c r="M1819" s="389"/>
    </row>
    <row r="1820" spans="1:13" ht="15" x14ac:dyDescent="0.25">
      <c r="A1820" s="389"/>
      <c r="D1820" s="391"/>
      <c r="E1820" s="390"/>
      <c r="F1820" s="389"/>
      <c r="G1820" s="389"/>
      <c r="I1820" s="22"/>
      <c r="J1820" s="389"/>
      <c r="K1820" s="389"/>
      <c r="L1820" s="389"/>
      <c r="M1820" s="389"/>
    </row>
    <row r="1821" spans="1:13" ht="15" x14ac:dyDescent="0.25">
      <c r="A1821" s="389"/>
      <c r="D1821" s="391"/>
      <c r="E1821" s="390"/>
      <c r="F1821" s="389"/>
      <c r="G1821" s="389"/>
      <c r="I1821" s="22"/>
      <c r="J1821" s="389"/>
      <c r="K1821" s="389"/>
      <c r="L1821" s="389"/>
      <c r="M1821" s="389"/>
    </row>
    <row r="1822" spans="1:13" ht="15" x14ac:dyDescent="0.25">
      <c r="A1822" s="389"/>
      <c r="D1822" s="391"/>
      <c r="E1822" s="390"/>
      <c r="F1822" s="389"/>
      <c r="G1822" s="389"/>
      <c r="I1822" s="22"/>
      <c r="J1822" s="389"/>
      <c r="K1822" s="389"/>
      <c r="L1822" s="389"/>
      <c r="M1822" s="389"/>
    </row>
    <row r="1823" spans="1:13" ht="15" x14ac:dyDescent="0.25">
      <c r="A1823" s="389"/>
      <c r="D1823" s="391"/>
      <c r="E1823" s="390"/>
      <c r="F1823" s="389"/>
      <c r="G1823" s="389"/>
      <c r="I1823" s="22"/>
      <c r="J1823" s="389"/>
      <c r="K1823" s="389"/>
      <c r="L1823" s="389"/>
      <c r="M1823" s="389"/>
    </row>
    <row r="1824" spans="1:13" ht="15" x14ac:dyDescent="0.25">
      <c r="A1824" s="389"/>
      <c r="D1824" s="391"/>
      <c r="E1824" s="390"/>
      <c r="F1824" s="389"/>
      <c r="G1824" s="389"/>
      <c r="I1824" s="22"/>
      <c r="J1824" s="389"/>
      <c r="K1824" s="389"/>
      <c r="L1824" s="389"/>
      <c r="M1824" s="389"/>
    </row>
    <row r="1825" spans="1:13" ht="15" x14ac:dyDescent="0.25">
      <c r="A1825" s="389"/>
      <c r="D1825" s="391"/>
      <c r="E1825" s="390"/>
      <c r="F1825" s="389"/>
      <c r="G1825" s="389"/>
      <c r="I1825" s="22"/>
      <c r="J1825" s="389"/>
      <c r="K1825" s="389"/>
      <c r="L1825" s="389"/>
      <c r="M1825" s="389"/>
    </row>
    <row r="1826" spans="1:13" ht="15" x14ac:dyDescent="0.25">
      <c r="A1826" s="389"/>
      <c r="D1826" s="391"/>
      <c r="E1826" s="390"/>
      <c r="F1826" s="389"/>
      <c r="G1826" s="389"/>
      <c r="I1826" s="22"/>
      <c r="J1826" s="389"/>
      <c r="K1826" s="389"/>
      <c r="L1826" s="389"/>
      <c r="M1826" s="389"/>
    </row>
    <row r="1827" spans="1:13" ht="15" x14ac:dyDescent="0.25">
      <c r="A1827" s="389"/>
      <c r="D1827" s="391"/>
      <c r="E1827" s="390"/>
      <c r="F1827" s="389"/>
      <c r="G1827" s="389"/>
      <c r="I1827" s="22"/>
      <c r="J1827" s="389"/>
      <c r="K1827" s="389"/>
      <c r="L1827" s="389"/>
      <c r="M1827" s="389"/>
    </row>
    <row r="1828" spans="1:13" ht="15" x14ac:dyDescent="0.25">
      <c r="A1828" s="389"/>
      <c r="D1828" s="391"/>
      <c r="E1828" s="390"/>
      <c r="F1828" s="389"/>
      <c r="G1828" s="389"/>
      <c r="I1828" s="22"/>
      <c r="J1828" s="389"/>
      <c r="K1828" s="389"/>
      <c r="L1828" s="389"/>
      <c r="M1828" s="389"/>
    </row>
    <row r="1829" spans="1:13" ht="15" x14ac:dyDescent="0.25">
      <c r="A1829" s="389"/>
      <c r="D1829" s="391"/>
      <c r="E1829" s="390"/>
      <c r="F1829" s="389"/>
      <c r="G1829" s="389"/>
      <c r="I1829" s="22"/>
      <c r="J1829" s="389"/>
      <c r="K1829" s="389"/>
      <c r="L1829" s="389"/>
      <c r="M1829" s="389"/>
    </row>
    <row r="1830" spans="1:13" ht="15" x14ac:dyDescent="0.25">
      <c r="A1830" s="389"/>
      <c r="D1830" s="391"/>
      <c r="E1830" s="390"/>
      <c r="F1830" s="389"/>
      <c r="G1830" s="389"/>
      <c r="I1830" s="22"/>
      <c r="J1830" s="389"/>
      <c r="K1830" s="389"/>
      <c r="L1830" s="389"/>
      <c r="M1830" s="389"/>
    </row>
    <row r="1831" spans="1:13" ht="15" x14ac:dyDescent="0.25">
      <c r="A1831" s="389"/>
      <c r="D1831" s="391"/>
      <c r="E1831" s="390"/>
      <c r="F1831" s="389"/>
      <c r="G1831" s="389"/>
      <c r="I1831" s="22"/>
      <c r="J1831" s="389"/>
      <c r="K1831" s="389"/>
      <c r="L1831" s="389"/>
      <c r="M1831" s="389"/>
    </row>
    <row r="1832" spans="1:13" ht="15" x14ac:dyDescent="0.25">
      <c r="A1832" s="389"/>
      <c r="D1832" s="391"/>
      <c r="E1832" s="390"/>
      <c r="F1832" s="389"/>
      <c r="G1832" s="389"/>
      <c r="I1832" s="22"/>
      <c r="J1832" s="389"/>
      <c r="K1832" s="389"/>
      <c r="L1832" s="389"/>
      <c r="M1832" s="389"/>
    </row>
    <row r="1833" spans="1:13" ht="15" x14ac:dyDescent="0.25">
      <c r="A1833" s="389"/>
      <c r="D1833" s="391"/>
      <c r="E1833" s="390"/>
      <c r="F1833" s="389"/>
      <c r="G1833" s="389"/>
      <c r="I1833" s="22"/>
      <c r="J1833" s="389"/>
      <c r="K1833" s="389"/>
      <c r="L1833" s="389"/>
      <c r="M1833" s="389"/>
    </row>
    <row r="1834" spans="1:13" ht="15" x14ac:dyDescent="0.25">
      <c r="A1834" s="389"/>
      <c r="D1834" s="391"/>
      <c r="E1834" s="390"/>
      <c r="F1834" s="389"/>
      <c r="G1834" s="389"/>
      <c r="I1834" s="22"/>
      <c r="J1834" s="389"/>
      <c r="K1834" s="389"/>
      <c r="L1834" s="389"/>
      <c r="M1834" s="389"/>
    </row>
    <row r="1835" spans="1:13" ht="15" x14ac:dyDescent="0.25">
      <c r="A1835" s="389"/>
      <c r="D1835" s="391"/>
      <c r="E1835" s="390"/>
      <c r="F1835" s="389"/>
      <c r="G1835" s="389"/>
      <c r="I1835" s="22"/>
      <c r="J1835" s="389"/>
      <c r="K1835" s="389"/>
      <c r="L1835" s="389"/>
      <c r="M1835" s="389"/>
    </row>
    <row r="1836" spans="1:13" ht="15" x14ac:dyDescent="0.25">
      <c r="A1836" s="389"/>
      <c r="D1836" s="391"/>
      <c r="E1836" s="390"/>
      <c r="F1836" s="389"/>
      <c r="G1836" s="389"/>
      <c r="I1836" s="22"/>
      <c r="J1836" s="389"/>
      <c r="K1836" s="389"/>
      <c r="L1836" s="389"/>
      <c r="M1836" s="389"/>
    </row>
    <row r="1837" spans="1:13" ht="15" x14ac:dyDescent="0.25">
      <c r="A1837" s="389"/>
      <c r="D1837" s="391"/>
      <c r="E1837" s="390"/>
      <c r="F1837" s="389"/>
      <c r="G1837" s="389"/>
      <c r="I1837" s="22"/>
      <c r="J1837" s="389"/>
      <c r="K1837" s="389"/>
      <c r="L1837" s="389"/>
      <c r="M1837" s="389"/>
    </row>
    <row r="1838" spans="1:13" ht="15" x14ac:dyDescent="0.25">
      <c r="A1838" s="389"/>
      <c r="D1838" s="391"/>
      <c r="E1838" s="390"/>
      <c r="F1838" s="389"/>
      <c r="G1838" s="389"/>
      <c r="I1838" s="22"/>
      <c r="J1838" s="389"/>
      <c r="K1838" s="389"/>
      <c r="L1838" s="389"/>
      <c r="M1838" s="389"/>
    </row>
    <row r="1839" spans="1:13" ht="15" x14ac:dyDescent="0.25">
      <c r="A1839" s="389"/>
      <c r="D1839" s="391"/>
      <c r="E1839" s="390"/>
      <c r="F1839" s="389"/>
      <c r="G1839" s="389"/>
      <c r="I1839" s="22"/>
      <c r="J1839" s="389"/>
      <c r="K1839" s="389"/>
      <c r="L1839" s="389"/>
      <c r="M1839" s="389"/>
    </row>
    <row r="1840" spans="1:13" ht="15" x14ac:dyDescent="0.25">
      <c r="A1840" s="389"/>
      <c r="D1840" s="391"/>
      <c r="E1840" s="390"/>
      <c r="F1840" s="389"/>
      <c r="G1840" s="389"/>
      <c r="I1840" s="22"/>
      <c r="J1840" s="389"/>
      <c r="K1840" s="389"/>
      <c r="L1840" s="389"/>
      <c r="M1840" s="389"/>
    </row>
    <row r="1841" spans="1:13" ht="15" x14ac:dyDescent="0.25">
      <c r="A1841" s="389"/>
      <c r="D1841" s="391"/>
      <c r="E1841" s="390"/>
      <c r="F1841" s="389"/>
      <c r="G1841" s="389"/>
      <c r="I1841" s="22"/>
      <c r="J1841" s="389"/>
      <c r="K1841" s="389"/>
      <c r="L1841" s="389"/>
      <c r="M1841" s="389"/>
    </row>
    <row r="1842" spans="1:13" ht="15" x14ac:dyDescent="0.25">
      <c r="A1842" s="389"/>
      <c r="D1842" s="391"/>
      <c r="E1842" s="390"/>
      <c r="F1842" s="389"/>
      <c r="G1842" s="389"/>
      <c r="I1842" s="22"/>
      <c r="J1842" s="389"/>
      <c r="K1842" s="389"/>
      <c r="L1842" s="389"/>
      <c r="M1842" s="389"/>
    </row>
    <row r="1843" spans="1:13" ht="15" x14ac:dyDescent="0.25">
      <c r="A1843" s="389"/>
      <c r="D1843" s="391"/>
      <c r="E1843" s="390"/>
      <c r="F1843" s="389"/>
      <c r="G1843" s="389"/>
      <c r="I1843" s="22"/>
      <c r="J1843" s="389"/>
      <c r="K1843" s="389"/>
      <c r="L1843" s="389"/>
      <c r="M1843" s="389"/>
    </row>
    <row r="1844" spans="1:13" ht="15" x14ac:dyDescent="0.25">
      <c r="A1844" s="389"/>
      <c r="D1844" s="391"/>
      <c r="E1844" s="390"/>
      <c r="F1844" s="389"/>
      <c r="G1844" s="389"/>
      <c r="I1844" s="22"/>
      <c r="J1844" s="389"/>
      <c r="K1844" s="389"/>
      <c r="L1844" s="389"/>
      <c r="M1844" s="389"/>
    </row>
    <row r="1845" spans="1:13" ht="15" x14ac:dyDescent="0.25">
      <c r="A1845" s="389"/>
      <c r="D1845" s="391"/>
      <c r="E1845" s="390"/>
      <c r="F1845" s="389"/>
      <c r="G1845" s="389"/>
      <c r="I1845" s="22"/>
      <c r="J1845" s="389"/>
      <c r="K1845" s="389"/>
      <c r="L1845" s="389"/>
      <c r="M1845" s="389"/>
    </row>
    <row r="1846" spans="1:13" ht="15" x14ac:dyDescent="0.25">
      <c r="A1846" s="389"/>
      <c r="D1846" s="391"/>
      <c r="E1846" s="390"/>
      <c r="F1846" s="389"/>
      <c r="G1846" s="389"/>
      <c r="I1846" s="22"/>
      <c r="J1846" s="389"/>
      <c r="K1846" s="389"/>
      <c r="L1846" s="389"/>
      <c r="M1846" s="389"/>
    </row>
    <row r="1847" spans="1:13" ht="15" x14ac:dyDescent="0.25">
      <c r="A1847" s="389"/>
      <c r="D1847" s="391"/>
      <c r="E1847" s="390"/>
      <c r="F1847" s="389"/>
      <c r="G1847" s="389"/>
      <c r="I1847" s="22"/>
      <c r="J1847" s="389"/>
      <c r="K1847" s="389"/>
      <c r="L1847" s="389"/>
      <c r="M1847" s="389"/>
    </row>
    <row r="1848" spans="1:13" ht="15" x14ac:dyDescent="0.25">
      <c r="A1848" s="389"/>
      <c r="D1848" s="391"/>
      <c r="E1848" s="390"/>
      <c r="F1848" s="389"/>
      <c r="G1848" s="389"/>
      <c r="I1848" s="22"/>
      <c r="J1848" s="389"/>
      <c r="K1848" s="389"/>
      <c r="L1848" s="389"/>
      <c r="M1848" s="389"/>
    </row>
    <row r="1849" spans="1:13" ht="15" x14ac:dyDescent="0.25">
      <c r="A1849" s="389"/>
      <c r="D1849" s="391"/>
      <c r="E1849" s="390"/>
      <c r="F1849" s="389"/>
      <c r="G1849" s="389"/>
      <c r="I1849" s="22"/>
      <c r="J1849" s="389"/>
      <c r="K1849" s="389"/>
      <c r="L1849" s="389"/>
      <c r="M1849" s="389"/>
    </row>
    <row r="1850" spans="1:13" ht="15" x14ac:dyDescent="0.25">
      <c r="A1850" s="389"/>
      <c r="D1850" s="391"/>
      <c r="E1850" s="390"/>
      <c r="F1850" s="389"/>
      <c r="G1850" s="389"/>
      <c r="I1850" s="22"/>
      <c r="J1850" s="389"/>
      <c r="K1850" s="389"/>
      <c r="L1850" s="389"/>
      <c r="M1850" s="389"/>
    </row>
    <row r="1851" spans="1:13" ht="15" x14ac:dyDescent="0.25">
      <c r="A1851" s="389"/>
      <c r="D1851" s="391"/>
      <c r="E1851" s="390"/>
      <c r="F1851" s="389"/>
      <c r="G1851" s="389"/>
      <c r="I1851" s="22"/>
      <c r="J1851" s="389"/>
      <c r="K1851" s="389"/>
      <c r="L1851" s="389"/>
      <c r="M1851" s="389"/>
    </row>
    <row r="1852" spans="1:13" ht="15" x14ac:dyDescent="0.25">
      <c r="A1852" s="389"/>
      <c r="D1852" s="391"/>
      <c r="E1852" s="390"/>
      <c r="F1852" s="389"/>
      <c r="G1852" s="389"/>
      <c r="I1852" s="22"/>
      <c r="J1852" s="389"/>
      <c r="K1852" s="389"/>
      <c r="L1852" s="389"/>
      <c r="M1852" s="389"/>
    </row>
    <row r="1853" spans="1:13" ht="15" x14ac:dyDescent="0.25">
      <c r="A1853" s="389"/>
      <c r="D1853" s="391"/>
      <c r="E1853" s="390"/>
      <c r="F1853" s="389"/>
      <c r="G1853" s="389"/>
      <c r="I1853" s="22"/>
      <c r="J1853" s="389"/>
      <c r="K1853" s="389"/>
      <c r="L1853" s="389"/>
      <c r="M1853" s="389"/>
    </row>
    <row r="1854" spans="1:13" ht="15" x14ac:dyDescent="0.25">
      <c r="A1854" s="389"/>
      <c r="D1854" s="391"/>
      <c r="E1854" s="390"/>
      <c r="F1854" s="389"/>
      <c r="G1854" s="389"/>
      <c r="I1854" s="22"/>
      <c r="J1854" s="389"/>
      <c r="K1854" s="389"/>
      <c r="L1854" s="389"/>
      <c r="M1854" s="389"/>
    </row>
    <row r="1855" spans="1:13" ht="15" x14ac:dyDescent="0.25">
      <c r="A1855" s="389"/>
      <c r="D1855" s="391"/>
      <c r="E1855" s="390"/>
      <c r="F1855" s="389"/>
      <c r="G1855" s="389"/>
      <c r="I1855" s="22"/>
      <c r="J1855" s="389"/>
      <c r="K1855" s="389"/>
      <c r="L1855" s="389"/>
      <c r="M1855" s="389"/>
    </row>
    <row r="1856" spans="1:13" ht="15" x14ac:dyDescent="0.25">
      <c r="A1856" s="389"/>
      <c r="D1856" s="391"/>
      <c r="E1856" s="390"/>
      <c r="F1856" s="389"/>
      <c r="G1856" s="389"/>
      <c r="I1856" s="22"/>
      <c r="J1856" s="389"/>
      <c r="K1856" s="389"/>
      <c r="L1856" s="389"/>
      <c r="M1856" s="389"/>
    </row>
    <row r="1857" spans="1:13" ht="15" x14ac:dyDescent="0.25">
      <c r="A1857" s="389"/>
      <c r="D1857" s="391"/>
      <c r="E1857" s="390"/>
      <c r="F1857" s="389"/>
      <c r="G1857" s="389"/>
      <c r="I1857" s="22"/>
      <c r="J1857" s="389"/>
      <c r="K1857" s="389"/>
      <c r="L1857" s="389"/>
      <c r="M1857" s="389"/>
    </row>
    <row r="1858" spans="1:13" ht="15" x14ac:dyDescent="0.25">
      <c r="A1858" s="389"/>
      <c r="D1858" s="391"/>
      <c r="E1858" s="390"/>
      <c r="F1858" s="389"/>
      <c r="G1858" s="389"/>
      <c r="I1858" s="22"/>
      <c r="J1858" s="389"/>
      <c r="K1858" s="389"/>
      <c r="L1858" s="389"/>
      <c r="M1858" s="389"/>
    </row>
    <row r="1859" spans="1:13" ht="15" x14ac:dyDescent="0.25">
      <c r="A1859" s="389"/>
      <c r="D1859" s="391"/>
      <c r="E1859" s="390"/>
      <c r="F1859" s="389"/>
      <c r="G1859" s="389"/>
      <c r="I1859" s="22"/>
      <c r="J1859" s="389"/>
      <c r="K1859" s="389"/>
      <c r="L1859" s="389"/>
      <c r="M1859" s="389"/>
    </row>
    <row r="1860" spans="1:13" ht="15" x14ac:dyDescent="0.25">
      <c r="A1860" s="389"/>
      <c r="D1860" s="391"/>
      <c r="E1860" s="390"/>
      <c r="F1860" s="389"/>
      <c r="G1860" s="389"/>
      <c r="I1860" s="22"/>
      <c r="J1860" s="389"/>
      <c r="K1860" s="389"/>
      <c r="L1860" s="389"/>
      <c r="M1860" s="389"/>
    </row>
    <row r="1861" spans="1:13" ht="15" x14ac:dyDescent="0.25">
      <c r="A1861" s="389"/>
      <c r="D1861" s="391"/>
      <c r="E1861" s="390"/>
      <c r="F1861" s="389"/>
      <c r="G1861" s="389"/>
      <c r="I1861" s="22"/>
      <c r="J1861" s="389"/>
      <c r="K1861" s="389"/>
      <c r="L1861" s="389"/>
      <c r="M1861" s="389"/>
    </row>
    <row r="1862" spans="1:13" ht="15" x14ac:dyDescent="0.25">
      <c r="A1862" s="389"/>
      <c r="D1862" s="391"/>
      <c r="E1862" s="390"/>
      <c r="F1862" s="389"/>
      <c r="G1862" s="389"/>
      <c r="I1862" s="22"/>
      <c r="J1862" s="389"/>
      <c r="K1862" s="389"/>
      <c r="L1862" s="389"/>
      <c r="M1862" s="389"/>
    </row>
    <row r="1863" spans="1:13" ht="15" x14ac:dyDescent="0.25">
      <c r="A1863" s="389"/>
      <c r="D1863" s="391"/>
      <c r="E1863" s="390"/>
      <c r="F1863" s="389"/>
      <c r="G1863" s="389"/>
      <c r="I1863" s="22"/>
      <c r="J1863" s="389"/>
      <c r="K1863" s="389"/>
      <c r="L1863" s="389"/>
      <c r="M1863" s="389"/>
    </row>
    <row r="1864" spans="1:13" ht="15" x14ac:dyDescent="0.25">
      <c r="A1864" s="389"/>
      <c r="D1864" s="391"/>
      <c r="E1864" s="390"/>
      <c r="F1864" s="389"/>
      <c r="G1864" s="389"/>
      <c r="I1864" s="22"/>
      <c r="J1864" s="389"/>
      <c r="K1864" s="389"/>
      <c r="L1864" s="389"/>
      <c r="M1864" s="389"/>
    </row>
    <row r="1865" spans="1:13" ht="15" x14ac:dyDescent="0.25">
      <c r="A1865" s="389"/>
      <c r="D1865" s="391"/>
      <c r="E1865" s="390"/>
      <c r="F1865" s="389"/>
      <c r="G1865" s="389"/>
      <c r="I1865" s="22"/>
      <c r="J1865" s="389"/>
      <c r="K1865" s="389"/>
      <c r="L1865" s="389"/>
      <c r="M1865" s="389"/>
    </row>
    <row r="1866" spans="1:13" ht="15" x14ac:dyDescent="0.25">
      <c r="A1866" s="389"/>
      <c r="D1866" s="391"/>
      <c r="E1866" s="390"/>
      <c r="F1866" s="389"/>
      <c r="G1866" s="389"/>
      <c r="I1866" s="22"/>
      <c r="J1866" s="389"/>
      <c r="K1866" s="389"/>
      <c r="L1866" s="389"/>
      <c r="M1866" s="389"/>
    </row>
    <row r="1867" spans="1:13" ht="15" x14ac:dyDescent="0.25">
      <c r="A1867" s="389"/>
      <c r="D1867" s="391"/>
      <c r="E1867" s="390"/>
      <c r="F1867" s="389"/>
      <c r="G1867" s="389"/>
      <c r="I1867" s="22"/>
      <c r="J1867" s="389"/>
      <c r="K1867" s="389"/>
      <c r="L1867" s="389"/>
      <c r="M1867" s="389"/>
    </row>
    <row r="1868" spans="1:13" ht="15" x14ac:dyDescent="0.25">
      <c r="A1868" s="389"/>
      <c r="D1868" s="391"/>
      <c r="E1868" s="390"/>
      <c r="F1868" s="389"/>
      <c r="G1868" s="389"/>
      <c r="I1868" s="22"/>
      <c r="J1868" s="389"/>
      <c r="K1868" s="389"/>
      <c r="L1868" s="389"/>
      <c r="M1868" s="389"/>
    </row>
    <row r="1869" spans="1:13" ht="15" x14ac:dyDescent="0.25">
      <c r="A1869" s="389"/>
      <c r="D1869" s="391"/>
      <c r="E1869" s="390"/>
      <c r="F1869" s="389"/>
      <c r="G1869" s="389"/>
      <c r="I1869" s="22"/>
      <c r="J1869" s="389"/>
      <c r="K1869" s="389"/>
      <c r="L1869" s="389"/>
      <c r="M1869" s="389"/>
    </row>
    <row r="1870" spans="1:13" ht="15" x14ac:dyDescent="0.25">
      <c r="A1870" s="389"/>
      <c r="D1870" s="391"/>
      <c r="E1870" s="390"/>
      <c r="F1870" s="389"/>
      <c r="G1870" s="389"/>
      <c r="I1870" s="22"/>
      <c r="J1870" s="389"/>
      <c r="K1870" s="389"/>
      <c r="L1870" s="389"/>
      <c r="M1870" s="389"/>
    </row>
    <row r="1871" spans="1:13" ht="15" x14ac:dyDescent="0.25">
      <c r="A1871" s="389"/>
      <c r="D1871" s="391"/>
      <c r="E1871" s="390"/>
      <c r="F1871" s="389"/>
      <c r="G1871" s="389"/>
      <c r="I1871" s="22"/>
      <c r="J1871" s="389"/>
      <c r="K1871" s="389"/>
      <c r="L1871" s="389"/>
      <c r="M1871" s="389"/>
    </row>
    <row r="1872" spans="1:13" ht="15" x14ac:dyDescent="0.25">
      <c r="A1872" s="389"/>
      <c r="D1872" s="391"/>
      <c r="E1872" s="390"/>
      <c r="F1872" s="389"/>
      <c r="G1872" s="389"/>
      <c r="I1872" s="22"/>
      <c r="J1872" s="389"/>
      <c r="K1872" s="389"/>
      <c r="L1872" s="389"/>
      <c r="M1872" s="389"/>
    </row>
    <row r="1873" spans="1:13" ht="15" x14ac:dyDescent="0.25">
      <c r="A1873" s="389"/>
      <c r="D1873" s="391"/>
      <c r="E1873" s="390"/>
      <c r="F1873" s="389"/>
      <c r="G1873" s="389"/>
      <c r="I1873" s="22"/>
      <c r="J1873" s="389"/>
      <c r="K1873" s="389"/>
      <c r="L1873" s="389"/>
      <c r="M1873" s="389"/>
    </row>
    <row r="1874" spans="1:13" ht="15" x14ac:dyDescent="0.25">
      <c r="A1874" s="389"/>
      <c r="D1874" s="391"/>
      <c r="E1874" s="390"/>
      <c r="F1874" s="389"/>
      <c r="G1874" s="389"/>
      <c r="I1874" s="22"/>
      <c r="J1874" s="389"/>
      <c r="K1874" s="389"/>
      <c r="L1874" s="389"/>
      <c r="M1874" s="389"/>
    </row>
    <row r="1875" spans="1:13" ht="15" x14ac:dyDescent="0.25">
      <c r="A1875" s="389"/>
      <c r="D1875" s="391"/>
      <c r="E1875" s="390"/>
      <c r="F1875" s="389"/>
      <c r="G1875" s="389"/>
      <c r="I1875" s="22"/>
      <c r="J1875" s="389"/>
      <c r="K1875" s="389"/>
      <c r="L1875" s="389"/>
      <c r="M1875" s="389"/>
    </row>
    <row r="1876" spans="1:13" ht="15" x14ac:dyDescent="0.25">
      <c r="A1876" s="389"/>
      <c r="D1876" s="391"/>
      <c r="E1876" s="390"/>
      <c r="F1876" s="389"/>
      <c r="G1876" s="389"/>
      <c r="I1876" s="22"/>
      <c r="J1876" s="389"/>
      <c r="K1876" s="389"/>
      <c r="L1876" s="389"/>
      <c r="M1876" s="389"/>
    </row>
    <row r="1877" spans="1:13" ht="15" x14ac:dyDescent="0.25">
      <c r="A1877" s="389"/>
      <c r="D1877" s="391"/>
      <c r="E1877" s="390"/>
      <c r="F1877" s="389"/>
      <c r="G1877" s="389"/>
      <c r="I1877" s="22"/>
      <c r="J1877" s="389"/>
      <c r="K1877" s="389"/>
      <c r="L1877" s="389"/>
      <c r="M1877" s="389"/>
    </row>
    <row r="1878" spans="1:13" ht="15" x14ac:dyDescent="0.25">
      <c r="A1878" s="389"/>
      <c r="D1878" s="391"/>
      <c r="E1878" s="390"/>
      <c r="F1878" s="389"/>
      <c r="G1878" s="389"/>
      <c r="I1878" s="22"/>
      <c r="J1878" s="389"/>
      <c r="K1878" s="389"/>
      <c r="L1878" s="389"/>
      <c r="M1878" s="389"/>
    </row>
    <row r="1879" spans="1:13" ht="15" x14ac:dyDescent="0.25">
      <c r="A1879" s="389"/>
      <c r="D1879" s="391"/>
      <c r="E1879" s="390"/>
      <c r="F1879" s="389"/>
      <c r="G1879" s="389"/>
      <c r="I1879" s="22"/>
      <c r="J1879" s="389"/>
      <c r="K1879" s="389"/>
      <c r="L1879" s="389"/>
      <c r="M1879" s="389"/>
    </row>
    <row r="1880" spans="1:13" ht="15" x14ac:dyDescent="0.25">
      <c r="A1880" s="389"/>
      <c r="D1880" s="391"/>
      <c r="E1880" s="390"/>
      <c r="F1880" s="389"/>
      <c r="G1880" s="389"/>
      <c r="I1880" s="22"/>
      <c r="J1880" s="389"/>
      <c r="K1880" s="389"/>
      <c r="L1880" s="389"/>
      <c r="M1880" s="389"/>
    </row>
    <row r="1881" spans="1:13" ht="15" x14ac:dyDescent="0.25">
      <c r="A1881" s="389"/>
      <c r="D1881" s="391"/>
      <c r="E1881" s="390"/>
      <c r="F1881" s="389"/>
      <c r="G1881" s="389"/>
      <c r="I1881" s="22"/>
      <c r="J1881" s="389"/>
      <c r="K1881" s="389"/>
      <c r="L1881" s="389"/>
      <c r="M1881" s="389"/>
    </row>
    <row r="1882" spans="1:13" ht="15" x14ac:dyDescent="0.25">
      <c r="A1882" s="389"/>
      <c r="D1882" s="391"/>
      <c r="E1882" s="390"/>
      <c r="F1882" s="389"/>
      <c r="G1882" s="389"/>
      <c r="I1882" s="22"/>
      <c r="J1882" s="389"/>
      <c r="K1882" s="389"/>
      <c r="L1882" s="389"/>
      <c r="M1882" s="389"/>
    </row>
    <row r="1883" spans="1:13" ht="15" x14ac:dyDescent="0.25">
      <c r="A1883" s="389"/>
      <c r="D1883" s="391"/>
      <c r="E1883" s="390"/>
      <c r="F1883" s="389"/>
      <c r="G1883" s="389"/>
      <c r="I1883" s="22"/>
      <c r="J1883" s="389"/>
      <c r="K1883" s="389"/>
      <c r="L1883" s="389"/>
      <c r="M1883" s="389"/>
    </row>
    <row r="1884" spans="1:13" ht="15" x14ac:dyDescent="0.25">
      <c r="A1884" s="389"/>
      <c r="D1884" s="391"/>
      <c r="E1884" s="390"/>
      <c r="F1884" s="389"/>
      <c r="G1884" s="389"/>
      <c r="I1884" s="22"/>
      <c r="J1884" s="389"/>
      <c r="K1884" s="389"/>
      <c r="L1884" s="389"/>
      <c r="M1884" s="389"/>
    </row>
    <row r="1885" spans="1:13" ht="15" x14ac:dyDescent="0.25">
      <c r="A1885" s="389"/>
      <c r="D1885" s="391"/>
      <c r="E1885" s="390"/>
      <c r="F1885" s="389"/>
      <c r="G1885" s="389"/>
      <c r="I1885" s="22"/>
      <c r="J1885" s="389"/>
      <c r="K1885" s="389"/>
      <c r="L1885" s="389"/>
      <c r="M1885" s="389"/>
    </row>
    <row r="1886" spans="1:13" ht="15" x14ac:dyDescent="0.25">
      <c r="A1886" s="389"/>
      <c r="D1886" s="391"/>
      <c r="E1886" s="390"/>
      <c r="F1886" s="389"/>
      <c r="G1886" s="389"/>
      <c r="I1886" s="22"/>
      <c r="J1886" s="389"/>
      <c r="K1886" s="389"/>
      <c r="L1886" s="389"/>
      <c r="M1886" s="389"/>
    </row>
    <row r="1887" spans="1:13" ht="15" x14ac:dyDescent="0.25">
      <c r="A1887" s="389"/>
      <c r="D1887" s="391"/>
      <c r="E1887" s="390"/>
      <c r="F1887" s="389"/>
      <c r="G1887" s="389"/>
      <c r="I1887" s="22"/>
      <c r="J1887" s="389"/>
      <c r="K1887" s="389"/>
      <c r="L1887" s="389"/>
      <c r="M1887" s="389"/>
    </row>
    <row r="1888" spans="1:13" ht="15" x14ac:dyDescent="0.25">
      <c r="A1888" s="389"/>
      <c r="D1888" s="391"/>
      <c r="E1888" s="390"/>
      <c r="F1888" s="389"/>
      <c r="G1888" s="389"/>
      <c r="I1888" s="22"/>
      <c r="J1888" s="389"/>
      <c r="K1888" s="389"/>
      <c r="L1888" s="389"/>
      <c r="M1888" s="389"/>
    </row>
    <row r="1889" spans="1:13" ht="15" x14ac:dyDescent="0.25">
      <c r="A1889" s="389"/>
      <c r="D1889" s="391"/>
      <c r="E1889" s="390"/>
      <c r="F1889" s="389"/>
      <c r="G1889" s="389"/>
      <c r="I1889" s="22"/>
      <c r="J1889" s="389"/>
      <c r="K1889" s="389"/>
      <c r="L1889" s="389"/>
      <c r="M1889" s="389"/>
    </row>
    <row r="1890" spans="1:13" ht="15" x14ac:dyDescent="0.25">
      <c r="A1890" s="389"/>
      <c r="D1890" s="391"/>
      <c r="E1890" s="390"/>
      <c r="F1890" s="389"/>
      <c r="G1890" s="389"/>
      <c r="I1890" s="22"/>
      <c r="J1890" s="389"/>
      <c r="K1890" s="389"/>
      <c r="L1890" s="389"/>
      <c r="M1890" s="389"/>
    </row>
    <row r="1891" spans="1:13" ht="15" x14ac:dyDescent="0.25">
      <c r="A1891" s="389"/>
      <c r="D1891" s="391"/>
      <c r="E1891" s="390"/>
      <c r="F1891" s="389"/>
      <c r="G1891" s="389"/>
      <c r="I1891" s="22"/>
      <c r="J1891" s="389"/>
      <c r="K1891" s="389"/>
      <c r="L1891" s="389"/>
      <c r="M1891" s="389"/>
    </row>
    <row r="1892" spans="1:13" ht="15" x14ac:dyDescent="0.25">
      <c r="A1892" s="389"/>
      <c r="D1892" s="391"/>
      <c r="E1892" s="390"/>
      <c r="F1892" s="389"/>
      <c r="G1892" s="389"/>
      <c r="I1892" s="22"/>
      <c r="J1892" s="389"/>
      <c r="K1892" s="389"/>
      <c r="L1892" s="389"/>
      <c r="M1892" s="389"/>
    </row>
    <row r="1893" spans="1:13" ht="15" x14ac:dyDescent="0.25">
      <c r="A1893" s="389"/>
      <c r="D1893" s="391"/>
      <c r="E1893" s="390"/>
      <c r="F1893" s="389"/>
      <c r="G1893" s="389"/>
      <c r="I1893" s="22"/>
      <c r="J1893" s="389"/>
      <c r="K1893" s="389"/>
      <c r="L1893" s="389"/>
      <c r="M1893" s="389"/>
    </row>
    <row r="1894" spans="1:13" ht="15" x14ac:dyDescent="0.25">
      <c r="A1894" s="389"/>
      <c r="D1894" s="391"/>
      <c r="E1894" s="390"/>
      <c r="F1894" s="389"/>
      <c r="G1894" s="389"/>
      <c r="I1894" s="22"/>
      <c r="J1894" s="389"/>
      <c r="K1894" s="389"/>
      <c r="L1894" s="389"/>
      <c r="M1894" s="389"/>
    </row>
    <row r="1895" spans="1:13" ht="15" x14ac:dyDescent="0.25">
      <c r="A1895" s="389"/>
      <c r="D1895" s="391"/>
      <c r="E1895" s="390"/>
      <c r="F1895" s="389"/>
      <c r="G1895" s="389"/>
      <c r="I1895" s="22"/>
      <c r="J1895" s="389"/>
      <c r="K1895" s="389"/>
      <c r="L1895" s="389"/>
      <c r="M1895" s="389"/>
    </row>
    <row r="1896" spans="1:13" ht="15" x14ac:dyDescent="0.25">
      <c r="A1896" s="389"/>
      <c r="D1896" s="391"/>
      <c r="E1896" s="390"/>
      <c r="F1896" s="389"/>
      <c r="G1896" s="389"/>
      <c r="I1896" s="22"/>
      <c r="J1896" s="389"/>
      <c r="K1896" s="389"/>
      <c r="L1896" s="389"/>
      <c r="M1896" s="389"/>
    </row>
    <row r="1897" spans="1:13" ht="15" x14ac:dyDescent="0.25">
      <c r="A1897" s="389"/>
      <c r="D1897" s="391"/>
      <c r="E1897" s="390"/>
      <c r="F1897" s="389"/>
      <c r="G1897" s="389"/>
      <c r="I1897" s="22"/>
      <c r="J1897" s="389"/>
      <c r="K1897" s="389"/>
      <c r="L1897" s="389"/>
      <c r="M1897" s="389"/>
    </row>
    <row r="1898" spans="1:13" ht="15" x14ac:dyDescent="0.25">
      <c r="A1898" s="389"/>
      <c r="D1898" s="391"/>
      <c r="E1898" s="390"/>
      <c r="F1898" s="389"/>
      <c r="G1898" s="389"/>
      <c r="I1898" s="22"/>
      <c r="J1898" s="389"/>
      <c r="K1898" s="389"/>
      <c r="L1898" s="389"/>
      <c r="M1898" s="389"/>
    </row>
    <row r="1899" spans="1:13" ht="15" x14ac:dyDescent="0.25">
      <c r="A1899" s="389"/>
      <c r="D1899" s="391"/>
      <c r="E1899" s="390"/>
      <c r="F1899" s="389"/>
      <c r="G1899" s="389"/>
      <c r="I1899" s="22"/>
      <c r="J1899" s="389"/>
      <c r="K1899" s="389"/>
      <c r="L1899" s="389"/>
      <c r="M1899" s="389"/>
    </row>
    <row r="1900" spans="1:13" ht="15" x14ac:dyDescent="0.25">
      <c r="A1900" s="389"/>
      <c r="D1900" s="391"/>
      <c r="E1900" s="390"/>
      <c r="F1900" s="389"/>
      <c r="G1900" s="389"/>
      <c r="I1900" s="22"/>
      <c r="J1900" s="389"/>
      <c r="K1900" s="389"/>
      <c r="L1900" s="389"/>
      <c r="M1900" s="389"/>
    </row>
    <row r="1901" spans="1:13" ht="15" x14ac:dyDescent="0.25">
      <c r="A1901" s="389"/>
      <c r="D1901" s="391"/>
      <c r="E1901" s="390"/>
      <c r="F1901" s="389"/>
      <c r="G1901" s="389"/>
      <c r="I1901" s="22"/>
      <c r="J1901" s="389"/>
      <c r="K1901" s="389"/>
      <c r="L1901" s="389"/>
      <c r="M1901" s="389"/>
    </row>
    <row r="1902" spans="1:13" ht="15" x14ac:dyDescent="0.25">
      <c r="A1902" s="389"/>
      <c r="D1902" s="391"/>
      <c r="E1902" s="390"/>
      <c r="F1902" s="389"/>
      <c r="G1902" s="389"/>
      <c r="I1902" s="22"/>
      <c r="J1902" s="389"/>
      <c r="K1902" s="389"/>
      <c r="L1902" s="389"/>
      <c r="M1902" s="389"/>
    </row>
    <row r="1903" spans="1:13" ht="15" x14ac:dyDescent="0.25">
      <c r="A1903" s="389"/>
      <c r="D1903" s="391"/>
      <c r="E1903" s="390"/>
      <c r="F1903" s="389"/>
      <c r="G1903" s="389"/>
      <c r="I1903" s="22"/>
      <c r="J1903" s="389"/>
      <c r="K1903" s="389"/>
      <c r="L1903" s="389"/>
      <c r="M1903" s="389"/>
    </row>
    <row r="1904" spans="1:13" ht="15" x14ac:dyDescent="0.25">
      <c r="A1904" s="389"/>
      <c r="D1904" s="391"/>
      <c r="E1904" s="390"/>
      <c r="F1904" s="389"/>
      <c r="G1904" s="389"/>
      <c r="I1904" s="22"/>
      <c r="J1904" s="389"/>
      <c r="K1904" s="389"/>
      <c r="L1904" s="389"/>
      <c r="M1904" s="389"/>
    </row>
    <row r="1905" spans="1:13" ht="15" x14ac:dyDescent="0.25">
      <c r="A1905" s="389"/>
      <c r="D1905" s="391"/>
      <c r="E1905" s="390"/>
      <c r="F1905" s="389"/>
      <c r="G1905" s="389"/>
      <c r="I1905" s="22"/>
      <c r="J1905" s="389"/>
      <c r="K1905" s="389"/>
      <c r="L1905" s="389"/>
      <c r="M1905" s="389"/>
    </row>
    <row r="1906" spans="1:13" ht="15" x14ac:dyDescent="0.25">
      <c r="A1906" s="389"/>
      <c r="D1906" s="391"/>
      <c r="E1906" s="390"/>
      <c r="F1906" s="389"/>
      <c r="G1906" s="389"/>
      <c r="I1906" s="22"/>
      <c r="J1906" s="389"/>
      <c r="K1906" s="389"/>
      <c r="L1906" s="389"/>
      <c r="M1906" s="389"/>
    </row>
    <row r="1907" spans="1:13" ht="15" x14ac:dyDescent="0.25">
      <c r="A1907" s="389"/>
      <c r="D1907" s="391"/>
      <c r="E1907" s="390"/>
      <c r="F1907" s="389"/>
      <c r="G1907" s="389"/>
      <c r="I1907" s="22"/>
      <c r="J1907" s="389"/>
      <c r="K1907" s="389"/>
      <c r="L1907" s="389"/>
      <c r="M1907" s="389"/>
    </row>
    <row r="1908" spans="1:13" ht="15" x14ac:dyDescent="0.25">
      <c r="A1908" s="389"/>
      <c r="D1908" s="391"/>
      <c r="E1908" s="390"/>
      <c r="F1908" s="389"/>
      <c r="G1908" s="389"/>
      <c r="I1908" s="22"/>
      <c r="J1908" s="389"/>
      <c r="K1908" s="389"/>
      <c r="L1908" s="389"/>
      <c r="M1908" s="389"/>
    </row>
    <row r="1909" spans="1:13" ht="15" x14ac:dyDescent="0.25">
      <c r="A1909" s="389"/>
      <c r="D1909" s="391"/>
      <c r="E1909" s="390"/>
      <c r="F1909" s="389"/>
      <c r="G1909" s="389"/>
      <c r="I1909" s="22"/>
      <c r="J1909" s="389"/>
      <c r="K1909" s="389"/>
      <c r="L1909" s="389"/>
      <c r="M1909" s="389"/>
    </row>
    <row r="1910" spans="1:13" ht="15" x14ac:dyDescent="0.25">
      <c r="A1910" s="389"/>
      <c r="D1910" s="391"/>
      <c r="E1910" s="390"/>
      <c r="F1910" s="389"/>
      <c r="G1910" s="389"/>
      <c r="I1910" s="22"/>
      <c r="J1910" s="389"/>
      <c r="K1910" s="389"/>
      <c r="L1910" s="389"/>
      <c r="M1910" s="389"/>
    </row>
    <row r="1911" spans="1:13" ht="15" x14ac:dyDescent="0.25">
      <c r="A1911" s="389"/>
      <c r="D1911" s="391"/>
      <c r="E1911" s="390"/>
      <c r="F1911" s="389"/>
      <c r="G1911" s="389"/>
      <c r="I1911" s="22"/>
      <c r="J1911" s="389"/>
      <c r="K1911" s="389"/>
      <c r="L1911" s="389"/>
      <c r="M1911" s="389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22"/>
    <pageSetUpPr fitToPage="1"/>
  </sheetPr>
  <dimension ref="A1:AQ94"/>
  <sheetViews>
    <sheetView showGridLines="0" zoomScale="75" zoomScaleNormal="75" workbookViewId="0">
      <pane xSplit="1" ySplit="3" topLeftCell="B4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34.28515625" style="72" customWidth="1"/>
    <col min="2" max="2" width="9.28515625" style="83" bestFit="1" customWidth="1"/>
    <col min="3" max="3" width="10.28515625" style="83" bestFit="1" customWidth="1"/>
    <col min="4" max="4" width="9.28515625" style="83" bestFit="1" customWidth="1"/>
    <col min="5" max="5" width="10.28515625" style="83" bestFit="1" customWidth="1"/>
    <col min="6" max="6" width="9.28515625" style="83" bestFit="1" customWidth="1"/>
    <col min="7" max="7" width="10.28515625" style="83" bestFit="1" customWidth="1"/>
    <col min="8" max="8" width="9.28515625" style="83" bestFit="1" customWidth="1"/>
    <col min="9" max="9" width="10.28515625" style="83" bestFit="1" customWidth="1"/>
    <col min="10" max="10" width="9.28515625" style="83" bestFit="1" customWidth="1"/>
    <col min="11" max="11" width="10.28515625" style="83" bestFit="1" customWidth="1"/>
    <col min="12" max="12" width="9.28515625" style="83" bestFit="1" customWidth="1"/>
    <col min="13" max="13" width="10.28515625" style="83" bestFit="1" customWidth="1"/>
    <col min="14" max="14" width="9.28515625" style="83" bestFit="1" customWidth="1"/>
    <col min="15" max="15" width="10.28515625" style="83" bestFit="1" customWidth="1"/>
    <col min="16" max="16" width="9.28515625" style="83" bestFit="1" customWidth="1"/>
    <col min="17" max="17" width="12.85546875" style="83" bestFit="1" customWidth="1"/>
    <col min="18" max="18" width="13" style="83" bestFit="1" customWidth="1"/>
    <col min="19" max="19" width="13.28515625" style="83" bestFit="1" customWidth="1"/>
    <col min="20" max="20" width="13" style="83" bestFit="1" customWidth="1"/>
    <col min="21" max="21" width="12.7109375" style="83" bestFit="1" customWidth="1"/>
    <col min="22" max="22" width="13" style="83" bestFit="1" customWidth="1"/>
    <col min="23" max="23" width="13.28515625" style="83" bestFit="1" customWidth="1"/>
    <col min="24" max="25" width="15.7109375" style="83" bestFit="1" customWidth="1"/>
    <col min="26" max="26" width="15.85546875" style="83" bestFit="1" customWidth="1"/>
    <col min="27" max="27" width="15.7109375" style="99" bestFit="1" customWidth="1"/>
    <col min="28" max="30" width="9" style="83" customWidth="1"/>
    <col min="31" max="31" width="16.7109375" style="83" bestFit="1" customWidth="1"/>
    <col min="32" max="16384" width="9" style="83"/>
  </cols>
  <sheetData>
    <row r="1" spans="1:43" s="72" customFormat="1" x14ac:dyDescent="0.25">
      <c r="A1" s="69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0" t="s">
        <v>12</v>
      </c>
      <c r="G1" s="70" t="s">
        <v>13</v>
      </c>
      <c r="H1" s="70" t="s">
        <v>14</v>
      </c>
      <c r="I1" s="70" t="s">
        <v>15</v>
      </c>
      <c r="J1" s="70" t="s">
        <v>16</v>
      </c>
      <c r="K1" s="70" t="s">
        <v>17</v>
      </c>
      <c r="L1" s="70" t="s">
        <v>18</v>
      </c>
      <c r="M1" s="70" t="s">
        <v>19</v>
      </c>
      <c r="N1" s="70" t="s">
        <v>20</v>
      </c>
      <c r="O1" s="70" t="s">
        <v>21</v>
      </c>
      <c r="P1" s="70" t="s">
        <v>22</v>
      </c>
      <c r="Q1" s="70" t="s">
        <v>23</v>
      </c>
      <c r="R1" s="70" t="s">
        <v>24</v>
      </c>
      <c r="S1" s="70" t="s">
        <v>25</v>
      </c>
      <c r="T1" s="70" t="s">
        <v>26</v>
      </c>
      <c r="U1" s="70" t="s">
        <v>27</v>
      </c>
      <c r="V1" s="70" t="s">
        <v>28</v>
      </c>
      <c r="W1" s="70" t="s">
        <v>29</v>
      </c>
      <c r="X1" s="70" t="s">
        <v>30</v>
      </c>
      <c r="Y1" s="70" t="s">
        <v>34</v>
      </c>
      <c r="Z1" s="114" t="s">
        <v>5</v>
      </c>
      <c r="AA1" s="50"/>
      <c r="AB1" s="105"/>
      <c r="AC1" s="115"/>
    </row>
    <row r="2" spans="1:43" s="72" customFormat="1" x14ac:dyDescent="0.25">
      <c r="A2" s="15" t="s">
        <v>6</v>
      </c>
      <c r="B2" s="73">
        <v>34851</v>
      </c>
      <c r="C2" s="73">
        <v>35034</v>
      </c>
      <c r="D2" s="73">
        <v>35217</v>
      </c>
      <c r="E2" s="73">
        <v>35400</v>
      </c>
      <c r="F2" s="73">
        <v>35582</v>
      </c>
      <c r="G2" s="73">
        <v>35765</v>
      </c>
      <c r="H2" s="73">
        <v>35947</v>
      </c>
      <c r="I2" s="73">
        <v>36130</v>
      </c>
      <c r="J2" s="73">
        <v>36312</v>
      </c>
      <c r="K2" s="73">
        <v>36495</v>
      </c>
      <c r="L2" s="73">
        <v>36678</v>
      </c>
      <c r="M2" s="73">
        <v>36861</v>
      </c>
      <c r="N2" s="73">
        <v>37043</v>
      </c>
      <c r="O2" s="73">
        <v>37226</v>
      </c>
      <c r="P2" s="73">
        <v>37408</v>
      </c>
      <c r="Q2" s="73">
        <v>37591</v>
      </c>
      <c r="R2" s="73">
        <v>37773</v>
      </c>
      <c r="S2" s="73">
        <v>37956</v>
      </c>
      <c r="T2" s="73">
        <v>38139</v>
      </c>
      <c r="U2" s="73">
        <v>38322</v>
      </c>
      <c r="V2" s="73">
        <v>38504</v>
      </c>
      <c r="W2" s="73">
        <v>38687</v>
      </c>
      <c r="X2" s="73">
        <v>42705</v>
      </c>
      <c r="Y2" s="73">
        <v>45627</v>
      </c>
      <c r="Z2" s="116"/>
      <c r="AA2" s="50"/>
      <c r="AB2" s="105"/>
      <c r="AC2" s="115"/>
    </row>
    <row r="3" spans="1:43" s="76" customFormat="1" x14ac:dyDescent="0.25">
      <c r="A3" s="75" t="s">
        <v>7</v>
      </c>
      <c r="B3" s="76">
        <v>4.2000000000000003E-2</v>
      </c>
      <c r="C3" s="76">
        <v>4.2000000000000003E-2</v>
      </c>
      <c r="D3" s="76">
        <v>4.8000000000000001E-2</v>
      </c>
      <c r="E3" s="76">
        <v>4.8000000000000001E-2</v>
      </c>
      <c r="F3" s="76">
        <v>5.0999999999999997E-2</v>
      </c>
      <c r="G3" s="76">
        <v>5.0999999999999997E-2</v>
      </c>
      <c r="H3" s="76">
        <v>5.2999999999999999E-2</v>
      </c>
      <c r="I3" s="76">
        <v>5.2999999999999999E-2</v>
      </c>
      <c r="J3" s="76">
        <v>5.45E-2</v>
      </c>
      <c r="K3" s="76">
        <v>5.45E-2</v>
      </c>
      <c r="L3" s="76">
        <v>5.6000000000000001E-2</v>
      </c>
      <c r="M3" s="76">
        <v>5.6000000000000001E-2</v>
      </c>
      <c r="N3" s="76">
        <v>5.7000000000000002E-2</v>
      </c>
      <c r="O3" s="76">
        <v>5.7000000000000002E-2</v>
      </c>
      <c r="P3" s="76">
        <v>5.8000000000000003E-2</v>
      </c>
      <c r="Q3" s="76">
        <v>5.8000000000000003E-2</v>
      </c>
      <c r="R3" s="76">
        <v>5.8999999999999997E-2</v>
      </c>
      <c r="S3" s="76">
        <v>5.8999999999999997E-2</v>
      </c>
      <c r="T3" s="76">
        <v>0.06</v>
      </c>
      <c r="U3" s="76">
        <v>0.06</v>
      </c>
      <c r="V3" s="76">
        <v>6.0999999999999999E-2</v>
      </c>
      <c r="W3" s="76">
        <v>6.0999999999999999E-2</v>
      </c>
      <c r="X3" s="76">
        <v>6.3E-2</v>
      </c>
      <c r="Y3" s="76">
        <v>8.1000000000000003E-2</v>
      </c>
      <c r="Z3" s="117"/>
      <c r="AA3" s="50"/>
      <c r="AB3" s="118"/>
      <c r="AC3" s="119"/>
    </row>
    <row r="4" spans="1:43" s="76" customFormat="1" x14ac:dyDescent="0.25">
      <c r="A4" s="75" t="s">
        <v>334</v>
      </c>
      <c r="Q4" s="72" t="s">
        <v>351</v>
      </c>
      <c r="R4" s="72" t="s">
        <v>352</v>
      </c>
      <c r="S4" s="72" t="s">
        <v>353</v>
      </c>
      <c r="T4" s="72" t="s">
        <v>354</v>
      </c>
      <c r="U4" s="72" t="s">
        <v>355</v>
      </c>
      <c r="V4" s="72" t="s">
        <v>356</v>
      </c>
      <c r="W4" s="72" t="s">
        <v>357</v>
      </c>
      <c r="X4" s="72" t="s">
        <v>358</v>
      </c>
      <c r="Y4" s="72" t="s">
        <v>359</v>
      </c>
      <c r="Z4" s="116"/>
      <c r="AA4" s="120"/>
      <c r="AB4" s="105"/>
      <c r="AC4" s="115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</row>
    <row r="5" spans="1:43" s="80" customFormat="1" x14ac:dyDescent="0.25">
      <c r="A5" s="79" t="s">
        <v>333</v>
      </c>
      <c r="B5" s="80">
        <v>0</v>
      </c>
      <c r="C5" s="80">
        <v>0</v>
      </c>
      <c r="D5" s="80">
        <v>0</v>
      </c>
      <c r="E5" s="80">
        <v>0</v>
      </c>
      <c r="F5" s="80">
        <v>0</v>
      </c>
      <c r="G5" s="80">
        <v>0</v>
      </c>
      <c r="H5" s="80">
        <v>0</v>
      </c>
      <c r="I5" s="80">
        <v>0</v>
      </c>
      <c r="J5" s="80">
        <v>0</v>
      </c>
      <c r="K5" s="80">
        <v>0</v>
      </c>
      <c r="L5" s="80">
        <v>0</v>
      </c>
      <c r="M5" s="80">
        <v>0</v>
      </c>
      <c r="N5" s="80">
        <v>0</v>
      </c>
      <c r="O5" s="80">
        <v>0</v>
      </c>
      <c r="P5" s="80">
        <v>0</v>
      </c>
      <c r="Q5" s="80">
        <v>25000</v>
      </c>
      <c r="R5" s="80">
        <v>25000</v>
      </c>
      <c r="S5" s="80">
        <v>20000</v>
      </c>
      <c r="T5" s="80">
        <v>20000</v>
      </c>
      <c r="U5" s="80">
        <v>15000</v>
      </c>
      <c r="V5" s="80">
        <v>0</v>
      </c>
      <c r="W5" s="80">
        <v>0</v>
      </c>
      <c r="X5" s="80">
        <v>1030000</v>
      </c>
      <c r="Y5" s="80">
        <v>1750000</v>
      </c>
      <c r="Z5" s="98">
        <f>SUM(B5:Y5)</f>
        <v>2885000</v>
      </c>
      <c r="AA5" s="121"/>
      <c r="AB5" s="85"/>
      <c r="AC5" s="109"/>
    </row>
    <row r="6" spans="1:43" x14ac:dyDescent="0.25">
      <c r="A6" s="15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94"/>
      <c r="AA6" s="122"/>
      <c r="AB6" s="95"/>
      <c r="AC6" s="113"/>
    </row>
    <row r="7" spans="1:43" x14ac:dyDescent="0.25">
      <c r="A7" s="123" t="s">
        <v>31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94"/>
      <c r="AA7" s="124"/>
      <c r="AB7" s="95"/>
      <c r="AC7" s="113"/>
    </row>
    <row r="8" spans="1:43" x14ac:dyDescent="0.25">
      <c r="A8" s="1">
        <v>37591</v>
      </c>
      <c r="B8" s="80">
        <v>0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25000</v>
      </c>
      <c r="R8" s="80">
        <v>0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98">
        <f t="shared" ref="Z8:Z17" si="0">SUM(B8:Y8)</f>
        <v>25000</v>
      </c>
      <c r="AA8" s="124"/>
      <c r="AB8" s="95"/>
      <c r="AC8" s="113"/>
    </row>
    <row r="9" spans="1:43" x14ac:dyDescent="0.25">
      <c r="A9" s="1">
        <v>37622</v>
      </c>
      <c r="B9" s="80">
        <v>0</v>
      </c>
      <c r="C9" s="80">
        <v>0</v>
      </c>
      <c r="D9" s="80">
        <v>0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  <c r="K9" s="80">
        <v>0</v>
      </c>
      <c r="L9" s="80">
        <v>0</v>
      </c>
      <c r="M9" s="80">
        <v>0</v>
      </c>
      <c r="N9" s="80">
        <v>0</v>
      </c>
      <c r="O9" s="80">
        <v>0</v>
      </c>
      <c r="P9" s="80">
        <v>0</v>
      </c>
      <c r="Q9" s="80">
        <v>0</v>
      </c>
      <c r="R9" s="80">
        <v>0</v>
      </c>
      <c r="S9" s="80">
        <v>0</v>
      </c>
      <c r="T9" s="80">
        <v>0</v>
      </c>
      <c r="U9" s="80">
        <v>0</v>
      </c>
      <c r="V9" s="80">
        <v>0</v>
      </c>
      <c r="W9" s="80">
        <v>0</v>
      </c>
      <c r="X9" s="80">
        <v>20000</v>
      </c>
      <c r="Y9" s="80">
        <v>30000</v>
      </c>
      <c r="Z9" s="98">
        <f t="shared" si="0"/>
        <v>50000</v>
      </c>
      <c r="AA9" s="124"/>
      <c r="AB9" s="95"/>
      <c r="AC9" s="113"/>
    </row>
    <row r="10" spans="1:43" x14ac:dyDescent="0.25">
      <c r="A10" s="1">
        <v>37653</v>
      </c>
      <c r="B10" s="80">
        <v>0</v>
      </c>
      <c r="C10" s="80">
        <v>0</v>
      </c>
      <c r="D10" s="80">
        <v>0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0">
        <v>0</v>
      </c>
      <c r="O10" s="80">
        <v>0</v>
      </c>
      <c r="P10" s="80">
        <v>0</v>
      </c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</v>
      </c>
      <c r="W10" s="80">
        <v>0</v>
      </c>
      <c r="X10" s="80">
        <v>20000</v>
      </c>
      <c r="Y10" s="80">
        <v>35000</v>
      </c>
      <c r="Z10" s="98">
        <f t="shared" si="0"/>
        <v>55000</v>
      </c>
      <c r="AA10" s="124"/>
      <c r="AB10" s="95"/>
      <c r="AC10" s="113"/>
    </row>
    <row r="11" spans="1:43" x14ac:dyDescent="0.25">
      <c r="A11" s="1">
        <v>37681</v>
      </c>
      <c r="B11" s="80">
        <v>0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0">
        <v>0</v>
      </c>
      <c r="O11" s="80">
        <v>0</v>
      </c>
      <c r="P11" s="80">
        <v>0</v>
      </c>
      <c r="Q11" s="80">
        <v>0</v>
      </c>
      <c r="R11" s="80">
        <v>0</v>
      </c>
      <c r="S11" s="80">
        <v>0</v>
      </c>
      <c r="T11" s="80">
        <v>0</v>
      </c>
      <c r="U11" s="80">
        <v>0</v>
      </c>
      <c r="V11" s="80">
        <v>0</v>
      </c>
      <c r="W11" s="80">
        <v>0</v>
      </c>
      <c r="X11" s="80">
        <v>15000</v>
      </c>
      <c r="Y11" s="80">
        <v>30000</v>
      </c>
      <c r="Z11" s="98">
        <f t="shared" si="0"/>
        <v>45000</v>
      </c>
      <c r="AA11" s="124"/>
      <c r="AB11" s="95"/>
      <c r="AC11" s="113"/>
    </row>
    <row r="12" spans="1:43" x14ac:dyDescent="0.25">
      <c r="A12" s="1">
        <v>37712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0">
        <v>0</v>
      </c>
      <c r="X12" s="80">
        <v>50000</v>
      </c>
      <c r="Y12" s="80">
        <v>80000</v>
      </c>
      <c r="Z12" s="98">
        <f t="shared" si="0"/>
        <v>130000</v>
      </c>
      <c r="AA12" s="124"/>
      <c r="AB12" s="95"/>
      <c r="AC12" s="113"/>
    </row>
    <row r="13" spans="1:43" x14ac:dyDescent="0.25">
      <c r="A13" s="1">
        <v>37742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>
        <v>0</v>
      </c>
      <c r="R13" s="80">
        <v>0</v>
      </c>
      <c r="S13" s="80">
        <v>0</v>
      </c>
      <c r="T13" s="80">
        <v>0</v>
      </c>
      <c r="U13" s="80">
        <v>0</v>
      </c>
      <c r="V13" s="80">
        <v>0</v>
      </c>
      <c r="W13" s="80">
        <v>0</v>
      </c>
      <c r="X13" s="80">
        <v>60000</v>
      </c>
      <c r="Y13" s="80">
        <v>100000</v>
      </c>
      <c r="Z13" s="98">
        <f>SUM(B13:Y13)</f>
        <v>160000</v>
      </c>
      <c r="AA13" s="124"/>
      <c r="AB13" s="95"/>
      <c r="AC13" s="113"/>
    </row>
    <row r="14" spans="1:43" x14ac:dyDescent="0.25">
      <c r="A14" s="1">
        <v>37773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>
        <v>0</v>
      </c>
      <c r="R14" s="80">
        <v>25000</v>
      </c>
      <c r="S14" s="80">
        <v>0</v>
      </c>
      <c r="T14" s="80">
        <v>0</v>
      </c>
      <c r="U14" s="80">
        <v>0</v>
      </c>
      <c r="V14" s="80">
        <v>0</v>
      </c>
      <c r="W14" s="80">
        <v>0</v>
      </c>
      <c r="X14" s="80">
        <v>10000</v>
      </c>
      <c r="Y14" s="80">
        <v>20000</v>
      </c>
      <c r="Z14" s="98">
        <f>SUM(B14:Y14)</f>
        <v>55000</v>
      </c>
      <c r="AA14" s="124"/>
      <c r="AB14" s="95"/>
      <c r="AC14" s="113"/>
    </row>
    <row r="15" spans="1:43" x14ac:dyDescent="0.25">
      <c r="A15" s="1">
        <v>37803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>
        <v>0</v>
      </c>
      <c r="R15" s="80">
        <v>0</v>
      </c>
      <c r="S15" s="80">
        <v>0</v>
      </c>
      <c r="T15" s="80">
        <v>0</v>
      </c>
      <c r="U15" s="80">
        <v>0</v>
      </c>
      <c r="V15" s="80">
        <v>0</v>
      </c>
      <c r="W15" s="80">
        <v>0</v>
      </c>
      <c r="X15" s="80">
        <v>60000</v>
      </c>
      <c r="Y15" s="80">
        <v>100000</v>
      </c>
      <c r="Z15" s="98">
        <f>SUM(B15:Y15)</f>
        <v>160000</v>
      </c>
      <c r="AA15" s="124"/>
      <c r="AB15" s="95"/>
      <c r="AC15" s="113"/>
    </row>
    <row r="16" spans="1:43" x14ac:dyDescent="0.25">
      <c r="A16" s="1">
        <v>37834</v>
      </c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0</v>
      </c>
      <c r="X16" s="80">
        <v>65000</v>
      </c>
      <c r="Y16" s="80">
        <v>110000</v>
      </c>
      <c r="Z16" s="98">
        <f>SUM(B16:Y16)</f>
        <v>175000</v>
      </c>
      <c r="AA16" s="124"/>
      <c r="AB16" s="95"/>
      <c r="AC16" s="113"/>
    </row>
    <row r="17" spans="1:29" x14ac:dyDescent="0.25">
      <c r="A17" s="1">
        <v>37865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30000</v>
      </c>
      <c r="Y17" s="80">
        <v>45000</v>
      </c>
      <c r="Z17" s="98">
        <f t="shared" si="0"/>
        <v>75000</v>
      </c>
      <c r="AA17" s="124"/>
      <c r="AB17" s="95"/>
      <c r="AC17" s="113"/>
    </row>
    <row r="18" spans="1:29" x14ac:dyDescent="0.25">
      <c r="A18" s="1">
        <v>37895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>
        <v>0</v>
      </c>
      <c r="R18" s="80">
        <v>0</v>
      </c>
      <c r="S18" s="80">
        <v>0</v>
      </c>
      <c r="T18" s="80">
        <v>0</v>
      </c>
      <c r="U18" s="80">
        <v>0</v>
      </c>
      <c r="V18" s="80">
        <v>0</v>
      </c>
      <c r="W18" s="80">
        <v>0</v>
      </c>
      <c r="X18" s="80">
        <v>45000</v>
      </c>
      <c r="Y18" s="80">
        <v>80000</v>
      </c>
      <c r="Z18" s="98">
        <f>SUM(B18:Y18)</f>
        <v>125000</v>
      </c>
      <c r="AA18" s="124"/>
      <c r="AB18" s="95"/>
      <c r="AC18" s="113"/>
    </row>
    <row r="19" spans="1:29" x14ac:dyDescent="0.25">
      <c r="A19" s="1">
        <v>37956</v>
      </c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>
        <v>0</v>
      </c>
      <c r="R19" s="80">
        <v>0</v>
      </c>
      <c r="S19" s="80">
        <v>20000</v>
      </c>
      <c r="T19" s="80">
        <v>0</v>
      </c>
      <c r="U19" s="80">
        <v>0</v>
      </c>
      <c r="V19" s="80">
        <v>0</v>
      </c>
      <c r="W19" s="80">
        <v>0</v>
      </c>
      <c r="X19" s="80">
        <v>30000</v>
      </c>
      <c r="Y19" s="80">
        <v>55000</v>
      </c>
      <c r="Z19" s="98">
        <f>SUM(B19:Y19)</f>
        <v>105000</v>
      </c>
      <c r="AA19" s="124"/>
      <c r="AB19" s="95"/>
      <c r="AC19" s="113"/>
    </row>
    <row r="20" spans="1:29" x14ac:dyDescent="0.25">
      <c r="A20" s="1">
        <v>37987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80">
        <v>35000</v>
      </c>
      <c r="Y20" s="80">
        <v>60000</v>
      </c>
      <c r="Z20" s="98">
        <f>SUM(B20:Y20)</f>
        <v>95000</v>
      </c>
      <c r="AA20" s="124"/>
      <c r="AB20" s="95"/>
      <c r="AC20" s="113"/>
    </row>
    <row r="21" spans="1:29" x14ac:dyDescent="0.25">
      <c r="A21" s="1">
        <v>38018</v>
      </c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20000</v>
      </c>
      <c r="Y21" s="80">
        <v>35000</v>
      </c>
      <c r="Z21" s="98">
        <f>SUM(B21:Y21)</f>
        <v>55000</v>
      </c>
      <c r="AA21" s="124"/>
      <c r="AB21" s="95"/>
      <c r="AC21" s="113"/>
    </row>
    <row r="22" spans="1:29" x14ac:dyDescent="0.25">
      <c r="A22" s="1">
        <v>38047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80">
        <v>0</v>
      </c>
      <c r="W22" s="80">
        <v>0</v>
      </c>
      <c r="X22" s="80">
        <v>15000</v>
      </c>
      <c r="Y22" s="80">
        <v>25000</v>
      </c>
      <c r="Z22" s="98">
        <f>SUM(B22:Y22)</f>
        <v>40000</v>
      </c>
      <c r="AA22" s="124"/>
      <c r="AB22" s="95"/>
      <c r="AC22" s="113"/>
    </row>
    <row r="23" spans="1:29" x14ac:dyDescent="0.25">
      <c r="A23" s="1">
        <v>38078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>
        <v>0</v>
      </c>
      <c r="R23" s="80">
        <v>0</v>
      </c>
      <c r="S23" s="80">
        <v>0</v>
      </c>
      <c r="T23" s="80">
        <v>0</v>
      </c>
      <c r="U23" s="80">
        <v>0</v>
      </c>
      <c r="V23" s="80">
        <v>0</v>
      </c>
      <c r="W23" s="80">
        <v>0</v>
      </c>
      <c r="X23" s="80">
        <v>20000</v>
      </c>
      <c r="Y23" s="80">
        <v>30000</v>
      </c>
      <c r="Z23" s="98">
        <f t="shared" ref="Z23:Z30" si="1">SUM(B23:Y23)</f>
        <v>50000</v>
      </c>
      <c r="AA23" s="124"/>
      <c r="AB23" s="95"/>
      <c r="AC23" s="113"/>
    </row>
    <row r="24" spans="1:29" x14ac:dyDescent="0.25">
      <c r="A24" s="1">
        <v>38108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80">
        <v>45000</v>
      </c>
      <c r="Y24" s="80">
        <v>80000</v>
      </c>
      <c r="Z24" s="98">
        <f t="shared" si="1"/>
        <v>125000</v>
      </c>
      <c r="AA24" s="124"/>
      <c r="AB24" s="95"/>
      <c r="AC24" s="113"/>
    </row>
    <row r="25" spans="1:29" x14ac:dyDescent="0.25">
      <c r="A25" s="1">
        <v>38139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>
        <v>0</v>
      </c>
      <c r="R25" s="80">
        <v>0</v>
      </c>
      <c r="S25" s="80">
        <v>0</v>
      </c>
      <c r="T25" s="80">
        <v>20000</v>
      </c>
      <c r="U25" s="80">
        <v>0</v>
      </c>
      <c r="V25" s="80">
        <v>0</v>
      </c>
      <c r="W25" s="80">
        <v>0</v>
      </c>
      <c r="X25" s="80">
        <v>35000</v>
      </c>
      <c r="Y25" s="80">
        <v>60000</v>
      </c>
      <c r="Z25" s="98">
        <f t="shared" si="1"/>
        <v>115000</v>
      </c>
      <c r="AA25" s="124"/>
      <c r="AB25" s="95"/>
      <c r="AC25" s="113"/>
    </row>
    <row r="26" spans="1:29" x14ac:dyDescent="0.25">
      <c r="A26" s="1">
        <v>38169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>
        <v>0</v>
      </c>
      <c r="R26" s="80">
        <v>0</v>
      </c>
      <c r="S26" s="80">
        <v>0</v>
      </c>
      <c r="T26" s="80">
        <v>0</v>
      </c>
      <c r="U26" s="80">
        <v>0</v>
      </c>
      <c r="V26" s="80">
        <v>0</v>
      </c>
      <c r="W26" s="80">
        <v>0</v>
      </c>
      <c r="X26" s="80">
        <v>10000</v>
      </c>
      <c r="Y26" s="80">
        <v>15000</v>
      </c>
      <c r="Z26" s="98">
        <f t="shared" si="1"/>
        <v>25000</v>
      </c>
      <c r="AA26" s="124"/>
      <c r="AB26" s="95"/>
      <c r="AC26" s="113"/>
    </row>
    <row r="27" spans="1:29" x14ac:dyDescent="0.25">
      <c r="A27" s="1">
        <v>38200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>
        <v>0</v>
      </c>
      <c r="R27" s="80">
        <v>0</v>
      </c>
      <c r="S27" s="80">
        <v>0</v>
      </c>
      <c r="T27" s="80">
        <v>0</v>
      </c>
      <c r="U27" s="80">
        <v>0</v>
      </c>
      <c r="V27" s="80">
        <v>0</v>
      </c>
      <c r="W27" s="80">
        <v>0</v>
      </c>
      <c r="X27" s="80">
        <v>10000</v>
      </c>
      <c r="Y27" s="80">
        <v>15000</v>
      </c>
      <c r="Z27" s="98">
        <f t="shared" si="1"/>
        <v>25000</v>
      </c>
      <c r="AA27" s="124"/>
      <c r="AB27" s="95"/>
      <c r="AC27" s="113"/>
    </row>
    <row r="28" spans="1:29" x14ac:dyDescent="0.25">
      <c r="A28" s="1">
        <v>38322</v>
      </c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>
        <v>0</v>
      </c>
      <c r="R28" s="80">
        <v>0</v>
      </c>
      <c r="S28" s="80">
        <v>0</v>
      </c>
      <c r="T28" s="80">
        <v>0</v>
      </c>
      <c r="U28" s="80">
        <v>15000</v>
      </c>
      <c r="V28" s="80">
        <v>0</v>
      </c>
      <c r="W28" s="80">
        <v>0</v>
      </c>
      <c r="X28" s="80">
        <v>85000</v>
      </c>
      <c r="Y28" s="80">
        <v>150000</v>
      </c>
      <c r="Z28" s="98">
        <f t="shared" si="1"/>
        <v>250000</v>
      </c>
      <c r="AA28" s="124"/>
      <c r="AB28" s="95"/>
      <c r="AC28" s="113"/>
    </row>
    <row r="29" spans="1:29" x14ac:dyDescent="0.25">
      <c r="A29" s="1">
        <v>38353</v>
      </c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>
        <v>0</v>
      </c>
      <c r="R29" s="80">
        <v>0</v>
      </c>
      <c r="S29" s="80">
        <v>0</v>
      </c>
      <c r="T29" s="80">
        <v>0</v>
      </c>
      <c r="U29" s="80">
        <v>0</v>
      </c>
      <c r="V29" s="80">
        <v>0</v>
      </c>
      <c r="W29" s="80">
        <v>0</v>
      </c>
      <c r="X29" s="80">
        <v>10000</v>
      </c>
      <c r="Y29" s="80">
        <v>15000</v>
      </c>
      <c r="Z29" s="98">
        <f t="shared" si="1"/>
        <v>25000</v>
      </c>
      <c r="AA29" s="124"/>
      <c r="AB29" s="95"/>
      <c r="AC29" s="113"/>
    </row>
    <row r="30" spans="1:29" x14ac:dyDescent="0.25">
      <c r="A30" s="1">
        <v>38412</v>
      </c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>
        <v>0</v>
      </c>
      <c r="R30" s="80">
        <v>0</v>
      </c>
      <c r="S30" s="80">
        <v>0</v>
      </c>
      <c r="T30" s="80">
        <v>0</v>
      </c>
      <c r="U30" s="80">
        <v>0</v>
      </c>
      <c r="V30" s="80">
        <v>0</v>
      </c>
      <c r="W30" s="80">
        <v>0</v>
      </c>
      <c r="X30" s="80">
        <v>20000</v>
      </c>
      <c r="Y30" s="80">
        <v>30000</v>
      </c>
      <c r="Z30" s="98">
        <f t="shared" si="1"/>
        <v>50000</v>
      </c>
      <c r="AA30" s="124"/>
      <c r="AB30" s="95"/>
      <c r="AC30" s="113"/>
    </row>
    <row r="31" spans="1:29" x14ac:dyDescent="0.25">
      <c r="A31" s="1">
        <v>38443</v>
      </c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>
        <v>0</v>
      </c>
      <c r="R31" s="80">
        <v>0</v>
      </c>
      <c r="S31" s="80">
        <v>0</v>
      </c>
      <c r="T31" s="80">
        <v>0</v>
      </c>
      <c r="U31" s="80">
        <v>0</v>
      </c>
      <c r="V31" s="80">
        <v>0</v>
      </c>
      <c r="W31" s="80">
        <v>0</v>
      </c>
      <c r="X31" s="80">
        <v>25000</v>
      </c>
      <c r="Y31" s="80">
        <v>40000</v>
      </c>
      <c r="Z31" s="98">
        <f>SUM(B31:Y31)</f>
        <v>65000</v>
      </c>
      <c r="AA31" s="124"/>
      <c r="AB31" s="95"/>
      <c r="AC31" s="113"/>
    </row>
    <row r="32" spans="1:29" x14ac:dyDescent="0.25">
      <c r="A32" s="1">
        <v>38504</v>
      </c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>
        <v>0</v>
      </c>
      <c r="R32" s="80">
        <v>0</v>
      </c>
      <c r="S32" s="80">
        <v>0</v>
      </c>
      <c r="T32" s="80">
        <v>0</v>
      </c>
      <c r="U32" s="80">
        <v>0</v>
      </c>
      <c r="V32" s="80">
        <v>0</v>
      </c>
      <c r="W32" s="80">
        <v>0</v>
      </c>
      <c r="X32" s="80">
        <v>295000</v>
      </c>
      <c r="Y32" s="80">
        <v>510000</v>
      </c>
      <c r="Z32" s="98">
        <f>SUM(B32:Y32)</f>
        <v>805000</v>
      </c>
      <c r="AA32" s="124"/>
      <c r="AB32" s="95"/>
      <c r="AC32" s="113"/>
    </row>
    <row r="33" spans="1:31" x14ac:dyDescent="0.25">
      <c r="A33" s="15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94"/>
      <c r="AA33" s="124"/>
      <c r="AB33" s="95"/>
      <c r="AC33" s="113"/>
    </row>
    <row r="34" spans="1:31" x14ac:dyDescent="0.25">
      <c r="A34" s="15" t="s">
        <v>9</v>
      </c>
      <c r="B34" s="80">
        <f t="shared" ref="B34:W34" si="2">SUM(B8:B33)</f>
        <v>0</v>
      </c>
      <c r="C34" s="80">
        <f t="shared" si="2"/>
        <v>0</v>
      </c>
      <c r="D34" s="80">
        <f t="shared" si="2"/>
        <v>0</v>
      </c>
      <c r="E34" s="80">
        <f t="shared" si="2"/>
        <v>0</v>
      </c>
      <c r="F34" s="80">
        <f t="shared" si="2"/>
        <v>0</v>
      </c>
      <c r="G34" s="80">
        <f t="shared" si="2"/>
        <v>0</v>
      </c>
      <c r="H34" s="80">
        <f t="shared" si="2"/>
        <v>0</v>
      </c>
      <c r="I34" s="80">
        <f t="shared" si="2"/>
        <v>0</v>
      </c>
      <c r="J34" s="80">
        <f t="shared" si="2"/>
        <v>0</v>
      </c>
      <c r="K34" s="80">
        <f t="shared" si="2"/>
        <v>0</v>
      </c>
      <c r="L34" s="80">
        <f t="shared" si="2"/>
        <v>0</v>
      </c>
      <c r="M34" s="80">
        <f t="shared" si="2"/>
        <v>0</v>
      </c>
      <c r="N34" s="80">
        <f t="shared" si="2"/>
        <v>0</v>
      </c>
      <c r="O34" s="80">
        <f t="shared" si="2"/>
        <v>0</v>
      </c>
      <c r="P34" s="80">
        <f t="shared" si="2"/>
        <v>0</v>
      </c>
      <c r="Q34" s="80">
        <f t="shared" si="2"/>
        <v>25000</v>
      </c>
      <c r="R34" s="80">
        <f t="shared" si="2"/>
        <v>25000</v>
      </c>
      <c r="S34" s="80">
        <f t="shared" si="2"/>
        <v>20000</v>
      </c>
      <c r="T34" s="80">
        <f t="shared" si="2"/>
        <v>20000</v>
      </c>
      <c r="U34" s="80">
        <f t="shared" si="2"/>
        <v>15000</v>
      </c>
      <c r="V34" s="80">
        <f t="shared" si="2"/>
        <v>0</v>
      </c>
      <c r="W34" s="80">
        <f t="shared" si="2"/>
        <v>0</v>
      </c>
      <c r="X34" s="80">
        <f>SUM(X8:X33)</f>
        <v>1030000</v>
      </c>
      <c r="Y34" s="80">
        <f>SUM(Y8:Y33)</f>
        <v>1750000</v>
      </c>
      <c r="Z34" s="98">
        <f>SUM(B34:Y34)</f>
        <v>2885000</v>
      </c>
      <c r="AA34" s="124"/>
      <c r="AB34" s="95"/>
      <c r="AC34" s="113"/>
    </row>
    <row r="35" spans="1:31" x14ac:dyDescent="0.25">
      <c r="A35" s="15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94"/>
      <c r="AA35" s="124"/>
      <c r="AB35" s="95"/>
      <c r="AC35" s="113"/>
    </row>
    <row r="36" spans="1:31" x14ac:dyDescent="0.25">
      <c r="A36" s="15" t="s">
        <v>10</v>
      </c>
      <c r="B36" s="80">
        <f t="shared" ref="B36:Y36" si="3">B5-B34</f>
        <v>0</v>
      </c>
      <c r="C36" s="80">
        <f t="shared" si="3"/>
        <v>0</v>
      </c>
      <c r="D36" s="80">
        <f t="shared" si="3"/>
        <v>0</v>
      </c>
      <c r="E36" s="80">
        <f t="shared" si="3"/>
        <v>0</v>
      </c>
      <c r="F36" s="80">
        <f t="shared" si="3"/>
        <v>0</v>
      </c>
      <c r="G36" s="80">
        <f t="shared" si="3"/>
        <v>0</v>
      </c>
      <c r="H36" s="80">
        <f t="shared" si="3"/>
        <v>0</v>
      </c>
      <c r="I36" s="80">
        <f t="shared" si="3"/>
        <v>0</v>
      </c>
      <c r="J36" s="80">
        <f t="shared" si="3"/>
        <v>0</v>
      </c>
      <c r="K36" s="80">
        <f t="shared" si="3"/>
        <v>0</v>
      </c>
      <c r="L36" s="80">
        <f t="shared" si="3"/>
        <v>0</v>
      </c>
      <c r="M36" s="80">
        <f t="shared" si="3"/>
        <v>0</v>
      </c>
      <c r="N36" s="80">
        <f t="shared" si="3"/>
        <v>0</v>
      </c>
      <c r="O36" s="80">
        <f t="shared" si="3"/>
        <v>0</v>
      </c>
      <c r="P36" s="80">
        <f t="shared" si="3"/>
        <v>0</v>
      </c>
      <c r="Q36" s="80">
        <f t="shared" si="3"/>
        <v>0</v>
      </c>
      <c r="R36" s="80">
        <f t="shared" si="3"/>
        <v>0</v>
      </c>
      <c r="S36" s="80">
        <f t="shared" si="3"/>
        <v>0</v>
      </c>
      <c r="T36" s="80">
        <f t="shared" si="3"/>
        <v>0</v>
      </c>
      <c r="U36" s="80">
        <f t="shared" si="3"/>
        <v>0</v>
      </c>
      <c r="V36" s="80">
        <f t="shared" si="3"/>
        <v>0</v>
      </c>
      <c r="W36" s="80">
        <f t="shared" si="3"/>
        <v>0</v>
      </c>
      <c r="X36" s="80">
        <f t="shared" si="3"/>
        <v>0</v>
      </c>
      <c r="Y36" s="80">
        <f t="shared" si="3"/>
        <v>0</v>
      </c>
      <c r="Z36" s="98">
        <f>SUM(B36:Y36)</f>
        <v>0</v>
      </c>
      <c r="AA36" s="124"/>
      <c r="AB36" s="95"/>
      <c r="AC36" s="113"/>
      <c r="AE36" s="80"/>
    </row>
    <row r="37" spans="1:31" x14ac:dyDescent="0.25">
      <c r="A37" s="15"/>
      <c r="Z37" s="94"/>
      <c r="AA37" s="124"/>
      <c r="AB37" s="95"/>
      <c r="AC37" s="113"/>
    </row>
    <row r="38" spans="1:31" x14ac:dyDescent="0.25">
      <c r="A38" s="87" t="s">
        <v>11</v>
      </c>
      <c r="B38" s="88">
        <f t="shared" ref="B38:K38" si="4">B36/5000</f>
        <v>0</v>
      </c>
      <c r="C38" s="88">
        <f t="shared" si="4"/>
        <v>0</v>
      </c>
      <c r="D38" s="88">
        <f t="shared" si="4"/>
        <v>0</v>
      </c>
      <c r="E38" s="88">
        <f t="shared" si="4"/>
        <v>0</v>
      </c>
      <c r="F38" s="88">
        <f t="shared" si="4"/>
        <v>0</v>
      </c>
      <c r="G38" s="88">
        <f t="shared" si="4"/>
        <v>0</v>
      </c>
      <c r="H38" s="88">
        <f t="shared" si="4"/>
        <v>0</v>
      </c>
      <c r="I38" s="88">
        <f t="shared" si="4"/>
        <v>0</v>
      </c>
      <c r="J38" s="88">
        <f t="shared" si="4"/>
        <v>0</v>
      </c>
      <c r="K38" s="88">
        <f t="shared" si="4"/>
        <v>0</v>
      </c>
      <c r="L38" s="88">
        <f t="shared" ref="L38:Y38" si="5">L36/5000</f>
        <v>0</v>
      </c>
      <c r="M38" s="88">
        <f t="shared" si="5"/>
        <v>0</v>
      </c>
      <c r="N38" s="88">
        <f t="shared" si="5"/>
        <v>0</v>
      </c>
      <c r="O38" s="88">
        <f t="shared" si="5"/>
        <v>0</v>
      </c>
      <c r="P38" s="88">
        <f t="shared" si="5"/>
        <v>0</v>
      </c>
      <c r="Q38" s="88">
        <f t="shared" si="5"/>
        <v>0</v>
      </c>
      <c r="R38" s="88">
        <f t="shared" si="5"/>
        <v>0</v>
      </c>
      <c r="S38" s="88">
        <f t="shared" si="5"/>
        <v>0</v>
      </c>
      <c r="T38" s="88">
        <f t="shared" si="5"/>
        <v>0</v>
      </c>
      <c r="U38" s="88">
        <f t="shared" si="5"/>
        <v>0</v>
      </c>
      <c r="V38" s="88">
        <f t="shared" si="5"/>
        <v>0</v>
      </c>
      <c r="W38" s="88">
        <f t="shared" si="5"/>
        <v>0</v>
      </c>
      <c r="X38" s="88">
        <f t="shared" si="5"/>
        <v>0</v>
      </c>
      <c r="Y38" s="88">
        <f t="shared" si="5"/>
        <v>0</v>
      </c>
      <c r="Z38" s="125">
        <f>SUM(B38:Y38)</f>
        <v>0</v>
      </c>
      <c r="AA38" s="124"/>
      <c r="AB38" s="95"/>
      <c r="AC38" s="113"/>
    </row>
    <row r="39" spans="1:31" s="103" customFormat="1" x14ac:dyDescent="0.25">
      <c r="A39" s="105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1"/>
      <c r="AA39" s="124"/>
      <c r="AB39" s="95"/>
      <c r="AC39" s="126"/>
    </row>
    <row r="40" spans="1:31" s="103" customFormat="1" x14ac:dyDescent="0.25">
      <c r="A40" s="16" t="s">
        <v>35</v>
      </c>
      <c r="B40" s="95"/>
      <c r="C40" s="95"/>
      <c r="D40" s="95"/>
      <c r="E40" s="104">
        <f>SUM(B38:W38)</f>
        <v>0</v>
      </c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124"/>
      <c r="AB40" s="95"/>
      <c r="AC40" s="126"/>
    </row>
    <row r="41" spans="1:31" s="106" customFormat="1" x14ac:dyDescent="0.25">
      <c r="A41" s="10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124"/>
      <c r="AB41" s="95"/>
      <c r="AC41" s="127"/>
    </row>
    <row r="42" spans="1:31" s="95" customFormat="1" x14ac:dyDescent="0.25">
      <c r="A42" s="16" t="s">
        <v>33</v>
      </c>
      <c r="AA42" s="124"/>
    </row>
    <row r="43" spans="1:31" s="80" customFormat="1" x14ac:dyDescent="0.25">
      <c r="A43" s="90"/>
      <c r="Z43" s="98"/>
      <c r="AA43" s="124"/>
      <c r="AB43" s="85"/>
      <c r="AC43" s="109"/>
    </row>
    <row r="44" spans="1:31" s="80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Z44" s="128"/>
      <c r="AA44" s="85"/>
      <c r="AB44" s="85"/>
      <c r="AC44" s="109"/>
    </row>
    <row r="45" spans="1:31" x14ac:dyDescent="0.25">
      <c r="A45" s="96"/>
      <c r="Z45" s="98"/>
      <c r="AA45" s="124"/>
      <c r="AB45" s="95"/>
      <c r="AC45" s="113"/>
    </row>
    <row r="46" spans="1:31" x14ac:dyDescent="0.25">
      <c r="X46" s="80"/>
      <c r="Y46" s="80"/>
      <c r="Z46" s="98"/>
      <c r="AA46" s="124"/>
      <c r="AB46" s="95"/>
      <c r="AC46" s="113"/>
    </row>
    <row r="47" spans="1:31" x14ac:dyDescent="0.25">
      <c r="A47" s="9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98"/>
      <c r="AA47" s="124"/>
      <c r="AB47" s="95"/>
      <c r="AC47" s="113"/>
    </row>
    <row r="48" spans="1:31" x14ac:dyDescent="0.25">
      <c r="A48" s="12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128"/>
      <c r="AA48" s="124"/>
      <c r="AB48" s="95"/>
      <c r="AC48" s="113"/>
    </row>
    <row r="49" spans="1:29" x14ac:dyDescent="0.25">
      <c r="Z49" s="94"/>
      <c r="AA49" s="124"/>
      <c r="AB49" s="95"/>
      <c r="AC49" s="113"/>
    </row>
    <row r="50" spans="1:29" s="131" customFormat="1" x14ac:dyDescent="0.25">
      <c r="A50" s="13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32"/>
      <c r="AB50" s="132"/>
    </row>
    <row r="94" spans="12:12" x14ac:dyDescent="0.25">
      <c r="L94" s="83">
        <v>0</v>
      </c>
    </row>
  </sheetData>
  <phoneticPr fontId="0" type="noConversion"/>
  <printOptions gridLinesSet="0"/>
  <pageMargins left="0.5" right="0.5" top="1" bottom="1" header="0.5" footer="0.5"/>
  <pageSetup paperSize="5" scale="42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indexed="22"/>
    <pageSetUpPr fitToPage="1"/>
  </sheetPr>
  <dimension ref="A1:AA94"/>
  <sheetViews>
    <sheetView showGridLines="0" zoomScale="80" zoomScaleNormal="80" workbookViewId="0">
      <pane xSplit="15" ySplit="4" topLeftCell="P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2.7109375" style="72" customWidth="1"/>
    <col min="2" max="11" width="10" style="83" hidden="1" customWidth="1"/>
    <col min="12" max="13" width="10.7109375" style="83" hidden="1" customWidth="1"/>
    <col min="14" max="15" width="10" style="83" hidden="1" customWidth="1"/>
    <col min="16" max="18" width="12.7109375" style="83" bestFit="1" customWidth="1"/>
    <col min="19" max="20" width="13" style="83" bestFit="1" customWidth="1"/>
    <col min="21" max="21" width="12.7109375" style="83" bestFit="1" customWidth="1"/>
    <col min="22" max="22" width="13" style="83" bestFit="1" customWidth="1"/>
    <col min="23" max="23" width="14" style="83" bestFit="1" customWidth="1"/>
    <col min="24" max="24" width="14.85546875" style="83" bestFit="1" customWidth="1"/>
    <col min="25" max="25" width="15.85546875" style="83" bestFit="1" customWidth="1"/>
    <col min="26" max="26" width="12.85546875" style="99" bestFit="1" customWidth="1"/>
    <col min="27" max="16384" width="9" style="83"/>
  </cols>
  <sheetData>
    <row r="1" spans="1:26" s="72" customFormat="1" x14ac:dyDescent="0.25">
      <c r="A1" s="69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0" t="s">
        <v>12</v>
      </c>
      <c r="G1" s="70" t="s">
        <v>13</v>
      </c>
      <c r="H1" s="70" t="s">
        <v>14</v>
      </c>
      <c r="I1" s="70" t="s">
        <v>15</v>
      </c>
      <c r="J1" s="70" t="s">
        <v>16</v>
      </c>
      <c r="K1" s="70" t="s">
        <v>17</v>
      </c>
      <c r="L1" s="70" t="s">
        <v>18</v>
      </c>
      <c r="M1" s="70" t="s">
        <v>19</v>
      </c>
      <c r="N1" s="70" t="s">
        <v>20</v>
      </c>
      <c r="O1" s="70" t="s">
        <v>21</v>
      </c>
      <c r="P1" s="70" t="s">
        <v>22</v>
      </c>
      <c r="Q1" s="70" t="s">
        <v>23</v>
      </c>
      <c r="R1" s="70" t="s">
        <v>24</v>
      </c>
      <c r="S1" s="70" t="s">
        <v>25</v>
      </c>
      <c r="T1" s="70" t="s">
        <v>26</v>
      </c>
      <c r="U1" s="70" t="s">
        <v>27</v>
      </c>
      <c r="V1" s="70" t="s">
        <v>28</v>
      </c>
      <c r="W1" s="70" t="s">
        <v>29</v>
      </c>
      <c r="X1" s="70" t="s">
        <v>30</v>
      </c>
      <c r="Y1" s="71" t="s">
        <v>5</v>
      </c>
      <c r="Z1" s="129"/>
    </row>
    <row r="2" spans="1:26" s="72" customFormat="1" x14ac:dyDescent="0.25">
      <c r="A2" s="15" t="s">
        <v>6</v>
      </c>
      <c r="B2" s="73">
        <v>35034</v>
      </c>
      <c r="C2" s="73">
        <v>35217</v>
      </c>
      <c r="D2" s="73">
        <v>35400</v>
      </c>
      <c r="E2" s="73">
        <v>35582</v>
      </c>
      <c r="F2" s="73">
        <v>35765</v>
      </c>
      <c r="G2" s="73">
        <v>35947</v>
      </c>
      <c r="H2" s="73">
        <v>36130</v>
      </c>
      <c r="I2" s="73">
        <v>36312</v>
      </c>
      <c r="J2" s="73">
        <v>36495</v>
      </c>
      <c r="K2" s="73">
        <v>36678</v>
      </c>
      <c r="L2" s="73">
        <v>36861</v>
      </c>
      <c r="M2" s="73">
        <v>37043</v>
      </c>
      <c r="N2" s="73">
        <v>37226</v>
      </c>
      <c r="O2" s="73">
        <v>37408</v>
      </c>
      <c r="P2" s="73">
        <v>37591</v>
      </c>
      <c r="Q2" s="73">
        <v>37773</v>
      </c>
      <c r="R2" s="73">
        <v>37956</v>
      </c>
      <c r="S2" s="73">
        <v>38139</v>
      </c>
      <c r="T2" s="73">
        <v>38322</v>
      </c>
      <c r="U2" s="73">
        <v>38504</v>
      </c>
      <c r="V2" s="73">
        <v>38687</v>
      </c>
      <c r="W2" s="73">
        <v>42522</v>
      </c>
      <c r="X2" s="73">
        <v>45992</v>
      </c>
      <c r="Y2" s="74"/>
      <c r="Z2" s="129"/>
    </row>
    <row r="3" spans="1:26" s="76" customFormat="1" x14ac:dyDescent="0.25">
      <c r="A3" s="75" t="s">
        <v>7</v>
      </c>
      <c r="B3" s="76">
        <v>4.5499999999999999E-2</v>
      </c>
      <c r="C3" s="76">
        <v>4.9000000000000002E-2</v>
      </c>
      <c r="D3" s="76">
        <v>4.9000000000000002E-2</v>
      </c>
      <c r="E3" s="76">
        <v>5.1499999999999997E-2</v>
      </c>
      <c r="F3" s="76">
        <v>5.1499999999999997E-2</v>
      </c>
      <c r="G3" s="76">
        <v>5.2999999999999999E-2</v>
      </c>
      <c r="H3" s="76">
        <v>5.2999999999999999E-2</v>
      </c>
      <c r="I3" s="76">
        <v>5.45E-2</v>
      </c>
      <c r="J3" s="76">
        <v>5.45E-2</v>
      </c>
      <c r="K3" s="76">
        <v>5.6000000000000001E-2</v>
      </c>
      <c r="L3" s="76">
        <v>5.6000000000000001E-2</v>
      </c>
      <c r="M3" s="76">
        <v>5.7000000000000002E-2</v>
      </c>
      <c r="N3" s="76">
        <v>5.7000000000000002E-2</v>
      </c>
      <c r="O3" s="76">
        <v>5.8000000000000003E-2</v>
      </c>
      <c r="P3" s="76">
        <v>5.8000000000000003E-2</v>
      </c>
      <c r="Q3" s="76">
        <v>5.8999999999999997E-2</v>
      </c>
      <c r="R3" s="76">
        <v>5.8999999999999997E-2</v>
      </c>
      <c r="S3" s="76">
        <v>0.06</v>
      </c>
      <c r="T3" s="76">
        <v>0.06</v>
      </c>
      <c r="U3" s="76">
        <v>6.0999999999999999E-2</v>
      </c>
      <c r="V3" s="76">
        <v>6.0999999999999999E-2</v>
      </c>
      <c r="W3" s="76">
        <v>6.5000000000000002E-2</v>
      </c>
      <c r="X3" s="76">
        <v>8.1000000000000003E-2</v>
      </c>
      <c r="Y3" s="78"/>
      <c r="Z3" s="129"/>
    </row>
    <row r="4" spans="1:26" s="76" customFormat="1" x14ac:dyDescent="0.25">
      <c r="A4" s="75" t="s">
        <v>338</v>
      </c>
      <c r="P4" s="76" t="s">
        <v>360</v>
      </c>
      <c r="Q4" s="76" t="s">
        <v>361</v>
      </c>
      <c r="R4" s="76" t="s">
        <v>362</v>
      </c>
      <c r="S4" s="76" t="s">
        <v>363</v>
      </c>
      <c r="T4" s="76" t="s">
        <v>364</v>
      </c>
      <c r="U4" s="76" t="s">
        <v>365</v>
      </c>
      <c r="V4" s="76" t="s">
        <v>366</v>
      </c>
      <c r="W4" s="76" t="s">
        <v>367</v>
      </c>
      <c r="X4" s="76" t="s">
        <v>368</v>
      </c>
      <c r="Y4" s="78"/>
      <c r="Z4" s="129"/>
    </row>
    <row r="5" spans="1:26" s="76" customFormat="1" x14ac:dyDescent="0.25">
      <c r="A5" s="75"/>
      <c r="X5" s="118"/>
      <c r="Y5" s="78"/>
      <c r="Z5" s="129"/>
    </row>
    <row r="6" spans="1:26" s="80" customFormat="1" x14ac:dyDescent="0.25">
      <c r="A6" s="79" t="s">
        <v>332</v>
      </c>
      <c r="B6" s="80">
        <v>0</v>
      </c>
      <c r="C6" s="80">
        <v>0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15000</v>
      </c>
      <c r="Q6" s="80">
        <v>15000</v>
      </c>
      <c r="R6" s="80">
        <v>15000</v>
      </c>
      <c r="S6" s="80">
        <v>20000</v>
      </c>
      <c r="T6" s="80">
        <v>20000</v>
      </c>
      <c r="U6" s="80">
        <v>0</v>
      </c>
      <c r="V6" s="80">
        <v>0</v>
      </c>
      <c r="W6" s="80">
        <v>770000</v>
      </c>
      <c r="X6" s="85">
        <v>1410000</v>
      </c>
      <c r="Y6" s="81">
        <f>SUM(B6:X6)</f>
        <v>2265000</v>
      </c>
      <c r="Z6" s="133"/>
    </row>
    <row r="7" spans="1:26" x14ac:dyDescent="0.25">
      <c r="A7" s="15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2"/>
      <c r="Z7" s="110"/>
    </row>
    <row r="8" spans="1:26" x14ac:dyDescent="0.25">
      <c r="A8" s="123" t="s">
        <v>31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2"/>
    </row>
    <row r="9" spans="1:26" x14ac:dyDescent="0.25">
      <c r="A9" s="1">
        <v>37591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>
        <v>15000</v>
      </c>
      <c r="Q9" s="80">
        <v>0</v>
      </c>
      <c r="R9" s="80">
        <v>0</v>
      </c>
      <c r="S9" s="80">
        <v>5000</v>
      </c>
      <c r="T9" s="80">
        <v>5000</v>
      </c>
      <c r="U9" s="80">
        <v>0</v>
      </c>
      <c r="V9" s="80">
        <v>0</v>
      </c>
      <c r="W9" s="80">
        <v>55000</v>
      </c>
      <c r="X9" s="80">
        <v>100000</v>
      </c>
      <c r="Y9" s="81">
        <f t="shared" ref="Y9:Y15" si="0">SUM(B9:X9)</f>
        <v>180000</v>
      </c>
    </row>
    <row r="10" spans="1:26" x14ac:dyDescent="0.25">
      <c r="A10" s="1">
        <v>37622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>
        <v>0</v>
      </c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</v>
      </c>
      <c r="W10" s="80">
        <v>10000</v>
      </c>
      <c r="X10" s="80">
        <v>15000</v>
      </c>
      <c r="Y10" s="81">
        <f t="shared" si="0"/>
        <v>25000</v>
      </c>
    </row>
    <row r="11" spans="1:26" x14ac:dyDescent="0.25">
      <c r="A11" s="1">
        <v>37653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>
        <v>0</v>
      </c>
      <c r="Q11" s="80">
        <v>0</v>
      </c>
      <c r="R11" s="80">
        <v>0</v>
      </c>
      <c r="S11" s="80">
        <v>0</v>
      </c>
      <c r="T11" s="80">
        <v>0</v>
      </c>
      <c r="U11" s="80">
        <v>0</v>
      </c>
      <c r="V11" s="80">
        <v>0</v>
      </c>
      <c r="W11" s="80">
        <v>35000</v>
      </c>
      <c r="X11" s="80">
        <v>65000</v>
      </c>
      <c r="Y11" s="81">
        <f t="shared" si="0"/>
        <v>100000</v>
      </c>
    </row>
    <row r="12" spans="1:26" x14ac:dyDescent="0.25">
      <c r="A12" s="1">
        <v>37681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99"/>
      <c r="M12" s="99"/>
      <c r="N12" s="99"/>
      <c r="O12" s="99"/>
      <c r="P12" s="80">
        <v>0</v>
      </c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0">
        <v>0</v>
      </c>
      <c r="X12" s="80">
        <v>0</v>
      </c>
      <c r="Y12" s="81">
        <f t="shared" si="0"/>
        <v>0</v>
      </c>
      <c r="Z12" s="98"/>
    </row>
    <row r="13" spans="1:26" x14ac:dyDescent="0.25">
      <c r="A13" s="1">
        <v>37712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99"/>
      <c r="M13" s="99"/>
      <c r="N13" s="99"/>
      <c r="O13" s="99"/>
      <c r="P13" s="80">
        <v>0</v>
      </c>
      <c r="Q13" s="80">
        <v>0</v>
      </c>
      <c r="R13" s="80">
        <v>0</v>
      </c>
      <c r="S13" s="80">
        <v>0</v>
      </c>
      <c r="T13" s="80">
        <v>0</v>
      </c>
      <c r="U13" s="80">
        <v>0</v>
      </c>
      <c r="V13" s="80">
        <v>0</v>
      </c>
      <c r="W13" s="80">
        <v>20000</v>
      </c>
      <c r="X13" s="80">
        <v>35000</v>
      </c>
      <c r="Y13" s="81">
        <f>SUM(B13:X13)</f>
        <v>55000</v>
      </c>
      <c r="Z13" s="98"/>
    </row>
    <row r="14" spans="1:26" x14ac:dyDescent="0.25">
      <c r="A14" s="1">
        <v>37742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99"/>
      <c r="M14" s="99"/>
      <c r="N14" s="99"/>
      <c r="O14" s="99"/>
      <c r="P14" s="80">
        <v>0</v>
      </c>
      <c r="Q14" s="80">
        <v>0</v>
      </c>
      <c r="R14" s="80">
        <v>0</v>
      </c>
      <c r="S14" s="80">
        <v>0</v>
      </c>
      <c r="T14" s="80">
        <v>0</v>
      </c>
      <c r="U14" s="80">
        <v>0</v>
      </c>
      <c r="V14" s="80">
        <v>0</v>
      </c>
      <c r="W14" s="80">
        <v>50000</v>
      </c>
      <c r="X14" s="80">
        <v>95000</v>
      </c>
      <c r="Y14" s="81">
        <f>SUM(B14:X14)</f>
        <v>145000</v>
      </c>
      <c r="Z14" s="98"/>
    </row>
    <row r="15" spans="1:26" x14ac:dyDescent="0.25">
      <c r="A15" s="1">
        <v>37773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99"/>
      <c r="M15" s="99"/>
      <c r="N15" s="99"/>
      <c r="O15" s="99"/>
      <c r="P15" s="80">
        <v>0</v>
      </c>
      <c r="Q15" s="80">
        <v>15000</v>
      </c>
      <c r="R15" s="80">
        <v>0</v>
      </c>
      <c r="S15" s="80">
        <v>0</v>
      </c>
      <c r="T15" s="80">
        <v>0</v>
      </c>
      <c r="U15" s="80">
        <v>0</v>
      </c>
      <c r="V15" s="80">
        <v>0</v>
      </c>
      <c r="W15" s="80">
        <v>30000</v>
      </c>
      <c r="X15" s="80">
        <v>50000</v>
      </c>
      <c r="Y15" s="81">
        <f t="shared" si="0"/>
        <v>95000</v>
      </c>
      <c r="Z15" s="98"/>
    </row>
    <row r="16" spans="1:26" x14ac:dyDescent="0.25">
      <c r="A16" s="1">
        <v>37803</v>
      </c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99"/>
      <c r="M16" s="99"/>
      <c r="N16" s="99"/>
      <c r="O16" s="99"/>
      <c r="P16" s="80">
        <v>0</v>
      </c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20000</v>
      </c>
      <c r="X16" s="80">
        <v>40000</v>
      </c>
      <c r="Y16" s="81">
        <f t="shared" ref="Y16:Y26" si="1">SUM(B16:X16)</f>
        <v>60000</v>
      </c>
      <c r="Z16" s="98"/>
    </row>
    <row r="17" spans="1:26" x14ac:dyDescent="0.25">
      <c r="A17" s="1">
        <v>37834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99"/>
      <c r="M17" s="99"/>
      <c r="N17" s="99"/>
      <c r="O17" s="99"/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1">
        <f t="shared" si="1"/>
        <v>0</v>
      </c>
      <c r="Z17" s="98"/>
    </row>
    <row r="18" spans="1:26" x14ac:dyDescent="0.25">
      <c r="A18" s="1">
        <v>37865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99"/>
      <c r="M18" s="99"/>
      <c r="N18" s="99"/>
      <c r="O18" s="99"/>
      <c r="P18" s="80">
        <v>0</v>
      </c>
      <c r="Q18" s="80">
        <v>0</v>
      </c>
      <c r="R18" s="80">
        <v>0</v>
      </c>
      <c r="S18" s="80">
        <v>0</v>
      </c>
      <c r="T18" s="80">
        <v>0</v>
      </c>
      <c r="U18" s="80">
        <v>0</v>
      </c>
      <c r="V18" s="80">
        <v>0</v>
      </c>
      <c r="W18" s="80">
        <v>15000</v>
      </c>
      <c r="X18" s="80">
        <v>30000</v>
      </c>
      <c r="Y18" s="81">
        <f t="shared" si="1"/>
        <v>45000</v>
      </c>
      <c r="Z18" s="98"/>
    </row>
    <row r="19" spans="1:26" x14ac:dyDescent="0.25">
      <c r="A19" s="1">
        <v>37926</v>
      </c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99"/>
      <c r="M19" s="99"/>
      <c r="N19" s="99"/>
      <c r="O19" s="99"/>
      <c r="P19" s="80">
        <v>0</v>
      </c>
      <c r="Q19" s="80">
        <v>0</v>
      </c>
      <c r="R19" s="80">
        <v>0</v>
      </c>
      <c r="S19" s="80">
        <v>0</v>
      </c>
      <c r="T19" s="80">
        <v>0</v>
      </c>
      <c r="U19" s="80">
        <v>0</v>
      </c>
      <c r="V19" s="80">
        <v>0</v>
      </c>
      <c r="W19" s="80">
        <v>40000</v>
      </c>
      <c r="X19" s="80">
        <v>70000</v>
      </c>
      <c r="Y19" s="81">
        <f t="shared" si="1"/>
        <v>110000</v>
      </c>
      <c r="Z19" s="98"/>
    </row>
    <row r="20" spans="1:26" x14ac:dyDescent="0.25">
      <c r="A20" s="1">
        <v>37956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99"/>
      <c r="M20" s="99"/>
      <c r="N20" s="99"/>
      <c r="O20" s="99"/>
      <c r="P20" s="80">
        <v>0</v>
      </c>
      <c r="Q20" s="80">
        <v>0</v>
      </c>
      <c r="R20" s="80">
        <v>15000</v>
      </c>
      <c r="S20" s="80">
        <v>0</v>
      </c>
      <c r="T20" s="80">
        <v>5000</v>
      </c>
      <c r="U20" s="80">
        <v>0</v>
      </c>
      <c r="V20" s="80">
        <v>0</v>
      </c>
      <c r="W20" s="80">
        <v>100000</v>
      </c>
      <c r="X20" s="80">
        <v>190000</v>
      </c>
      <c r="Y20" s="81">
        <f t="shared" si="1"/>
        <v>310000</v>
      </c>
      <c r="Z20" s="98"/>
    </row>
    <row r="21" spans="1:26" x14ac:dyDescent="0.25">
      <c r="A21" s="1">
        <v>38018</v>
      </c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99"/>
      <c r="M21" s="99"/>
      <c r="N21" s="99"/>
      <c r="O21" s="99"/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30000</v>
      </c>
      <c r="X21" s="80">
        <v>60000</v>
      </c>
      <c r="Y21" s="81">
        <f>SUM(B21:X21)</f>
        <v>90000</v>
      </c>
      <c r="Z21" s="98"/>
    </row>
    <row r="22" spans="1:26" x14ac:dyDescent="0.25">
      <c r="A22" s="1">
        <v>38047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99"/>
      <c r="M22" s="99"/>
      <c r="N22" s="99"/>
      <c r="O22" s="99"/>
      <c r="P22" s="80">
        <v>0</v>
      </c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80">
        <v>0</v>
      </c>
      <c r="W22" s="80">
        <v>15000</v>
      </c>
      <c r="X22" s="80">
        <v>25000</v>
      </c>
      <c r="Y22" s="81">
        <f>SUM(B22:X22)</f>
        <v>40000</v>
      </c>
      <c r="Z22" s="98"/>
    </row>
    <row r="23" spans="1:26" x14ac:dyDescent="0.25">
      <c r="A23" s="1">
        <v>38108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99"/>
      <c r="M23" s="99"/>
      <c r="N23" s="99"/>
      <c r="O23" s="99"/>
      <c r="P23" s="80">
        <v>0</v>
      </c>
      <c r="Q23" s="80">
        <v>0</v>
      </c>
      <c r="R23" s="80">
        <v>0</v>
      </c>
      <c r="S23" s="80">
        <v>0</v>
      </c>
      <c r="T23" s="80">
        <v>0</v>
      </c>
      <c r="U23" s="80">
        <v>0</v>
      </c>
      <c r="V23" s="80">
        <v>0</v>
      </c>
      <c r="W23" s="80">
        <v>25000</v>
      </c>
      <c r="X23" s="80">
        <v>40000</v>
      </c>
      <c r="Y23" s="81">
        <f>SUM(B23:X23)</f>
        <v>65000</v>
      </c>
      <c r="Z23" s="98"/>
    </row>
    <row r="24" spans="1:26" x14ac:dyDescent="0.25">
      <c r="A24" s="1">
        <v>38139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99"/>
      <c r="M24" s="99"/>
      <c r="N24" s="99"/>
      <c r="O24" s="99"/>
      <c r="P24" s="80">
        <v>0</v>
      </c>
      <c r="Q24" s="80">
        <v>0</v>
      </c>
      <c r="R24" s="80">
        <v>0</v>
      </c>
      <c r="S24" s="80">
        <v>15000</v>
      </c>
      <c r="T24" s="80">
        <v>0</v>
      </c>
      <c r="U24" s="80">
        <v>0</v>
      </c>
      <c r="V24" s="80">
        <v>0</v>
      </c>
      <c r="W24" s="80">
        <v>40000</v>
      </c>
      <c r="X24" s="80">
        <v>80000</v>
      </c>
      <c r="Y24" s="81">
        <f>SUM(B24:X24)</f>
        <v>135000</v>
      </c>
      <c r="Z24" s="98"/>
    </row>
    <row r="25" spans="1:26" x14ac:dyDescent="0.25">
      <c r="A25" s="1">
        <v>38169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99"/>
      <c r="M25" s="99"/>
      <c r="N25" s="99"/>
      <c r="O25" s="99"/>
      <c r="P25" s="80">
        <v>0</v>
      </c>
      <c r="Q25" s="80">
        <v>0</v>
      </c>
      <c r="R25" s="80">
        <v>0</v>
      </c>
      <c r="S25" s="80">
        <v>0</v>
      </c>
      <c r="T25" s="80">
        <v>0</v>
      </c>
      <c r="U25" s="80">
        <v>0</v>
      </c>
      <c r="V25" s="80">
        <v>0</v>
      </c>
      <c r="W25" s="80">
        <v>15000</v>
      </c>
      <c r="X25" s="80">
        <v>25000</v>
      </c>
      <c r="Y25" s="81">
        <f>SUM(B25:X25)</f>
        <v>40000</v>
      </c>
      <c r="Z25" s="98"/>
    </row>
    <row r="26" spans="1:26" x14ac:dyDescent="0.25">
      <c r="A26" s="1">
        <v>38322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99"/>
      <c r="M26" s="99"/>
      <c r="N26" s="99"/>
      <c r="O26" s="99"/>
      <c r="P26" s="80">
        <v>0</v>
      </c>
      <c r="Q26" s="80">
        <v>0</v>
      </c>
      <c r="R26" s="80">
        <v>0</v>
      </c>
      <c r="S26" s="80">
        <v>0</v>
      </c>
      <c r="T26" s="80">
        <v>10000</v>
      </c>
      <c r="U26" s="80">
        <v>0</v>
      </c>
      <c r="V26" s="80">
        <v>0</v>
      </c>
      <c r="W26" s="80">
        <f>25000+249900-4900</f>
        <v>270000</v>
      </c>
      <c r="X26" s="80">
        <f>50000+462000-22000</f>
        <v>490000</v>
      </c>
      <c r="Y26" s="81">
        <f t="shared" si="1"/>
        <v>770000</v>
      </c>
      <c r="Z26" s="98"/>
    </row>
    <row r="27" spans="1:26" x14ac:dyDescent="0.25">
      <c r="A27" s="134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2"/>
    </row>
    <row r="28" spans="1:26" x14ac:dyDescent="0.25">
      <c r="A28" s="15" t="s">
        <v>9</v>
      </c>
      <c r="B28" s="80">
        <f t="shared" ref="B28:W28" si="2">SUM(B9:B27)</f>
        <v>0</v>
      </c>
      <c r="C28" s="80">
        <f t="shared" si="2"/>
        <v>0</v>
      </c>
      <c r="D28" s="80">
        <f t="shared" si="2"/>
        <v>0</v>
      </c>
      <c r="E28" s="80">
        <f t="shared" si="2"/>
        <v>0</v>
      </c>
      <c r="F28" s="80">
        <f t="shared" si="2"/>
        <v>0</v>
      </c>
      <c r="G28" s="80">
        <f t="shared" si="2"/>
        <v>0</v>
      </c>
      <c r="H28" s="80">
        <f t="shared" si="2"/>
        <v>0</v>
      </c>
      <c r="I28" s="80">
        <f t="shared" si="2"/>
        <v>0</v>
      </c>
      <c r="J28" s="80">
        <f t="shared" si="2"/>
        <v>0</v>
      </c>
      <c r="K28" s="80">
        <f t="shared" si="2"/>
        <v>0</v>
      </c>
      <c r="L28" s="80">
        <f t="shared" si="2"/>
        <v>0</v>
      </c>
      <c r="M28" s="80">
        <f t="shared" si="2"/>
        <v>0</v>
      </c>
      <c r="N28" s="80">
        <f t="shared" si="2"/>
        <v>0</v>
      </c>
      <c r="O28" s="80">
        <f t="shared" si="2"/>
        <v>0</v>
      </c>
      <c r="P28" s="80">
        <f t="shared" si="2"/>
        <v>15000</v>
      </c>
      <c r="Q28" s="80">
        <f t="shared" si="2"/>
        <v>15000</v>
      </c>
      <c r="R28" s="80">
        <f t="shared" si="2"/>
        <v>15000</v>
      </c>
      <c r="S28" s="80">
        <f t="shared" si="2"/>
        <v>20000</v>
      </c>
      <c r="T28" s="80">
        <f t="shared" si="2"/>
        <v>20000</v>
      </c>
      <c r="U28" s="80">
        <f t="shared" si="2"/>
        <v>0</v>
      </c>
      <c r="V28" s="80">
        <f t="shared" si="2"/>
        <v>0</v>
      </c>
      <c r="W28" s="80">
        <f t="shared" si="2"/>
        <v>770000</v>
      </c>
      <c r="X28" s="80">
        <f>SUM(X9:X27)</f>
        <v>1410000</v>
      </c>
      <c r="Y28" s="81">
        <f>SUM(B28:X28)</f>
        <v>2265000</v>
      </c>
    </row>
    <row r="29" spans="1:26" x14ac:dyDescent="0.25">
      <c r="A29" s="15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2"/>
    </row>
    <row r="30" spans="1:26" x14ac:dyDescent="0.25">
      <c r="A30" s="15" t="s">
        <v>10</v>
      </c>
      <c r="B30" s="80">
        <f t="shared" ref="B30:Y30" si="3">B6-B28</f>
        <v>0</v>
      </c>
      <c r="C30" s="80">
        <f t="shared" si="3"/>
        <v>0</v>
      </c>
      <c r="D30" s="80">
        <f t="shared" si="3"/>
        <v>0</v>
      </c>
      <c r="E30" s="80">
        <f t="shared" si="3"/>
        <v>0</v>
      </c>
      <c r="F30" s="80">
        <f t="shared" si="3"/>
        <v>0</v>
      </c>
      <c r="G30" s="80">
        <f t="shared" si="3"/>
        <v>0</v>
      </c>
      <c r="H30" s="80">
        <f t="shared" si="3"/>
        <v>0</v>
      </c>
      <c r="I30" s="80">
        <f t="shared" si="3"/>
        <v>0</v>
      </c>
      <c r="J30" s="80">
        <f t="shared" si="3"/>
        <v>0</v>
      </c>
      <c r="K30" s="80">
        <f t="shared" si="3"/>
        <v>0</v>
      </c>
      <c r="L30" s="80">
        <f t="shared" si="3"/>
        <v>0</v>
      </c>
      <c r="M30" s="80">
        <f t="shared" si="3"/>
        <v>0</v>
      </c>
      <c r="N30" s="80">
        <f t="shared" si="3"/>
        <v>0</v>
      </c>
      <c r="O30" s="80">
        <f t="shared" si="3"/>
        <v>0</v>
      </c>
      <c r="P30" s="80">
        <f t="shared" si="3"/>
        <v>0</v>
      </c>
      <c r="Q30" s="80">
        <f t="shared" si="3"/>
        <v>0</v>
      </c>
      <c r="R30" s="80">
        <f t="shared" si="3"/>
        <v>0</v>
      </c>
      <c r="S30" s="80">
        <f t="shared" si="3"/>
        <v>0</v>
      </c>
      <c r="T30" s="80">
        <f t="shared" si="3"/>
        <v>0</v>
      </c>
      <c r="U30" s="80">
        <f t="shared" si="3"/>
        <v>0</v>
      </c>
      <c r="V30" s="80">
        <f t="shared" si="3"/>
        <v>0</v>
      </c>
      <c r="W30" s="80">
        <f t="shared" si="3"/>
        <v>0</v>
      </c>
      <c r="X30" s="80">
        <f t="shared" si="3"/>
        <v>0</v>
      </c>
      <c r="Y30" s="81">
        <f t="shared" si="3"/>
        <v>0</v>
      </c>
    </row>
    <row r="31" spans="1:26" x14ac:dyDescent="0.25">
      <c r="A31" s="15"/>
      <c r="Y31" s="82"/>
    </row>
    <row r="32" spans="1:26" x14ac:dyDescent="0.25">
      <c r="A32" s="87" t="s">
        <v>11</v>
      </c>
      <c r="B32" s="88">
        <f t="shared" ref="B32:K32" si="4">B30/5000</f>
        <v>0</v>
      </c>
      <c r="C32" s="88">
        <f t="shared" si="4"/>
        <v>0</v>
      </c>
      <c r="D32" s="88">
        <f t="shared" si="4"/>
        <v>0</v>
      </c>
      <c r="E32" s="88">
        <f t="shared" si="4"/>
        <v>0</v>
      </c>
      <c r="F32" s="88">
        <f t="shared" si="4"/>
        <v>0</v>
      </c>
      <c r="G32" s="88">
        <f t="shared" si="4"/>
        <v>0</v>
      </c>
      <c r="H32" s="88">
        <f t="shared" si="4"/>
        <v>0</v>
      </c>
      <c r="I32" s="88">
        <f t="shared" si="4"/>
        <v>0</v>
      </c>
      <c r="J32" s="88">
        <f t="shared" si="4"/>
        <v>0</v>
      </c>
      <c r="K32" s="88">
        <f t="shared" si="4"/>
        <v>0</v>
      </c>
      <c r="L32" s="88">
        <f t="shared" ref="L32:X32" si="5">L30/5000</f>
        <v>0</v>
      </c>
      <c r="M32" s="88">
        <f t="shared" si="5"/>
        <v>0</v>
      </c>
      <c r="N32" s="88">
        <f t="shared" si="5"/>
        <v>0</v>
      </c>
      <c r="O32" s="88">
        <f t="shared" si="5"/>
        <v>0</v>
      </c>
      <c r="P32" s="88">
        <f t="shared" si="5"/>
        <v>0</v>
      </c>
      <c r="Q32" s="88">
        <f t="shared" si="5"/>
        <v>0</v>
      </c>
      <c r="R32" s="88">
        <f t="shared" si="5"/>
        <v>0</v>
      </c>
      <c r="S32" s="88">
        <f t="shared" si="5"/>
        <v>0</v>
      </c>
      <c r="T32" s="88">
        <f t="shared" si="5"/>
        <v>0</v>
      </c>
      <c r="U32" s="88">
        <f t="shared" si="5"/>
        <v>0</v>
      </c>
      <c r="V32" s="88">
        <f t="shared" si="5"/>
        <v>0</v>
      </c>
      <c r="W32" s="88">
        <f t="shared" si="5"/>
        <v>0</v>
      </c>
      <c r="X32" s="88">
        <f t="shared" si="5"/>
        <v>0</v>
      </c>
      <c r="Y32" s="89">
        <f>SUM(B32:X32)</f>
        <v>0</v>
      </c>
    </row>
    <row r="33" spans="1:27" s="103" customFormat="1" x14ac:dyDescent="0.25">
      <c r="A33" s="135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95"/>
      <c r="X33" s="102"/>
      <c r="Y33" s="102"/>
      <c r="Z33" s="136"/>
    </row>
    <row r="34" spans="1:27" s="103" customFormat="1" x14ac:dyDescent="0.25">
      <c r="A34" s="16" t="s">
        <v>32</v>
      </c>
      <c r="B34" s="95"/>
      <c r="C34" s="95"/>
      <c r="D34" s="95"/>
      <c r="E34" s="104">
        <f>SUM(B32:V32)</f>
        <v>0</v>
      </c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136"/>
    </row>
    <row r="35" spans="1:27" s="106" customFormat="1" x14ac:dyDescent="0.25">
      <c r="A35" s="10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124"/>
      <c r="AA35" s="127"/>
    </row>
    <row r="36" spans="1:27" x14ac:dyDescent="0.25">
      <c r="A36" s="137" t="s">
        <v>33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124"/>
      <c r="AA36" s="113"/>
    </row>
    <row r="94" spans="12:12" x14ac:dyDescent="0.25">
      <c r="L94" s="83">
        <v>0</v>
      </c>
    </row>
  </sheetData>
  <phoneticPr fontId="0" type="noConversion"/>
  <printOptions gridLinesSet="0"/>
  <pageMargins left="0.5" right="0.5" top="1" bottom="1" header="0.5" footer="0.5"/>
  <pageSetup paperSize="5" scale="93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indexed="22"/>
    <pageSetUpPr fitToPage="1"/>
  </sheetPr>
  <dimension ref="A1:X94"/>
  <sheetViews>
    <sheetView showGridLines="0" zoomScale="75" zoomScaleNormal="75" workbookViewId="0">
      <pane xSplit="13" ySplit="4" topLeftCell="N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5.7109375" defaultRowHeight="15" x14ac:dyDescent="0.25"/>
  <cols>
    <col min="1" max="1" width="28.28515625" style="72" customWidth="1"/>
    <col min="2" max="13" width="15.7109375" style="83" hidden="1" customWidth="1"/>
    <col min="14" max="21" width="15.7109375" style="83" customWidth="1"/>
    <col min="22" max="23" width="19.28515625" style="83" bestFit="1" customWidth="1"/>
    <col min="24" max="16384" width="15.7109375" style="83"/>
  </cols>
  <sheetData>
    <row r="1" spans="1:23" s="72" customFormat="1" x14ac:dyDescent="0.25">
      <c r="A1" s="69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0" t="s">
        <v>12</v>
      </c>
      <c r="G1" s="70" t="s">
        <v>13</v>
      </c>
      <c r="H1" s="70" t="s">
        <v>14</v>
      </c>
      <c r="I1" s="70" t="s">
        <v>15</v>
      </c>
      <c r="J1" s="70" t="s">
        <v>16</v>
      </c>
      <c r="K1" s="70" t="s">
        <v>17</v>
      </c>
      <c r="L1" s="70" t="s">
        <v>18</v>
      </c>
      <c r="M1" s="70" t="s">
        <v>19</v>
      </c>
      <c r="N1" s="70" t="s">
        <v>20</v>
      </c>
      <c r="O1" s="70" t="s">
        <v>21</v>
      </c>
      <c r="P1" s="70" t="s">
        <v>22</v>
      </c>
      <c r="Q1" s="70" t="s">
        <v>23</v>
      </c>
      <c r="R1" s="70" t="s">
        <v>24</v>
      </c>
      <c r="S1" s="70" t="s">
        <v>25</v>
      </c>
      <c r="T1" s="70" t="s">
        <v>26</v>
      </c>
      <c r="U1" s="70" t="s">
        <v>27</v>
      </c>
      <c r="V1" s="70" t="s">
        <v>28</v>
      </c>
      <c r="W1" s="71" t="s">
        <v>5</v>
      </c>
    </row>
    <row r="2" spans="1:23" s="72" customFormat="1" x14ac:dyDescent="0.25">
      <c r="A2" s="15" t="s">
        <v>6</v>
      </c>
      <c r="B2" s="73">
        <v>35400</v>
      </c>
      <c r="C2" s="73">
        <v>35582</v>
      </c>
      <c r="D2" s="73">
        <v>35765</v>
      </c>
      <c r="E2" s="73">
        <v>35947</v>
      </c>
      <c r="F2" s="73">
        <v>36130</v>
      </c>
      <c r="G2" s="73">
        <v>36312</v>
      </c>
      <c r="H2" s="73">
        <v>36495</v>
      </c>
      <c r="I2" s="73">
        <v>36678</v>
      </c>
      <c r="J2" s="73">
        <v>36861</v>
      </c>
      <c r="K2" s="73">
        <v>37043</v>
      </c>
      <c r="L2" s="73">
        <v>37226</v>
      </c>
      <c r="M2" s="73">
        <v>37408</v>
      </c>
      <c r="N2" s="73">
        <v>37591</v>
      </c>
      <c r="O2" s="73">
        <v>37773</v>
      </c>
      <c r="P2" s="73">
        <v>37956</v>
      </c>
      <c r="Q2" s="73">
        <v>38139</v>
      </c>
      <c r="R2" s="73">
        <v>38322</v>
      </c>
      <c r="S2" s="73">
        <v>38504</v>
      </c>
      <c r="T2" s="73">
        <v>38687</v>
      </c>
      <c r="U2" s="73">
        <v>40513</v>
      </c>
      <c r="V2" s="73">
        <v>46174</v>
      </c>
      <c r="W2" s="74"/>
    </row>
    <row r="3" spans="1:23" s="76" customFormat="1" x14ac:dyDescent="0.25">
      <c r="A3" s="75" t="s">
        <v>7</v>
      </c>
      <c r="B3" s="76">
        <v>5.3999999999999999E-2</v>
      </c>
      <c r="C3" s="76">
        <v>5.7000000000000002E-2</v>
      </c>
      <c r="D3" s="76">
        <v>5.7000000000000002E-2</v>
      </c>
      <c r="E3" s="76">
        <v>5.8999999999999997E-2</v>
      </c>
      <c r="F3" s="76">
        <v>5.8999999999999997E-2</v>
      </c>
      <c r="G3" s="76">
        <v>0.06</v>
      </c>
      <c r="H3" s="76">
        <v>0.06</v>
      </c>
      <c r="I3" s="76">
        <v>6.1499999999999999E-2</v>
      </c>
      <c r="J3" s="76">
        <v>6.1499999999999999E-2</v>
      </c>
      <c r="K3" s="76">
        <v>6.3E-2</v>
      </c>
      <c r="L3" s="76">
        <v>6.3E-2</v>
      </c>
      <c r="M3" s="76">
        <v>6.5000000000000002E-2</v>
      </c>
      <c r="N3" s="76">
        <v>6.5000000000000002E-2</v>
      </c>
      <c r="O3" s="76">
        <v>6.6500000000000004E-2</v>
      </c>
      <c r="P3" s="76">
        <v>6.6500000000000004E-2</v>
      </c>
      <c r="Q3" s="76">
        <v>6.7500000000000004E-2</v>
      </c>
      <c r="R3" s="76">
        <v>6.7500000000000004E-2</v>
      </c>
      <c r="S3" s="76">
        <v>6.8500000000000005E-2</v>
      </c>
      <c r="T3" s="76">
        <v>6.8500000000000005E-2</v>
      </c>
      <c r="U3" s="76">
        <v>7.0999999999999994E-2</v>
      </c>
      <c r="V3" s="76">
        <v>7.4499999999999997E-2</v>
      </c>
      <c r="W3" s="78"/>
    </row>
    <row r="4" spans="1:23" s="76" customFormat="1" x14ac:dyDescent="0.25">
      <c r="A4" s="75" t="s">
        <v>338</v>
      </c>
      <c r="N4" s="76" t="s">
        <v>369</v>
      </c>
      <c r="O4" s="76" t="s">
        <v>370</v>
      </c>
      <c r="P4" s="76" t="s">
        <v>449</v>
      </c>
      <c r="Q4" s="76" t="s">
        <v>448</v>
      </c>
      <c r="R4" s="76" t="s">
        <v>450</v>
      </c>
      <c r="S4" s="76" t="s">
        <v>371</v>
      </c>
      <c r="T4" s="76" t="s">
        <v>372</v>
      </c>
      <c r="U4" s="76" t="s">
        <v>373</v>
      </c>
      <c r="V4" s="76" t="s">
        <v>486</v>
      </c>
      <c r="W4" s="78"/>
    </row>
    <row r="5" spans="1:23" s="76" customFormat="1" x14ac:dyDescent="0.25">
      <c r="A5" s="75"/>
      <c r="V5" s="118"/>
      <c r="W5" s="78"/>
    </row>
    <row r="6" spans="1:23" s="80" customFormat="1" x14ac:dyDescent="0.25">
      <c r="A6" s="79" t="s">
        <v>332</v>
      </c>
      <c r="B6" s="80">
        <v>0</v>
      </c>
      <c r="C6" s="80">
        <v>0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20000</v>
      </c>
      <c r="O6" s="80">
        <v>15000</v>
      </c>
      <c r="P6" s="80">
        <v>15000</v>
      </c>
      <c r="Q6" s="80">
        <v>15000</v>
      </c>
      <c r="R6" s="80">
        <v>20000</v>
      </c>
      <c r="S6" s="80">
        <v>5000</v>
      </c>
      <c r="T6" s="80">
        <v>0</v>
      </c>
      <c r="U6" s="80">
        <v>345000</v>
      </c>
      <c r="V6" s="85">
        <v>2715000</v>
      </c>
      <c r="W6" s="81">
        <f>SUM(B6:V6)</f>
        <v>3150000</v>
      </c>
    </row>
    <row r="7" spans="1:23" x14ac:dyDescent="0.25">
      <c r="A7" s="15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2"/>
    </row>
    <row r="8" spans="1:23" x14ac:dyDescent="0.25">
      <c r="A8" s="123" t="s">
        <v>31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2"/>
    </row>
    <row r="9" spans="1:23" x14ac:dyDescent="0.25">
      <c r="A9" s="1">
        <v>37591</v>
      </c>
      <c r="B9" s="80">
        <v>0</v>
      </c>
      <c r="C9" s="80">
        <v>0</v>
      </c>
      <c r="D9" s="80">
        <v>0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  <c r="K9" s="80">
        <v>0</v>
      </c>
      <c r="L9" s="80">
        <v>0</v>
      </c>
      <c r="M9" s="80">
        <v>0</v>
      </c>
      <c r="N9" s="80">
        <v>20000</v>
      </c>
      <c r="O9" s="80">
        <v>0</v>
      </c>
      <c r="P9" s="80">
        <v>0</v>
      </c>
      <c r="Q9" s="80">
        <v>0</v>
      </c>
      <c r="R9" s="80">
        <v>0</v>
      </c>
      <c r="S9" s="80">
        <v>0</v>
      </c>
      <c r="T9" s="80">
        <v>0</v>
      </c>
      <c r="U9" s="80">
        <v>5000</v>
      </c>
      <c r="V9" s="80">
        <v>30000</v>
      </c>
      <c r="W9" s="81">
        <f t="shared" ref="W9:W18" si="0">SUM(B9:V9)</f>
        <v>55000</v>
      </c>
    </row>
    <row r="10" spans="1:23" x14ac:dyDescent="0.25">
      <c r="A10" s="1">
        <v>37622</v>
      </c>
      <c r="B10" s="80">
        <v>0</v>
      </c>
      <c r="C10" s="80">
        <v>0</v>
      </c>
      <c r="D10" s="80">
        <v>0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0">
        <v>0</v>
      </c>
      <c r="O10" s="80">
        <v>0</v>
      </c>
      <c r="P10" s="80">
        <v>0</v>
      </c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</v>
      </c>
      <c r="W10" s="81">
        <f t="shared" si="0"/>
        <v>0</v>
      </c>
    </row>
    <row r="11" spans="1:23" x14ac:dyDescent="0.25">
      <c r="A11" s="1">
        <v>37653</v>
      </c>
      <c r="B11" s="80">
        <v>0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0">
        <v>0</v>
      </c>
      <c r="O11" s="80">
        <v>0</v>
      </c>
      <c r="P11" s="80">
        <v>0</v>
      </c>
      <c r="Q11" s="80">
        <v>0</v>
      </c>
      <c r="R11" s="80">
        <v>0</v>
      </c>
      <c r="S11" s="80">
        <v>0</v>
      </c>
      <c r="T11" s="80">
        <v>0</v>
      </c>
      <c r="U11" s="80">
        <v>15000</v>
      </c>
      <c r="V11" s="80">
        <v>110000</v>
      </c>
      <c r="W11" s="81">
        <f t="shared" si="0"/>
        <v>125000</v>
      </c>
    </row>
    <row r="12" spans="1:23" x14ac:dyDescent="0.25">
      <c r="A12" s="1">
        <v>37681</v>
      </c>
      <c r="B12" s="80">
        <v>0</v>
      </c>
      <c r="C12" s="80">
        <v>0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80">
        <v>0</v>
      </c>
      <c r="L12" s="80">
        <v>0</v>
      </c>
      <c r="M12" s="80">
        <v>0</v>
      </c>
      <c r="N12" s="80">
        <v>0</v>
      </c>
      <c r="O12" s="80">
        <v>0</v>
      </c>
      <c r="P12" s="80">
        <v>0</v>
      </c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1">
        <f t="shared" si="0"/>
        <v>0</v>
      </c>
    </row>
    <row r="13" spans="1:23" x14ac:dyDescent="0.25">
      <c r="A13" s="1">
        <v>37712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>
        <v>0</v>
      </c>
      <c r="O13" s="80">
        <v>0</v>
      </c>
      <c r="P13" s="80">
        <v>0</v>
      </c>
      <c r="Q13" s="80">
        <v>0</v>
      </c>
      <c r="R13" s="80">
        <v>5000</v>
      </c>
      <c r="S13" s="80">
        <v>0</v>
      </c>
      <c r="T13" s="80">
        <v>0</v>
      </c>
      <c r="U13" s="80">
        <v>30000</v>
      </c>
      <c r="V13" s="80">
        <v>240000</v>
      </c>
      <c r="W13" s="81">
        <f t="shared" si="0"/>
        <v>275000</v>
      </c>
    </row>
    <row r="14" spans="1:23" x14ac:dyDescent="0.25">
      <c r="A14" s="1">
        <v>37742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>
        <v>0</v>
      </c>
      <c r="O14" s="80">
        <v>0</v>
      </c>
      <c r="P14" s="80">
        <v>0</v>
      </c>
      <c r="Q14" s="80">
        <v>0</v>
      </c>
      <c r="R14" s="80">
        <v>0</v>
      </c>
      <c r="S14" s="80">
        <v>0</v>
      </c>
      <c r="T14" s="80">
        <v>0</v>
      </c>
      <c r="U14" s="80">
        <v>5000</v>
      </c>
      <c r="V14" s="80">
        <v>50000</v>
      </c>
      <c r="W14" s="81">
        <f>SUM(B14:V14)</f>
        <v>55000</v>
      </c>
    </row>
    <row r="15" spans="1:23" x14ac:dyDescent="0.25">
      <c r="A15" s="1">
        <v>37773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>
        <v>0</v>
      </c>
      <c r="O15" s="80">
        <v>15000</v>
      </c>
      <c r="P15" s="80">
        <v>0</v>
      </c>
      <c r="Q15" s="80">
        <v>0</v>
      </c>
      <c r="R15" s="80">
        <v>0</v>
      </c>
      <c r="S15" s="80">
        <v>0</v>
      </c>
      <c r="T15" s="80">
        <v>0</v>
      </c>
      <c r="U15" s="80">
        <v>10000</v>
      </c>
      <c r="V15" s="80">
        <v>90000</v>
      </c>
      <c r="W15" s="81">
        <f>SUM(B15:V15)</f>
        <v>115000</v>
      </c>
    </row>
    <row r="16" spans="1:23" x14ac:dyDescent="0.25">
      <c r="A16" s="1">
        <v>37803</v>
      </c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>
        <v>0</v>
      </c>
      <c r="O16" s="80">
        <v>0</v>
      </c>
      <c r="P16" s="80">
        <v>0</v>
      </c>
      <c r="Q16" s="80">
        <v>0</v>
      </c>
      <c r="R16" s="80">
        <v>0</v>
      </c>
      <c r="S16" s="80">
        <v>0</v>
      </c>
      <c r="T16" s="80">
        <v>0</v>
      </c>
      <c r="U16" s="80">
        <v>10000</v>
      </c>
      <c r="V16" s="80">
        <v>90000</v>
      </c>
      <c r="W16" s="81">
        <f>SUM(B16:V16)</f>
        <v>100000</v>
      </c>
    </row>
    <row r="17" spans="1:23" x14ac:dyDescent="0.25">
      <c r="A17" s="1">
        <v>37834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5000</v>
      </c>
      <c r="V17" s="80">
        <v>60000</v>
      </c>
      <c r="W17" s="81">
        <f>SUM(B17:V17)</f>
        <v>65000</v>
      </c>
    </row>
    <row r="18" spans="1:23" x14ac:dyDescent="0.25">
      <c r="A18" s="1">
        <v>37865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>
        <v>0</v>
      </c>
      <c r="O18" s="80">
        <v>0</v>
      </c>
      <c r="P18" s="80">
        <v>0</v>
      </c>
      <c r="Q18" s="80">
        <v>0</v>
      </c>
      <c r="R18" s="80">
        <v>0</v>
      </c>
      <c r="S18" s="80">
        <v>0</v>
      </c>
      <c r="T18" s="80">
        <v>0</v>
      </c>
      <c r="U18" s="80">
        <v>25000</v>
      </c>
      <c r="V18" s="80">
        <v>175000</v>
      </c>
      <c r="W18" s="81">
        <f t="shared" si="0"/>
        <v>200000</v>
      </c>
    </row>
    <row r="19" spans="1:23" x14ac:dyDescent="0.25">
      <c r="A19" s="1">
        <v>37895</v>
      </c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>
        <v>0</v>
      </c>
      <c r="O19" s="80">
        <v>0</v>
      </c>
      <c r="P19" s="80">
        <v>0</v>
      </c>
      <c r="Q19" s="80">
        <v>0</v>
      </c>
      <c r="R19" s="80">
        <v>0</v>
      </c>
      <c r="S19" s="80">
        <v>0</v>
      </c>
      <c r="T19" s="80">
        <v>0</v>
      </c>
      <c r="U19" s="80">
        <v>10000</v>
      </c>
      <c r="V19" s="80">
        <v>75000</v>
      </c>
      <c r="W19" s="81">
        <f t="shared" ref="W19:W31" si="1">SUM(B19:V19)</f>
        <v>85000</v>
      </c>
    </row>
    <row r="20" spans="1:23" x14ac:dyDescent="0.25">
      <c r="A20" s="1">
        <v>37926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15000</v>
      </c>
      <c r="V20" s="80">
        <v>130000</v>
      </c>
      <c r="W20" s="81">
        <f t="shared" si="1"/>
        <v>145000</v>
      </c>
    </row>
    <row r="21" spans="1:23" x14ac:dyDescent="0.25">
      <c r="A21" s="1">
        <v>37956</v>
      </c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>
        <v>0</v>
      </c>
      <c r="O21" s="80">
        <v>0</v>
      </c>
      <c r="P21" s="80">
        <v>15000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1">
        <f t="shared" si="1"/>
        <v>15000</v>
      </c>
    </row>
    <row r="22" spans="1:23" x14ac:dyDescent="0.25">
      <c r="A22" s="1">
        <v>37987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>
        <v>0</v>
      </c>
      <c r="O22" s="80">
        <v>0</v>
      </c>
      <c r="P22" s="80">
        <v>0</v>
      </c>
      <c r="Q22" s="80">
        <v>0</v>
      </c>
      <c r="R22" s="80">
        <v>0</v>
      </c>
      <c r="S22" s="80">
        <v>0</v>
      </c>
      <c r="T22" s="80">
        <v>0</v>
      </c>
      <c r="U22" s="80">
        <v>5000</v>
      </c>
      <c r="V22" s="80">
        <v>40000</v>
      </c>
      <c r="W22" s="81">
        <f t="shared" si="1"/>
        <v>45000</v>
      </c>
    </row>
    <row r="23" spans="1:23" x14ac:dyDescent="0.25">
      <c r="A23" s="1">
        <v>38018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>
        <v>0</v>
      </c>
      <c r="O23" s="80">
        <v>0</v>
      </c>
      <c r="P23" s="80">
        <v>0</v>
      </c>
      <c r="Q23" s="80">
        <v>0</v>
      </c>
      <c r="R23" s="80">
        <v>0</v>
      </c>
      <c r="S23" s="80">
        <v>0</v>
      </c>
      <c r="T23" s="80">
        <v>0</v>
      </c>
      <c r="U23" s="80">
        <v>20000</v>
      </c>
      <c r="V23" s="80">
        <v>165000</v>
      </c>
      <c r="W23" s="81">
        <f t="shared" si="1"/>
        <v>185000</v>
      </c>
    </row>
    <row r="24" spans="1:23" x14ac:dyDescent="0.25">
      <c r="A24" s="1">
        <v>38108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5000</v>
      </c>
      <c r="V24" s="80">
        <v>55000</v>
      </c>
      <c r="W24" s="81">
        <f t="shared" ref="W24:W30" si="2">SUM(B24:V24)</f>
        <v>60000</v>
      </c>
    </row>
    <row r="25" spans="1:23" x14ac:dyDescent="0.25">
      <c r="A25" s="1">
        <v>38139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>
        <v>0</v>
      </c>
      <c r="O25" s="80">
        <v>0</v>
      </c>
      <c r="P25" s="80">
        <v>0</v>
      </c>
      <c r="Q25" s="80">
        <v>15000</v>
      </c>
      <c r="R25" s="80">
        <v>0</v>
      </c>
      <c r="S25" s="80">
        <v>0</v>
      </c>
      <c r="T25" s="80">
        <v>0</v>
      </c>
      <c r="U25" s="80">
        <v>10000</v>
      </c>
      <c r="V25" s="80">
        <v>75000</v>
      </c>
      <c r="W25" s="81">
        <f t="shared" si="2"/>
        <v>100000</v>
      </c>
    </row>
    <row r="26" spans="1:23" x14ac:dyDescent="0.25">
      <c r="A26" s="1">
        <v>38169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>
        <v>0</v>
      </c>
      <c r="O26" s="80">
        <v>0</v>
      </c>
      <c r="P26" s="80">
        <v>0</v>
      </c>
      <c r="Q26" s="80">
        <v>0</v>
      </c>
      <c r="R26" s="80">
        <v>0</v>
      </c>
      <c r="S26" s="80">
        <v>0</v>
      </c>
      <c r="T26" s="80">
        <v>0</v>
      </c>
      <c r="U26" s="80">
        <v>10000</v>
      </c>
      <c r="V26" s="80">
        <v>65000</v>
      </c>
      <c r="W26" s="81">
        <f t="shared" si="2"/>
        <v>75000</v>
      </c>
    </row>
    <row r="27" spans="1:23" x14ac:dyDescent="0.25">
      <c r="A27" s="1">
        <v>38200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>
        <v>0</v>
      </c>
      <c r="O27" s="80">
        <v>0</v>
      </c>
      <c r="P27" s="80">
        <v>0</v>
      </c>
      <c r="Q27" s="80">
        <v>0</v>
      </c>
      <c r="R27" s="80">
        <v>0</v>
      </c>
      <c r="S27" s="80">
        <v>0</v>
      </c>
      <c r="T27" s="80">
        <v>0</v>
      </c>
      <c r="U27" s="80">
        <v>5000</v>
      </c>
      <c r="V27" s="80">
        <v>25000</v>
      </c>
      <c r="W27" s="81">
        <f t="shared" si="2"/>
        <v>30000</v>
      </c>
    </row>
    <row r="28" spans="1:23" x14ac:dyDescent="0.25">
      <c r="A28" s="1">
        <v>38231</v>
      </c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>
        <v>0</v>
      </c>
      <c r="O28" s="80">
        <v>0</v>
      </c>
      <c r="P28" s="80">
        <v>0</v>
      </c>
      <c r="Q28" s="80">
        <v>0</v>
      </c>
      <c r="R28" s="80">
        <v>0</v>
      </c>
      <c r="S28" s="80">
        <v>0</v>
      </c>
      <c r="T28" s="80">
        <v>0</v>
      </c>
      <c r="U28" s="80">
        <v>10000</v>
      </c>
      <c r="V28" s="80">
        <v>85000</v>
      </c>
      <c r="W28" s="81">
        <f t="shared" si="2"/>
        <v>95000</v>
      </c>
    </row>
    <row r="29" spans="1:23" x14ac:dyDescent="0.25">
      <c r="A29" s="1">
        <v>38261</v>
      </c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>
        <v>0</v>
      </c>
      <c r="O29" s="80">
        <v>0</v>
      </c>
      <c r="P29" s="80">
        <v>0</v>
      </c>
      <c r="Q29" s="80">
        <v>0</v>
      </c>
      <c r="R29" s="80">
        <v>0</v>
      </c>
      <c r="S29" s="80">
        <v>0</v>
      </c>
      <c r="T29" s="80">
        <v>0</v>
      </c>
      <c r="U29" s="80">
        <v>5000</v>
      </c>
      <c r="V29" s="80">
        <v>55000</v>
      </c>
      <c r="W29" s="81">
        <f t="shared" si="2"/>
        <v>60000</v>
      </c>
    </row>
    <row r="30" spans="1:23" x14ac:dyDescent="0.25">
      <c r="A30" s="1">
        <v>38292</v>
      </c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80">
        <v>5000</v>
      </c>
      <c r="V30" s="80">
        <v>60000</v>
      </c>
      <c r="W30" s="81">
        <f t="shared" si="2"/>
        <v>65000</v>
      </c>
    </row>
    <row r="31" spans="1:23" x14ac:dyDescent="0.25">
      <c r="A31" s="1">
        <v>38322</v>
      </c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>
        <v>0</v>
      </c>
      <c r="O31" s="80">
        <v>0</v>
      </c>
      <c r="P31" s="80">
        <v>0</v>
      </c>
      <c r="Q31" s="80">
        <v>0</v>
      </c>
      <c r="R31" s="80">
        <v>15000</v>
      </c>
      <c r="S31" s="80">
        <v>5000</v>
      </c>
      <c r="T31" s="80">
        <v>0</v>
      </c>
      <c r="U31" s="80">
        <v>140000</v>
      </c>
      <c r="V31" s="80">
        <v>1040000</v>
      </c>
      <c r="W31" s="81">
        <f t="shared" si="1"/>
        <v>1200000</v>
      </c>
    </row>
    <row r="32" spans="1:23" x14ac:dyDescent="0.25">
      <c r="A32" s="15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2"/>
    </row>
    <row r="33" spans="1:24" x14ac:dyDescent="0.25">
      <c r="A33" s="15" t="s">
        <v>9</v>
      </c>
      <c r="B33" s="80">
        <f t="shared" ref="B33:V33" si="3">SUM(B9:B32)</f>
        <v>0</v>
      </c>
      <c r="C33" s="80">
        <f t="shared" si="3"/>
        <v>0</v>
      </c>
      <c r="D33" s="80">
        <f t="shared" si="3"/>
        <v>0</v>
      </c>
      <c r="E33" s="80">
        <f t="shared" si="3"/>
        <v>0</v>
      </c>
      <c r="F33" s="80">
        <f t="shared" si="3"/>
        <v>0</v>
      </c>
      <c r="G33" s="80">
        <f t="shared" si="3"/>
        <v>0</v>
      </c>
      <c r="H33" s="80">
        <f t="shared" si="3"/>
        <v>0</v>
      </c>
      <c r="I33" s="80">
        <f t="shared" si="3"/>
        <v>0</v>
      </c>
      <c r="J33" s="80">
        <f t="shared" si="3"/>
        <v>0</v>
      </c>
      <c r="K33" s="80">
        <f t="shared" si="3"/>
        <v>0</v>
      </c>
      <c r="L33" s="80">
        <f t="shared" si="3"/>
        <v>0</v>
      </c>
      <c r="M33" s="80">
        <f t="shared" si="3"/>
        <v>0</v>
      </c>
      <c r="N33" s="80">
        <f t="shared" si="3"/>
        <v>20000</v>
      </c>
      <c r="O33" s="80">
        <f t="shared" si="3"/>
        <v>15000</v>
      </c>
      <c r="P33" s="80">
        <f t="shared" si="3"/>
        <v>15000</v>
      </c>
      <c r="Q33" s="80">
        <f t="shared" si="3"/>
        <v>15000</v>
      </c>
      <c r="R33" s="80">
        <f t="shared" si="3"/>
        <v>20000</v>
      </c>
      <c r="S33" s="80">
        <f t="shared" si="3"/>
        <v>5000</v>
      </c>
      <c r="T33" s="80">
        <f t="shared" si="3"/>
        <v>0</v>
      </c>
      <c r="U33" s="80">
        <f t="shared" si="3"/>
        <v>345000</v>
      </c>
      <c r="V33" s="80">
        <f t="shared" si="3"/>
        <v>2715000</v>
      </c>
      <c r="W33" s="81">
        <f>SUM(B33:V33)</f>
        <v>3150000</v>
      </c>
    </row>
    <row r="34" spans="1:24" x14ac:dyDescent="0.25">
      <c r="A34" s="15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2"/>
    </row>
    <row r="35" spans="1:24" x14ac:dyDescent="0.25">
      <c r="A35" s="15" t="s">
        <v>10</v>
      </c>
      <c r="B35" s="80">
        <f t="shared" ref="B35:W35" si="4">B6-B33</f>
        <v>0</v>
      </c>
      <c r="C35" s="80">
        <f t="shared" si="4"/>
        <v>0</v>
      </c>
      <c r="D35" s="80">
        <f t="shared" si="4"/>
        <v>0</v>
      </c>
      <c r="E35" s="80">
        <f t="shared" si="4"/>
        <v>0</v>
      </c>
      <c r="F35" s="80">
        <f t="shared" si="4"/>
        <v>0</v>
      </c>
      <c r="G35" s="80">
        <f t="shared" si="4"/>
        <v>0</v>
      </c>
      <c r="H35" s="80">
        <f t="shared" si="4"/>
        <v>0</v>
      </c>
      <c r="I35" s="80">
        <f t="shared" si="4"/>
        <v>0</v>
      </c>
      <c r="J35" s="80">
        <f t="shared" si="4"/>
        <v>0</v>
      </c>
      <c r="K35" s="80">
        <f t="shared" si="4"/>
        <v>0</v>
      </c>
      <c r="L35" s="80">
        <f t="shared" si="4"/>
        <v>0</v>
      </c>
      <c r="M35" s="80">
        <f t="shared" si="4"/>
        <v>0</v>
      </c>
      <c r="N35" s="80">
        <f t="shared" si="4"/>
        <v>0</v>
      </c>
      <c r="O35" s="80">
        <f t="shared" si="4"/>
        <v>0</v>
      </c>
      <c r="P35" s="80">
        <f t="shared" si="4"/>
        <v>0</v>
      </c>
      <c r="Q35" s="80">
        <f t="shared" si="4"/>
        <v>0</v>
      </c>
      <c r="R35" s="80">
        <f t="shared" si="4"/>
        <v>0</v>
      </c>
      <c r="S35" s="80">
        <f t="shared" si="4"/>
        <v>0</v>
      </c>
      <c r="T35" s="80">
        <f t="shared" si="4"/>
        <v>0</v>
      </c>
      <c r="U35" s="80">
        <f t="shared" si="4"/>
        <v>0</v>
      </c>
      <c r="V35" s="80">
        <f t="shared" si="4"/>
        <v>0</v>
      </c>
      <c r="W35" s="81">
        <f t="shared" si="4"/>
        <v>0</v>
      </c>
      <c r="X35" s="80"/>
    </row>
    <row r="36" spans="1:24" s="131" customFormat="1" x14ac:dyDescent="0.25">
      <c r="A36" s="138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>
        <f t="shared" ref="N36:S36" si="5">N35/N6</f>
        <v>0</v>
      </c>
      <c r="O36" s="110">
        <f t="shared" si="5"/>
        <v>0</v>
      </c>
      <c r="P36" s="110">
        <f t="shared" si="5"/>
        <v>0</v>
      </c>
      <c r="Q36" s="110">
        <f t="shared" si="5"/>
        <v>0</v>
      </c>
      <c r="R36" s="110">
        <f t="shared" si="5"/>
        <v>0</v>
      </c>
      <c r="S36" s="110">
        <f t="shared" si="5"/>
        <v>0</v>
      </c>
      <c r="T36" s="110"/>
      <c r="U36" s="110">
        <f>U35/U6</f>
        <v>0</v>
      </c>
      <c r="V36" s="110">
        <f>V35/V6</f>
        <v>0</v>
      </c>
      <c r="W36" s="139">
        <f>W35/W6</f>
        <v>0</v>
      </c>
    </row>
    <row r="37" spans="1:24" x14ac:dyDescent="0.25">
      <c r="A37" s="87" t="s">
        <v>11</v>
      </c>
      <c r="B37" s="88">
        <f t="shared" ref="B37:K37" si="6">B35/5000</f>
        <v>0</v>
      </c>
      <c r="C37" s="88">
        <f t="shared" si="6"/>
        <v>0</v>
      </c>
      <c r="D37" s="88">
        <f t="shared" si="6"/>
        <v>0</v>
      </c>
      <c r="E37" s="88">
        <f t="shared" si="6"/>
        <v>0</v>
      </c>
      <c r="F37" s="88">
        <f t="shared" si="6"/>
        <v>0</v>
      </c>
      <c r="G37" s="88">
        <f t="shared" si="6"/>
        <v>0</v>
      </c>
      <c r="H37" s="88">
        <f t="shared" si="6"/>
        <v>0</v>
      </c>
      <c r="I37" s="88">
        <f t="shared" si="6"/>
        <v>0</v>
      </c>
      <c r="J37" s="88">
        <f t="shared" si="6"/>
        <v>0</v>
      </c>
      <c r="K37" s="88">
        <f t="shared" si="6"/>
        <v>0</v>
      </c>
      <c r="L37" s="88">
        <f t="shared" ref="L37:V37" si="7">L35/5000</f>
        <v>0</v>
      </c>
      <c r="M37" s="88">
        <f t="shared" si="7"/>
        <v>0</v>
      </c>
      <c r="N37" s="88">
        <f t="shared" si="7"/>
        <v>0</v>
      </c>
      <c r="O37" s="88">
        <f t="shared" si="7"/>
        <v>0</v>
      </c>
      <c r="P37" s="88">
        <f t="shared" si="7"/>
        <v>0</v>
      </c>
      <c r="Q37" s="88">
        <f t="shared" si="7"/>
        <v>0</v>
      </c>
      <c r="R37" s="88">
        <f t="shared" si="7"/>
        <v>0</v>
      </c>
      <c r="S37" s="88">
        <f t="shared" si="7"/>
        <v>0</v>
      </c>
      <c r="T37" s="88">
        <f t="shared" si="7"/>
        <v>0</v>
      </c>
      <c r="U37" s="88">
        <f t="shared" si="7"/>
        <v>0</v>
      </c>
      <c r="V37" s="88">
        <f t="shared" si="7"/>
        <v>0</v>
      </c>
      <c r="W37" s="89">
        <f>SUM(B37:V37)</f>
        <v>0</v>
      </c>
    </row>
    <row r="38" spans="1:24" s="103" customFormat="1" x14ac:dyDescent="0.25">
      <c r="A38" s="135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95"/>
      <c r="V38" s="102"/>
      <c r="W38" s="102"/>
    </row>
    <row r="39" spans="1:24" s="103" customFormat="1" x14ac:dyDescent="0.25">
      <c r="A39" s="137" t="s">
        <v>36</v>
      </c>
      <c r="B39" s="95"/>
      <c r="C39" s="95"/>
      <c r="D39" s="95"/>
      <c r="E39" s="104">
        <f>SUM(B37:T37)</f>
        <v>0</v>
      </c>
      <c r="F39" s="95"/>
      <c r="G39" s="95"/>
      <c r="H39" s="8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</row>
    <row r="40" spans="1:24" s="106" customFormat="1" x14ac:dyDescent="0.25">
      <c r="A40" s="10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</row>
    <row r="41" spans="1:24" s="103" customFormat="1" x14ac:dyDescent="0.25">
      <c r="A41" s="95" t="s">
        <v>33</v>
      </c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124"/>
      <c r="X41" s="126"/>
    </row>
    <row r="42" spans="1:24" s="85" customFormat="1" ht="13.35" customHeight="1" x14ac:dyDescent="0.25"/>
    <row r="94" spans="12:12" x14ac:dyDescent="0.25">
      <c r="L94" s="83">
        <v>0</v>
      </c>
    </row>
  </sheetData>
  <phoneticPr fontId="0" type="noConversion"/>
  <printOptions gridLinesSet="0"/>
  <pageMargins left="0.5" right="0.5" top="1" bottom="1" header="0.5" footer="0.5"/>
  <pageSetup paperSize="5" scale="67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indexed="22"/>
    <pageSetUpPr fitToPage="1"/>
  </sheetPr>
  <dimension ref="A1:L94"/>
  <sheetViews>
    <sheetView zoomScale="90" zoomScaleNormal="9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23" style="53" customWidth="1"/>
    <col min="2" max="3" width="16.28515625" style="59" bestFit="1" customWidth="1"/>
    <col min="4" max="4" width="21.7109375" style="59" bestFit="1" customWidth="1"/>
    <col min="5" max="5" width="17.7109375" style="59" bestFit="1" customWidth="1"/>
    <col min="6" max="6" width="9" style="59" customWidth="1"/>
    <col min="7" max="7" width="12.28515625" style="59" customWidth="1"/>
    <col min="8" max="16384" width="9" style="59"/>
  </cols>
  <sheetData>
    <row r="1" spans="1:5" s="53" customFormat="1" x14ac:dyDescent="0.25">
      <c r="A1" s="140" t="s">
        <v>0</v>
      </c>
      <c r="B1" s="141" t="s">
        <v>37</v>
      </c>
      <c r="C1" s="141" t="s">
        <v>38</v>
      </c>
      <c r="D1" s="141" t="s">
        <v>39</v>
      </c>
      <c r="E1" s="142" t="s">
        <v>5</v>
      </c>
    </row>
    <row r="2" spans="1:5" s="53" customFormat="1" x14ac:dyDescent="0.25">
      <c r="A2" s="143" t="s">
        <v>6</v>
      </c>
      <c r="B2" s="55">
        <v>41183</v>
      </c>
      <c r="C2" s="55">
        <v>44287</v>
      </c>
      <c r="D2" s="55">
        <v>46478</v>
      </c>
      <c r="E2" s="144"/>
    </row>
    <row r="3" spans="1:5" s="56" customFormat="1" x14ac:dyDescent="0.25">
      <c r="A3" s="145" t="s">
        <v>7</v>
      </c>
      <c r="B3" s="56">
        <v>7.85E-2</v>
      </c>
      <c r="C3" s="56">
        <v>6.5500000000000003E-2</v>
      </c>
      <c r="D3" s="57">
        <v>6.6250000000000003E-2</v>
      </c>
      <c r="E3" s="146"/>
    </row>
    <row r="4" spans="1:5" s="56" customFormat="1" x14ac:dyDescent="0.25">
      <c r="A4" s="145" t="s">
        <v>338</v>
      </c>
      <c r="C4" s="56" t="s">
        <v>375</v>
      </c>
      <c r="D4" s="57" t="s">
        <v>376</v>
      </c>
      <c r="E4" s="146"/>
    </row>
    <row r="5" spans="1:5" s="58" customFormat="1" ht="30" x14ac:dyDescent="0.25">
      <c r="A5" s="147" t="s">
        <v>374</v>
      </c>
      <c r="B5" s="58">
        <v>0</v>
      </c>
      <c r="C5" s="58">
        <v>0</v>
      </c>
      <c r="D5" s="58">
        <v>5100000</v>
      </c>
      <c r="E5" s="148">
        <f>SUM(B5:D5)</f>
        <v>5100000</v>
      </c>
    </row>
    <row r="6" spans="1:5" x14ac:dyDescent="0.25">
      <c r="A6" s="143"/>
      <c r="B6" s="58"/>
      <c r="C6" s="58"/>
      <c r="D6" s="58"/>
      <c r="E6" s="149"/>
    </row>
    <row r="7" spans="1:5" x14ac:dyDescent="0.25">
      <c r="A7" s="150" t="s">
        <v>8</v>
      </c>
      <c r="B7" s="3"/>
      <c r="C7" s="58"/>
      <c r="D7" s="58"/>
      <c r="E7" s="149"/>
    </row>
    <row r="8" spans="1:5" x14ac:dyDescent="0.25">
      <c r="A8" s="13">
        <v>37591</v>
      </c>
      <c r="B8" s="58">
        <v>0</v>
      </c>
      <c r="C8" s="58">
        <v>0</v>
      </c>
      <c r="D8" s="58">
        <v>0</v>
      </c>
      <c r="E8" s="148">
        <f t="shared" ref="E8:E15" si="0">SUM(B8:D8)</f>
        <v>0</v>
      </c>
    </row>
    <row r="9" spans="1:5" x14ac:dyDescent="0.25">
      <c r="A9" s="13">
        <v>37622</v>
      </c>
      <c r="B9" s="58">
        <v>0</v>
      </c>
      <c r="C9" s="58">
        <v>0</v>
      </c>
      <c r="D9" s="58">
        <v>0</v>
      </c>
      <c r="E9" s="148">
        <f t="shared" si="0"/>
        <v>0</v>
      </c>
    </row>
    <row r="10" spans="1:5" x14ac:dyDescent="0.25">
      <c r="A10" s="13">
        <v>37653</v>
      </c>
      <c r="B10" s="58">
        <v>0</v>
      </c>
      <c r="C10" s="58">
        <v>0</v>
      </c>
      <c r="D10" s="58">
        <v>0</v>
      </c>
      <c r="E10" s="148">
        <f t="shared" si="0"/>
        <v>0</v>
      </c>
    </row>
    <row r="11" spans="1:5" x14ac:dyDescent="0.25">
      <c r="A11" s="13">
        <v>37681</v>
      </c>
      <c r="B11" s="58">
        <v>0</v>
      </c>
      <c r="C11" s="58">
        <v>0</v>
      </c>
      <c r="D11" s="58">
        <v>0</v>
      </c>
      <c r="E11" s="148">
        <f t="shared" si="0"/>
        <v>0</v>
      </c>
    </row>
    <row r="12" spans="1:5" x14ac:dyDescent="0.25">
      <c r="A12" s="13">
        <v>37712</v>
      </c>
      <c r="B12" s="58">
        <v>0</v>
      </c>
      <c r="C12" s="58">
        <v>0</v>
      </c>
      <c r="D12" s="58">
        <v>680000</v>
      </c>
      <c r="E12" s="148">
        <f t="shared" si="0"/>
        <v>680000</v>
      </c>
    </row>
    <row r="13" spans="1:5" x14ac:dyDescent="0.25">
      <c r="A13" s="13">
        <v>37895</v>
      </c>
      <c r="B13" s="58">
        <v>0</v>
      </c>
      <c r="C13" s="58">
        <v>0</v>
      </c>
      <c r="D13" s="58">
        <v>1010000</v>
      </c>
      <c r="E13" s="148">
        <f>SUM(B13:D13)</f>
        <v>1010000</v>
      </c>
    </row>
    <row r="14" spans="1:5" x14ac:dyDescent="0.25">
      <c r="A14" s="13">
        <v>38078</v>
      </c>
      <c r="B14" s="58">
        <v>0</v>
      </c>
      <c r="C14" s="58">
        <v>0</v>
      </c>
      <c r="D14" s="58">
        <v>455000</v>
      </c>
      <c r="E14" s="148">
        <f>SUM(B14:D14)</f>
        <v>455000</v>
      </c>
    </row>
    <row r="15" spans="1:5" x14ac:dyDescent="0.25">
      <c r="A15" s="13">
        <v>38261</v>
      </c>
      <c r="B15" s="58">
        <v>0</v>
      </c>
      <c r="C15" s="58">
        <v>0</v>
      </c>
      <c r="D15" s="58">
        <v>475000</v>
      </c>
      <c r="E15" s="148">
        <f t="shared" si="0"/>
        <v>475000</v>
      </c>
    </row>
    <row r="16" spans="1:5" x14ac:dyDescent="0.25">
      <c r="A16" s="13">
        <v>38443</v>
      </c>
      <c r="B16" s="58">
        <v>0</v>
      </c>
      <c r="C16" s="58">
        <v>0</v>
      </c>
      <c r="D16" s="58">
        <v>485000</v>
      </c>
      <c r="E16" s="148">
        <f t="shared" ref="E16:E21" si="1">SUM(B16:D16)</f>
        <v>485000</v>
      </c>
    </row>
    <row r="17" spans="1:7" x14ac:dyDescent="0.25">
      <c r="A17" s="13">
        <v>38626</v>
      </c>
      <c r="B17" s="58">
        <v>0</v>
      </c>
      <c r="C17" s="58">
        <v>0</v>
      </c>
      <c r="D17" s="58">
        <v>475000</v>
      </c>
      <c r="E17" s="148">
        <f t="shared" si="1"/>
        <v>475000</v>
      </c>
    </row>
    <row r="18" spans="1:7" x14ac:dyDescent="0.25">
      <c r="A18" s="13">
        <v>38808</v>
      </c>
      <c r="B18" s="58">
        <v>0</v>
      </c>
      <c r="C18" s="58">
        <v>0</v>
      </c>
      <c r="D18" s="58">
        <v>420000</v>
      </c>
      <c r="E18" s="148">
        <f t="shared" si="1"/>
        <v>420000</v>
      </c>
    </row>
    <row r="19" spans="1:7" x14ac:dyDescent="0.25">
      <c r="A19" s="13">
        <v>38991</v>
      </c>
      <c r="B19" s="58">
        <v>0</v>
      </c>
      <c r="C19" s="58">
        <v>0</v>
      </c>
      <c r="D19" s="58">
        <v>95000</v>
      </c>
      <c r="E19" s="148">
        <f t="shared" si="1"/>
        <v>95000</v>
      </c>
    </row>
    <row r="20" spans="1:7" x14ac:dyDescent="0.25">
      <c r="A20" s="13">
        <v>39173</v>
      </c>
      <c r="B20" s="58">
        <v>0</v>
      </c>
      <c r="C20" s="58">
        <v>0</v>
      </c>
      <c r="D20" s="58">
        <v>20000</v>
      </c>
      <c r="E20" s="148">
        <f t="shared" si="1"/>
        <v>20000</v>
      </c>
    </row>
    <row r="21" spans="1:7" x14ac:dyDescent="0.25">
      <c r="A21" s="13">
        <v>39217</v>
      </c>
      <c r="B21" s="58">
        <v>0</v>
      </c>
      <c r="C21" s="58">
        <v>0</v>
      </c>
      <c r="D21" s="58">
        <v>985000</v>
      </c>
      <c r="E21" s="148">
        <f t="shared" si="1"/>
        <v>985000</v>
      </c>
    </row>
    <row r="22" spans="1:7" x14ac:dyDescent="0.25">
      <c r="A22" s="143"/>
      <c r="B22" s="58"/>
      <c r="C22" s="58"/>
      <c r="D22" s="58"/>
      <c r="E22" s="148"/>
    </row>
    <row r="23" spans="1:7" x14ac:dyDescent="0.25">
      <c r="A23" s="143" t="s">
        <v>9</v>
      </c>
      <c r="B23" s="58">
        <f>SUM(B8:B22)</f>
        <v>0</v>
      </c>
      <c r="C23" s="58">
        <f>SUM(C8:C22)</f>
        <v>0</v>
      </c>
      <c r="D23" s="58">
        <f>SUM(D8:D22)</f>
        <v>5100000</v>
      </c>
      <c r="E23" s="148">
        <f>SUM(E8:E22)</f>
        <v>5100000</v>
      </c>
    </row>
    <row r="24" spans="1:7" x14ac:dyDescent="0.25">
      <c r="A24" s="143"/>
      <c r="B24" s="58"/>
      <c r="C24" s="58"/>
      <c r="D24" s="58"/>
      <c r="E24" s="149"/>
    </row>
    <row r="25" spans="1:7" x14ac:dyDescent="0.25">
      <c r="A25" s="143" t="s">
        <v>10</v>
      </c>
      <c r="B25" s="58">
        <f>B5-B23</f>
        <v>0</v>
      </c>
      <c r="C25" s="58">
        <f>C5-C23</f>
        <v>0</v>
      </c>
      <c r="D25" s="58">
        <f>D5-D23</f>
        <v>0</v>
      </c>
      <c r="E25" s="148">
        <f>SUM(B25:D25)</f>
        <v>0</v>
      </c>
      <c r="G25" s="58"/>
    </row>
    <row r="26" spans="1:7" x14ac:dyDescent="0.25">
      <c r="A26" s="143"/>
      <c r="E26" s="149"/>
    </row>
    <row r="27" spans="1:7" x14ac:dyDescent="0.25">
      <c r="A27" s="151"/>
      <c r="B27" s="152"/>
      <c r="C27" s="152"/>
      <c r="D27" s="152"/>
      <c r="E27" s="153"/>
    </row>
    <row r="29" spans="1:7" x14ac:dyDescent="0.25">
      <c r="A29" s="59" t="s">
        <v>331</v>
      </c>
      <c r="C29" s="58"/>
      <c r="D29" s="58"/>
      <c r="E29" s="58"/>
      <c r="G29" s="58"/>
    </row>
    <row r="30" spans="1:7" s="58" customFormat="1" x14ac:dyDescent="0.25">
      <c r="A30" s="14"/>
    </row>
    <row r="31" spans="1:7" x14ac:dyDescent="0.25">
      <c r="B31" s="154"/>
    </row>
    <row r="32" spans="1:7" x14ac:dyDescent="0.25">
      <c r="C32" s="58"/>
      <c r="E32" s="58"/>
    </row>
    <row r="33" spans="5:5" x14ac:dyDescent="0.25">
      <c r="E33" s="58"/>
    </row>
    <row r="94" spans="12:12" x14ac:dyDescent="0.25">
      <c r="L94" s="59">
        <v>0</v>
      </c>
    </row>
  </sheetData>
  <phoneticPr fontId="0" type="noConversion"/>
  <pageMargins left="0.5" right="0.5" top="1" bottom="1" header="0.5" footer="0.5"/>
  <pageSetup paperSize="5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L103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25" style="53" customWidth="1"/>
    <col min="2" max="2" width="16.7109375" style="59" bestFit="1" customWidth="1"/>
    <col min="3" max="4" width="18" style="59" bestFit="1" customWidth="1"/>
    <col min="5" max="5" width="3" style="59" customWidth="1"/>
    <col min="6" max="6" width="10" style="59" hidden="1" customWidth="1"/>
    <col min="7" max="9" width="13.28515625" style="154" hidden="1" customWidth="1"/>
    <col min="10" max="10" width="13.28515625" style="59" hidden="1" customWidth="1"/>
    <col min="11" max="16384" width="9" style="59"/>
  </cols>
  <sheetData>
    <row r="1" spans="1:10" s="53" customFormat="1" x14ac:dyDescent="0.25">
      <c r="A1" s="140" t="s">
        <v>0</v>
      </c>
      <c r="B1" s="141" t="s">
        <v>40</v>
      </c>
      <c r="C1" s="141" t="s">
        <v>41</v>
      </c>
      <c r="D1" s="142" t="s">
        <v>5</v>
      </c>
      <c r="F1" s="155" t="s">
        <v>42</v>
      </c>
      <c r="G1" s="156"/>
      <c r="H1" s="157" t="s">
        <v>43</v>
      </c>
      <c r="I1" s="156"/>
      <c r="J1" s="158" t="s">
        <v>44</v>
      </c>
    </row>
    <row r="2" spans="1:10" s="53" customFormat="1" x14ac:dyDescent="0.25">
      <c r="A2" s="143" t="s">
        <v>6</v>
      </c>
      <c r="B2" s="55">
        <v>41214</v>
      </c>
      <c r="C2" s="55">
        <v>46692</v>
      </c>
      <c r="D2" s="144"/>
      <c r="F2" s="159">
        <v>35916</v>
      </c>
      <c r="G2" s="154">
        <v>125000</v>
      </c>
      <c r="H2" s="154">
        <v>91448.189762796508</v>
      </c>
      <c r="I2" s="154">
        <v>90000</v>
      </c>
      <c r="J2" s="160">
        <v>35000</v>
      </c>
    </row>
    <row r="3" spans="1:10" s="56" customFormat="1" x14ac:dyDescent="0.25">
      <c r="A3" s="145" t="s">
        <v>7</v>
      </c>
      <c r="B3" s="56">
        <v>7.8E-2</v>
      </c>
      <c r="C3" s="56">
        <v>6.5199999999999994E-2</v>
      </c>
      <c r="D3" s="146"/>
      <c r="F3" s="159"/>
      <c r="G3" s="154"/>
      <c r="H3" s="154"/>
      <c r="I3" s="154"/>
      <c r="J3" s="160"/>
    </row>
    <row r="4" spans="1:10" s="56" customFormat="1" x14ac:dyDescent="0.25">
      <c r="A4" s="145" t="s">
        <v>338</v>
      </c>
      <c r="C4" s="56" t="s">
        <v>377</v>
      </c>
      <c r="D4" s="146"/>
      <c r="F4" s="159"/>
      <c r="G4" s="154"/>
      <c r="H4" s="154"/>
      <c r="I4" s="154"/>
      <c r="J4" s="160"/>
    </row>
    <row r="5" spans="1:10" s="58" customFormat="1" ht="30" x14ac:dyDescent="0.25">
      <c r="A5" s="147" t="s">
        <v>374</v>
      </c>
      <c r="B5" s="162">
        <v>0</v>
      </c>
      <c r="C5" s="162">
        <v>11555000</v>
      </c>
      <c r="D5" s="163">
        <v>11555000</v>
      </c>
      <c r="F5" s="159">
        <v>36100</v>
      </c>
      <c r="G5" s="154">
        <v>130000</v>
      </c>
      <c r="H5" s="154">
        <v>266648.72139973083</v>
      </c>
      <c r="I5" s="154">
        <v>265000</v>
      </c>
      <c r="J5" s="160">
        <v>-135000</v>
      </c>
    </row>
    <row r="6" spans="1:10" x14ac:dyDescent="0.25">
      <c r="A6" s="143"/>
      <c r="B6" s="162"/>
      <c r="C6" s="162"/>
      <c r="D6" s="163"/>
      <c r="F6" s="159">
        <v>36281</v>
      </c>
      <c r="G6" s="154">
        <v>140000</v>
      </c>
      <c r="H6" s="154">
        <v>287160.16150740243</v>
      </c>
      <c r="I6" s="154">
        <v>285000</v>
      </c>
      <c r="J6" s="160">
        <v>-145000</v>
      </c>
    </row>
    <row r="7" spans="1:10" x14ac:dyDescent="0.25">
      <c r="A7" s="150" t="s">
        <v>8</v>
      </c>
      <c r="B7" s="162"/>
      <c r="C7" s="162"/>
      <c r="D7" s="163"/>
      <c r="F7" s="159">
        <v>36465</v>
      </c>
      <c r="G7" s="154">
        <v>145000</v>
      </c>
      <c r="H7" s="154">
        <v>297415.8815612382</v>
      </c>
      <c r="I7" s="154">
        <v>295000</v>
      </c>
      <c r="J7" s="160">
        <v>-150000</v>
      </c>
    </row>
    <row r="8" spans="1:10" x14ac:dyDescent="0.25">
      <c r="A8" s="13">
        <v>37591</v>
      </c>
      <c r="B8" s="315">
        <v>0</v>
      </c>
      <c r="C8" s="315">
        <v>135000</v>
      </c>
      <c r="D8" s="316">
        <v>135000</v>
      </c>
      <c r="F8" s="159"/>
      <c r="J8" s="160"/>
    </row>
    <row r="9" spans="1:10" x14ac:dyDescent="0.25">
      <c r="A9" s="13">
        <v>37622</v>
      </c>
      <c r="B9" s="315">
        <v>0</v>
      </c>
      <c r="C9" s="315">
        <v>375000</v>
      </c>
      <c r="D9" s="316">
        <v>375000</v>
      </c>
      <c r="F9" s="159"/>
      <c r="J9" s="160"/>
    </row>
    <row r="10" spans="1:10" x14ac:dyDescent="0.25">
      <c r="A10" s="13">
        <v>37653</v>
      </c>
      <c r="B10" s="315">
        <v>0</v>
      </c>
      <c r="C10" s="315">
        <v>480000</v>
      </c>
      <c r="D10" s="316">
        <v>480000</v>
      </c>
      <c r="F10" s="159"/>
      <c r="J10" s="160"/>
    </row>
    <row r="11" spans="1:10" x14ac:dyDescent="0.25">
      <c r="A11" s="13">
        <v>37681</v>
      </c>
      <c r="B11" s="315">
        <v>0</v>
      </c>
      <c r="C11" s="315">
        <v>200000</v>
      </c>
      <c r="D11" s="316">
        <v>200000</v>
      </c>
      <c r="F11" s="159"/>
      <c r="J11" s="160"/>
    </row>
    <row r="12" spans="1:10" x14ac:dyDescent="0.25">
      <c r="A12" s="13">
        <v>37712</v>
      </c>
      <c r="B12" s="315">
        <v>0</v>
      </c>
      <c r="C12" s="315">
        <v>175000</v>
      </c>
      <c r="D12" s="316">
        <v>175000</v>
      </c>
      <c r="F12" s="159"/>
      <c r="J12" s="160"/>
    </row>
    <row r="13" spans="1:10" x14ac:dyDescent="0.25">
      <c r="A13" s="13">
        <v>37742</v>
      </c>
      <c r="B13" s="315">
        <v>0</v>
      </c>
      <c r="C13" s="315">
        <v>805000</v>
      </c>
      <c r="D13" s="316">
        <v>805000</v>
      </c>
      <c r="F13" s="159"/>
      <c r="J13" s="160"/>
    </row>
    <row r="14" spans="1:10" x14ac:dyDescent="0.25">
      <c r="A14" s="13">
        <v>37773</v>
      </c>
      <c r="B14" s="315">
        <v>0</v>
      </c>
      <c r="C14" s="315">
        <v>385000</v>
      </c>
      <c r="D14" s="316">
        <v>385000</v>
      </c>
      <c r="F14" s="159"/>
      <c r="J14" s="160"/>
    </row>
    <row r="15" spans="1:10" x14ac:dyDescent="0.25">
      <c r="A15" s="13">
        <v>37803</v>
      </c>
      <c r="B15" s="315">
        <v>0</v>
      </c>
      <c r="C15" s="315">
        <v>145000</v>
      </c>
      <c r="D15" s="316">
        <v>145000</v>
      </c>
      <c r="F15" s="159"/>
      <c r="J15" s="160"/>
    </row>
    <row r="16" spans="1:10" x14ac:dyDescent="0.25">
      <c r="A16" s="13">
        <v>37834</v>
      </c>
      <c r="B16" s="315">
        <v>0</v>
      </c>
      <c r="C16" s="315">
        <v>350000</v>
      </c>
      <c r="D16" s="316">
        <v>350000</v>
      </c>
      <c r="F16" s="159"/>
      <c r="J16" s="160"/>
    </row>
    <row r="17" spans="1:10" x14ac:dyDescent="0.25">
      <c r="A17" s="13">
        <v>37865</v>
      </c>
      <c r="B17" s="315">
        <v>0</v>
      </c>
      <c r="C17" s="315">
        <v>160000</v>
      </c>
      <c r="D17" s="316">
        <v>160000</v>
      </c>
      <c r="F17" s="159"/>
      <c r="J17" s="160"/>
    </row>
    <row r="18" spans="1:10" x14ac:dyDescent="0.25">
      <c r="A18" s="13">
        <v>37895</v>
      </c>
      <c r="B18" s="315">
        <v>0</v>
      </c>
      <c r="C18" s="315">
        <v>375000</v>
      </c>
      <c r="D18" s="316">
        <v>375000</v>
      </c>
      <c r="F18" s="159"/>
      <c r="J18" s="160"/>
    </row>
    <row r="19" spans="1:10" x14ac:dyDescent="0.25">
      <c r="A19" s="13">
        <v>37926</v>
      </c>
      <c r="B19" s="315">
        <v>0</v>
      </c>
      <c r="C19" s="315">
        <v>750000</v>
      </c>
      <c r="D19" s="316">
        <v>750000</v>
      </c>
      <c r="F19" s="159"/>
      <c r="J19" s="160"/>
    </row>
    <row r="20" spans="1:10" x14ac:dyDescent="0.25">
      <c r="A20" s="13">
        <v>37956</v>
      </c>
      <c r="B20" s="315">
        <v>0</v>
      </c>
      <c r="C20" s="315">
        <v>200000</v>
      </c>
      <c r="D20" s="316">
        <v>200000</v>
      </c>
      <c r="F20" s="159"/>
      <c r="J20" s="160"/>
    </row>
    <row r="21" spans="1:10" x14ac:dyDescent="0.25">
      <c r="A21" s="13">
        <v>37987</v>
      </c>
      <c r="B21" s="315">
        <v>0</v>
      </c>
      <c r="C21" s="315">
        <v>290000</v>
      </c>
      <c r="D21" s="316">
        <v>290000</v>
      </c>
      <c r="F21" s="159"/>
      <c r="J21" s="160"/>
    </row>
    <row r="22" spans="1:10" x14ac:dyDescent="0.25">
      <c r="A22" s="13">
        <v>38018</v>
      </c>
      <c r="B22" s="315">
        <v>0</v>
      </c>
      <c r="C22" s="315">
        <v>210000</v>
      </c>
      <c r="D22" s="316">
        <v>210000</v>
      </c>
      <c r="F22" s="159"/>
      <c r="J22" s="160"/>
    </row>
    <row r="23" spans="1:10" x14ac:dyDescent="0.25">
      <c r="A23" s="13">
        <v>38047</v>
      </c>
      <c r="B23" s="315">
        <v>0</v>
      </c>
      <c r="C23" s="315">
        <v>115000</v>
      </c>
      <c r="D23" s="316">
        <v>115000</v>
      </c>
      <c r="F23" s="159"/>
      <c r="J23" s="160"/>
    </row>
    <row r="24" spans="1:10" x14ac:dyDescent="0.25">
      <c r="A24" s="13">
        <v>38078</v>
      </c>
      <c r="B24" s="315">
        <v>0</v>
      </c>
      <c r="C24" s="315">
        <v>150000</v>
      </c>
      <c r="D24" s="316">
        <v>150000</v>
      </c>
      <c r="F24" s="159"/>
      <c r="J24" s="160"/>
    </row>
    <row r="25" spans="1:10" x14ac:dyDescent="0.25">
      <c r="A25" s="13">
        <v>38108</v>
      </c>
      <c r="B25" s="315">
        <v>0</v>
      </c>
      <c r="C25" s="315">
        <v>215000</v>
      </c>
      <c r="D25" s="316">
        <v>215000</v>
      </c>
      <c r="F25" s="159"/>
      <c r="J25" s="160"/>
    </row>
    <row r="26" spans="1:10" x14ac:dyDescent="0.25">
      <c r="A26" s="13">
        <v>38139</v>
      </c>
      <c r="B26" s="315">
        <v>0</v>
      </c>
      <c r="C26" s="315">
        <v>310000</v>
      </c>
      <c r="D26" s="316">
        <v>310000</v>
      </c>
      <c r="F26" s="159"/>
      <c r="J26" s="160"/>
    </row>
    <row r="27" spans="1:10" x14ac:dyDescent="0.25">
      <c r="A27" s="13">
        <v>38169</v>
      </c>
      <c r="B27" s="315">
        <v>0</v>
      </c>
      <c r="C27" s="315">
        <v>160000</v>
      </c>
      <c r="D27" s="316">
        <v>160000</v>
      </c>
      <c r="F27" s="159"/>
      <c r="J27" s="160"/>
    </row>
    <row r="28" spans="1:10" x14ac:dyDescent="0.25">
      <c r="A28" s="13">
        <v>38200</v>
      </c>
      <c r="B28" s="315">
        <v>0</v>
      </c>
      <c r="C28" s="315">
        <v>195000</v>
      </c>
      <c r="D28" s="316">
        <v>195000</v>
      </c>
      <c r="F28" s="159"/>
      <c r="J28" s="160"/>
    </row>
    <row r="29" spans="1:10" x14ac:dyDescent="0.25">
      <c r="A29" s="13">
        <v>38231</v>
      </c>
      <c r="B29" s="315">
        <v>0</v>
      </c>
      <c r="C29" s="315">
        <v>265000</v>
      </c>
      <c r="D29" s="316">
        <v>265000</v>
      </c>
      <c r="F29" s="159"/>
      <c r="J29" s="160"/>
    </row>
    <row r="30" spans="1:10" x14ac:dyDescent="0.25">
      <c r="A30" s="13">
        <v>38261</v>
      </c>
      <c r="B30" s="315">
        <v>0</v>
      </c>
      <c r="C30" s="315">
        <v>190000</v>
      </c>
      <c r="D30" s="316">
        <v>190000</v>
      </c>
      <c r="F30" s="159"/>
      <c r="J30" s="160"/>
    </row>
    <row r="31" spans="1:10" x14ac:dyDescent="0.25">
      <c r="A31" s="13">
        <v>38292</v>
      </c>
      <c r="B31" s="315">
        <v>0</v>
      </c>
      <c r="C31" s="315">
        <v>275000</v>
      </c>
      <c r="D31" s="316">
        <v>275000</v>
      </c>
      <c r="F31" s="159"/>
      <c r="J31" s="160"/>
    </row>
    <row r="32" spans="1:10" x14ac:dyDescent="0.25">
      <c r="A32" s="13">
        <v>38322</v>
      </c>
      <c r="B32" s="315">
        <v>0</v>
      </c>
      <c r="C32" s="315">
        <v>190000</v>
      </c>
      <c r="D32" s="316">
        <v>190000</v>
      </c>
      <c r="F32" s="159"/>
      <c r="J32" s="160"/>
    </row>
    <row r="33" spans="1:10" x14ac:dyDescent="0.25">
      <c r="A33" s="13">
        <v>38353</v>
      </c>
      <c r="B33" s="315">
        <v>0</v>
      </c>
      <c r="C33" s="315">
        <v>220000</v>
      </c>
      <c r="D33" s="316">
        <v>220000</v>
      </c>
      <c r="F33" s="159"/>
      <c r="J33" s="160"/>
    </row>
    <row r="34" spans="1:10" x14ac:dyDescent="0.25">
      <c r="A34" s="13">
        <v>38384</v>
      </c>
      <c r="B34" s="315">
        <v>0</v>
      </c>
      <c r="C34" s="315">
        <v>85000</v>
      </c>
      <c r="D34" s="316">
        <v>85000</v>
      </c>
      <c r="F34" s="159"/>
      <c r="J34" s="160"/>
    </row>
    <row r="35" spans="1:10" x14ac:dyDescent="0.25">
      <c r="A35" s="13">
        <v>38412</v>
      </c>
      <c r="B35" s="315">
        <v>0</v>
      </c>
      <c r="C35" s="315">
        <v>75000</v>
      </c>
      <c r="D35" s="316">
        <v>75000</v>
      </c>
      <c r="F35" s="159"/>
      <c r="J35" s="160"/>
    </row>
    <row r="36" spans="1:10" x14ac:dyDescent="0.25">
      <c r="A36" s="13">
        <v>38443</v>
      </c>
      <c r="B36" s="315">
        <v>0</v>
      </c>
      <c r="C36" s="315">
        <v>160000</v>
      </c>
      <c r="D36" s="316">
        <v>160000</v>
      </c>
      <c r="F36" s="159"/>
      <c r="J36" s="160"/>
    </row>
    <row r="37" spans="1:10" x14ac:dyDescent="0.25">
      <c r="A37" s="13">
        <v>38473</v>
      </c>
      <c r="B37" s="315">
        <v>0</v>
      </c>
      <c r="C37" s="315">
        <v>295000</v>
      </c>
      <c r="D37" s="316">
        <v>295000</v>
      </c>
      <c r="F37" s="159"/>
      <c r="J37" s="160"/>
    </row>
    <row r="38" spans="1:10" x14ac:dyDescent="0.25">
      <c r="A38" s="13">
        <v>38504</v>
      </c>
      <c r="B38" s="315">
        <v>0</v>
      </c>
      <c r="C38" s="315">
        <v>200000</v>
      </c>
      <c r="D38" s="316">
        <v>200000</v>
      </c>
      <c r="F38" s="159"/>
      <c r="J38" s="160"/>
    </row>
    <row r="39" spans="1:10" x14ac:dyDescent="0.25">
      <c r="A39" s="13">
        <v>38534</v>
      </c>
      <c r="B39" s="315">
        <v>0</v>
      </c>
      <c r="C39" s="315">
        <v>60000</v>
      </c>
      <c r="D39" s="316">
        <v>60000</v>
      </c>
      <c r="F39" s="159"/>
      <c r="J39" s="160"/>
    </row>
    <row r="40" spans="1:10" x14ac:dyDescent="0.25">
      <c r="A40" s="13">
        <v>38596</v>
      </c>
      <c r="B40" s="315">
        <v>0</v>
      </c>
      <c r="C40" s="315">
        <v>195000</v>
      </c>
      <c r="D40" s="316">
        <v>195000</v>
      </c>
      <c r="F40" s="159"/>
      <c r="J40" s="160"/>
    </row>
    <row r="41" spans="1:10" x14ac:dyDescent="0.25">
      <c r="A41" s="13">
        <v>38626</v>
      </c>
      <c r="B41" s="315">
        <v>0</v>
      </c>
      <c r="C41" s="315">
        <v>80000</v>
      </c>
      <c r="D41" s="316">
        <v>80000</v>
      </c>
      <c r="F41" s="159"/>
      <c r="J41" s="160"/>
    </row>
    <row r="42" spans="1:10" x14ac:dyDescent="0.25">
      <c r="A42" s="13">
        <v>38657</v>
      </c>
      <c r="B42" s="315">
        <v>0</v>
      </c>
      <c r="C42" s="315">
        <v>205000</v>
      </c>
      <c r="D42" s="316">
        <v>205000</v>
      </c>
      <c r="F42" s="159"/>
      <c r="J42" s="160"/>
    </row>
    <row r="43" spans="1:10" x14ac:dyDescent="0.25">
      <c r="A43" s="13">
        <v>38718</v>
      </c>
      <c r="B43" s="315">
        <v>0</v>
      </c>
      <c r="C43" s="315">
        <v>85000</v>
      </c>
      <c r="D43" s="316">
        <v>85000</v>
      </c>
      <c r="F43" s="159"/>
      <c r="J43" s="160"/>
    </row>
    <row r="44" spans="1:10" x14ac:dyDescent="0.25">
      <c r="A44" s="13">
        <v>38749</v>
      </c>
      <c r="B44" s="315">
        <v>0</v>
      </c>
      <c r="C44" s="315">
        <v>35000</v>
      </c>
      <c r="D44" s="316">
        <v>35000</v>
      </c>
      <c r="F44" s="159"/>
      <c r="J44" s="160"/>
    </row>
    <row r="45" spans="1:10" x14ac:dyDescent="0.25">
      <c r="A45" s="13">
        <v>38869</v>
      </c>
      <c r="B45" s="315">
        <v>0</v>
      </c>
      <c r="C45" s="315">
        <v>90000</v>
      </c>
      <c r="D45" s="316">
        <v>90000</v>
      </c>
      <c r="F45" s="159"/>
      <c r="J45" s="160"/>
    </row>
    <row r="46" spans="1:10" x14ac:dyDescent="0.25">
      <c r="A46" s="13">
        <v>38899</v>
      </c>
      <c r="B46" s="315">
        <v>0</v>
      </c>
      <c r="C46" s="315">
        <v>60000</v>
      </c>
      <c r="D46" s="316">
        <v>60000</v>
      </c>
      <c r="F46" s="159"/>
      <c r="J46" s="160"/>
    </row>
    <row r="47" spans="1:10" x14ac:dyDescent="0.25">
      <c r="A47" s="13">
        <v>38930</v>
      </c>
      <c r="B47" s="315">
        <v>0</v>
      </c>
      <c r="C47" s="315">
        <v>85000</v>
      </c>
      <c r="D47" s="316">
        <v>85000</v>
      </c>
      <c r="F47" s="159"/>
      <c r="J47" s="160"/>
    </row>
    <row r="48" spans="1:10" x14ac:dyDescent="0.25">
      <c r="A48" s="13">
        <v>38991</v>
      </c>
      <c r="B48" s="315">
        <v>0</v>
      </c>
      <c r="C48" s="223">
        <v>30000</v>
      </c>
      <c r="D48" s="316">
        <v>30000</v>
      </c>
      <c r="F48" s="159"/>
      <c r="J48" s="160"/>
    </row>
    <row r="49" spans="1:10" x14ac:dyDescent="0.25">
      <c r="A49" s="13">
        <v>39022</v>
      </c>
      <c r="B49" s="315">
        <v>0</v>
      </c>
      <c r="C49" s="223">
        <v>55000</v>
      </c>
      <c r="D49" s="316">
        <v>55000</v>
      </c>
      <c r="F49" s="159"/>
      <c r="J49" s="160"/>
    </row>
    <row r="50" spans="1:10" x14ac:dyDescent="0.25">
      <c r="A50" s="13">
        <v>39083</v>
      </c>
      <c r="B50" s="315">
        <v>0</v>
      </c>
      <c r="C50" s="223">
        <v>45000</v>
      </c>
      <c r="D50" s="316">
        <v>45000</v>
      </c>
      <c r="F50" s="159"/>
      <c r="J50" s="160"/>
    </row>
    <row r="51" spans="1:10" x14ac:dyDescent="0.25">
      <c r="A51" s="13">
        <v>39114</v>
      </c>
      <c r="B51" s="315">
        <v>0</v>
      </c>
      <c r="C51" s="223">
        <v>150000</v>
      </c>
      <c r="D51" s="316">
        <v>150000</v>
      </c>
      <c r="F51" s="159"/>
      <c r="J51" s="160"/>
    </row>
    <row r="52" spans="1:10" x14ac:dyDescent="0.25">
      <c r="A52" s="13">
        <v>39203</v>
      </c>
      <c r="B52" s="315">
        <v>0</v>
      </c>
      <c r="C52" s="223">
        <v>100000</v>
      </c>
      <c r="D52" s="316">
        <v>100000</v>
      </c>
      <c r="F52" s="159"/>
      <c r="J52" s="160"/>
    </row>
    <row r="53" spans="1:10" x14ac:dyDescent="0.25">
      <c r="A53" s="13">
        <v>39326</v>
      </c>
      <c r="B53" s="315">
        <v>0</v>
      </c>
      <c r="C53" s="223">
        <v>50000</v>
      </c>
      <c r="D53" s="316">
        <v>50000</v>
      </c>
      <c r="F53" s="159"/>
      <c r="J53" s="160"/>
    </row>
    <row r="54" spans="1:10" x14ac:dyDescent="0.25">
      <c r="A54" s="13">
        <v>39356</v>
      </c>
      <c r="B54" s="315">
        <v>0</v>
      </c>
      <c r="C54" s="223">
        <v>65000</v>
      </c>
      <c r="D54" s="316">
        <v>65000</v>
      </c>
      <c r="F54" s="159"/>
      <c r="J54" s="160"/>
    </row>
    <row r="55" spans="1:10" x14ac:dyDescent="0.25">
      <c r="A55" s="13">
        <v>39387</v>
      </c>
      <c r="B55" s="315">
        <v>0</v>
      </c>
      <c r="C55" s="223">
        <v>105000</v>
      </c>
      <c r="D55" s="316">
        <v>105000</v>
      </c>
      <c r="F55" s="159"/>
      <c r="J55" s="160"/>
    </row>
    <row r="56" spans="1:10" x14ac:dyDescent="0.25">
      <c r="A56" s="13">
        <v>39417</v>
      </c>
      <c r="B56" s="315">
        <v>0</v>
      </c>
      <c r="C56" s="223">
        <v>50000</v>
      </c>
      <c r="D56" s="316">
        <v>50000</v>
      </c>
      <c r="F56" s="159"/>
      <c r="J56" s="160"/>
    </row>
    <row r="57" spans="1:10" x14ac:dyDescent="0.25">
      <c r="A57" s="13">
        <v>39448</v>
      </c>
      <c r="B57" s="315">
        <v>0</v>
      </c>
      <c r="C57" s="223">
        <v>0</v>
      </c>
      <c r="D57" s="316">
        <v>0</v>
      </c>
      <c r="F57" s="159"/>
      <c r="J57" s="160"/>
    </row>
    <row r="58" spans="1:10" x14ac:dyDescent="0.25">
      <c r="A58" s="13">
        <v>39479</v>
      </c>
      <c r="B58" s="315">
        <v>0</v>
      </c>
      <c r="C58" s="223">
        <v>40000</v>
      </c>
      <c r="D58" s="316">
        <v>40000</v>
      </c>
      <c r="F58" s="159"/>
      <c r="J58" s="160"/>
    </row>
    <row r="59" spans="1:10" x14ac:dyDescent="0.25">
      <c r="A59" s="13">
        <v>39508</v>
      </c>
      <c r="B59" s="315">
        <v>0</v>
      </c>
      <c r="C59" s="223">
        <v>50000</v>
      </c>
      <c r="D59" s="316">
        <v>50000</v>
      </c>
      <c r="F59" s="159"/>
      <c r="J59" s="160"/>
    </row>
    <row r="60" spans="1:10" x14ac:dyDescent="0.25">
      <c r="A60" s="13">
        <v>39539</v>
      </c>
      <c r="B60" s="315">
        <v>0</v>
      </c>
      <c r="C60" s="223">
        <v>80000</v>
      </c>
      <c r="D60" s="316">
        <v>80000</v>
      </c>
      <c r="F60" s="159"/>
      <c r="J60" s="160"/>
    </row>
    <row r="61" spans="1:10" x14ac:dyDescent="0.25">
      <c r="A61" s="13">
        <v>39569</v>
      </c>
      <c r="B61" s="315">
        <v>0</v>
      </c>
      <c r="C61" s="223">
        <v>50000</v>
      </c>
      <c r="D61" s="316">
        <v>50000</v>
      </c>
      <c r="F61" s="159"/>
      <c r="J61" s="160"/>
    </row>
    <row r="62" spans="1:10" x14ac:dyDescent="0.25">
      <c r="A62" s="13">
        <v>39600</v>
      </c>
      <c r="B62" s="315">
        <v>0</v>
      </c>
      <c r="C62" s="223">
        <v>0</v>
      </c>
      <c r="D62" s="316">
        <v>0</v>
      </c>
      <c r="F62" s="159"/>
      <c r="J62" s="160"/>
    </row>
    <row r="63" spans="1:10" x14ac:dyDescent="0.25">
      <c r="A63" s="13">
        <v>39630</v>
      </c>
      <c r="B63" s="315">
        <v>0</v>
      </c>
      <c r="C63" s="223">
        <v>30000</v>
      </c>
      <c r="D63" s="316">
        <v>30000</v>
      </c>
      <c r="F63" s="159"/>
      <c r="J63" s="160"/>
    </row>
    <row r="64" spans="1:10" x14ac:dyDescent="0.25">
      <c r="A64" s="13">
        <v>39661</v>
      </c>
      <c r="B64" s="315">
        <v>0</v>
      </c>
      <c r="C64" s="223">
        <v>25000</v>
      </c>
      <c r="D64" s="316">
        <v>25000</v>
      </c>
      <c r="F64" s="159"/>
      <c r="J64" s="160"/>
    </row>
    <row r="65" spans="1:10" x14ac:dyDescent="0.25">
      <c r="A65" s="13">
        <v>39692</v>
      </c>
      <c r="B65" s="315">
        <v>0</v>
      </c>
      <c r="C65" s="223">
        <v>50000</v>
      </c>
      <c r="D65" s="316">
        <v>50000</v>
      </c>
      <c r="F65" s="159"/>
      <c r="J65" s="160"/>
    </row>
    <row r="66" spans="1:10" x14ac:dyDescent="0.25">
      <c r="A66" s="13">
        <v>39722</v>
      </c>
      <c r="B66" s="315">
        <v>0</v>
      </c>
      <c r="C66" s="223">
        <v>0</v>
      </c>
      <c r="D66" s="316">
        <v>0</v>
      </c>
      <c r="F66" s="159"/>
      <c r="J66" s="160"/>
    </row>
    <row r="67" spans="1:10" x14ac:dyDescent="0.25">
      <c r="A67" s="13">
        <v>39753</v>
      </c>
      <c r="B67" s="315">
        <v>0</v>
      </c>
      <c r="C67" s="223">
        <v>50000</v>
      </c>
      <c r="D67" s="316">
        <v>50000</v>
      </c>
      <c r="F67" s="159"/>
      <c r="J67" s="160"/>
    </row>
    <row r="68" spans="1:10" x14ac:dyDescent="0.25">
      <c r="A68" s="13">
        <v>39783</v>
      </c>
      <c r="B68" s="315">
        <v>0</v>
      </c>
      <c r="C68" s="223">
        <v>0</v>
      </c>
      <c r="D68" s="316">
        <v>0</v>
      </c>
      <c r="F68" s="159"/>
      <c r="J68" s="160"/>
    </row>
    <row r="69" spans="1:10" x14ac:dyDescent="0.25">
      <c r="A69" s="13">
        <v>39814</v>
      </c>
      <c r="B69" s="315">
        <v>0</v>
      </c>
      <c r="C69" s="223">
        <v>45000</v>
      </c>
      <c r="D69" s="316">
        <v>45000</v>
      </c>
      <c r="F69" s="159"/>
      <c r="J69" s="160"/>
    </row>
    <row r="70" spans="1:10" x14ac:dyDescent="0.25">
      <c r="A70" s="13">
        <v>39845</v>
      </c>
      <c r="B70" s="315">
        <v>0</v>
      </c>
      <c r="C70" s="223">
        <v>0</v>
      </c>
      <c r="D70" s="316">
        <v>0</v>
      </c>
      <c r="F70" s="159"/>
      <c r="J70" s="160"/>
    </row>
    <row r="71" spans="1:10" x14ac:dyDescent="0.25">
      <c r="A71" s="13">
        <v>39873</v>
      </c>
      <c r="B71" s="315">
        <v>0</v>
      </c>
      <c r="C71" s="223">
        <v>0</v>
      </c>
      <c r="D71" s="316">
        <v>0</v>
      </c>
      <c r="F71" s="159"/>
      <c r="J71" s="160"/>
    </row>
    <row r="72" spans="1:10" x14ac:dyDescent="0.25">
      <c r="A72" s="13">
        <v>39904</v>
      </c>
      <c r="B72" s="315">
        <v>0</v>
      </c>
      <c r="C72" s="223">
        <v>0</v>
      </c>
      <c r="D72" s="316">
        <v>0</v>
      </c>
      <c r="F72" s="159"/>
      <c r="J72" s="160"/>
    </row>
    <row r="73" spans="1:10" x14ac:dyDescent="0.25">
      <c r="A73" s="13">
        <v>39934</v>
      </c>
      <c r="B73" s="315">
        <v>0</v>
      </c>
      <c r="C73" s="223">
        <v>50000</v>
      </c>
      <c r="D73" s="316">
        <v>50000</v>
      </c>
      <c r="F73" s="159"/>
      <c r="J73" s="160"/>
    </row>
    <row r="74" spans="1:10" x14ac:dyDescent="0.25">
      <c r="A74" s="13">
        <v>39965</v>
      </c>
      <c r="B74" s="315">
        <v>0</v>
      </c>
      <c r="C74" s="223">
        <v>30000</v>
      </c>
      <c r="D74" s="316">
        <v>30000</v>
      </c>
      <c r="F74" s="159"/>
      <c r="J74" s="160"/>
    </row>
    <row r="75" spans="1:10" x14ac:dyDescent="0.25">
      <c r="A75" s="13">
        <v>39995</v>
      </c>
      <c r="B75" s="315">
        <v>0</v>
      </c>
      <c r="C75" s="223">
        <v>0</v>
      </c>
      <c r="D75" s="316">
        <v>0</v>
      </c>
      <c r="F75" s="159"/>
      <c r="J75" s="160"/>
    </row>
    <row r="76" spans="1:10" x14ac:dyDescent="0.25">
      <c r="A76" s="13">
        <v>40026</v>
      </c>
      <c r="B76" s="315">
        <v>0</v>
      </c>
      <c r="C76" s="223">
        <v>45000</v>
      </c>
      <c r="D76" s="316">
        <v>45000</v>
      </c>
      <c r="F76" s="159"/>
      <c r="J76" s="160"/>
    </row>
    <row r="77" spans="1:10" x14ac:dyDescent="0.25">
      <c r="A77" s="13">
        <v>40057</v>
      </c>
      <c r="B77" s="315">
        <v>0</v>
      </c>
      <c r="C77" s="223">
        <v>0</v>
      </c>
      <c r="D77" s="316">
        <v>0</v>
      </c>
      <c r="F77" s="159"/>
      <c r="J77" s="160"/>
    </row>
    <row r="78" spans="1:10" x14ac:dyDescent="0.25">
      <c r="A78" s="13">
        <v>40087</v>
      </c>
      <c r="B78" s="315">
        <v>0</v>
      </c>
      <c r="C78" s="223">
        <v>30000</v>
      </c>
      <c r="D78" s="316">
        <v>30000</v>
      </c>
      <c r="F78" s="159"/>
      <c r="J78" s="160"/>
    </row>
    <row r="79" spans="1:10" x14ac:dyDescent="0.25">
      <c r="A79" s="13">
        <v>40118</v>
      </c>
      <c r="B79" s="315">
        <v>0</v>
      </c>
      <c r="C79" s="223">
        <v>50000</v>
      </c>
      <c r="D79" s="316">
        <v>50000</v>
      </c>
      <c r="F79" s="159"/>
      <c r="J79" s="160"/>
    </row>
    <row r="80" spans="1:10" x14ac:dyDescent="0.25">
      <c r="A80" s="13">
        <v>40148</v>
      </c>
      <c r="B80" s="315"/>
      <c r="C80" s="223">
        <v>0</v>
      </c>
      <c r="D80" s="316">
        <v>0</v>
      </c>
      <c r="F80" s="159"/>
      <c r="J80" s="160"/>
    </row>
    <row r="81" spans="1:12" x14ac:dyDescent="0.25">
      <c r="A81" s="13">
        <v>40179</v>
      </c>
      <c r="B81" s="315"/>
      <c r="C81" s="223">
        <v>60000</v>
      </c>
      <c r="D81" s="316">
        <v>60000</v>
      </c>
      <c r="F81" s="159"/>
      <c r="J81" s="160"/>
    </row>
    <row r="82" spans="1:12" x14ac:dyDescent="0.25">
      <c r="A82" s="13">
        <v>40269</v>
      </c>
      <c r="B82" s="315"/>
      <c r="C82" s="223">
        <v>45000</v>
      </c>
      <c r="D82" s="316">
        <v>45000</v>
      </c>
      <c r="F82" s="159"/>
      <c r="J82" s="160"/>
    </row>
    <row r="83" spans="1:12" x14ac:dyDescent="0.25">
      <c r="A83" s="13">
        <v>40299</v>
      </c>
      <c r="B83" s="315"/>
      <c r="C83" s="223">
        <v>45000</v>
      </c>
      <c r="D83" s="316">
        <v>45000</v>
      </c>
      <c r="F83" s="159"/>
      <c r="J83" s="160"/>
    </row>
    <row r="84" spans="1:12" x14ac:dyDescent="0.25">
      <c r="A84" s="13">
        <v>40483</v>
      </c>
      <c r="B84" s="315"/>
      <c r="C84" s="223">
        <v>65000</v>
      </c>
      <c r="D84" s="316">
        <v>65000</v>
      </c>
      <c r="F84" s="159"/>
      <c r="J84" s="160"/>
    </row>
    <row r="85" spans="1:12" ht="15.75" customHeight="1" x14ac:dyDescent="0.25">
      <c r="A85" s="159">
        <v>40575</v>
      </c>
      <c r="B85" s="315"/>
      <c r="C85" s="315">
        <v>175000</v>
      </c>
      <c r="D85" s="316">
        <v>175000</v>
      </c>
      <c r="F85" s="159">
        <v>39934</v>
      </c>
      <c r="G85" s="154">
        <v>350000</v>
      </c>
      <c r="H85" s="154">
        <v>717900.40376850602</v>
      </c>
      <c r="I85" s="154">
        <v>720000</v>
      </c>
      <c r="J85" s="160">
        <v>-370000</v>
      </c>
    </row>
    <row r="86" spans="1:12" x14ac:dyDescent="0.25">
      <c r="A86" s="159">
        <v>40664</v>
      </c>
      <c r="B86" s="315"/>
      <c r="C86" s="315">
        <v>75000</v>
      </c>
      <c r="D86" s="316">
        <v>75000</v>
      </c>
      <c r="F86" s="159"/>
      <c r="J86" s="160"/>
    </row>
    <row r="87" spans="1:12" x14ac:dyDescent="0.25">
      <c r="A87" s="159">
        <v>40756</v>
      </c>
      <c r="B87" s="315"/>
      <c r="C87" s="315">
        <v>30000</v>
      </c>
      <c r="D87" s="316">
        <v>30000</v>
      </c>
      <c r="F87" s="159"/>
      <c r="J87" s="160"/>
    </row>
    <row r="88" spans="1:12" x14ac:dyDescent="0.25">
      <c r="A88" s="159">
        <v>40787</v>
      </c>
      <c r="B88" s="315"/>
      <c r="C88" s="315">
        <v>55000</v>
      </c>
      <c r="D88" s="316">
        <v>55000</v>
      </c>
      <c r="F88" s="159"/>
      <c r="J88" s="160"/>
    </row>
    <row r="89" spans="1:12" x14ac:dyDescent="0.25">
      <c r="A89" s="159">
        <v>40848</v>
      </c>
      <c r="B89" s="315"/>
      <c r="C89" s="315">
        <v>50000</v>
      </c>
      <c r="D89" s="317">
        <v>50000</v>
      </c>
      <c r="F89" s="159"/>
      <c r="J89" s="160"/>
    </row>
    <row r="90" spans="1:12" x14ac:dyDescent="0.25">
      <c r="A90" s="159">
        <v>41030</v>
      </c>
      <c r="B90" s="315"/>
      <c r="C90" s="315">
        <v>35000</v>
      </c>
      <c r="D90" s="317">
        <f t="shared" ref="D90:D96" si="0">SUM(B90:C90)</f>
        <v>35000</v>
      </c>
      <c r="F90" s="159"/>
      <c r="J90" s="160"/>
    </row>
    <row r="91" spans="1:12" x14ac:dyDescent="0.25">
      <c r="A91" s="159">
        <v>41091</v>
      </c>
      <c r="B91" s="315"/>
      <c r="C91" s="315">
        <v>60000</v>
      </c>
      <c r="D91" s="317">
        <f t="shared" si="0"/>
        <v>60000</v>
      </c>
      <c r="F91" s="159"/>
      <c r="J91" s="160"/>
    </row>
    <row r="92" spans="1:12" x14ac:dyDescent="0.25">
      <c r="A92" s="159">
        <v>41183</v>
      </c>
      <c r="B92" s="315"/>
      <c r="C92" s="315">
        <v>50000</v>
      </c>
      <c r="D92" s="317">
        <f t="shared" si="0"/>
        <v>50000</v>
      </c>
      <c r="F92" s="159"/>
      <c r="J92" s="160"/>
    </row>
    <row r="93" spans="1:12" x14ac:dyDescent="0.25">
      <c r="A93" s="159">
        <v>41214</v>
      </c>
      <c r="B93" s="315"/>
      <c r="C93" s="315">
        <v>40000</v>
      </c>
      <c r="D93" s="317">
        <f t="shared" si="0"/>
        <v>40000</v>
      </c>
      <c r="F93" s="159"/>
      <c r="J93" s="160"/>
    </row>
    <row r="94" spans="1:12" x14ac:dyDescent="0.25">
      <c r="A94" s="159">
        <v>41395</v>
      </c>
      <c r="B94" s="315"/>
      <c r="C94" s="315">
        <v>45000</v>
      </c>
      <c r="D94" s="317">
        <f t="shared" si="0"/>
        <v>45000</v>
      </c>
      <c r="F94" s="159"/>
      <c r="J94" s="160"/>
      <c r="L94" s="59">
        <v>0</v>
      </c>
    </row>
    <row r="95" spans="1:12" x14ac:dyDescent="0.25">
      <c r="A95" s="159">
        <v>41426</v>
      </c>
      <c r="B95" s="315"/>
      <c r="C95" s="315">
        <v>90000</v>
      </c>
      <c r="D95" s="317">
        <f t="shared" si="0"/>
        <v>90000</v>
      </c>
      <c r="F95" s="159"/>
      <c r="J95" s="160"/>
    </row>
    <row r="96" spans="1:12" x14ac:dyDescent="0.25">
      <c r="A96" s="159">
        <v>41452</v>
      </c>
      <c r="B96" s="315"/>
      <c r="C96" s="315">
        <v>330000</v>
      </c>
      <c r="D96" s="317">
        <f t="shared" si="0"/>
        <v>330000</v>
      </c>
      <c r="F96" s="159"/>
      <c r="J96" s="160"/>
    </row>
    <row r="97" spans="1:10" ht="8.25" customHeight="1" x14ac:dyDescent="0.25">
      <c r="A97" s="159"/>
      <c r="B97" s="315"/>
      <c r="C97" s="315"/>
      <c r="D97" s="317"/>
      <c r="F97" s="159"/>
      <c r="J97" s="160"/>
    </row>
    <row r="98" spans="1:10" x14ac:dyDescent="0.25">
      <c r="A98" s="143" t="s">
        <v>9</v>
      </c>
      <c r="B98" s="315">
        <v>0</v>
      </c>
      <c r="C98" s="315">
        <f>SUM(C8:C97)</f>
        <v>11555000</v>
      </c>
      <c r="D98" s="351">
        <f>SUM(D8:D97)</f>
        <v>11555000</v>
      </c>
      <c r="F98" s="159">
        <v>40118</v>
      </c>
      <c r="G98" s="154">
        <v>365000</v>
      </c>
      <c r="H98" s="154">
        <v>748667.56393001345</v>
      </c>
      <c r="I98" s="154">
        <v>750000</v>
      </c>
      <c r="J98" s="160">
        <v>-385000</v>
      </c>
    </row>
    <row r="99" spans="1:10" x14ac:dyDescent="0.25">
      <c r="A99" s="143"/>
      <c r="B99" s="315"/>
      <c r="C99" s="315"/>
      <c r="D99" s="361"/>
      <c r="E99" s="350"/>
      <c r="F99" s="159">
        <v>40299</v>
      </c>
      <c r="G99" s="154">
        <v>385000</v>
      </c>
      <c r="H99" s="154">
        <v>789690.44414535665</v>
      </c>
      <c r="I99" s="154">
        <v>790000</v>
      </c>
      <c r="J99" s="160">
        <v>-405000</v>
      </c>
    </row>
    <row r="100" spans="1:10" x14ac:dyDescent="0.25">
      <c r="A100" s="143" t="s">
        <v>10</v>
      </c>
      <c r="B100" s="315">
        <v>0</v>
      </c>
      <c r="C100" s="315">
        <f>C5-C98</f>
        <v>0</v>
      </c>
      <c r="D100" s="315">
        <f>D5-D98</f>
        <v>0</v>
      </c>
      <c r="E100" s="350"/>
      <c r="F100" s="159">
        <v>40483</v>
      </c>
      <c r="G100" s="154">
        <v>400000</v>
      </c>
      <c r="H100" s="154">
        <v>820457.60430686409</v>
      </c>
      <c r="I100" s="154">
        <v>820000</v>
      </c>
      <c r="J100" s="160">
        <v>-420000</v>
      </c>
    </row>
    <row r="101" spans="1:10" s="63" customFormat="1" x14ac:dyDescent="0.25">
      <c r="A101" s="356"/>
      <c r="B101" s="59"/>
      <c r="C101" s="59"/>
      <c r="D101" s="59"/>
      <c r="E101" s="357"/>
      <c r="F101" s="358">
        <v>40664</v>
      </c>
      <c r="G101" s="359">
        <v>420000</v>
      </c>
      <c r="H101" s="359">
        <v>861480.48452220729</v>
      </c>
      <c r="I101" s="359">
        <v>860000</v>
      </c>
      <c r="J101" s="360">
        <v>-440000</v>
      </c>
    </row>
    <row r="102" spans="1:10" s="352" customFormat="1" x14ac:dyDescent="0.25">
      <c r="A102" s="23" t="s">
        <v>11</v>
      </c>
      <c r="B102" s="350">
        <v>0</v>
      </c>
      <c r="C102" s="350">
        <v>157</v>
      </c>
      <c r="D102" s="350">
        <v>157</v>
      </c>
      <c r="F102" s="353">
        <v>40848</v>
      </c>
      <c r="G102" s="354">
        <v>440000</v>
      </c>
      <c r="H102" s="354">
        <v>902503.3647375505</v>
      </c>
      <c r="I102" s="354">
        <v>905000</v>
      </c>
      <c r="J102" s="355">
        <v>-465000</v>
      </c>
    </row>
    <row r="103" spans="1:10" x14ac:dyDescent="0.25">
      <c r="F103" s="55"/>
    </row>
  </sheetData>
  <phoneticPr fontId="0" type="noConversion"/>
  <pageMargins left="0.5" right="0.5" top="1" bottom="1" header="0.5" footer="0.5"/>
  <pageSetup scale="82" orientation="portrait" horizontalDpi="4294967292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indexed="22"/>
    <pageSetUpPr fitToPage="1"/>
  </sheetPr>
  <dimension ref="A1:L658"/>
  <sheetViews>
    <sheetView zoomScale="90" zoomScaleNormal="90" workbookViewId="0">
      <pane ySplit="6" topLeftCell="A7" activePane="bottomLeft" state="frozenSplit"/>
      <selection activeCell="C33" sqref="C33"/>
      <selection pane="bottomLeft" activeCell="C33" sqref="C33"/>
    </sheetView>
  </sheetViews>
  <sheetFormatPr defaultColWidth="9" defaultRowHeight="15" x14ac:dyDescent="0.25"/>
  <cols>
    <col min="1" max="1" width="28.42578125" style="43" customWidth="1"/>
    <col min="2" max="2" width="16.28515625" style="3" bestFit="1" customWidth="1"/>
    <col min="3" max="4" width="17.7109375" style="3" bestFit="1" customWidth="1"/>
    <col min="5" max="16384" width="9" style="3"/>
  </cols>
  <sheetData>
    <row r="1" spans="1:4" x14ac:dyDescent="0.25">
      <c r="A1" s="30" t="s">
        <v>378</v>
      </c>
      <c r="B1" s="23" t="s">
        <v>111</v>
      </c>
      <c r="C1" s="23" t="s">
        <v>112</v>
      </c>
    </row>
    <row r="2" spans="1:4" x14ac:dyDescent="0.25">
      <c r="A2" s="30" t="s">
        <v>6</v>
      </c>
      <c r="B2" s="22">
        <v>42522</v>
      </c>
      <c r="C2" s="22">
        <v>46357</v>
      </c>
    </row>
    <row r="3" spans="1:4" x14ac:dyDescent="0.25">
      <c r="A3" s="30" t="s">
        <v>7</v>
      </c>
      <c r="B3" s="25">
        <v>6.0999999999999999E-2</v>
      </c>
      <c r="C3" s="25">
        <v>6.25E-2</v>
      </c>
    </row>
    <row r="4" spans="1:4" x14ac:dyDescent="0.25">
      <c r="A4" s="342" t="s">
        <v>338</v>
      </c>
      <c r="B4" s="28" t="s">
        <v>113</v>
      </c>
      <c r="C4" s="28" t="s">
        <v>114</v>
      </c>
      <c r="D4" s="28" t="s">
        <v>5</v>
      </c>
    </row>
    <row r="5" spans="1:4" ht="30" x14ac:dyDescent="0.25">
      <c r="A5" s="349" t="s">
        <v>954</v>
      </c>
      <c r="B5" s="23"/>
      <c r="C5" s="23"/>
      <c r="D5" s="23"/>
    </row>
    <row r="6" spans="1:4" ht="13.35" customHeight="1" x14ac:dyDescent="0.25">
      <c r="A6" s="4"/>
      <c r="B6" s="165">
        <v>0</v>
      </c>
      <c r="C6" s="165">
        <v>10035000</v>
      </c>
      <c r="D6" s="166">
        <f>SUM(B6:C6)</f>
        <v>10035000</v>
      </c>
    </row>
    <row r="7" spans="1:4" ht="14.1" customHeight="1" x14ac:dyDescent="0.25">
      <c r="A7" s="349"/>
      <c r="B7" s="165"/>
      <c r="C7" s="165"/>
      <c r="D7" s="166"/>
    </row>
    <row r="8" spans="1:4" x14ac:dyDescent="0.25">
      <c r="A8" s="11">
        <v>37591</v>
      </c>
      <c r="B8" s="165">
        <v>0</v>
      </c>
      <c r="C8" s="165">
        <v>165000</v>
      </c>
      <c r="D8" s="166">
        <f t="shared" ref="D8:D17" si="0">SUM(B8:C8)</f>
        <v>165000</v>
      </c>
    </row>
    <row r="9" spans="1:4" x14ac:dyDescent="0.25">
      <c r="A9" s="11" t="s">
        <v>955</v>
      </c>
      <c r="B9" s="165">
        <v>0</v>
      </c>
      <c r="C9" s="165">
        <v>170000</v>
      </c>
      <c r="D9" s="166">
        <f t="shared" si="0"/>
        <v>170000</v>
      </c>
    </row>
    <row r="10" spans="1:4" x14ac:dyDescent="0.25">
      <c r="A10" s="11">
        <v>37653</v>
      </c>
      <c r="B10" s="165">
        <v>0</v>
      </c>
      <c r="C10" s="165">
        <v>210000</v>
      </c>
      <c r="D10" s="166">
        <f t="shared" si="0"/>
        <v>210000</v>
      </c>
    </row>
    <row r="11" spans="1:4" x14ac:dyDescent="0.25">
      <c r="A11" s="11">
        <v>37681</v>
      </c>
      <c r="B11" s="165">
        <v>0</v>
      </c>
      <c r="C11" s="165">
        <v>290000</v>
      </c>
      <c r="D11" s="166">
        <f t="shared" si="0"/>
        <v>290000</v>
      </c>
    </row>
    <row r="12" spans="1:4" x14ac:dyDescent="0.25">
      <c r="A12" s="11">
        <v>37712</v>
      </c>
      <c r="B12" s="165">
        <v>0</v>
      </c>
      <c r="C12" s="165">
        <v>195000</v>
      </c>
      <c r="D12" s="166">
        <f t="shared" si="0"/>
        <v>195000</v>
      </c>
    </row>
    <row r="13" spans="1:4" x14ac:dyDescent="0.25">
      <c r="A13" s="11">
        <v>37742</v>
      </c>
      <c r="B13" s="165">
        <v>0</v>
      </c>
      <c r="C13" s="165">
        <v>115000</v>
      </c>
      <c r="D13" s="166">
        <f>SUM(B13:C13)</f>
        <v>115000</v>
      </c>
    </row>
    <row r="14" spans="1:4" x14ac:dyDescent="0.25">
      <c r="A14" s="11">
        <v>37773</v>
      </c>
      <c r="B14" s="165">
        <v>0</v>
      </c>
      <c r="C14" s="165">
        <v>275000</v>
      </c>
      <c r="D14" s="166">
        <f>SUM(B14:C14)</f>
        <v>275000</v>
      </c>
    </row>
    <row r="15" spans="1:4" x14ac:dyDescent="0.25">
      <c r="A15" s="11">
        <v>37803</v>
      </c>
      <c r="B15" s="165">
        <v>0</v>
      </c>
      <c r="C15" s="165">
        <v>215000</v>
      </c>
      <c r="D15" s="166">
        <f>SUM(B15:C15)</f>
        <v>215000</v>
      </c>
    </row>
    <row r="16" spans="1:4" x14ac:dyDescent="0.25">
      <c r="A16" s="11">
        <v>37834</v>
      </c>
      <c r="B16" s="165">
        <v>0</v>
      </c>
      <c r="C16" s="165">
        <v>345000</v>
      </c>
      <c r="D16" s="166">
        <f>SUM(B16:C16)</f>
        <v>345000</v>
      </c>
    </row>
    <row r="17" spans="1:4" x14ac:dyDescent="0.25">
      <c r="A17" s="11">
        <v>37865</v>
      </c>
      <c r="B17" s="165">
        <v>0</v>
      </c>
      <c r="C17" s="165">
        <v>525000</v>
      </c>
      <c r="D17" s="166">
        <f t="shared" si="0"/>
        <v>525000</v>
      </c>
    </row>
    <row r="18" spans="1:4" x14ac:dyDescent="0.25">
      <c r="A18" s="11">
        <v>37895</v>
      </c>
      <c r="B18" s="165">
        <v>0</v>
      </c>
      <c r="C18" s="165">
        <v>345000</v>
      </c>
      <c r="D18" s="166">
        <f>SUM(B18:C18)</f>
        <v>345000</v>
      </c>
    </row>
    <row r="19" spans="1:4" x14ac:dyDescent="0.25">
      <c r="A19" s="11">
        <v>37926</v>
      </c>
      <c r="B19" s="165">
        <v>0</v>
      </c>
      <c r="C19" s="165">
        <v>165000</v>
      </c>
      <c r="D19" s="166">
        <f>SUM(B19:C19)</f>
        <v>165000</v>
      </c>
    </row>
    <row r="20" spans="1:4" x14ac:dyDescent="0.25">
      <c r="A20" s="11">
        <v>37956</v>
      </c>
      <c r="B20" s="165">
        <v>0</v>
      </c>
      <c r="C20" s="165">
        <v>520000</v>
      </c>
      <c r="D20" s="166">
        <f>SUM(B20:C20)</f>
        <v>520000</v>
      </c>
    </row>
    <row r="21" spans="1:4" x14ac:dyDescent="0.25">
      <c r="A21" s="11">
        <v>37987</v>
      </c>
      <c r="B21" s="165">
        <v>0</v>
      </c>
      <c r="C21" s="165">
        <v>50000</v>
      </c>
      <c r="D21" s="166">
        <f>SUM(B21:C21)</f>
        <v>50000</v>
      </c>
    </row>
    <row r="22" spans="1:4" x14ac:dyDescent="0.25">
      <c r="A22" s="11">
        <v>38018</v>
      </c>
      <c r="B22" s="165">
        <v>0</v>
      </c>
      <c r="C22" s="165">
        <v>120000</v>
      </c>
      <c r="D22" s="166">
        <f>SUM(B22:C22)</f>
        <v>120000</v>
      </c>
    </row>
    <row r="23" spans="1:4" x14ac:dyDescent="0.25">
      <c r="A23" s="11">
        <v>38078</v>
      </c>
      <c r="B23" s="165">
        <v>0</v>
      </c>
      <c r="C23" s="165">
        <v>60000</v>
      </c>
      <c r="D23" s="166">
        <f t="shared" ref="D23:D30" si="1">SUM(B23:C23)</f>
        <v>60000</v>
      </c>
    </row>
    <row r="24" spans="1:4" x14ac:dyDescent="0.25">
      <c r="A24" s="11">
        <v>38108</v>
      </c>
      <c r="B24" s="165">
        <v>0</v>
      </c>
      <c r="C24" s="165">
        <v>175000</v>
      </c>
      <c r="D24" s="166">
        <f t="shared" si="1"/>
        <v>175000</v>
      </c>
    </row>
    <row r="25" spans="1:4" x14ac:dyDescent="0.25">
      <c r="A25" s="11">
        <v>38139</v>
      </c>
      <c r="B25" s="165">
        <v>0</v>
      </c>
      <c r="C25" s="165">
        <v>610000</v>
      </c>
      <c r="D25" s="166">
        <f t="shared" si="1"/>
        <v>610000</v>
      </c>
    </row>
    <row r="26" spans="1:4" x14ac:dyDescent="0.25">
      <c r="A26" s="11">
        <v>38169</v>
      </c>
      <c r="B26" s="165">
        <v>0</v>
      </c>
      <c r="C26" s="165">
        <v>205000</v>
      </c>
      <c r="D26" s="166">
        <f t="shared" si="1"/>
        <v>205000</v>
      </c>
    </row>
    <row r="27" spans="1:4" x14ac:dyDescent="0.25">
      <c r="A27" s="11">
        <v>38200</v>
      </c>
      <c r="B27" s="165">
        <v>0</v>
      </c>
      <c r="C27" s="165">
        <v>285000</v>
      </c>
      <c r="D27" s="166">
        <f t="shared" si="1"/>
        <v>285000</v>
      </c>
    </row>
    <row r="28" spans="1:4" x14ac:dyDescent="0.25">
      <c r="A28" s="11">
        <v>38231</v>
      </c>
      <c r="B28" s="165">
        <v>0</v>
      </c>
      <c r="C28" s="165">
        <v>150000</v>
      </c>
      <c r="D28" s="166">
        <f t="shared" si="1"/>
        <v>150000</v>
      </c>
    </row>
    <row r="29" spans="1:4" x14ac:dyDescent="0.25">
      <c r="A29" s="11">
        <v>38261</v>
      </c>
      <c r="B29" s="165">
        <v>0</v>
      </c>
      <c r="C29" s="165">
        <v>105000</v>
      </c>
      <c r="D29" s="166">
        <f t="shared" si="1"/>
        <v>105000</v>
      </c>
    </row>
    <row r="30" spans="1:4" x14ac:dyDescent="0.25">
      <c r="A30" s="11">
        <v>38322</v>
      </c>
      <c r="B30" s="165">
        <v>0</v>
      </c>
      <c r="C30" s="165">
        <v>260000</v>
      </c>
      <c r="D30" s="166">
        <f t="shared" si="1"/>
        <v>260000</v>
      </c>
    </row>
    <row r="31" spans="1:4" x14ac:dyDescent="0.25">
      <c r="A31" s="11">
        <v>38353</v>
      </c>
      <c r="B31" s="165">
        <v>0</v>
      </c>
      <c r="C31" s="165">
        <v>185000</v>
      </c>
      <c r="D31" s="166">
        <f t="shared" ref="D31:D48" si="2">SUM(B31:C31)</f>
        <v>185000</v>
      </c>
    </row>
    <row r="32" spans="1:4" x14ac:dyDescent="0.25">
      <c r="A32" s="11">
        <v>38384</v>
      </c>
      <c r="B32" s="165">
        <v>0</v>
      </c>
      <c r="C32" s="165">
        <v>100000</v>
      </c>
      <c r="D32" s="166">
        <f t="shared" si="2"/>
        <v>100000</v>
      </c>
    </row>
    <row r="33" spans="1:4" x14ac:dyDescent="0.25">
      <c r="A33" s="11">
        <v>38412</v>
      </c>
      <c r="B33" s="165">
        <v>0</v>
      </c>
      <c r="C33" s="165">
        <v>120000</v>
      </c>
      <c r="D33" s="166">
        <f t="shared" si="2"/>
        <v>120000</v>
      </c>
    </row>
    <row r="34" spans="1:4" x14ac:dyDescent="0.25">
      <c r="A34" s="11">
        <v>38473</v>
      </c>
      <c r="B34" s="165">
        <v>0</v>
      </c>
      <c r="C34" s="165">
        <v>80000</v>
      </c>
      <c r="D34" s="166">
        <f t="shared" si="2"/>
        <v>80000</v>
      </c>
    </row>
    <row r="35" spans="1:4" x14ac:dyDescent="0.25">
      <c r="A35" s="11">
        <v>38504</v>
      </c>
      <c r="B35" s="165">
        <v>0</v>
      </c>
      <c r="C35" s="165">
        <v>185000</v>
      </c>
      <c r="D35" s="166">
        <f t="shared" si="2"/>
        <v>185000</v>
      </c>
    </row>
    <row r="36" spans="1:4" x14ac:dyDescent="0.25">
      <c r="A36" s="11">
        <v>38534</v>
      </c>
      <c r="B36" s="165">
        <v>0</v>
      </c>
      <c r="C36" s="165">
        <v>100000</v>
      </c>
      <c r="D36" s="166">
        <f t="shared" si="2"/>
        <v>100000</v>
      </c>
    </row>
    <row r="37" spans="1:4" x14ac:dyDescent="0.25">
      <c r="A37" s="11">
        <v>38565</v>
      </c>
      <c r="B37" s="165">
        <v>0</v>
      </c>
      <c r="C37" s="165">
        <v>30000</v>
      </c>
      <c r="D37" s="166">
        <f t="shared" si="2"/>
        <v>30000</v>
      </c>
    </row>
    <row r="38" spans="1:4" x14ac:dyDescent="0.25">
      <c r="A38" s="11">
        <v>38596</v>
      </c>
      <c r="B38" s="165">
        <v>0</v>
      </c>
      <c r="C38" s="165">
        <v>250000</v>
      </c>
      <c r="D38" s="166">
        <f t="shared" si="2"/>
        <v>250000</v>
      </c>
    </row>
    <row r="39" spans="1:4" x14ac:dyDescent="0.25">
      <c r="A39" s="11">
        <v>38687</v>
      </c>
      <c r="B39" s="165">
        <v>0</v>
      </c>
      <c r="C39" s="165">
        <v>100000</v>
      </c>
      <c r="D39" s="166">
        <f t="shared" si="2"/>
        <v>100000</v>
      </c>
    </row>
    <row r="40" spans="1:4" x14ac:dyDescent="0.25">
      <c r="A40" s="11">
        <v>38718</v>
      </c>
      <c r="B40" s="165">
        <v>0</v>
      </c>
      <c r="C40" s="165">
        <v>205000</v>
      </c>
      <c r="D40" s="166">
        <f t="shared" si="2"/>
        <v>205000</v>
      </c>
    </row>
    <row r="41" spans="1:4" x14ac:dyDescent="0.25">
      <c r="A41" s="11">
        <v>38838</v>
      </c>
      <c r="B41" s="165">
        <v>0</v>
      </c>
      <c r="C41" s="165">
        <v>50000</v>
      </c>
      <c r="D41" s="166">
        <f t="shared" si="2"/>
        <v>50000</v>
      </c>
    </row>
    <row r="42" spans="1:4" x14ac:dyDescent="0.25">
      <c r="A42" s="11">
        <v>38869</v>
      </c>
      <c r="B42" s="165">
        <v>0</v>
      </c>
      <c r="C42" s="165">
        <v>40000</v>
      </c>
      <c r="D42" s="166">
        <f t="shared" si="2"/>
        <v>40000</v>
      </c>
    </row>
    <row r="43" spans="1:4" x14ac:dyDescent="0.25">
      <c r="A43" s="11">
        <v>39022</v>
      </c>
      <c r="B43" s="165">
        <v>0</v>
      </c>
      <c r="C43" s="165">
        <v>60000</v>
      </c>
      <c r="D43" s="166">
        <f t="shared" si="2"/>
        <v>60000</v>
      </c>
    </row>
    <row r="44" spans="1:4" x14ac:dyDescent="0.25">
      <c r="A44" s="11">
        <v>39052</v>
      </c>
      <c r="B44" s="165">
        <v>0</v>
      </c>
      <c r="C44" s="165">
        <v>70000</v>
      </c>
      <c r="D44" s="166">
        <f t="shared" si="2"/>
        <v>70000</v>
      </c>
    </row>
    <row r="45" spans="1:4" x14ac:dyDescent="0.25">
      <c r="A45" s="11">
        <v>39083</v>
      </c>
      <c r="B45" s="165">
        <v>0</v>
      </c>
      <c r="C45" s="165">
        <v>40000</v>
      </c>
      <c r="D45" s="166">
        <f t="shared" si="2"/>
        <v>40000</v>
      </c>
    </row>
    <row r="46" spans="1:4" x14ac:dyDescent="0.25">
      <c r="A46" s="11">
        <v>39142</v>
      </c>
      <c r="B46" s="165">
        <v>0</v>
      </c>
      <c r="C46" s="165">
        <v>70000</v>
      </c>
      <c r="D46" s="166">
        <f t="shared" si="2"/>
        <v>70000</v>
      </c>
    </row>
    <row r="47" spans="1:4" x14ac:dyDescent="0.25">
      <c r="A47" s="11">
        <v>39173</v>
      </c>
      <c r="B47" s="165">
        <v>0</v>
      </c>
      <c r="C47" s="165">
        <v>80000</v>
      </c>
      <c r="D47" s="166">
        <f t="shared" si="2"/>
        <v>80000</v>
      </c>
    </row>
    <row r="48" spans="1:4" x14ac:dyDescent="0.25">
      <c r="A48" s="11">
        <v>39217</v>
      </c>
      <c r="B48" s="165">
        <v>0</v>
      </c>
      <c r="C48" s="165">
        <v>2715000</v>
      </c>
      <c r="D48" s="166">
        <f t="shared" si="2"/>
        <v>2715000</v>
      </c>
    </row>
    <row r="49" spans="1:4" x14ac:dyDescent="0.25">
      <c r="A49" s="11"/>
      <c r="B49" s="165"/>
      <c r="C49" s="165"/>
      <c r="D49" s="166"/>
    </row>
    <row r="50" spans="1:4" x14ac:dyDescent="0.25">
      <c r="A50" s="30" t="s">
        <v>46</v>
      </c>
      <c r="B50" s="165">
        <f>B8</f>
        <v>0</v>
      </c>
      <c r="C50" s="165">
        <f>SUM(C8:C49)</f>
        <v>10035000</v>
      </c>
      <c r="D50" s="166">
        <f>SUM(B50:C50)</f>
        <v>10035000</v>
      </c>
    </row>
    <row r="51" spans="1:4" x14ac:dyDescent="0.25">
      <c r="A51" s="30"/>
      <c r="B51" s="165"/>
      <c r="C51" s="165"/>
      <c r="D51" s="166"/>
    </row>
    <row r="52" spans="1:4" x14ac:dyDescent="0.25">
      <c r="A52" s="30" t="s">
        <v>47</v>
      </c>
      <c r="B52" s="165">
        <f>B6-B50</f>
        <v>0</v>
      </c>
      <c r="C52" s="165">
        <f>C6-C50</f>
        <v>0</v>
      </c>
      <c r="D52" s="166">
        <f>SUM(B52:C52)</f>
        <v>0</v>
      </c>
    </row>
    <row r="53" spans="1:4" x14ac:dyDescent="0.25">
      <c r="B53" s="124"/>
      <c r="C53" s="124"/>
    </row>
    <row r="54" spans="1:4" x14ac:dyDescent="0.25">
      <c r="A54" s="167"/>
      <c r="B54" s="124"/>
      <c r="C54" s="124"/>
    </row>
    <row r="55" spans="1:4" x14ac:dyDescent="0.25">
      <c r="B55" s="124"/>
      <c r="C55" s="124"/>
    </row>
    <row r="56" spans="1:4" x14ac:dyDescent="0.25">
      <c r="A56" s="41"/>
      <c r="B56" s="124"/>
      <c r="C56" s="124"/>
    </row>
    <row r="57" spans="1:4" x14ac:dyDescent="0.25">
      <c r="B57" s="124"/>
      <c r="C57" s="124"/>
    </row>
    <row r="58" spans="1:4" x14ac:dyDescent="0.25">
      <c r="B58" s="124"/>
      <c r="C58" s="124"/>
      <c r="D58" s="166"/>
    </row>
    <row r="59" spans="1:4" x14ac:dyDescent="0.25">
      <c r="B59" s="124"/>
      <c r="C59" s="124"/>
    </row>
    <row r="60" spans="1:4" x14ac:dyDescent="0.25">
      <c r="B60" s="124"/>
      <c r="C60" s="124"/>
    </row>
    <row r="61" spans="1:4" x14ac:dyDescent="0.25">
      <c r="B61" s="124"/>
      <c r="C61" s="124"/>
    </row>
    <row r="62" spans="1:4" x14ac:dyDescent="0.25">
      <c r="B62" s="124"/>
      <c r="C62" s="124"/>
    </row>
    <row r="63" spans="1:4" x14ac:dyDescent="0.25">
      <c r="B63" s="124"/>
      <c r="C63" s="124"/>
    </row>
    <row r="64" spans="1:4" x14ac:dyDescent="0.25">
      <c r="B64" s="124"/>
      <c r="C64" s="124"/>
    </row>
    <row r="65" spans="2:3" x14ac:dyDescent="0.25">
      <c r="B65" s="124"/>
      <c r="C65" s="124"/>
    </row>
    <row r="66" spans="2:3" x14ac:dyDescent="0.25">
      <c r="B66" s="124"/>
      <c r="C66" s="124"/>
    </row>
    <row r="67" spans="2:3" x14ac:dyDescent="0.25">
      <c r="B67" s="124"/>
      <c r="C67" s="124"/>
    </row>
    <row r="68" spans="2:3" x14ac:dyDescent="0.25">
      <c r="B68" s="124"/>
      <c r="C68" s="124"/>
    </row>
    <row r="69" spans="2:3" x14ac:dyDescent="0.25">
      <c r="B69" s="124"/>
      <c r="C69" s="124"/>
    </row>
    <row r="70" spans="2:3" x14ac:dyDescent="0.25">
      <c r="B70" s="124"/>
      <c r="C70" s="124"/>
    </row>
    <row r="71" spans="2:3" x14ac:dyDescent="0.25">
      <c r="B71" s="124"/>
      <c r="C71" s="124"/>
    </row>
    <row r="72" spans="2:3" x14ac:dyDescent="0.25">
      <c r="B72" s="124"/>
      <c r="C72" s="124"/>
    </row>
    <row r="73" spans="2:3" x14ac:dyDescent="0.25">
      <c r="B73" s="124"/>
      <c r="C73" s="124"/>
    </row>
    <row r="74" spans="2:3" x14ac:dyDescent="0.25">
      <c r="B74" s="124"/>
      <c r="C74" s="124"/>
    </row>
    <row r="75" spans="2:3" x14ac:dyDescent="0.25">
      <c r="B75" s="124"/>
      <c r="C75" s="124"/>
    </row>
    <row r="76" spans="2:3" x14ac:dyDescent="0.25">
      <c r="B76" s="124"/>
      <c r="C76" s="124"/>
    </row>
    <row r="77" spans="2:3" x14ac:dyDescent="0.25">
      <c r="B77" s="124"/>
      <c r="C77" s="124"/>
    </row>
    <row r="78" spans="2:3" x14ac:dyDescent="0.25">
      <c r="B78" s="124"/>
      <c r="C78" s="124"/>
    </row>
    <row r="79" spans="2:3" x14ac:dyDescent="0.25">
      <c r="B79" s="124"/>
      <c r="C79" s="124"/>
    </row>
    <row r="80" spans="2:3" x14ac:dyDescent="0.25">
      <c r="B80" s="124"/>
      <c r="C80" s="124"/>
    </row>
    <row r="81" spans="2:12" x14ac:dyDescent="0.25">
      <c r="B81" s="124"/>
      <c r="C81" s="124"/>
    </row>
    <row r="82" spans="2:12" x14ac:dyDescent="0.25">
      <c r="B82" s="124"/>
      <c r="C82" s="124"/>
    </row>
    <row r="83" spans="2:12" x14ac:dyDescent="0.25">
      <c r="B83" s="124"/>
      <c r="C83" s="124"/>
    </row>
    <row r="84" spans="2:12" x14ac:dyDescent="0.25">
      <c r="B84" s="124"/>
      <c r="C84" s="124"/>
    </row>
    <row r="85" spans="2:12" x14ac:dyDescent="0.25">
      <c r="B85" s="124"/>
      <c r="C85" s="124"/>
    </row>
    <row r="86" spans="2:12" x14ac:dyDescent="0.25">
      <c r="B86" s="124"/>
      <c r="C86" s="124"/>
    </row>
    <row r="87" spans="2:12" x14ac:dyDescent="0.25">
      <c r="B87" s="124"/>
      <c r="C87" s="124"/>
    </row>
    <row r="88" spans="2:12" x14ac:dyDescent="0.25">
      <c r="B88" s="124"/>
      <c r="C88" s="124"/>
    </row>
    <row r="89" spans="2:12" x14ac:dyDescent="0.25">
      <c r="B89" s="124"/>
      <c r="C89" s="124"/>
    </row>
    <row r="90" spans="2:12" x14ac:dyDescent="0.25">
      <c r="B90" s="124"/>
      <c r="C90" s="124"/>
    </row>
    <row r="91" spans="2:12" x14ac:dyDescent="0.25">
      <c r="B91" s="124"/>
      <c r="C91" s="124"/>
    </row>
    <row r="92" spans="2:12" x14ac:dyDescent="0.25">
      <c r="B92" s="124"/>
      <c r="C92" s="124"/>
    </row>
    <row r="93" spans="2:12" x14ac:dyDescent="0.25">
      <c r="B93" s="124"/>
      <c r="C93" s="124"/>
    </row>
    <row r="94" spans="2:12" x14ac:dyDescent="0.25">
      <c r="B94" s="124"/>
      <c r="C94" s="124"/>
      <c r="L94" s="3">
        <v>0</v>
      </c>
    </row>
    <row r="95" spans="2:12" x14ac:dyDescent="0.25">
      <c r="B95" s="124"/>
      <c r="C95" s="124"/>
    </row>
    <row r="96" spans="2:12" x14ac:dyDescent="0.25">
      <c r="B96" s="124"/>
      <c r="C96" s="124"/>
    </row>
    <row r="97" spans="2:3" x14ac:dyDescent="0.25">
      <c r="B97" s="124"/>
      <c r="C97" s="124"/>
    </row>
    <row r="98" spans="2:3" x14ac:dyDescent="0.25">
      <c r="B98" s="124"/>
      <c r="C98" s="124"/>
    </row>
    <row r="99" spans="2:3" x14ac:dyDescent="0.25">
      <c r="B99" s="124"/>
      <c r="C99" s="124"/>
    </row>
    <row r="100" spans="2:3" x14ac:dyDescent="0.25">
      <c r="B100" s="124"/>
      <c r="C100" s="124"/>
    </row>
    <row r="101" spans="2:3" x14ac:dyDescent="0.25">
      <c r="B101" s="124"/>
      <c r="C101" s="124"/>
    </row>
    <row r="102" spans="2:3" x14ac:dyDescent="0.25">
      <c r="B102" s="124"/>
      <c r="C102" s="124"/>
    </row>
    <row r="103" spans="2:3" x14ac:dyDescent="0.25">
      <c r="B103" s="124"/>
      <c r="C103" s="124"/>
    </row>
    <row r="104" spans="2:3" x14ac:dyDescent="0.25">
      <c r="B104" s="124"/>
      <c r="C104" s="124"/>
    </row>
    <row r="105" spans="2:3" x14ac:dyDescent="0.25">
      <c r="B105" s="124"/>
      <c r="C105" s="124"/>
    </row>
    <row r="106" spans="2:3" x14ac:dyDescent="0.25">
      <c r="B106" s="124"/>
      <c r="C106" s="124"/>
    </row>
    <row r="107" spans="2:3" x14ac:dyDescent="0.25">
      <c r="B107" s="124"/>
      <c r="C107" s="124"/>
    </row>
    <row r="108" spans="2:3" x14ac:dyDescent="0.25">
      <c r="B108" s="124"/>
      <c r="C108" s="124"/>
    </row>
    <row r="109" spans="2:3" x14ac:dyDescent="0.25">
      <c r="B109" s="124"/>
      <c r="C109" s="124"/>
    </row>
    <row r="110" spans="2:3" x14ac:dyDescent="0.25">
      <c r="B110" s="124"/>
      <c r="C110" s="124"/>
    </row>
    <row r="111" spans="2:3" x14ac:dyDescent="0.25">
      <c r="B111" s="124"/>
      <c r="C111" s="124"/>
    </row>
    <row r="112" spans="2:3" x14ac:dyDescent="0.25">
      <c r="B112" s="124"/>
      <c r="C112" s="124"/>
    </row>
    <row r="113" spans="2:3" x14ac:dyDescent="0.25">
      <c r="B113" s="124"/>
      <c r="C113" s="124"/>
    </row>
    <row r="114" spans="2:3" x14ac:dyDescent="0.25">
      <c r="B114" s="124"/>
      <c r="C114" s="124"/>
    </row>
    <row r="115" spans="2:3" x14ac:dyDescent="0.25">
      <c r="B115" s="124"/>
      <c r="C115" s="124"/>
    </row>
    <row r="116" spans="2:3" x14ac:dyDescent="0.25">
      <c r="B116" s="124"/>
      <c r="C116" s="124"/>
    </row>
    <row r="117" spans="2:3" x14ac:dyDescent="0.25">
      <c r="B117" s="124"/>
      <c r="C117" s="124"/>
    </row>
    <row r="118" spans="2:3" x14ac:dyDescent="0.25">
      <c r="B118" s="124"/>
      <c r="C118" s="124"/>
    </row>
    <row r="119" spans="2:3" x14ac:dyDescent="0.25">
      <c r="B119" s="124"/>
      <c r="C119" s="124"/>
    </row>
    <row r="120" spans="2:3" x14ac:dyDescent="0.25">
      <c r="B120" s="124"/>
      <c r="C120" s="124"/>
    </row>
    <row r="121" spans="2:3" x14ac:dyDescent="0.25">
      <c r="B121" s="124"/>
      <c r="C121" s="124"/>
    </row>
    <row r="122" spans="2:3" x14ac:dyDescent="0.25">
      <c r="B122" s="124"/>
      <c r="C122" s="124"/>
    </row>
    <row r="123" spans="2:3" x14ac:dyDescent="0.25">
      <c r="B123" s="124"/>
      <c r="C123" s="124"/>
    </row>
    <row r="124" spans="2:3" x14ac:dyDescent="0.25">
      <c r="B124" s="124"/>
      <c r="C124" s="124"/>
    </row>
    <row r="125" spans="2:3" x14ac:dyDescent="0.25">
      <c r="B125" s="124"/>
      <c r="C125" s="124"/>
    </row>
    <row r="126" spans="2:3" x14ac:dyDescent="0.25">
      <c r="B126" s="124"/>
      <c r="C126" s="124"/>
    </row>
    <row r="127" spans="2:3" x14ac:dyDescent="0.25">
      <c r="B127" s="124"/>
      <c r="C127" s="124"/>
    </row>
    <row r="128" spans="2:3" x14ac:dyDescent="0.25">
      <c r="B128" s="124"/>
      <c r="C128" s="124"/>
    </row>
    <row r="129" spans="2:3" x14ac:dyDescent="0.25">
      <c r="B129" s="124"/>
      <c r="C129" s="124"/>
    </row>
    <row r="130" spans="2:3" x14ac:dyDescent="0.25">
      <c r="B130" s="124"/>
      <c r="C130" s="124"/>
    </row>
    <row r="131" spans="2:3" x14ac:dyDescent="0.25">
      <c r="B131" s="124"/>
      <c r="C131" s="124"/>
    </row>
    <row r="132" spans="2:3" x14ac:dyDescent="0.25">
      <c r="B132" s="124"/>
      <c r="C132" s="124"/>
    </row>
    <row r="133" spans="2:3" x14ac:dyDescent="0.25">
      <c r="B133" s="124"/>
      <c r="C133" s="124"/>
    </row>
    <row r="134" spans="2:3" x14ac:dyDescent="0.25">
      <c r="B134" s="124"/>
      <c r="C134" s="124"/>
    </row>
    <row r="135" spans="2:3" x14ac:dyDescent="0.25">
      <c r="B135" s="124"/>
      <c r="C135" s="124"/>
    </row>
    <row r="136" spans="2:3" x14ac:dyDescent="0.25">
      <c r="B136" s="124"/>
      <c r="C136" s="124"/>
    </row>
    <row r="137" spans="2:3" x14ac:dyDescent="0.25">
      <c r="B137" s="124"/>
      <c r="C137" s="124"/>
    </row>
    <row r="138" spans="2:3" x14ac:dyDescent="0.25">
      <c r="B138" s="124"/>
      <c r="C138" s="124"/>
    </row>
    <row r="139" spans="2:3" x14ac:dyDescent="0.25">
      <c r="B139" s="124"/>
      <c r="C139" s="124"/>
    </row>
    <row r="140" spans="2:3" x14ac:dyDescent="0.25">
      <c r="B140" s="124"/>
      <c r="C140" s="124"/>
    </row>
    <row r="141" spans="2:3" x14ac:dyDescent="0.25">
      <c r="B141" s="124"/>
      <c r="C141" s="124"/>
    </row>
    <row r="142" spans="2:3" x14ac:dyDescent="0.25">
      <c r="B142" s="124"/>
      <c r="C142" s="124"/>
    </row>
    <row r="143" spans="2:3" x14ac:dyDescent="0.25">
      <c r="B143" s="124"/>
      <c r="C143" s="124"/>
    </row>
    <row r="144" spans="2:3" x14ac:dyDescent="0.25">
      <c r="B144" s="124"/>
      <c r="C144" s="124"/>
    </row>
    <row r="145" spans="2:3" x14ac:dyDescent="0.25">
      <c r="B145" s="124"/>
      <c r="C145" s="124"/>
    </row>
    <row r="146" spans="2:3" x14ac:dyDescent="0.25">
      <c r="B146" s="124"/>
      <c r="C146" s="124"/>
    </row>
    <row r="147" spans="2:3" x14ac:dyDescent="0.25">
      <c r="B147" s="124"/>
      <c r="C147" s="124"/>
    </row>
    <row r="148" spans="2:3" x14ac:dyDescent="0.25">
      <c r="B148" s="124"/>
      <c r="C148" s="124"/>
    </row>
    <row r="149" spans="2:3" x14ac:dyDescent="0.25">
      <c r="B149" s="124"/>
      <c r="C149" s="124"/>
    </row>
    <row r="150" spans="2:3" x14ac:dyDescent="0.25">
      <c r="B150" s="124"/>
      <c r="C150" s="124"/>
    </row>
    <row r="151" spans="2:3" x14ac:dyDescent="0.25">
      <c r="B151" s="124"/>
      <c r="C151" s="124"/>
    </row>
    <row r="152" spans="2:3" x14ac:dyDescent="0.25">
      <c r="B152" s="124"/>
      <c r="C152" s="124"/>
    </row>
    <row r="153" spans="2:3" x14ac:dyDescent="0.25">
      <c r="B153" s="124"/>
      <c r="C153" s="124"/>
    </row>
    <row r="154" spans="2:3" x14ac:dyDescent="0.25">
      <c r="B154" s="124"/>
      <c r="C154" s="124"/>
    </row>
    <row r="155" spans="2:3" x14ac:dyDescent="0.25">
      <c r="B155" s="124"/>
      <c r="C155" s="124"/>
    </row>
    <row r="156" spans="2:3" x14ac:dyDescent="0.25">
      <c r="B156" s="124"/>
      <c r="C156" s="124"/>
    </row>
    <row r="157" spans="2:3" x14ac:dyDescent="0.25">
      <c r="B157" s="124"/>
      <c r="C157" s="124"/>
    </row>
    <row r="158" spans="2:3" x14ac:dyDescent="0.25">
      <c r="B158" s="124"/>
      <c r="C158" s="124"/>
    </row>
    <row r="159" spans="2:3" x14ac:dyDescent="0.25">
      <c r="B159" s="124"/>
      <c r="C159" s="124"/>
    </row>
    <row r="160" spans="2:3" x14ac:dyDescent="0.25">
      <c r="B160" s="124"/>
      <c r="C160" s="124"/>
    </row>
    <row r="161" spans="2:3" x14ac:dyDescent="0.25">
      <c r="B161" s="124"/>
      <c r="C161" s="124"/>
    </row>
    <row r="162" spans="2:3" x14ac:dyDescent="0.25">
      <c r="B162" s="124"/>
      <c r="C162" s="124"/>
    </row>
    <row r="163" spans="2:3" x14ac:dyDescent="0.25">
      <c r="B163" s="124"/>
      <c r="C163" s="124"/>
    </row>
    <row r="164" spans="2:3" x14ac:dyDescent="0.25">
      <c r="B164" s="124"/>
      <c r="C164" s="124"/>
    </row>
    <row r="165" spans="2:3" x14ac:dyDescent="0.25">
      <c r="B165" s="124"/>
      <c r="C165" s="124"/>
    </row>
    <row r="166" spans="2:3" x14ac:dyDescent="0.25">
      <c r="B166" s="124"/>
      <c r="C166" s="124"/>
    </row>
    <row r="167" spans="2:3" x14ac:dyDescent="0.25">
      <c r="B167" s="124"/>
      <c r="C167" s="124"/>
    </row>
    <row r="168" spans="2:3" x14ac:dyDescent="0.25">
      <c r="B168" s="124"/>
      <c r="C168" s="124"/>
    </row>
    <row r="169" spans="2:3" x14ac:dyDescent="0.25">
      <c r="B169" s="124"/>
      <c r="C169" s="124"/>
    </row>
    <row r="170" spans="2:3" x14ac:dyDescent="0.25">
      <c r="B170" s="124"/>
      <c r="C170" s="124"/>
    </row>
    <row r="171" spans="2:3" x14ac:dyDescent="0.25">
      <c r="B171" s="124"/>
      <c r="C171" s="124"/>
    </row>
    <row r="172" spans="2:3" x14ac:dyDescent="0.25">
      <c r="B172" s="124"/>
      <c r="C172" s="124"/>
    </row>
    <row r="173" spans="2:3" x14ac:dyDescent="0.25">
      <c r="B173" s="124"/>
      <c r="C173" s="124"/>
    </row>
    <row r="174" spans="2:3" x14ac:dyDescent="0.25">
      <c r="B174" s="124"/>
      <c r="C174" s="124"/>
    </row>
    <row r="175" spans="2:3" x14ac:dyDescent="0.25">
      <c r="B175" s="124"/>
      <c r="C175" s="124"/>
    </row>
    <row r="176" spans="2:3" x14ac:dyDescent="0.25">
      <c r="B176" s="124"/>
      <c r="C176" s="124"/>
    </row>
    <row r="177" spans="2:3" x14ac:dyDescent="0.25">
      <c r="B177" s="124"/>
      <c r="C177" s="124"/>
    </row>
    <row r="178" spans="2:3" x14ac:dyDescent="0.25">
      <c r="B178" s="124"/>
      <c r="C178" s="124"/>
    </row>
    <row r="179" spans="2:3" x14ac:dyDescent="0.25">
      <c r="B179" s="124"/>
      <c r="C179" s="124"/>
    </row>
    <row r="180" spans="2:3" x14ac:dyDescent="0.25">
      <c r="B180" s="124"/>
      <c r="C180" s="124"/>
    </row>
    <row r="181" spans="2:3" x14ac:dyDescent="0.25">
      <c r="B181" s="124"/>
      <c r="C181" s="124"/>
    </row>
    <row r="182" spans="2:3" x14ac:dyDescent="0.25">
      <c r="B182" s="124"/>
      <c r="C182" s="124"/>
    </row>
    <row r="183" spans="2:3" x14ac:dyDescent="0.25">
      <c r="B183" s="124"/>
      <c r="C183" s="124"/>
    </row>
    <row r="184" spans="2:3" x14ac:dyDescent="0.25">
      <c r="B184" s="124"/>
      <c r="C184" s="124"/>
    </row>
    <row r="185" spans="2:3" x14ac:dyDescent="0.25">
      <c r="B185" s="124"/>
      <c r="C185" s="124"/>
    </row>
    <row r="186" spans="2:3" x14ac:dyDescent="0.25">
      <c r="B186" s="124"/>
      <c r="C186" s="124"/>
    </row>
    <row r="187" spans="2:3" x14ac:dyDescent="0.25">
      <c r="B187" s="124"/>
      <c r="C187" s="124"/>
    </row>
    <row r="188" spans="2:3" x14ac:dyDescent="0.25">
      <c r="B188" s="124"/>
      <c r="C188" s="124"/>
    </row>
    <row r="189" spans="2:3" x14ac:dyDescent="0.25">
      <c r="B189" s="124"/>
      <c r="C189" s="124"/>
    </row>
    <row r="190" spans="2:3" x14ac:dyDescent="0.25">
      <c r="B190" s="124"/>
      <c r="C190" s="124"/>
    </row>
    <row r="191" spans="2:3" x14ac:dyDescent="0.25">
      <c r="B191" s="124"/>
      <c r="C191" s="124"/>
    </row>
    <row r="192" spans="2:3" x14ac:dyDescent="0.25">
      <c r="B192" s="124"/>
      <c r="C192" s="124"/>
    </row>
    <row r="193" spans="2:3" x14ac:dyDescent="0.25">
      <c r="B193" s="124"/>
      <c r="C193" s="124"/>
    </row>
    <row r="194" spans="2:3" x14ac:dyDescent="0.25">
      <c r="B194" s="124"/>
      <c r="C194" s="124"/>
    </row>
    <row r="195" spans="2:3" x14ac:dyDescent="0.25">
      <c r="B195" s="124"/>
      <c r="C195" s="124"/>
    </row>
    <row r="196" spans="2:3" x14ac:dyDescent="0.25">
      <c r="B196" s="124"/>
      <c r="C196" s="124"/>
    </row>
    <row r="197" spans="2:3" x14ac:dyDescent="0.25">
      <c r="B197" s="124"/>
      <c r="C197" s="124"/>
    </row>
    <row r="198" spans="2:3" x14ac:dyDescent="0.25">
      <c r="B198" s="124"/>
      <c r="C198" s="124"/>
    </row>
    <row r="199" spans="2:3" x14ac:dyDescent="0.25">
      <c r="B199" s="124"/>
      <c r="C199" s="124"/>
    </row>
    <row r="200" spans="2:3" x14ac:dyDescent="0.25">
      <c r="B200" s="124"/>
      <c r="C200" s="124"/>
    </row>
    <row r="201" spans="2:3" x14ac:dyDescent="0.25">
      <c r="B201" s="124"/>
      <c r="C201" s="124"/>
    </row>
    <row r="202" spans="2:3" x14ac:dyDescent="0.25">
      <c r="B202" s="124"/>
      <c r="C202" s="124"/>
    </row>
    <row r="203" spans="2:3" x14ac:dyDescent="0.25">
      <c r="B203" s="124"/>
      <c r="C203" s="124"/>
    </row>
    <row r="204" spans="2:3" x14ac:dyDescent="0.25">
      <c r="B204" s="124"/>
      <c r="C204" s="124"/>
    </row>
    <row r="205" spans="2:3" x14ac:dyDescent="0.25">
      <c r="B205" s="124"/>
      <c r="C205" s="124"/>
    </row>
    <row r="206" spans="2:3" x14ac:dyDescent="0.25">
      <c r="B206" s="124"/>
      <c r="C206" s="124"/>
    </row>
    <row r="207" spans="2:3" x14ac:dyDescent="0.25">
      <c r="B207" s="124"/>
      <c r="C207" s="124"/>
    </row>
    <row r="208" spans="2:3" x14ac:dyDescent="0.25">
      <c r="B208" s="124"/>
      <c r="C208" s="124"/>
    </row>
    <row r="209" spans="2:3" x14ac:dyDescent="0.25">
      <c r="B209" s="124"/>
      <c r="C209" s="124"/>
    </row>
    <row r="210" spans="2:3" x14ac:dyDescent="0.25">
      <c r="B210" s="124"/>
      <c r="C210" s="124"/>
    </row>
    <row r="211" spans="2:3" x14ac:dyDescent="0.25">
      <c r="B211" s="124"/>
      <c r="C211" s="124"/>
    </row>
    <row r="212" spans="2:3" x14ac:dyDescent="0.25">
      <c r="B212" s="124"/>
      <c r="C212" s="124"/>
    </row>
    <row r="213" spans="2:3" x14ac:dyDescent="0.25">
      <c r="B213" s="124"/>
      <c r="C213" s="124"/>
    </row>
    <row r="214" spans="2:3" x14ac:dyDescent="0.25">
      <c r="B214" s="124"/>
      <c r="C214" s="124"/>
    </row>
    <row r="215" spans="2:3" x14ac:dyDescent="0.25">
      <c r="B215" s="124"/>
      <c r="C215" s="124"/>
    </row>
    <row r="216" spans="2:3" x14ac:dyDescent="0.25">
      <c r="B216" s="124"/>
      <c r="C216" s="124"/>
    </row>
    <row r="217" spans="2:3" x14ac:dyDescent="0.25">
      <c r="B217" s="124"/>
      <c r="C217" s="124"/>
    </row>
    <row r="218" spans="2:3" x14ac:dyDescent="0.25">
      <c r="B218" s="124"/>
      <c r="C218" s="124"/>
    </row>
    <row r="219" spans="2:3" x14ac:dyDescent="0.25">
      <c r="B219" s="124"/>
      <c r="C219" s="124"/>
    </row>
    <row r="220" spans="2:3" x14ac:dyDescent="0.25">
      <c r="B220" s="124"/>
      <c r="C220" s="124"/>
    </row>
    <row r="221" spans="2:3" x14ac:dyDescent="0.25">
      <c r="B221" s="124"/>
      <c r="C221" s="124"/>
    </row>
    <row r="222" spans="2:3" x14ac:dyDescent="0.25">
      <c r="B222" s="124"/>
      <c r="C222" s="124"/>
    </row>
    <row r="223" spans="2:3" x14ac:dyDescent="0.25">
      <c r="B223" s="124"/>
      <c r="C223" s="124"/>
    </row>
    <row r="224" spans="2:3" x14ac:dyDescent="0.25">
      <c r="B224" s="124"/>
      <c r="C224" s="124"/>
    </row>
    <row r="225" spans="2:3" x14ac:dyDescent="0.25">
      <c r="B225" s="124"/>
      <c r="C225" s="124"/>
    </row>
    <row r="226" spans="2:3" x14ac:dyDescent="0.25">
      <c r="B226" s="124"/>
      <c r="C226" s="124"/>
    </row>
    <row r="227" spans="2:3" x14ac:dyDescent="0.25">
      <c r="B227" s="124"/>
      <c r="C227" s="124"/>
    </row>
    <row r="228" spans="2:3" x14ac:dyDescent="0.25">
      <c r="B228" s="124"/>
      <c r="C228" s="124"/>
    </row>
    <row r="229" spans="2:3" x14ac:dyDescent="0.25">
      <c r="B229" s="124"/>
      <c r="C229" s="124"/>
    </row>
    <row r="230" spans="2:3" x14ac:dyDescent="0.25">
      <c r="B230" s="124"/>
      <c r="C230" s="124"/>
    </row>
    <row r="231" spans="2:3" x14ac:dyDescent="0.25">
      <c r="B231" s="124"/>
      <c r="C231" s="124"/>
    </row>
    <row r="232" spans="2:3" x14ac:dyDescent="0.25">
      <c r="B232" s="124"/>
      <c r="C232" s="124"/>
    </row>
    <row r="233" spans="2:3" x14ac:dyDescent="0.25">
      <c r="B233" s="124"/>
      <c r="C233" s="124"/>
    </row>
    <row r="234" spans="2:3" x14ac:dyDescent="0.25">
      <c r="B234" s="124"/>
      <c r="C234" s="124"/>
    </row>
    <row r="235" spans="2:3" x14ac:dyDescent="0.25">
      <c r="B235" s="124"/>
      <c r="C235" s="124"/>
    </row>
    <row r="236" spans="2:3" x14ac:dyDescent="0.25">
      <c r="B236" s="124"/>
      <c r="C236" s="124"/>
    </row>
    <row r="237" spans="2:3" x14ac:dyDescent="0.25">
      <c r="B237" s="124"/>
      <c r="C237" s="124"/>
    </row>
    <row r="238" spans="2:3" x14ac:dyDescent="0.25">
      <c r="B238" s="124"/>
      <c r="C238" s="124"/>
    </row>
    <row r="239" spans="2:3" x14ac:dyDescent="0.25">
      <c r="B239" s="124"/>
      <c r="C239" s="124"/>
    </row>
    <row r="240" spans="2:3" x14ac:dyDescent="0.25">
      <c r="B240" s="124"/>
      <c r="C240" s="124"/>
    </row>
    <row r="241" spans="2:3" x14ac:dyDescent="0.25">
      <c r="B241" s="124"/>
      <c r="C241" s="124"/>
    </row>
    <row r="242" spans="2:3" x14ac:dyDescent="0.25">
      <c r="B242" s="124"/>
      <c r="C242" s="124"/>
    </row>
    <row r="243" spans="2:3" x14ac:dyDescent="0.25">
      <c r="B243" s="124"/>
      <c r="C243" s="124"/>
    </row>
    <row r="244" spans="2:3" x14ac:dyDescent="0.25">
      <c r="B244" s="124"/>
      <c r="C244" s="124"/>
    </row>
    <row r="245" spans="2:3" x14ac:dyDescent="0.25">
      <c r="B245" s="124"/>
      <c r="C245" s="124"/>
    </row>
    <row r="246" spans="2:3" x14ac:dyDescent="0.25">
      <c r="B246" s="124"/>
      <c r="C246" s="124"/>
    </row>
    <row r="247" spans="2:3" x14ac:dyDescent="0.25">
      <c r="B247" s="124"/>
      <c r="C247" s="124"/>
    </row>
    <row r="248" spans="2:3" x14ac:dyDescent="0.25">
      <c r="B248" s="124"/>
      <c r="C248" s="124"/>
    </row>
    <row r="249" spans="2:3" x14ac:dyDescent="0.25">
      <c r="B249" s="124"/>
      <c r="C249" s="124"/>
    </row>
    <row r="250" spans="2:3" x14ac:dyDescent="0.25">
      <c r="B250" s="124"/>
      <c r="C250" s="124"/>
    </row>
    <row r="251" spans="2:3" x14ac:dyDescent="0.25">
      <c r="B251" s="124"/>
      <c r="C251" s="124"/>
    </row>
    <row r="252" spans="2:3" x14ac:dyDescent="0.25">
      <c r="B252" s="124"/>
      <c r="C252" s="124"/>
    </row>
    <row r="253" spans="2:3" x14ac:dyDescent="0.25">
      <c r="B253" s="124"/>
      <c r="C253" s="124"/>
    </row>
    <row r="254" spans="2:3" x14ac:dyDescent="0.25">
      <c r="B254" s="124"/>
      <c r="C254" s="124"/>
    </row>
    <row r="255" spans="2:3" x14ac:dyDescent="0.25">
      <c r="B255" s="124"/>
      <c r="C255" s="124"/>
    </row>
    <row r="256" spans="2:3" x14ac:dyDescent="0.25">
      <c r="B256" s="124"/>
      <c r="C256" s="124"/>
    </row>
    <row r="257" spans="2:3" x14ac:dyDescent="0.25">
      <c r="B257" s="124"/>
      <c r="C257" s="124"/>
    </row>
    <row r="258" spans="2:3" x14ac:dyDescent="0.25">
      <c r="B258" s="124"/>
      <c r="C258" s="124"/>
    </row>
    <row r="259" spans="2:3" x14ac:dyDescent="0.25">
      <c r="B259" s="124"/>
      <c r="C259" s="124"/>
    </row>
    <row r="260" spans="2:3" x14ac:dyDescent="0.25">
      <c r="B260" s="124"/>
      <c r="C260" s="124"/>
    </row>
    <row r="261" spans="2:3" x14ac:dyDescent="0.25">
      <c r="B261" s="124"/>
      <c r="C261" s="124"/>
    </row>
    <row r="262" spans="2:3" x14ac:dyDescent="0.25">
      <c r="B262" s="124"/>
      <c r="C262" s="124"/>
    </row>
    <row r="263" spans="2:3" x14ac:dyDescent="0.25">
      <c r="B263" s="124"/>
      <c r="C263" s="124"/>
    </row>
    <row r="264" spans="2:3" x14ac:dyDescent="0.25">
      <c r="B264" s="124"/>
      <c r="C264" s="124"/>
    </row>
    <row r="265" spans="2:3" x14ac:dyDescent="0.25">
      <c r="B265" s="124"/>
      <c r="C265" s="124"/>
    </row>
    <row r="266" spans="2:3" x14ac:dyDescent="0.25">
      <c r="B266" s="124"/>
      <c r="C266" s="124"/>
    </row>
    <row r="267" spans="2:3" x14ac:dyDescent="0.25">
      <c r="B267" s="124"/>
      <c r="C267" s="124"/>
    </row>
    <row r="268" spans="2:3" x14ac:dyDescent="0.25">
      <c r="B268" s="124"/>
      <c r="C268" s="124"/>
    </row>
    <row r="269" spans="2:3" x14ac:dyDescent="0.25">
      <c r="B269" s="124"/>
      <c r="C269" s="124"/>
    </row>
    <row r="270" spans="2:3" x14ac:dyDescent="0.25">
      <c r="B270" s="124"/>
      <c r="C270" s="124"/>
    </row>
    <row r="271" spans="2:3" x14ac:dyDescent="0.25">
      <c r="B271" s="124"/>
      <c r="C271" s="124"/>
    </row>
    <row r="272" spans="2:3" x14ac:dyDescent="0.25">
      <c r="B272" s="124"/>
      <c r="C272" s="124"/>
    </row>
    <row r="273" spans="2:3" x14ac:dyDescent="0.25">
      <c r="B273" s="124"/>
      <c r="C273" s="124"/>
    </row>
    <row r="274" spans="2:3" x14ac:dyDescent="0.25">
      <c r="B274" s="124"/>
      <c r="C274" s="124"/>
    </row>
    <row r="275" spans="2:3" x14ac:dyDescent="0.25">
      <c r="B275" s="124"/>
      <c r="C275" s="124"/>
    </row>
    <row r="276" spans="2:3" x14ac:dyDescent="0.25">
      <c r="B276" s="124"/>
      <c r="C276" s="124"/>
    </row>
    <row r="277" spans="2:3" x14ac:dyDescent="0.25">
      <c r="B277" s="124"/>
      <c r="C277" s="124"/>
    </row>
    <row r="278" spans="2:3" x14ac:dyDescent="0.25">
      <c r="B278" s="124"/>
      <c r="C278" s="124"/>
    </row>
    <row r="279" spans="2:3" x14ac:dyDescent="0.25">
      <c r="B279" s="124"/>
      <c r="C279" s="124"/>
    </row>
    <row r="280" spans="2:3" x14ac:dyDescent="0.25">
      <c r="B280" s="124"/>
      <c r="C280" s="124"/>
    </row>
    <row r="281" spans="2:3" x14ac:dyDescent="0.25">
      <c r="B281" s="124"/>
      <c r="C281" s="124"/>
    </row>
    <row r="282" spans="2:3" x14ac:dyDescent="0.25">
      <c r="B282" s="124"/>
      <c r="C282" s="124"/>
    </row>
    <row r="283" spans="2:3" x14ac:dyDescent="0.25">
      <c r="B283" s="124"/>
      <c r="C283" s="124"/>
    </row>
    <row r="284" spans="2:3" x14ac:dyDescent="0.25">
      <c r="B284" s="124"/>
      <c r="C284" s="124"/>
    </row>
    <row r="285" spans="2:3" x14ac:dyDescent="0.25">
      <c r="B285" s="124"/>
      <c r="C285" s="124"/>
    </row>
    <row r="286" spans="2:3" x14ac:dyDescent="0.25">
      <c r="B286" s="124"/>
      <c r="C286" s="124"/>
    </row>
    <row r="287" spans="2:3" x14ac:dyDescent="0.25">
      <c r="B287" s="124"/>
      <c r="C287" s="124"/>
    </row>
    <row r="288" spans="2:3" x14ac:dyDescent="0.25">
      <c r="B288" s="124"/>
      <c r="C288" s="124"/>
    </row>
    <row r="289" spans="2:3" x14ac:dyDescent="0.25">
      <c r="B289" s="124"/>
      <c r="C289" s="124"/>
    </row>
    <row r="290" spans="2:3" x14ac:dyDescent="0.25">
      <c r="B290" s="124"/>
      <c r="C290" s="124"/>
    </row>
    <row r="291" spans="2:3" x14ac:dyDescent="0.25">
      <c r="B291" s="124"/>
      <c r="C291" s="124"/>
    </row>
    <row r="292" spans="2:3" x14ac:dyDescent="0.25">
      <c r="B292" s="124"/>
      <c r="C292" s="124"/>
    </row>
    <row r="293" spans="2:3" x14ac:dyDescent="0.25">
      <c r="B293" s="124"/>
      <c r="C293" s="124"/>
    </row>
    <row r="294" spans="2:3" x14ac:dyDescent="0.25">
      <c r="B294" s="124"/>
      <c r="C294" s="124"/>
    </row>
    <row r="295" spans="2:3" x14ac:dyDescent="0.25">
      <c r="B295" s="124"/>
      <c r="C295" s="124"/>
    </row>
    <row r="296" spans="2:3" x14ac:dyDescent="0.25">
      <c r="B296" s="124"/>
      <c r="C296" s="124"/>
    </row>
    <row r="297" spans="2:3" x14ac:dyDescent="0.25">
      <c r="B297" s="124"/>
      <c r="C297" s="124"/>
    </row>
    <row r="298" spans="2:3" x14ac:dyDescent="0.25">
      <c r="B298" s="124"/>
      <c r="C298" s="124"/>
    </row>
    <row r="299" spans="2:3" x14ac:dyDescent="0.25">
      <c r="B299" s="124"/>
      <c r="C299" s="124"/>
    </row>
    <row r="300" spans="2:3" x14ac:dyDescent="0.25">
      <c r="B300" s="124"/>
      <c r="C300" s="124"/>
    </row>
    <row r="301" spans="2:3" x14ac:dyDescent="0.25">
      <c r="B301" s="124"/>
      <c r="C301" s="124"/>
    </row>
    <row r="302" spans="2:3" x14ac:dyDescent="0.25">
      <c r="B302" s="124"/>
      <c r="C302" s="124"/>
    </row>
    <row r="303" spans="2:3" x14ac:dyDescent="0.25">
      <c r="B303" s="124"/>
      <c r="C303" s="124"/>
    </row>
    <row r="304" spans="2:3" x14ac:dyDescent="0.25">
      <c r="B304" s="124"/>
      <c r="C304" s="124"/>
    </row>
    <row r="305" spans="2:3" x14ac:dyDescent="0.25">
      <c r="B305" s="124"/>
      <c r="C305" s="124"/>
    </row>
    <row r="306" spans="2:3" x14ac:dyDescent="0.25">
      <c r="B306" s="124"/>
      <c r="C306" s="124"/>
    </row>
    <row r="307" spans="2:3" x14ac:dyDescent="0.25">
      <c r="B307" s="124"/>
      <c r="C307" s="124"/>
    </row>
    <row r="308" spans="2:3" x14ac:dyDescent="0.25">
      <c r="B308" s="124"/>
      <c r="C308" s="124"/>
    </row>
    <row r="309" spans="2:3" x14ac:dyDescent="0.25">
      <c r="B309" s="124"/>
      <c r="C309" s="124"/>
    </row>
    <row r="310" spans="2:3" x14ac:dyDescent="0.25">
      <c r="B310" s="124"/>
      <c r="C310" s="124"/>
    </row>
    <row r="311" spans="2:3" x14ac:dyDescent="0.25">
      <c r="B311" s="124"/>
      <c r="C311" s="124"/>
    </row>
    <row r="312" spans="2:3" x14ac:dyDescent="0.25">
      <c r="B312" s="124"/>
      <c r="C312" s="124"/>
    </row>
    <row r="313" spans="2:3" x14ac:dyDescent="0.25">
      <c r="B313" s="124"/>
      <c r="C313" s="124"/>
    </row>
    <row r="314" spans="2:3" x14ac:dyDescent="0.25">
      <c r="B314" s="124"/>
      <c r="C314" s="124"/>
    </row>
    <row r="315" spans="2:3" x14ac:dyDescent="0.25">
      <c r="B315" s="124"/>
      <c r="C315" s="124"/>
    </row>
    <row r="316" spans="2:3" x14ac:dyDescent="0.25">
      <c r="B316" s="124"/>
      <c r="C316" s="124"/>
    </row>
    <row r="317" spans="2:3" x14ac:dyDescent="0.25">
      <c r="B317" s="124"/>
      <c r="C317" s="124"/>
    </row>
    <row r="318" spans="2:3" x14ac:dyDescent="0.25">
      <c r="B318" s="124"/>
      <c r="C318" s="124"/>
    </row>
    <row r="319" spans="2:3" x14ac:dyDescent="0.25">
      <c r="B319" s="124"/>
      <c r="C319" s="124"/>
    </row>
    <row r="320" spans="2:3" x14ac:dyDescent="0.25">
      <c r="B320" s="124"/>
      <c r="C320" s="124"/>
    </row>
    <row r="321" spans="2:3" x14ac:dyDescent="0.25">
      <c r="B321" s="124"/>
      <c r="C321" s="124"/>
    </row>
    <row r="322" spans="2:3" x14ac:dyDescent="0.25">
      <c r="B322" s="124"/>
      <c r="C322" s="124"/>
    </row>
    <row r="323" spans="2:3" x14ac:dyDescent="0.25">
      <c r="B323" s="124"/>
      <c r="C323" s="124"/>
    </row>
    <row r="324" spans="2:3" x14ac:dyDescent="0.25">
      <c r="B324" s="124"/>
      <c r="C324" s="124"/>
    </row>
    <row r="325" spans="2:3" x14ac:dyDescent="0.25">
      <c r="B325" s="124"/>
      <c r="C325" s="124"/>
    </row>
    <row r="326" spans="2:3" x14ac:dyDescent="0.25">
      <c r="B326" s="124"/>
      <c r="C326" s="124"/>
    </row>
    <row r="327" spans="2:3" x14ac:dyDescent="0.25">
      <c r="B327" s="124"/>
      <c r="C327" s="124"/>
    </row>
    <row r="328" spans="2:3" x14ac:dyDescent="0.25">
      <c r="B328" s="124"/>
      <c r="C328" s="124"/>
    </row>
    <row r="329" spans="2:3" x14ac:dyDescent="0.25">
      <c r="B329" s="124"/>
      <c r="C329" s="124"/>
    </row>
    <row r="330" spans="2:3" x14ac:dyDescent="0.25">
      <c r="B330" s="124"/>
      <c r="C330" s="124"/>
    </row>
    <row r="331" spans="2:3" x14ac:dyDescent="0.25">
      <c r="B331" s="124"/>
      <c r="C331" s="124"/>
    </row>
    <row r="332" spans="2:3" x14ac:dyDescent="0.25">
      <c r="B332" s="124"/>
      <c r="C332" s="124"/>
    </row>
    <row r="333" spans="2:3" x14ac:dyDescent="0.25">
      <c r="B333" s="124"/>
      <c r="C333" s="124"/>
    </row>
    <row r="334" spans="2:3" x14ac:dyDescent="0.25">
      <c r="B334" s="124"/>
      <c r="C334" s="124"/>
    </row>
    <row r="335" spans="2:3" x14ac:dyDescent="0.25">
      <c r="B335" s="124"/>
      <c r="C335" s="124"/>
    </row>
    <row r="336" spans="2:3" x14ac:dyDescent="0.25">
      <c r="B336" s="124"/>
      <c r="C336" s="124"/>
    </row>
    <row r="337" spans="2:3" x14ac:dyDescent="0.25">
      <c r="B337" s="124"/>
      <c r="C337" s="124"/>
    </row>
    <row r="338" spans="2:3" x14ac:dyDescent="0.25">
      <c r="B338" s="124"/>
      <c r="C338" s="124"/>
    </row>
    <row r="339" spans="2:3" x14ac:dyDescent="0.25">
      <c r="B339" s="124"/>
      <c r="C339" s="124"/>
    </row>
    <row r="340" spans="2:3" x14ac:dyDescent="0.25">
      <c r="B340" s="124"/>
      <c r="C340" s="124"/>
    </row>
    <row r="341" spans="2:3" x14ac:dyDescent="0.25">
      <c r="B341" s="124"/>
      <c r="C341" s="124"/>
    </row>
    <row r="342" spans="2:3" x14ac:dyDescent="0.25">
      <c r="B342" s="124"/>
      <c r="C342" s="124"/>
    </row>
    <row r="343" spans="2:3" x14ac:dyDescent="0.25">
      <c r="B343" s="124"/>
      <c r="C343" s="124"/>
    </row>
    <row r="344" spans="2:3" x14ac:dyDescent="0.25">
      <c r="B344" s="124"/>
      <c r="C344" s="124"/>
    </row>
    <row r="345" spans="2:3" x14ac:dyDescent="0.25">
      <c r="B345" s="124"/>
      <c r="C345" s="124"/>
    </row>
    <row r="346" spans="2:3" x14ac:dyDescent="0.25">
      <c r="B346" s="124"/>
      <c r="C346" s="124"/>
    </row>
    <row r="347" spans="2:3" x14ac:dyDescent="0.25">
      <c r="B347" s="124"/>
      <c r="C347" s="124"/>
    </row>
    <row r="348" spans="2:3" x14ac:dyDescent="0.25">
      <c r="B348" s="124"/>
      <c r="C348" s="124"/>
    </row>
    <row r="349" spans="2:3" x14ac:dyDescent="0.25">
      <c r="B349" s="124"/>
      <c r="C349" s="124"/>
    </row>
    <row r="350" spans="2:3" x14ac:dyDescent="0.25">
      <c r="B350" s="124"/>
      <c r="C350" s="124"/>
    </row>
    <row r="351" spans="2:3" x14ac:dyDescent="0.25">
      <c r="B351" s="124"/>
      <c r="C351" s="124"/>
    </row>
    <row r="352" spans="2:3" x14ac:dyDescent="0.25">
      <c r="B352" s="124"/>
      <c r="C352" s="124"/>
    </row>
    <row r="353" spans="2:3" x14ac:dyDescent="0.25">
      <c r="B353" s="124"/>
      <c r="C353" s="124"/>
    </row>
    <row r="354" spans="2:3" x14ac:dyDescent="0.25">
      <c r="B354" s="124"/>
      <c r="C354" s="124"/>
    </row>
    <row r="355" spans="2:3" x14ac:dyDescent="0.25">
      <c r="B355" s="124"/>
      <c r="C355" s="124"/>
    </row>
    <row r="356" spans="2:3" x14ac:dyDescent="0.25">
      <c r="B356" s="124"/>
      <c r="C356" s="124"/>
    </row>
    <row r="357" spans="2:3" x14ac:dyDescent="0.25">
      <c r="B357" s="124"/>
      <c r="C357" s="124"/>
    </row>
    <row r="358" spans="2:3" x14ac:dyDescent="0.25">
      <c r="B358" s="124"/>
      <c r="C358" s="124"/>
    </row>
    <row r="359" spans="2:3" x14ac:dyDescent="0.25">
      <c r="B359" s="124"/>
      <c r="C359" s="124"/>
    </row>
    <row r="360" spans="2:3" x14ac:dyDescent="0.25">
      <c r="B360" s="124"/>
      <c r="C360" s="124"/>
    </row>
    <row r="361" spans="2:3" x14ac:dyDescent="0.25">
      <c r="B361" s="124"/>
      <c r="C361" s="124"/>
    </row>
    <row r="362" spans="2:3" x14ac:dyDescent="0.25">
      <c r="B362" s="124"/>
      <c r="C362" s="124"/>
    </row>
    <row r="363" spans="2:3" x14ac:dyDescent="0.25">
      <c r="B363" s="124"/>
      <c r="C363" s="124"/>
    </row>
    <row r="364" spans="2:3" x14ac:dyDescent="0.25">
      <c r="B364" s="124"/>
      <c r="C364" s="124"/>
    </row>
    <row r="365" spans="2:3" x14ac:dyDescent="0.25">
      <c r="B365" s="124"/>
      <c r="C365" s="124"/>
    </row>
    <row r="366" spans="2:3" x14ac:dyDescent="0.25">
      <c r="B366" s="124"/>
      <c r="C366" s="124"/>
    </row>
    <row r="367" spans="2:3" x14ac:dyDescent="0.25">
      <c r="B367" s="124"/>
      <c r="C367" s="124"/>
    </row>
    <row r="368" spans="2:3" x14ac:dyDescent="0.25">
      <c r="B368" s="124"/>
      <c r="C368" s="124"/>
    </row>
    <row r="369" spans="2:3" x14ac:dyDescent="0.25">
      <c r="B369" s="124"/>
      <c r="C369" s="124"/>
    </row>
    <row r="370" spans="2:3" x14ac:dyDescent="0.25">
      <c r="B370" s="124"/>
      <c r="C370" s="124"/>
    </row>
    <row r="371" spans="2:3" x14ac:dyDescent="0.25">
      <c r="B371" s="124"/>
      <c r="C371" s="124"/>
    </row>
    <row r="372" spans="2:3" x14ac:dyDescent="0.25">
      <c r="B372" s="124"/>
      <c r="C372" s="124"/>
    </row>
    <row r="373" spans="2:3" x14ac:dyDescent="0.25">
      <c r="B373" s="124"/>
      <c r="C373" s="124"/>
    </row>
    <row r="374" spans="2:3" x14ac:dyDescent="0.25">
      <c r="B374" s="124"/>
      <c r="C374" s="124"/>
    </row>
    <row r="375" spans="2:3" x14ac:dyDescent="0.25">
      <c r="B375" s="124"/>
      <c r="C375" s="124"/>
    </row>
    <row r="376" spans="2:3" x14ac:dyDescent="0.25">
      <c r="B376" s="124"/>
      <c r="C376" s="124"/>
    </row>
    <row r="377" spans="2:3" x14ac:dyDescent="0.25">
      <c r="B377" s="124"/>
      <c r="C377" s="124"/>
    </row>
    <row r="378" spans="2:3" x14ac:dyDescent="0.25">
      <c r="B378" s="124"/>
      <c r="C378" s="124"/>
    </row>
    <row r="379" spans="2:3" x14ac:dyDescent="0.25">
      <c r="B379" s="124"/>
      <c r="C379" s="124"/>
    </row>
    <row r="380" spans="2:3" x14ac:dyDescent="0.25">
      <c r="B380" s="124"/>
      <c r="C380" s="124"/>
    </row>
    <row r="381" spans="2:3" x14ac:dyDescent="0.25">
      <c r="B381" s="124"/>
      <c r="C381" s="124"/>
    </row>
    <row r="382" spans="2:3" x14ac:dyDescent="0.25">
      <c r="B382" s="124"/>
      <c r="C382" s="124"/>
    </row>
    <row r="383" spans="2:3" x14ac:dyDescent="0.25">
      <c r="B383" s="124"/>
      <c r="C383" s="124"/>
    </row>
    <row r="384" spans="2:3" x14ac:dyDescent="0.25">
      <c r="B384" s="124"/>
      <c r="C384" s="124"/>
    </row>
    <row r="385" spans="2:3" x14ac:dyDescent="0.25">
      <c r="B385" s="124"/>
      <c r="C385" s="124"/>
    </row>
    <row r="386" spans="2:3" x14ac:dyDescent="0.25">
      <c r="B386" s="124"/>
      <c r="C386" s="124"/>
    </row>
    <row r="387" spans="2:3" x14ac:dyDescent="0.25">
      <c r="B387" s="124"/>
      <c r="C387" s="124"/>
    </row>
    <row r="388" spans="2:3" x14ac:dyDescent="0.25">
      <c r="B388" s="124"/>
      <c r="C388" s="124"/>
    </row>
    <row r="389" spans="2:3" x14ac:dyDescent="0.25">
      <c r="B389" s="124"/>
      <c r="C389" s="124"/>
    </row>
    <row r="390" spans="2:3" x14ac:dyDescent="0.25">
      <c r="B390" s="124"/>
      <c r="C390" s="124"/>
    </row>
    <row r="391" spans="2:3" x14ac:dyDescent="0.25">
      <c r="B391" s="124"/>
      <c r="C391" s="124"/>
    </row>
    <row r="392" spans="2:3" x14ac:dyDescent="0.25">
      <c r="B392" s="124"/>
      <c r="C392" s="124"/>
    </row>
    <row r="393" spans="2:3" x14ac:dyDescent="0.25">
      <c r="B393" s="124"/>
      <c r="C393" s="124"/>
    </row>
    <row r="394" spans="2:3" x14ac:dyDescent="0.25">
      <c r="B394" s="124"/>
      <c r="C394" s="124"/>
    </row>
    <row r="395" spans="2:3" x14ac:dyDescent="0.25">
      <c r="B395" s="124"/>
      <c r="C395" s="124"/>
    </row>
    <row r="396" spans="2:3" x14ac:dyDescent="0.25">
      <c r="B396" s="124"/>
      <c r="C396" s="124"/>
    </row>
    <row r="397" spans="2:3" x14ac:dyDescent="0.25">
      <c r="B397" s="124"/>
      <c r="C397" s="124"/>
    </row>
    <row r="398" spans="2:3" x14ac:dyDescent="0.25">
      <c r="B398" s="124"/>
      <c r="C398" s="124"/>
    </row>
    <row r="399" spans="2:3" x14ac:dyDescent="0.25">
      <c r="B399" s="124"/>
      <c r="C399" s="124"/>
    </row>
    <row r="400" spans="2:3" x14ac:dyDescent="0.25">
      <c r="B400" s="124"/>
      <c r="C400" s="124"/>
    </row>
    <row r="401" spans="2:3" x14ac:dyDescent="0.25">
      <c r="B401" s="124"/>
      <c r="C401" s="124"/>
    </row>
    <row r="402" spans="2:3" x14ac:dyDescent="0.25">
      <c r="B402" s="124"/>
      <c r="C402" s="124"/>
    </row>
    <row r="403" spans="2:3" x14ac:dyDescent="0.25">
      <c r="B403" s="124"/>
      <c r="C403" s="124"/>
    </row>
    <row r="404" spans="2:3" x14ac:dyDescent="0.25">
      <c r="B404" s="124"/>
      <c r="C404" s="124"/>
    </row>
    <row r="405" spans="2:3" x14ac:dyDescent="0.25">
      <c r="B405" s="124"/>
      <c r="C405" s="124"/>
    </row>
    <row r="406" spans="2:3" x14ac:dyDescent="0.25">
      <c r="B406" s="124"/>
      <c r="C406" s="124"/>
    </row>
    <row r="407" spans="2:3" x14ac:dyDescent="0.25">
      <c r="B407" s="124"/>
      <c r="C407" s="124"/>
    </row>
    <row r="408" spans="2:3" x14ac:dyDescent="0.25">
      <c r="B408" s="124"/>
      <c r="C408" s="124"/>
    </row>
    <row r="409" spans="2:3" x14ac:dyDescent="0.25">
      <c r="B409" s="124"/>
      <c r="C409" s="124"/>
    </row>
    <row r="410" spans="2:3" x14ac:dyDescent="0.25">
      <c r="B410" s="124"/>
      <c r="C410" s="124"/>
    </row>
    <row r="411" spans="2:3" x14ac:dyDescent="0.25">
      <c r="B411" s="124"/>
      <c r="C411" s="124"/>
    </row>
    <row r="412" spans="2:3" x14ac:dyDescent="0.25">
      <c r="B412" s="124"/>
      <c r="C412" s="124"/>
    </row>
    <row r="413" spans="2:3" x14ac:dyDescent="0.25">
      <c r="B413" s="124"/>
      <c r="C413" s="124"/>
    </row>
    <row r="414" spans="2:3" x14ac:dyDescent="0.25">
      <c r="B414" s="124"/>
      <c r="C414" s="124"/>
    </row>
    <row r="415" spans="2:3" x14ac:dyDescent="0.25">
      <c r="B415" s="124"/>
      <c r="C415" s="124"/>
    </row>
    <row r="416" spans="2:3" x14ac:dyDescent="0.25">
      <c r="B416" s="124"/>
      <c r="C416" s="124"/>
    </row>
    <row r="417" spans="2:3" x14ac:dyDescent="0.25">
      <c r="B417" s="124"/>
      <c r="C417" s="124"/>
    </row>
    <row r="418" spans="2:3" x14ac:dyDescent="0.25">
      <c r="B418" s="124"/>
      <c r="C418" s="124"/>
    </row>
    <row r="419" spans="2:3" x14ac:dyDescent="0.25">
      <c r="B419" s="124"/>
      <c r="C419" s="124"/>
    </row>
    <row r="420" spans="2:3" x14ac:dyDescent="0.25">
      <c r="B420" s="124"/>
      <c r="C420" s="124"/>
    </row>
    <row r="421" spans="2:3" x14ac:dyDescent="0.25">
      <c r="B421" s="124"/>
      <c r="C421" s="124"/>
    </row>
    <row r="422" spans="2:3" x14ac:dyDescent="0.25">
      <c r="B422" s="124"/>
      <c r="C422" s="124"/>
    </row>
    <row r="423" spans="2:3" x14ac:dyDescent="0.25">
      <c r="B423" s="124"/>
      <c r="C423" s="124"/>
    </row>
    <row r="424" spans="2:3" x14ac:dyDescent="0.25">
      <c r="B424" s="124"/>
      <c r="C424" s="124"/>
    </row>
    <row r="425" spans="2:3" x14ac:dyDescent="0.25">
      <c r="B425" s="124"/>
      <c r="C425" s="124"/>
    </row>
    <row r="426" spans="2:3" x14ac:dyDescent="0.25">
      <c r="B426" s="124"/>
      <c r="C426" s="124"/>
    </row>
    <row r="427" spans="2:3" x14ac:dyDescent="0.25">
      <c r="B427" s="124"/>
      <c r="C427" s="124"/>
    </row>
    <row r="428" spans="2:3" x14ac:dyDescent="0.25">
      <c r="B428" s="124"/>
      <c r="C428" s="124"/>
    </row>
    <row r="429" spans="2:3" x14ac:dyDescent="0.25">
      <c r="B429" s="124"/>
      <c r="C429" s="124"/>
    </row>
    <row r="430" spans="2:3" x14ac:dyDescent="0.25">
      <c r="B430" s="124"/>
      <c r="C430" s="124"/>
    </row>
    <row r="431" spans="2:3" x14ac:dyDescent="0.25">
      <c r="B431" s="124"/>
      <c r="C431" s="124"/>
    </row>
    <row r="432" spans="2:3" x14ac:dyDescent="0.25">
      <c r="B432" s="124"/>
      <c r="C432" s="124"/>
    </row>
    <row r="433" spans="2:3" x14ac:dyDescent="0.25">
      <c r="B433" s="124"/>
      <c r="C433" s="124"/>
    </row>
    <row r="434" spans="2:3" x14ac:dyDescent="0.25">
      <c r="B434" s="124"/>
      <c r="C434" s="124"/>
    </row>
    <row r="435" spans="2:3" x14ac:dyDescent="0.25">
      <c r="B435" s="124"/>
      <c r="C435" s="124"/>
    </row>
    <row r="436" spans="2:3" x14ac:dyDescent="0.25">
      <c r="B436" s="124"/>
      <c r="C436" s="124"/>
    </row>
    <row r="437" spans="2:3" x14ac:dyDescent="0.25">
      <c r="B437" s="124"/>
      <c r="C437" s="124"/>
    </row>
    <row r="438" spans="2:3" x14ac:dyDescent="0.25">
      <c r="B438" s="124"/>
      <c r="C438" s="124"/>
    </row>
    <row r="439" spans="2:3" x14ac:dyDescent="0.25">
      <c r="B439" s="124"/>
      <c r="C439" s="124"/>
    </row>
    <row r="440" spans="2:3" x14ac:dyDescent="0.25">
      <c r="B440" s="124"/>
      <c r="C440" s="124"/>
    </row>
    <row r="441" spans="2:3" x14ac:dyDescent="0.25">
      <c r="B441" s="124"/>
      <c r="C441" s="124"/>
    </row>
    <row r="442" spans="2:3" x14ac:dyDescent="0.25">
      <c r="B442" s="124"/>
      <c r="C442" s="124"/>
    </row>
    <row r="443" spans="2:3" x14ac:dyDescent="0.25">
      <c r="B443" s="124"/>
      <c r="C443" s="124"/>
    </row>
    <row r="444" spans="2:3" x14ac:dyDescent="0.25">
      <c r="B444" s="124"/>
      <c r="C444" s="124"/>
    </row>
    <row r="445" spans="2:3" x14ac:dyDescent="0.25">
      <c r="B445" s="124"/>
      <c r="C445" s="124"/>
    </row>
    <row r="446" spans="2:3" x14ac:dyDescent="0.25">
      <c r="B446" s="124"/>
      <c r="C446" s="124"/>
    </row>
    <row r="447" spans="2:3" x14ac:dyDescent="0.25">
      <c r="B447" s="124"/>
      <c r="C447" s="124"/>
    </row>
    <row r="448" spans="2:3" x14ac:dyDescent="0.25">
      <c r="B448" s="124"/>
      <c r="C448" s="124"/>
    </row>
    <row r="449" spans="2:3" x14ac:dyDescent="0.25">
      <c r="B449" s="124"/>
      <c r="C449" s="124"/>
    </row>
    <row r="450" spans="2:3" x14ac:dyDescent="0.25">
      <c r="B450" s="124"/>
      <c r="C450" s="124"/>
    </row>
    <row r="451" spans="2:3" x14ac:dyDescent="0.25">
      <c r="B451" s="124"/>
      <c r="C451" s="124"/>
    </row>
    <row r="452" spans="2:3" x14ac:dyDescent="0.25">
      <c r="B452" s="124"/>
      <c r="C452" s="124"/>
    </row>
    <row r="453" spans="2:3" x14ac:dyDescent="0.25">
      <c r="B453" s="124"/>
      <c r="C453" s="124"/>
    </row>
    <row r="454" spans="2:3" x14ac:dyDescent="0.25">
      <c r="B454" s="124"/>
      <c r="C454" s="124"/>
    </row>
    <row r="455" spans="2:3" x14ac:dyDescent="0.25">
      <c r="B455" s="124"/>
      <c r="C455" s="124"/>
    </row>
    <row r="456" spans="2:3" x14ac:dyDescent="0.25">
      <c r="B456" s="124"/>
      <c r="C456" s="124"/>
    </row>
    <row r="457" spans="2:3" x14ac:dyDescent="0.25">
      <c r="B457" s="124"/>
      <c r="C457" s="124"/>
    </row>
    <row r="458" spans="2:3" x14ac:dyDescent="0.25">
      <c r="B458" s="124"/>
      <c r="C458" s="124"/>
    </row>
    <row r="459" spans="2:3" x14ac:dyDescent="0.25">
      <c r="B459" s="124"/>
      <c r="C459" s="124"/>
    </row>
    <row r="460" spans="2:3" x14ac:dyDescent="0.25">
      <c r="B460" s="124"/>
      <c r="C460" s="124"/>
    </row>
    <row r="461" spans="2:3" x14ac:dyDescent="0.25">
      <c r="B461" s="124"/>
      <c r="C461" s="124"/>
    </row>
    <row r="462" spans="2:3" x14ac:dyDescent="0.25">
      <c r="B462" s="124"/>
      <c r="C462" s="124"/>
    </row>
    <row r="463" spans="2:3" x14ac:dyDescent="0.25">
      <c r="B463" s="124"/>
      <c r="C463" s="124"/>
    </row>
    <row r="464" spans="2:3" x14ac:dyDescent="0.25">
      <c r="B464" s="124"/>
      <c r="C464" s="124"/>
    </row>
    <row r="465" spans="2:3" x14ac:dyDescent="0.25">
      <c r="B465" s="124"/>
      <c r="C465" s="124"/>
    </row>
    <row r="466" spans="2:3" x14ac:dyDescent="0.25">
      <c r="B466" s="124"/>
      <c r="C466" s="124"/>
    </row>
    <row r="467" spans="2:3" x14ac:dyDescent="0.25">
      <c r="B467" s="124"/>
      <c r="C467" s="124"/>
    </row>
    <row r="468" spans="2:3" x14ac:dyDescent="0.25">
      <c r="B468" s="124"/>
      <c r="C468" s="124"/>
    </row>
    <row r="469" spans="2:3" x14ac:dyDescent="0.25">
      <c r="B469" s="124"/>
      <c r="C469" s="124"/>
    </row>
    <row r="470" spans="2:3" x14ac:dyDescent="0.25">
      <c r="B470" s="124"/>
      <c r="C470" s="124"/>
    </row>
    <row r="471" spans="2:3" x14ac:dyDescent="0.25">
      <c r="B471" s="124"/>
      <c r="C471" s="124"/>
    </row>
    <row r="472" spans="2:3" x14ac:dyDescent="0.25">
      <c r="B472" s="124"/>
      <c r="C472" s="124"/>
    </row>
    <row r="473" spans="2:3" x14ac:dyDescent="0.25">
      <c r="B473" s="124"/>
      <c r="C473" s="124"/>
    </row>
    <row r="474" spans="2:3" x14ac:dyDescent="0.25">
      <c r="B474" s="124"/>
      <c r="C474" s="124"/>
    </row>
    <row r="475" spans="2:3" x14ac:dyDescent="0.25">
      <c r="B475" s="124"/>
      <c r="C475" s="124"/>
    </row>
    <row r="476" spans="2:3" x14ac:dyDescent="0.25">
      <c r="B476" s="124"/>
      <c r="C476" s="124"/>
    </row>
    <row r="477" spans="2:3" x14ac:dyDescent="0.25">
      <c r="B477" s="124"/>
      <c r="C477" s="124"/>
    </row>
    <row r="478" spans="2:3" x14ac:dyDescent="0.25">
      <c r="B478" s="124"/>
      <c r="C478" s="124"/>
    </row>
    <row r="479" spans="2:3" x14ac:dyDescent="0.25">
      <c r="B479" s="124"/>
      <c r="C479" s="124"/>
    </row>
    <row r="480" spans="2:3" x14ac:dyDescent="0.25">
      <c r="B480" s="124"/>
      <c r="C480" s="124"/>
    </row>
    <row r="481" spans="2:3" x14ac:dyDescent="0.25">
      <c r="B481" s="124"/>
      <c r="C481" s="124"/>
    </row>
    <row r="482" spans="2:3" x14ac:dyDescent="0.25">
      <c r="B482" s="124"/>
      <c r="C482" s="124"/>
    </row>
    <row r="483" spans="2:3" x14ac:dyDescent="0.25">
      <c r="B483" s="124"/>
      <c r="C483" s="124"/>
    </row>
    <row r="484" spans="2:3" x14ac:dyDescent="0.25">
      <c r="B484" s="124"/>
      <c r="C484" s="124"/>
    </row>
    <row r="485" spans="2:3" x14ac:dyDescent="0.25">
      <c r="B485" s="124"/>
      <c r="C485" s="124"/>
    </row>
    <row r="486" spans="2:3" x14ac:dyDescent="0.25">
      <c r="B486" s="124"/>
      <c r="C486" s="124"/>
    </row>
    <row r="487" spans="2:3" x14ac:dyDescent="0.25">
      <c r="B487" s="124"/>
      <c r="C487" s="124"/>
    </row>
    <row r="488" spans="2:3" x14ac:dyDescent="0.25">
      <c r="B488" s="124"/>
      <c r="C488" s="124"/>
    </row>
    <row r="489" spans="2:3" x14ac:dyDescent="0.25">
      <c r="B489" s="124"/>
      <c r="C489" s="124"/>
    </row>
    <row r="490" spans="2:3" x14ac:dyDescent="0.25">
      <c r="B490" s="124"/>
      <c r="C490" s="124"/>
    </row>
    <row r="491" spans="2:3" x14ac:dyDescent="0.25">
      <c r="B491" s="124"/>
      <c r="C491" s="124"/>
    </row>
    <row r="492" spans="2:3" x14ac:dyDescent="0.25">
      <c r="B492" s="124"/>
      <c r="C492" s="124"/>
    </row>
    <row r="493" spans="2:3" x14ac:dyDescent="0.25">
      <c r="B493" s="124"/>
      <c r="C493" s="124"/>
    </row>
    <row r="494" spans="2:3" x14ac:dyDescent="0.25">
      <c r="B494" s="124"/>
      <c r="C494" s="124"/>
    </row>
    <row r="495" spans="2:3" x14ac:dyDescent="0.25">
      <c r="B495" s="124"/>
      <c r="C495" s="124"/>
    </row>
    <row r="496" spans="2:3" x14ac:dyDescent="0.25">
      <c r="B496" s="124"/>
      <c r="C496" s="124"/>
    </row>
    <row r="497" spans="2:3" x14ac:dyDescent="0.25">
      <c r="B497" s="124"/>
      <c r="C497" s="124"/>
    </row>
    <row r="498" spans="2:3" x14ac:dyDescent="0.25">
      <c r="B498" s="124"/>
      <c r="C498" s="124"/>
    </row>
    <row r="499" spans="2:3" x14ac:dyDescent="0.25">
      <c r="B499" s="124"/>
      <c r="C499" s="124"/>
    </row>
    <row r="500" spans="2:3" x14ac:dyDescent="0.25">
      <c r="B500" s="124"/>
      <c r="C500" s="124"/>
    </row>
    <row r="501" spans="2:3" x14ac:dyDescent="0.25">
      <c r="B501" s="124"/>
      <c r="C501" s="124"/>
    </row>
    <row r="502" spans="2:3" x14ac:dyDescent="0.25">
      <c r="B502" s="124"/>
      <c r="C502" s="124"/>
    </row>
    <row r="503" spans="2:3" x14ac:dyDescent="0.25">
      <c r="B503" s="124"/>
      <c r="C503" s="124"/>
    </row>
    <row r="504" spans="2:3" x14ac:dyDescent="0.25">
      <c r="B504" s="124"/>
      <c r="C504" s="124"/>
    </row>
    <row r="505" spans="2:3" x14ac:dyDescent="0.25">
      <c r="B505" s="124"/>
      <c r="C505" s="124"/>
    </row>
    <row r="506" spans="2:3" x14ac:dyDescent="0.25">
      <c r="B506" s="124"/>
      <c r="C506" s="124"/>
    </row>
    <row r="507" spans="2:3" x14ac:dyDescent="0.25">
      <c r="B507" s="124"/>
      <c r="C507" s="124"/>
    </row>
    <row r="508" spans="2:3" x14ac:dyDescent="0.25">
      <c r="B508" s="124"/>
      <c r="C508" s="124"/>
    </row>
    <row r="509" spans="2:3" x14ac:dyDescent="0.25">
      <c r="B509" s="124"/>
      <c r="C509" s="124"/>
    </row>
    <row r="510" spans="2:3" x14ac:dyDescent="0.25">
      <c r="B510" s="124"/>
      <c r="C510" s="124"/>
    </row>
    <row r="511" spans="2:3" x14ac:dyDescent="0.25">
      <c r="B511" s="124"/>
      <c r="C511" s="124"/>
    </row>
    <row r="512" spans="2:3" x14ac:dyDescent="0.25">
      <c r="B512" s="124"/>
      <c r="C512" s="124"/>
    </row>
    <row r="513" spans="2:3" x14ac:dyDescent="0.25">
      <c r="B513" s="124"/>
      <c r="C513" s="124"/>
    </row>
    <row r="514" spans="2:3" x14ac:dyDescent="0.25">
      <c r="B514" s="124"/>
      <c r="C514" s="124"/>
    </row>
    <row r="515" spans="2:3" x14ac:dyDescent="0.25">
      <c r="B515" s="124"/>
      <c r="C515" s="124"/>
    </row>
    <row r="516" spans="2:3" x14ac:dyDescent="0.25">
      <c r="B516" s="124"/>
      <c r="C516" s="124"/>
    </row>
    <row r="517" spans="2:3" x14ac:dyDescent="0.25">
      <c r="B517" s="124"/>
      <c r="C517" s="124"/>
    </row>
    <row r="518" spans="2:3" x14ac:dyDescent="0.25">
      <c r="B518" s="124"/>
      <c r="C518" s="124"/>
    </row>
    <row r="519" spans="2:3" x14ac:dyDescent="0.25">
      <c r="B519" s="124"/>
      <c r="C519" s="124"/>
    </row>
    <row r="520" spans="2:3" x14ac:dyDescent="0.25">
      <c r="B520" s="124"/>
      <c r="C520" s="124"/>
    </row>
    <row r="521" spans="2:3" x14ac:dyDescent="0.25">
      <c r="B521" s="124"/>
      <c r="C521" s="124"/>
    </row>
    <row r="522" spans="2:3" x14ac:dyDescent="0.25">
      <c r="B522" s="124"/>
      <c r="C522" s="124"/>
    </row>
    <row r="523" spans="2:3" x14ac:dyDescent="0.25">
      <c r="B523" s="124"/>
      <c r="C523" s="124"/>
    </row>
    <row r="524" spans="2:3" x14ac:dyDescent="0.25">
      <c r="B524" s="124"/>
      <c r="C524" s="124"/>
    </row>
    <row r="525" spans="2:3" x14ac:dyDescent="0.25">
      <c r="B525" s="124"/>
      <c r="C525" s="124"/>
    </row>
    <row r="526" spans="2:3" x14ac:dyDescent="0.25">
      <c r="B526" s="124"/>
      <c r="C526" s="124"/>
    </row>
    <row r="527" spans="2:3" x14ac:dyDescent="0.25">
      <c r="B527" s="124"/>
      <c r="C527" s="124"/>
    </row>
    <row r="528" spans="2:3" x14ac:dyDescent="0.25">
      <c r="B528" s="124"/>
      <c r="C528" s="124"/>
    </row>
    <row r="529" spans="2:3" x14ac:dyDescent="0.25">
      <c r="B529" s="124"/>
      <c r="C529" s="124"/>
    </row>
    <row r="530" spans="2:3" x14ac:dyDescent="0.25">
      <c r="B530" s="124"/>
      <c r="C530" s="124"/>
    </row>
    <row r="531" spans="2:3" x14ac:dyDescent="0.25">
      <c r="B531" s="124"/>
      <c r="C531" s="124"/>
    </row>
    <row r="532" spans="2:3" x14ac:dyDescent="0.25">
      <c r="B532" s="124"/>
      <c r="C532" s="124"/>
    </row>
    <row r="533" spans="2:3" x14ac:dyDescent="0.25">
      <c r="B533" s="124"/>
      <c r="C533" s="124"/>
    </row>
    <row r="534" spans="2:3" x14ac:dyDescent="0.25">
      <c r="B534" s="124"/>
      <c r="C534" s="124"/>
    </row>
    <row r="535" spans="2:3" x14ac:dyDescent="0.25">
      <c r="B535" s="124"/>
      <c r="C535" s="124"/>
    </row>
    <row r="536" spans="2:3" x14ac:dyDescent="0.25">
      <c r="B536" s="124"/>
      <c r="C536" s="124"/>
    </row>
    <row r="537" spans="2:3" x14ac:dyDescent="0.25">
      <c r="B537" s="124"/>
      <c r="C537" s="124"/>
    </row>
    <row r="538" spans="2:3" x14ac:dyDescent="0.25">
      <c r="B538" s="124"/>
      <c r="C538" s="124"/>
    </row>
    <row r="539" spans="2:3" x14ac:dyDescent="0.25">
      <c r="B539" s="124"/>
      <c r="C539" s="124"/>
    </row>
    <row r="540" spans="2:3" x14ac:dyDescent="0.25">
      <c r="B540" s="124"/>
      <c r="C540" s="124"/>
    </row>
    <row r="541" spans="2:3" x14ac:dyDescent="0.25">
      <c r="B541" s="124"/>
      <c r="C541" s="124"/>
    </row>
    <row r="542" spans="2:3" x14ac:dyDescent="0.25">
      <c r="B542" s="124"/>
      <c r="C542" s="124"/>
    </row>
    <row r="543" spans="2:3" x14ac:dyDescent="0.25">
      <c r="B543" s="124"/>
      <c r="C543" s="124"/>
    </row>
    <row r="544" spans="2:3" x14ac:dyDescent="0.25">
      <c r="B544" s="124"/>
      <c r="C544" s="124"/>
    </row>
    <row r="545" spans="2:3" x14ac:dyDescent="0.25">
      <c r="B545" s="124"/>
      <c r="C545" s="124"/>
    </row>
    <row r="546" spans="2:3" x14ac:dyDescent="0.25">
      <c r="B546" s="124"/>
      <c r="C546" s="124"/>
    </row>
    <row r="547" spans="2:3" x14ac:dyDescent="0.25">
      <c r="B547" s="124"/>
      <c r="C547" s="124"/>
    </row>
    <row r="548" spans="2:3" x14ac:dyDescent="0.25">
      <c r="B548" s="124"/>
      <c r="C548" s="124"/>
    </row>
    <row r="549" spans="2:3" x14ac:dyDescent="0.25">
      <c r="B549" s="124"/>
      <c r="C549" s="124"/>
    </row>
    <row r="550" spans="2:3" x14ac:dyDescent="0.25">
      <c r="B550" s="124"/>
      <c r="C550" s="124"/>
    </row>
    <row r="551" spans="2:3" x14ac:dyDescent="0.25">
      <c r="B551" s="124"/>
      <c r="C551" s="124"/>
    </row>
    <row r="552" spans="2:3" x14ac:dyDescent="0.25">
      <c r="B552" s="124"/>
      <c r="C552" s="124"/>
    </row>
    <row r="553" spans="2:3" x14ac:dyDescent="0.25">
      <c r="B553" s="124"/>
      <c r="C553" s="124"/>
    </row>
    <row r="554" spans="2:3" x14ac:dyDescent="0.25">
      <c r="B554" s="124"/>
      <c r="C554" s="124"/>
    </row>
    <row r="555" spans="2:3" x14ac:dyDescent="0.25">
      <c r="B555" s="124"/>
      <c r="C555" s="124"/>
    </row>
    <row r="556" spans="2:3" x14ac:dyDescent="0.25">
      <c r="B556" s="124"/>
      <c r="C556" s="124"/>
    </row>
    <row r="557" spans="2:3" x14ac:dyDescent="0.25">
      <c r="B557" s="124"/>
      <c r="C557" s="124"/>
    </row>
    <row r="558" spans="2:3" x14ac:dyDescent="0.25">
      <c r="B558" s="124"/>
      <c r="C558" s="124"/>
    </row>
    <row r="559" spans="2:3" x14ac:dyDescent="0.25">
      <c r="B559" s="124"/>
      <c r="C559" s="124"/>
    </row>
    <row r="560" spans="2:3" x14ac:dyDescent="0.25">
      <c r="B560" s="124"/>
      <c r="C560" s="124"/>
    </row>
    <row r="561" spans="2:3" x14ac:dyDescent="0.25">
      <c r="B561" s="124"/>
      <c r="C561" s="124"/>
    </row>
    <row r="562" spans="2:3" x14ac:dyDescent="0.25">
      <c r="B562" s="124"/>
      <c r="C562" s="124"/>
    </row>
    <row r="563" spans="2:3" x14ac:dyDescent="0.25">
      <c r="B563" s="124"/>
      <c r="C563" s="124"/>
    </row>
    <row r="564" spans="2:3" x14ac:dyDescent="0.25">
      <c r="B564" s="124"/>
      <c r="C564" s="124"/>
    </row>
    <row r="565" spans="2:3" x14ac:dyDescent="0.25">
      <c r="B565" s="124"/>
      <c r="C565" s="124"/>
    </row>
    <row r="566" spans="2:3" x14ac:dyDescent="0.25">
      <c r="B566" s="124"/>
      <c r="C566" s="124"/>
    </row>
    <row r="567" spans="2:3" x14ac:dyDescent="0.25">
      <c r="B567" s="124"/>
      <c r="C567" s="124"/>
    </row>
    <row r="568" spans="2:3" x14ac:dyDescent="0.25">
      <c r="B568" s="124"/>
      <c r="C568" s="124"/>
    </row>
    <row r="569" spans="2:3" x14ac:dyDescent="0.25">
      <c r="B569" s="124"/>
      <c r="C569" s="124"/>
    </row>
    <row r="570" spans="2:3" x14ac:dyDescent="0.25">
      <c r="B570" s="124"/>
      <c r="C570" s="124"/>
    </row>
    <row r="571" spans="2:3" x14ac:dyDescent="0.25">
      <c r="B571" s="124"/>
      <c r="C571" s="124"/>
    </row>
    <row r="572" spans="2:3" x14ac:dyDescent="0.25">
      <c r="B572" s="124"/>
      <c r="C572" s="124"/>
    </row>
    <row r="573" spans="2:3" x14ac:dyDescent="0.25">
      <c r="B573" s="124"/>
      <c r="C573" s="124"/>
    </row>
    <row r="574" spans="2:3" x14ac:dyDescent="0.25">
      <c r="B574" s="124"/>
      <c r="C574" s="124"/>
    </row>
    <row r="575" spans="2:3" x14ac:dyDescent="0.25">
      <c r="B575" s="124"/>
      <c r="C575" s="124"/>
    </row>
    <row r="576" spans="2:3" x14ac:dyDescent="0.25">
      <c r="B576" s="124"/>
      <c r="C576" s="124"/>
    </row>
    <row r="577" spans="2:3" x14ac:dyDescent="0.25">
      <c r="B577" s="124"/>
      <c r="C577" s="124"/>
    </row>
    <row r="578" spans="2:3" x14ac:dyDescent="0.25">
      <c r="B578" s="124"/>
      <c r="C578" s="124"/>
    </row>
    <row r="579" spans="2:3" x14ac:dyDescent="0.25">
      <c r="B579" s="124"/>
      <c r="C579" s="124"/>
    </row>
    <row r="580" spans="2:3" x14ac:dyDescent="0.25">
      <c r="B580" s="124"/>
      <c r="C580" s="124"/>
    </row>
    <row r="581" spans="2:3" x14ac:dyDescent="0.25">
      <c r="B581" s="124"/>
      <c r="C581" s="124"/>
    </row>
    <row r="582" spans="2:3" x14ac:dyDescent="0.25">
      <c r="B582" s="124"/>
      <c r="C582" s="124"/>
    </row>
    <row r="583" spans="2:3" x14ac:dyDescent="0.25">
      <c r="B583" s="124"/>
      <c r="C583" s="124"/>
    </row>
    <row r="584" spans="2:3" x14ac:dyDescent="0.25">
      <c r="B584" s="124"/>
      <c r="C584" s="124"/>
    </row>
    <row r="585" spans="2:3" x14ac:dyDescent="0.25">
      <c r="B585" s="124"/>
      <c r="C585" s="124"/>
    </row>
    <row r="586" spans="2:3" x14ac:dyDescent="0.25">
      <c r="B586" s="124"/>
      <c r="C586" s="124"/>
    </row>
    <row r="587" spans="2:3" x14ac:dyDescent="0.25">
      <c r="B587" s="124"/>
      <c r="C587" s="124"/>
    </row>
    <row r="588" spans="2:3" x14ac:dyDescent="0.25">
      <c r="B588" s="124"/>
      <c r="C588" s="124"/>
    </row>
    <row r="589" spans="2:3" x14ac:dyDescent="0.25">
      <c r="B589" s="124"/>
      <c r="C589" s="124"/>
    </row>
    <row r="590" spans="2:3" x14ac:dyDescent="0.25">
      <c r="B590" s="124"/>
      <c r="C590" s="124"/>
    </row>
    <row r="591" spans="2:3" x14ac:dyDescent="0.25">
      <c r="B591" s="124"/>
      <c r="C591" s="124"/>
    </row>
    <row r="592" spans="2:3" x14ac:dyDescent="0.25">
      <c r="B592" s="124"/>
      <c r="C592" s="124"/>
    </row>
    <row r="593" spans="2:3" x14ac:dyDescent="0.25">
      <c r="B593" s="124"/>
      <c r="C593" s="124"/>
    </row>
    <row r="594" spans="2:3" x14ac:dyDescent="0.25">
      <c r="B594" s="124"/>
      <c r="C594" s="124"/>
    </row>
    <row r="595" spans="2:3" x14ac:dyDescent="0.25">
      <c r="B595" s="124"/>
      <c r="C595" s="124"/>
    </row>
    <row r="596" spans="2:3" x14ac:dyDescent="0.25">
      <c r="B596" s="124"/>
      <c r="C596" s="124"/>
    </row>
    <row r="597" spans="2:3" x14ac:dyDescent="0.25">
      <c r="B597" s="124"/>
      <c r="C597" s="124"/>
    </row>
    <row r="598" spans="2:3" x14ac:dyDescent="0.25">
      <c r="B598" s="124"/>
      <c r="C598" s="124"/>
    </row>
    <row r="599" spans="2:3" x14ac:dyDescent="0.25">
      <c r="B599" s="124"/>
      <c r="C599" s="124"/>
    </row>
    <row r="600" spans="2:3" x14ac:dyDescent="0.25">
      <c r="B600" s="124"/>
      <c r="C600" s="124"/>
    </row>
    <row r="601" spans="2:3" x14ac:dyDescent="0.25">
      <c r="B601" s="124"/>
      <c r="C601" s="124"/>
    </row>
    <row r="602" spans="2:3" x14ac:dyDescent="0.25">
      <c r="B602" s="124"/>
      <c r="C602" s="124"/>
    </row>
    <row r="603" spans="2:3" x14ac:dyDescent="0.25">
      <c r="B603" s="124"/>
      <c r="C603" s="124"/>
    </row>
    <row r="604" spans="2:3" x14ac:dyDescent="0.25">
      <c r="B604" s="124"/>
      <c r="C604" s="124"/>
    </row>
    <row r="605" spans="2:3" x14ac:dyDescent="0.25">
      <c r="B605" s="124"/>
      <c r="C605" s="124"/>
    </row>
    <row r="606" spans="2:3" x14ac:dyDescent="0.25">
      <c r="B606" s="124"/>
      <c r="C606" s="124"/>
    </row>
    <row r="607" spans="2:3" x14ac:dyDescent="0.25">
      <c r="B607" s="124"/>
      <c r="C607" s="124"/>
    </row>
    <row r="608" spans="2:3" x14ac:dyDescent="0.25">
      <c r="B608" s="124"/>
      <c r="C608" s="124"/>
    </row>
    <row r="609" spans="2:3" x14ac:dyDescent="0.25">
      <c r="B609" s="124"/>
      <c r="C609" s="124"/>
    </row>
    <row r="610" spans="2:3" x14ac:dyDescent="0.25">
      <c r="B610" s="124"/>
      <c r="C610" s="124"/>
    </row>
    <row r="611" spans="2:3" x14ac:dyDescent="0.25">
      <c r="B611" s="124"/>
      <c r="C611" s="124"/>
    </row>
    <row r="612" spans="2:3" x14ac:dyDescent="0.25">
      <c r="B612" s="124"/>
      <c r="C612" s="124"/>
    </row>
    <row r="613" spans="2:3" x14ac:dyDescent="0.25">
      <c r="B613" s="124"/>
      <c r="C613" s="124"/>
    </row>
    <row r="614" spans="2:3" x14ac:dyDescent="0.25">
      <c r="B614" s="124"/>
      <c r="C614" s="124"/>
    </row>
    <row r="615" spans="2:3" x14ac:dyDescent="0.25">
      <c r="B615" s="124"/>
      <c r="C615" s="124"/>
    </row>
    <row r="616" spans="2:3" x14ac:dyDescent="0.25">
      <c r="B616" s="124"/>
      <c r="C616" s="124"/>
    </row>
    <row r="617" spans="2:3" x14ac:dyDescent="0.25">
      <c r="B617" s="124"/>
      <c r="C617" s="124"/>
    </row>
    <row r="618" spans="2:3" x14ac:dyDescent="0.25">
      <c r="B618" s="124"/>
      <c r="C618" s="124"/>
    </row>
    <row r="619" spans="2:3" x14ac:dyDescent="0.25">
      <c r="B619" s="124"/>
      <c r="C619" s="124"/>
    </row>
    <row r="620" spans="2:3" x14ac:dyDescent="0.25">
      <c r="B620" s="124"/>
      <c r="C620" s="124"/>
    </row>
    <row r="621" spans="2:3" x14ac:dyDescent="0.25">
      <c r="B621" s="124"/>
      <c r="C621" s="124"/>
    </row>
    <row r="622" spans="2:3" x14ac:dyDescent="0.25">
      <c r="B622" s="124"/>
      <c r="C622" s="124"/>
    </row>
    <row r="623" spans="2:3" x14ac:dyDescent="0.25">
      <c r="B623" s="124"/>
      <c r="C623" s="124"/>
    </row>
    <row r="624" spans="2:3" x14ac:dyDescent="0.25">
      <c r="B624" s="124"/>
      <c r="C624" s="124"/>
    </row>
    <row r="625" spans="2:3" x14ac:dyDescent="0.25">
      <c r="B625" s="124"/>
      <c r="C625" s="124"/>
    </row>
    <row r="626" spans="2:3" x14ac:dyDescent="0.25">
      <c r="B626" s="124"/>
      <c r="C626" s="124"/>
    </row>
    <row r="627" spans="2:3" x14ac:dyDescent="0.25">
      <c r="B627" s="124"/>
      <c r="C627" s="124"/>
    </row>
    <row r="628" spans="2:3" x14ac:dyDescent="0.25">
      <c r="B628" s="124"/>
      <c r="C628" s="124"/>
    </row>
    <row r="629" spans="2:3" x14ac:dyDescent="0.25">
      <c r="B629" s="124"/>
      <c r="C629" s="124"/>
    </row>
    <row r="630" spans="2:3" x14ac:dyDescent="0.25">
      <c r="B630" s="124"/>
      <c r="C630" s="124"/>
    </row>
    <row r="631" spans="2:3" x14ac:dyDescent="0.25">
      <c r="B631" s="124"/>
      <c r="C631" s="124"/>
    </row>
    <row r="632" spans="2:3" x14ac:dyDescent="0.25">
      <c r="B632" s="124"/>
      <c r="C632" s="124"/>
    </row>
    <row r="633" spans="2:3" x14ac:dyDescent="0.25">
      <c r="B633" s="124"/>
      <c r="C633" s="124"/>
    </row>
    <row r="634" spans="2:3" x14ac:dyDescent="0.25">
      <c r="B634" s="124"/>
      <c r="C634" s="124"/>
    </row>
    <row r="635" spans="2:3" x14ac:dyDescent="0.25">
      <c r="B635" s="124"/>
      <c r="C635" s="124"/>
    </row>
    <row r="636" spans="2:3" x14ac:dyDescent="0.25">
      <c r="B636" s="124"/>
      <c r="C636" s="124"/>
    </row>
    <row r="637" spans="2:3" x14ac:dyDescent="0.25">
      <c r="B637" s="124"/>
      <c r="C637" s="124"/>
    </row>
    <row r="638" spans="2:3" x14ac:dyDescent="0.25">
      <c r="B638" s="124"/>
      <c r="C638" s="124"/>
    </row>
    <row r="639" spans="2:3" x14ac:dyDescent="0.25">
      <c r="B639" s="124"/>
      <c r="C639" s="124"/>
    </row>
    <row r="640" spans="2:3" x14ac:dyDescent="0.25">
      <c r="B640" s="124"/>
      <c r="C640" s="124"/>
    </row>
    <row r="641" spans="2:3" x14ac:dyDescent="0.25">
      <c r="B641" s="124"/>
      <c r="C641" s="124"/>
    </row>
    <row r="642" spans="2:3" x14ac:dyDescent="0.25">
      <c r="B642" s="124"/>
      <c r="C642" s="124"/>
    </row>
    <row r="643" spans="2:3" x14ac:dyDescent="0.25">
      <c r="B643" s="124"/>
      <c r="C643" s="124"/>
    </row>
    <row r="644" spans="2:3" x14ac:dyDescent="0.25">
      <c r="B644" s="124"/>
      <c r="C644" s="124"/>
    </row>
    <row r="645" spans="2:3" x14ac:dyDescent="0.25">
      <c r="B645" s="124"/>
      <c r="C645" s="124"/>
    </row>
    <row r="646" spans="2:3" x14ac:dyDescent="0.25">
      <c r="B646" s="124"/>
      <c r="C646" s="124"/>
    </row>
    <row r="647" spans="2:3" x14ac:dyDescent="0.25">
      <c r="B647" s="124"/>
      <c r="C647" s="124"/>
    </row>
    <row r="648" spans="2:3" x14ac:dyDescent="0.25">
      <c r="B648" s="124"/>
      <c r="C648" s="124"/>
    </row>
    <row r="649" spans="2:3" x14ac:dyDescent="0.25">
      <c r="B649" s="124"/>
      <c r="C649" s="124"/>
    </row>
    <row r="650" spans="2:3" x14ac:dyDescent="0.25">
      <c r="B650" s="124"/>
      <c r="C650" s="124"/>
    </row>
    <row r="651" spans="2:3" x14ac:dyDescent="0.25">
      <c r="B651" s="124"/>
      <c r="C651" s="124"/>
    </row>
    <row r="652" spans="2:3" x14ac:dyDescent="0.25">
      <c r="B652" s="124"/>
      <c r="C652" s="124"/>
    </row>
    <row r="653" spans="2:3" x14ac:dyDescent="0.25">
      <c r="B653" s="124"/>
      <c r="C653" s="124"/>
    </row>
    <row r="654" spans="2:3" x14ac:dyDescent="0.25">
      <c r="B654" s="124"/>
      <c r="C654" s="124"/>
    </row>
    <row r="655" spans="2:3" x14ac:dyDescent="0.25">
      <c r="B655" s="124"/>
      <c r="C655" s="124"/>
    </row>
    <row r="656" spans="2:3" x14ac:dyDescent="0.25">
      <c r="B656" s="124"/>
      <c r="C656" s="124"/>
    </row>
    <row r="657" spans="2:3" x14ac:dyDescent="0.25">
      <c r="B657" s="124"/>
      <c r="C657" s="124"/>
    </row>
    <row r="658" spans="2:3" x14ac:dyDescent="0.25">
      <c r="B658" s="124"/>
      <c r="C658" s="124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L689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20.28515625" style="43" bestFit="1" customWidth="1"/>
    <col min="2" max="3" width="16.28515625" style="3" bestFit="1" customWidth="1"/>
    <col min="4" max="6" width="17.28515625" style="3" bestFit="1" customWidth="1"/>
    <col min="7" max="7" width="9" style="3"/>
    <col min="8" max="8" width="12.28515625" style="3" bestFit="1" customWidth="1"/>
    <col min="9" max="16384" width="9" style="3"/>
  </cols>
  <sheetData>
    <row r="1" spans="1:8" x14ac:dyDescent="0.25">
      <c r="A1" s="30" t="s">
        <v>378</v>
      </c>
      <c r="B1" s="194" t="s">
        <v>940</v>
      </c>
      <c r="C1" s="23" t="s">
        <v>941</v>
      </c>
      <c r="D1" s="23" t="s">
        <v>941</v>
      </c>
      <c r="E1" s="23" t="s">
        <v>941</v>
      </c>
    </row>
    <row r="2" spans="1:8" x14ac:dyDescent="0.25">
      <c r="A2" s="30" t="s">
        <v>6</v>
      </c>
      <c r="B2" s="235">
        <v>42887</v>
      </c>
      <c r="C2" s="22">
        <v>40513</v>
      </c>
      <c r="D2" s="22">
        <v>46357</v>
      </c>
      <c r="E2" s="22">
        <v>46539</v>
      </c>
    </row>
    <row r="3" spans="1:8" x14ac:dyDescent="0.25">
      <c r="A3" s="30" t="s">
        <v>7</v>
      </c>
      <c r="B3" s="237">
        <v>5.8999999999999997E-2</v>
      </c>
      <c r="C3" s="25">
        <v>5.3999999999999999E-2</v>
      </c>
      <c r="D3" s="171">
        <v>6.1249999999999999E-2</v>
      </c>
      <c r="E3" s="171">
        <v>6.1249999999999999E-2</v>
      </c>
    </row>
    <row r="4" spans="1:8" x14ac:dyDescent="0.25">
      <c r="A4" s="30" t="s">
        <v>338</v>
      </c>
      <c r="B4" s="27" t="s">
        <v>942</v>
      </c>
      <c r="C4" s="28" t="s">
        <v>943</v>
      </c>
      <c r="D4" s="28" t="s">
        <v>944</v>
      </c>
      <c r="E4" s="28" t="s">
        <v>945</v>
      </c>
      <c r="F4" s="28" t="s">
        <v>5</v>
      </c>
    </row>
    <row r="5" spans="1:8" x14ac:dyDescent="0.25">
      <c r="A5" s="311"/>
      <c r="B5" s="194"/>
      <c r="C5" s="23"/>
      <c r="D5" s="23"/>
      <c r="E5" s="348"/>
      <c r="F5" s="23"/>
    </row>
    <row r="6" spans="1:8" x14ac:dyDescent="0.25">
      <c r="A6" s="30" t="s">
        <v>946</v>
      </c>
      <c r="B6" s="320">
        <v>945000</v>
      </c>
      <c r="C6" s="223">
        <v>0</v>
      </c>
      <c r="D6" s="223">
        <v>5850000</v>
      </c>
      <c r="E6" s="318">
        <v>5850000</v>
      </c>
      <c r="F6" s="223">
        <f>SUM(B6:E6)</f>
        <v>12645000</v>
      </c>
      <c r="H6" s="173"/>
    </row>
    <row r="7" spans="1:8" x14ac:dyDescent="0.25">
      <c r="A7" s="24" t="s">
        <v>45</v>
      </c>
      <c r="B7" s="320"/>
      <c r="C7" s="223"/>
      <c r="D7" s="223"/>
      <c r="E7" s="318"/>
      <c r="F7" s="223"/>
    </row>
    <row r="8" spans="1:8" x14ac:dyDescent="0.25">
      <c r="A8" s="310">
        <v>37591</v>
      </c>
      <c r="B8" s="320">
        <v>40000</v>
      </c>
      <c r="C8" s="223">
        <v>0</v>
      </c>
      <c r="D8" s="223">
        <v>240000</v>
      </c>
      <c r="E8" s="318">
        <v>240000</v>
      </c>
      <c r="F8" s="223">
        <f t="shared" ref="F8:F17" si="0">SUM(B8:E8)</f>
        <v>520000</v>
      </c>
      <c r="H8" s="173"/>
    </row>
    <row r="9" spans="1:8" x14ac:dyDescent="0.25">
      <c r="A9" s="310">
        <v>37622</v>
      </c>
      <c r="B9" s="320">
        <v>30000</v>
      </c>
      <c r="C9" s="223">
        <v>0</v>
      </c>
      <c r="D9" s="223">
        <v>210000</v>
      </c>
      <c r="E9" s="318">
        <v>210000</v>
      </c>
      <c r="F9" s="223">
        <f t="shared" si="0"/>
        <v>450000</v>
      </c>
      <c r="H9" s="173"/>
    </row>
    <row r="10" spans="1:8" x14ac:dyDescent="0.25">
      <c r="A10" s="310">
        <v>37653</v>
      </c>
      <c r="B10" s="320">
        <v>30000</v>
      </c>
      <c r="C10" s="223">
        <v>0</v>
      </c>
      <c r="D10" s="223">
        <v>170000</v>
      </c>
      <c r="E10" s="318">
        <v>170000</v>
      </c>
      <c r="F10" s="223">
        <f t="shared" si="0"/>
        <v>370000</v>
      </c>
      <c r="H10" s="173"/>
    </row>
    <row r="11" spans="1:8" x14ac:dyDescent="0.25">
      <c r="A11" s="310">
        <v>37681</v>
      </c>
      <c r="B11" s="320">
        <v>20000</v>
      </c>
      <c r="C11" s="223">
        <v>0</v>
      </c>
      <c r="D11" s="223">
        <v>145000</v>
      </c>
      <c r="E11" s="318">
        <v>145000</v>
      </c>
      <c r="F11" s="223">
        <f t="shared" si="0"/>
        <v>310000</v>
      </c>
      <c r="H11" s="173"/>
    </row>
    <row r="12" spans="1:8" x14ac:dyDescent="0.25">
      <c r="A12" s="310">
        <v>37712</v>
      </c>
      <c r="B12" s="320">
        <v>10000</v>
      </c>
      <c r="C12" s="223">
        <v>0</v>
      </c>
      <c r="D12" s="223">
        <v>55000</v>
      </c>
      <c r="E12" s="318">
        <v>60000</v>
      </c>
      <c r="F12" s="223">
        <f t="shared" si="0"/>
        <v>125000</v>
      </c>
      <c r="H12" s="173"/>
    </row>
    <row r="13" spans="1:8" x14ac:dyDescent="0.25">
      <c r="A13" s="310">
        <v>37742</v>
      </c>
      <c r="B13" s="320">
        <v>60000</v>
      </c>
      <c r="C13" s="223">
        <v>0</v>
      </c>
      <c r="D13" s="223">
        <v>355000</v>
      </c>
      <c r="E13" s="318">
        <v>355000</v>
      </c>
      <c r="F13" s="223">
        <f>SUM(B13:E13)</f>
        <v>770000</v>
      </c>
      <c r="H13" s="173"/>
    </row>
    <row r="14" spans="1:8" x14ac:dyDescent="0.25">
      <c r="A14" s="310">
        <v>37773</v>
      </c>
      <c r="B14" s="320">
        <v>30000</v>
      </c>
      <c r="C14" s="223">
        <v>0</v>
      </c>
      <c r="D14" s="223">
        <v>190000</v>
      </c>
      <c r="E14" s="318">
        <v>185000</v>
      </c>
      <c r="F14" s="223">
        <f>SUM(B14:E14)</f>
        <v>405000</v>
      </c>
      <c r="H14" s="173"/>
    </row>
    <row r="15" spans="1:8" x14ac:dyDescent="0.25">
      <c r="A15" s="310">
        <v>37803</v>
      </c>
      <c r="B15" s="320">
        <v>15000</v>
      </c>
      <c r="C15" s="223">
        <v>0</v>
      </c>
      <c r="D15" s="223">
        <v>100000</v>
      </c>
      <c r="E15" s="318">
        <v>100000</v>
      </c>
      <c r="F15" s="223">
        <f>SUM(B15:E15)</f>
        <v>215000</v>
      </c>
      <c r="H15" s="173"/>
    </row>
    <row r="16" spans="1:8" x14ac:dyDescent="0.25">
      <c r="A16" s="310">
        <v>37834</v>
      </c>
      <c r="B16" s="320">
        <v>25000</v>
      </c>
      <c r="C16" s="223">
        <v>0</v>
      </c>
      <c r="D16" s="223">
        <v>150000</v>
      </c>
      <c r="E16" s="318">
        <v>155000</v>
      </c>
      <c r="F16" s="223">
        <f>SUM(B16:E16)</f>
        <v>330000</v>
      </c>
      <c r="H16" s="173"/>
    </row>
    <row r="17" spans="1:8" x14ac:dyDescent="0.25">
      <c r="A17" s="310">
        <v>37865</v>
      </c>
      <c r="B17" s="320">
        <v>30000</v>
      </c>
      <c r="C17" s="223">
        <v>0</v>
      </c>
      <c r="D17" s="223">
        <v>205000</v>
      </c>
      <c r="E17" s="318">
        <v>205000</v>
      </c>
      <c r="F17" s="223">
        <f t="shared" si="0"/>
        <v>440000</v>
      </c>
      <c r="H17" s="173"/>
    </row>
    <row r="18" spans="1:8" x14ac:dyDescent="0.25">
      <c r="A18" s="310">
        <v>37895</v>
      </c>
      <c r="B18" s="320">
        <v>35000</v>
      </c>
      <c r="C18" s="223">
        <v>0</v>
      </c>
      <c r="D18" s="223">
        <v>220000</v>
      </c>
      <c r="E18" s="318">
        <v>215000</v>
      </c>
      <c r="F18" s="223">
        <f>SUM(B18:E18)</f>
        <v>470000</v>
      </c>
      <c r="H18" s="173"/>
    </row>
    <row r="19" spans="1:8" x14ac:dyDescent="0.25">
      <c r="A19" s="310">
        <v>37926</v>
      </c>
      <c r="B19" s="320">
        <v>25000</v>
      </c>
      <c r="C19" s="223">
        <v>0</v>
      </c>
      <c r="D19" s="223">
        <v>140000</v>
      </c>
      <c r="E19" s="318">
        <v>145000</v>
      </c>
      <c r="F19" s="223">
        <f>SUM(B19:E19)</f>
        <v>310000</v>
      </c>
      <c r="H19" s="173"/>
    </row>
    <row r="20" spans="1:8" x14ac:dyDescent="0.25">
      <c r="A20" s="310">
        <v>37956</v>
      </c>
      <c r="B20" s="320">
        <v>30000</v>
      </c>
      <c r="C20" s="223">
        <v>0</v>
      </c>
      <c r="D20" s="223">
        <v>190000</v>
      </c>
      <c r="E20" s="318">
        <v>185000</v>
      </c>
      <c r="F20" s="223">
        <f>SUM(B20:E20)</f>
        <v>405000</v>
      </c>
      <c r="H20" s="173"/>
    </row>
    <row r="21" spans="1:8" x14ac:dyDescent="0.25">
      <c r="A21" s="310">
        <v>37987</v>
      </c>
      <c r="B21" s="320">
        <v>5000</v>
      </c>
      <c r="C21" s="223">
        <v>0</v>
      </c>
      <c r="D21" s="223">
        <v>20000</v>
      </c>
      <c r="E21" s="318">
        <v>20000</v>
      </c>
      <c r="F21" s="223">
        <f>SUM(B21:E21)</f>
        <v>45000</v>
      </c>
      <c r="H21" s="173"/>
    </row>
    <row r="22" spans="1:8" x14ac:dyDescent="0.25">
      <c r="A22" s="310">
        <v>38018</v>
      </c>
      <c r="B22" s="320">
        <v>35000</v>
      </c>
      <c r="C22" s="223">
        <v>0</v>
      </c>
      <c r="D22" s="223">
        <v>220000</v>
      </c>
      <c r="E22" s="318">
        <v>225000</v>
      </c>
      <c r="F22" s="223">
        <f>SUM(B22:E22)</f>
        <v>480000</v>
      </c>
      <c r="H22" s="173"/>
    </row>
    <row r="23" spans="1:8" x14ac:dyDescent="0.25">
      <c r="A23" s="310">
        <v>38047</v>
      </c>
      <c r="B23" s="320">
        <v>0</v>
      </c>
      <c r="C23" s="223">
        <v>0</v>
      </c>
      <c r="D23" s="223">
        <v>20000</v>
      </c>
      <c r="E23" s="318">
        <v>20000</v>
      </c>
      <c r="F23" s="223">
        <f t="shared" ref="F23:F30" si="1">SUM(B23:E23)</f>
        <v>40000</v>
      </c>
      <c r="H23" s="173"/>
    </row>
    <row r="24" spans="1:8" x14ac:dyDescent="0.25">
      <c r="A24" s="310">
        <v>38078</v>
      </c>
      <c r="B24" s="320">
        <v>5000</v>
      </c>
      <c r="C24" s="223">
        <v>0</v>
      </c>
      <c r="D24" s="223">
        <v>30000</v>
      </c>
      <c r="E24" s="318">
        <v>25000</v>
      </c>
      <c r="F24" s="223">
        <f t="shared" si="1"/>
        <v>60000</v>
      </c>
      <c r="H24" s="173"/>
    </row>
    <row r="25" spans="1:8" x14ac:dyDescent="0.25">
      <c r="A25" s="310">
        <v>38108</v>
      </c>
      <c r="B25" s="320">
        <v>40000</v>
      </c>
      <c r="C25" s="223">
        <v>0</v>
      </c>
      <c r="D25" s="223">
        <v>240000</v>
      </c>
      <c r="E25" s="318">
        <v>240000</v>
      </c>
      <c r="F25" s="223">
        <f t="shared" si="1"/>
        <v>520000</v>
      </c>
      <c r="H25" s="173"/>
    </row>
    <row r="26" spans="1:8" x14ac:dyDescent="0.25">
      <c r="A26" s="310">
        <v>38139</v>
      </c>
      <c r="B26" s="320">
        <v>25000</v>
      </c>
      <c r="C26" s="223">
        <v>0</v>
      </c>
      <c r="D26" s="223">
        <v>160000</v>
      </c>
      <c r="E26" s="318">
        <v>165000</v>
      </c>
      <c r="F26" s="223">
        <f t="shared" si="1"/>
        <v>350000</v>
      </c>
      <c r="H26" s="173"/>
    </row>
    <row r="27" spans="1:8" x14ac:dyDescent="0.25">
      <c r="A27" s="310">
        <v>38169</v>
      </c>
      <c r="B27" s="320">
        <v>20000</v>
      </c>
      <c r="C27" s="223">
        <v>0</v>
      </c>
      <c r="D27" s="223">
        <v>120000</v>
      </c>
      <c r="E27" s="318">
        <v>120000</v>
      </c>
      <c r="F27" s="223">
        <f t="shared" si="1"/>
        <v>260000</v>
      </c>
      <c r="H27" s="173"/>
    </row>
    <row r="28" spans="1:8" x14ac:dyDescent="0.25">
      <c r="A28" s="310">
        <v>38200</v>
      </c>
      <c r="B28" s="320">
        <v>20000</v>
      </c>
      <c r="C28" s="223">
        <v>0</v>
      </c>
      <c r="D28" s="223">
        <v>135000</v>
      </c>
      <c r="E28" s="318">
        <v>135000</v>
      </c>
      <c r="F28" s="223">
        <f t="shared" si="1"/>
        <v>290000</v>
      </c>
      <c r="H28" s="173"/>
    </row>
    <row r="29" spans="1:8" x14ac:dyDescent="0.25">
      <c r="A29" s="310">
        <v>38231</v>
      </c>
      <c r="B29" s="320">
        <v>15000</v>
      </c>
      <c r="C29" s="223">
        <v>0</v>
      </c>
      <c r="D29" s="223">
        <v>90000</v>
      </c>
      <c r="E29" s="318">
        <v>95000</v>
      </c>
      <c r="F29" s="223">
        <f t="shared" si="1"/>
        <v>200000</v>
      </c>
      <c r="H29" s="173"/>
    </row>
    <row r="30" spans="1:8" x14ac:dyDescent="0.25">
      <c r="A30" s="310">
        <v>38261</v>
      </c>
      <c r="B30" s="320">
        <v>10000</v>
      </c>
      <c r="C30" s="223">
        <v>0</v>
      </c>
      <c r="D30" s="223">
        <v>55000</v>
      </c>
      <c r="E30" s="318">
        <v>55000</v>
      </c>
      <c r="F30" s="223">
        <f t="shared" si="1"/>
        <v>120000</v>
      </c>
      <c r="H30" s="173"/>
    </row>
    <row r="31" spans="1:8" x14ac:dyDescent="0.25">
      <c r="A31" s="310">
        <v>38292</v>
      </c>
      <c r="B31" s="320">
        <v>15000</v>
      </c>
      <c r="C31" s="223">
        <v>0</v>
      </c>
      <c r="D31" s="223">
        <v>80000</v>
      </c>
      <c r="E31" s="318">
        <v>80000</v>
      </c>
      <c r="F31" s="223">
        <f>SUM(B31:E31)</f>
        <v>175000</v>
      </c>
      <c r="H31" s="173"/>
    </row>
    <row r="32" spans="1:8" x14ac:dyDescent="0.25">
      <c r="A32" s="310">
        <v>38322</v>
      </c>
      <c r="B32" s="320">
        <v>20000</v>
      </c>
      <c r="C32" s="223">
        <v>0</v>
      </c>
      <c r="D32" s="223">
        <v>110000</v>
      </c>
      <c r="E32" s="318">
        <v>110000</v>
      </c>
      <c r="F32" s="223">
        <f>SUM(B32:E32)</f>
        <v>240000</v>
      </c>
      <c r="H32" s="173"/>
    </row>
    <row r="33" spans="1:8" x14ac:dyDescent="0.25">
      <c r="A33" s="310">
        <v>38353</v>
      </c>
      <c r="B33" s="320">
        <v>10000</v>
      </c>
      <c r="C33" s="223">
        <v>0</v>
      </c>
      <c r="D33" s="223">
        <v>85000</v>
      </c>
      <c r="E33" s="318">
        <v>85000</v>
      </c>
      <c r="F33" s="223">
        <f>SUM(B33:E33)</f>
        <v>180000</v>
      </c>
      <c r="H33" s="173"/>
    </row>
    <row r="34" spans="1:8" x14ac:dyDescent="0.25">
      <c r="A34" s="310">
        <v>38412</v>
      </c>
      <c r="B34" s="320">
        <v>5000</v>
      </c>
      <c r="C34" s="223">
        <v>0</v>
      </c>
      <c r="D34" s="223">
        <v>50000</v>
      </c>
      <c r="E34" s="318">
        <v>50000</v>
      </c>
      <c r="F34" s="223">
        <f>SUM(B34:E34)</f>
        <v>105000</v>
      </c>
      <c r="H34" s="173"/>
    </row>
    <row r="35" spans="1:8" x14ac:dyDescent="0.25">
      <c r="A35" s="310">
        <v>38443</v>
      </c>
      <c r="B35" s="320">
        <v>20000</v>
      </c>
      <c r="C35" s="223">
        <v>0</v>
      </c>
      <c r="D35" s="223">
        <v>135000</v>
      </c>
      <c r="E35" s="318">
        <v>130000</v>
      </c>
      <c r="F35" s="223">
        <f>SUM(B35:E35)</f>
        <v>285000</v>
      </c>
      <c r="H35" s="173"/>
    </row>
    <row r="36" spans="1:8" x14ac:dyDescent="0.25">
      <c r="A36" s="310">
        <v>38504</v>
      </c>
      <c r="B36" s="320">
        <v>15000</v>
      </c>
      <c r="C36" s="223">
        <v>0</v>
      </c>
      <c r="D36" s="223">
        <v>90000</v>
      </c>
      <c r="E36" s="318">
        <v>85000</v>
      </c>
      <c r="F36" s="223">
        <f t="shared" ref="F36:F96" si="2">SUM(B36:E36)</f>
        <v>190000</v>
      </c>
      <c r="H36" s="173"/>
    </row>
    <row r="37" spans="1:8" x14ac:dyDescent="0.25">
      <c r="A37" s="310">
        <v>38534</v>
      </c>
      <c r="B37" s="320">
        <v>10000</v>
      </c>
      <c r="C37" s="223">
        <v>0</v>
      </c>
      <c r="D37" s="223">
        <v>60000</v>
      </c>
      <c r="E37" s="318">
        <v>60000</v>
      </c>
      <c r="F37" s="223">
        <f t="shared" si="2"/>
        <v>130000</v>
      </c>
      <c r="H37" s="173"/>
    </row>
    <row r="38" spans="1:8" x14ac:dyDescent="0.25">
      <c r="A38" s="310">
        <v>38565</v>
      </c>
      <c r="B38" s="320">
        <v>10000</v>
      </c>
      <c r="C38" s="223">
        <v>0</v>
      </c>
      <c r="D38" s="223">
        <v>60000</v>
      </c>
      <c r="E38" s="318">
        <v>60000</v>
      </c>
      <c r="F38" s="223">
        <f t="shared" si="2"/>
        <v>130000</v>
      </c>
      <c r="H38" s="173"/>
    </row>
    <row r="39" spans="1:8" x14ac:dyDescent="0.25">
      <c r="A39" s="310">
        <v>38596</v>
      </c>
      <c r="B39" s="320">
        <v>5000</v>
      </c>
      <c r="C39" s="223">
        <v>0</v>
      </c>
      <c r="D39" s="223">
        <v>40000</v>
      </c>
      <c r="E39" s="318">
        <v>45000</v>
      </c>
      <c r="F39" s="223">
        <f t="shared" si="2"/>
        <v>90000</v>
      </c>
      <c r="H39" s="173"/>
    </row>
    <row r="40" spans="1:8" x14ac:dyDescent="0.25">
      <c r="A40" s="310">
        <v>38626</v>
      </c>
      <c r="B40" s="320">
        <v>10000</v>
      </c>
      <c r="C40" s="223">
        <v>0</v>
      </c>
      <c r="D40" s="223">
        <v>65000</v>
      </c>
      <c r="E40" s="318">
        <v>60000</v>
      </c>
      <c r="F40" s="223">
        <f t="shared" si="2"/>
        <v>135000</v>
      </c>
      <c r="H40" s="173"/>
    </row>
    <row r="41" spans="1:8" x14ac:dyDescent="0.25">
      <c r="A41" s="310">
        <v>38687</v>
      </c>
      <c r="B41" s="320">
        <v>5000</v>
      </c>
      <c r="C41" s="223">
        <v>0</v>
      </c>
      <c r="D41" s="223">
        <v>40000</v>
      </c>
      <c r="E41" s="318">
        <v>45000</v>
      </c>
      <c r="F41" s="223">
        <f t="shared" si="2"/>
        <v>90000</v>
      </c>
      <c r="H41" s="173"/>
    </row>
    <row r="42" spans="1:8" x14ac:dyDescent="0.25">
      <c r="A42" s="310">
        <v>38749</v>
      </c>
      <c r="B42" s="320">
        <v>5000</v>
      </c>
      <c r="C42" s="223">
        <v>0</v>
      </c>
      <c r="D42" s="223">
        <v>50000</v>
      </c>
      <c r="E42" s="318">
        <v>45000</v>
      </c>
      <c r="F42" s="223">
        <f t="shared" si="2"/>
        <v>100000</v>
      </c>
      <c r="H42" s="173"/>
    </row>
    <row r="43" spans="1:8" x14ac:dyDescent="0.25">
      <c r="A43" s="310">
        <v>38777</v>
      </c>
      <c r="B43" s="320">
        <v>10000</v>
      </c>
      <c r="C43" s="223">
        <v>0</v>
      </c>
      <c r="D43" s="223">
        <v>60000</v>
      </c>
      <c r="E43" s="318">
        <v>65000</v>
      </c>
      <c r="F43" s="223">
        <f t="shared" si="2"/>
        <v>135000</v>
      </c>
      <c r="H43" s="173"/>
    </row>
    <row r="44" spans="1:8" x14ac:dyDescent="0.25">
      <c r="A44" s="310">
        <v>38808</v>
      </c>
      <c r="B44" s="320">
        <v>5000</v>
      </c>
      <c r="C44" s="223">
        <v>0</v>
      </c>
      <c r="D44" s="223">
        <v>45000</v>
      </c>
      <c r="E44" s="318">
        <v>40000</v>
      </c>
      <c r="F44" s="223">
        <f t="shared" si="2"/>
        <v>90000</v>
      </c>
      <c r="H44" s="173"/>
    </row>
    <row r="45" spans="1:8" x14ac:dyDescent="0.25">
      <c r="A45" s="310">
        <v>38838</v>
      </c>
      <c r="B45" s="320">
        <v>5000</v>
      </c>
      <c r="C45" s="223">
        <v>0</v>
      </c>
      <c r="D45" s="223">
        <v>25000</v>
      </c>
      <c r="E45" s="318">
        <v>25000</v>
      </c>
      <c r="F45" s="223">
        <f t="shared" si="2"/>
        <v>55000</v>
      </c>
      <c r="H45" s="173"/>
    </row>
    <row r="46" spans="1:8" x14ac:dyDescent="0.25">
      <c r="A46" s="310">
        <v>38991</v>
      </c>
      <c r="B46" s="320">
        <v>10000</v>
      </c>
      <c r="C46" s="223">
        <v>0</v>
      </c>
      <c r="D46" s="223">
        <v>55000</v>
      </c>
      <c r="E46" s="318">
        <v>50000</v>
      </c>
      <c r="F46" s="223">
        <f t="shared" si="2"/>
        <v>115000</v>
      </c>
      <c r="H46" s="173"/>
    </row>
    <row r="47" spans="1:8" x14ac:dyDescent="0.25">
      <c r="A47" s="310">
        <v>39052</v>
      </c>
      <c r="B47" s="320">
        <v>10000</v>
      </c>
      <c r="C47" s="223">
        <v>0</v>
      </c>
      <c r="D47" s="223">
        <v>50000</v>
      </c>
      <c r="E47" s="318">
        <v>55000</v>
      </c>
      <c r="F47" s="223">
        <f t="shared" si="2"/>
        <v>115000</v>
      </c>
      <c r="H47" s="173"/>
    </row>
    <row r="48" spans="1:8" x14ac:dyDescent="0.25">
      <c r="A48" s="310">
        <v>39083</v>
      </c>
      <c r="B48" s="320">
        <v>0</v>
      </c>
      <c r="C48" s="223">
        <v>0</v>
      </c>
      <c r="D48" s="223">
        <v>20000</v>
      </c>
      <c r="E48" s="318">
        <v>20000</v>
      </c>
      <c r="F48" s="223">
        <f t="shared" si="2"/>
        <v>40000</v>
      </c>
      <c r="H48" s="173"/>
    </row>
    <row r="49" spans="1:8" x14ac:dyDescent="0.25">
      <c r="A49" s="310">
        <v>39173</v>
      </c>
      <c r="B49" s="320">
        <v>5000</v>
      </c>
      <c r="C49" s="223"/>
      <c r="D49" s="223">
        <v>25000</v>
      </c>
      <c r="E49" s="318">
        <v>25000</v>
      </c>
      <c r="F49" s="223">
        <f>SUM(B49:E49)</f>
        <v>55000</v>
      </c>
      <c r="H49" s="173"/>
    </row>
    <row r="50" spans="1:8" x14ac:dyDescent="0.25">
      <c r="A50" s="310">
        <v>39234</v>
      </c>
      <c r="B50" s="320">
        <v>5000</v>
      </c>
      <c r="C50" s="223"/>
      <c r="D50" s="223">
        <v>25000</v>
      </c>
      <c r="E50" s="318">
        <v>25000</v>
      </c>
      <c r="F50" s="223">
        <f>SUM(B50:E50)</f>
        <v>55000</v>
      </c>
      <c r="H50" s="173"/>
    </row>
    <row r="51" spans="1:8" x14ac:dyDescent="0.25">
      <c r="A51" s="310">
        <v>39326</v>
      </c>
      <c r="B51" s="320">
        <v>5000</v>
      </c>
      <c r="C51" s="223"/>
      <c r="D51" s="223">
        <v>40000</v>
      </c>
      <c r="E51" s="318">
        <v>40000</v>
      </c>
      <c r="F51" s="223">
        <f t="shared" si="2"/>
        <v>85000</v>
      </c>
      <c r="H51" s="173"/>
    </row>
    <row r="52" spans="1:8" x14ac:dyDescent="0.25">
      <c r="A52" s="310">
        <v>39356</v>
      </c>
      <c r="B52" s="320">
        <v>0</v>
      </c>
      <c r="C52" s="223">
        <v>0</v>
      </c>
      <c r="D52" s="223">
        <v>20000</v>
      </c>
      <c r="E52" s="318">
        <v>20000</v>
      </c>
      <c r="F52" s="223">
        <f t="shared" si="2"/>
        <v>40000</v>
      </c>
      <c r="H52" s="173"/>
    </row>
    <row r="53" spans="1:8" x14ac:dyDescent="0.25">
      <c r="A53" s="310">
        <v>39387</v>
      </c>
      <c r="B53" s="320">
        <v>0</v>
      </c>
      <c r="C53" s="223">
        <v>0</v>
      </c>
      <c r="D53" s="223">
        <v>0</v>
      </c>
      <c r="E53" s="318">
        <v>0</v>
      </c>
      <c r="F53" s="223">
        <f t="shared" si="2"/>
        <v>0</v>
      </c>
      <c r="H53" s="173"/>
    </row>
    <row r="54" spans="1:8" x14ac:dyDescent="0.25">
      <c r="A54" s="310">
        <v>39417</v>
      </c>
      <c r="B54" s="320">
        <v>5000</v>
      </c>
      <c r="C54" s="223">
        <v>0</v>
      </c>
      <c r="D54" s="223">
        <v>25000</v>
      </c>
      <c r="E54" s="318">
        <v>25000</v>
      </c>
      <c r="F54" s="223">
        <f t="shared" si="2"/>
        <v>55000</v>
      </c>
      <c r="H54" s="173"/>
    </row>
    <row r="55" spans="1:8" ht="15.75" customHeight="1" x14ac:dyDescent="0.25">
      <c r="A55" s="310">
        <v>39448</v>
      </c>
      <c r="B55" s="320">
        <v>5000</v>
      </c>
      <c r="C55" s="223"/>
      <c r="D55" s="223">
        <v>50000</v>
      </c>
      <c r="E55" s="318">
        <v>50000</v>
      </c>
      <c r="F55" s="223">
        <f t="shared" si="2"/>
        <v>105000</v>
      </c>
      <c r="H55" s="173"/>
    </row>
    <row r="56" spans="1:8" ht="15.75" customHeight="1" x14ac:dyDescent="0.25">
      <c r="A56" s="310">
        <v>39479</v>
      </c>
      <c r="B56" s="320">
        <v>0</v>
      </c>
      <c r="C56" s="223">
        <v>0</v>
      </c>
      <c r="D56" s="223">
        <v>0</v>
      </c>
      <c r="E56" s="318">
        <v>0</v>
      </c>
      <c r="F56" s="223">
        <f t="shared" si="2"/>
        <v>0</v>
      </c>
      <c r="H56" s="173"/>
    </row>
    <row r="57" spans="1:8" ht="15.75" customHeight="1" x14ac:dyDescent="0.25">
      <c r="A57" s="310">
        <v>39508</v>
      </c>
      <c r="B57" s="320">
        <v>5000</v>
      </c>
      <c r="C57" s="223">
        <v>0</v>
      </c>
      <c r="D57" s="223">
        <v>20000</v>
      </c>
      <c r="E57" s="318">
        <v>25000</v>
      </c>
      <c r="F57" s="223">
        <f t="shared" si="2"/>
        <v>50000</v>
      </c>
      <c r="H57" s="173"/>
    </row>
    <row r="58" spans="1:8" ht="15.75" customHeight="1" x14ac:dyDescent="0.25">
      <c r="A58" s="310">
        <v>39539</v>
      </c>
      <c r="B58" s="320">
        <v>0</v>
      </c>
      <c r="C58" s="223">
        <v>0</v>
      </c>
      <c r="D58" s="223">
        <v>15000</v>
      </c>
      <c r="E58" s="318">
        <v>15000</v>
      </c>
      <c r="F58" s="223">
        <f t="shared" si="2"/>
        <v>30000</v>
      </c>
      <c r="H58" s="173"/>
    </row>
    <row r="59" spans="1:8" ht="15.75" customHeight="1" x14ac:dyDescent="0.25">
      <c r="A59" s="310">
        <v>39569</v>
      </c>
      <c r="B59" s="320">
        <v>0</v>
      </c>
      <c r="C59" s="223">
        <v>0</v>
      </c>
      <c r="D59" s="223">
        <v>0</v>
      </c>
      <c r="E59" s="318">
        <v>0</v>
      </c>
      <c r="F59" s="223">
        <f>SUM(B59:E59)</f>
        <v>0</v>
      </c>
      <c r="H59" s="173"/>
    </row>
    <row r="60" spans="1:8" ht="15.75" customHeight="1" x14ac:dyDescent="0.25">
      <c r="A60" s="310">
        <v>39600</v>
      </c>
      <c r="B60" s="320">
        <v>10000</v>
      </c>
      <c r="C60" s="223">
        <v>0</v>
      </c>
      <c r="D60" s="223">
        <v>45000</v>
      </c>
      <c r="E60" s="318">
        <v>45000</v>
      </c>
      <c r="F60" s="223">
        <f t="shared" si="2"/>
        <v>100000</v>
      </c>
      <c r="H60" s="173"/>
    </row>
    <row r="61" spans="1:8" ht="15.75" customHeight="1" x14ac:dyDescent="0.25">
      <c r="A61" s="310">
        <v>39630</v>
      </c>
      <c r="B61" s="320">
        <v>0</v>
      </c>
      <c r="C61" s="223">
        <v>0</v>
      </c>
      <c r="D61" s="223">
        <v>0</v>
      </c>
      <c r="E61" s="318">
        <v>0</v>
      </c>
      <c r="F61" s="318">
        <f t="shared" si="2"/>
        <v>0</v>
      </c>
      <c r="H61" s="173"/>
    </row>
    <row r="62" spans="1:8" ht="15.75" customHeight="1" x14ac:dyDescent="0.25">
      <c r="A62" s="310">
        <v>39661</v>
      </c>
      <c r="B62" s="320">
        <v>0</v>
      </c>
      <c r="C62" s="223">
        <v>0</v>
      </c>
      <c r="D62" s="223">
        <v>0</v>
      </c>
      <c r="E62" s="318">
        <v>0</v>
      </c>
      <c r="F62" s="318">
        <f t="shared" si="2"/>
        <v>0</v>
      </c>
      <c r="H62" s="173"/>
    </row>
    <row r="63" spans="1:8" ht="15.75" customHeight="1" x14ac:dyDescent="0.25">
      <c r="A63" s="310">
        <v>39692</v>
      </c>
      <c r="B63" s="320">
        <v>0</v>
      </c>
      <c r="C63" s="223">
        <v>0</v>
      </c>
      <c r="D63" s="223">
        <v>0</v>
      </c>
      <c r="E63" s="318">
        <v>0</v>
      </c>
      <c r="F63" s="318">
        <f t="shared" si="2"/>
        <v>0</v>
      </c>
      <c r="H63" s="173"/>
    </row>
    <row r="64" spans="1:8" ht="15.75" customHeight="1" x14ac:dyDescent="0.25">
      <c r="A64" s="310">
        <v>39722</v>
      </c>
      <c r="B64" s="320">
        <v>5000</v>
      </c>
      <c r="C64" s="223">
        <v>0</v>
      </c>
      <c r="D64" s="223">
        <v>30000</v>
      </c>
      <c r="E64" s="318">
        <v>25000</v>
      </c>
      <c r="F64" s="318">
        <f t="shared" si="2"/>
        <v>60000</v>
      </c>
      <c r="H64" s="173"/>
    </row>
    <row r="65" spans="1:6" ht="15.75" customHeight="1" x14ac:dyDescent="0.25">
      <c r="A65" s="310">
        <v>39753</v>
      </c>
      <c r="B65" s="320">
        <v>0</v>
      </c>
      <c r="C65" s="223">
        <v>0</v>
      </c>
      <c r="D65" s="223">
        <v>0</v>
      </c>
      <c r="E65" s="318">
        <v>0</v>
      </c>
      <c r="F65" s="318">
        <f t="shared" si="2"/>
        <v>0</v>
      </c>
    </row>
    <row r="66" spans="1:6" ht="15.75" customHeight="1" x14ac:dyDescent="0.25">
      <c r="A66" s="310">
        <v>39783</v>
      </c>
      <c r="B66" s="320">
        <v>5000</v>
      </c>
      <c r="C66" s="223">
        <v>0</v>
      </c>
      <c r="D66" s="223">
        <v>25000</v>
      </c>
      <c r="E66" s="318">
        <v>30000</v>
      </c>
      <c r="F66" s="318">
        <f t="shared" si="2"/>
        <v>60000</v>
      </c>
    </row>
    <row r="67" spans="1:6" ht="15.75" customHeight="1" x14ac:dyDescent="0.25">
      <c r="A67" s="310">
        <v>39814</v>
      </c>
      <c r="B67" s="320">
        <v>0</v>
      </c>
      <c r="C67" s="223">
        <v>0</v>
      </c>
      <c r="D67" s="223">
        <v>0</v>
      </c>
      <c r="E67" s="318">
        <v>0</v>
      </c>
      <c r="F67" s="318">
        <f t="shared" si="2"/>
        <v>0</v>
      </c>
    </row>
    <row r="68" spans="1:6" ht="15.75" customHeight="1" x14ac:dyDescent="0.25">
      <c r="A68" s="310">
        <v>39845</v>
      </c>
      <c r="B68" s="320">
        <v>0</v>
      </c>
      <c r="C68" s="223">
        <v>0</v>
      </c>
      <c r="D68" s="223">
        <v>0</v>
      </c>
      <c r="E68" s="318">
        <v>0</v>
      </c>
      <c r="F68" s="318">
        <f t="shared" si="2"/>
        <v>0</v>
      </c>
    </row>
    <row r="69" spans="1:6" ht="15.75" customHeight="1" x14ac:dyDescent="0.25">
      <c r="A69" s="310">
        <v>39873</v>
      </c>
      <c r="B69" s="320">
        <v>0</v>
      </c>
      <c r="C69" s="223">
        <v>0</v>
      </c>
      <c r="D69" s="223">
        <v>0</v>
      </c>
      <c r="E69" s="318">
        <v>0</v>
      </c>
      <c r="F69" s="318">
        <f t="shared" si="2"/>
        <v>0</v>
      </c>
    </row>
    <row r="70" spans="1:6" ht="15.75" customHeight="1" x14ac:dyDescent="0.25">
      <c r="A70" s="310">
        <v>39904</v>
      </c>
      <c r="B70" s="320">
        <v>10000</v>
      </c>
      <c r="C70" s="223">
        <v>0</v>
      </c>
      <c r="D70" s="223">
        <v>65000</v>
      </c>
      <c r="E70" s="318">
        <v>65000</v>
      </c>
      <c r="F70" s="318">
        <f t="shared" si="2"/>
        <v>140000</v>
      </c>
    </row>
    <row r="71" spans="1:6" ht="15.75" customHeight="1" x14ac:dyDescent="0.25">
      <c r="A71" s="310">
        <v>39934</v>
      </c>
      <c r="B71" s="320">
        <v>0</v>
      </c>
      <c r="C71" s="223">
        <v>0</v>
      </c>
      <c r="D71" s="223">
        <v>0</v>
      </c>
      <c r="E71" s="318">
        <v>0</v>
      </c>
      <c r="F71" s="318">
        <f t="shared" si="2"/>
        <v>0</v>
      </c>
    </row>
    <row r="72" spans="1:6" ht="15.75" customHeight="1" x14ac:dyDescent="0.25">
      <c r="A72" s="310">
        <v>39965</v>
      </c>
      <c r="B72" s="320">
        <v>0</v>
      </c>
      <c r="C72" s="223">
        <v>0</v>
      </c>
      <c r="D72" s="223">
        <v>20000</v>
      </c>
      <c r="E72" s="318">
        <v>20000</v>
      </c>
      <c r="F72" s="318">
        <f t="shared" si="2"/>
        <v>40000</v>
      </c>
    </row>
    <row r="73" spans="1:6" ht="15.75" customHeight="1" x14ac:dyDescent="0.25">
      <c r="A73" s="310">
        <v>39995</v>
      </c>
      <c r="B73" s="320">
        <v>0</v>
      </c>
      <c r="C73" s="223">
        <v>0</v>
      </c>
      <c r="D73" s="223">
        <v>0</v>
      </c>
      <c r="E73" s="318">
        <v>0</v>
      </c>
      <c r="F73" s="318">
        <f t="shared" si="2"/>
        <v>0</v>
      </c>
    </row>
    <row r="74" spans="1:6" ht="15.75" customHeight="1" x14ac:dyDescent="0.25">
      <c r="A74" s="310">
        <v>40026</v>
      </c>
      <c r="B74" s="320">
        <v>0</v>
      </c>
      <c r="C74" s="223">
        <v>0</v>
      </c>
      <c r="D74" s="223">
        <v>0</v>
      </c>
      <c r="E74" s="318">
        <v>0</v>
      </c>
      <c r="F74" s="318">
        <f t="shared" si="2"/>
        <v>0</v>
      </c>
    </row>
    <row r="75" spans="1:6" ht="15.75" customHeight="1" x14ac:dyDescent="0.25">
      <c r="A75" s="310">
        <v>40057</v>
      </c>
      <c r="B75" s="320">
        <v>0</v>
      </c>
      <c r="C75" s="223">
        <v>0</v>
      </c>
      <c r="D75" s="223">
        <v>0</v>
      </c>
      <c r="E75" s="318">
        <v>0</v>
      </c>
      <c r="F75" s="318">
        <f t="shared" si="2"/>
        <v>0</v>
      </c>
    </row>
    <row r="76" spans="1:6" ht="15.75" customHeight="1" x14ac:dyDescent="0.25">
      <c r="A76" s="310">
        <v>40087</v>
      </c>
      <c r="B76" s="320">
        <v>0</v>
      </c>
      <c r="C76" s="223">
        <v>0</v>
      </c>
      <c r="D76" s="223">
        <v>0</v>
      </c>
      <c r="E76" s="318">
        <v>0</v>
      </c>
      <c r="F76" s="318">
        <f t="shared" si="2"/>
        <v>0</v>
      </c>
    </row>
    <row r="77" spans="1:6" ht="15.75" customHeight="1" x14ac:dyDescent="0.25">
      <c r="A77" s="310">
        <v>40118</v>
      </c>
      <c r="B77" s="320">
        <v>0</v>
      </c>
      <c r="C77" s="223">
        <v>0</v>
      </c>
      <c r="D77" s="223">
        <v>0</v>
      </c>
      <c r="E77" s="318">
        <v>0</v>
      </c>
      <c r="F77" s="318">
        <f t="shared" si="2"/>
        <v>0</v>
      </c>
    </row>
    <row r="78" spans="1:6" ht="15.75" customHeight="1" x14ac:dyDescent="0.25">
      <c r="A78" s="310">
        <v>40148</v>
      </c>
      <c r="B78" s="320">
        <v>10000</v>
      </c>
      <c r="C78" s="223"/>
      <c r="D78" s="223">
        <v>65000</v>
      </c>
      <c r="E78" s="318">
        <v>65000</v>
      </c>
      <c r="F78" s="318">
        <f t="shared" si="2"/>
        <v>140000</v>
      </c>
    </row>
    <row r="79" spans="1:6" ht="15.75" customHeight="1" x14ac:dyDescent="0.25">
      <c r="A79" s="310">
        <v>40179</v>
      </c>
      <c r="B79" s="320">
        <v>0</v>
      </c>
      <c r="C79" s="223">
        <v>0</v>
      </c>
      <c r="D79" s="223">
        <v>0</v>
      </c>
      <c r="E79" s="318">
        <v>0</v>
      </c>
      <c r="F79" s="318">
        <f t="shared" si="2"/>
        <v>0</v>
      </c>
    </row>
    <row r="80" spans="1:6" ht="15.75" customHeight="1" x14ac:dyDescent="0.25">
      <c r="A80" s="310">
        <v>40299</v>
      </c>
      <c r="B80" s="320">
        <v>5000</v>
      </c>
      <c r="C80" s="223"/>
      <c r="D80" s="223">
        <v>20000</v>
      </c>
      <c r="E80" s="318">
        <v>20000</v>
      </c>
      <c r="F80" s="318">
        <f t="shared" si="2"/>
        <v>45000</v>
      </c>
    </row>
    <row r="81" spans="1:12" ht="15.75" customHeight="1" x14ac:dyDescent="0.25">
      <c r="A81" s="310">
        <v>40330</v>
      </c>
      <c r="B81" s="320">
        <v>5000</v>
      </c>
      <c r="C81" s="223"/>
      <c r="D81" s="223">
        <v>20000</v>
      </c>
      <c r="E81" s="318">
        <v>15000</v>
      </c>
      <c r="F81" s="318">
        <f t="shared" si="2"/>
        <v>40000</v>
      </c>
    </row>
    <row r="82" spans="1:12" ht="15.75" customHeight="1" x14ac:dyDescent="0.25">
      <c r="A82" s="310">
        <v>40360</v>
      </c>
      <c r="B82" s="320">
        <v>10000</v>
      </c>
      <c r="C82" s="223"/>
      <c r="D82" s="223">
        <v>40000</v>
      </c>
      <c r="E82" s="318">
        <v>40000</v>
      </c>
      <c r="F82" s="318">
        <f t="shared" si="2"/>
        <v>90000</v>
      </c>
    </row>
    <row r="83" spans="1:12" x14ac:dyDescent="0.25">
      <c r="A83" s="195">
        <v>40452</v>
      </c>
      <c r="B83" s="320">
        <v>5000</v>
      </c>
      <c r="C83" s="223"/>
      <c r="D83" s="223">
        <v>20000</v>
      </c>
      <c r="E83" s="318">
        <v>20000</v>
      </c>
      <c r="F83" s="318">
        <f t="shared" si="2"/>
        <v>45000</v>
      </c>
    </row>
    <row r="84" spans="1:12" x14ac:dyDescent="0.25">
      <c r="A84" s="195">
        <v>40513</v>
      </c>
      <c r="B84" s="320">
        <v>5000</v>
      </c>
      <c r="C84" s="223"/>
      <c r="D84" s="223">
        <v>35000</v>
      </c>
      <c r="E84" s="318">
        <v>40000</v>
      </c>
      <c r="F84" s="318">
        <f t="shared" si="2"/>
        <v>80000</v>
      </c>
    </row>
    <row r="85" spans="1:12" x14ac:dyDescent="0.25">
      <c r="A85" s="195">
        <v>40575</v>
      </c>
      <c r="B85" s="320">
        <v>20000</v>
      </c>
      <c r="C85" s="223"/>
      <c r="D85" s="223">
        <v>105000</v>
      </c>
      <c r="E85" s="318">
        <v>105000</v>
      </c>
      <c r="F85" s="318">
        <f t="shared" si="2"/>
        <v>230000</v>
      </c>
    </row>
    <row r="86" spans="1:12" x14ac:dyDescent="0.25">
      <c r="A86" s="195">
        <v>40603</v>
      </c>
      <c r="B86" s="320"/>
      <c r="C86" s="223"/>
      <c r="D86" s="223">
        <v>15000</v>
      </c>
      <c r="E86" s="318">
        <v>15000</v>
      </c>
      <c r="F86" s="318">
        <f t="shared" si="2"/>
        <v>30000</v>
      </c>
    </row>
    <row r="87" spans="1:12" x14ac:dyDescent="0.25">
      <c r="A87" s="195">
        <v>40695</v>
      </c>
      <c r="B87" s="320">
        <v>10000</v>
      </c>
      <c r="C87" s="223"/>
      <c r="D87" s="223">
        <v>20000</v>
      </c>
      <c r="E87" s="318">
        <v>20000</v>
      </c>
      <c r="F87" s="318">
        <f t="shared" si="2"/>
        <v>50000</v>
      </c>
    </row>
    <row r="88" spans="1:12" x14ac:dyDescent="0.25">
      <c r="A88" s="195">
        <v>40787</v>
      </c>
      <c r="B88" s="320">
        <v>5000</v>
      </c>
      <c r="C88" s="223"/>
      <c r="D88" s="223">
        <v>15000</v>
      </c>
      <c r="E88" s="318">
        <v>15000</v>
      </c>
      <c r="F88" s="318">
        <f t="shared" si="2"/>
        <v>35000</v>
      </c>
    </row>
    <row r="89" spans="1:12" x14ac:dyDescent="0.25">
      <c r="A89" s="195">
        <v>40817</v>
      </c>
      <c r="B89" s="320">
        <v>5000</v>
      </c>
      <c r="C89" s="223"/>
      <c r="D89" s="223">
        <v>20000</v>
      </c>
      <c r="E89" s="318">
        <v>15000</v>
      </c>
      <c r="F89" s="318">
        <f t="shared" si="2"/>
        <v>40000</v>
      </c>
    </row>
    <row r="90" spans="1:12" x14ac:dyDescent="0.25">
      <c r="A90" s="195">
        <v>40848</v>
      </c>
      <c r="B90" s="320">
        <v>5000</v>
      </c>
      <c r="C90" s="223"/>
      <c r="D90" s="223">
        <v>20000</v>
      </c>
      <c r="E90" s="318">
        <v>15000</v>
      </c>
      <c r="F90" s="318">
        <f t="shared" si="2"/>
        <v>40000</v>
      </c>
    </row>
    <row r="91" spans="1:12" x14ac:dyDescent="0.25">
      <c r="A91" s="195">
        <v>40878</v>
      </c>
      <c r="B91" s="320">
        <v>5000</v>
      </c>
      <c r="C91" s="223"/>
      <c r="D91" s="223">
        <v>25000</v>
      </c>
      <c r="E91" s="318">
        <v>25000</v>
      </c>
      <c r="F91" s="318">
        <f t="shared" si="2"/>
        <v>55000</v>
      </c>
    </row>
    <row r="92" spans="1:12" x14ac:dyDescent="0.25">
      <c r="A92" s="195">
        <v>40940</v>
      </c>
      <c r="B92" s="320">
        <v>5000</v>
      </c>
      <c r="C92" s="223"/>
      <c r="D92" s="223">
        <v>15000</v>
      </c>
      <c r="E92" s="318">
        <v>15000</v>
      </c>
      <c r="F92" s="318">
        <f t="shared" si="2"/>
        <v>35000</v>
      </c>
    </row>
    <row r="93" spans="1:12" x14ac:dyDescent="0.25">
      <c r="A93" s="195">
        <v>41030</v>
      </c>
      <c r="B93" s="320"/>
      <c r="C93" s="223"/>
      <c r="D93" s="223">
        <v>15000</v>
      </c>
      <c r="E93" s="318">
        <v>15000</v>
      </c>
      <c r="F93" s="318">
        <f t="shared" si="2"/>
        <v>30000</v>
      </c>
    </row>
    <row r="94" spans="1:12" x14ac:dyDescent="0.25">
      <c r="A94" s="195">
        <v>41061</v>
      </c>
      <c r="B94" s="320">
        <v>5000</v>
      </c>
      <c r="C94" s="223"/>
      <c r="D94" s="223">
        <v>15000</v>
      </c>
      <c r="E94" s="318">
        <v>20000</v>
      </c>
      <c r="F94" s="318">
        <f t="shared" si="2"/>
        <v>40000</v>
      </c>
      <c r="L94" s="3">
        <v>0</v>
      </c>
    </row>
    <row r="95" spans="1:12" x14ac:dyDescent="0.25">
      <c r="A95" s="195">
        <v>41122</v>
      </c>
      <c r="B95" s="320">
        <v>5000</v>
      </c>
      <c r="C95" s="223"/>
      <c r="D95" s="223">
        <v>20000</v>
      </c>
      <c r="E95" s="318">
        <v>20000</v>
      </c>
      <c r="F95" s="318">
        <f t="shared" si="2"/>
        <v>45000</v>
      </c>
    </row>
    <row r="96" spans="1:12" x14ac:dyDescent="0.25">
      <c r="A96" s="195">
        <v>41244</v>
      </c>
      <c r="B96" s="320">
        <v>5000</v>
      </c>
      <c r="C96" s="223"/>
      <c r="D96" s="223">
        <v>20000</v>
      </c>
      <c r="E96" s="318">
        <v>20000</v>
      </c>
      <c r="F96" s="318">
        <f t="shared" si="2"/>
        <v>45000</v>
      </c>
    </row>
    <row r="97" spans="1:6" x14ac:dyDescent="0.25">
      <c r="A97" s="195">
        <v>41426</v>
      </c>
      <c r="B97" s="320">
        <v>10000</v>
      </c>
      <c r="C97" s="223"/>
      <c r="D97" s="223">
        <v>45000</v>
      </c>
      <c r="E97" s="318">
        <v>50000</v>
      </c>
      <c r="F97" s="318">
        <f>SUM(B97:E97)</f>
        <v>105000</v>
      </c>
    </row>
    <row r="98" spans="1:6" x14ac:dyDescent="0.25">
      <c r="A98" s="195">
        <v>41452</v>
      </c>
      <c r="B98" s="320">
        <v>40000</v>
      </c>
      <c r="C98" s="223"/>
      <c r="D98" s="223">
        <v>315000</v>
      </c>
      <c r="E98" s="318">
        <v>310000</v>
      </c>
      <c r="F98" s="318">
        <f>SUM(B98:E98)</f>
        <v>665000</v>
      </c>
    </row>
    <row r="99" spans="1:6" ht="6.75" customHeight="1" x14ac:dyDescent="0.25">
      <c r="A99" s="195"/>
      <c r="B99" s="320"/>
      <c r="C99" s="223"/>
      <c r="D99" s="223"/>
      <c r="E99" s="318"/>
      <c r="F99" s="318"/>
    </row>
    <row r="100" spans="1:6" s="308" customFormat="1" x14ac:dyDescent="0.25">
      <c r="A100" s="311" t="s">
        <v>46</v>
      </c>
      <c r="B100" s="335">
        <f>SUM(B8:B99)</f>
        <v>945000</v>
      </c>
      <c r="C100" s="321">
        <f>SUM(C8:C99)</f>
        <v>0</v>
      </c>
      <c r="D100" s="321">
        <f>SUM(D8:D99)</f>
        <v>5850000</v>
      </c>
      <c r="E100" s="325">
        <f>SUM(E8:E99)</f>
        <v>5850000</v>
      </c>
      <c r="F100" s="325">
        <f>SUM(F8:F99)</f>
        <v>12645000</v>
      </c>
    </row>
    <row r="101" spans="1:6" x14ac:dyDescent="0.25">
      <c r="A101" s="30"/>
      <c r="B101" s="320"/>
      <c r="C101" s="223"/>
      <c r="D101" s="223"/>
      <c r="E101" s="223"/>
      <c r="F101" s="223"/>
    </row>
    <row r="102" spans="1:6" x14ac:dyDescent="0.25">
      <c r="A102" s="30" t="s">
        <v>47</v>
      </c>
      <c r="B102" s="320">
        <f>B6-B100</f>
        <v>0</v>
      </c>
      <c r="C102" s="223">
        <f>C6-C100</f>
        <v>0</v>
      </c>
      <c r="D102" s="223">
        <f>D6-D100</f>
        <v>0</v>
      </c>
      <c r="E102" s="223">
        <f>E6-E100</f>
        <v>0</v>
      </c>
      <c r="F102" s="223">
        <f>SUM(B102:E102)</f>
        <v>0</v>
      </c>
    </row>
    <row r="103" spans="1:6" s="314" customFormat="1" x14ac:dyDescent="0.25">
      <c r="A103" s="312"/>
      <c r="B103" s="347"/>
      <c r="C103" s="313"/>
      <c r="D103" s="313"/>
      <c r="E103" s="313"/>
      <c r="F103" s="313"/>
    </row>
    <row r="104" spans="1:6" x14ac:dyDescent="0.25">
      <c r="A104" s="30"/>
      <c r="B104" s="270"/>
      <c r="C104" s="164" t="s">
        <v>947</v>
      </c>
      <c r="D104" s="164">
        <f>SUM(C102:E102)</f>
        <v>0</v>
      </c>
      <c r="E104" s="164"/>
      <c r="F104" s="175"/>
    </row>
    <row r="105" spans="1:6" x14ac:dyDescent="0.25">
      <c r="B105" s="164"/>
      <c r="C105" s="164"/>
      <c r="D105" s="164"/>
      <c r="E105" s="164"/>
      <c r="F105" s="175"/>
    </row>
    <row r="106" spans="1:6" x14ac:dyDescent="0.25">
      <c r="B106" s="124"/>
      <c r="C106" s="124"/>
      <c r="D106" s="124"/>
      <c r="E106" s="124"/>
    </row>
    <row r="107" spans="1:6" x14ac:dyDescent="0.25">
      <c r="B107" s="124"/>
      <c r="C107" s="124"/>
      <c r="D107" s="124"/>
      <c r="E107" s="124"/>
    </row>
    <row r="108" spans="1:6" x14ac:dyDescent="0.25">
      <c r="B108" s="124"/>
      <c r="C108" s="124"/>
      <c r="D108" s="124"/>
      <c r="E108" s="124"/>
    </row>
    <row r="109" spans="1:6" x14ac:dyDescent="0.25">
      <c r="B109" s="124"/>
      <c r="C109" s="124"/>
      <c r="D109" s="124"/>
      <c r="E109" s="124"/>
    </row>
    <row r="110" spans="1:6" x14ac:dyDescent="0.25">
      <c r="B110" s="124"/>
      <c r="C110" s="124"/>
      <c r="D110" s="124"/>
      <c r="E110" s="124"/>
    </row>
    <row r="111" spans="1:6" x14ac:dyDescent="0.25">
      <c r="B111" s="124"/>
      <c r="C111" s="124"/>
      <c r="D111" s="124"/>
      <c r="E111" s="124"/>
    </row>
    <row r="112" spans="1:6" x14ac:dyDescent="0.25">
      <c r="B112" s="124"/>
      <c r="C112" s="124"/>
      <c r="D112" s="124"/>
      <c r="E112" s="124"/>
    </row>
    <row r="113" spans="2:5" x14ac:dyDescent="0.25">
      <c r="B113" s="124"/>
      <c r="C113" s="124"/>
      <c r="D113" s="124"/>
      <c r="E113" s="124"/>
    </row>
    <row r="114" spans="2:5" x14ac:dyDescent="0.25">
      <c r="B114" s="124"/>
      <c r="C114" s="124"/>
      <c r="D114" s="124"/>
      <c r="E114" s="124"/>
    </row>
    <row r="115" spans="2:5" x14ac:dyDescent="0.25">
      <c r="B115" s="124"/>
      <c r="C115" s="124"/>
      <c r="D115" s="124"/>
      <c r="E115" s="124"/>
    </row>
    <row r="116" spans="2:5" x14ac:dyDescent="0.25">
      <c r="B116" s="124"/>
      <c r="C116" s="124"/>
      <c r="D116" s="124"/>
      <c r="E116" s="124"/>
    </row>
    <row r="117" spans="2:5" x14ac:dyDescent="0.25">
      <c r="B117" s="124"/>
      <c r="C117" s="124"/>
      <c r="D117" s="124"/>
      <c r="E117" s="124"/>
    </row>
    <row r="118" spans="2:5" x14ac:dyDescent="0.25">
      <c r="B118" s="124"/>
      <c r="C118" s="124"/>
      <c r="D118" s="124"/>
      <c r="E118" s="124"/>
    </row>
    <row r="119" spans="2:5" x14ac:dyDescent="0.25">
      <c r="B119" s="124"/>
      <c r="C119" s="124"/>
      <c r="D119" s="124"/>
      <c r="E119" s="124"/>
    </row>
    <row r="120" spans="2:5" x14ac:dyDescent="0.25">
      <c r="B120" s="124"/>
      <c r="C120" s="124"/>
      <c r="D120" s="124"/>
      <c r="E120" s="124"/>
    </row>
    <row r="121" spans="2:5" x14ac:dyDescent="0.25">
      <c r="B121" s="124"/>
      <c r="C121" s="124"/>
      <c r="D121" s="124"/>
      <c r="E121" s="124"/>
    </row>
    <row r="122" spans="2:5" x14ac:dyDescent="0.25">
      <c r="B122" s="124"/>
      <c r="C122" s="124"/>
      <c r="D122" s="124"/>
      <c r="E122" s="124"/>
    </row>
    <row r="123" spans="2:5" x14ac:dyDescent="0.25">
      <c r="B123" s="124"/>
      <c r="C123" s="124"/>
      <c r="D123" s="124"/>
      <c r="E123" s="124"/>
    </row>
    <row r="124" spans="2:5" x14ac:dyDescent="0.25">
      <c r="B124" s="124"/>
      <c r="C124" s="124"/>
      <c r="D124" s="124"/>
      <c r="E124" s="124"/>
    </row>
    <row r="125" spans="2:5" x14ac:dyDescent="0.25">
      <c r="B125" s="124"/>
      <c r="C125" s="124"/>
      <c r="D125" s="124"/>
      <c r="E125" s="124"/>
    </row>
    <row r="126" spans="2:5" x14ac:dyDescent="0.25">
      <c r="B126" s="124"/>
      <c r="C126" s="124"/>
      <c r="D126" s="124"/>
      <c r="E126" s="124"/>
    </row>
    <row r="127" spans="2:5" x14ac:dyDescent="0.25">
      <c r="B127" s="124"/>
      <c r="C127" s="124"/>
      <c r="D127" s="124"/>
      <c r="E127" s="124"/>
    </row>
    <row r="128" spans="2:5" x14ac:dyDescent="0.25">
      <c r="B128" s="124"/>
      <c r="C128" s="124"/>
      <c r="D128" s="124"/>
      <c r="E128" s="124"/>
    </row>
    <row r="129" spans="2:5" x14ac:dyDescent="0.25">
      <c r="B129" s="124"/>
      <c r="C129" s="124"/>
      <c r="D129" s="124"/>
      <c r="E129" s="124"/>
    </row>
    <row r="130" spans="2:5" x14ac:dyDescent="0.25">
      <c r="B130" s="124"/>
      <c r="C130" s="124"/>
      <c r="D130" s="124"/>
      <c r="E130" s="124"/>
    </row>
    <row r="131" spans="2:5" x14ac:dyDescent="0.25">
      <c r="B131" s="124"/>
      <c r="C131" s="124"/>
      <c r="D131" s="124"/>
      <c r="E131" s="124"/>
    </row>
    <row r="132" spans="2:5" x14ac:dyDescent="0.25">
      <c r="B132" s="124"/>
      <c r="C132" s="124"/>
      <c r="D132" s="124"/>
      <c r="E132" s="124"/>
    </row>
    <row r="133" spans="2:5" x14ac:dyDescent="0.25">
      <c r="B133" s="124"/>
      <c r="C133" s="124"/>
      <c r="D133" s="124"/>
      <c r="E133" s="124"/>
    </row>
    <row r="134" spans="2:5" x14ac:dyDescent="0.25">
      <c r="B134" s="124"/>
      <c r="C134" s="124"/>
      <c r="D134" s="124"/>
      <c r="E134" s="124"/>
    </row>
    <row r="135" spans="2:5" x14ac:dyDescent="0.25">
      <c r="B135" s="124"/>
      <c r="C135" s="124"/>
      <c r="D135" s="124"/>
      <c r="E135" s="124"/>
    </row>
    <row r="136" spans="2:5" x14ac:dyDescent="0.25">
      <c r="B136" s="124"/>
      <c r="C136" s="124"/>
      <c r="D136" s="124"/>
      <c r="E136" s="124"/>
    </row>
    <row r="137" spans="2:5" x14ac:dyDescent="0.25">
      <c r="B137" s="124"/>
      <c r="C137" s="124"/>
      <c r="D137" s="124"/>
      <c r="E137" s="124"/>
    </row>
    <row r="138" spans="2:5" x14ac:dyDescent="0.25">
      <c r="B138" s="124"/>
      <c r="C138" s="124"/>
      <c r="D138" s="124"/>
      <c r="E138" s="124"/>
    </row>
    <row r="139" spans="2:5" x14ac:dyDescent="0.25">
      <c r="B139" s="124"/>
      <c r="C139" s="124"/>
      <c r="D139" s="124"/>
      <c r="E139" s="124"/>
    </row>
    <row r="140" spans="2:5" x14ac:dyDescent="0.25">
      <c r="B140" s="124"/>
      <c r="C140" s="124"/>
      <c r="D140" s="124"/>
      <c r="E140" s="124"/>
    </row>
    <row r="141" spans="2:5" x14ac:dyDescent="0.25">
      <c r="B141" s="124"/>
      <c r="C141" s="124"/>
      <c r="D141" s="124"/>
      <c r="E141" s="124"/>
    </row>
    <row r="142" spans="2:5" x14ac:dyDescent="0.25">
      <c r="B142" s="124"/>
      <c r="C142" s="124"/>
      <c r="D142" s="124"/>
      <c r="E142" s="124"/>
    </row>
    <row r="143" spans="2:5" x14ac:dyDescent="0.25">
      <c r="B143" s="124"/>
      <c r="C143" s="124"/>
      <c r="D143" s="124"/>
      <c r="E143" s="124"/>
    </row>
    <row r="144" spans="2:5" x14ac:dyDescent="0.25">
      <c r="B144" s="124"/>
      <c r="C144" s="124"/>
      <c r="D144" s="124"/>
      <c r="E144" s="124"/>
    </row>
    <row r="145" spans="2:5" x14ac:dyDescent="0.25">
      <c r="B145" s="124"/>
      <c r="C145" s="124"/>
      <c r="D145" s="124"/>
      <c r="E145" s="124"/>
    </row>
    <row r="146" spans="2:5" x14ac:dyDescent="0.25">
      <c r="B146" s="124"/>
      <c r="C146" s="124"/>
      <c r="D146" s="124"/>
      <c r="E146" s="124"/>
    </row>
    <row r="147" spans="2:5" x14ac:dyDescent="0.25">
      <c r="B147" s="124"/>
      <c r="C147" s="124"/>
      <c r="D147" s="124"/>
      <c r="E147" s="124"/>
    </row>
    <row r="148" spans="2:5" x14ac:dyDescent="0.25">
      <c r="B148" s="124"/>
      <c r="C148" s="124"/>
      <c r="D148" s="124"/>
      <c r="E148" s="124"/>
    </row>
    <row r="149" spans="2:5" x14ac:dyDescent="0.25">
      <c r="B149" s="124"/>
      <c r="C149" s="124"/>
      <c r="D149" s="124"/>
      <c r="E149" s="124"/>
    </row>
    <row r="150" spans="2:5" x14ac:dyDescent="0.25">
      <c r="B150" s="124"/>
      <c r="C150" s="124"/>
      <c r="D150" s="124"/>
      <c r="E150" s="124"/>
    </row>
    <row r="151" spans="2:5" x14ac:dyDescent="0.25">
      <c r="B151" s="124"/>
      <c r="C151" s="124"/>
      <c r="D151" s="124"/>
      <c r="E151" s="124"/>
    </row>
    <row r="152" spans="2:5" x14ac:dyDescent="0.25">
      <c r="B152" s="124"/>
      <c r="C152" s="124"/>
      <c r="D152" s="124"/>
      <c r="E152" s="124"/>
    </row>
    <row r="153" spans="2:5" x14ac:dyDescent="0.25">
      <c r="B153" s="124"/>
      <c r="C153" s="124"/>
      <c r="D153" s="124"/>
      <c r="E153" s="124"/>
    </row>
    <row r="154" spans="2:5" x14ac:dyDescent="0.25">
      <c r="B154" s="124"/>
      <c r="C154" s="124"/>
      <c r="D154" s="124"/>
      <c r="E154" s="124"/>
    </row>
    <row r="155" spans="2:5" x14ac:dyDescent="0.25">
      <c r="B155" s="124"/>
      <c r="C155" s="124"/>
      <c r="D155" s="124"/>
      <c r="E155" s="124"/>
    </row>
    <row r="156" spans="2:5" x14ac:dyDescent="0.25">
      <c r="B156" s="124"/>
      <c r="C156" s="124"/>
      <c r="D156" s="124"/>
      <c r="E156" s="124"/>
    </row>
    <row r="157" spans="2:5" x14ac:dyDescent="0.25">
      <c r="B157" s="124"/>
      <c r="C157" s="124"/>
      <c r="D157" s="124"/>
      <c r="E157" s="124"/>
    </row>
    <row r="158" spans="2:5" x14ac:dyDescent="0.25">
      <c r="B158" s="124"/>
      <c r="C158" s="124"/>
      <c r="D158" s="124"/>
      <c r="E158" s="124"/>
    </row>
    <row r="159" spans="2:5" x14ac:dyDescent="0.25">
      <c r="B159" s="124"/>
      <c r="C159" s="124"/>
      <c r="D159" s="124"/>
      <c r="E159" s="124"/>
    </row>
    <row r="160" spans="2:5" x14ac:dyDescent="0.25">
      <c r="B160" s="124"/>
      <c r="C160" s="124"/>
      <c r="D160" s="124"/>
      <c r="E160" s="124"/>
    </row>
    <row r="161" spans="2:5" x14ac:dyDescent="0.25">
      <c r="B161" s="124"/>
      <c r="C161" s="124"/>
      <c r="D161" s="124"/>
      <c r="E161" s="124"/>
    </row>
    <row r="162" spans="2:5" x14ac:dyDescent="0.25">
      <c r="B162" s="124"/>
      <c r="C162" s="124"/>
      <c r="D162" s="124"/>
      <c r="E162" s="124"/>
    </row>
    <row r="163" spans="2:5" x14ac:dyDescent="0.25">
      <c r="B163" s="124"/>
      <c r="C163" s="124"/>
      <c r="D163" s="124"/>
      <c r="E163" s="124"/>
    </row>
    <row r="164" spans="2:5" x14ac:dyDescent="0.25">
      <c r="B164" s="124"/>
      <c r="C164" s="124"/>
      <c r="D164" s="124"/>
      <c r="E164" s="124"/>
    </row>
    <row r="165" spans="2:5" x14ac:dyDescent="0.25">
      <c r="B165" s="124"/>
      <c r="C165" s="124"/>
      <c r="D165" s="124"/>
      <c r="E165" s="124"/>
    </row>
    <row r="166" spans="2:5" x14ac:dyDescent="0.25">
      <c r="B166" s="124"/>
      <c r="C166" s="124"/>
      <c r="D166" s="124"/>
      <c r="E166" s="124"/>
    </row>
    <row r="167" spans="2:5" x14ac:dyDescent="0.25">
      <c r="B167" s="124"/>
      <c r="C167" s="124"/>
      <c r="D167" s="124"/>
      <c r="E167" s="124"/>
    </row>
    <row r="168" spans="2:5" x14ac:dyDescent="0.25">
      <c r="B168" s="124"/>
      <c r="C168" s="124"/>
      <c r="D168" s="124"/>
      <c r="E168" s="124"/>
    </row>
    <row r="169" spans="2:5" x14ac:dyDescent="0.25">
      <c r="B169" s="124"/>
      <c r="C169" s="124"/>
      <c r="D169" s="124"/>
      <c r="E169" s="124"/>
    </row>
    <row r="170" spans="2:5" x14ac:dyDescent="0.25">
      <c r="B170" s="124"/>
      <c r="C170" s="124"/>
      <c r="D170" s="124"/>
      <c r="E170" s="124"/>
    </row>
    <row r="171" spans="2:5" x14ac:dyDescent="0.25">
      <c r="B171" s="124"/>
      <c r="C171" s="124"/>
      <c r="D171" s="124"/>
      <c r="E171" s="124"/>
    </row>
    <row r="172" spans="2:5" x14ac:dyDescent="0.25">
      <c r="B172" s="124"/>
      <c r="C172" s="124"/>
      <c r="D172" s="124"/>
      <c r="E172" s="124"/>
    </row>
    <row r="173" spans="2:5" x14ac:dyDescent="0.25">
      <c r="B173" s="124"/>
      <c r="C173" s="124"/>
      <c r="D173" s="124"/>
      <c r="E173" s="124"/>
    </row>
    <row r="174" spans="2:5" x14ac:dyDescent="0.25">
      <c r="B174" s="124"/>
      <c r="C174" s="124"/>
      <c r="D174" s="124"/>
      <c r="E174" s="124"/>
    </row>
    <row r="175" spans="2:5" x14ac:dyDescent="0.25">
      <c r="B175" s="124"/>
      <c r="C175" s="124"/>
      <c r="D175" s="124"/>
      <c r="E175" s="124"/>
    </row>
    <row r="176" spans="2:5" x14ac:dyDescent="0.25">
      <c r="B176" s="124"/>
      <c r="C176" s="124"/>
      <c r="D176" s="124"/>
      <c r="E176" s="124"/>
    </row>
    <row r="177" spans="2:5" x14ac:dyDescent="0.25">
      <c r="B177" s="124"/>
      <c r="C177" s="124"/>
      <c r="D177" s="124"/>
      <c r="E177" s="124"/>
    </row>
    <row r="178" spans="2:5" x14ac:dyDescent="0.25">
      <c r="B178" s="124"/>
      <c r="C178" s="124"/>
      <c r="D178" s="124"/>
      <c r="E178" s="124"/>
    </row>
    <row r="179" spans="2:5" x14ac:dyDescent="0.25">
      <c r="B179" s="124"/>
      <c r="C179" s="124"/>
      <c r="D179" s="124"/>
      <c r="E179" s="124"/>
    </row>
    <row r="180" spans="2:5" x14ac:dyDescent="0.25">
      <c r="B180" s="124"/>
      <c r="C180" s="124"/>
      <c r="D180" s="124"/>
      <c r="E180" s="124"/>
    </row>
    <row r="181" spans="2:5" x14ac:dyDescent="0.25">
      <c r="B181" s="124"/>
      <c r="C181" s="124"/>
      <c r="D181" s="124"/>
      <c r="E181" s="124"/>
    </row>
    <row r="182" spans="2:5" x14ac:dyDescent="0.25">
      <c r="B182" s="124"/>
      <c r="C182" s="124"/>
      <c r="D182" s="124"/>
      <c r="E182" s="124"/>
    </row>
    <row r="183" spans="2:5" x14ac:dyDescent="0.25">
      <c r="B183" s="124"/>
      <c r="C183" s="124"/>
      <c r="D183" s="124"/>
      <c r="E183" s="124"/>
    </row>
    <row r="184" spans="2:5" x14ac:dyDescent="0.25">
      <c r="B184" s="124"/>
      <c r="C184" s="124"/>
      <c r="D184" s="124"/>
      <c r="E184" s="124"/>
    </row>
    <row r="185" spans="2:5" x14ac:dyDescent="0.25">
      <c r="B185" s="124"/>
      <c r="C185" s="124"/>
      <c r="D185" s="124"/>
      <c r="E185" s="124"/>
    </row>
    <row r="186" spans="2:5" x14ac:dyDescent="0.25">
      <c r="B186" s="124"/>
      <c r="C186" s="124"/>
      <c r="D186" s="124"/>
      <c r="E186" s="124"/>
    </row>
    <row r="187" spans="2:5" x14ac:dyDescent="0.25">
      <c r="B187" s="124"/>
      <c r="C187" s="124"/>
      <c r="D187" s="124"/>
      <c r="E187" s="124"/>
    </row>
    <row r="188" spans="2:5" x14ac:dyDescent="0.25">
      <c r="B188" s="124"/>
      <c r="C188" s="124"/>
      <c r="D188" s="124"/>
      <c r="E188" s="124"/>
    </row>
    <row r="189" spans="2:5" x14ac:dyDescent="0.25">
      <c r="B189" s="124"/>
      <c r="C189" s="124"/>
      <c r="D189" s="124"/>
      <c r="E189" s="124"/>
    </row>
    <row r="190" spans="2:5" x14ac:dyDescent="0.25">
      <c r="B190" s="124"/>
      <c r="C190" s="124"/>
      <c r="D190" s="124"/>
      <c r="E190" s="124"/>
    </row>
    <row r="191" spans="2:5" x14ac:dyDescent="0.25">
      <c r="B191" s="124"/>
      <c r="C191" s="124"/>
      <c r="D191" s="124"/>
      <c r="E191" s="124"/>
    </row>
    <row r="192" spans="2:5" x14ac:dyDescent="0.25">
      <c r="B192" s="124"/>
      <c r="C192" s="124"/>
      <c r="D192" s="124"/>
      <c r="E192" s="124"/>
    </row>
    <row r="193" spans="2:5" x14ac:dyDescent="0.25">
      <c r="B193" s="124"/>
      <c r="C193" s="124"/>
      <c r="D193" s="124"/>
      <c r="E193" s="124"/>
    </row>
    <row r="194" spans="2:5" x14ac:dyDescent="0.25">
      <c r="B194" s="124"/>
      <c r="C194" s="124"/>
      <c r="D194" s="124"/>
      <c r="E194" s="124"/>
    </row>
    <row r="195" spans="2:5" x14ac:dyDescent="0.25">
      <c r="B195" s="124"/>
      <c r="C195" s="124"/>
      <c r="D195" s="124"/>
      <c r="E195" s="124"/>
    </row>
    <row r="196" spans="2:5" x14ac:dyDescent="0.25">
      <c r="B196" s="124"/>
      <c r="C196" s="124"/>
      <c r="D196" s="124"/>
      <c r="E196" s="124"/>
    </row>
    <row r="197" spans="2:5" x14ac:dyDescent="0.25">
      <c r="B197" s="124"/>
      <c r="C197" s="124"/>
      <c r="D197" s="124"/>
      <c r="E197" s="124"/>
    </row>
    <row r="198" spans="2:5" x14ac:dyDescent="0.25">
      <c r="B198" s="124"/>
      <c r="C198" s="124"/>
      <c r="D198" s="124"/>
      <c r="E198" s="124"/>
    </row>
    <row r="199" spans="2:5" x14ac:dyDescent="0.25">
      <c r="B199" s="124"/>
      <c r="C199" s="124"/>
      <c r="D199" s="124"/>
      <c r="E199" s="124"/>
    </row>
    <row r="200" spans="2:5" x14ac:dyDescent="0.25">
      <c r="B200" s="124"/>
      <c r="C200" s="124"/>
      <c r="D200" s="124"/>
      <c r="E200" s="124"/>
    </row>
    <row r="201" spans="2:5" x14ac:dyDescent="0.25">
      <c r="B201" s="124"/>
      <c r="C201" s="124"/>
      <c r="D201" s="124"/>
      <c r="E201" s="124"/>
    </row>
    <row r="202" spans="2:5" x14ac:dyDescent="0.25">
      <c r="B202" s="124"/>
      <c r="C202" s="124"/>
      <c r="D202" s="124"/>
      <c r="E202" s="124"/>
    </row>
    <row r="203" spans="2:5" x14ac:dyDescent="0.25">
      <c r="B203" s="124"/>
      <c r="C203" s="124"/>
      <c r="D203" s="124"/>
      <c r="E203" s="124"/>
    </row>
    <row r="204" spans="2:5" x14ac:dyDescent="0.25">
      <c r="B204" s="124"/>
      <c r="C204" s="124"/>
      <c r="D204" s="124"/>
      <c r="E204" s="124"/>
    </row>
    <row r="205" spans="2:5" x14ac:dyDescent="0.25">
      <c r="B205" s="124"/>
      <c r="C205" s="124"/>
      <c r="D205" s="124"/>
      <c r="E205" s="124"/>
    </row>
    <row r="206" spans="2:5" x14ac:dyDescent="0.25">
      <c r="B206" s="124"/>
      <c r="C206" s="124"/>
      <c r="D206" s="124"/>
      <c r="E206" s="124"/>
    </row>
    <row r="207" spans="2:5" x14ac:dyDescent="0.25">
      <c r="B207" s="124"/>
      <c r="C207" s="124"/>
      <c r="D207" s="124"/>
      <c r="E207" s="124"/>
    </row>
    <row r="208" spans="2:5" x14ac:dyDescent="0.25">
      <c r="B208" s="124"/>
      <c r="C208" s="124"/>
      <c r="D208" s="124"/>
      <c r="E208" s="124"/>
    </row>
    <row r="209" spans="2:5" x14ac:dyDescent="0.25">
      <c r="B209" s="124"/>
      <c r="C209" s="124"/>
      <c r="D209" s="124"/>
      <c r="E209" s="124"/>
    </row>
    <row r="210" spans="2:5" x14ac:dyDescent="0.25">
      <c r="B210" s="124"/>
      <c r="C210" s="124"/>
      <c r="D210" s="124"/>
      <c r="E210" s="124"/>
    </row>
    <row r="211" spans="2:5" x14ac:dyDescent="0.25">
      <c r="B211" s="124"/>
      <c r="C211" s="124"/>
      <c r="D211" s="124"/>
      <c r="E211" s="124"/>
    </row>
    <row r="212" spans="2:5" x14ac:dyDescent="0.25">
      <c r="B212" s="124"/>
      <c r="C212" s="124"/>
      <c r="D212" s="124"/>
      <c r="E212" s="124"/>
    </row>
    <row r="213" spans="2:5" x14ac:dyDescent="0.25">
      <c r="B213" s="124"/>
      <c r="C213" s="124"/>
      <c r="D213" s="124"/>
      <c r="E213" s="124"/>
    </row>
    <row r="214" spans="2:5" x14ac:dyDescent="0.25">
      <c r="B214" s="124"/>
      <c r="C214" s="124"/>
      <c r="D214" s="124"/>
      <c r="E214" s="124"/>
    </row>
    <row r="215" spans="2:5" x14ac:dyDescent="0.25">
      <c r="B215" s="124"/>
      <c r="C215" s="124"/>
      <c r="D215" s="124"/>
      <c r="E215" s="124"/>
    </row>
    <row r="216" spans="2:5" x14ac:dyDescent="0.25">
      <c r="B216" s="124"/>
      <c r="C216" s="124"/>
      <c r="D216" s="124"/>
      <c r="E216" s="124"/>
    </row>
    <row r="217" spans="2:5" x14ac:dyDescent="0.25">
      <c r="B217" s="124"/>
      <c r="C217" s="124"/>
      <c r="D217" s="124"/>
      <c r="E217" s="124"/>
    </row>
    <row r="218" spans="2:5" x14ac:dyDescent="0.25">
      <c r="B218" s="124"/>
      <c r="C218" s="124"/>
      <c r="D218" s="124"/>
      <c r="E218" s="124"/>
    </row>
    <row r="219" spans="2:5" x14ac:dyDescent="0.25">
      <c r="B219" s="124"/>
      <c r="C219" s="124"/>
      <c r="D219" s="124"/>
      <c r="E219" s="124"/>
    </row>
    <row r="220" spans="2:5" x14ac:dyDescent="0.25">
      <c r="B220" s="124"/>
      <c r="C220" s="124"/>
      <c r="D220" s="124"/>
      <c r="E220" s="124"/>
    </row>
    <row r="221" spans="2:5" x14ac:dyDescent="0.25">
      <c r="B221" s="124"/>
      <c r="C221" s="124"/>
      <c r="D221" s="124"/>
      <c r="E221" s="124"/>
    </row>
    <row r="222" spans="2:5" x14ac:dyDescent="0.25">
      <c r="B222" s="124"/>
      <c r="C222" s="124"/>
      <c r="D222" s="124"/>
      <c r="E222" s="124"/>
    </row>
    <row r="223" spans="2:5" x14ac:dyDescent="0.25">
      <c r="B223" s="124"/>
      <c r="C223" s="124"/>
      <c r="D223" s="124"/>
      <c r="E223" s="124"/>
    </row>
    <row r="224" spans="2:5" x14ac:dyDescent="0.25">
      <c r="B224" s="124"/>
      <c r="C224" s="124"/>
      <c r="D224" s="124"/>
      <c r="E224" s="124"/>
    </row>
    <row r="225" spans="2:5" x14ac:dyDescent="0.25">
      <c r="B225" s="124"/>
      <c r="C225" s="124"/>
      <c r="D225" s="124"/>
      <c r="E225" s="124"/>
    </row>
    <row r="226" spans="2:5" x14ac:dyDescent="0.25">
      <c r="B226" s="124"/>
      <c r="C226" s="124"/>
      <c r="D226" s="124"/>
      <c r="E226" s="124"/>
    </row>
    <row r="227" spans="2:5" x14ac:dyDescent="0.25">
      <c r="B227" s="124"/>
      <c r="C227" s="124"/>
      <c r="D227" s="124"/>
      <c r="E227" s="124"/>
    </row>
    <row r="228" spans="2:5" x14ac:dyDescent="0.25">
      <c r="B228" s="124"/>
      <c r="C228" s="124"/>
      <c r="D228" s="124"/>
      <c r="E228" s="124"/>
    </row>
    <row r="229" spans="2:5" x14ac:dyDescent="0.25">
      <c r="B229" s="124"/>
      <c r="C229" s="124"/>
      <c r="D229" s="124"/>
      <c r="E229" s="124"/>
    </row>
    <row r="230" spans="2:5" x14ac:dyDescent="0.25">
      <c r="B230" s="124"/>
      <c r="C230" s="124"/>
      <c r="D230" s="124"/>
      <c r="E230" s="124"/>
    </row>
    <row r="231" spans="2:5" x14ac:dyDescent="0.25">
      <c r="B231" s="124"/>
      <c r="C231" s="124"/>
      <c r="D231" s="124"/>
      <c r="E231" s="124"/>
    </row>
    <row r="232" spans="2:5" x14ac:dyDescent="0.25">
      <c r="B232" s="124"/>
      <c r="C232" s="124"/>
      <c r="D232" s="124"/>
      <c r="E232" s="124"/>
    </row>
    <row r="233" spans="2:5" x14ac:dyDescent="0.25">
      <c r="B233" s="124"/>
      <c r="C233" s="124"/>
      <c r="D233" s="124"/>
      <c r="E233" s="124"/>
    </row>
    <row r="234" spans="2:5" x14ac:dyDescent="0.25">
      <c r="B234" s="124"/>
      <c r="C234" s="124"/>
      <c r="D234" s="124"/>
      <c r="E234" s="124"/>
    </row>
    <row r="235" spans="2:5" x14ac:dyDescent="0.25">
      <c r="B235" s="124"/>
      <c r="C235" s="124"/>
      <c r="D235" s="124"/>
      <c r="E235" s="124"/>
    </row>
    <row r="236" spans="2:5" x14ac:dyDescent="0.25">
      <c r="B236" s="124"/>
      <c r="C236" s="124"/>
      <c r="D236" s="124"/>
      <c r="E236" s="124"/>
    </row>
    <row r="237" spans="2:5" x14ac:dyDescent="0.25">
      <c r="B237" s="124"/>
      <c r="C237" s="124"/>
      <c r="D237" s="124"/>
      <c r="E237" s="124"/>
    </row>
    <row r="238" spans="2:5" x14ac:dyDescent="0.25">
      <c r="B238" s="124"/>
      <c r="C238" s="124"/>
      <c r="D238" s="124"/>
      <c r="E238" s="124"/>
    </row>
    <row r="239" spans="2:5" x14ac:dyDescent="0.25">
      <c r="B239" s="124"/>
      <c r="C239" s="124"/>
      <c r="D239" s="124"/>
      <c r="E239" s="124"/>
    </row>
    <row r="240" spans="2:5" x14ac:dyDescent="0.25">
      <c r="B240" s="124"/>
      <c r="C240" s="124"/>
      <c r="D240" s="124"/>
      <c r="E240" s="124"/>
    </row>
    <row r="241" spans="2:5" x14ac:dyDescent="0.25">
      <c r="B241" s="124"/>
      <c r="C241" s="124"/>
      <c r="D241" s="124"/>
      <c r="E241" s="124"/>
    </row>
    <row r="242" spans="2:5" x14ac:dyDescent="0.25">
      <c r="B242" s="124"/>
      <c r="C242" s="124"/>
      <c r="D242" s="124"/>
      <c r="E242" s="124"/>
    </row>
    <row r="243" spans="2:5" x14ac:dyDescent="0.25">
      <c r="B243" s="124"/>
      <c r="C243" s="124"/>
      <c r="D243" s="124"/>
      <c r="E243" s="124"/>
    </row>
    <row r="244" spans="2:5" x14ac:dyDescent="0.25">
      <c r="B244" s="124"/>
      <c r="C244" s="124"/>
      <c r="D244" s="124"/>
      <c r="E244" s="124"/>
    </row>
    <row r="245" spans="2:5" x14ac:dyDescent="0.25">
      <c r="B245" s="124"/>
      <c r="C245" s="124"/>
      <c r="D245" s="124"/>
      <c r="E245" s="124"/>
    </row>
    <row r="246" spans="2:5" x14ac:dyDescent="0.25">
      <c r="B246" s="124"/>
      <c r="C246" s="124"/>
      <c r="D246" s="124"/>
      <c r="E246" s="124"/>
    </row>
    <row r="247" spans="2:5" x14ac:dyDescent="0.25">
      <c r="B247" s="124"/>
      <c r="C247" s="124"/>
      <c r="D247" s="124"/>
      <c r="E247" s="124"/>
    </row>
    <row r="248" spans="2:5" x14ac:dyDescent="0.25">
      <c r="B248" s="124"/>
      <c r="C248" s="124"/>
      <c r="D248" s="124"/>
      <c r="E248" s="124"/>
    </row>
    <row r="249" spans="2:5" x14ac:dyDescent="0.25">
      <c r="B249" s="124"/>
      <c r="C249" s="124"/>
      <c r="D249" s="124"/>
      <c r="E249" s="124"/>
    </row>
    <row r="250" spans="2:5" x14ac:dyDescent="0.25">
      <c r="B250" s="124"/>
      <c r="C250" s="124"/>
      <c r="D250" s="124"/>
      <c r="E250" s="124"/>
    </row>
    <row r="251" spans="2:5" x14ac:dyDescent="0.25">
      <c r="B251" s="124"/>
      <c r="C251" s="124"/>
      <c r="D251" s="124"/>
      <c r="E251" s="124"/>
    </row>
    <row r="252" spans="2:5" x14ac:dyDescent="0.25">
      <c r="B252" s="124"/>
      <c r="C252" s="124"/>
      <c r="D252" s="124"/>
      <c r="E252" s="124"/>
    </row>
    <row r="253" spans="2:5" x14ac:dyDescent="0.25">
      <c r="B253" s="124"/>
      <c r="C253" s="124"/>
      <c r="D253" s="124"/>
      <c r="E253" s="124"/>
    </row>
    <row r="254" spans="2:5" x14ac:dyDescent="0.25">
      <c r="B254" s="124"/>
      <c r="C254" s="124"/>
      <c r="D254" s="124"/>
      <c r="E254" s="124"/>
    </row>
    <row r="255" spans="2:5" x14ac:dyDescent="0.25">
      <c r="B255" s="124"/>
      <c r="C255" s="124"/>
      <c r="D255" s="124"/>
      <c r="E255" s="124"/>
    </row>
    <row r="256" spans="2:5" x14ac:dyDescent="0.25">
      <c r="B256" s="124"/>
      <c r="C256" s="124"/>
      <c r="D256" s="124"/>
      <c r="E256" s="124"/>
    </row>
    <row r="257" spans="2:5" x14ac:dyDescent="0.25">
      <c r="B257" s="124"/>
      <c r="C257" s="124"/>
      <c r="D257" s="124"/>
      <c r="E257" s="124"/>
    </row>
    <row r="258" spans="2:5" x14ac:dyDescent="0.25">
      <c r="B258" s="124"/>
      <c r="C258" s="124"/>
      <c r="D258" s="124"/>
      <c r="E258" s="124"/>
    </row>
    <row r="259" spans="2:5" x14ac:dyDescent="0.25">
      <c r="B259" s="124"/>
      <c r="C259" s="124"/>
      <c r="D259" s="124"/>
      <c r="E259" s="124"/>
    </row>
    <row r="260" spans="2:5" x14ac:dyDescent="0.25">
      <c r="B260" s="124"/>
      <c r="C260" s="124"/>
      <c r="D260" s="124"/>
      <c r="E260" s="124"/>
    </row>
    <row r="261" spans="2:5" x14ac:dyDescent="0.25">
      <c r="B261" s="124"/>
      <c r="C261" s="124"/>
      <c r="D261" s="124"/>
      <c r="E261" s="124"/>
    </row>
    <row r="262" spans="2:5" x14ac:dyDescent="0.25">
      <c r="B262" s="124"/>
      <c r="C262" s="124"/>
      <c r="D262" s="124"/>
      <c r="E262" s="124"/>
    </row>
    <row r="263" spans="2:5" x14ac:dyDescent="0.25">
      <c r="B263" s="124"/>
      <c r="C263" s="124"/>
      <c r="D263" s="124"/>
      <c r="E263" s="124"/>
    </row>
    <row r="264" spans="2:5" x14ac:dyDescent="0.25">
      <c r="B264" s="124"/>
      <c r="C264" s="124"/>
      <c r="D264" s="124"/>
      <c r="E264" s="124"/>
    </row>
    <row r="265" spans="2:5" x14ac:dyDescent="0.25">
      <c r="B265" s="124"/>
      <c r="C265" s="124"/>
      <c r="D265" s="124"/>
      <c r="E265" s="124"/>
    </row>
    <row r="266" spans="2:5" x14ac:dyDescent="0.25">
      <c r="B266" s="124"/>
      <c r="C266" s="124"/>
      <c r="D266" s="124"/>
      <c r="E266" s="124"/>
    </row>
    <row r="267" spans="2:5" x14ac:dyDescent="0.25">
      <c r="B267" s="124"/>
      <c r="C267" s="124"/>
      <c r="D267" s="124"/>
      <c r="E267" s="124"/>
    </row>
    <row r="268" spans="2:5" x14ac:dyDescent="0.25">
      <c r="B268" s="124"/>
      <c r="C268" s="124"/>
      <c r="D268" s="124"/>
      <c r="E268" s="124"/>
    </row>
    <row r="269" spans="2:5" x14ac:dyDescent="0.25">
      <c r="B269" s="124"/>
      <c r="C269" s="124"/>
      <c r="D269" s="124"/>
      <c r="E269" s="124"/>
    </row>
    <row r="270" spans="2:5" x14ac:dyDescent="0.25">
      <c r="B270" s="124"/>
      <c r="C270" s="124"/>
      <c r="D270" s="124"/>
      <c r="E270" s="124"/>
    </row>
    <row r="271" spans="2:5" x14ac:dyDescent="0.25">
      <c r="B271" s="124"/>
      <c r="C271" s="124"/>
      <c r="D271" s="124"/>
      <c r="E271" s="124"/>
    </row>
    <row r="272" spans="2:5" x14ac:dyDescent="0.25">
      <c r="B272" s="124"/>
      <c r="C272" s="124"/>
      <c r="D272" s="124"/>
      <c r="E272" s="124"/>
    </row>
    <row r="273" spans="2:5" x14ac:dyDescent="0.25">
      <c r="B273" s="124"/>
      <c r="C273" s="124"/>
      <c r="D273" s="124"/>
      <c r="E273" s="124"/>
    </row>
    <row r="274" spans="2:5" x14ac:dyDescent="0.25">
      <c r="B274" s="124"/>
      <c r="C274" s="124"/>
      <c r="D274" s="124"/>
      <c r="E274" s="124"/>
    </row>
    <row r="275" spans="2:5" x14ac:dyDescent="0.25">
      <c r="B275" s="124"/>
      <c r="C275" s="124"/>
      <c r="D275" s="124"/>
      <c r="E275" s="124"/>
    </row>
    <row r="276" spans="2:5" x14ac:dyDescent="0.25">
      <c r="B276" s="124"/>
      <c r="C276" s="124"/>
      <c r="D276" s="124"/>
      <c r="E276" s="124"/>
    </row>
    <row r="277" spans="2:5" x14ac:dyDescent="0.25">
      <c r="B277" s="124"/>
      <c r="C277" s="124"/>
      <c r="D277" s="124"/>
      <c r="E277" s="124"/>
    </row>
    <row r="278" spans="2:5" x14ac:dyDescent="0.25">
      <c r="B278" s="124"/>
      <c r="C278" s="124"/>
      <c r="D278" s="124"/>
      <c r="E278" s="124"/>
    </row>
    <row r="279" spans="2:5" x14ac:dyDescent="0.25">
      <c r="B279" s="124"/>
      <c r="C279" s="124"/>
      <c r="D279" s="124"/>
      <c r="E279" s="124"/>
    </row>
    <row r="280" spans="2:5" x14ac:dyDescent="0.25">
      <c r="B280" s="124"/>
      <c r="C280" s="124"/>
      <c r="D280" s="124"/>
      <c r="E280" s="124"/>
    </row>
    <row r="281" spans="2:5" x14ac:dyDescent="0.25">
      <c r="B281" s="124"/>
      <c r="C281" s="124"/>
      <c r="D281" s="124"/>
      <c r="E281" s="124"/>
    </row>
    <row r="282" spans="2:5" x14ac:dyDescent="0.25">
      <c r="B282" s="124"/>
      <c r="C282" s="124"/>
      <c r="D282" s="124"/>
      <c r="E282" s="124"/>
    </row>
    <row r="283" spans="2:5" x14ac:dyDescent="0.25">
      <c r="B283" s="124"/>
      <c r="C283" s="124"/>
      <c r="D283" s="124"/>
      <c r="E283" s="124"/>
    </row>
    <row r="284" spans="2:5" x14ac:dyDescent="0.25">
      <c r="B284" s="124"/>
      <c r="C284" s="124"/>
      <c r="D284" s="124"/>
      <c r="E284" s="124"/>
    </row>
    <row r="285" spans="2:5" x14ac:dyDescent="0.25">
      <c r="B285" s="124"/>
      <c r="C285" s="124"/>
      <c r="D285" s="124"/>
      <c r="E285" s="124"/>
    </row>
    <row r="286" spans="2:5" x14ac:dyDescent="0.25">
      <c r="B286" s="124"/>
      <c r="C286" s="124"/>
      <c r="D286" s="124"/>
      <c r="E286" s="124"/>
    </row>
    <row r="287" spans="2:5" x14ac:dyDescent="0.25">
      <c r="B287" s="124"/>
      <c r="C287" s="124"/>
      <c r="D287" s="124"/>
      <c r="E287" s="124"/>
    </row>
    <row r="288" spans="2:5" x14ac:dyDescent="0.25">
      <c r="B288" s="124"/>
      <c r="C288" s="124"/>
      <c r="D288" s="124"/>
      <c r="E288" s="124"/>
    </row>
    <row r="289" spans="2:5" x14ac:dyDescent="0.25">
      <c r="B289" s="124"/>
      <c r="C289" s="124"/>
      <c r="D289" s="124"/>
      <c r="E289" s="124"/>
    </row>
    <row r="290" spans="2:5" x14ac:dyDescent="0.25">
      <c r="B290" s="124"/>
      <c r="C290" s="124"/>
      <c r="D290" s="124"/>
      <c r="E290" s="124"/>
    </row>
    <row r="291" spans="2:5" x14ac:dyDescent="0.25">
      <c r="B291" s="124"/>
      <c r="C291" s="124"/>
      <c r="D291" s="124"/>
      <c r="E291" s="124"/>
    </row>
    <row r="292" spans="2:5" x14ac:dyDescent="0.25">
      <c r="B292" s="124"/>
      <c r="C292" s="124"/>
      <c r="D292" s="124"/>
      <c r="E292" s="124"/>
    </row>
    <row r="293" spans="2:5" x14ac:dyDescent="0.25">
      <c r="B293" s="124"/>
      <c r="C293" s="124"/>
      <c r="D293" s="124"/>
      <c r="E293" s="124"/>
    </row>
    <row r="294" spans="2:5" x14ac:dyDescent="0.25">
      <c r="B294" s="124"/>
      <c r="C294" s="124"/>
      <c r="D294" s="124"/>
      <c r="E294" s="124"/>
    </row>
    <row r="295" spans="2:5" x14ac:dyDescent="0.25">
      <c r="B295" s="124"/>
      <c r="C295" s="124"/>
      <c r="D295" s="124"/>
      <c r="E295" s="124"/>
    </row>
    <row r="296" spans="2:5" x14ac:dyDescent="0.25">
      <c r="B296" s="124"/>
      <c r="C296" s="124"/>
      <c r="D296" s="124"/>
      <c r="E296" s="124"/>
    </row>
    <row r="297" spans="2:5" x14ac:dyDescent="0.25">
      <c r="B297" s="124"/>
      <c r="C297" s="124"/>
      <c r="D297" s="124"/>
      <c r="E297" s="124"/>
    </row>
    <row r="298" spans="2:5" x14ac:dyDescent="0.25">
      <c r="B298" s="124"/>
      <c r="C298" s="124"/>
      <c r="D298" s="124"/>
      <c r="E298" s="124"/>
    </row>
    <row r="299" spans="2:5" x14ac:dyDescent="0.25">
      <c r="B299" s="124"/>
      <c r="C299" s="124"/>
      <c r="D299" s="124"/>
      <c r="E299" s="124"/>
    </row>
    <row r="300" spans="2:5" x14ac:dyDescent="0.25">
      <c r="B300" s="124"/>
      <c r="C300" s="124"/>
      <c r="D300" s="124"/>
      <c r="E300" s="124"/>
    </row>
    <row r="301" spans="2:5" x14ac:dyDescent="0.25">
      <c r="B301" s="124"/>
      <c r="C301" s="124"/>
      <c r="D301" s="124"/>
      <c r="E301" s="124"/>
    </row>
    <row r="302" spans="2:5" x14ac:dyDescent="0.25">
      <c r="B302" s="124"/>
      <c r="C302" s="124"/>
      <c r="D302" s="124"/>
      <c r="E302" s="124"/>
    </row>
    <row r="303" spans="2:5" x14ac:dyDescent="0.25">
      <c r="B303" s="124"/>
      <c r="C303" s="124"/>
      <c r="D303" s="124"/>
      <c r="E303" s="124"/>
    </row>
    <row r="304" spans="2:5" x14ac:dyDescent="0.25">
      <c r="B304" s="124"/>
      <c r="C304" s="124"/>
      <c r="D304" s="124"/>
      <c r="E304" s="124"/>
    </row>
    <row r="305" spans="2:5" x14ac:dyDescent="0.25">
      <c r="B305" s="124"/>
      <c r="C305" s="124"/>
      <c r="D305" s="124"/>
      <c r="E305" s="124"/>
    </row>
    <row r="306" spans="2:5" x14ac:dyDescent="0.25">
      <c r="B306" s="124"/>
      <c r="C306" s="124"/>
      <c r="D306" s="124"/>
      <c r="E306" s="124"/>
    </row>
    <row r="307" spans="2:5" x14ac:dyDescent="0.25">
      <c r="B307" s="124"/>
      <c r="C307" s="124"/>
      <c r="D307" s="124"/>
      <c r="E307" s="124"/>
    </row>
    <row r="308" spans="2:5" x14ac:dyDescent="0.25">
      <c r="B308" s="124"/>
      <c r="C308" s="124"/>
      <c r="D308" s="124"/>
      <c r="E308" s="124"/>
    </row>
    <row r="309" spans="2:5" x14ac:dyDescent="0.25">
      <c r="B309" s="124"/>
      <c r="C309" s="124"/>
      <c r="D309" s="124"/>
      <c r="E309" s="124"/>
    </row>
    <row r="310" spans="2:5" x14ac:dyDescent="0.25">
      <c r="B310" s="124"/>
      <c r="C310" s="124"/>
      <c r="D310" s="124"/>
      <c r="E310" s="124"/>
    </row>
    <row r="311" spans="2:5" x14ac:dyDescent="0.25">
      <c r="B311" s="124"/>
      <c r="C311" s="124"/>
      <c r="D311" s="124"/>
      <c r="E311" s="124"/>
    </row>
    <row r="312" spans="2:5" x14ac:dyDescent="0.25">
      <c r="B312" s="124"/>
      <c r="C312" s="124"/>
      <c r="D312" s="124"/>
      <c r="E312" s="124"/>
    </row>
    <row r="313" spans="2:5" x14ac:dyDescent="0.25">
      <c r="B313" s="124"/>
      <c r="C313" s="124"/>
      <c r="D313" s="124"/>
      <c r="E313" s="124"/>
    </row>
    <row r="314" spans="2:5" x14ac:dyDescent="0.25">
      <c r="B314" s="124"/>
      <c r="C314" s="124"/>
      <c r="D314" s="124"/>
      <c r="E314" s="124"/>
    </row>
    <row r="315" spans="2:5" x14ac:dyDescent="0.25">
      <c r="B315" s="124"/>
      <c r="C315" s="124"/>
      <c r="D315" s="124"/>
      <c r="E315" s="124"/>
    </row>
    <row r="316" spans="2:5" x14ac:dyDescent="0.25">
      <c r="B316" s="124"/>
      <c r="C316" s="124"/>
      <c r="D316" s="124"/>
      <c r="E316" s="124"/>
    </row>
    <row r="317" spans="2:5" x14ac:dyDescent="0.25">
      <c r="B317" s="124"/>
      <c r="C317" s="124"/>
      <c r="D317" s="124"/>
      <c r="E317" s="124"/>
    </row>
    <row r="318" spans="2:5" x14ac:dyDescent="0.25">
      <c r="B318" s="124"/>
      <c r="C318" s="124"/>
      <c r="D318" s="124"/>
      <c r="E318" s="124"/>
    </row>
    <row r="319" spans="2:5" x14ac:dyDescent="0.25">
      <c r="B319" s="124"/>
      <c r="C319" s="124"/>
      <c r="D319" s="124"/>
      <c r="E319" s="124"/>
    </row>
    <row r="320" spans="2:5" x14ac:dyDescent="0.25">
      <c r="B320" s="124"/>
      <c r="C320" s="124"/>
      <c r="D320" s="124"/>
      <c r="E320" s="124"/>
    </row>
    <row r="321" spans="2:5" x14ac:dyDescent="0.25">
      <c r="B321" s="124"/>
      <c r="C321" s="124"/>
      <c r="D321" s="124"/>
      <c r="E321" s="124"/>
    </row>
    <row r="322" spans="2:5" x14ac:dyDescent="0.25">
      <c r="B322" s="124"/>
      <c r="C322" s="124"/>
      <c r="D322" s="124"/>
      <c r="E322" s="124"/>
    </row>
    <row r="323" spans="2:5" x14ac:dyDescent="0.25">
      <c r="B323" s="124"/>
      <c r="C323" s="124"/>
      <c r="D323" s="124"/>
      <c r="E323" s="124"/>
    </row>
    <row r="324" spans="2:5" x14ac:dyDescent="0.25">
      <c r="B324" s="124"/>
      <c r="C324" s="124"/>
      <c r="D324" s="124"/>
      <c r="E324" s="124"/>
    </row>
    <row r="325" spans="2:5" x14ac:dyDescent="0.25">
      <c r="B325" s="124"/>
      <c r="C325" s="124"/>
      <c r="D325" s="124"/>
      <c r="E325" s="124"/>
    </row>
    <row r="326" spans="2:5" x14ac:dyDescent="0.25">
      <c r="B326" s="124"/>
      <c r="C326" s="124"/>
      <c r="D326" s="124"/>
      <c r="E326" s="124"/>
    </row>
    <row r="327" spans="2:5" x14ac:dyDescent="0.25">
      <c r="B327" s="124"/>
      <c r="C327" s="124"/>
      <c r="D327" s="124"/>
      <c r="E327" s="124"/>
    </row>
    <row r="328" spans="2:5" x14ac:dyDescent="0.25">
      <c r="B328" s="124"/>
      <c r="C328" s="124"/>
      <c r="D328" s="124"/>
      <c r="E328" s="124"/>
    </row>
    <row r="329" spans="2:5" x14ac:dyDescent="0.25">
      <c r="B329" s="124"/>
      <c r="C329" s="124"/>
      <c r="D329" s="124"/>
      <c r="E329" s="124"/>
    </row>
    <row r="330" spans="2:5" x14ac:dyDescent="0.25">
      <c r="B330" s="124"/>
      <c r="C330" s="124"/>
      <c r="D330" s="124"/>
      <c r="E330" s="124"/>
    </row>
    <row r="331" spans="2:5" x14ac:dyDescent="0.25">
      <c r="B331" s="124"/>
      <c r="C331" s="124"/>
      <c r="D331" s="124"/>
      <c r="E331" s="124"/>
    </row>
    <row r="332" spans="2:5" x14ac:dyDescent="0.25">
      <c r="B332" s="124"/>
      <c r="C332" s="124"/>
      <c r="D332" s="124"/>
      <c r="E332" s="124"/>
    </row>
    <row r="333" spans="2:5" x14ac:dyDescent="0.25">
      <c r="B333" s="124"/>
      <c r="C333" s="124"/>
      <c r="D333" s="124"/>
      <c r="E333" s="124"/>
    </row>
    <row r="334" spans="2:5" x14ac:dyDescent="0.25">
      <c r="B334" s="124"/>
      <c r="C334" s="124"/>
      <c r="D334" s="124"/>
      <c r="E334" s="124"/>
    </row>
    <row r="335" spans="2:5" x14ac:dyDescent="0.25">
      <c r="B335" s="124"/>
      <c r="C335" s="124"/>
      <c r="D335" s="124"/>
      <c r="E335" s="124"/>
    </row>
    <row r="336" spans="2:5" x14ac:dyDescent="0.25">
      <c r="B336" s="124"/>
      <c r="C336" s="124"/>
      <c r="D336" s="124"/>
      <c r="E336" s="124"/>
    </row>
    <row r="337" spans="2:5" x14ac:dyDescent="0.25">
      <c r="B337" s="124"/>
      <c r="C337" s="124"/>
      <c r="D337" s="124"/>
      <c r="E337" s="124"/>
    </row>
    <row r="338" spans="2:5" x14ac:dyDescent="0.25">
      <c r="B338" s="124"/>
      <c r="C338" s="124"/>
      <c r="D338" s="124"/>
      <c r="E338" s="124"/>
    </row>
    <row r="339" spans="2:5" x14ac:dyDescent="0.25">
      <c r="B339" s="124"/>
      <c r="C339" s="124"/>
      <c r="D339" s="124"/>
      <c r="E339" s="124"/>
    </row>
    <row r="340" spans="2:5" x14ac:dyDescent="0.25">
      <c r="B340" s="124"/>
      <c r="C340" s="124"/>
      <c r="D340" s="124"/>
      <c r="E340" s="124"/>
    </row>
    <row r="341" spans="2:5" x14ac:dyDescent="0.25">
      <c r="B341" s="124"/>
      <c r="C341" s="124"/>
      <c r="D341" s="124"/>
      <c r="E341" s="124"/>
    </row>
    <row r="342" spans="2:5" x14ac:dyDescent="0.25">
      <c r="B342" s="124"/>
      <c r="C342" s="124"/>
      <c r="D342" s="124"/>
      <c r="E342" s="124"/>
    </row>
    <row r="343" spans="2:5" x14ac:dyDescent="0.25">
      <c r="B343" s="124"/>
      <c r="C343" s="124"/>
      <c r="D343" s="124"/>
      <c r="E343" s="124"/>
    </row>
    <row r="344" spans="2:5" x14ac:dyDescent="0.25">
      <c r="B344" s="124"/>
      <c r="C344" s="124"/>
      <c r="D344" s="124"/>
      <c r="E344" s="124"/>
    </row>
    <row r="345" spans="2:5" x14ac:dyDescent="0.25">
      <c r="B345" s="124"/>
      <c r="C345" s="124"/>
      <c r="D345" s="124"/>
      <c r="E345" s="124"/>
    </row>
    <row r="346" spans="2:5" x14ac:dyDescent="0.25">
      <c r="B346" s="124"/>
      <c r="C346" s="124"/>
      <c r="D346" s="124"/>
      <c r="E346" s="124"/>
    </row>
    <row r="347" spans="2:5" x14ac:dyDescent="0.25">
      <c r="B347" s="124"/>
      <c r="C347" s="124"/>
      <c r="D347" s="124"/>
      <c r="E347" s="124"/>
    </row>
    <row r="348" spans="2:5" x14ac:dyDescent="0.25">
      <c r="B348" s="124"/>
      <c r="C348" s="124"/>
      <c r="D348" s="124"/>
      <c r="E348" s="124"/>
    </row>
    <row r="349" spans="2:5" x14ac:dyDescent="0.25">
      <c r="B349" s="124"/>
      <c r="C349" s="124"/>
      <c r="D349" s="124"/>
      <c r="E349" s="124"/>
    </row>
    <row r="350" spans="2:5" x14ac:dyDescent="0.25">
      <c r="B350" s="124"/>
      <c r="C350" s="124"/>
      <c r="D350" s="124"/>
      <c r="E350" s="124"/>
    </row>
    <row r="351" spans="2:5" x14ac:dyDescent="0.25">
      <c r="B351" s="124"/>
      <c r="C351" s="124"/>
      <c r="D351" s="124"/>
      <c r="E351" s="124"/>
    </row>
    <row r="352" spans="2:5" x14ac:dyDescent="0.25">
      <c r="B352" s="124"/>
      <c r="C352" s="124"/>
      <c r="D352" s="124"/>
      <c r="E352" s="124"/>
    </row>
    <row r="353" spans="2:5" x14ac:dyDescent="0.25">
      <c r="B353" s="124"/>
      <c r="C353" s="124"/>
      <c r="D353" s="124"/>
      <c r="E353" s="124"/>
    </row>
    <row r="354" spans="2:5" x14ac:dyDescent="0.25">
      <c r="B354" s="124"/>
      <c r="C354" s="124"/>
      <c r="D354" s="124"/>
      <c r="E354" s="124"/>
    </row>
    <row r="355" spans="2:5" x14ac:dyDescent="0.25">
      <c r="B355" s="124"/>
      <c r="C355" s="124"/>
      <c r="D355" s="124"/>
      <c r="E355" s="124"/>
    </row>
    <row r="356" spans="2:5" x14ac:dyDescent="0.25">
      <c r="B356" s="124"/>
      <c r="C356" s="124"/>
      <c r="D356" s="124"/>
      <c r="E356" s="124"/>
    </row>
    <row r="357" spans="2:5" x14ac:dyDescent="0.25">
      <c r="B357" s="124"/>
      <c r="C357" s="124"/>
      <c r="D357" s="124"/>
      <c r="E357" s="124"/>
    </row>
    <row r="358" spans="2:5" x14ac:dyDescent="0.25">
      <c r="B358" s="124"/>
      <c r="C358" s="124"/>
      <c r="D358" s="124"/>
      <c r="E358" s="124"/>
    </row>
    <row r="359" spans="2:5" x14ac:dyDescent="0.25">
      <c r="B359" s="124"/>
      <c r="C359" s="124"/>
      <c r="D359" s="124"/>
      <c r="E359" s="124"/>
    </row>
    <row r="360" spans="2:5" x14ac:dyDescent="0.25">
      <c r="B360" s="124"/>
      <c r="C360" s="124"/>
      <c r="D360" s="124"/>
      <c r="E360" s="124"/>
    </row>
    <row r="361" spans="2:5" x14ac:dyDescent="0.25">
      <c r="B361" s="124"/>
      <c r="C361" s="124"/>
      <c r="D361" s="124"/>
      <c r="E361" s="124"/>
    </row>
    <row r="362" spans="2:5" x14ac:dyDescent="0.25">
      <c r="B362" s="124"/>
      <c r="C362" s="124"/>
      <c r="D362" s="124"/>
      <c r="E362" s="124"/>
    </row>
    <row r="363" spans="2:5" x14ac:dyDescent="0.25">
      <c r="B363" s="124"/>
      <c r="C363" s="124"/>
      <c r="D363" s="124"/>
      <c r="E363" s="124"/>
    </row>
    <row r="364" spans="2:5" x14ac:dyDescent="0.25">
      <c r="B364" s="124"/>
      <c r="C364" s="124"/>
      <c r="D364" s="124"/>
      <c r="E364" s="124"/>
    </row>
    <row r="365" spans="2:5" x14ac:dyDescent="0.25">
      <c r="B365" s="124"/>
      <c r="C365" s="124"/>
      <c r="D365" s="124"/>
      <c r="E365" s="124"/>
    </row>
    <row r="366" spans="2:5" x14ac:dyDescent="0.25">
      <c r="B366" s="124"/>
      <c r="C366" s="124"/>
      <c r="D366" s="124"/>
      <c r="E366" s="124"/>
    </row>
    <row r="367" spans="2:5" x14ac:dyDescent="0.25">
      <c r="B367" s="124"/>
      <c r="C367" s="124"/>
      <c r="D367" s="124"/>
      <c r="E367" s="124"/>
    </row>
    <row r="368" spans="2:5" x14ac:dyDescent="0.25">
      <c r="B368" s="124"/>
      <c r="C368" s="124"/>
      <c r="D368" s="124"/>
      <c r="E368" s="124"/>
    </row>
    <row r="369" spans="2:5" x14ac:dyDescent="0.25">
      <c r="B369" s="124"/>
      <c r="C369" s="124"/>
      <c r="D369" s="124"/>
      <c r="E369" s="124"/>
    </row>
    <row r="370" spans="2:5" x14ac:dyDescent="0.25">
      <c r="B370" s="124"/>
      <c r="C370" s="124"/>
      <c r="D370" s="124"/>
      <c r="E370" s="124"/>
    </row>
    <row r="371" spans="2:5" x14ac:dyDescent="0.25">
      <c r="B371" s="124"/>
      <c r="C371" s="124"/>
      <c r="D371" s="124"/>
      <c r="E371" s="124"/>
    </row>
    <row r="372" spans="2:5" x14ac:dyDescent="0.25">
      <c r="B372" s="124"/>
      <c r="C372" s="124"/>
      <c r="D372" s="124"/>
      <c r="E372" s="124"/>
    </row>
    <row r="373" spans="2:5" x14ac:dyDescent="0.25">
      <c r="B373" s="124"/>
      <c r="C373" s="124"/>
      <c r="D373" s="124"/>
      <c r="E373" s="124"/>
    </row>
    <row r="374" spans="2:5" x14ac:dyDescent="0.25">
      <c r="B374" s="124"/>
      <c r="C374" s="124"/>
      <c r="D374" s="124"/>
      <c r="E374" s="124"/>
    </row>
    <row r="375" spans="2:5" x14ac:dyDescent="0.25">
      <c r="B375" s="124"/>
      <c r="C375" s="124"/>
      <c r="D375" s="124"/>
      <c r="E375" s="124"/>
    </row>
    <row r="376" spans="2:5" x14ac:dyDescent="0.25">
      <c r="B376" s="124"/>
      <c r="C376" s="124"/>
      <c r="D376" s="124"/>
      <c r="E376" s="124"/>
    </row>
    <row r="377" spans="2:5" x14ac:dyDescent="0.25">
      <c r="B377" s="124"/>
      <c r="C377" s="124"/>
      <c r="D377" s="124"/>
      <c r="E377" s="124"/>
    </row>
    <row r="378" spans="2:5" x14ac:dyDescent="0.25">
      <c r="B378" s="124"/>
      <c r="C378" s="124"/>
      <c r="D378" s="124"/>
      <c r="E378" s="124"/>
    </row>
    <row r="379" spans="2:5" x14ac:dyDescent="0.25">
      <c r="B379" s="124"/>
      <c r="C379" s="124"/>
      <c r="D379" s="124"/>
      <c r="E379" s="124"/>
    </row>
    <row r="380" spans="2:5" x14ac:dyDescent="0.25">
      <c r="B380" s="124"/>
      <c r="C380" s="124"/>
      <c r="D380" s="124"/>
      <c r="E380" s="124"/>
    </row>
    <row r="381" spans="2:5" x14ac:dyDescent="0.25">
      <c r="B381" s="124"/>
      <c r="C381" s="124"/>
      <c r="D381" s="124"/>
      <c r="E381" s="124"/>
    </row>
    <row r="382" spans="2:5" x14ac:dyDescent="0.25">
      <c r="B382" s="124"/>
      <c r="C382" s="124"/>
      <c r="D382" s="124"/>
      <c r="E382" s="124"/>
    </row>
    <row r="383" spans="2:5" x14ac:dyDescent="0.25">
      <c r="B383" s="124"/>
      <c r="C383" s="124"/>
      <c r="D383" s="124"/>
      <c r="E383" s="124"/>
    </row>
    <row r="384" spans="2:5" x14ac:dyDescent="0.25">
      <c r="B384" s="124"/>
      <c r="C384" s="124"/>
      <c r="D384" s="124"/>
      <c r="E384" s="124"/>
    </row>
    <row r="385" spans="2:5" x14ac:dyDescent="0.25">
      <c r="B385" s="124"/>
      <c r="C385" s="124"/>
      <c r="D385" s="124"/>
      <c r="E385" s="124"/>
    </row>
    <row r="386" spans="2:5" x14ac:dyDescent="0.25">
      <c r="B386" s="124"/>
      <c r="C386" s="124"/>
      <c r="D386" s="124"/>
      <c r="E386" s="124"/>
    </row>
    <row r="387" spans="2:5" x14ac:dyDescent="0.25">
      <c r="B387" s="124"/>
      <c r="C387" s="124"/>
      <c r="D387" s="124"/>
      <c r="E387" s="124"/>
    </row>
    <row r="388" spans="2:5" x14ac:dyDescent="0.25">
      <c r="B388" s="124"/>
      <c r="C388" s="124"/>
      <c r="D388" s="124"/>
      <c r="E388" s="124"/>
    </row>
    <row r="389" spans="2:5" x14ac:dyDescent="0.25">
      <c r="B389" s="124"/>
      <c r="C389" s="124"/>
      <c r="D389" s="124"/>
      <c r="E389" s="124"/>
    </row>
    <row r="390" spans="2:5" x14ac:dyDescent="0.25">
      <c r="B390" s="124"/>
      <c r="C390" s="124"/>
      <c r="D390" s="124"/>
      <c r="E390" s="124"/>
    </row>
    <row r="391" spans="2:5" x14ac:dyDescent="0.25">
      <c r="B391" s="124"/>
      <c r="C391" s="124"/>
      <c r="D391" s="124"/>
      <c r="E391" s="124"/>
    </row>
    <row r="392" spans="2:5" x14ac:dyDescent="0.25">
      <c r="B392" s="124"/>
      <c r="C392" s="124"/>
      <c r="D392" s="124"/>
      <c r="E392" s="124"/>
    </row>
    <row r="393" spans="2:5" x14ac:dyDescent="0.25">
      <c r="B393" s="124"/>
      <c r="C393" s="124"/>
      <c r="D393" s="124"/>
      <c r="E393" s="124"/>
    </row>
    <row r="394" spans="2:5" x14ac:dyDescent="0.25">
      <c r="B394" s="124"/>
      <c r="C394" s="124"/>
      <c r="D394" s="124"/>
      <c r="E394" s="124"/>
    </row>
    <row r="395" spans="2:5" x14ac:dyDescent="0.25">
      <c r="B395" s="124"/>
      <c r="C395" s="124"/>
      <c r="D395" s="124"/>
      <c r="E395" s="124"/>
    </row>
    <row r="396" spans="2:5" x14ac:dyDescent="0.25">
      <c r="B396" s="124"/>
      <c r="C396" s="124"/>
      <c r="D396" s="124"/>
      <c r="E396" s="124"/>
    </row>
    <row r="397" spans="2:5" x14ac:dyDescent="0.25">
      <c r="B397" s="124"/>
      <c r="C397" s="124"/>
      <c r="D397" s="124"/>
      <c r="E397" s="124"/>
    </row>
    <row r="398" spans="2:5" x14ac:dyDescent="0.25">
      <c r="B398" s="124"/>
      <c r="C398" s="124"/>
      <c r="D398" s="124"/>
      <c r="E398" s="124"/>
    </row>
    <row r="399" spans="2:5" x14ac:dyDescent="0.25">
      <c r="B399" s="124"/>
      <c r="C399" s="124"/>
      <c r="D399" s="124"/>
      <c r="E399" s="124"/>
    </row>
    <row r="400" spans="2:5" x14ac:dyDescent="0.25">
      <c r="B400" s="124"/>
      <c r="C400" s="124"/>
      <c r="D400" s="124"/>
      <c r="E400" s="124"/>
    </row>
    <row r="401" spans="2:5" x14ac:dyDescent="0.25">
      <c r="B401" s="124"/>
      <c r="C401" s="124"/>
      <c r="D401" s="124"/>
      <c r="E401" s="124"/>
    </row>
    <row r="402" spans="2:5" x14ac:dyDescent="0.25">
      <c r="B402" s="124"/>
      <c r="C402" s="124"/>
      <c r="D402" s="124"/>
      <c r="E402" s="124"/>
    </row>
    <row r="403" spans="2:5" x14ac:dyDescent="0.25">
      <c r="B403" s="124"/>
      <c r="C403" s="124"/>
      <c r="D403" s="124"/>
      <c r="E403" s="124"/>
    </row>
    <row r="404" spans="2:5" x14ac:dyDescent="0.25">
      <c r="B404" s="124"/>
      <c r="C404" s="124"/>
      <c r="D404" s="124"/>
      <c r="E404" s="124"/>
    </row>
    <row r="405" spans="2:5" x14ac:dyDescent="0.25">
      <c r="B405" s="124"/>
      <c r="C405" s="124"/>
      <c r="D405" s="124"/>
      <c r="E405" s="124"/>
    </row>
    <row r="406" spans="2:5" x14ac:dyDescent="0.25">
      <c r="B406" s="124"/>
      <c r="C406" s="124"/>
      <c r="D406" s="124"/>
      <c r="E406" s="124"/>
    </row>
    <row r="407" spans="2:5" x14ac:dyDescent="0.25">
      <c r="B407" s="124"/>
      <c r="C407" s="124"/>
      <c r="D407" s="124"/>
      <c r="E407" s="124"/>
    </row>
    <row r="408" spans="2:5" x14ac:dyDescent="0.25">
      <c r="B408" s="124"/>
      <c r="C408" s="124"/>
      <c r="D408" s="124"/>
      <c r="E408" s="124"/>
    </row>
    <row r="409" spans="2:5" x14ac:dyDescent="0.25">
      <c r="B409" s="124"/>
      <c r="C409" s="124"/>
      <c r="D409" s="124"/>
      <c r="E409" s="124"/>
    </row>
    <row r="410" spans="2:5" x14ac:dyDescent="0.25">
      <c r="B410" s="124"/>
      <c r="C410" s="124"/>
      <c r="D410" s="124"/>
      <c r="E410" s="124"/>
    </row>
    <row r="411" spans="2:5" x14ac:dyDescent="0.25">
      <c r="B411" s="124"/>
      <c r="C411" s="124"/>
      <c r="D411" s="124"/>
      <c r="E411" s="124"/>
    </row>
    <row r="412" spans="2:5" x14ac:dyDescent="0.25">
      <c r="B412" s="124"/>
      <c r="C412" s="124"/>
      <c r="D412" s="124"/>
      <c r="E412" s="124"/>
    </row>
    <row r="413" spans="2:5" x14ac:dyDescent="0.25">
      <c r="B413" s="124"/>
      <c r="C413" s="124"/>
      <c r="D413" s="124"/>
      <c r="E413" s="124"/>
    </row>
    <row r="414" spans="2:5" x14ac:dyDescent="0.25">
      <c r="B414" s="124"/>
      <c r="C414" s="124"/>
      <c r="D414" s="124"/>
      <c r="E414" s="124"/>
    </row>
    <row r="415" spans="2:5" x14ac:dyDescent="0.25">
      <c r="B415" s="124"/>
      <c r="C415" s="124"/>
      <c r="D415" s="124"/>
      <c r="E415" s="124"/>
    </row>
    <row r="416" spans="2:5" x14ac:dyDescent="0.25">
      <c r="B416" s="124"/>
      <c r="C416" s="124"/>
      <c r="D416" s="124"/>
      <c r="E416" s="124"/>
    </row>
    <row r="417" spans="2:5" x14ac:dyDescent="0.25">
      <c r="B417" s="124"/>
      <c r="C417" s="124"/>
      <c r="D417" s="124"/>
      <c r="E417" s="124"/>
    </row>
    <row r="418" spans="2:5" x14ac:dyDescent="0.25">
      <c r="B418" s="124"/>
      <c r="C418" s="124"/>
      <c r="D418" s="124"/>
      <c r="E418" s="124"/>
    </row>
    <row r="419" spans="2:5" x14ac:dyDescent="0.25">
      <c r="B419" s="124"/>
      <c r="C419" s="124"/>
      <c r="D419" s="124"/>
      <c r="E419" s="124"/>
    </row>
    <row r="420" spans="2:5" x14ac:dyDescent="0.25">
      <c r="B420" s="124"/>
      <c r="C420" s="124"/>
      <c r="D420" s="124"/>
      <c r="E420" s="124"/>
    </row>
    <row r="421" spans="2:5" x14ac:dyDescent="0.25">
      <c r="B421" s="124"/>
      <c r="C421" s="124"/>
      <c r="D421" s="124"/>
      <c r="E421" s="124"/>
    </row>
    <row r="422" spans="2:5" x14ac:dyDescent="0.25">
      <c r="B422" s="124"/>
      <c r="C422" s="124"/>
      <c r="D422" s="124"/>
      <c r="E422" s="124"/>
    </row>
    <row r="423" spans="2:5" x14ac:dyDescent="0.25">
      <c r="B423" s="124"/>
      <c r="C423" s="124"/>
      <c r="D423" s="124"/>
      <c r="E423" s="124"/>
    </row>
    <row r="424" spans="2:5" x14ac:dyDescent="0.25">
      <c r="B424" s="124"/>
      <c r="C424" s="124"/>
      <c r="D424" s="124"/>
      <c r="E424" s="124"/>
    </row>
    <row r="425" spans="2:5" x14ac:dyDescent="0.25">
      <c r="B425" s="124"/>
      <c r="C425" s="124"/>
      <c r="D425" s="124"/>
      <c r="E425" s="124"/>
    </row>
    <row r="426" spans="2:5" x14ac:dyDescent="0.25">
      <c r="B426" s="124"/>
      <c r="C426" s="124"/>
      <c r="D426" s="124"/>
      <c r="E426" s="124"/>
    </row>
    <row r="427" spans="2:5" x14ac:dyDescent="0.25">
      <c r="B427" s="124"/>
      <c r="C427" s="124"/>
      <c r="D427" s="124"/>
      <c r="E427" s="124"/>
    </row>
    <row r="428" spans="2:5" x14ac:dyDescent="0.25">
      <c r="B428" s="124"/>
      <c r="C428" s="124"/>
      <c r="D428" s="124"/>
      <c r="E428" s="124"/>
    </row>
    <row r="429" spans="2:5" x14ac:dyDescent="0.25">
      <c r="B429" s="124"/>
      <c r="C429" s="124"/>
      <c r="D429" s="124"/>
      <c r="E429" s="124"/>
    </row>
    <row r="430" spans="2:5" x14ac:dyDescent="0.25">
      <c r="B430" s="124"/>
      <c r="C430" s="124"/>
      <c r="D430" s="124"/>
      <c r="E430" s="124"/>
    </row>
    <row r="431" spans="2:5" x14ac:dyDescent="0.25">
      <c r="B431" s="124"/>
      <c r="C431" s="124"/>
      <c r="D431" s="124"/>
      <c r="E431" s="124"/>
    </row>
    <row r="432" spans="2:5" x14ac:dyDescent="0.25">
      <c r="B432" s="124"/>
      <c r="C432" s="124"/>
      <c r="D432" s="124"/>
      <c r="E432" s="124"/>
    </row>
    <row r="433" spans="2:5" x14ac:dyDescent="0.25">
      <c r="B433" s="124"/>
      <c r="C433" s="124"/>
      <c r="D433" s="124"/>
      <c r="E433" s="124"/>
    </row>
    <row r="434" spans="2:5" x14ac:dyDescent="0.25">
      <c r="B434" s="124"/>
      <c r="C434" s="124"/>
      <c r="D434" s="124"/>
      <c r="E434" s="124"/>
    </row>
    <row r="435" spans="2:5" x14ac:dyDescent="0.25">
      <c r="B435" s="124"/>
      <c r="C435" s="124"/>
      <c r="D435" s="124"/>
      <c r="E435" s="124"/>
    </row>
    <row r="436" spans="2:5" x14ac:dyDescent="0.25">
      <c r="B436" s="124"/>
      <c r="C436" s="124"/>
      <c r="D436" s="124"/>
      <c r="E436" s="124"/>
    </row>
    <row r="437" spans="2:5" x14ac:dyDescent="0.25">
      <c r="B437" s="124"/>
      <c r="C437" s="124"/>
      <c r="D437" s="124"/>
      <c r="E437" s="124"/>
    </row>
    <row r="438" spans="2:5" x14ac:dyDescent="0.25">
      <c r="B438" s="124"/>
      <c r="C438" s="124"/>
      <c r="D438" s="124"/>
      <c r="E438" s="124"/>
    </row>
    <row r="439" spans="2:5" x14ac:dyDescent="0.25">
      <c r="B439" s="124"/>
      <c r="C439" s="124"/>
      <c r="D439" s="124"/>
      <c r="E439" s="124"/>
    </row>
    <row r="440" spans="2:5" x14ac:dyDescent="0.25">
      <c r="B440" s="124"/>
      <c r="C440" s="124"/>
      <c r="D440" s="124"/>
      <c r="E440" s="124"/>
    </row>
    <row r="441" spans="2:5" x14ac:dyDescent="0.25">
      <c r="B441" s="124"/>
      <c r="C441" s="124"/>
      <c r="D441" s="124"/>
      <c r="E441" s="124"/>
    </row>
    <row r="442" spans="2:5" x14ac:dyDescent="0.25">
      <c r="B442" s="124"/>
      <c r="C442" s="124"/>
      <c r="D442" s="124"/>
      <c r="E442" s="124"/>
    </row>
    <row r="443" spans="2:5" x14ac:dyDescent="0.25">
      <c r="B443" s="124"/>
      <c r="C443" s="124"/>
      <c r="D443" s="124"/>
      <c r="E443" s="124"/>
    </row>
    <row r="444" spans="2:5" x14ac:dyDescent="0.25">
      <c r="B444" s="124"/>
      <c r="C444" s="124"/>
      <c r="D444" s="124"/>
      <c r="E444" s="124"/>
    </row>
    <row r="445" spans="2:5" x14ac:dyDescent="0.25">
      <c r="B445" s="124"/>
      <c r="C445" s="124"/>
      <c r="D445" s="124"/>
      <c r="E445" s="124"/>
    </row>
    <row r="446" spans="2:5" x14ac:dyDescent="0.25">
      <c r="B446" s="124"/>
      <c r="C446" s="124"/>
      <c r="D446" s="124"/>
      <c r="E446" s="124"/>
    </row>
    <row r="447" spans="2:5" x14ac:dyDescent="0.25">
      <c r="B447" s="124"/>
      <c r="C447" s="124"/>
      <c r="D447" s="124"/>
      <c r="E447" s="124"/>
    </row>
    <row r="448" spans="2:5" x14ac:dyDescent="0.25">
      <c r="B448" s="124"/>
      <c r="C448" s="124"/>
      <c r="D448" s="124"/>
      <c r="E448" s="124"/>
    </row>
    <row r="449" spans="2:5" x14ac:dyDescent="0.25">
      <c r="B449" s="124"/>
      <c r="C449" s="124"/>
      <c r="D449" s="124"/>
      <c r="E449" s="124"/>
    </row>
    <row r="450" spans="2:5" x14ac:dyDescent="0.25">
      <c r="B450" s="124"/>
      <c r="C450" s="124"/>
      <c r="D450" s="124"/>
      <c r="E450" s="124"/>
    </row>
    <row r="451" spans="2:5" x14ac:dyDescent="0.25">
      <c r="B451" s="124"/>
      <c r="C451" s="124"/>
      <c r="D451" s="124"/>
      <c r="E451" s="124"/>
    </row>
    <row r="452" spans="2:5" x14ac:dyDescent="0.25">
      <c r="B452" s="124"/>
      <c r="C452" s="124"/>
      <c r="D452" s="124"/>
      <c r="E452" s="124"/>
    </row>
    <row r="453" spans="2:5" x14ac:dyDescent="0.25">
      <c r="B453" s="124"/>
      <c r="C453" s="124"/>
      <c r="D453" s="124"/>
      <c r="E453" s="124"/>
    </row>
    <row r="454" spans="2:5" x14ac:dyDescent="0.25">
      <c r="B454" s="124"/>
      <c r="C454" s="124"/>
      <c r="D454" s="124"/>
      <c r="E454" s="124"/>
    </row>
    <row r="455" spans="2:5" x14ac:dyDescent="0.25">
      <c r="B455" s="124"/>
      <c r="C455" s="124"/>
      <c r="D455" s="124"/>
      <c r="E455" s="124"/>
    </row>
    <row r="456" spans="2:5" x14ac:dyDescent="0.25">
      <c r="B456" s="124"/>
      <c r="C456" s="124"/>
      <c r="D456" s="124"/>
      <c r="E456" s="124"/>
    </row>
    <row r="457" spans="2:5" x14ac:dyDescent="0.25">
      <c r="B457" s="124"/>
      <c r="C457" s="124"/>
      <c r="D457" s="124"/>
      <c r="E457" s="124"/>
    </row>
    <row r="458" spans="2:5" x14ac:dyDescent="0.25">
      <c r="B458" s="124"/>
      <c r="C458" s="124"/>
      <c r="D458" s="124"/>
      <c r="E458" s="124"/>
    </row>
    <row r="459" spans="2:5" x14ac:dyDescent="0.25">
      <c r="B459" s="124"/>
      <c r="C459" s="124"/>
      <c r="D459" s="124"/>
      <c r="E459" s="124"/>
    </row>
    <row r="460" spans="2:5" x14ac:dyDescent="0.25">
      <c r="B460" s="124"/>
      <c r="C460" s="124"/>
      <c r="D460" s="124"/>
      <c r="E460" s="124"/>
    </row>
    <row r="461" spans="2:5" x14ac:dyDescent="0.25">
      <c r="B461" s="124"/>
      <c r="C461" s="124"/>
      <c r="D461" s="124"/>
      <c r="E461" s="124"/>
    </row>
    <row r="462" spans="2:5" x14ac:dyDescent="0.25">
      <c r="B462" s="124"/>
      <c r="C462" s="124"/>
      <c r="D462" s="124"/>
      <c r="E462" s="124"/>
    </row>
    <row r="463" spans="2:5" x14ac:dyDescent="0.25">
      <c r="B463" s="124"/>
      <c r="C463" s="124"/>
      <c r="D463" s="124"/>
      <c r="E463" s="124"/>
    </row>
    <row r="464" spans="2:5" x14ac:dyDescent="0.25">
      <c r="B464" s="124"/>
      <c r="C464" s="124"/>
      <c r="D464" s="124"/>
      <c r="E464" s="124"/>
    </row>
    <row r="465" spans="2:5" x14ac:dyDescent="0.25">
      <c r="B465" s="124"/>
      <c r="C465" s="124"/>
      <c r="D465" s="124"/>
      <c r="E465" s="124"/>
    </row>
    <row r="466" spans="2:5" x14ac:dyDescent="0.25">
      <c r="B466" s="124"/>
      <c r="C466" s="124"/>
      <c r="D466" s="124"/>
      <c r="E466" s="124"/>
    </row>
    <row r="467" spans="2:5" x14ac:dyDescent="0.25">
      <c r="B467" s="124"/>
      <c r="C467" s="124"/>
      <c r="D467" s="124"/>
      <c r="E467" s="124"/>
    </row>
    <row r="468" spans="2:5" x14ac:dyDescent="0.25">
      <c r="B468" s="124"/>
      <c r="C468" s="124"/>
      <c r="D468" s="124"/>
      <c r="E468" s="124"/>
    </row>
    <row r="469" spans="2:5" x14ac:dyDescent="0.25">
      <c r="B469" s="124"/>
      <c r="C469" s="124"/>
      <c r="D469" s="124"/>
      <c r="E469" s="124"/>
    </row>
    <row r="470" spans="2:5" x14ac:dyDescent="0.25">
      <c r="B470" s="124"/>
      <c r="C470" s="124"/>
      <c r="D470" s="124"/>
      <c r="E470" s="124"/>
    </row>
    <row r="471" spans="2:5" x14ac:dyDescent="0.25">
      <c r="B471" s="124"/>
      <c r="C471" s="124"/>
      <c r="D471" s="124"/>
      <c r="E471" s="124"/>
    </row>
    <row r="472" spans="2:5" x14ac:dyDescent="0.25">
      <c r="B472" s="124"/>
      <c r="C472" s="124"/>
      <c r="D472" s="124"/>
      <c r="E472" s="124"/>
    </row>
    <row r="473" spans="2:5" x14ac:dyDescent="0.25">
      <c r="B473" s="124"/>
      <c r="C473" s="124"/>
      <c r="D473" s="124"/>
      <c r="E473" s="124"/>
    </row>
    <row r="474" spans="2:5" x14ac:dyDescent="0.25">
      <c r="B474" s="124"/>
      <c r="C474" s="124"/>
      <c r="D474" s="124"/>
      <c r="E474" s="124"/>
    </row>
    <row r="475" spans="2:5" x14ac:dyDescent="0.25">
      <c r="B475" s="124"/>
      <c r="C475" s="124"/>
      <c r="D475" s="124"/>
      <c r="E475" s="124"/>
    </row>
    <row r="476" spans="2:5" x14ac:dyDescent="0.25">
      <c r="B476" s="124"/>
      <c r="C476" s="124"/>
      <c r="D476" s="124"/>
      <c r="E476" s="124"/>
    </row>
    <row r="477" spans="2:5" x14ac:dyDescent="0.25">
      <c r="B477" s="124"/>
      <c r="C477" s="124"/>
      <c r="D477" s="124"/>
      <c r="E477" s="124"/>
    </row>
    <row r="478" spans="2:5" x14ac:dyDescent="0.25">
      <c r="B478" s="124"/>
      <c r="C478" s="124"/>
      <c r="D478" s="124"/>
      <c r="E478" s="124"/>
    </row>
    <row r="479" spans="2:5" x14ac:dyDescent="0.25">
      <c r="B479" s="124"/>
      <c r="C479" s="124"/>
      <c r="D479" s="124"/>
      <c r="E479" s="124"/>
    </row>
    <row r="480" spans="2:5" x14ac:dyDescent="0.25">
      <c r="B480" s="124"/>
      <c r="C480" s="124"/>
      <c r="D480" s="124"/>
      <c r="E480" s="124"/>
    </row>
    <row r="481" spans="2:5" x14ac:dyDescent="0.25">
      <c r="B481" s="124"/>
      <c r="C481" s="124"/>
      <c r="D481" s="124"/>
      <c r="E481" s="124"/>
    </row>
    <row r="482" spans="2:5" x14ac:dyDescent="0.25">
      <c r="B482" s="124"/>
      <c r="C482" s="124"/>
      <c r="D482" s="124"/>
      <c r="E482" s="124"/>
    </row>
    <row r="483" spans="2:5" x14ac:dyDescent="0.25">
      <c r="B483" s="124"/>
      <c r="C483" s="124"/>
      <c r="D483" s="124"/>
      <c r="E483" s="124"/>
    </row>
    <row r="484" spans="2:5" x14ac:dyDescent="0.25">
      <c r="B484" s="124"/>
      <c r="C484" s="124"/>
      <c r="D484" s="124"/>
      <c r="E484" s="124"/>
    </row>
    <row r="485" spans="2:5" x14ac:dyDescent="0.25">
      <c r="B485" s="124"/>
      <c r="C485" s="124"/>
      <c r="D485" s="124"/>
      <c r="E485" s="124"/>
    </row>
    <row r="486" spans="2:5" x14ac:dyDescent="0.25">
      <c r="B486" s="124"/>
      <c r="C486" s="124"/>
      <c r="D486" s="124"/>
      <c r="E486" s="124"/>
    </row>
    <row r="487" spans="2:5" x14ac:dyDescent="0.25">
      <c r="B487" s="124"/>
      <c r="C487" s="124"/>
      <c r="D487" s="124"/>
      <c r="E487" s="124"/>
    </row>
    <row r="488" spans="2:5" x14ac:dyDescent="0.25">
      <c r="B488" s="124"/>
      <c r="C488" s="124"/>
      <c r="D488" s="124"/>
      <c r="E488" s="124"/>
    </row>
    <row r="489" spans="2:5" x14ac:dyDescent="0.25">
      <c r="B489" s="124"/>
      <c r="C489" s="124"/>
      <c r="D489" s="124"/>
      <c r="E489" s="124"/>
    </row>
    <row r="490" spans="2:5" x14ac:dyDescent="0.25">
      <c r="B490" s="124"/>
      <c r="C490" s="124"/>
      <c r="D490" s="124"/>
      <c r="E490" s="124"/>
    </row>
    <row r="491" spans="2:5" x14ac:dyDescent="0.25">
      <c r="B491" s="124"/>
      <c r="C491" s="124"/>
      <c r="D491" s="124"/>
      <c r="E491" s="124"/>
    </row>
    <row r="492" spans="2:5" x14ac:dyDescent="0.25">
      <c r="B492" s="124"/>
      <c r="C492" s="124"/>
      <c r="D492" s="124"/>
      <c r="E492" s="124"/>
    </row>
    <row r="493" spans="2:5" x14ac:dyDescent="0.25">
      <c r="B493" s="124"/>
      <c r="C493" s="124"/>
      <c r="D493" s="124"/>
      <c r="E493" s="124"/>
    </row>
    <row r="494" spans="2:5" x14ac:dyDescent="0.25">
      <c r="B494" s="124"/>
      <c r="C494" s="124"/>
      <c r="D494" s="124"/>
      <c r="E494" s="124"/>
    </row>
    <row r="495" spans="2:5" x14ac:dyDescent="0.25">
      <c r="B495" s="124"/>
      <c r="C495" s="124"/>
      <c r="D495" s="124"/>
      <c r="E495" s="124"/>
    </row>
    <row r="496" spans="2:5" x14ac:dyDescent="0.25">
      <c r="B496" s="124"/>
      <c r="C496" s="124"/>
      <c r="D496" s="124"/>
      <c r="E496" s="124"/>
    </row>
    <row r="497" spans="2:5" x14ac:dyDescent="0.25">
      <c r="B497" s="124"/>
      <c r="C497" s="124"/>
      <c r="D497" s="124"/>
      <c r="E497" s="124"/>
    </row>
    <row r="498" spans="2:5" x14ac:dyDescent="0.25">
      <c r="B498" s="124"/>
      <c r="C498" s="124"/>
      <c r="D498" s="124"/>
      <c r="E498" s="124"/>
    </row>
    <row r="499" spans="2:5" x14ac:dyDescent="0.25">
      <c r="B499" s="124"/>
      <c r="C499" s="124"/>
      <c r="D499" s="124"/>
      <c r="E499" s="124"/>
    </row>
    <row r="500" spans="2:5" x14ac:dyDescent="0.25">
      <c r="B500" s="124"/>
      <c r="C500" s="124"/>
      <c r="D500" s="124"/>
      <c r="E500" s="124"/>
    </row>
    <row r="501" spans="2:5" x14ac:dyDescent="0.25">
      <c r="B501" s="124"/>
      <c r="C501" s="124"/>
      <c r="D501" s="124"/>
      <c r="E501" s="124"/>
    </row>
    <row r="502" spans="2:5" x14ac:dyDescent="0.25">
      <c r="B502" s="124"/>
      <c r="C502" s="124"/>
      <c r="D502" s="124"/>
      <c r="E502" s="124"/>
    </row>
    <row r="503" spans="2:5" x14ac:dyDescent="0.25">
      <c r="B503" s="124"/>
      <c r="C503" s="124"/>
      <c r="D503" s="124"/>
      <c r="E503" s="124"/>
    </row>
    <row r="504" spans="2:5" x14ac:dyDescent="0.25">
      <c r="B504" s="124"/>
      <c r="C504" s="124"/>
      <c r="D504" s="124"/>
      <c r="E504" s="124"/>
    </row>
    <row r="505" spans="2:5" x14ac:dyDescent="0.25">
      <c r="B505" s="124"/>
      <c r="C505" s="124"/>
      <c r="D505" s="124"/>
      <c r="E505" s="124"/>
    </row>
    <row r="506" spans="2:5" x14ac:dyDescent="0.25">
      <c r="B506" s="124"/>
      <c r="C506" s="124"/>
      <c r="D506" s="124"/>
      <c r="E506" s="124"/>
    </row>
    <row r="507" spans="2:5" x14ac:dyDescent="0.25">
      <c r="B507" s="124"/>
      <c r="C507" s="124"/>
      <c r="D507" s="124"/>
      <c r="E507" s="124"/>
    </row>
    <row r="508" spans="2:5" x14ac:dyDescent="0.25">
      <c r="B508" s="124"/>
      <c r="C508" s="124"/>
      <c r="D508" s="124"/>
      <c r="E508" s="124"/>
    </row>
    <row r="509" spans="2:5" x14ac:dyDescent="0.25">
      <c r="B509" s="124"/>
      <c r="C509" s="124"/>
      <c r="D509" s="124"/>
      <c r="E509" s="124"/>
    </row>
    <row r="510" spans="2:5" x14ac:dyDescent="0.25">
      <c r="B510" s="124"/>
      <c r="C510" s="124"/>
      <c r="D510" s="124"/>
      <c r="E510" s="124"/>
    </row>
    <row r="511" spans="2:5" x14ac:dyDescent="0.25">
      <c r="B511" s="124"/>
      <c r="C511" s="124"/>
      <c r="D511" s="124"/>
      <c r="E511" s="124"/>
    </row>
    <row r="512" spans="2:5" x14ac:dyDescent="0.25">
      <c r="B512" s="124"/>
      <c r="C512" s="124"/>
      <c r="D512" s="124"/>
      <c r="E512" s="124"/>
    </row>
    <row r="513" spans="2:5" x14ac:dyDescent="0.25">
      <c r="B513" s="124"/>
      <c r="C513" s="124"/>
      <c r="D513" s="124"/>
      <c r="E513" s="124"/>
    </row>
    <row r="514" spans="2:5" x14ac:dyDescent="0.25">
      <c r="B514" s="124"/>
      <c r="C514" s="124"/>
      <c r="D514" s="124"/>
      <c r="E514" s="124"/>
    </row>
    <row r="515" spans="2:5" x14ac:dyDescent="0.25">
      <c r="B515" s="124"/>
      <c r="C515" s="124"/>
      <c r="D515" s="124"/>
      <c r="E515" s="124"/>
    </row>
    <row r="516" spans="2:5" x14ac:dyDescent="0.25">
      <c r="B516" s="124"/>
      <c r="C516" s="124"/>
      <c r="D516" s="124"/>
      <c r="E516" s="124"/>
    </row>
    <row r="517" spans="2:5" x14ac:dyDescent="0.25">
      <c r="B517" s="124"/>
      <c r="C517" s="124"/>
      <c r="D517" s="124"/>
      <c r="E517" s="124"/>
    </row>
    <row r="518" spans="2:5" x14ac:dyDescent="0.25">
      <c r="B518" s="124"/>
      <c r="C518" s="124"/>
      <c r="D518" s="124"/>
      <c r="E518" s="124"/>
    </row>
    <row r="519" spans="2:5" x14ac:dyDescent="0.25">
      <c r="B519" s="124"/>
      <c r="C519" s="124"/>
      <c r="D519" s="124"/>
      <c r="E519" s="124"/>
    </row>
    <row r="520" spans="2:5" x14ac:dyDescent="0.25">
      <c r="B520" s="124"/>
      <c r="C520" s="124"/>
      <c r="D520" s="124"/>
      <c r="E520" s="124"/>
    </row>
    <row r="521" spans="2:5" x14ac:dyDescent="0.25">
      <c r="B521" s="124"/>
      <c r="C521" s="124"/>
      <c r="D521" s="124"/>
      <c r="E521" s="124"/>
    </row>
    <row r="522" spans="2:5" x14ac:dyDescent="0.25">
      <c r="B522" s="124"/>
      <c r="C522" s="124"/>
      <c r="D522" s="124"/>
      <c r="E522" s="124"/>
    </row>
    <row r="523" spans="2:5" x14ac:dyDescent="0.25">
      <c r="B523" s="124"/>
      <c r="C523" s="124"/>
      <c r="D523" s="124"/>
      <c r="E523" s="124"/>
    </row>
    <row r="524" spans="2:5" x14ac:dyDescent="0.25">
      <c r="B524" s="124"/>
      <c r="C524" s="124"/>
      <c r="D524" s="124"/>
      <c r="E524" s="124"/>
    </row>
    <row r="525" spans="2:5" x14ac:dyDescent="0.25">
      <c r="B525" s="124"/>
      <c r="C525" s="124"/>
      <c r="D525" s="124"/>
      <c r="E525" s="124"/>
    </row>
    <row r="526" spans="2:5" x14ac:dyDescent="0.25">
      <c r="B526" s="124"/>
      <c r="C526" s="124"/>
      <c r="D526" s="124"/>
      <c r="E526" s="124"/>
    </row>
    <row r="527" spans="2:5" x14ac:dyDescent="0.25">
      <c r="B527" s="124"/>
      <c r="C527" s="124"/>
      <c r="D527" s="124"/>
      <c r="E527" s="124"/>
    </row>
    <row r="528" spans="2:5" x14ac:dyDescent="0.25">
      <c r="B528" s="124"/>
      <c r="C528" s="124"/>
      <c r="D528" s="124"/>
      <c r="E528" s="124"/>
    </row>
    <row r="529" spans="2:5" x14ac:dyDescent="0.25">
      <c r="B529" s="124"/>
      <c r="C529" s="124"/>
      <c r="D529" s="124"/>
      <c r="E529" s="124"/>
    </row>
    <row r="530" spans="2:5" x14ac:dyDescent="0.25">
      <c r="B530" s="124"/>
      <c r="C530" s="124"/>
      <c r="D530" s="124"/>
      <c r="E530" s="124"/>
    </row>
    <row r="531" spans="2:5" x14ac:dyDescent="0.25">
      <c r="B531" s="124"/>
      <c r="C531" s="124"/>
      <c r="D531" s="124"/>
      <c r="E531" s="124"/>
    </row>
    <row r="532" spans="2:5" x14ac:dyDescent="0.25">
      <c r="B532" s="124"/>
      <c r="C532" s="124"/>
      <c r="D532" s="124"/>
      <c r="E532" s="124"/>
    </row>
    <row r="533" spans="2:5" x14ac:dyDescent="0.25">
      <c r="B533" s="124"/>
      <c r="C533" s="124"/>
      <c r="D533" s="124"/>
      <c r="E533" s="124"/>
    </row>
    <row r="534" spans="2:5" x14ac:dyDescent="0.25">
      <c r="B534" s="124"/>
      <c r="C534" s="124"/>
      <c r="D534" s="124"/>
      <c r="E534" s="124"/>
    </row>
    <row r="535" spans="2:5" x14ac:dyDescent="0.25">
      <c r="B535" s="124"/>
      <c r="C535" s="124"/>
      <c r="D535" s="124"/>
      <c r="E535" s="124"/>
    </row>
    <row r="536" spans="2:5" x14ac:dyDescent="0.25">
      <c r="B536" s="124"/>
      <c r="C536" s="124"/>
      <c r="D536" s="124"/>
      <c r="E536" s="124"/>
    </row>
    <row r="537" spans="2:5" x14ac:dyDescent="0.25">
      <c r="B537" s="124"/>
      <c r="C537" s="124"/>
      <c r="D537" s="124"/>
      <c r="E537" s="124"/>
    </row>
    <row r="538" spans="2:5" x14ac:dyDescent="0.25">
      <c r="B538" s="124"/>
      <c r="C538" s="124"/>
      <c r="D538" s="124"/>
      <c r="E538" s="124"/>
    </row>
    <row r="539" spans="2:5" x14ac:dyDescent="0.25">
      <c r="B539" s="124"/>
      <c r="C539" s="124"/>
      <c r="D539" s="124"/>
      <c r="E539" s="124"/>
    </row>
    <row r="540" spans="2:5" x14ac:dyDescent="0.25">
      <c r="B540" s="124"/>
      <c r="C540" s="124"/>
      <c r="D540" s="124"/>
      <c r="E540" s="124"/>
    </row>
    <row r="541" spans="2:5" x14ac:dyDescent="0.25">
      <c r="B541" s="124"/>
      <c r="C541" s="124"/>
      <c r="D541" s="124"/>
      <c r="E541" s="124"/>
    </row>
    <row r="542" spans="2:5" x14ac:dyDescent="0.25">
      <c r="B542" s="124"/>
      <c r="C542" s="124"/>
      <c r="D542" s="124"/>
      <c r="E542" s="124"/>
    </row>
    <row r="543" spans="2:5" x14ac:dyDescent="0.25">
      <c r="B543" s="124"/>
      <c r="C543" s="124"/>
      <c r="D543" s="124"/>
      <c r="E543" s="124"/>
    </row>
    <row r="544" spans="2:5" x14ac:dyDescent="0.25">
      <c r="B544" s="124"/>
      <c r="C544" s="124"/>
      <c r="D544" s="124"/>
      <c r="E544" s="124"/>
    </row>
    <row r="545" spans="2:5" x14ac:dyDescent="0.25">
      <c r="B545" s="124"/>
      <c r="C545" s="124"/>
      <c r="D545" s="124"/>
      <c r="E545" s="124"/>
    </row>
    <row r="546" spans="2:5" x14ac:dyDescent="0.25">
      <c r="B546" s="124"/>
      <c r="C546" s="124"/>
      <c r="D546" s="124"/>
      <c r="E546" s="124"/>
    </row>
    <row r="547" spans="2:5" x14ac:dyDescent="0.25">
      <c r="B547" s="124"/>
      <c r="C547" s="124"/>
      <c r="D547" s="124"/>
      <c r="E547" s="124"/>
    </row>
    <row r="548" spans="2:5" x14ac:dyDescent="0.25">
      <c r="B548" s="124"/>
      <c r="C548" s="124"/>
      <c r="D548" s="124"/>
      <c r="E548" s="124"/>
    </row>
    <row r="549" spans="2:5" x14ac:dyDescent="0.25">
      <c r="B549" s="124"/>
      <c r="C549" s="124"/>
      <c r="D549" s="124"/>
      <c r="E549" s="124"/>
    </row>
    <row r="550" spans="2:5" x14ac:dyDescent="0.25">
      <c r="B550" s="124"/>
      <c r="C550" s="124"/>
      <c r="D550" s="124"/>
      <c r="E550" s="124"/>
    </row>
    <row r="551" spans="2:5" x14ac:dyDescent="0.25">
      <c r="B551" s="124"/>
      <c r="C551" s="124"/>
      <c r="D551" s="124"/>
      <c r="E551" s="124"/>
    </row>
    <row r="552" spans="2:5" x14ac:dyDescent="0.25">
      <c r="B552" s="124"/>
      <c r="C552" s="124"/>
      <c r="D552" s="124"/>
      <c r="E552" s="124"/>
    </row>
    <row r="553" spans="2:5" x14ac:dyDescent="0.25">
      <c r="B553" s="124"/>
      <c r="C553" s="124"/>
      <c r="D553" s="124"/>
      <c r="E553" s="124"/>
    </row>
    <row r="554" spans="2:5" x14ac:dyDescent="0.25">
      <c r="B554" s="124"/>
      <c r="C554" s="124"/>
      <c r="D554" s="124"/>
      <c r="E554" s="124"/>
    </row>
    <row r="555" spans="2:5" x14ac:dyDescent="0.25">
      <c r="B555" s="124"/>
      <c r="C555" s="124"/>
      <c r="D555" s="124"/>
      <c r="E555" s="124"/>
    </row>
    <row r="556" spans="2:5" x14ac:dyDescent="0.25">
      <c r="B556" s="124"/>
      <c r="C556" s="124"/>
      <c r="D556" s="124"/>
      <c r="E556" s="124"/>
    </row>
    <row r="557" spans="2:5" x14ac:dyDescent="0.25">
      <c r="B557" s="124"/>
      <c r="C557" s="124"/>
      <c r="D557" s="124"/>
      <c r="E557" s="124"/>
    </row>
    <row r="558" spans="2:5" x14ac:dyDescent="0.25">
      <c r="B558" s="124"/>
      <c r="C558" s="124"/>
      <c r="D558" s="124"/>
      <c r="E558" s="124"/>
    </row>
    <row r="559" spans="2:5" x14ac:dyDescent="0.25">
      <c r="B559" s="124"/>
      <c r="C559" s="124"/>
      <c r="D559" s="124"/>
      <c r="E559" s="124"/>
    </row>
    <row r="560" spans="2:5" x14ac:dyDescent="0.25">
      <c r="B560" s="124"/>
      <c r="C560" s="124"/>
      <c r="D560" s="124"/>
      <c r="E560" s="124"/>
    </row>
    <row r="561" spans="2:5" x14ac:dyDescent="0.25">
      <c r="B561" s="124"/>
      <c r="C561" s="124"/>
      <c r="D561" s="124"/>
      <c r="E561" s="124"/>
    </row>
    <row r="562" spans="2:5" x14ac:dyDescent="0.25">
      <c r="B562" s="124"/>
      <c r="C562" s="124"/>
      <c r="D562" s="124"/>
      <c r="E562" s="124"/>
    </row>
    <row r="563" spans="2:5" x14ac:dyDescent="0.25">
      <c r="B563" s="124"/>
      <c r="C563" s="124"/>
      <c r="D563" s="124"/>
      <c r="E563" s="124"/>
    </row>
    <row r="564" spans="2:5" x14ac:dyDescent="0.25">
      <c r="B564" s="124"/>
      <c r="C564" s="124"/>
      <c r="D564" s="124"/>
      <c r="E564" s="124"/>
    </row>
    <row r="565" spans="2:5" x14ac:dyDescent="0.25">
      <c r="B565" s="124"/>
      <c r="C565" s="124"/>
      <c r="D565" s="124"/>
      <c r="E565" s="124"/>
    </row>
    <row r="566" spans="2:5" x14ac:dyDescent="0.25">
      <c r="B566" s="124"/>
      <c r="C566" s="124"/>
      <c r="D566" s="124"/>
      <c r="E566" s="124"/>
    </row>
    <row r="567" spans="2:5" x14ac:dyDescent="0.25">
      <c r="B567" s="124"/>
      <c r="C567" s="124"/>
      <c r="D567" s="124"/>
      <c r="E567" s="124"/>
    </row>
    <row r="568" spans="2:5" x14ac:dyDescent="0.25">
      <c r="B568" s="124"/>
      <c r="C568" s="124"/>
      <c r="D568" s="124"/>
      <c r="E568" s="124"/>
    </row>
    <row r="569" spans="2:5" x14ac:dyDescent="0.25">
      <c r="B569" s="124"/>
      <c r="C569" s="124"/>
      <c r="D569" s="124"/>
      <c r="E569" s="124"/>
    </row>
    <row r="570" spans="2:5" x14ac:dyDescent="0.25">
      <c r="B570" s="124"/>
      <c r="C570" s="124"/>
      <c r="D570" s="124"/>
      <c r="E570" s="124"/>
    </row>
    <row r="571" spans="2:5" x14ac:dyDescent="0.25">
      <c r="B571" s="124"/>
      <c r="C571" s="124"/>
      <c r="D571" s="124"/>
      <c r="E571" s="124"/>
    </row>
    <row r="572" spans="2:5" x14ac:dyDescent="0.25">
      <c r="B572" s="124"/>
      <c r="C572" s="124"/>
      <c r="D572" s="124"/>
      <c r="E572" s="124"/>
    </row>
    <row r="573" spans="2:5" x14ac:dyDescent="0.25">
      <c r="B573" s="124"/>
      <c r="C573" s="124"/>
      <c r="D573" s="124"/>
      <c r="E573" s="124"/>
    </row>
    <row r="574" spans="2:5" x14ac:dyDescent="0.25">
      <c r="B574" s="124"/>
      <c r="C574" s="124"/>
      <c r="D574" s="124"/>
      <c r="E574" s="124"/>
    </row>
    <row r="575" spans="2:5" x14ac:dyDescent="0.25">
      <c r="B575" s="124"/>
      <c r="C575" s="124"/>
      <c r="D575" s="124"/>
      <c r="E575" s="124"/>
    </row>
    <row r="576" spans="2:5" x14ac:dyDescent="0.25">
      <c r="B576" s="124"/>
      <c r="C576" s="124"/>
      <c r="D576" s="124"/>
      <c r="E576" s="124"/>
    </row>
    <row r="577" spans="2:5" x14ac:dyDescent="0.25">
      <c r="B577" s="124"/>
      <c r="C577" s="124"/>
      <c r="D577" s="124"/>
      <c r="E577" s="124"/>
    </row>
    <row r="578" spans="2:5" x14ac:dyDescent="0.25">
      <c r="B578" s="124"/>
      <c r="C578" s="124"/>
      <c r="D578" s="124"/>
      <c r="E578" s="124"/>
    </row>
    <row r="579" spans="2:5" x14ac:dyDescent="0.25">
      <c r="B579" s="124"/>
      <c r="C579" s="124"/>
      <c r="D579" s="124"/>
      <c r="E579" s="124"/>
    </row>
    <row r="580" spans="2:5" x14ac:dyDescent="0.25">
      <c r="B580" s="124"/>
      <c r="C580" s="124"/>
      <c r="D580" s="124"/>
      <c r="E580" s="124"/>
    </row>
    <row r="581" spans="2:5" x14ac:dyDescent="0.25">
      <c r="B581" s="124"/>
      <c r="C581" s="124"/>
      <c r="D581" s="124"/>
      <c r="E581" s="124"/>
    </row>
    <row r="582" spans="2:5" x14ac:dyDescent="0.25">
      <c r="B582" s="124"/>
      <c r="C582" s="124"/>
      <c r="D582" s="124"/>
      <c r="E582" s="124"/>
    </row>
    <row r="583" spans="2:5" x14ac:dyDescent="0.25">
      <c r="B583" s="124"/>
      <c r="C583" s="124"/>
      <c r="D583" s="124"/>
      <c r="E583" s="124"/>
    </row>
    <row r="584" spans="2:5" x14ac:dyDescent="0.25">
      <c r="B584" s="124"/>
      <c r="C584" s="124"/>
      <c r="D584" s="124"/>
      <c r="E584" s="124"/>
    </row>
    <row r="585" spans="2:5" x14ac:dyDescent="0.25">
      <c r="B585" s="124"/>
      <c r="C585" s="124"/>
      <c r="D585" s="124"/>
      <c r="E585" s="124"/>
    </row>
    <row r="586" spans="2:5" x14ac:dyDescent="0.25">
      <c r="B586" s="124"/>
      <c r="C586" s="124"/>
      <c r="D586" s="124"/>
      <c r="E586" s="124"/>
    </row>
    <row r="587" spans="2:5" x14ac:dyDescent="0.25">
      <c r="B587" s="124"/>
      <c r="C587" s="124"/>
      <c r="D587" s="124"/>
      <c r="E587" s="124"/>
    </row>
    <row r="588" spans="2:5" x14ac:dyDescent="0.25">
      <c r="B588" s="124"/>
      <c r="C588" s="124"/>
      <c r="D588" s="124"/>
      <c r="E588" s="124"/>
    </row>
    <row r="589" spans="2:5" x14ac:dyDescent="0.25">
      <c r="B589" s="124"/>
      <c r="C589" s="124"/>
      <c r="D589" s="124"/>
      <c r="E589" s="124"/>
    </row>
    <row r="590" spans="2:5" x14ac:dyDescent="0.25">
      <c r="B590" s="124"/>
      <c r="C590" s="124"/>
      <c r="D590" s="124"/>
      <c r="E590" s="124"/>
    </row>
    <row r="591" spans="2:5" x14ac:dyDescent="0.25">
      <c r="B591" s="124"/>
      <c r="C591" s="124"/>
      <c r="D591" s="124"/>
      <c r="E591" s="124"/>
    </row>
    <row r="592" spans="2:5" x14ac:dyDescent="0.25">
      <c r="B592" s="124"/>
      <c r="C592" s="124"/>
      <c r="D592" s="124"/>
      <c r="E592" s="124"/>
    </row>
    <row r="593" spans="2:5" x14ac:dyDescent="0.25">
      <c r="B593" s="124"/>
      <c r="C593" s="124"/>
      <c r="D593" s="124"/>
      <c r="E593" s="124"/>
    </row>
    <row r="594" spans="2:5" x14ac:dyDescent="0.25">
      <c r="B594" s="124"/>
      <c r="C594" s="124"/>
      <c r="D594" s="124"/>
      <c r="E594" s="124"/>
    </row>
    <row r="595" spans="2:5" x14ac:dyDescent="0.25">
      <c r="B595" s="124"/>
      <c r="C595" s="124"/>
      <c r="D595" s="124"/>
      <c r="E595" s="124"/>
    </row>
    <row r="596" spans="2:5" x14ac:dyDescent="0.25">
      <c r="B596" s="124"/>
      <c r="C596" s="124"/>
      <c r="D596" s="124"/>
      <c r="E596" s="124"/>
    </row>
    <row r="597" spans="2:5" x14ac:dyDescent="0.25">
      <c r="B597" s="124"/>
      <c r="C597" s="124"/>
      <c r="D597" s="124"/>
      <c r="E597" s="124"/>
    </row>
    <row r="598" spans="2:5" x14ac:dyDescent="0.25">
      <c r="B598" s="124"/>
      <c r="C598" s="124"/>
      <c r="D598" s="124"/>
      <c r="E598" s="124"/>
    </row>
    <row r="599" spans="2:5" x14ac:dyDescent="0.25">
      <c r="B599" s="124"/>
      <c r="C599" s="124"/>
      <c r="D599" s="124"/>
      <c r="E599" s="124"/>
    </row>
    <row r="600" spans="2:5" x14ac:dyDescent="0.25">
      <c r="B600" s="124"/>
      <c r="C600" s="124"/>
      <c r="D600" s="124"/>
      <c r="E600" s="124"/>
    </row>
    <row r="601" spans="2:5" x14ac:dyDescent="0.25">
      <c r="B601" s="124"/>
      <c r="C601" s="124"/>
      <c r="D601" s="124"/>
      <c r="E601" s="124"/>
    </row>
    <row r="602" spans="2:5" x14ac:dyDescent="0.25">
      <c r="B602" s="124"/>
      <c r="C602" s="124"/>
      <c r="D602" s="124"/>
      <c r="E602" s="124"/>
    </row>
    <row r="603" spans="2:5" x14ac:dyDescent="0.25">
      <c r="B603" s="124"/>
      <c r="C603" s="124"/>
      <c r="D603" s="124"/>
      <c r="E603" s="124"/>
    </row>
    <row r="604" spans="2:5" x14ac:dyDescent="0.25">
      <c r="B604" s="124"/>
      <c r="C604" s="124"/>
      <c r="D604" s="124"/>
      <c r="E604" s="124"/>
    </row>
    <row r="605" spans="2:5" x14ac:dyDescent="0.25">
      <c r="B605" s="124"/>
      <c r="C605" s="124"/>
      <c r="D605" s="124"/>
      <c r="E605" s="124"/>
    </row>
    <row r="606" spans="2:5" x14ac:dyDescent="0.25">
      <c r="B606" s="124"/>
      <c r="C606" s="124"/>
      <c r="D606" s="124"/>
      <c r="E606" s="124"/>
    </row>
    <row r="607" spans="2:5" x14ac:dyDescent="0.25">
      <c r="B607" s="124"/>
      <c r="C607" s="124"/>
      <c r="D607" s="124"/>
      <c r="E607" s="124"/>
    </row>
    <row r="608" spans="2:5" x14ac:dyDescent="0.25">
      <c r="B608" s="124"/>
      <c r="C608" s="124"/>
      <c r="D608" s="124"/>
      <c r="E608" s="124"/>
    </row>
    <row r="609" spans="2:5" x14ac:dyDescent="0.25">
      <c r="B609" s="124"/>
      <c r="C609" s="124"/>
      <c r="D609" s="124"/>
      <c r="E609" s="124"/>
    </row>
    <row r="610" spans="2:5" x14ac:dyDescent="0.25">
      <c r="B610" s="124"/>
      <c r="C610" s="124"/>
      <c r="D610" s="124"/>
      <c r="E610" s="124"/>
    </row>
    <row r="611" spans="2:5" x14ac:dyDescent="0.25">
      <c r="B611" s="124"/>
      <c r="C611" s="124"/>
      <c r="D611" s="124"/>
      <c r="E611" s="124"/>
    </row>
    <row r="612" spans="2:5" x14ac:dyDescent="0.25">
      <c r="B612" s="124"/>
      <c r="C612" s="124"/>
      <c r="D612" s="124"/>
      <c r="E612" s="124"/>
    </row>
    <row r="613" spans="2:5" x14ac:dyDescent="0.25">
      <c r="B613" s="124"/>
      <c r="C613" s="124"/>
      <c r="D613" s="124"/>
      <c r="E613" s="124"/>
    </row>
    <row r="614" spans="2:5" x14ac:dyDescent="0.25">
      <c r="B614" s="124"/>
      <c r="C614" s="124"/>
      <c r="D614" s="124"/>
      <c r="E614" s="124"/>
    </row>
    <row r="615" spans="2:5" x14ac:dyDescent="0.25">
      <c r="B615" s="124"/>
      <c r="C615" s="124"/>
      <c r="D615" s="124"/>
      <c r="E615" s="124"/>
    </row>
    <row r="616" spans="2:5" x14ac:dyDescent="0.25">
      <c r="B616" s="124"/>
      <c r="C616" s="124"/>
      <c r="D616" s="124"/>
      <c r="E616" s="124"/>
    </row>
    <row r="617" spans="2:5" x14ac:dyDescent="0.25">
      <c r="B617" s="124"/>
      <c r="C617" s="124"/>
      <c r="D617" s="124"/>
      <c r="E617" s="124"/>
    </row>
    <row r="618" spans="2:5" x14ac:dyDescent="0.25">
      <c r="B618" s="124"/>
      <c r="C618" s="124"/>
      <c r="D618" s="124"/>
      <c r="E618" s="124"/>
    </row>
    <row r="619" spans="2:5" x14ac:dyDescent="0.25">
      <c r="B619" s="124"/>
      <c r="C619" s="124"/>
      <c r="D619" s="124"/>
      <c r="E619" s="124"/>
    </row>
    <row r="620" spans="2:5" x14ac:dyDescent="0.25">
      <c r="B620" s="124"/>
      <c r="C620" s="124"/>
      <c r="D620" s="124"/>
      <c r="E620" s="124"/>
    </row>
    <row r="621" spans="2:5" x14ac:dyDescent="0.25">
      <c r="B621" s="124"/>
      <c r="C621" s="124"/>
      <c r="D621" s="124"/>
      <c r="E621" s="124"/>
    </row>
    <row r="622" spans="2:5" x14ac:dyDescent="0.25">
      <c r="B622" s="124"/>
      <c r="C622" s="124"/>
      <c r="D622" s="124"/>
      <c r="E622" s="124"/>
    </row>
    <row r="623" spans="2:5" x14ac:dyDescent="0.25">
      <c r="B623" s="124"/>
      <c r="C623" s="124"/>
      <c r="D623" s="124"/>
      <c r="E623" s="124"/>
    </row>
    <row r="624" spans="2:5" x14ac:dyDescent="0.25">
      <c r="B624" s="124"/>
      <c r="C624" s="124"/>
      <c r="D624" s="124"/>
      <c r="E624" s="124"/>
    </row>
    <row r="625" spans="2:5" x14ac:dyDescent="0.25">
      <c r="B625" s="124"/>
      <c r="C625" s="124"/>
      <c r="D625" s="124"/>
      <c r="E625" s="124"/>
    </row>
    <row r="626" spans="2:5" x14ac:dyDescent="0.25">
      <c r="B626" s="124"/>
      <c r="C626" s="124"/>
      <c r="D626" s="124"/>
      <c r="E626" s="124"/>
    </row>
    <row r="627" spans="2:5" x14ac:dyDescent="0.25">
      <c r="B627" s="124"/>
      <c r="C627" s="124"/>
      <c r="D627" s="124"/>
      <c r="E627" s="124"/>
    </row>
    <row r="628" spans="2:5" x14ac:dyDescent="0.25">
      <c r="B628" s="124"/>
      <c r="C628" s="124"/>
      <c r="D628" s="124"/>
      <c r="E628" s="124"/>
    </row>
    <row r="629" spans="2:5" x14ac:dyDescent="0.25">
      <c r="B629" s="124"/>
      <c r="C629" s="124"/>
      <c r="D629" s="124"/>
      <c r="E629" s="124"/>
    </row>
    <row r="630" spans="2:5" x14ac:dyDescent="0.25">
      <c r="B630" s="124"/>
      <c r="C630" s="124"/>
      <c r="D630" s="124"/>
      <c r="E630" s="124"/>
    </row>
    <row r="631" spans="2:5" x14ac:dyDescent="0.25">
      <c r="B631" s="124"/>
      <c r="C631" s="124"/>
      <c r="D631" s="124"/>
      <c r="E631" s="124"/>
    </row>
    <row r="632" spans="2:5" x14ac:dyDescent="0.25">
      <c r="B632" s="124"/>
      <c r="C632" s="124"/>
      <c r="D632" s="124"/>
      <c r="E632" s="124"/>
    </row>
    <row r="633" spans="2:5" x14ac:dyDescent="0.25">
      <c r="B633" s="124"/>
      <c r="C633" s="124"/>
      <c r="D633" s="124"/>
      <c r="E633" s="124"/>
    </row>
    <row r="634" spans="2:5" x14ac:dyDescent="0.25">
      <c r="B634" s="124"/>
      <c r="C634" s="124"/>
      <c r="D634" s="124"/>
      <c r="E634" s="124"/>
    </row>
    <row r="635" spans="2:5" x14ac:dyDescent="0.25">
      <c r="B635" s="124"/>
      <c r="C635" s="124"/>
      <c r="D635" s="124"/>
      <c r="E635" s="124"/>
    </row>
    <row r="636" spans="2:5" x14ac:dyDescent="0.25">
      <c r="B636" s="124"/>
      <c r="C636" s="124"/>
      <c r="D636" s="124"/>
      <c r="E636" s="124"/>
    </row>
    <row r="637" spans="2:5" x14ac:dyDescent="0.25">
      <c r="B637" s="124"/>
      <c r="C637" s="124"/>
      <c r="D637" s="124"/>
      <c r="E637" s="124"/>
    </row>
    <row r="638" spans="2:5" x14ac:dyDescent="0.25">
      <c r="B638" s="124"/>
      <c r="C638" s="124"/>
      <c r="D638" s="124"/>
      <c r="E638" s="124"/>
    </row>
    <row r="639" spans="2:5" x14ac:dyDescent="0.25">
      <c r="B639" s="124"/>
      <c r="C639" s="124"/>
      <c r="D639" s="124"/>
      <c r="E639" s="124"/>
    </row>
    <row r="640" spans="2:5" x14ac:dyDescent="0.25">
      <c r="B640" s="124"/>
      <c r="C640" s="124"/>
      <c r="D640" s="124"/>
      <c r="E640" s="124"/>
    </row>
    <row r="641" spans="2:5" x14ac:dyDescent="0.25">
      <c r="B641" s="124"/>
      <c r="C641" s="124"/>
      <c r="D641" s="124"/>
      <c r="E641" s="124"/>
    </row>
    <row r="642" spans="2:5" x14ac:dyDescent="0.25">
      <c r="B642" s="124"/>
      <c r="C642" s="124"/>
      <c r="D642" s="124"/>
      <c r="E642" s="124"/>
    </row>
    <row r="643" spans="2:5" x14ac:dyDescent="0.25">
      <c r="B643" s="124"/>
      <c r="C643" s="124"/>
      <c r="D643" s="124"/>
      <c r="E643" s="124"/>
    </row>
    <row r="644" spans="2:5" x14ac:dyDescent="0.25">
      <c r="B644" s="124"/>
      <c r="C644" s="124"/>
      <c r="D644" s="124"/>
      <c r="E644" s="124"/>
    </row>
    <row r="645" spans="2:5" x14ac:dyDescent="0.25">
      <c r="B645" s="124"/>
      <c r="C645" s="124"/>
      <c r="D645" s="124"/>
      <c r="E645" s="124"/>
    </row>
    <row r="646" spans="2:5" x14ac:dyDescent="0.25">
      <c r="B646" s="124"/>
      <c r="C646" s="124"/>
      <c r="D646" s="124"/>
      <c r="E646" s="124"/>
    </row>
    <row r="647" spans="2:5" x14ac:dyDescent="0.25">
      <c r="B647" s="124"/>
      <c r="C647" s="124"/>
      <c r="D647" s="124"/>
      <c r="E647" s="124"/>
    </row>
    <row r="648" spans="2:5" x14ac:dyDescent="0.25">
      <c r="B648" s="124"/>
      <c r="C648" s="124"/>
      <c r="D648" s="124"/>
      <c r="E648" s="124"/>
    </row>
    <row r="649" spans="2:5" x14ac:dyDescent="0.25">
      <c r="B649" s="124"/>
      <c r="C649" s="124"/>
      <c r="D649" s="124"/>
      <c r="E649" s="124"/>
    </row>
    <row r="650" spans="2:5" x14ac:dyDescent="0.25">
      <c r="B650" s="124"/>
      <c r="C650" s="124"/>
      <c r="D650" s="124"/>
      <c r="E650" s="124"/>
    </row>
    <row r="651" spans="2:5" x14ac:dyDescent="0.25">
      <c r="B651" s="124"/>
      <c r="C651" s="124"/>
      <c r="D651" s="124"/>
      <c r="E651" s="124"/>
    </row>
    <row r="652" spans="2:5" x14ac:dyDescent="0.25">
      <c r="B652" s="124"/>
      <c r="C652" s="124"/>
      <c r="D652" s="124"/>
      <c r="E652" s="124"/>
    </row>
    <row r="653" spans="2:5" x14ac:dyDescent="0.25">
      <c r="B653" s="124"/>
      <c r="C653" s="124"/>
      <c r="D653" s="124"/>
      <c r="E653" s="124"/>
    </row>
    <row r="654" spans="2:5" x14ac:dyDescent="0.25">
      <c r="B654" s="124"/>
      <c r="C654" s="124"/>
      <c r="D654" s="124"/>
      <c r="E654" s="124"/>
    </row>
    <row r="655" spans="2:5" x14ac:dyDescent="0.25">
      <c r="B655" s="124"/>
      <c r="C655" s="124"/>
      <c r="D655" s="124"/>
      <c r="E655" s="124"/>
    </row>
    <row r="656" spans="2:5" x14ac:dyDescent="0.25">
      <c r="B656" s="124"/>
      <c r="C656" s="124"/>
      <c r="D656" s="124"/>
      <c r="E656" s="124"/>
    </row>
    <row r="657" spans="2:5" x14ac:dyDescent="0.25">
      <c r="B657" s="124"/>
      <c r="C657" s="124"/>
      <c r="D657" s="124"/>
      <c r="E657" s="124"/>
    </row>
    <row r="658" spans="2:5" x14ac:dyDescent="0.25">
      <c r="B658" s="124"/>
      <c r="C658" s="124"/>
      <c r="D658" s="124"/>
      <c r="E658" s="124"/>
    </row>
    <row r="659" spans="2:5" x14ac:dyDescent="0.25">
      <c r="B659" s="124"/>
      <c r="C659" s="124"/>
      <c r="D659" s="124"/>
      <c r="E659" s="124"/>
    </row>
    <row r="660" spans="2:5" x14ac:dyDescent="0.25">
      <c r="B660" s="124"/>
      <c r="C660" s="124"/>
      <c r="D660" s="124"/>
      <c r="E660" s="124"/>
    </row>
    <row r="661" spans="2:5" x14ac:dyDescent="0.25">
      <c r="B661" s="124"/>
      <c r="C661" s="124"/>
      <c r="D661" s="124"/>
      <c r="E661" s="124"/>
    </row>
    <row r="662" spans="2:5" x14ac:dyDescent="0.25">
      <c r="B662" s="124"/>
      <c r="C662" s="124"/>
      <c r="D662" s="124"/>
      <c r="E662" s="124"/>
    </row>
    <row r="663" spans="2:5" x14ac:dyDescent="0.25">
      <c r="B663" s="124"/>
      <c r="C663" s="124"/>
      <c r="D663" s="124"/>
      <c r="E663" s="124"/>
    </row>
    <row r="664" spans="2:5" x14ac:dyDescent="0.25">
      <c r="B664" s="124"/>
      <c r="C664" s="124"/>
      <c r="D664" s="124"/>
      <c r="E664" s="124"/>
    </row>
    <row r="665" spans="2:5" x14ac:dyDescent="0.25">
      <c r="B665" s="124"/>
      <c r="C665" s="124"/>
      <c r="D665" s="124"/>
      <c r="E665" s="124"/>
    </row>
    <row r="666" spans="2:5" x14ac:dyDescent="0.25">
      <c r="B666" s="124"/>
      <c r="C666" s="124"/>
      <c r="D666" s="124"/>
      <c r="E666" s="124"/>
    </row>
    <row r="667" spans="2:5" x14ac:dyDescent="0.25">
      <c r="B667" s="124"/>
      <c r="C667" s="124"/>
      <c r="D667" s="124"/>
      <c r="E667" s="124"/>
    </row>
    <row r="668" spans="2:5" x14ac:dyDescent="0.25">
      <c r="B668" s="124"/>
      <c r="C668" s="124"/>
      <c r="D668" s="124"/>
      <c r="E668" s="124"/>
    </row>
    <row r="669" spans="2:5" x14ac:dyDescent="0.25">
      <c r="B669" s="124"/>
      <c r="C669" s="124"/>
      <c r="D669" s="124"/>
      <c r="E669" s="124"/>
    </row>
    <row r="670" spans="2:5" x14ac:dyDescent="0.25">
      <c r="B670" s="124"/>
      <c r="C670" s="124"/>
      <c r="D670" s="124"/>
      <c r="E670" s="124"/>
    </row>
    <row r="671" spans="2:5" x14ac:dyDescent="0.25">
      <c r="B671" s="124"/>
      <c r="C671" s="124"/>
      <c r="D671" s="124"/>
      <c r="E671" s="124"/>
    </row>
    <row r="672" spans="2:5" x14ac:dyDescent="0.25">
      <c r="B672" s="124"/>
      <c r="C672" s="124"/>
      <c r="D672" s="124"/>
      <c r="E672" s="124"/>
    </row>
    <row r="673" spans="2:5" x14ac:dyDescent="0.25">
      <c r="B673" s="124"/>
      <c r="C673" s="124"/>
      <c r="D673" s="124"/>
      <c r="E673" s="124"/>
    </row>
    <row r="674" spans="2:5" x14ac:dyDescent="0.25">
      <c r="B674" s="124"/>
      <c r="C674" s="124"/>
      <c r="D674" s="124"/>
      <c r="E674" s="124"/>
    </row>
    <row r="675" spans="2:5" x14ac:dyDescent="0.25">
      <c r="B675" s="124"/>
      <c r="C675" s="124"/>
      <c r="D675" s="124"/>
      <c r="E675" s="124"/>
    </row>
    <row r="676" spans="2:5" x14ac:dyDescent="0.25">
      <c r="B676" s="124"/>
      <c r="C676" s="124"/>
      <c r="D676" s="124"/>
      <c r="E676" s="124"/>
    </row>
    <row r="677" spans="2:5" x14ac:dyDescent="0.25">
      <c r="B677" s="124"/>
      <c r="C677" s="124"/>
      <c r="D677" s="124"/>
      <c r="E677" s="124"/>
    </row>
    <row r="678" spans="2:5" x14ac:dyDescent="0.25">
      <c r="B678" s="124"/>
      <c r="C678" s="124"/>
      <c r="D678" s="124"/>
      <c r="E678" s="124"/>
    </row>
    <row r="679" spans="2:5" x14ac:dyDescent="0.25">
      <c r="B679" s="124"/>
      <c r="C679" s="124"/>
      <c r="D679" s="124"/>
      <c r="E679" s="124"/>
    </row>
    <row r="680" spans="2:5" x14ac:dyDescent="0.25">
      <c r="B680" s="124"/>
      <c r="C680" s="124"/>
      <c r="D680" s="124"/>
      <c r="E680" s="124"/>
    </row>
    <row r="681" spans="2:5" x14ac:dyDescent="0.25">
      <c r="B681" s="124"/>
      <c r="C681" s="124"/>
      <c r="D681" s="124"/>
      <c r="E681" s="124"/>
    </row>
    <row r="682" spans="2:5" x14ac:dyDescent="0.25">
      <c r="B682" s="124"/>
      <c r="C682" s="124"/>
      <c r="D682" s="124"/>
      <c r="E682" s="124"/>
    </row>
    <row r="683" spans="2:5" x14ac:dyDescent="0.25">
      <c r="B683" s="124"/>
      <c r="C683" s="124"/>
      <c r="D683" s="124"/>
      <c r="E683" s="124"/>
    </row>
    <row r="684" spans="2:5" x14ac:dyDescent="0.25">
      <c r="B684" s="124"/>
      <c r="C684" s="124"/>
      <c r="D684" s="124"/>
      <c r="E684" s="124"/>
    </row>
    <row r="685" spans="2:5" x14ac:dyDescent="0.25">
      <c r="B685" s="124"/>
      <c r="C685" s="124"/>
      <c r="D685" s="124"/>
      <c r="E685" s="124"/>
    </row>
    <row r="686" spans="2:5" x14ac:dyDescent="0.25">
      <c r="B686" s="124"/>
      <c r="C686" s="124"/>
      <c r="D686" s="124"/>
      <c r="E686" s="124"/>
    </row>
    <row r="687" spans="2:5" x14ac:dyDescent="0.25">
      <c r="B687" s="124"/>
      <c r="C687" s="124"/>
      <c r="D687" s="124"/>
      <c r="E687" s="124"/>
    </row>
    <row r="688" spans="2:5" x14ac:dyDescent="0.25">
      <c r="B688" s="124"/>
      <c r="C688" s="124"/>
      <c r="D688" s="124"/>
      <c r="E688" s="124"/>
    </row>
    <row r="689" spans="2:5" x14ac:dyDescent="0.25">
      <c r="B689" s="124"/>
      <c r="C689" s="124"/>
      <c r="D689" s="124"/>
      <c r="E689" s="124"/>
    </row>
  </sheetData>
  <phoneticPr fontId="0" type="noConversion"/>
  <pageMargins left="0.5" right="0.5" top="1" bottom="1" header="0.5" footer="0.5"/>
  <pageSetup scale="74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indexed="22"/>
    <pageSetUpPr fitToPage="1"/>
  </sheetPr>
  <dimension ref="A1:L750"/>
  <sheetViews>
    <sheetView zoomScale="90" zoomScaleNormal="9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3.7109375" style="3" customWidth="1"/>
    <col min="2" max="2" width="15.28515625" style="3" bestFit="1" customWidth="1"/>
    <col min="3" max="4" width="17.28515625" style="3" bestFit="1" customWidth="1"/>
    <col min="5" max="5" width="18.7109375" style="3" bestFit="1" customWidth="1"/>
    <col min="6" max="6" width="17.7109375" style="3" bestFit="1" customWidth="1"/>
    <col min="7" max="8" width="18.7109375" style="3" bestFit="1" customWidth="1"/>
    <col min="9" max="16384" width="12.7109375" style="3"/>
  </cols>
  <sheetData>
    <row r="1" spans="1:8" x14ac:dyDescent="0.25">
      <c r="A1" s="4" t="s">
        <v>378</v>
      </c>
      <c r="B1" s="23" t="s">
        <v>115</v>
      </c>
      <c r="C1" s="23" t="s">
        <v>116</v>
      </c>
      <c r="D1" s="23" t="s">
        <v>117</v>
      </c>
      <c r="E1" s="23" t="s">
        <v>117</v>
      </c>
      <c r="F1" s="23" t="s">
        <v>117</v>
      </c>
      <c r="G1" s="23" t="s">
        <v>117</v>
      </c>
    </row>
    <row r="2" spans="1:8" x14ac:dyDescent="0.25">
      <c r="A2" s="4" t="s">
        <v>6</v>
      </c>
      <c r="B2" s="22">
        <v>38504</v>
      </c>
      <c r="C2" s="22">
        <v>40513</v>
      </c>
      <c r="D2" s="22">
        <v>41426</v>
      </c>
      <c r="E2" s="22">
        <v>43435</v>
      </c>
      <c r="F2" s="22">
        <v>43617</v>
      </c>
      <c r="G2" s="22">
        <v>47270</v>
      </c>
    </row>
    <row r="3" spans="1:8" x14ac:dyDescent="0.25">
      <c r="A3" s="4" t="s">
        <v>7</v>
      </c>
      <c r="B3" s="25">
        <v>6.9000000000000006E-2</v>
      </c>
      <c r="C3" s="171">
        <v>5.3749999999999999E-2</v>
      </c>
      <c r="D3" s="171">
        <v>5.6250000000000001E-2</v>
      </c>
      <c r="E3" s="171">
        <v>6.25E-2</v>
      </c>
      <c r="F3" s="171">
        <v>6.25E-2</v>
      </c>
      <c r="G3" s="171">
        <v>7.5999999999999998E-2</v>
      </c>
    </row>
    <row r="4" spans="1:8" x14ac:dyDescent="0.25">
      <c r="A4" s="4" t="s">
        <v>338</v>
      </c>
      <c r="B4" s="28" t="s">
        <v>118</v>
      </c>
      <c r="C4" s="28" t="s">
        <v>119</v>
      </c>
      <c r="D4" s="28" t="s">
        <v>120</v>
      </c>
      <c r="E4" s="28" t="s">
        <v>121</v>
      </c>
      <c r="F4" s="28" t="s">
        <v>122</v>
      </c>
      <c r="G4" s="28" t="s">
        <v>123</v>
      </c>
      <c r="H4" s="28" t="s">
        <v>5</v>
      </c>
    </row>
    <row r="5" spans="1:8" x14ac:dyDescent="0.25">
      <c r="A5" s="4"/>
    </row>
    <row r="6" spans="1:8" ht="30" x14ac:dyDescent="0.25">
      <c r="A6" s="180" t="s">
        <v>379</v>
      </c>
      <c r="B6" s="165">
        <v>0</v>
      </c>
      <c r="C6" s="165">
        <v>0</v>
      </c>
      <c r="D6" s="165">
        <v>0</v>
      </c>
      <c r="E6" s="165">
        <v>0</v>
      </c>
      <c r="F6" s="165">
        <v>0</v>
      </c>
      <c r="G6" s="165">
        <v>14495000</v>
      </c>
      <c r="H6" s="166">
        <f>SUM(B6:G6)</f>
        <v>14495000</v>
      </c>
    </row>
    <row r="7" spans="1:8" x14ac:dyDescent="0.25">
      <c r="A7" s="4" t="s">
        <v>45</v>
      </c>
      <c r="B7" s="165"/>
      <c r="C7" s="165"/>
      <c r="D7" s="165"/>
      <c r="E7" s="165"/>
      <c r="F7" s="165"/>
      <c r="G7" s="165"/>
      <c r="H7" s="166"/>
    </row>
    <row r="8" spans="1:8" x14ac:dyDescent="0.25">
      <c r="A8" s="195">
        <v>37591</v>
      </c>
      <c r="B8" s="165">
        <v>0</v>
      </c>
      <c r="C8" s="165">
        <v>0</v>
      </c>
      <c r="D8" s="165">
        <v>0</v>
      </c>
      <c r="E8" s="165">
        <v>0</v>
      </c>
      <c r="F8" s="165">
        <v>0</v>
      </c>
      <c r="G8" s="165">
        <v>275000</v>
      </c>
      <c r="H8" s="166">
        <f t="shared" ref="H8:H17" si="0">SUM(B8:G8)</f>
        <v>275000</v>
      </c>
    </row>
    <row r="9" spans="1:8" x14ac:dyDescent="0.25">
      <c r="A9" s="195">
        <v>37622</v>
      </c>
      <c r="B9" s="165">
        <v>0</v>
      </c>
      <c r="C9" s="165">
        <v>0</v>
      </c>
      <c r="D9" s="165">
        <v>0</v>
      </c>
      <c r="E9" s="165">
        <v>0</v>
      </c>
      <c r="F9" s="165">
        <v>0</v>
      </c>
      <c r="G9" s="165">
        <v>440000</v>
      </c>
      <c r="H9" s="166">
        <f t="shared" si="0"/>
        <v>440000</v>
      </c>
    </row>
    <row r="10" spans="1:8" x14ac:dyDescent="0.25">
      <c r="A10" s="195">
        <v>37653</v>
      </c>
      <c r="B10" s="165">
        <v>0</v>
      </c>
      <c r="C10" s="165">
        <v>0</v>
      </c>
      <c r="D10" s="165">
        <v>0</v>
      </c>
      <c r="E10" s="165">
        <v>0</v>
      </c>
      <c r="F10" s="165">
        <v>0</v>
      </c>
      <c r="G10" s="165">
        <v>490000</v>
      </c>
      <c r="H10" s="166">
        <f t="shared" si="0"/>
        <v>490000</v>
      </c>
    </row>
    <row r="11" spans="1:8" x14ac:dyDescent="0.25">
      <c r="A11" s="195">
        <v>37681</v>
      </c>
      <c r="B11" s="165">
        <v>0</v>
      </c>
      <c r="C11" s="165">
        <v>0</v>
      </c>
      <c r="D11" s="165">
        <v>0</v>
      </c>
      <c r="E11" s="165">
        <v>0</v>
      </c>
      <c r="F11" s="165">
        <v>0</v>
      </c>
      <c r="G11" s="165">
        <v>335000</v>
      </c>
      <c r="H11" s="166">
        <f t="shared" si="0"/>
        <v>335000</v>
      </c>
    </row>
    <row r="12" spans="1:8" x14ac:dyDescent="0.25">
      <c r="A12" s="195">
        <v>37712</v>
      </c>
      <c r="B12" s="165">
        <v>0</v>
      </c>
      <c r="C12" s="165">
        <v>0</v>
      </c>
      <c r="D12" s="165">
        <v>0</v>
      </c>
      <c r="E12" s="165">
        <v>0</v>
      </c>
      <c r="F12" s="165">
        <v>0</v>
      </c>
      <c r="G12" s="165">
        <v>365000</v>
      </c>
      <c r="H12" s="166">
        <f t="shared" si="0"/>
        <v>365000</v>
      </c>
    </row>
    <row r="13" spans="1:8" x14ac:dyDescent="0.25">
      <c r="A13" s="195">
        <v>37742</v>
      </c>
      <c r="B13" s="165">
        <v>0</v>
      </c>
      <c r="C13" s="165">
        <v>0</v>
      </c>
      <c r="D13" s="165">
        <v>0</v>
      </c>
      <c r="E13" s="165">
        <v>0</v>
      </c>
      <c r="F13" s="165">
        <v>0</v>
      </c>
      <c r="G13" s="165">
        <v>865000</v>
      </c>
      <c r="H13" s="166">
        <f>SUM(B13:G13)</f>
        <v>865000</v>
      </c>
    </row>
    <row r="14" spans="1:8" x14ac:dyDescent="0.25">
      <c r="A14" s="195">
        <v>37773</v>
      </c>
      <c r="B14" s="165">
        <v>0</v>
      </c>
      <c r="C14" s="165">
        <v>0</v>
      </c>
      <c r="D14" s="165">
        <v>0</v>
      </c>
      <c r="E14" s="165">
        <v>0</v>
      </c>
      <c r="F14" s="165">
        <v>0</v>
      </c>
      <c r="G14" s="165">
        <v>515000</v>
      </c>
      <c r="H14" s="166">
        <f>SUM(B14:G14)</f>
        <v>515000</v>
      </c>
    </row>
    <row r="15" spans="1:8" x14ac:dyDescent="0.25">
      <c r="A15" s="195">
        <v>37803</v>
      </c>
      <c r="B15" s="165">
        <v>0</v>
      </c>
      <c r="C15" s="165">
        <v>0</v>
      </c>
      <c r="D15" s="165">
        <v>0</v>
      </c>
      <c r="E15" s="165">
        <v>0</v>
      </c>
      <c r="F15" s="165">
        <v>0</v>
      </c>
      <c r="G15" s="165">
        <v>570000</v>
      </c>
      <c r="H15" s="166">
        <f>SUM(B15:G15)</f>
        <v>570000</v>
      </c>
    </row>
    <row r="16" spans="1:8" x14ac:dyDescent="0.25">
      <c r="A16" s="195">
        <v>37834</v>
      </c>
      <c r="B16" s="165">
        <v>0</v>
      </c>
      <c r="C16" s="165">
        <v>0</v>
      </c>
      <c r="D16" s="165">
        <v>0</v>
      </c>
      <c r="E16" s="165">
        <v>0</v>
      </c>
      <c r="F16" s="165">
        <v>0</v>
      </c>
      <c r="G16" s="165">
        <v>315000</v>
      </c>
      <c r="H16" s="166">
        <f>SUM(B16:G16)</f>
        <v>315000</v>
      </c>
    </row>
    <row r="17" spans="1:8" x14ac:dyDescent="0.25">
      <c r="A17" s="195">
        <v>37865</v>
      </c>
      <c r="B17" s="165">
        <v>0</v>
      </c>
      <c r="C17" s="165">
        <v>0</v>
      </c>
      <c r="D17" s="165">
        <v>0</v>
      </c>
      <c r="E17" s="165">
        <v>0</v>
      </c>
      <c r="F17" s="165">
        <v>0</v>
      </c>
      <c r="G17" s="165">
        <v>330000</v>
      </c>
      <c r="H17" s="166">
        <f t="shared" si="0"/>
        <v>330000</v>
      </c>
    </row>
    <row r="18" spans="1:8" x14ac:dyDescent="0.25">
      <c r="A18" s="195">
        <v>37895</v>
      </c>
      <c r="B18" s="165">
        <v>0</v>
      </c>
      <c r="C18" s="165">
        <v>0</v>
      </c>
      <c r="D18" s="165">
        <v>0</v>
      </c>
      <c r="E18" s="165">
        <v>0</v>
      </c>
      <c r="F18" s="165">
        <v>0</v>
      </c>
      <c r="G18" s="165">
        <v>505000</v>
      </c>
      <c r="H18" s="166">
        <f t="shared" ref="H18:H25" si="1">SUM(B18:G18)</f>
        <v>505000</v>
      </c>
    </row>
    <row r="19" spans="1:8" x14ac:dyDescent="0.25">
      <c r="A19" s="195">
        <v>37926</v>
      </c>
      <c r="B19" s="165">
        <v>0</v>
      </c>
      <c r="C19" s="165">
        <v>0</v>
      </c>
      <c r="D19" s="165">
        <v>0</v>
      </c>
      <c r="E19" s="165">
        <v>0</v>
      </c>
      <c r="F19" s="165">
        <v>0</v>
      </c>
      <c r="G19" s="165">
        <v>500000</v>
      </c>
      <c r="H19" s="166">
        <f t="shared" si="1"/>
        <v>500000</v>
      </c>
    </row>
    <row r="20" spans="1:8" x14ac:dyDescent="0.25">
      <c r="A20" s="195">
        <v>37956</v>
      </c>
      <c r="B20" s="165">
        <v>0</v>
      </c>
      <c r="C20" s="165">
        <v>0</v>
      </c>
      <c r="D20" s="165">
        <v>0</v>
      </c>
      <c r="E20" s="165">
        <v>0</v>
      </c>
      <c r="F20" s="165">
        <v>0</v>
      </c>
      <c r="G20" s="165">
        <v>660000</v>
      </c>
      <c r="H20" s="166">
        <f t="shared" si="1"/>
        <v>660000</v>
      </c>
    </row>
    <row r="21" spans="1:8" x14ac:dyDescent="0.25">
      <c r="A21" s="195">
        <v>37987</v>
      </c>
      <c r="B21" s="165">
        <v>0</v>
      </c>
      <c r="C21" s="165">
        <v>0</v>
      </c>
      <c r="D21" s="165">
        <v>0</v>
      </c>
      <c r="E21" s="165">
        <v>0</v>
      </c>
      <c r="F21" s="165">
        <v>0</v>
      </c>
      <c r="G21" s="165">
        <v>185000</v>
      </c>
      <c r="H21" s="166">
        <f t="shared" si="1"/>
        <v>185000</v>
      </c>
    </row>
    <row r="22" spans="1:8" x14ac:dyDescent="0.25">
      <c r="A22" s="195">
        <v>38018</v>
      </c>
      <c r="B22" s="165">
        <v>0</v>
      </c>
      <c r="C22" s="165">
        <v>0</v>
      </c>
      <c r="D22" s="165">
        <v>0</v>
      </c>
      <c r="E22" s="165">
        <v>0</v>
      </c>
      <c r="F22" s="165">
        <v>0</v>
      </c>
      <c r="G22" s="165">
        <v>455000</v>
      </c>
      <c r="H22" s="166">
        <f t="shared" si="1"/>
        <v>455000</v>
      </c>
    </row>
    <row r="23" spans="1:8" x14ac:dyDescent="0.25">
      <c r="A23" s="195">
        <v>38047</v>
      </c>
      <c r="B23" s="165">
        <v>0</v>
      </c>
      <c r="C23" s="165">
        <v>0</v>
      </c>
      <c r="D23" s="165">
        <v>0</v>
      </c>
      <c r="E23" s="165">
        <v>0</v>
      </c>
      <c r="F23" s="165">
        <v>0</v>
      </c>
      <c r="G23" s="165">
        <v>345000</v>
      </c>
      <c r="H23" s="166">
        <f>SUM(B23:G23)</f>
        <v>345000</v>
      </c>
    </row>
    <row r="24" spans="1:8" x14ac:dyDescent="0.25">
      <c r="A24" s="195">
        <v>38078</v>
      </c>
      <c r="B24" s="165">
        <v>0</v>
      </c>
      <c r="C24" s="165">
        <v>0</v>
      </c>
      <c r="D24" s="165">
        <v>0</v>
      </c>
      <c r="E24" s="165">
        <v>0</v>
      </c>
      <c r="F24" s="165">
        <v>0</v>
      </c>
      <c r="G24" s="165">
        <v>260000</v>
      </c>
      <c r="H24" s="166">
        <f>SUM(B24:G24)</f>
        <v>260000</v>
      </c>
    </row>
    <row r="25" spans="1:8" x14ac:dyDescent="0.25">
      <c r="A25" s="195">
        <v>38108</v>
      </c>
      <c r="B25" s="165">
        <v>0</v>
      </c>
      <c r="C25" s="165">
        <v>0</v>
      </c>
      <c r="D25" s="165">
        <v>0</v>
      </c>
      <c r="E25" s="165">
        <v>0</v>
      </c>
      <c r="F25" s="165">
        <v>0</v>
      </c>
      <c r="G25" s="165">
        <v>60000</v>
      </c>
      <c r="H25" s="166">
        <f t="shared" si="1"/>
        <v>60000</v>
      </c>
    </row>
    <row r="26" spans="1:8" x14ac:dyDescent="0.25">
      <c r="A26" s="195">
        <v>38139</v>
      </c>
      <c r="B26" s="165">
        <v>0</v>
      </c>
      <c r="C26" s="165">
        <v>0</v>
      </c>
      <c r="D26" s="165">
        <v>0</v>
      </c>
      <c r="E26" s="165">
        <v>0</v>
      </c>
      <c r="F26" s="165">
        <v>0</v>
      </c>
      <c r="G26" s="165">
        <v>655000</v>
      </c>
      <c r="H26" s="166">
        <f>SUM(B26:G26)</f>
        <v>655000</v>
      </c>
    </row>
    <row r="27" spans="1:8" x14ac:dyDescent="0.25">
      <c r="A27" s="195">
        <v>38169</v>
      </c>
      <c r="B27" s="165">
        <v>0</v>
      </c>
      <c r="C27" s="165">
        <v>0</v>
      </c>
      <c r="D27" s="165">
        <v>0</v>
      </c>
      <c r="E27" s="165">
        <v>0</v>
      </c>
      <c r="F27" s="165">
        <v>0</v>
      </c>
      <c r="G27" s="165">
        <v>105000</v>
      </c>
      <c r="H27" s="166">
        <f>SUM(B27:G27)</f>
        <v>105000</v>
      </c>
    </row>
    <row r="28" spans="1:8" x14ac:dyDescent="0.25">
      <c r="A28" s="195">
        <v>38200</v>
      </c>
      <c r="B28" s="165">
        <v>0</v>
      </c>
      <c r="C28" s="165">
        <v>0</v>
      </c>
      <c r="D28" s="165">
        <v>0</v>
      </c>
      <c r="E28" s="165">
        <v>0</v>
      </c>
      <c r="F28" s="165">
        <v>0</v>
      </c>
      <c r="G28" s="165">
        <v>215000</v>
      </c>
      <c r="H28" s="166">
        <f>SUM(B28:G28)</f>
        <v>215000</v>
      </c>
    </row>
    <row r="29" spans="1:8" x14ac:dyDescent="0.25">
      <c r="A29" s="195">
        <v>38231</v>
      </c>
      <c r="B29" s="165">
        <v>0</v>
      </c>
      <c r="C29" s="165">
        <v>0</v>
      </c>
      <c r="D29" s="165">
        <v>0</v>
      </c>
      <c r="E29" s="165">
        <v>0</v>
      </c>
      <c r="F29" s="165">
        <v>0</v>
      </c>
      <c r="G29" s="165">
        <v>250000</v>
      </c>
      <c r="H29" s="166">
        <f>SUM(B29:G29)</f>
        <v>250000</v>
      </c>
    </row>
    <row r="30" spans="1:8" x14ac:dyDescent="0.25">
      <c r="A30" s="195">
        <v>38261</v>
      </c>
      <c r="B30" s="165">
        <v>0</v>
      </c>
      <c r="C30" s="165">
        <v>0</v>
      </c>
      <c r="D30" s="165">
        <v>0</v>
      </c>
      <c r="E30" s="165">
        <v>0</v>
      </c>
      <c r="F30" s="165">
        <v>0</v>
      </c>
      <c r="G30" s="165">
        <v>130000</v>
      </c>
      <c r="H30" s="166">
        <f>SUM(B30:G30)</f>
        <v>130000</v>
      </c>
    </row>
    <row r="31" spans="1:8" x14ac:dyDescent="0.25">
      <c r="A31" s="195">
        <v>38292</v>
      </c>
      <c r="B31" s="165">
        <v>0</v>
      </c>
      <c r="C31" s="165">
        <v>0</v>
      </c>
      <c r="D31" s="165">
        <v>0</v>
      </c>
      <c r="E31" s="165">
        <v>0</v>
      </c>
      <c r="F31" s="165">
        <v>0</v>
      </c>
      <c r="G31" s="165">
        <v>300000</v>
      </c>
      <c r="H31" s="166">
        <f t="shared" ref="H31:H38" si="2">SUM(B31:G31)</f>
        <v>300000</v>
      </c>
    </row>
    <row r="32" spans="1:8" x14ac:dyDescent="0.25">
      <c r="A32" s="195">
        <v>38322</v>
      </c>
      <c r="B32" s="165">
        <v>0</v>
      </c>
      <c r="C32" s="165">
        <v>0</v>
      </c>
      <c r="D32" s="165">
        <v>0</v>
      </c>
      <c r="E32" s="165">
        <v>0</v>
      </c>
      <c r="F32" s="165">
        <v>0</v>
      </c>
      <c r="G32" s="165">
        <v>440000</v>
      </c>
      <c r="H32" s="166">
        <f t="shared" si="2"/>
        <v>440000</v>
      </c>
    </row>
    <row r="33" spans="1:8" x14ac:dyDescent="0.25">
      <c r="A33" s="195">
        <v>38353</v>
      </c>
      <c r="B33" s="165">
        <v>0</v>
      </c>
      <c r="C33" s="165">
        <v>0</v>
      </c>
      <c r="D33" s="165">
        <v>0</v>
      </c>
      <c r="E33" s="165">
        <v>0</v>
      </c>
      <c r="F33" s="165">
        <v>0</v>
      </c>
      <c r="G33" s="165">
        <v>45000</v>
      </c>
      <c r="H33" s="166">
        <f t="shared" si="2"/>
        <v>45000</v>
      </c>
    </row>
    <row r="34" spans="1:8" x14ac:dyDescent="0.25">
      <c r="A34" s="195">
        <v>38384</v>
      </c>
      <c r="B34" s="165">
        <v>0</v>
      </c>
      <c r="C34" s="165">
        <v>0</v>
      </c>
      <c r="D34" s="165">
        <v>0</v>
      </c>
      <c r="E34" s="165">
        <v>0</v>
      </c>
      <c r="F34" s="165">
        <v>0</v>
      </c>
      <c r="G34" s="165">
        <v>190000</v>
      </c>
      <c r="H34" s="166">
        <f t="shared" si="2"/>
        <v>190000</v>
      </c>
    </row>
    <row r="35" spans="1:8" x14ac:dyDescent="0.25">
      <c r="A35" s="195">
        <v>38412</v>
      </c>
      <c r="B35" s="165">
        <v>0</v>
      </c>
      <c r="C35" s="165">
        <v>0</v>
      </c>
      <c r="D35" s="165">
        <v>0</v>
      </c>
      <c r="E35" s="165">
        <v>0</v>
      </c>
      <c r="F35" s="165">
        <v>0</v>
      </c>
      <c r="G35" s="165">
        <v>65000</v>
      </c>
      <c r="H35" s="166">
        <f t="shared" si="2"/>
        <v>65000</v>
      </c>
    </row>
    <row r="36" spans="1:8" x14ac:dyDescent="0.25">
      <c r="A36" s="195">
        <v>38443</v>
      </c>
      <c r="B36" s="165">
        <v>0</v>
      </c>
      <c r="C36" s="165">
        <v>0</v>
      </c>
      <c r="D36" s="165">
        <v>0</v>
      </c>
      <c r="E36" s="165">
        <v>0</v>
      </c>
      <c r="F36" s="165">
        <v>0</v>
      </c>
      <c r="G36" s="165">
        <v>110000</v>
      </c>
      <c r="H36" s="166">
        <f t="shared" si="2"/>
        <v>110000</v>
      </c>
    </row>
    <row r="37" spans="1:8" x14ac:dyDescent="0.25">
      <c r="A37" s="195">
        <v>38473</v>
      </c>
      <c r="B37" s="165">
        <v>0</v>
      </c>
      <c r="C37" s="165">
        <v>0</v>
      </c>
      <c r="D37" s="165">
        <v>0</v>
      </c>
      <c r="E37" s="165">
        <v>0</v>
      </c>
      <c r="F37" s="165">
        <v>0</v>
      </c>
      <c r="G37" s="165">
        <v>290000</v>
      </c>
      <c r="H37" s="166">
        <f t="shared" si="2"/>
        <v>290000</v>
      </c>
    </row>
    <row r="38" spans="1:8" x14ac:dyDescent="0.25">
      <c r="A38" s="195">
        <v>38504</v>
      </c>
      <c r="B38" s="165">
        <v>0</v>
      </c>
      <c r="C38" s="165">
        <v>0</v>
      </c>
      <c r="D38" s="165">
        <v>0</v>
      </c>
      <c r="E38" s="165">
        <v>0</v>
      </c>
      <c r="F38" s="165">
        <v>0</v>
      </c>
      <c r="G38" s="165">
        <v>175000</v>
      </c>
      <c r="H38" s="166">
        <f t="shared" si="2"/>
        <v>175000</v>
      </c>
    </row>
    <row r="39" spans="1:8" x14ac:dyDescent="0.25">
      <c r="A39" s="195">
        <v>38534</v>
      </c>
      <c r="B39" s="165">
        <v>0</v>
      </c>
      <c r="C39" s="165">
        <v>0</v>
      </c>
      <c r="D39" s="165">
        <v>0</v>
      </c>
      <c r="E39" s="165">
        <v>0</v>
      </c>
      <c r="F39" s="165">
        <v>0</v>
      </c>
      <c r="G39" s="165">
        <v>125000</v>
      </c>
      <c r="H39" s="166">
        <f>SUM(B39:G39)</f>
        <v>125000</v>
      </c>
    </row>
    <row r="40" spans="1:8" x14ac:dyDescent="0.25">
      <c r="A40" s="195">
        <v>38565</v>
      </c>
      <c r="B40" s="165">
        <v>0</v>
      </c>
      <c r="C40" s="165">
        <v>0</v>
      </c>
      <c r="D40" s="165">
        <v>0</v>
      </c>
      <c r="E40" s="165">
        <v>0</v>
      </c>
      <c r="F40" s="165">
        <v>0</v>
      </c>
      <c r="G40" s="165">
        <v>35000</v>
      </c>
      <c r="H40" s="166">
        <f>SUM(B40:G40)</f>
        <v>35000</v>
      </c>
    </row>
    <row r="41" spans="1:8" x14ac:dyDescent="0.25">
      <c r="A41" s="195">
        <v>38626</v>
      </c>
      <c r="B41" s="165">
        <v>0</v>
      </c>
      <c r="C41" s="165">
        <v>0</v>
      </c>
      <c r="D41" s="165">
        <v>0</v>
      </c>
      <c r="E41" s="165">
        <v>0</v>
      </c>
      <c r="F41" s="165">
        <v>0</v>
      </c>
      <c r="G41" s="165">
        <v>80000</v>
      </c>
      <c r="H41" s="166">
        <f>SUM(B41:G41)</f>
        <v>80000</v>
      </c>
    </row>
    <row r="42" spans="1:8" x14ac:dyDescent="0.25">
      <c r="A42" s="195">
        <v>38657</v>
      </c>
      <c r="B42" s="165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85000</v>
      </c>
      <c r="H42" s="166">
        <f>SUM(B42:G42)</f>
        <v>85000</v>
      </c>
    </row>
    <row r="43" spans="1:8" x14ac:dyDescent="0.25">
      <c r="A43" s="195">
        <v>38687</v>
      </c>
      <c r="B43" s="165">
        <v>0</v>
      </c>
      <c r="C43" s="165">
        <v>0</v>
      </c>
      <c r="D43" s="165">
        <v>0</v>
      </c>
      <c r="E43" s="165">
        <v>0</v>
      </c>
      <c r="F43" s="165">
        <v>0</v>
      </c>
      <c r="G43" s="165">
        <v>190000</v>
      </c>
      <c r="H43" s="166">
        <f>SUM(B43:G43)</f>
        <v>190000</v>
      </c>
    </row>
    <row r="44" spans="1:8" x14ac:dyDescent="0.25">
      <c r="A44" s="195">
        <v>38718</v>
      </c>
      <c r="B44" s="165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50000</v>
      </c>
      <c r="H44" s="166">
        <f t="shared" ref="H44:H51" si="3">SUM(B44:G44)</f>
        <v>50000</v>
      </c>
    </row>
    <row r="45" spans="1:8" x14ac:dyDescent="0.25">
      <c r="A45" s="195">
        <v>38777</v>
      </c>
      <c r="B45" s="165">
        <v>0</v>
      </c>
      <c r="C45" s="165">
        <v>0</v>
      </c>
      <c r="D45" s="165">
        <v>0</v>
      </c>
      <c r="E45" s="165">
        <v>0</v>
      </c>
      <c r="F45" s="165">
        <v>0</v>
      </c>
      <c r="G45" s="165">
        <v>100000</v>
      </c>
      <c r="H45" s="166">
        <f t="shared" si="3"/>
        <v>100000</v>
      </c>
    </row>
    <row r="46" spans="1:8" x14ac:dyDescent="0.25">
      <c r="A46" s="195">
        <v>38808</v>
      </c>
      <c r="B46" s="165">
        <v>0</v>
      </c>
      <c r="C46" s="165">
        <v>0</v>
      </c>
      <c r="D46" s="165">
        <v>0</v>
      </c>
      <c r="E46" s="165">
        <v>0</v>
      </c>
      <c r="F46" s="165">
        <v>0</v>
      </c>
      <c r="G46" s="165">
        <v>110000</v>
      </c>
      <c r="H46" s="166">
        <f t="shared" si="3"/>
        <v>110000</v>
      </c>
    </row>
    <row r="47" spans="1:8" x14ac:dyDescent="0.25">
      <c r="A47" s="195">
        <v>38869</v>
      </c>
      <c r="B47" s="165">
        <v>0</v>
      </c>
      <c r="C47" s="165">
        <v>0</v>
      </c>
      <c r="D47" s="165">
        <v>0</v>
      </c>
      <c r="E47" s="165">
        <v>0</v>
      </c>
      <c r="F47" s="165">
        <v>0</v>
      </c>
      <c r="G47" s="165">
        <v>85000</v>
      </c>
      <c r="H47" s="166">
        <f t="shared" si="3"/>
        <v>85000</v>
      </c>
    </row>
    <row r="48" spans="1:8" x14ac:dyDescent="0.25">
      <c r="A48" s="195">
        <v>38930</v>
      </c>
      <c r="B48" s="165">
        <v>0</v>
      </c>
      <c r="C48" s="165">
        <v>0</v>
      </c>
      <c r="D48" s="165">
        <v>0</v>
      </c>
      <c r="E48" s="165">
        <v>0</v>
      </c>
      <c r="F48" s="165">
        <v>0</v>
      </c>
      <c r="G48" s="165">
        <v>125000</v>
      </c>
      <c r="H48" s="166">
        <f t="shared" si="3"/>
        <v>125000</v>
      </c>
    </row>
    <row r="49" spans="1:8" x14ac:dyDescent="0.25">
      <c r="A49" s="195">
        <v>38961</v>
      </c>
      <c r="B49" s="165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115000</v>
      </c>
      <c r="H49" s="166">
        <f t="shared" si="3"/>
        <v>115000</v>
      </c>
    </row>
    <row r="50" spans="1:8" x14ac:dyDescent="0.25">
      <c r="A50" s="195">
        <v>39022</v>
      </c>
      <c r="B50" s="165">
        <v>0</v>
      </c>
      <c r="C50" s="165">
        <v>0</v>
      </c>
      <c r="D50" s="165">
        <v>0</v>
      </c>
      <c r="E50" s="165">
        <v>0</v>
      </c>
      <c r="F50" s="165">
        <v>0</v>
      </c>
      <c r="G50" s="165">
        <v>85000</v>
      </c>
      <c r="H50" s="166">
        <f t="shared" si="3"/>
        <v>85000</v>
      </c>
    </row>
    <row r="51" spans="1:8" x14ac:dyDescent="0.25">
      <c r="A51" s="195">
        <v>39052</v>
      </c>
      <c r="B51" s="165">
        <v>0</v>
      </c>
      <c r="C51" s="165">
        <v>0</v>
      </c>
      <c r="D51" s="165">
        <v>0</v>
      </c>
      <c r="E51" s="165">
        <v>0</v>
      </c>
      <c r="F51" s="165">
        <v>0</v>
      </c>
      <c r="G51" s="165">
        <v>180000</v>
      </c>
      <c r="H51" s="166">
        <f t="shared" si="3"/>
        <v>180000</v>
      </c>
    </row>
    <row r="52" spans="1:8" x14ac:dyDescent="0.25">
      <c r="A52" s="195">
        <v>39083</v>
      </c>
      <c r="B52" s="165">
        <v>0</v>
      </c>
      <c r="C52" s="165">
        <v>0</v>
      </c>
      <c r="D52" s="165">
        <v>0</v>
      </c>
      <c r="E52" s="165">
        <v>0</v>
      </c>
      <c r="F52" s="165">
        <v>0</v>
      </c>
      <c r="G52" s="165">
        <v>125000</v>
      </c>
      <c r="H52" s="166">
        <f>SUM(B52:G52)</f>
        <v>125000</v>
      </c>
    </row>
    <row r="53" spans="1:8" x14ac:dyDescent="0.25">
      <c r="A53" s="195">
        <v>39142</v>
      </c>
      <c r="B53" s="165">
        <v>0</v>
      </c>
      <c r="C53" s="165">
        <v>0</v>
      </c>
      <c r="D53" s="165">
        <v>0</v>
      </c>
      <c r="E53" s="165">
        <v>0</v>
      </c>
      <c r="F53" s="165">
        <v>0</v>
      </c>
      <c r="G53" s="165">
        <v>120000</v>
      </c>
      <c r="H53" s="166">
        <f>SUM(B53:G53)</f>
        <v>120000</v>
      </c>
    </row>
    <row r="54" spans="1:8" x14ac:dyDescent="0.25">
      <c r="A54" s="195">
        <v>39234</v>
      </c>
      <c r="B54" s="165">
        <v>0</v>
      </c>
      <c r="C54" s="165">
        <v>0</v>
      </c>
      <c r="D54" s="165">
        <v>0</v>
      </c>
      <c r="E54" s="165">
        <v>0</v>
      </c>
      <c r="F54" s="165">
        <v>0</v>
      </c>
      <c r="G54" s="165">
        <v>2445000</v>
      </c>
      <c r="H54" s="166">
        <f>SUM(B54:G54)</f>
        <v>2445000</v>
      </c>
    </row>
    <row r="55" spans="1:8" x14ac:dyDescent="0.25">
      <c r="A55" s="195"/>
      <c r="B55" s="165"/>
      <c r="C55" s="165"/>
      <c r="D55" s="165"/>
      <c r="E55" s="165"/>
      <c r="F55" s="165"/>
      <c r="G55" s="165"/>
      <c r="H55" s="166"/>
    </row>
    <row r="56" spans="1:8" x14ac:dyDescent="0.25">
      <c r="A56" s="4" t="s">
        <v>9</v>
      </c>
      <c r="B56" s="165">
        <f t="shared" ref="B56:G56" si="4">SUM(B8:B55)</f>
        <v>0</v>
      </c>
      <c r="C56" s="165">
        <f t="shared" si="4"/>
        <v>0</v>
      </c>
      <c r="D56" s="165">
        <f t="shared" si="4"/>
        <v>0</v>
      </c>
      <c r="E56" s="165">
        <f t="shared" si="4"/>
        <v>0</v>
      </c>
      <c r="F56" s="165">
        <f t="shared" si="4"/>
        <v>0</v>
      </c>
      <c r="G56" s="165">
        <f t="shared" si="4"/>
        <v>14495000</v>
      </c>
      <c r="H56" s="166">
        <f>SUM(B56:G56)</f>
        <v>14495000</v>
      </c>
    </row>
    <row r="57" spans="1:8" x14ac:dyDescent="0.25">
      <c r="A57" s="4"/>
      <c r="B57" s="165"/>
      <c r="C57" s="165"/>
      <c r="D57" s="165"/>
      <c r="E57" s="165"/>
      <c r="F57" s="165"/>
      <c r="G57" s="165"/>
      <c r="H57" s="166"/>
    </row>
    <row r="58" spans="1:8" x14ac:dyDescent="0.25">
      <c r="A58" s="4" t="s">
        <v>10</v>
      </c>
      <c r="B58" s="165">
        <f t="shared" ref="B58:G58" si="5">B6-B56</f>
        <v>0</v>
      </c>
      <c r="C58" s="165">
        <f t="shared" si="5"/>
        <v>0</v>
      </c>
      <c r="D58" s="165">
        <f t="shared" si="5"/>
        <v>0</v>
      </c>
      <c r="E58" s="165">
        <f t="shared" si="5"/>
        <v>0</v>
      </c>
      <c r="F58" s="165">
        <f t="shared" si="5"/>
        <v>0</v>
      </c>
      <c r="G58" s="165">
        <f t="shared" si="5"/>
        <v>0</v>
      </c>
      <c r="H58" s="166">
        <f>SUM(B58:G58)</f>
        <v>0</v>
      </c>
    </row>
    <row r="59" spans="1:8" x14ac:dyDescent="0.25">
      <c r="B59" s="124"/>
      <c r="C59" s="122"/>
      <c r="D59" s="122"/>
      <c r="E59" s="122"/>
      <c r="F59" s="122"/>
      <c r="G59" s="124"/>
    </row>
    <row r="60" spans="1:8" x14ac:dyDescent="0.25">
      <c r="B60" s="124"/>
      <c r="C60" s="124"/>
      <c r="D60" s="124" t="s">
        <v>124</v>
      </c>
      <c r="E60" s="165">
        <f>SUM(D58:G58)</f>
        <v>0</v>
      </c>
      <c r="F60" s="124"/>
      <c r="G60" s="124"/>
    </row>
    <row r="61" spans="1:8" x14ac:dyDescent="0.25">
      <c r="A61" s="176"/>
      <c r="B61" s="124"/>
      <c r="C61" s="124"/>
      <c r="D61" s="124"/>
      <c r="E61" s="124"/>
      <c r="F61" s="124"/>
      <c r="G61" s="124"/>
    </row>
    <row r="62" spans="1:8" x14ac:dyDescent="0.25">
      <c r="B62" s="124"/>
      <c r="C62" s="124"/>
      <c r="D62" s="124"/>
      <c r="E62" s="124"/>
      <c r="F62" s="124"/>
      <c r="G62" s="124"/>
    </row>
    <row r="63" spans="1:8" x14ac:dyDescent="0.25">
      <c r="B63" s="124"/>
      <c r="C63" s="124"/>
      <c r="D63" s="165"/>
      <c r="E63" s="165"/>
      <c r="F63" s="124"/>
      <c r="G63" s="124"/>
    </row>
    <row r="64" spans="1:8" x14ac:dyDescent="0.25">
      <c r="B64" s="124"/>
      <c r="C64" s="165"/>
      <c r="D64" s="165"/>
      <c r="E64" s="165"/>
      <c r="F64" s="124"/>
      <c r="G64" s="124"/>
    </row>
    <row r="65" spans="1:8" x14ac:dyDescent="0.25">
      <c r="B65" s="124"/>
      <c r="C65" s="165"/>
      <c r="D65" s="165"/>
      <c r="E65" s="165"/>
      <c r="F65" s="124"/>
      <c r="G65" s="124"/>
    </row>
    <row r="66" spans="1:8" x14ac:dyDescent="0.25">
      <c r="B66" s="124"/>
      <c r="C66" s="165"/>
      <c r="D66" s="124"/>
      <c r="E66" s="124"/>
      <c r="F66" s="124"/>
      <c r="G66" s="124"/>
    </row>
    <row r="67" spans="1:8" x14ac:dyDescent="0.25">
      <c r="A67" s="176"/>
      <c r="B67" s="124"/>
      <c r="C67" s="124"/>
      <c r="D67" s="124"/>
      <c r="E67" s="124"/>
      <c r="F67" s="124"/>
      <c r="G67" s="124"/>
    </row>
    <row r="68" spans="1:8" x14ac:dyDescent="0.25">
      <c r="B68" s="124"/>
      <c r="C68" s="124"/>
      <c r="D68" s="124"/>
      <c r="E68" s="124"/>
      <c r="F68" s="124"/>
      <c r="G68" s="124"/>
    </row>
    <row r="69" spans="1:8" x14ac:dyDescent="0.25">
      <c r="A69" s="177"/>
      <c r="B69" s="124"/>
      <c r="C69" s="124"/>
      <c r="D69" s="124"/>
      <c r="E69" s="165"/>
      <c r="F69" s="165"/>
      <c r="G69" s="165"/>
      <c r="H69" s="166"/>
    </row>
    <row r="70" spans="1:8" x14ac:dyDescent="0.25">
      <c r="B70" s="124"/>
      <c r="C70" s="124"/>
      <c r="D70" s="124"/>
      <c r="E70" s="124"/>
      <c r="F70" s="124"/>
      <c r="G70" s="124"/>
    </row>
    <row r="71" spans="1:8" x14ac:dyDescent="0.25">
      <c r="B71" s="124"/>
      <c r="C71" s="124"/>
      <c r="D71" s="124"/>
      <c r="E71" s="124"/>
      <c r="F71" s="124"/>
      <c r="G71" s="124"/>
    </row>
    <row r="72" spans="1:8" x14ac:dyDescent="0.25">
      <c r="B72" s="124"/>
      <c r="C72" s="124"/>
      <c r="D72" s="124"/>
      <c r="E72" s="124"/>
      <c r="F72" s="124"/>
      <c r="G72" s="124"/>
    </row>
    <row r="73" spans="1:8" x14ac:dyDescent="0.25">
      <c r="B73" s="124"/>
      <c r="C73" s="124"/>
      <c r="D73" s="124"/>
      <c r="E73" s="124"/>
      <c r="F73" s="124"/>
      <c r="G73" s="124"/>
    </row>
    <row r="74" spans="1:8" x14ac:dyDescent="0.25">
      <c r="B74" s="124"/>
      <c r="C74" s="124"/>
      <c r="D74" s="124"/>
      <c r="G74" s="124"/>
    </row>
    <row r="75" spans="1:8" x14ac:dyDescent="0.25">
      <c r="B75" s="124"/>
      <c r="C75" s="124"/>
      <c r="D75" s="124"/>
      <c r="E75" s="124"/>
      <c r="F75" s="124"/>
      <c r="G75" s="124"/>
    </row>
    <row r="76" spans="1:8" x14ac:dyDescent="0.25">
      <c r="B76" s="124"/>
      <c r="C76" s="124"/>
      <c r="D76" s="124"/>
      <c r="E76" s="124"/>
      <c r="F76" s="124"/>
      <c r="G76" s="124"/>
    </row>
    <row r="77" spans="1:8" x14ac:dyDescent="0.25">
      <c r="B77" s="124"/>
      <c r="C77" s="124"/>
      <c r="D77" s="124"/>
      <c r="E77" s="124"/>
      <c r="F77" s="124"/>
      <c r="G77" s="124"/>
    </row>
    <row r="78" spans="1:8" x14ac:dyDescent="0.25">
      <c r="B78" s="124"/>
      <c r="C78" s="124"/>
      <c r="D78" s="124"/>
      <c r="E78" s="124"/>
      <c r="F78" s="124"/>
      <c r="G78" s="124"/>
    </row>
    <row r="79" spans="1:8" x14ac:dyDescent="0.25">
      <c r="B79" s="124"/>
      <c r="C79" s="124"/>
      <c r="D79" s="124"/>
      <c r="E79" s="124"/>
      <c r="F79" s="124"/>
      <c r="G79" s="124"/>
    </row>
    <row r="80" spans="1:8" x14ac:dyDescent="0.25">
      <c r="B80" s="124"/>
      <c r="C80" s="124"/>
      <c r="D80" s="124"/>
      <c r="E80" s="124"/>
      <c r="F80" s="124"/>
      <c r="G80" s="124"/>
    </row>
    <row r="81" spans="2:12" x14ac:dyDescent="0.25">
      <c r="B81" s="124"/>
      <c r="C81" s="124"/>
      <c r="D81" s="124"/>
      <c r="E81" s="124"/>
      <c r="F81" s="124"/>
      <c r="G81" s="124"/>
    </row>
    <row r="82" spans="2:12" x14ac:dyDescent="0.25">
      <c r="B82" s="124"/>
      <c r="C82" s="124"/>
      <c r="D82" s="124"/>
      <c r="E82" s="124"/>
      <c r="F82" s="124"/>
      <c r="G82" s="124"/>
    </row>
    <row r="83" spans="2:12" x14ac:dyDescent="0.25">
      <c r="B83" s="124"/>
      <c r="C83" s="124"/>
      <c r="D83" s="124"/>
      <c r="E83" s="124"/>
      <c r="F83" s="124"/>
      <c r="G83" s="124"/>
    </row>
    <row r="84" spans="2:12" x14ac:dyDescent="0.25">
      <c r="B84" s="124"/>
      <c r="C84" s="124"/>
      <c r="D84" s="124"/>
      <c r="E84" s="124"/>
      <c r="F84" s="124"/>
      <c r="G84" s="124"/>
    </row>
    <row r="85" spans="2:12" x14ac:dyDescent="0.25">
      <c r="B85" s="124"/>
      <c r="C85" s="124"/>
      <c r="D85" s="124"/>
      <c r="E85" s="124"/>
      <c r="F85" s="124"/>
      <c r="G85" s="124"/>
    </row>
    <row r="86" spans="2:12" x14ac:dyDescent="0.25">
      <c r="B86" s="124"/>
      <c r="C86" s="124"/>
      <c r="D86" s="124"/>
      <c r="E86" s="124"/>
      <c r="F86" s="124"/>
      <c r="G86" s="124"/>
    </row>
    <row r="87" spans="2:12" x14ac:dyDescent="0.25">
      <c r="B87" s="124"/>
      <c r="C87" s="124"/>
      <c r="D87" s="124"/>
      <c r="E87" s="124"/>
      <c r="F87" s="124"/>
      <c r="G87" s="124"/>
    </row>
    <row r="88" spans="2:12" x14ac:dyDescent="0.25">
      <c r="B88" s="124"/>
      <c r="C88" s="124"/>
      <c r="D88" s="124"/>
      <c r="E88" s="124"/>
      <c r="F88" s="124"/>
      <c r="G88" s="124"/>
    </row>
    <row r="89" spans="2:12" x14ac:dyDescent="0.25">
      <c r="B89" s="124"/>
      <c r="C89" s="124"/>
      <c r="D89" s="124"/>
      <c r="E89" s="124"/>
      <c r="F89" s="124"/>
      <c r="G89" s="124"/>
    </row>
    <row r="90" spans="2:12" x14ac:dyDescent="0.25">
      <c r="B90" s="124"/>
      <c r="C90" s="124"/>
      <c r="D90" s="124"/>
      <c r="E90" s="124"/>
      <c r="F90" s="124"/>
      <c r="G90" s="124"/>
    </row>
    <row r="91" spans="2:12" x14ac:dyDescent="0.25">
      <c r="B91" s="124"/>
      <c r="C91" s="124"/>
      <c r="D91" s="124"/>
      <c r="E91" s="124"/>
      <c r="F91" s="124"/>
      <c r="G91" s="124"/>
    </row>
    <row r="92" spans="2:12" x14ac:dyDescent="0.25">
      <c r="B92" s="124"/>
      <c r="C92" s="124"/>
      <c r="D92" s="124"/>
      <c r="E92" s="124"/>
      <c r="F92" s="124"/>
      <c r="G92" s="124"/>
    </row>
    <row r="93" spans="2:12" x14ac:dyDescent="0.25">
      <c r="B93" s="124"/>
      <c r="C93" s="124"/>
      <c r="D93" s="124"/>
      <c r="E93" s="124"/>
      <c r="F93" s="124"/>
      <c r="G93" s="124"/>
    </row>
    <row r="94" spans="2:12" x14ac:dyDescent="0.25">
      <c r="B94" s="124"/>
      <c r="C94" s="124"/>
      <c r="D94" s="124"/>
      <c r="E94" s="124"/>
      <c r="F94" s="124"/>
      <c r="G94" s="124"/>
      <c r="L94" s="3">
        <v>0</v>
      </c>
    </row>
    <row r="95" spans="2:12" x14ac:dyDescent="0.25">
      <c r="B95" s="124"/>
      <c r="C95" s="124"/>
      <c r="D95" s="124"/>
      <c r="E95" s="124"/>
      <c r="F95" s="124"/>
      <c r="G95" s="124"/>
    </row>
    <row r="96" spans="2:12" x14ac:dyDescent="0.25">
      <c r="B96" s="124"/>
      <c r="C96" s="124"/>
      <c r="D96" s="124"/>
      <c r="E96" s="124"/>
      <c r="F96" s="124"/>
      <c r="G96" s="124"/>
    </row>
    <row r="97" spans="2:7" x14ac:dyDescent="0.25">
      <c r="B97" s="124"/>
      <c r="C97" s="124"/>
      <c r="D97" s="124"/>
      <c r="E97" s="124"/>
      <c r="F97" s="124"/>
      <c r="G97" s="124"/>
    </row>
    <row r="98" spans="2:7" x14ac:dyDescent="0.25">
      <c r="B98" s="124"/>
      <c r="C98" s="124"/>
      <c r="D98" s="124"/>
      <c r="E98" s="124"/>
      <c r="F98" s="124"/>
      <c r="G98" s="124"/>
    </row>
    <row r="99" spans="2:7" x14ac:dyDescent="0.25">
      <c r="B99" s="124"/>
      <c r="C99" s="124"/>
      <c r="D99" s="124"/>
      <c r="E99" s="124"/>
      <c r="F99" s="124"/>
      <c r="G99" s="124"/>
    </row>
    <row r="100" spans="2:7" x14ac:dyDescent="0.25">
      <c r="B100" s="124"/>
      <c r="C100" s="124"/>
      <c r="D100" s="124"/>
      <c r="E100" s="124"/>
      <c r="F100" s="124"/>
      <c r="G100" s="124"/>
    </row>
    <row r="101" spans="2:7" x14ac:dyDescent="0.25">
      <c r="B101" s="124"/>
      <c r="C101" s="124"/>
      <c r="D101" s="124"/>
      <c r="E101" s="124"/>
      <c r="F101" s="124"/>
      <c r="G101" s="124"/>
    </row>
    <row r="102" spans="2:7" x14ac:dyDescent="0.25">
      <c r="B102" s="124"/>
      <c r="C102" s="124"/>
      <c r="D102" s="124"/>
      <c r="E102" s="124"/>
      <c r="F102" s="124"/>
      <c r="G102" s="124"/>
    </row>
    <row r="103" spans="2:7" x14ac:dyDescent="0.25">
      <c r="B103" s="124"/>
      <c r="C103" s="124"/>
      <c r="D103" s="124"/>
      <c r="E103" s="124"/>
      <c r="F103" s="124"/>
      <c r="G103" s="124"/>
    </row>
    <row r="104" spans="2:7" x14ac:dyDescent="0.25">
      <c r="B104" s="124"/>
      <c r="C104" s="124"/>
      <c r="D104" s="124"/>
      <c r="E104" s="124"/>
      <c r="F104" s="124"/>
      <c r="G104" s="124"/>
    </row>
    <row r="105" spans="2:7" x14ac:dyDescent="0.25">
      <c r="B105" s="124"/>
      <c r="C105" s="124"/>
      <c r="D105" s="124"/>
      <c r="E105" s="124"/>
      <c r="F105" s="124"/>
      <c r="G105" s="124"/>
    </row>
    <row r="106" spans="2:7" x14ac:dyDescent="0.25">
      <c r="B106" s="124"/>
      <c r="C106" s="124"/>
      <c r="D106" s="124"/>
      <c r="E106" s="124"/>
      <c r="F106" s="124"/>
      <c r="G106" s="124"/>
    </row>
    <row r="107" spans="2:7" x14ac:dyDescent="0.25">
      <c r="B107" s="124"/>
      <c r="C107" s="124"/>
      <c r="D107" s="124"/>
      <c r="E107" s="124"/>
      <c r="F107" s="124"/>
      <c r="G107" s="124"/>
    </row>
    <row r="108" spans="2:7" x14ac:dyDescent="0.25">
      <c r="B108" s="124"/>
      <c r="C108" s="124"/>
      <c r="D108" s="124"/>
      <c r="E108" s="124"/>
      <c r="F108" s="124"/>
      <c r="G108" s="124"/>
    </row>
    <row r="109" spans="2:7" x14ac:dyDescent="0.25">
      <c r="B109" s="124"/>
      <c r="C109" s="124"/>
      <c r="D109" s="124"/>
      <c r="E109" s="124"/>
      <c r="F109" s="124"/>
      <c r="G109" s="124"/>
    </row>
    <row r="110" spans="2:7" x14ac:dyDescent="0.25">
      <c r="B110" s="124"/>
      <c r="C110" s="124"/>
      <c r="D110" s="124"/>
      <c r="E110" s="124"/>
      <c r="F110" s="124"/>
      <c r="G110" s="124"/>
    </row>
    <row r="111" spans="2:7" x14ac:dyDescent="0.25">
      <c r="B111" s="124"/>
      <c r="C111" s="124"/>
      <c r="D111" s="124"/>
      <c r="E111" s="124"/>
      <c r="F111" s="124"/>
      <c r="G111" s="124"/>
    </row>
    <row r="112" spans="2:7" x14ac:dyDescent="0.25">
      <c r="B112" s="124"/>
      <c r="C112" s="124"/>
      <c r="D112" s="124"/>
      <c r="E112" s="124"/>
      <c r="F112" s="124"/>
      <c r="G112" s="124"/>
    </row>
    <row r="113" spans="2:7" x14ac:dyDescent="0.25">
      <c r="B113" s="124"/>
      <c r="C113" s="124"/>
      <c r="D113" s="124"/>
      <c r="E113" s="124"/>
      <c r="F113" s="124"/>
      <c r="G113" s="124"/>
    </row>
    <row r="114" spans="2:7" x14ac:dyDescent="0.25">
      <c r="B114" s="124"/>
      <c r="C114" s="124"/>
      <c r="D114" s="124"/>
      <c r="E114" s="124"/>
      <c r="F114" s="124"/>
      <c r="G114" s="124"/>
    </row>
    <row r="115" spans="2:7" x14ac:dyDescent="0.25">
      <c r="B115" s="124"/>
      <c r="C115" s="124"/>
      <c r="D115" s="124"/>
      <c r="E115" s="124"/>
      <c r="F115" s="124"/>
      <c r="G115" s="124"/>
    </row>
    <row r="116" spans="2:7" x14ac:dyDescent="0.25">
      <c r="B116" s="124"/>
      <c r="C116" s="124"/>
      <c r="D116" s="124"/>
      <c r="E116" s="124"/>
      <c r="F116" s="124"/>
      <c r="G116" s="124"/>
    </row>
    <row r="117" spans="2:7" x14ac:dyDescent="0.25">
      <c r="B117" s="124"/>
      <c r="C117" s="124"/>
      <c r="D117" s="124"/>
      <c r="E117" s="124"/>
      <c r="F117" s="124"/>
      <c r="G117" s="124"/>
    </row>
    <row r="118" spans="2:7" x14ac:dyDescent="0.25">
      <c r="B118" s="124"/>
      <c r="C118" s="124"/>
      <c r="D118" s="124"/>
      <c r="E118" s="124"/>
      <c r="F118" s="124"/>
      <c r="G118" s="124"/>
    </row>
    <row r="119" spans="2:7" x14ac:dyDescent="0.25">
      <c r="B119" s="124"/>
      <c r="C119" s="124"/>
      <c r="D119" s="124"/>
      <c r="E119" s="124"/>
      <c r="F119" s="124"/>
      <c r="G119" s="124"/>
    </row>
    <row r="120" spans="2:7" x14ac:dyDescent="0.25">
      <c r="B120" s="124"/>
      <c r="C120" s="124"/>
      <c r="D120" s="124"/>
      <c r="E120" s="124"/>
      <c r="F120" s="124"/>
      <c r="G120" s="124"/>
    </row>
    <row r="121" spans="2:7" x14ac:dyDescent="0.25">
      <c r="B121" s="124"/>
      <c r="C121" s="124"/>
      <c r="D121" s="124"/>
      <c r="E121" s="124"/>
      <c r="F121" s="124"/>
      <c r="G121" s="124"/>
    </row>
    <row r="122" spans="2:7" x14ac:dyDescent="0.25">
      <c r="B122" s="124"/>
      <c r="C122" s="124"/>
      <c r="D122" s="124"/>
      <c r="E122" s="124"/>
      <c r="F122" s="124"/>
      <c r="G122" s="124"/>
    </row>
    <row r="123" spans="2:7" x14ac:dyDescent="0.25">
      <c r="B123" s="124"/>
      <c r="C123" s="124"/>
      <c r="D123" s="124"/>
      <c r="E123" s="124"/>
      <c r="F123" s="124"/>
      <c r="G123" s="124"/>
    </row>
    <row r="124" spans="2:7" x14ac:dyDescent="0.25">
      <c r="B124" s="124"/>
      <c r="C124" s="124"/>
      <c r="D124" s="124"/>
      <c r="E124" s="124"/>
      <c r="F124" s="124"/>
      <c r="G124" s="124"/>
    </row>
    <row r="125" spans="2:7" x14ac:dyDescent="0.25">
      <c r="B125" s="124"/>
      <c r="C125" s="124"/>
      <c r="D125" s="124"/>
      <c r="E125" s="124"/>
      <c r="F125" s="124"/>
      <c r="G125" s="124"/>
    </row>
    <row r="126" spans="2:7" x14ac:dyDescent="0.25">
      <c r="B126" s="124"/>
      <c r="C126" s="124"/>
      <c r="D126" s="124"/>
      <c r="E126" s="124"/>
      <c r="F126" s="124"/>
      <c r="G126" s="124"/>
    </row>
    <row r="127" spans="2:7" x14ac:dyDescent="0.25">
      <c r="B127" s="124"/>
      <c r="C127" s="124"/>
      <c r="D127" s="124"/>
      <c r="E127" s="124"/>
      <c r="F127" s="124"/>
      <c r="G127" s="124"/>
    </row>
    <row r="128" spans="2:7" x14ac:dyDescent="0.25">
      <c r="B128" s="124"/>
      <c r="C128" s="124"/>
      <c r="D128" s="124"/>
      <c r="E128" s="124"/>
      <c r="F128" s="124"/>
      <c r="G128" s="124"/>
    </row>
    <row r="129" spans="2:7" x14ac:dyDescent="0.25">
      <c r="B129" s="124"/>
      <c r="C129" s="124"/>
      <c r="D129" s="124"/>
      <c r="E129" s="124"/>
      <c r="F129" s="124"/>
      <c r="G129" s="124"/>
    </row>
    <row r="130" spans="2:7" x14ac:dyDescent="0.25">
      <c r="B130" s="124"/>
      <c r="C130" s="124"/>
      <c r="D130" s="124"/>
      <c r="E130" s="124"/>
      <c r="F130" s="124"/>
      <c r="G130" s="124"/>
    </row>
    <row r="131" spans="2:7" x14ac:dyDescent="0.25">
      <c r="B131" s="124"/>
      <c r="C131" s="124"/>
      <c r="D131" s="124"/>
      <c r="E131" s="124"/>
      <c r="F131" s="124"/>
      <c r="G131" s="124"/>
    </row>
    <row r="132" spans="2:7" x14ac:dyDescent="0.25">
      <c r="B132" s="124"/>
      <c r="C132" s="124"/>
      <c r="D132" s="124"/>
      <c r="E132" s="124"/>
      <c r="F132" s="124"/>
      <c r="G132" s="124"/>
    </row>
    <row r="133" spans="2:7" x14ac:dyDescent="0.25">
      <c r="B133" s="124"/>
      <c r="C133" s="124"/>
      <c r="D133" s="124"/>
      <c r="E133" s="124"/>
      <c r="F133" s="124"/>
      <c r="G133" s="124"/>
    </row>
    <row r="134" spans="2:7" x14ac:dyDescent="0.25">
      <c r="B134" s="124"/>
      <c r="C134" s="124"/>
      <c r="D134" s="124"/>
      <c r="E134" s="124"/>
      <c r="F134" s="124"/>
      <c r="G134" s="124"/>
    </row>
    <row r="135" spans="2:7" x14ac:dyDescent="0.25">
      <c r="B135" s="124"/>
      <c r="C135" s="124"/>
      <c r="D135" s="124"/>
      <c r="E135" s="124"/>
      <c r="F135" s="124"/>
      <c r="G135" s="124"/>
    </row>
    <row r="136" spans="2:7" x14ac:dyDescent="0.25">
      <c r="B136" s="124"/>
      <c r="C136" s="124"/>
      <c r="D136" s="124"/>
      <c r="E136" s="124"/>
      <c r="F136" s="124"/>
      <c r="G136" s="124"/>
    </row>
    <row r="137" spans="2:7" x14ac:dyDescent="0.25">
      <c r="B137" s="124"/>
      <c r="C137" s="124"/>
      <c r="D137" s="124"/>
      <c r="E137" s="124"/>
      <c r="F137" s="124"/>
      <c r="G137" s="124"/>
    </row>
    <row r="138" spans="2:7" x14ac:dyDescent="0.25">
      <c r="B138" s="124"/>
      <c r="C138" s="124"/>
      <c r="D138" s="124"/>
      <c r="E138" s="124"/>
      <c r="F138" s="124"/>
      <c r="G138" s="124"/>
    </row>
    <row r="139" spans="2:7" x14ac:dyDescent="0.25">
      <c r="B139" s="124"/>
      <c r="C139" s="124"/>
      <c r="D139" s="124"/>
      <c r="E139" s="124"/>
      <c r="F139" s="124"/>
      <c r="G139" s="124"/>
    </row>
    <row r="140" spans="2:7" x14ac:dyDescent="0.25">
      <c r="B140" s="124"/>
      <c r="C140" s="124"/>
      <c r="D140" s="124"/>
      <c r="E140" s="124"/>
      <c r="F140" s="124"/>
      <c r="G140" s="124"/>
    </row>
    <row r="141" spans="2:7" x14ac:dyDescent="0.25">
      <c r="B141" s="124"/>
      <c r="C141" s="124"/>
      <c r="D141" s="124"/>
      <c r="E141" s="124"/>
      <c r="F141" s="124"/>
      <c r="G141" s="124"/>
    </row>
    <row r="142" spans="2:7" x14ac:dyDescent="0.25">
      <c r="B142" s="124"/>
      <c r="C142" s="124"/>
      <c r="D142" s="124"/>
      <c r="E142" s="124"/>
      <c r="F142" s="124"/>
      <c r="G142" s="124"/>
    </row>
    <row r="143" spans="2:7" x14ac:dyDescent="0.25">
      <c r="B143" s="124"/>
      <c r="C143" s="124"/>
      <c r="D143" s="124"/>
      <c r="E143" s="124"/>
      <c r="F143" s="124"/>
      <c r="G143" s="124"/>
    </row>
    <row r="144" spans="2:7" x14ac:dyDescent="0.25">
      <c r="B144" s="124"/>
      <c r="C144" s="124"/>
      <c r="D144" s="124"/>
      <c r="E144" s="124"/>
      <c r="F144" s="124"/>
      <c r="G144" s="124"/>
    </row>
    <row r="145" spans="2:7" x14ac:dyDescent="0.25">
      <c r="B145" s="124"/>
      <c r="C145" s="124"/>
      <c r="D145" s="124"/>
      <c r="E145" s="124"/>
      <c r="F145" s="124"/>
      <c r="G145" s="124"/>
    </row>
    <row r="146" spans="2:7" x14ac:dyDescent="0.25">
      <c r="B146" s="124"/>
      <c r="C146" s="124"/>
      <c r="D146" s="124"/>
      <c r="E146" s="124"/>
      <c r="F146" s="124"/>
      <c r="G146" s="124"/>
    </row>
    <row r="147" spans="2:7" x14ac:dyDescent="0.25">
      <c r="B147" s="124"/>
      <c r="C147" s="124"/>
      <c r="D147" s="124"/>
      <c r="E147" s="124"/>
      <c r="F147" s="124"/>
      <c r="G147" s="124"/>
    </row>
    <row r="148" spans="2:7" x14ac:dyDescent="0.25">
      <c r="B148" s="124"/>
      <c r="C148" s="124"/>
      <c r="D148" s="124"/>
      <c r="E148" s="124"/>
      <c r="F148" s="124"/>
      <c r="G148" s="124"/>
    </row>
    <row r="149" spans="2:7" x14ac:dyDescent="0.25">
      <c r="B149" s="124"/>
      <c r="C149" s="124"/>
      <c r="D149" s="124"/>
      <c r="E149" s="124"/>
      <c r="F149" s="124"/>
      <c r="G149" s="124"/>
    </row>
    <row r="150" spans="2:7" x14ac:dyDescent="0.25">
      <c r="B150" s="124"/>
      <c r="C150" s="124"/>
      <c r="D150" s="124"/>
      <c r="E150" s="124"/>
      <c r="F150" s="124"/>
      <c r="G150" s="124"/>
    </row>
    <row r="151" spans="2:7" x14ac:dyDescent="0.25">
      <c r="B151" s="124"/>
      <c r="C151" s="124"/>
      <c r="D151" s="124"/>
      <c r="E151" s="124"/>
      <c r="F151" s="124"/>
      <c r="G151" s="124"/>
    </row>
    <row r="152" spans="2:7" x14ac:dyDescent="0.25">
      <c r="B152" s="124"/>
      <c r="C152" s="124"/>
      <c r="D152" s="124"/>
      <c r="E152" s="124"/>
      <c r="F152" s="124"/>
      <c r="G152" s="124"/>
    </row>
    <row r="153" spans="2:7" x14ac:dyDescent="0.25">
      <c r="B153" s="124"/>
      <c r="C153" s="124"/>
      <c r="D153" s="124"/>
      <c r="E153" s="124"/>
      <c r="F153" s="124"/>
      <c r="G153" s="124"/>
    </row>
    <row r="154" spans="2:7" x14ac:dyDescent="0.25">
      <c r="B154" s="124"/>
      <c r="C154" s="124"/>
      <c r="D154" s="124"/>
      <c r="E154" s="124"/>
      <c r="F154" s="124"/>
      <c r="G154" s="124"/>
    </row>
    <row r="155" spans="2:7" x14ac:dyDescent="0.25">
      <c r="B155" s="124"/>
      <c r="C155" s="124"/>
      <c r="D155" s="124"/>
      <c r="E155" s="124"/>
      <c r="F155" s="124"/>
      <c r="G155" s="124"/>
    </row>
    <row r="156" spans="2:7" x14ac:dyDescent="0.25">
      <c r="B156" s="124"/>
      <c r="C156" s="124"/>
      <c r="D156" s="124"/>
      <c r="E156" s="124"/>
      <c r="F156" s="124"/>
      <c r="G156" s="124"/>
    </row>
    <row r="157" spans="2:7" x14ac:dyDescent="0.25">
      <c r="B157" s="124"/>
      <c r="C157" s="124"/>
      <c r="D157" s="124"/>
      <c r="E157" s="124"/>
      <c r="F157" s="124"/>
      <c r="G157" s="124"/>
    </row>
    <row r="158" spans="2:7" x14ac:dyDescent="0.25">
      <c r="B158" s="124"/>
      <c r="C158" s="124"/>
      <c r="D158" s="124"/>
      <c r="E158" s="124"/>
      <c r="F158" s="124"/>
      <c r="G158" s="124"/>
    </row>
    <row r="159" spans="2:7" x14ac:dyDescent="0.25">
      <c r="B159" s="124"/>
      <c r="C159" s="124"/>
      <c r="D159" s="124"/>
      <c r="E159" s="124"/>
      <c r="F159" s="124"/>
      <c r="G159" s="124"/>
    </row>
    <row r="160" spans="2:7" x14ac:dyDescent="0.25">
      <c r="B160" s="124"/>
      <c r="C160" s="124"/>
      <c r="D160" s="124"/>
      <c r="E160" s="124"/>
      <c r="F160" s="124"/>
      <c r="G160" s="124"/>
    </row>
    <row r="161" spans="2:7" x14ac:dyDescent="0.25">
      <c r="B161" s="124"/>
      <c r="C161" s="124"/>
      <c r="D161" s="124"/>
      <c r="E161" s="124"/>
      <c r="F161" s="124"/>
      <c r="G161" s="124"/>
    </row>
    <row r="162" spans="2:7" x14ac:dyDescent="0.25">
      <c r="B162" s="124"/>
      <c r="C162" s="124"/>
      <c r="D162" s="124"/>
      <c r="E162" s="124"/>
      <c r="F162" s="124"/>
      <c r="G162" s="124"/>
    </row>
    <row r="163" spans="2:7" x14ac:dyDescent="0.25">
      <c r="B163" s="124"/>
      <c r="C163" s="124"/>
      <c r="D163" s="124"/>
      <c r="E163" s="124"/>
      <c r="F163" s="124"/>
      <c r="G163" s="124"/>
    </row>
    <row r="164" spans="2:7" x14ac:dyDescent="0.25">
      <c r="B164" s="124"/>
      <c r="C164" s="124"/>
      <c r="D164" s="124"/>
      <c r="E164" s="124"/>
      <c r="F164" s="124"/>
      <c r="G164" s="124"/>
    </row>
    <row r="165" spans="2:7" x14ac:dyDescent="0.25">
      <c r="B165" s="124"/>
      <c r="C165" s="124"/>
      <c r="D165" s="124"/>
      <c r="E165" s="124"/>
      <c r="F165" s="124"/>
      <c r="G165" s="124"/>
    </row>
    <row r="166" spans="2:7" x14ac:dyDescent="0.25">
      <c r="B166" s="124"/>
      <c r="C166" s="124"/>
      <c r="D166" s="124"/>
      <c r="E166" s="124"/>
      <c r="F166" s="124"/>
      <c r="G166" s="124"/>
    </row>
    <row r="167" spans="2:7" x14ac:dyDescent="0.25">
      <c r="B167" s="124"/>
      <c r="C167" s="124"/>
      <c r="D167" s="124"/>
      <c r="E167" s="124"/>
      <c r="F167" s="124"/>
      <c r="G167" s="124"/>
    </row>
    <row r="168" spans="2:7" x14ac:dyDescent="0.25">
      <c r="B168" s="124"/>
      <c r="C168" s="124"/>
      <c r="D168" s="124"/>
      <c r="E168" s="124"/>
      <c r="F168" s="124"/>
      <c r="G168" s="124"/>
    </row>
    <row r="169" spans="2:7" x14ac:dyDescent="0.25">
      <c r="B169" s="124"/>
      <c r="C169" s="124"/>
      <c r="D169" s="124"/>
      <c r="E169" s="124"/>
      <c r="F169" s="124"/>
      <c r="G169" s="124"/>
    </row>
    <row r="170" spans="2:7" x14ac:dyDescent="0.25">
      <c r="B170" s="124"/>
      <c r="C170" s="124"/>
      <c r="D170" s="124"/>
      <c r="E170" s="124"/>
      <c r="F170" s="124"/>
      <c r="G170" s="124"/>
    </row>
    <row r="171" spans="2:7" x14ac:dyDescent="0.25">
      <c r="B171" s="124"/>
      <c r="C171" s="124"/>
      <c r="D171" s="124"/>
      <c r="E171" s="124"/>
      <c r="F171" s="124"/>
      <c r="G171" s="124"/>
    </row>
    <row r="172" spans="2:7" x14ac:dyDescent="0.25">
      <c r="B172" s="124"/>
      <c r="C172" s="124"/>
      <c r="D172" s="124"/>
      <c r="E172" s="124"/>
      <c r="F172" s="124"/>
      <c r="G172" s="124"/>
    </row>
    <row r="173" spans="2:7" x14ac:dyDescent="0.25">
      <c r="B173" s="124"/>
      <c r="C173" s="124"/>
      <c r="D173" s="124"/>
      <c r="E173" s="124"/>
      <c r="F173" s="124"/>
      <c r="G173" s="124"/>
    </row>
    <row r="174" spans="2:7" x14ac:dyDescent="0.25">
      <c r="B174" s="124"/>
      <c r="C174" s="124"/>
      <c r="D174" s="124"/>
      <c r="E174" s="124"/>
      <c r="F174" s="124"/>
      <c r="G174" s="124"/>
    </row>
    <row r="175" spans="2:7" x14ac:dyDescent="0.25">
      <c r="B175" s="124"/>
      <c r="C175" s="124"/>
      <c r="D175" s="124"/>
      <c r="E175" s="124"/>
      <c r="F175" s="124"/>
      <c r="G175" s="124"/>
    </row>
    <row r="176" spans="2:7" x14ac:dyDescent="0.25">
      <c r="B176" s="124"/>
      <c r="C176" s="124"/>
      <c r="D176" s="124"/>
      <c r="E176" s="124"/>
      <c r="F176" s="124"/>
      <c r="G176" s="124"/>
    </row>
    <row r="177" spans="2:7" x14ac:dyDescent="0.25">
      <c r="B177" s="124"/>
      <c r="C177" s="124"/>
      <c r="D177" s="124"/>
      <c r="E177" s="124"/>
      <c r="F177" s="124"/>
      <c r="G177" s="124"/>
    </row>
    <row r="178" spans="2:7" x14ac:dyDescent="0.25">
      <c r="B178" s="124"/>
      <c r="C178" s="124"/>
      <c r="D178" s="124"/>
      <c r="E178" s="124"/>
      <c r="F178" s="124"/>
      <c r="G178" s="124"/>
    </row>
    <row r="179" spans="2:7" x14ac:dyDescent="0.25">
      <c r="B179" s="124"/>
      <c r="C179" s="124"/>
      <c r="D179" s="124"/>
      <c r="E179" s="124"/>
      <c r="F179" s="124"/>
      <c r="G179" s="124"/>
    </row>
    <row r="180" spans="2:7" x14ac:dyDescent="0.25">
      <c r="B180" s="124"/>
      <c r="C180" s="124"/>
      <c r="D180" s="124"/>
      <c r="E180" s="124"/>
      <c r="F180" s="124"/>
      <c r="G180" s="124"/>
    </row>
    <row r="181" spans="2:7" x14ac:dyDescent="0.25">
      <c r="B181" s="124"/>
      <c r="C181" s="124"/>
      <c r="D181" s="124"/>
      <c r="E181" s="124"/>
      <c r="F181" s="124"/>
      <c r="G181" s="124"/>
    </row>
    <row r="182" spans="2:7" x14ac:dyDescent="0.25">
      <c r="B182" s="124"/>
      <c r="C182" s="124"/>
      <c r="D182" s="124"/>
      <c r="E182" s="124"/>
      <c r="F182" s="124"/>
      <c r="G182" s="124"/>
    </row>
    <row r="183" spans="2:7" x14ac:dyDescent="0.25">
      <c r="B183" s="124"/>
      <c r="C183" s="124"/>
      <c r="D183" s="124"/>
      <c r="E183" s="124"/>
      <c r="F183" s="124"/>
      <c r="G183" s="124"/>
    </row>
    <row r="184" spans="2:7" x14ac:dyDescent="0.25">
      <c r="B184" s="124"/>
      <c r="C184" s="124"/>
      <c r="D184" s="124"/>
      <c r="E184" s="124"/>
      <c r="F184" s="124"/>
      <c r="G184" s="124"/>
    </row>
    <row r="185" spans="2:7" x14ac:dyDescent="0.25">
      <c r="B185" s="124"/>
      <c r="C185" s="124"/>
      <c r="D185" s="124"/>
      <c r="E185" s="124"/>
      <c r="F185" s="124"/>
      <c r="G185" s="124"/>
    </row>
    <row r="186" spans="2:7" x14ac:dyDescent="0.25">
      <c r="B186" s="124"/>
      <c r="C186" s="124"/>
      <c r="D186" s="124"/>
      <c r="E186" s="124"/>
      <c r="F186" s="124"/>
      <c r="G186" s="124"/>
    </row>
    <row r="187" spans="2:7" x14ac:dyDescent="0.25">
      <c r="B187" s="124"/>
      <c r="C187" s="124"/>
      <c r="D187" s="124"/>
      <c r="E187" s="124"/>
      <c r="F187" s="124"/>
      <c r="G187" s="124"/>
    </row>
    <row r="188" spans="2:7" x14ac:dyDescent="0.25">
      <c r="B188" s="124"/>
      <c r="C188" s="124"/>
      <c r="D188" s="124"/>
      <c r="E188" s="124"/>
      <c r="F188" s="124"/>
      <c r="G188" s="124"/>
    </row>
    <row r="189" spans="2:7" x14ac:dyDescent="0.25">
      <c r="B189" s="124"/>
      <c r="C189" s="124"/>
      <c r="D189" s="124"/>
      <c r="E189" s="124"/>
      <c r="F189" s="124"/>
      <c r="G189" s="124"/>
    </row>
    <row r="190" spans="2:7" x14ac:dyDescent="0.25">
      <c r="B190" s="124"/>
      <c r="C190" s="124"/>
      <c r="D190" s="124"/>
      <c r="E190" s="124"/>
      <c r="F190" s="124"/>
      <c r="G190" s="124"/>
    </row>
    <row r="191" spans="2:7" x14ac:dyDescent="0.25">
      <c r="B191" s="124"/>
      <c r="C191" s="124"/>
      <c r="D191" s="124"/>
      <c r="E191" s="124"/>
      <c r="F191" s="124"/>
      <c r="G191" s="124"/>
    </row>
    <row r="192" spans="2:7" x14ac:dyDescent="0.25">
      <c r="B192" s="124"/>
      <c r="C192" s="124"/>
      <c r="D192" s="124"/>
      <c r="E192" s="124"/>
      <c r="F192" s="124"/>
      <c r="G192" s="124"/>
    </row>
    <row r="193" spans="2:7" x14ac:dyDescent="0.25">
      <c r="B193" s="124"/>
      <c r="C193" s="124"/>
      <c r="D193" s="124"/>
      <c r="E193" s="124"/>
      <c r="F193" s="124"/>
      <c r="G193" s="124"/>
    </row>
    <row r="194" spans="2:7" x14ac:dyDescent="0.25">
      <c r="B194" s="124"/>
      <c r="C194" s="124"/>
      <c r="D194" s="124"/>
      <c r="E194" s="124"/>
      <c r="F194" s="124"/>
      <c r="G194" s="124"/>
    </row>
    <row r="195" spans="2:7" x14ac:dyDescent="0.25">
      <c r="B195" s="124"/>
      <c r="C195" s="124"/>
      <c r="D195" s="124"/>
      <c r="E195" s="124"/>
      <c r="F195" s="124"/>
      <c r="G195" s="124"/>
    </row>
    <row r="196" spans="2:7" x14ac:dyDescent="0.25">
      <c r="B196" s="124"/>
      <c r="C196" s="124"/>
      <c r="D196" s="124"/>
      <c r="E196" s="124"/>
      <c r="F196" s="124"/>
      <c r="G196" s="124"/>
    </row>
    <row r="197" spans="2:7" x14ac:dyDescent="0.25">
      <c r="B197" s="124"/>
      <c r="C197" s="124"/>
      <c r="D197" s="124"/>
      <c r="E197" s="124"/>
      <c r="F197" s="124"/>
      <c r="G197" s="124"/>
    </row>
    <row r="198" spans="2:7" x14ac:dyDescent="0.25">
      <c r="B198" s="124"/>
      <c r="C198" s="124"/>
      <c r="D198" s="124"/>
      <c r="E198" s="124"/>
      <c r="F198" s="124"/>
      <c r="G198" s="124"/>
    </row>
    <row r="199" spans="2:7" x14ac:dyDescent="0.25">
      <c r="B199" s="124"/>
      <c r="C199" s="124"/>
      <c r="D199" s="124"/>
      <c r="E199" s="124"/>
      <c r="F199" s="124"/>
      <c r="G199" s="124"/>
    </row>
    <row r="200" spans="2:7" x14ac:dyDescent="0.25">
      <c r="B200" s="124"/>
      <c r="C200" s="124"/>
      <c r="D200" s="124"/>
      <c r="E200" s="124"/>
      <c r="F200" s="124"/>
      <c r="G200" s="124"/>
    </row>
    <row r="201" spans="2:7" x14ac:dyDescent="0.25">
      <c r="B201" s="124"/>
      <c r="C201" s="124"/>
      <c r="D201" s="124"/>
      <c r="E201" s="124"/>
      <c r="F201" s="124"/>
      <c r="G201" s="124"/>
    </row>
    <row r="202" spans="2:7" x14ac:dyDescent="0.25">
      <c r="B202" s="124"/>
      <c r="C202" s="124"/>
      <c r="D202" s="124"/>
      <c r="E202" s="124"/>
      <c r="F202" s="124"/>
      <c r="G202" s="124"/>
    </row>
    <row r="203" spans="2:7" x14ac:dyDescent="0.25">
      <c r="B203" s="124"/>
      <c r="C203" s="124"/>
      <c r="D203" s="124"/>
      <c r="E203" s="124"/>
      <c r="F203" s="124"/>
      <c r="G203" s="124"/>
    </row>
    <row r="204" spans="2:7" x14ac:dyDescent="0.25">
      <c r="B204" s="124"/>
      <c r="C204" s="124"/>
      <c r="D204" s="124"/>
      <c r="E204" s="124"/>
      <c r="F204" s="124"/>
      <c r="G204" s="124"/>
    </row>
    <row r="205" spans="2:7" x14ac:dyDescent="0.25">
      <c r="B205" s="124"/>
      <c r="C205" s="124"/>
      <c r="D205" s="124"/>
      <c r="E205" s="124"/>
      <c r="F205" s="124"/>
      <c r="G205" s="124"/>
    </row>
    <row r="206" spans="2:7" x14ac:dyDescent="0.25">
      <c r="B206" s="124"/>
      <c r="C206" s="124"/>
      <c r="D206" s="124"/>
      <c r="E206" s="124"/>
      <c r="F206" s="124"/>
      <c r="G206" s="124"/>
    </row>
    <row r="207" spans="2:7" x14ac:dyDescent="0.25">
      <c r="B207" s="124"/>
      <c r="C207" s="124"/>
      <c r="D207" s="124"/>
      <c r="E207" s="124"/>
      <c r="F207" s="124"/>
      <c r="G207" s="124"/>
    </row>
    <row r="208" spans="2:7" x14ac:dyDescent="0.25">
      <c r="B208" s="124"/>
      <c r="C208" s="124"/>
      <c r="D208" s="124"/>
      <c r="E208" s="124"/>
      <c r="F208" s="124"/>
      <c r="G208" s="124"/>
    </row>
    <row r="209" spans="2:7" x14ac:dyDescent="0.25">
      <c r="B209" s="124"/>
      <c r="C209" s="124"/>
      <c r="D209" s="124"/>
      <c r="E209" s="124"/>
      <c r="F209" s="124"/>
      <c r="G209" s="124"/>
    </row>
    <row r="210" spans="2:7" x14ac:dyDescent="0.25">
      <c r="B210" s="124"/>
      <c r="C210" s="124"/>
      <c r="D210" s="124"/>
      <c r="E210" s="124"/>
      <c r="F210" s="124"/>
      <c r="G210" s="124"/>
    </row>
    <row r="211" spans="2:7" x14ac:dyDescent="0.25">
      <c r="B211" s="124"/>
      <c r="C211" s="124"/>
      <c r="D211" s="124"/>
      <c r="E211" s="124"/>
      <c r="F211" s="124"/>
      <c r="G211" s="124"/>
    </row>
    <row r="212" spans="2:7" x14ac:dyDescent="0.25">
      <c r="B212" s="124"/>
      <c r="C212" s="124"/>
      <c r="D212" s="124"/>
      <c r="E212" s="124"/>
      <c r="F212" s="124"/>
      <c r="G212" s="124"/>
    </row>
    <row r="213" spans="2:7" x14ac:dyDescent="0.25">
      <c r="B213" s="124"/>
      <c r="C213" s="124"/>
      <c r="D213" s="124"/>
      <c r="E213" s="124"/>
      <c r="F213" s="124"/>
      <c r="G213" s="124"/>
    </row>
    <row r="214" spans="2:7" x14ac:dyDescent="0.25">
      <c r="B214" s="124"/>
      <c r="C214" s="124"/>
      <c r="D214" s="124"/>
      <c r="E214" s="124"/>
      <c r="F214" s="124"/>
      <c r="G214" s="124"/>
    </row>
    <row r="215" spans="2:7" x14ac:dyDescent="0.25">
      <c r="B215" s="124"/>
      <c r="C215" s="124"/>
      <c r="D215" s="124"/>
      <c r="E215" s="124"/>
      <c r="F215" s="124"/>
      <c r="G215" s="124"/>
    </row>
    <row r="216" spans="2:7" x14ac:dyDescent="0.25">
      <c r="B216" s="124"/>
      <c r="C216" s="124"/>
      <c r="D216" s="124"/>
      <c r="E216" s="124"/>
      <c r="F216" s="124"/>
      <c r="G216" s="124"/>
    </row>
    <row r="217" spans="2:7" x14ac:dyDescent="0.25">
      <c r="B217" s="124"/>
      <c r="C217" s="124"/>
      <c r="D217" s="124"/>
      <c r="E217" s="124"/>
      <c r="F217" s="124"/>
      <c r="G217" s="124"/>
    </row>
    <row r="218" spans="2:7" x14ac:dyDescent="0.25">
      <c r="B218" s="124"/>
      <c r="C218" s="124"/>
      <c r="D218" s="124"/>
      <c r="E218" s="124"/>
      <c r="F218" s="124"/>
      <c r="G218" s="124"/>
    </row>
    <row r="219" spans="2:7" x14ac:dyDescent="0.25">
      <c r="B219" s="124"/>
      <c r="C219" s="124"/>
      <c r="D219" s="124"/>
      <c r="E219" s="124"/>
      <c r="F219" s="124"/>
      <c r="G219" s="124"/>
    </row>
    <row r="220" spans="2:7" x14ac:dyDescent="0.25">
      <c r="B220" s="124"/>
      <c r="C220" s="124"/>
      <c r="D220" s="124"/>
      <c r="E220" s="124"/>
      <c r="F220" s="124"/>
      <c r="G220" s="124"/>
    </row>
    <row r="221" spans="2:7" x14ac:dyDescent="0.25">
      <c r="B221" s="124"/>
      <c r="C221" s="124"/>
      <c r="D221" s="124"/>
      <c r="E221" s="124"/>
      <c r="F221" s="124"/>
      <c r="G221" s="124"/>
    </row>
    <row r="222" spans="2:7" x14ac:dyDescent="0.25">
      <c r="B222" s="124"/>
      <c r="C222" s="124"/>
      <c r="D222" s="124"/>
      <c r="E222" s="124"/>
      <c r="F222" s="124"/>
      <c r="G222" s="124"/>
    </row>
    <row r="223" spans="2:7" x14ac:dyDescent="0.25">
      <c r="B223" s="124"/>
      <c r="C223" s="124"/>
      <c r="D223" s="124"/>
      <c r="E223" s="124"/>
      <c r="F223" s="124"/>
      <c r="G223" s="124"/>
    </row>
    <row r="224" spans="2:7" x14ac:dyDescent="0.25">
      <c r="B224" s="124"/>
      <c r="C224" s="124"/>
      <c r="D224" s="124"/>
      <c r="E224" s="124"/>
      <c r="F224" s="124"/>
      <c r="G224" s="124"/>
    </row>
    <row r="225" spans="2:7" x14ac:dyDescent="0.25">
      <c r="B225" s="124"/>
      <c r="C225" s="124"/>
      <c r="D225" s="124"/>
      <c r="E225" s="124"/>
      <c r="F225" s="124"/>
      <c r="G225" s="124"/>
    </row>
    <row r="226" spans="2:7" x14ac:dyDescent="0.25">
      <c r="B226" s="124"/>
      <c r="C226" s="124"/>
      <c r="D226" s="124"/>
      <c r="E226" s="124"/>
      <c r="F226" s="124"/>
      <c r="G226" s="124"/>
    </row>
    <row r="227" spans="2:7" x14ac:dyDescent="0.25">
      <c r="B227" s="124"/>
      <c r="C227" s="124"/>
      <c r="D227" s="124"/>
      <c r="E227" s="124"/>
      <c r="F227" s="124"/>
      <c r="G227" s="124"/>
    </row>
    <row r="228" spans="2:7" x14ac:dyDescent="0.25">
      <c r="B228" s="124"/>
      <c r="C228" s="124"/>
      <c r="D228" s="124"/>
      <c r="E228" s="124"/>
      <c r="F228" s="124"/>
      <c r="G228" s="124"/>
    </row>
    <row r="229" spans="2:7" x14ac:dyDescent="0.25">
      <c r="B229" s="124"/>
      <c r="C229" s="124"/>
      <c r="D229" s="124"/>
      <c r="E229" s="124"/>
      <c r="F229" s="124"/>
      <c r="G229" s="124"/>
    </row>
    <row r="230" spans="2:7" x14ac:dyDescent="0.25">
      <c r="B230" s="124"/>
      <c r="C230" s="124"/>
      <c r="D230" s="124"/>
      <c r="E230" s="124"/>
      <c r="F230" s="124"/>
      <c r="G230" s="124"/>
    </row>
    <row r="231" spans="2:7" x14ac:dyDescent="0.25">
      <c r="B231" s="124"/>
      <c r="C231" s="124"/>
      <c r="D231" s="124"/>
      <c r="E231" s="124"/>
      <c r="F231" s="124"/>
      <c r="G231" s="124"/>
    </row>
    <row r="232" spans="2:7" x14ac:dyDescent="0.25">
      <c r="B232" s="124"/>
      <c r="C232" s="124"/>
      <c r="D232" s="124"/>
      <c r="E232" s="124"/>
      <c r="F232" s="124"/>
      <c r="G232" s="124"/>
    </row>
    <row r="233" spans="2:7" x14ac:dyDescent="0.25">
      <c r="B233" s="124"/>
      <c r="C233" s="124"/>
      <c r="D233" s="124"/>
      <c r="E233" s="124"/>
      <c r="F233" s="124"/>
      <c r="G233" s="124"/>
    </row>
    <row r="234" spans="2:7" x14ac:dyDescent="0.25">
      <c r="B234" s="124"/>
      <c r="C234" s="124"/>
      <c r="D234" s="124"/>
      <c r="E234" s="124"/>
      <c r="F234" s="124"/>
      <c r="G234" s="124"/>
    </row>
    <row r="235" spans="2:7" x14ac:dyDescent="0.25">
      <c r="B235" s="124"/>
      <c r="C235" s="124"/>
      <c r="D235" s="124"/>
      <c r="E235" s="124"/>
      <c r="F235" s="124"/>
      <c r="G235" s="124"/>
    </row>
    <row r="236" spans="2:7" x14ac:dyDescent="0.25">
      <c r="B236" s="124"/>
      <c r="C236" s="124"/>
      <c r="D236" s="124"/>
      <c r="E236" s="124"/>
      <c r="F236" s="124"/>
      <c r="G236" s="124"/>
    </row>
    <row r="237" spans="2:7" x14ac:dyDescent="0.25">
      <c r="B237" s="124"/>
      <c r="C237" s="124"/>
      <c r="D237" s="124"/>
      <c r="E237" s="124"/>
      <c r="F237" s="124"/>
      <c r="G237" s="124"/>
    </row>
    <row r="238" spans="2:7" x14ac:dyDescent="0.25">
      <c r="B238" s="124"/>
      <c r="C238" s="124"/>
      <c r="D238" s="124"/>
      <c r="E238" s="124"/>
      <c r="F238" s="124"/>
      <c r="G238" s="124"/>
    </row>
    <row r="239" spans="2:7" x14ac:dyDescent="0.25">
      <c r="B239" s="124"/>
      <c r="C239" s="124"/>
      <c r="D239" s="124"/>
      <c r="E239" s="124"/>
      <c r="F239" s="124"/>
      <c r="G239" s="124"/>
    </row>
    <row r="240" spans="2:7" x14ac:dyDescent="0.25">
      <c r="B240" s="124"/>
      <c r="C240" s="124"/>
      <c r="D240" s="124"/>
      <c r="E240" s="124"/>
      <c r="F240" s="124"/>
      <c r="G240" s="124"/>
    </row>
    <row r="241" spans="2:7" x14ac:dyDescent="0.25">
      <c r="B241" s="124"/>
      <c r="C241" s="124"/>
      <c r="D241" s="124"/>
      <c r="E241" s="124"/>
      <c r="F241" s="124"/>
      <c r="G241" s="124"/>
    </row>
    <row r="242" spans="2:7" x14ac:dyDescent="0.25">
      <c r="B242" s="124"/>
      <c r="C242" s="124"/>
      <c r="D242" s="124"/>
      <c r="E242" s="124"/>
      <c r="F242" s="124"/>
      <c r="G242" s="124"/>
    </row>
    <row r="243" spans="2:7" x14ac:dyDescent="0.25">
      <c r="B243" s="124"/>
      <c r="C243" s="124"/>
      <c r="D243" s="124"/>
      <c r="E243" s="124"/>
      <c r="F243" s="124"/>
      <c r="G243" s="124"/>
    </row>
    <row r="244" spans="2:7" x14ac:dyDescent="0.25">
      <c r="B244" s="124"/>
      <c r="C244" s="124"/>
      <c r="D244" s="124"/>
      <c r="E244" s="124"/>
      <c r="F244" s="124"/>
      <c r="G244" s="124"/>
    </row>
    <row r="245" spans="2:7" x14ac:dyDescent="0.25">
      <c r="B245" s="124"/>
      <c r="C245" s="124"/>
      <c r="D245" s="124"/>
      <c r="E245" s="124"/>
      <c r="F245" s="124"/>
      <c r="G245" s="124"/>
    </row>
    <row r="246" spans="2:7" x14ac:dyDescent="0.25">
      <c r="B246" s="124"/>
      <c r="C246" s="124"/>
      <c r="D246" s="124"/>
      <c r="E246" s="124"/>
      <c r="F246" s="124"/>
      <c r="G246" s="124"/>
    </row>
    <row r="247" spans="2:7" x14ac:dyDescent="0.25">
      <c r="B247" s="124"/>
      <c r="C247" s="124"/>
      <c r="D247" s="124"/>
      <c r="E247" s="124"/>
      <c r="F247" s="124"/>
      <c r="G247" s="124"/>
    </row>
    <row r="248" spans="2:7" x14ac:dyDescent="0.25">
      <c r="B248" s="124"/>
      <c r="C248" s="124"/>
      <c r="D248" s="124"/>
      <c r="E248" s="124"/>
      <c r="F248" s="124"/>
      <c r="G248" s="124"/>
    </row>
    <row r="249" spans="2:7" x14ac:dyDescent="0.25">
      <c r="B249" s="124"/>
      <c r="C249" s="124"/>
      <c r="D249" s="124"/>
      <c r="E249" s="124"/>
      <c r="F249" s="124"/>
      <c r="G249" s="124"/>
    </row>
    <row r="250" spans="2:7" x14ac:dyDescent="0.25">
      <c r="B250" s="124"/>
      <c r="C250" s="124"/>
      <c r="D250" s="124"/>
      <c r="E250" s="124"/>
      <c r="F250" s="124"/>
      <c r="G250" s="124"/>
    </row>
    <row r="251" spans="2:7" x14ac:dyDescent="0.25">
      <c r="B251" s="124"/>
      <c r="C251" s="124"/>
      <c r="D251" s="124"/>
      <c r="E251" s="124"/>
      <c r="F251" s="124"/>
      <c r="G251" s="124"/>
    </row>
    <row r="252" spans="2:7" x14ac:dyDescent="0.25">
      <c r="B252" s="124"/>
      <c r="C252" s="124"/>
      <c r="D252" s="124"/>
      <c r="E252" s="124"/>
      <c r="F252" s="124"/>
      <c r="G252" s="124"/>
    </row>
    <row r="253" spans="2:7" x14ac:dyDescent="0.25">
      <c r="B253" s="124"/>
      <c r="C253" s="124"/>
      <c r="D253" s="124"/>
      <c r="E253" s="124"/>
      <c r="F253" s="124"/>
      <c r="G253" s="124"/>
    </row>
    <row r="254" spans="2:7" x14ac:dyDescent="0.25">
      <c r="B254" s="124"/>
      <c r="C254" s="124"/>
      <c r="D254" s="124"/>
      <c r="E254" s="124"/>
      <c r="F254" s="124"/>
      <c r="G254" s="124"/>
    </row>
    <row r="255" spans="2:7" x14ac:dyDescent="0.25">
      <c r="B255" s="124"/>
      <c r="C255" s="124"/>
      <c r="D255" s="124"/>
      <c r="E255" s="124"/>
      <c r="F255" s="124"/>
      <c r="G255" s="124"/>
    </row>
    <row r="256" spans="2:7" x14ac:dyDescent="0.25">
      <c r="B256" s="124"/>
      <c r="C256" s="124"/>
      <c r="D256" s="124"/>
      <c r="E256" s="124"/>
      <c r="F256" s="124"/>
      <c r="G256" s="124"/>
    </row>
    <row r="257" spans="2:7" x14ac:dyDescent="0.25">
      <c r="B257" s="124"/>
      <c r="C257" s="124"/>
      <c r="D257" s="124"/>
      <c r="E257" s="124"/>
      <c r="F257" s="124"/>
      <c r="G257" s="124"/>
    </row>
    <row r="258" spans="2:7" x14ac:dyDescent="0.25">
      <c r="B258" s="124"/>
      <c r="C258" s="124"/>
      <c r="D258" s="124"/>
      <c r="E258" s="124"/>
      <c r="F258" s="124"/>
      <c r="G258" s="124"/>
    </row>
    <row r="259" spans="2:7" x14ac:dyDescent="0.25">
      <c r="B259" s="124"/>
      <c r="C259" s="124"/>
      <c r="D259" s="124"/>
      <c r="E259" s="124"/>
      <c r="F259" s="124"/>
      <c r="G259" s="124"/>
    </row>
    <row r="260" spans="2:7" x14ac:dyDescent="0.25">
      <c r="B260" s="124"/>
      <c r="C260" s="124"/>
      <c r="D260" s="124"/>
      <c r="E260" s="124"/>
      <c r="F260" s="124"/>
      <c r="G260" s="124"/>
    </row>
    <row r="261" spans="2:7" x14ac:dyDescent="0.25">
      <c r="B261" s="124"/>
      <c r="C261" s="124"/>
      <c r="D261" s="124"/>
      <c r="E261" s="124"/>
      <c r="F261" s="124"/>
      <c r="G261" s="124"/>
    </row>
    <row r="262" spans="2:7" x14ac:dyDescent="0.25">
      <c r="B262" s="124"/>
      <c r="C262" s="124"/>
      <c r="D262" s="124"/>
      <c r="E262" s="124"/>
      <c r="F262" s="124"/>
      <c r="G262" s="124"/>
    </row>
    <row r="263" spans="2:7" x14ac:dyDescent="0.25">
      <c r="B263" s="124"/>
      <c r="C263" s="124"/>
      <c r="D263" s="124"/>
      <c r="E263" s="124"/>
      <c r="F263" s="124"/>
      <c r="G263" s="124"/>
    </row>
    <row r="264" spans="2:7" x14ac:dyDescent="0.25">
      <c r="B264" s="124"/>
      <c r="C264" s="124"/>
      <c r="D264" s="124"/>
      <c r="E264" s="124"/>
      <c r="F264" s="124"/>
      <c r="G264" s="124"/>
    </row>
    <row r="265" spans="2:7" x14ac:dyDescent="0.25">
      <c r="B265" s="124"/>
      <c r="C265" s="124"/>
      <c r="D265" s="124"/>
      <c r="E265" s="124"/>
      <c r="F265" s="124"/>
      <c r="G265" s="124"/>
    </row>
    <row r="266" spans="2:7" x14ac:dyDescent="0.25">
      <c r="B266" s="124"/>
      <c r="C266" s="124"/>
      <c r="D266" s="124"/>
      <c r="E266" s="124"/>
      <c r="F266" s="124"/>
      <c r="G266" s="124"/>
    </row>
    <row r="267" spans="2:7" x14ac:dyDescent="0.25">
      <c r="B267" s="124"/>
      <c r="C267" s="124"/>
      <c r="D267" s="124"/>
      <c r="E267" s="124"/>
      <c r="F267" s="124"/>
      <c r="G267" s="124"/>
    </row>
    <row r="268" spans="2:7" x14ac:dyDescent="0.25">
      <c r="B268" s="124"/>
      <c r="C268" s="124"/>
      <c r="D268" s="124"/>
      <c r="E268" s="124"/>
      <c r="F268" s="124"/>
      <c r="G268" s="124"/>
    </row>
    <row r="269" spans="2:7" x14ac:dyDescent="0.25">
      <c r="B269" s="124"/>
      <c r="C269" s="124"/>
      <c r="D269" s="124"/>
      <c r="E269" s="124"/>
      <c r="F269" s="124"/>
      <c r="G269" s="124"/>
    </row>
    <row r="270" spans="2:7" x14ac:dyDescent="0.25">
      <c r="B270" s="124"/>
      <c r="C270" s="124"/>
      <c r="D270" s="124"/>
      <c r="E270" s="124"/>
      <c r="F270" s="124"/>
      <c r="G270" s="124"/>
    </row>
    <row r="271" spans="2:7" x14ac:dyDescent="0.25">
      <c r="B271" s="124"/>
      <c r="C271" s="124"/>
      <c r="D271" s="124"/>
      <c r="E271" s="124"/>
      <c r="F271" s="124"/>
      <c r="G271" s="124"/>
    </row>
    <row r="272" spans="2:7" x14ac:dyDescent="0.25">
      <c r="B272" s="124"/>
      <c r="C272" s="124"/>
      <c r="D272" s="124"/>
      <c r="E272" s="124"/>
      <c r="F272" s="124"/>
      <c r="G272" s="124"/>
    </row>
    <row r="273" spans="2:7" x14ac:dyDescent="0.25">
      <c r="B273" s="124"/>
      <c r="C273" s="124"/>
      <c r="D273" s="124"/>
      <c r="E273" s="124"/>
      <c r="F273" s="124"/>
      <c r="G273" s="124"/>
    </row>
    <row r="274" spans="2:7" x14ac:dyDescent="0.25">
      <c r="B274" s="124"/>
      <c r="C274" s="124"/>
      <c r="D274" s="124"/>
      <c r="E274" s="124"/>
      <c r="F274" s="124"/>
      <c r="G274" s="124"/>
    </row>
    <row r="275" spans="2:7" x14ac:dyDescent="0.25">
      <c r="B275" s="124"/>
      <c r="C275" s="124"/>
      <c r="D275" s="124"/>
      <c r="E275" s="124"/>
      <c r="F275" s="124"/>
      <c r="G275" s="124"/>
    </row>
    <row r="276" spans="2:7" x14ac:dyDescent="0.25">
      <c r="B276" s="124"/>
      <c r="C276" s="124"/>
      <c r="D276" s="124"/>
      <c r="E276" s="124"/>
      <c r="F276" s="124"/>
      <c r="G276" s="124"/>
    </row>
    <row r="277" spans="2:7" x14ac:dyDescent="0.25">
      <c r="B277" s="124"/>
      <c r="C277" s="124"/>
      <c r="D277" s="124"/>
      <c r="E277" s="124"/>
      <c r="F277" s="124"/>
      <c r="G277" s="124"/>
    </row>
    <row r="278" spans="2:7" x14ac:dyDescent="0.25">
      <c r="B278" s="124"/>
      <c r="C278" s="124"/>
      <c r="D278" s="124"/>
      <c r="E278" s="124"/>
      <c r="F278" s="124"/>
      <c r="G278" s="124"/>
    </row>
    <row r="279" spans="2:7" x14ac:dyDescent="0.25">
      <c r="B279" s="124"/>
      <c r="C279" s="124"/>
      <c r="D279" s="124"/>
      <c r="E279" s="124"/>
      <c r="F279" s="124"/>
      <c r="G279" s="124"/>
    </row>
    <row r="280" spans="2:7" x14ac:dyDescent="0.25">
      <c r="B280" s="124"/>
      <c r="C280" s="124"/>
      <c r="D280" s="124"/>
      <c r="E280" s="124"/>
      <c r="F280" s="124"/>
      <c r="G280" s="124"/>
    </row>
    <row r="281" spans="2:7" x14ac:dyDescent="0.25">
      <c r="B281" s="124"/>
      <c r="C281" s="124"/>
      <c r="D281" s="124"/>
      <c r="E281" s="124"/>
      <c r="F281" s="124"/>
      <c r="G281" s="124"/>
    </row>
    <row r="282" spans="2:7" x14ac:dyDescent="0.25">
      <c r="B282" s="124"/>
      <c r="C282" s="124"/>
      <c r="D282" s="124"/>
      <c r="E282" s="124"/>
      <c r="F282" s="124"/>
      <c r="G282" s="124"/>
    </row>
    <row r="283" spans="2:7" x14ac:dyDescent="0.25">
      <c r="B283" s="124"/>
      <c r="C283" s="124"/>
      <c r="D283" s="124"/>
      <c r="E283" s="124"/>
      <c r="F283" s="124"/>
      <c r="G283" s="124"/>
    </row>
    <row r="284" spans="2:7" x14ac:dyDescent="0.25">
      <c r="B284" s="124"/>
      <c r="C284" s="124"/>
      <c r="D284" s="124"/>
      <c r="E284" s="124"/>
      <c r="F284" s="124"/>
      <c r="G284" s="124"/>
    </row>
    <row r="285" spans="2:7" x14ac:dyDescent="0.25">
      <c r="B285" s="124"/>
      <c r="C285" s="124"/>
      <c r="D285" s="124"/>
      <c r="E285" s="124"/>
      <c r="F285" s="124"/>
      <c r="G285" s="124"/>
    </row>
    <row r="286" spans="2:7" x14ac:dyDescent="0.25">
      <c r="B286" s="124"/>
      <c r="C286" s="124"/>
      <c r="D286" s="124"/>
      <c r="E286" s="124"/>
      <c r="F286" s="124"/>
      <c r="G286" s="124"/>
    </row>
    <row r="287" spans="2:7" x14ac:dyDescent="0.25">
      <c r="B287" s="124"/>
      <c r="C287" s="124"/>
      <c r="D287" s="124"/>
      <c r="E287" s="124"/>
      <c r="F287" s="124"/>
      <c r="G287" s="124"/>
    </row>
    <row r="288" spans="2:7" x14ac:dyDescent="0.25">
      <c r="B288" s="124"/>
      <c r="C288" s="124"/>
      <c r="D288" s="124"/>
      <c r="E288" s="124"/>
      <c r="F288" s="124"/>
      <c r="G288" s="124"/>
    </row>
    <row r="289" spans="2:7" x14ac:dyDescent="0.25">
      <c r="B289" s="124"/>
      <c r="C289" s="124"/>
      <c r="D289" s="124"/>
      <c r="E289" s="124"/>
      <c r="F289" s="124"/>
      <c r="G289" s="124"/>
    </row>
    <row r="290" spans="2:7" x14ac:dyDescent="0.25">
      <c r="B290" s="124"/>
      <c r="C290" s="124"/>
      <c r="D290" s="124"/>
      <c r="E290" s="124"/>
      <c r="F290" s="124"/>
      <c r="G290" s="124"/>
    </row>
    <row r="291" spans="2:7" x14ac:dyDescent="0.25">
      <c r="B291" s="124"/>
      <c r="C291" s="124"/>
      <c r="D291" s="124"/>
      <c r="E291" s="124"/>
      <c r="F291" s="124"/>
      <c r="G291" s="124"/>
    </row>
    <row r="292" spans="2:7" x14ac:dyDescent="0.25">
      <c r="B292" s="124"/>
      <c r="C292" s="124"/>
      <c r="D292" s="124"/>
      <c r="E292" s="124"/>
      <c r="F292" s="124"/>
      <c r="G292" s="124"/>
    </row>
    <row r="293" spans="2:7" x14ac:dyDescent="0.25">
      <c r="B293" s="124"/>
      <c r="C293" s="124"/>
      <c r="D293" s="124"/>
      <c r="E293" s="124"/>
      <c r="F293" s="124"/>
      <c r="G293" s="124"/>
    </row>
    <row r="294" spans="2:7" x14ac:dyDescent="0.25">
      <c r="B294" s="124"/>
      <c r="C294" s="124"/>
      <c r="D294" s="124"/>
      <c r="E294" s="124"/>
      <c r="F294" s="124"/>
      <c r="G294" s="124"/>
    </row>
    <row r="295" spans="2:7" x14ac:dyDescent="0.25">
      <c r="B295" s="124"/>
      <c r="C295" s="124"/>
      <c r="D295" s="124"/>
      <c r="E295" s="124"/>
      <c r="F295" s="124"/>
      <c r="G295" s="124"/>
    </row>
    <row r="296" spans="2:7" x14ac:dyDescent="0.25">
      <c r="B296" s="124"/>
      <c r="C296" s="124"/>
      <c r="D296" s="124"/>
      <c r="E296" s="124"/>
      <c r="F296" s="124"/>
      <c r="G296" s="124"/>
    </row>
    <row r="297" spans="2:7" x14ac:dyDescent="0.25">
      <c r="B297" s="124"/>
      <c r="C297" s="124"/>
      <c r="D297" s="124"/>
      <c r="E297" s="124"/>
      <c r="F297" s="124"/>
      <c r="G297" s="124"/>
    </row>
    <row r="298" spans="2:7" x14ac:dyDescent="0.25">
      <c r="B298" s="124"/>
      <c r="C298" s="124"/>
      <c r="D298" s="124"/>
      <c r="E298" s="124"/>
      <c r="F298" s="124"/>
      <c r="G298" s="124"/>
    </row>
    <row r="299" spans="2:7" x14ac:dyDescent="0.25">
      <c r="B299" s="124"/>
      <c r="C299" s="124"/>
      <c r="D299" s="124"/>
      <c r="E299" s="124"/>
      <c r="F299" s="124"/>
      <c r="G299" s="124"/>
    </row>
    <row r="300" spans="2:7" x14ac:dyDescent="0.25">
      <c r="B300" s="124"/>
      <c r="C300" s="124"/>
      <c r="D300" s="124"/>
      <c r="E300" s="124"/>
      <c r="F300" s="124"/>
      <c r="G300" s="124"/>
    </row>
    <row r="301" spans="2:7" x14ac:dyDescent="0.25">
      <c r="B301" s="124"/>
      <c r="C301" s="124"/>
      <c r="D301" s="124"/>
      <c r="E301" s="124"/>
      <c r="F301" s="124"/>
      <c r="G301" s="124"/>
    </row>
    <row r="302" spans="2:7" x14ac:dyDescent="0.25">
      <c r="B302" s="124"/>
      <c r="C302" s="124"/>
      <c r="D302" s="124"/>
      <c r="E302" s="124"/>
      <c r="F302" s="124"/>
      <c r="G302" s="124"/>
    </row>
    <row r="303" spans="2:7" x14ac:dyDescent="0.25">
      <c r="B303" s="124"/>
      <c r="C303" s="124"/>
      <c r="D303" s="124"/>
      <c r="E303" s="124"/>
      <c r="F303" s="124"/>
      <c r="G303" s="124"/>
    </row>
    <row r="304" spans="2:7" x14ac:dyDescent="0.25">
      <c r="B304" s="124"/>
      <c r="C304" s="124"/>
      <c r="D304" s="124"/>
      <c r="E304" s="124"/>
      <c r="F304" s="124"/>
      <c r="G304" s="124"/>
    </row>
    <row r="305" spans="2:7" x14ac:dyDescent="0.25">
      <c r="B305" s="124"/>
      <c r="C305" s="124"/>
      <c r="D305" s="124"/>
      <c r="E305" s="124"/>
      <c r="F305" s="124"/>
      <c r="G305" s="124"/>
    </row>
    <row r="306" spans="2:7" x14ac:dyDescent="0.25">
      <c r="B306" s="124"/>
      <c r="C306" s="124"/>
      <c r="D306" s="124"/>
      <c r="E306" s="124"/>
      <c r="F306" s="124"/>
      <c r="G306" s="124"/>
    </row>
    <row r="307" spans="2:7" x14ac:dyDescent="0.25">
      <c r="B307" s="124"/>
      <c r="C307" s="124"/>
      <c r="D307" s="124"/>
      <c r="E307" s="124"/>
      <c r="F307" s="124"/>
      <c r="G307" s="124"/>
    </row>
    <row r="308" spans="2:7" x14ac:dyDescent="0.25">
      <c r="B308" s="124"/>
      <c r="C308" s="124"/>
      <c r="D308" s="124"/>
      <c r="E308" s="124"/>
      <c r="F308" s="124"/>
      <c r="G308" s="124"/>
    </row>
    <row r="309" spans="2:7" x14ac:dyDescent="0.25">
      <c r="B309" s="124"/>
      <c r="C309" s="124"/>
      <c r="D309" s="124"/>
      <c r="E309" s="124"/>
      <c r="F309" s="124"/>
      <c r="G309" s="124"/>
    </row>
    <row r="310" spans="2:7" x14ac:dyDescent="0.25">
      <c r="B310" s="124"/>
      <c r="C310" s="124"/>
      <c r="D310" s="124"/>
      <c r="E310" s="124"/>
      <c r="F310" s="124"/>
      <c r="G310" s="124"/>
    </row>
    <row r="311" spans="2:7" x14ac:dyDescent="0.25">
      <c r="B311" s="124"/>
      <c r="C311" s="124"/>
      <c r="D311" s="124"/>
      <c r="E311" s="124"/>
      <c r="F311" s="124"/>
      <c r="G311" s="124"/>
    </row>
    <row r="312" spans="2:7" x14ac:dyDescent="0.25">
      <c r="B312" s="124"/>
      <c r="C312" s="124"/>
      <c r="D312" s="124"/>
      <c r="E312" s="124"/>
      <c r="F312" s="124"/>
      <c r="G312" s="124"/>
    </row>
    <row r="313" spans="2:7" x14ac:dyDescent="0.25">
      <c r="B313" s="124"/>
      <c r="C313" s="124"/>
      <c r="D313" s="124"/>
      <c r="E313" s="124"/>
      <c r="F313" s="124"/>
      <c r="G313" s="124"/>
    </row>
    <row r="314" spans="2:7" x14ac:dyDescent="0.25">
      <c r="B314" s="124"/>
      <c r="C314" s="124"/>
      <c r="D314" s="124"/>
      <c r="E314" s="124"/>
      <c r="F314" s="124"/>
      <c r="G314" s="124"/>
    </row>
    <row r="315" spans="2:7" x14ac:dyDescent="0.25">
      <c r="B315" s="124"/>
      <c r="C315" s="124"/>
      <c r="D315" s="124"/>
      <c r="E315" s="124"/>
      <c r="F315" s="124"/>
      <c r="G315" s="124"/>
    </row>
    <row r="316" spans="2:7" x14ac:dyDescent="0.25">
      <c r="B316" s="124"/>
      <c r="C316" s="124"/>
      <c r="D316" s="124"/>
      <c r="E316" s="124"/>
      <c r="F316" s="124"/>
      <c r="G316" s="124"/>
    </row>
    <row r="317" spans="2:7" x14ac:dyDescent="0.25">
      <c r="B317" s="124"/>
      <c r="C317" s="124"/>
      <c r="D317" s="124"/>
      <c r="E317" s="124"/>
      <c r="F317" s="124"/>
      <c r="G317" s="124"/>
    </row>
    <row r="318" spans="2:7" x14ac:dyDescent="0.25">
      <c r="B318" s="124"/>
      <c r="C318" s="124"/>
      <c r="D318" s="124"/>
      <c r="E318" s="124"/>
      <c r="F318" s="124"/>
      <c r="G318" s="124"/>
    </row>
    <row r="319" spans="2:7" x14ac:dyDescent="0.25">
      <c r="B319" s="124"/>
      <c r="C319" s="124"/>
      <c r="D319" s="124"/>
      <c r="E319" s="124"/>
      <c r="F319" s="124"/>
      <c r="G319" s="124"/>
    </row>
    <row r="320" spans="2:7" x14ac:dyDescent="0.25">
      <c r="B320" s="124"/>
      <c r="C320" s="124"/>
      <c r="D320" s="124"/>
      <c r="E320" s="124"/>
      <c r="F320" s="124"/>
      <c r="G320" s="124"/>
    </row>
    <row r="321" spans="2:7" x14ac:dyDescent="0.25">
      <c r="B321" s="124"/>
      <c r="C321" s="124"/>
      <c r="D321" s="124"/>
      <c r="E321" s="124"/>
      <c r="F321" s="124"/>
      <c r="G321" s="124"/>
    </row>
    <row r="322" spans="2:7" x14ac:dyDescent="0.25">
      <c r="B322" s="124"/>
      <c r="C322" s="124"/>
      <c r="D322" s="124"/>
      <c r="E322" s="124"/>
      <c r="F322" s="124"/>
      <c r="G322" s="124"/>
    </row>
    <row r="323" spans="2:7" x14ac:dyDescent="0.25">
      <c r="B323" s="124"/>
      <c r="C323" s="124"/>
      <c r="D323" s="124"/>
      <c r="E323" s="124"/>
      <c r="F323" s="124"/>
      <c r="G323" s="124"/>
    </row>
    <row r="324" spans="2:7" x14ac:dyDescent="0.25">
      <c r="B324" s="124"/>
      <c r="C324" s="124"/>
      <c r="D324" s="124"/>
      <c r="E324" s="124"/>
      <c r="F324" s="124"/>
      <c r="G324" s="124"/>
    </row>
    <row r="325" spans="2:7" x14ac:dyDescent="0.25">
      <c r="B325" s="124"/>
      <c r="C325" s="124"/>
      <c r="D325" s="124"/>
      <c r="E325" s="124"/>
      <c r="F325" s="124"/>
      <c r="G325" s="124"/>
    </row>
    <row r="326" spans="2:7" x14ac:dyDescent="0.25">
      <c r="B326" s="124"/>
      <c r="C326" s="124"/>
      <c r="D326" s="124"/>
      <c r="E326" s="124"/>
      <c r="F326" s="124"/>
      <c r="G326" s="124"/>
    </row>
    <row r="327" spans="2:7" x14ac:dyDescent="0.25">
      <c r="B327" s="124"/>
      <c r="C327" s="124"/>
      <c r="D327" s="124"/>
      <c r="E327" s="124"/>
      <c r="F327" s="124"/>
      <c r="G327" s="124"/>
    </row>
    <row r="328" spans="2:7" x14ac:dyDescent="0.25">
      <c r="B328" s="124"/>
      <c r="C328" s="124"/>
      <c r="D328" s="124"/>
      <c r="E328" s="124"/>
      <c r="F328" s="124"/>
      <c r="G328" s="124"/>
    </row>
    <row r="329" spans="2:7" x14ac:dyDescent="0.25">
      <c r="B329" s="124"/>
      <c r="C329" s="124"/>
      <c r="D329" s="124"/>
      <c r="E329" s="124"/>
      <c r="F329" s="124"/>
      <c r="G329" s="124"/>
    </row>
    <row r="330" spans="2:7" x14ac:dyDescent="0.25">
      <c r="B330" s="124"/>
      <c r="C330" s="124"/>
      <c r="D330" s="124"/>
      <c r="E330" s="124"/>
      <c r="F330" s="124"/>
      <c r="G330" s="124"/>
    </row>
    <row r="331" spans="2:7" x14ac:dyDescent="0.25">
      <c r="B331" s="124"/>
      <c r="C331" s="124"/>
      <c r="D331" s="124"/>
      <c r="E331" s="124"/>
      <c r="F331" s="124"/>
      <c r="G331" s="124"/>
    </row>
    <row r="332" spans="2:7" x14ac:dyDescent="0.25">
      <c r="B332" s="124"/>
      <c r="C332" s="124"/>
      <c r="D332" s="124"/>
      <c r="E332" s="124"/>
      <c r="F332" s="124"/>
      <c r="G332" s="124"/>
    </row>
    <row r="333" spans="2:7" x14ac:dyDescent="0.25">
      <c r="B333" s="124"/>
      <c r="C333" s="124"/>
      <c r="D333" s="124"/>
      <c r="E333" s="124"/>
      <c r="F333" s="124"/>
      <c r="G333" s="124"/>
    </row>
    <row r="334" spans="2:7" x14ac:dyDescent="0.25">
      <c r="B334" s="124"/>
      <c r="C334" s="124"/>
      <c r="D334" s="124"/>
      <c r="E334" s="124"/>
      <c r="F334" s="124"/>
      <c r="G334" s="124"/>
    </row>
    <row r="335" spans="2:7" x14ac:dyDescent="0.25">
      <c r="B335" s="124"/>
      <c r="C335" s="124"/>
      <c r="D335" s="124"/>
      <c r="E335" s="124"/>
      <c r="F335" s="124"/>
      <c r="G335" s="124"/>
    </row>
    <row r="336" spans="2:7" x14ac:dyDescent="0.25">
      <c r="B336" s="124"/>
      <c r="C336" s="124"/>
      <c r="D336" s="124"/>
      <c r="E336" s="124"/>
      <c r="F336" s="124"/>
      <c r="G336" s="124"/>
    </row>
    <row r="337" spans="2:7" x14ac:dyDescent="0.25">
      <c r="B337" s="124"/>
      <c r="C337" s="124"/>
      <c r="D337" s="124"/>
      <c r="E337" s="124"/>
      <c r="F337" s="124"/>
      <c r="G337" s="124"/>
    </row>
    <row r="338" spans="2:7" x14ac:dyDescent="0.25">
      <c r="B338" s="124"/>
      <c r="C338" s="124"/>
      <c r="D338" s="124"/>
      <c r="E338" s="124"/>
      <c r="F338" s="124"/>
      <c r="G338" s="124"/>
    </row>
    <row r="339" spans="2:7" x14ac:dyDescent="0.25">
      <c r="B339" s="124"/>
      <c r="C339" s="124"/>
      <c r="D339" s="124"/>
      <c r="E339" s="124"/>
      <c r="F339" s="124"/>
      <c r="G339" s="124"/>
    </row>
    <row r="340" spans="2:7" x14ac:dyDescent="0.25">
      <c r="B340" s="124"/>
      <c r="C340" s="124"/>
      <c r="D340" s="124"/>
      <c r="E340" s="124"/>
      <c r="F340" s="124"/>
      <c r="G340" s="124"/>
    </row>
    <row r="341" spans="2:7" x14ac:dyDescent="0.25">
      <c r="B341" s="124"/>
      <c r="C341" s="124"/>
      <c r="D341" s="124"/>
      <c r="E341" s="124"/>
      <c r="F341" s="124"/>
      <c r="G341" s="124"/>
    </row>
    <row r="342" spans="2:7" x14ac:dyDescent="0.25">
      <c r="B342" s="124"/>
      <c r="C342" s="124"/>
      <c r="D342" s="124"/>
      <c r="E342" s="124"/>
      <c r="F342" s="124"/>
      <c r="G342" s="124"/>
    </row>
    <row r="343" spans="2:7" x14ac:dyDescent="0.25">
      <c r="B343" s="124"/>
      <c r="C343" s="124"/>
      <c r="D343" s="124"/>
      <c r="E343" s="124"/>
      <c r="F343" s="124"/>
      <c r="G343" s="124"/>
    </row>
    <row r="344" spans="2:7" x14ac:dyDescent="0.25">
      <c r="B344" s="124"/>
      <c r="C344" s="124"/>
      <c r="D344" s="124"/>
      <c r="E344" s="124"/>
      <c r="F344" s="124"/>
      <c r="G344" s="124"/>
    </row>
    <row r="345" spans="2:7" x14ac:dyDescent="0.25">
      <c r="B345" s="124"/>
      <c r="C345" s="124"/>
      <c r="D345" s="124"/>
      <c r="E345" s="124"/>
      <c r="F345" s="124"/>
      <c r="G345" s="124"/>
    </row>
    <row r="346" spans="2:7" x14ac:dyDescent="0.25">
      <c r="B346" s="124"/>
      <c r="C346" s="124"/>
      <c r="D346" s="124"/>
      <c r="E346" s="124"/>
      <c r="F346" s="124"/>
      <c r="G346" s="124"/>
    </row>
    <row r="347" spans="2:7" x14ac:dyDescent="0.25">
      <c r="B347" s="124"/>
      <c r="C347" s="124"/>
      <c r="D347" s="124"/>
      <c r="E347" s="124"/>
      <c r="F347" s="124"/>
      <c r="G347" s="124"/>
    </row>
    <row r="348" spans="2:7" x14ac:dyDescent="0.25">
      <c r="B348" s="124"/>
      <c r="C348" s="124"/>
      <c r="D348" s="124"/>
      <c r="E348" s="124"/>
      <c r="F348" s="124"/>
      <c r="G348" s="124"/>
    </row>
    <row r="349" spans="2:7" x14ac:dyDescent="0.25">
      <c r="B349" s="124"/>
      <c r="C349" s="124"/>
      <c r="D349" s="124"/>
      <c r="E349" s="124"/>
      <c r="F349" s="124"/>
      <c r="G349" s="124"/>
    </row>
    <row r="350" spans="2:7" x14ac:dyDescent="0.25">
      <c r="B350" s="124"/>
      <c r="C350" s="124"/>
      <c r="D350" s="124"/>
      <c r="E350" s="124"/>
      <c r="F350" s="124"/>
      <c r="G350" s="124"/>
    </row>
    <row r="351" spans="2:7" x14ac:dyDescent="0.25">
      <c r="B351" s="124"/>
      <c r="C351" s="124"/>
      <c r="D351" s="124"/>
      <c r="E351" s="124"/>
      <c r="F351" s="124"/>
      <c r="G351" s="124"/>
    </row>
    <row r="352" spans="2:7" x14ac:dyDescent="0.25">
      <c r="B352" s="124"/>
      <c r="C352" s="124"/>
      <c r="D352" s="124"/>
      <c r="E352" s="124"/>
      <c r="F352" s="124"/>
      <c r="G352" s="124"/>
    </row>
    <row r="353" spans="2:7" x14ac:dyDescent="0.25">
      <c r="B353" s="124"/>
      <c r="C353" s="124"/>
      <c r="D353" s="124"/>
      <c r="E353" s="124"/>
      <c r="F353" s="124"/>
      <c r="G353" s="124"/>
    </row>
    <row r="354" spans="2:7" x14ac:dyDescent="0.25">
      <c r="B354" s="124"/>
      <c r="C354" s="124"/>
      <c r="D354" s="124"/>
      <c r="E354" s="124"/>
      <c r="F354" s="124"/>
      <c r="G354" s="124"/>
    </row>
    <row r="355" spans="2:7" x14ac:dyDescent="0.25">
      <c r="B355" s="124"/>
      <c r="C355" s="124"/>
      <c r="D355" s="124"/>
      <c r="E355" s="124"/>
      <c r="F355" s="124"/>
      <c r="G355" s="124"/>
    </row>
    <row r="356" spans="2:7" x14ac:dyDescent="0.25">
      <c r="B356" s="124"/>
      <c r="C356" s="124"/>
      <c r="D356" s="124"/>
      <c r="E356" s="124"/>
      <c r="F356" s="124"/>
      <c r="G356" s="124"/>
    </row>
    <row r="357" spans="2:7" x14ac:dyDescent="0.25">
      <c r="B357" s="124"/>
      <c r="C357" s="124"/>
      <c r="D357" s="124"/>
      <c r="E357" s="124"/>
      <c r="F357" s="124"/>
      <c r="G357" s="124"/>
    </row>
    <row r="358" spans="2:7" x14ac:dyDescent="0.25">
      <c r="B358" s="124"/>
      <c r="C358" s="124"/>
      <c r="D358" s="124"/>
      <c r="E358" s="124"/>
      <c r="F358" s="124"/>
      <c r="G358" s="124"/>
    </row>
    <row r="359" spans="2:7" x14ac:dyDescent="0.25">
      <c r="B359" s="124"/>
      <c r="C359" s="124"/>
      <c r="D359" s="124"/>
      <c r="E359" s="124"/>
      <c r="F359" s="124"/>
      <c r="G359" s="124"/>
    </row>
    <row r="360" spans="2:7" x14ac:dyDescent="0.25">
      <c r="B360" s="124"/>
      <c r="C360" s="124"/>
      <c r="D360" s="124"/>
      <c r="E360" s="124"/>
      <c r="F360" s="124"/>
      <c r="G360" s="124"/>
    </row>
    <row r="361" spans="2:7" x14ac:dyDescent="0.25">
      <c r="B361" s="124"/>
      <c r="C361" s="124"/>
      <c r="D361" s="124"/>
      <c r="E361" s="124"/>
      <c r="F361" s="124"/>
      <c r="G361" s="124"/>
    </row>
    <row r="362" spans="2:7" x14ac:dyDescent="0.25">
      <c r="B362" s="124"/>
      <c r="C362" s="124"/>
      <c r="D362" s="124"/>
      <c r="E362" s="124"/>
      <c r="F362" s="124"/>
      <c r="G362" s="124"/>
    </row>
    <row r="363" spans="2:7" x14ac:dyDescent="0.25">
      <c r="B363" s="124"/>
      <c r="C363" s="124"/>
      <c r="D363" s="124"/>
      <c r="E363" s="124"/>
      <c r="F363" s="124"/>
      <c r="G363" s="124"/>
    </row>
    <row r="364" spans="2:7" x14ac:dyDescent="0.25">
      <c r="B364" s="124"/>
      <c r="C364" s="124"/>
      <c r="D364" s="124"/>
      <c r="E364" s="124"/>
      <c r="F364" s="124"/>
      <c r="G364" s="124"/>
    </row>
    <row r="365" spans="2:7" x14ac:dyDescent="0.25">
      <c r="B365" s="124"/>
      <c r="C365" s="124"/>
      <c r="D365" s="124"/>
      <c r="E365" s="124"/>
      <c r="F365" s="124"/>
      <c r="G365" s="124"/>
    </row>
    <row r="366" spans="2:7" x14ac:dyDescent="0.25">
      <c r="B366" s="124"/>
      <c r="C366" s="124"/>
      <c r="D366" s="124"/>
      <c r="E366" s="124"/>
      <c r="F366" s="124"/>
      <c r="G366" s="124"/>
    </row>
    <row r="367" spans="2:7" x14ac:dyDescent="0.25">
      <c r="B367" s="124"/>
      <c r="C367" s="124"/>
      <c r="D367" s="124"/>
      <c r="E367" s="124"/>
      <c r="F367" s="124"/>
      <c r="G367" s="124"/>
    </row>
    <row r="368" spans="2:7" x14ac:dyDescent="0.25">
      <c r="B368" s="124"/>
      <c r="C368" s="124"/>
      <c r="D368" s="124"/>
      <c r="E368" s="124"/>
      <c r="F368" s="124"/>
      <c r="G368" s="124"/>
    </row>
    <row r="369" spans="2:7" x14ac:dyDescent="0.25">
      <c r="B369" s="124"/>
      <c r="C369" s="124"/>
      <c r="D369" s="124"/>
      <c r="E369" s="124"/>
      <c r="F369" s="124"/>
      <c r="G369" s="124"/>
    </row>
    <row r="370" spans="2:7" x14ac:dyDescent="0.25">
      <c r="B370" s="124"/>
      <c r="C370" s="124"/>
      <c r="D370" s="124"/>
      <c r="E370" s="124"/>
      <c r="F370" s="124"/>
      <c r="G370" s="124"/>
    </row>
    <row r="371" spans="2:7" x14ac:dyDescent="0.25">
      <c r="B371" s="124"/>
      <c r="C371" s="124"/>
      <c r="D371" s="124"/>
      <c r="E371" s="124"/>
      <c r="F371" s="124"/>
      <c r="G371" s="124"/>
    </row>
    <row r="372" spans="2:7" x14ac:dyDescent="0.25">
      <c r="B372" s="124"/>
      <c r="C372" s="124"/>
      <c r="D372" s="124"/>
      <c r="E372" s="124"/>
      <c r="F372" s="124"/>
      <c r="G372" s="124"/>
    </row>
    <row r="373" spans="2:7" x14ac:dyDescent="0.25">
      <c r="B373" s="124"/>
      <c r="C373" s="124"/>
      <c r="D373" s="124"/>
      <c r="E373" s="124"/>
      <c r="F373" s="124"/>
      <c r="G373" s="124"/>
    </row>
    <row r="374" spans="2:7" x14ac:dyDescent="0.25">
      <c r="B374" s="124"/>
      <c r="C374" s="124"/>
      <c r="D374" s="124"/>
      <c r="E374" s="124"/>
      <c r="F374" s="124"/>
      <c r="G374" s="124"/>
    </row>
    <row r="375" spans="2:7" x14ac:dyDescent="0.25">
      <c r="B375" s="124"/>
      <c r="C375" s="124"/>
      <c r="D375" s="124"/>
      <c r="E375" s="124"/>
      <c r="F375" s="124"/>
      <c r="G375" s="124"/>
    </row>
    <row r="376" spans="2:7" x14ac:dyDescent="0.25">
      <c r="B376" s="124"/>
      <c r="C376" s="124"/>
      <c r="D376" s="124"/>
      <c r="E376" s="124"/>
      <c r="F376" s="124"/>
      <c r="G376" s="124"/>
    </row>
    <row r="377" spans="2:7" x14ac:dyDescent="0.25">
      <c r="B377" s="124"/>
      <c r="C377" s="124"/>
      <c r="D377" s="124"/>
      <c r="E377" s="124"/>
      <c r="F377" s="124"/>
      <c r="G377" s="124"/>
    </row>
    <row r="378" spans="2:7" x14ac:dyDescent="0.25">
      <c r="B378" s="124"/>
      <c r="C378" s="124"/>
      <c r="D378" s="124"/>
      <c r="E378" s="124"/>
      <c r="F378" s="124"/>
      <c r="G378" s="124"/>
    </row>
    <row r="379" spans="2:7" x14ac:dyDescent="0.25">
      <c r="B379" s="124"/>
      <c r="C379" s="124"/>
      <c r="D379" s="124"/>
      <c r="E379" s="124"/>
      <c r="F379" s="124"/>
      <c r="G379" s="124"/>
    </row>
    <row r="380" spans="2:7" x14ac:dyDescent="0.25">
      <c r="B380" s="124"/>
      <c r="C380" s="124"/>
      <c r="D380" s="124"/>
      <c r="E380" s="124"/>
      <c r="F380" s="124"/>
      <c r="G380" s="124"/>
    </row>
    <row r="381" spans="2:7" x14ac:dyDescent="0.25">
      <c r="B381" s="124"/>
      <c r="C381" s="124"/>
      <c r="D381" s="124"/>
      <c r="E381" s="124"/>
      <c r="F381" s="124"/>
      <c r="G381" s="124"/>
    </row>
    <row r="382" spans="2:7" x14ac:dyDescent="0.25">
      <c r="B382" s="124"/>
      <c r="C382" s="124"/>
      <c r="D382" s="124"/>
      <c r="E382" s="124"/>
      <c r="F382" s="124"/>
      <c r="G382" s="124"/>
    </row>
    <row r="383" spans="2:7" x14ac:dyDescent="0.25">
      <c r="B383" s="124"/>
      <c r="C383" s="124"/>
      <c r="D383" s="124"/>
      <c r="E383" s="124"/>
      <c r="F383" s="124"/>
      <c r="G383" s="124"/>
    </row>
    <row r="384" spans="2:7" x14ac:dyDescent="0.25">
      <c r="B384" s="124"/>
      <c r="C384" s="124"/>
      <c r="D384" s="124"/>
      <c r="E384" s="124"/>
      <c r="F384" s="124"/>
      <c r="G384" s="124"/>
    </row>
    <row r="385" spans="2:7" x14ac:dyDescent="0.25">
      <c r="B385" s="124"/>
      <c r="C385" s="124"/>
      <c r="D385" s="124"/>
      <c r="E385" s="124"/>
      <c r="F385" s="124"/>
      <c r="G385" s="124"/>
    </row>
    <row r="386" spans="2:7" x14ac:dyDescent="0.25">
      <c r="B386" s="124"/>
      <c r="C386" s="124"/>
      <c r="D386" s="124"/>
      <c r="E386" s="124"/>
      <c r="F386" s="124"/>
      <c r="G386" s="124"/>
    </row>
    <row r="387" spans="2:7" x14ac:dyDescent="0.25">
      <c r="B387" s="124"/>
      <c r="C387" s="124"/>
      <c r="D387" s="124"/>
      <c r="E387" s="124"/>
      <c r="F387" s="124"/>
      <c r="G387" s="124"/>
    </row>
    <row r="388" spans="2:7" x14ac:dyDescent="0.25">
      <c r="B388" s="124"/>
      <c r="C388" s="124"/>
      <c r="D388" s="124"/>
      <c r="E388" s="124"/>
      <c r="F388" s="124"/>
      <c r="G388" s="124"/>
    </row>
    <row r="389" spans="2:7" x14ac:dyDescent="0.25">
      <c r="B389" s="124"/>
      <c r="C389" s="124"/>
      <c r="D389" s="124"/>
      <c r="E389" s="124"/>
      <c r="F389" s="124"/>
      <c r="G389" s="124"/>
    </row>
    <row r="390" spans="2:7" x14ac:dyDescent="0.25">
      <c r="B390" s="124"/>
      <c r="C390" s="124"/>
      <c r="D390" s="124"/>
      <c r="E390" s="124"/>
      <c r="F390" s="124"/>
      <c r="G390" s="124"/>
    </row>
    <row r="391" spans="2:7" x14ac:dyDescent="0.25">
      <c r="B391" s="124"/>
      <c r="C391" s="124"/>
      <c r="D391" s="124"/>
      <c r="E391" s="124"/>
      <c r="F391" s="124"/>
      <c r="G391" s="124"/>
    </row>
    <row r="392" spans="2:7" x14ac:dyDescent="0.25">
      <c r="B392" s="124"/>
      <c r="C392" s="124"/>
      <c r="D392" s="124"/>
      <c r="E392" s="124"/>
      <c r="F392" s="124"/>
      <c r="G392" s="124"/>
    </row>
    <row r="393" spans="2:7" x14ac:dyDescent="0.25">
      <c r="B393" s="124"/>
      <c r="C393" s="124"/>
      <c r="D393" s="124"/>
      <c r="E393" s="124"/>
      <c r="F393" s="124"/>
      <c r="G393" s="124"/>
    </row>
    <row r="394" spans="2:7" x14ac:dyDescent="0.25">
      <c r="B394" s="124"/>
      <c r="C394" s="124"/>
      <c r="D394" s="124"/>
      <c r="E394" s="124"/>
      <c r="F394" s="124"/>
      <c r="G394" s="124"/>
    </row>
    <row r="395" spans="2:7" x14ac:dyDescent="0.25">
      <c r="B395" s="124"/>
      <c r="C395" s="124"/>
      <c r="D395" s="124"/>
      <c r="E395" s="124"/>
      <c r="F395" s="124"/>
      <c r="G395" s="124"/>
    </row>
    <row r="396" spans="2:7" x14ac:dyDescent="0.25">
      <c r="B396" s="124"/>
      <c r="C396" s="124"/>
      <c r="D396" s="124"/>
      <c r="E396" s="124"/>
      <c r="F396" s="124"/>
      <c r="G396" s="124"/>
    </row>
    <row r="397" spans="2:7" x14ac:dyDescent="0.25">
      <c r="B397" s="124"/>
      <c r="C397" s="124"/>
      <c r="D397" s="124"/>
      <c r="E397" s="124"/>
      <c r="F397" s="124"/>
      <c r="G397" s="124"/>
    </row>
    <row r="398" spans="2:7" x14ac:dyDescent="0.25">
      <c r="B398" s="124"/>
      <c r="C398" s="124"/>
      <c r="D398" s="124"/>
      <c r="E398" s="124"/>
      <c r="F398" s="124"/>
      <c r="G398" s="124"/>
    </row>
    <row r="399" spans="2:7" x14ac:dyDescent="0.25">
      <c r="B399" s="124"/>
      <c r="C399" s="124"/>
      <c r="D399" s="124"/>
      <c r="E399" s="124"/>
      <c r="F399" s="124"/>
      <c r="G399" s="124"/>
    </row>
    <row r="400" spans="2:7" x14ac:dyDescent="0.25">
      <c r="B400" s="124"/>
      <c r="C400" s="124"/>
      <c r="D400" s="124"/>
      <c r="E400" s="124"/>
      <c r="F400" s="124"/>
      <c r="G400" s="124"/>
    </row>
    <row r="401" spans="2:7" x14ac:dyDescent="0.25">
      <c r="B401" s="124"/>
      <c r="C401" s="124"/>
      <c r="D401" s="124"/>
      <c r="E401" s="124"/>
      <c r="F401" s="124"/>
      <c r="G401" s="124"/>
    </row>
    <row r="402" spans="2:7" x14ac:dyDescent="0.25">
      <c r="B402" s="124"/>
      <c r="C402" s="124"/>
      <c r="D402" s="124"/>
      <c r="E402" s="124"/>
      <c r="F402" s="124"/>
      <c r="G402" s="124"/>
    </row>
    <row r="403" spans="2:7" x14ac:dyDescent="0.25">
      <c r="B403" s="124"/>
      <c r="C403" s="124"/>
      <c r="D403" s="124"/>
      <c r="E403" s="124"/>
      <c r="F403" s="124"/>
      <c r="G403" s="124"/>
    </row>
    <row r="404" spans="2:7" x14ac:dyDescent="0.25">
      <c r="B404" s="124"/>
      <c r="C404" s="124"/>
      <c r="D404" s="124"/>
      <c r="E404" s="124"/>
      <c r="F404" s="124"/>
      <c r="G404" s="124"/>
    </row>
    <row r="405" spans="2:7" x14ac:dyDescent="0.25">
      <c r="B405" s="124"/>
      <c r="C405" s="124"/>
      <c r="D405" s="124"/>
      <c r="E405" s="124"/>
      <c r="F405" s="124"/>
      <c r="G405" s="124"/>
    </row>
    <row r="406" spans="2:7" x14ac:dyDescent="0.25">
      <c r="B406" s="124"/>
      <c r="C406" s="124"/>
      <c r="D406" s="124"/>
      <c r="E406" s="124"/>
      <c r="F406" s="124"/>
      <c r="G406" s="124"/>
    </row>
    <row r="407" spans="2:7" x14ac:dyDescent="0.25">
      <c r="B407" s="124"/>
      <c r="C407" s="124"/>
      <c r="D407" s="124"/>
      <c r="E407" s="124"/>
      <c r="F407" s="124"/>
      <c r="G407" s="124"/>
    </row>
    <row r="408" spans="2:7" x14ac:dyDescent="0.25">
      <c r="B408" s="124"/>
      <c r="C408" s="124"/>
      <c r="D408" s="124"/>
      <c r="E408" s="124"/>
      <c r="F408" s="124"/>
      <c r="G408" s="124"/>
    </row>
    <row r="409" spans="2:7" x14ac:dyDescent="0.25">
      <c r="B409" s="124"/>
      <c r="C409" s="124"/>
      <c r="D409" s="124"/>
      <c r="E409" s="124"/>
      <c r="F409" s="124"/>
      <c r="G409" s="124"/>
    </row>
    <row r="410" spans="2:7" x14ac:dyDescent="0.25">
      <c r="B410" s="124"/>
      <c r="C410" s="124"/>
      <c r="D410" s="124"/>
      <c r="E410" s="124"/>
      <c r="F410" s="124"/>
      <c r="G410" s="124"/>
    </row>
    <row r="411" spans="2:7" x14ac:dyDescent="0.25">
      <c r="B411" s="124"/>
      <c r="C411" s="124"/>
      <c r="D411" s="124"/>
      <c r="E411" s="124"/>
      <c r="F411" s="124"/>
      <c r="G411" s="124"/>
    </row>
    <row r="412" spans="2:7" x14ac:dyDescent="0.25">
      <c r="B412" s="124"/>
      <c r="C412" s="124"/>
      <c r="D412" s="124"/>
      <c r="E412" s="124"/>
      <c r="F412" s="124"/>
      <c r="G412" s="124"/>
    </row>
    <row r="413" spans="2:7" x14ac:dyDescent="0.25">
      <c r="B413" s="124"/>
      <c r="C413" s="124"/>
      <c r="D413" s="124"/>
      <c r="E413" s="124"/>
      <c r="F413" s="124"/>
      <c r="G413" s="124"/>
    </row>
    <row r="414" spans="2:7" x14ac:dyDescent="0.25">
      <c r="B414" s="124"/>
      <c r="C414" s="124"/>
      <c r="D414" s="124"/>
      <c r="E414" s="124"/>
      <c r="F414" s="124"/>
      <c r="G414" s="124"/>
    </row>
    <row r="415" spans="2:7" x14ac:dyDescent="0.25">
      <c r="B415" s="124"/>
      <c r="C415" s="124"/>
      <c r="D415" s="124"/>
      <c r="E415" s="124"/>
      <c r="F415" s="124"/>
      <c r="G415" s="124"/>
    </row>
    <row r="416" spans="2:7" x14ac:dyDescent="0.25">
      <c r="B416" s="124"/>
      <c r="C416" s="124"/>
      <c r="D416" s="124"/>
      <c r="E416" s="124"/>
      <c r="F416" s="124"/>
      <c r="G416" s="124"/>
    </row>
    <row r="417" spans="2:7" x14ac:dyDescent="0.25">
      <c r="B417" s="124"/>
      <c r="C417" s="124"/>
      <c r="D417" s="124"/>
      <c r="E417" s="124"/>
      <c r="F417" s="124"/>
      <c r="G417" s="124"/>
    </row>
    <row r="418" spans="2:7" x14ac:dyDescent="0.25">
      <c r="B418" s="124"/>
      <c r="C418" s="124"/>
      <c r="D418" s="124"/>
      <c r="E418" s="124"/>
      <c r="F418" s="124"/>
      <c r="G418" s="124"/>
    </row>
    <row r="419" spans="2:7" x14ac:dyDescent="0.25">
      <c r="B419" s="124"/>
      <c r="C419" s="124"/>
      <c r="D419" s="124"/>
      <c r="E419" s="124"/>
      <c r="F419" s="124"/>
      <c r="G419" s="124"/>
    </row>
    <row r="420" spans="2:7" x14ac:dyDescent="0.25">
      <c r="B420" s="124"/>
      <c r="C420" s="124"/>
      <c r="D420" s="124"/>
      <c r="E420" s="124"/>
      <c r="F420" s="124"/>
      <c r="G420" s="124"/>
    </row>
    <row r="421" spans="2:7" x14ac:dyDescent="0.25">
      <c r="B421" s="124"/>
      <c r="C421" s="124"/>
      <c r="D421" s="124"/>
      <c r="E421" s="124"/>
      <c r="F421" s="124"/>
      <c r="G421" s="124"/>
    </row>
    <row r="422" spans="2:7" x14ac:dyDescent="0.25">
      <c r="B422" s="124"/>
      <c r="C422" s="124"/>
      <c r="D422" s="124"/>
      <c r="E422" s="124"/>
      <c r="F422" s="124"/>
      <c r="G422" s="124"/>
    </row>
    <row r="423" spans="2:7" x14ac:dyDescent="0.25">
      <c r="B423" s="124"/>
      <c r="C423" s="124"/>
      <c r="D423" s="124"/>
      <c r="E423" s="124"/>
      <c r="F423" s="124"/>
      <c r="G423" s="124"/>
    </row>
    <row r="424" spans="2:7" x14ac:dyDescent="0.25">
      <c r="B424" s="124"/>
      <c r="C424" s="124"/>
      <c r="D424" s="124"/>
      <c r="E424" s="124"/>
      <c r="F424" s="124"/>
      <c r="G424" s="124"/>
    </row>
    <row r="425" spans="2:7" x14ac:dyDescent="0.25">
      <c r="B425" s="124"/>
      <c r="C425" s="124"/>
      <c r="D425" s="124"/>
      <c r="E425" s="124"/>
      <c r="F425" s="124"/>
      <c r="G425" s="124"/>
    </row>
    <row r="426" spans="2:7" x14ac:dyDescent="0.25">
      <c r="B426" s="124"/>
      <c r="C426" s="124"/>
      <c r="D426" s="124"/>
      <c r="E426" s="124"/>
      <c r="F426" s="124"/>
      <c r="G426" s="124"/>
    </row>
    <row r="427" spans="2:7" x14ac:dyDescent="0.25">
      <c r="B427" s="124"/>
      <c r="C427" s="124"/>
      <c r="D427" s="124"/>
      <c r="E427" s="124"/>
      <c r="F427" s="124"/>
      <c r="G427" s="124"/>
    </row>
    <row r="428" spans="2:7" x14ac:dyDescent="0.25">
      <c r="B428" s="124"/>
      <c r="C428" s="124"/>
      <c r="D428" s="124"/>
      <c r="E428" s="124"/>
      <c r="F428" s="124"/>
      <c r="G428" s="124"/>
    </row>
    <row r="429" spans="2:7" x14ac:dyDescent="0.25">
      <c r="B429" s="124"/>
      <c r="C429" s="124"/>
      <c r="D429" s="124"/>
      <c r="E429" s="124"/>
      <c r="F429" s="124"/>
      <c r="G429" s="124"/>
    </row>
    <row r="430" spans="2:7" x14ac:dyDescent="0.25">
      <c r="B430" s="124"/>
      <c r="C430" s="124"/>
      <c r="D430" s="124"/>
      <c r="E430" s="124"/>
      <c r="F430" s="124"/>
      <c r="G430" s="124"/>
    </row>
    <row r="431" spans="2:7" x14ac:dyDescent="0.25">
      <c r="B431" s="124"/>
      <c r="C431" s="124"/>
      <c r="D431" s="124"/>
      <c r="E431" s="124"/>
      <c r="F431" s="124"/>
      <c r="G431" s="124"/>
    </row>
    <row r="432" spans="2:7" x14ac:dyDescent="0.25">
      <c r="B432" s="124"/>
      <c r="C432" s="124"/>
      <c r="D432" s="124"/>
      <c r="E432" s="124"/>
      <c r="F432" s="124"/>
      <c r="G432" s="124"/>
    </row>
    <row r="433" spans="2:7" x14ac:dyDescent="0.25">
      <c r="B433" s="124"/>
      <c r="C433" s="124"/>
      <c r="D433" s="124"/>
      <c r="E433" s="124"/>
      <c r="F433" s="124"/>
      <c r="G433" s="124"/>
    </row>
    <row r="434" spans="2:7" x14ac:dyDescent="0.25">
      <c r="B434" s="124"/>
      <c r="C434" s="124"/>
      <c r="D434" s="124"/>
      <c r="E434" s="124"/>
      <c r="F434" s="124"/>
      <c r="G434" s="124"/>
    </row>
    <row r="435" spans="2:7" x14ac:dyDescent="0.25">
      <c r="B435" s="124"/>
      <c r="C435" s="124"/>
      <c r="D435" s="124"/>
      <c r="E435" s="124"/>
      <c r="F435" s="124"/>
      <c r="G435" s="124"/>
    </row>
    <row r="436" spans="2:7" x14ac:dyDescent="0.25">
      <c r="B436" s="124"/>
      <c r="C436" s="124"/>
      <c r="D436" s="124"/>
      <c r="E436" s="124"/>
      <c r="F436" s="124"/>
      <c r="G436" s="124"/>
    </row>
    <row r="437" spans="2:7" x14ac:dyDescent="0.25">
      <c r="B437" s="124"/>
      <c r="C437" s="124"/>
      <c r="D437" s="124"/>
      <c r="E437" s="124"/>
      <c r="F437" s="124"/>
      <c r="G437" s="124"/>
    </row>
    <row r="438" spans="2:7" x14ac:dyDescent="0.25">
      <c r="B438" s="124"/>
      <c r="C438" s="124"/>
      <c r="D438" s="124"/>
      <c r="E438" s="124"/>
      <c r="F438" s="124"/>
      <c r="G438" s="124"/>
    </row>
    <row r="439" spans="2:7" x14ac:dyDescent="0.25">
      <c r="B439" s="124"/>
      <c r="C439" s="124"/>
      <c r="D439" s="124"/>
      <c r="E439" s="124"/>
      <c r="F439" s="124"/>
      <c r="G439" s="124"/>
    </row>
    <row r="440" spans="2:7" x14ac:dyDescent="0.25">
      <c r="B440" s="124"/>
      <c r="C440" s="124"/>
      <c r="D440" s="124"/>
      <c r="E440" s="124"/>
      <c r="F440" s="124"/>
      <c r="G440" s="124"/>
    </row>
    <row r="441" spans="2:7" x14ac:dyDescent="0.25">
      <c r="B441" s="124"/>
      <c r="C441" s="124"/>
      <c r="D441" s="124"/>
      <c r="E441" s="124"/>
      <c r="F441" s="124"/>
      <c r="G441" s="124"/>
    </row>
    <row r="442" spans="2:7" x14ac:dyDescent="0.25">
      <c r="B442" s="124"/>
      <c r="C442" s="124"/>
      <c r="D442" s="124"/>
      <c r="E442" s="124"/>
      <c r="F442" s="124"/>
      <c r="G442" s="124"/>
    </row>
    <row r="443" spans="2:7" x14ac:dyDescent="0.25">
      <c r="B443" s="124"/>
      <c r="C443" s="124"/>
      <c r="D443" s="124"/>
      <c r="E443" s="124"/>
      <c r="F443" s="124"/>
      <c r="G443" s="124"/>
    </row>
    <row r="444" spans="2:7" x14ac:dyDescent="0.25">
      <c r="B444" s="124"/>
      <c r="C444" s="124"/>
      <c r="D444" s="124"/>
      <c r="E444" s="124"/>
      <c r="F444" s="124"/>
      <c r="G444" s="124"/>
    </row>
    <row r="445" spans="2:7" x14ac:dyDescent="0.25">
      <c r="B445" s="124"/>
      <c r="C445" s="124"/>
      <c r="D445" s="124"/>
      <c r="E445" s="124"/>
      <c r="F445" s="124"/>
      <c r="G445" s="124"/>
    </row>
    <row r="446" spans="2:7" x14ac:dyDescent="0.25">
      <c r="B446" s="124"/>
      <c r="C446" s="124"/>
      <c r="D446" s="124"/>
      <c r="E446" s="124"/>
      <c r="F446" s="124"/>
      <c r="G446" s="124"/>
    </row>
    <row r="447" spans="2:7" x14ac:dyDescent="0.25">
      <c r="B447" s="124"/>
      <c r="C447" s="124"/>
      <c r="D447" s="124"/>
      <c r="E447" s="124"/>
      <c r="F447" s="124"/>
      <c r="G447" s="124"/>
    </row>
    <row r="448" spans="2:7" x14ac:dyDescent="0.25">
      <c r="B448" s="124"/>
      <c r="C448" s="124"/>
      <c r="D448" s="124"/>
      <c r="E448" s="124"/>
      <c r="F448" s="124"/>
      <c r="G448" s="124"/>
    </row>
    <row r="449" spans="2:7" x14ac:dyDescent="0.25">
      <c r="B449" s="124"/>
      <c r="C449" s="124"/>
      <c r="D449" s="124"/>
      <c r="E449" s="124"/>
      <c r="F449" s="124"/>
      <c r="G449" s="124"/>
    </row>
    <row r="450" spans="2:7" x14ac:dyDescent="0.25">
      <c r="B450" s="124"/>
      <c r="C450" s="124"/>
      <c r="D450" s="124"/>
      <c r="E450" s="124"/>
      <c r="F450" s="124"/>
      <c r="G450" s="124"/>
    </row>
    <row r="451" spans="2:7" x14ac:dyDescent="0.25">
      <c r="B451" s="124"/>
      <c r="C451" s="124"/>
      <c r="D451" s="124"/>
      <c r="E451" s="124"/>
      <c r="F451" s="124"/>
      <c r="G451" s="124"/>
    </row>
    <row r="452" spans="2:7" x14ac:dyDescent="0.25">
      <c r="B452" s="124"/>
      <c r="C452" s="124"/>
      <c r="D452" s="124"/>
      <c r="E452" s="124"/>
      <c r="F452" s="124"/>
      <c r="G452" s="124"/>
    </row>
    <row r="453" spans="2:7" x14ac:dyDescent="0.25">
      <c r="B453" s="124"/>
      <c r="C453" s="124"/>
      <c r="D453" s="124"/>
      <c r="E453" s="124"/>
      <c r="F453" s="124"/>
      <c r="G453" s="124"/>
    </row>
    <row r="454" spans="2:7" x14ac:dyDescent="0.25">
      <c r="B454" s="124"/>
      <c r="C454" s="124"/>
      <c r="D454" s="124"/>
      <c r="E454" s="124"/>
      <c r="F454" s="124"/>
      <c r="G454" s="124"/>
    </row>
    <row r="455" spans="2:7" x14ac:dyDescent="0.25">
      <c r="B455" s="124"/>
      <c r="C455" s="124"/>
      <c r="D455" s="124"/>
      <c r="E455" s="124"/>
      <c r="F455" s="124"/>
      <c r="G455" s="124"/>
    </row>
    <row r="456" spans="2:7" x14ac:dyDescent="0.25">
      <c r="B456" s="124"/>
      <c r="C456" s="124"/>
      <c r="D456" s="124"/>
      <c r="E456" s="124"/>
      <c r="F456" s="124"/>
      <c r="G456" s="124"/>
    </row>
    <row r="457" spans="2:7" x14ac:dyDescent="0.25">
      <c r="B457" s="124"/>
      <c r="C457" s="124"/>
      <c r="D457" s="124"/>
      <c r="E457" s="124"/>
      <c r="F457" s="124"/>
      <c r="G457" s="124"/>
    </row>
    <row r="458" spans="2:7" x14ac:dyDescent="0.25">
      <c r="B458" s="124"/>
      <c r="C458" s="124"/>
      <c r="D458" s="124"/>
      <c r="E458" s="124"/>
      <c r="F458" s="124"/>
      <c r="G458" s="124"/>
    </row>
    <row r="459" spans="2:7" x14ac:dyDescent="0.25">
      <c r="B459" s="124"/>
      <c r="C459" s="124"/>
      <c r="D459" s="124"/>
      <c r="E459" s="124"/>
      <c r="F459" s="124"/>
      <c r="G459" s="124"/>
    </row>
    <row r="460" spans="2:7" x14ac:dyDescent="0.25">
      <c r="B460" s="124"/>
      <c r="C460" s="124"/>
      <c r="D460" s="124"/>
      <c r="E460" s="124"/>
      <c r="F460" s="124"/>
      <c r="G460" s="124"/>
    </row>
    <row r="461" spans="2:7" x14ac:dyDescent="0.25">
      <c r="B461" s="124"/>
      <c r="C461" s="124"/>
      <c r="D461" s="124"/>
      <c r="E461" s="124"/>
      <c r="F461" s="124"/>
      <c r="G461" s="124"/>
    </row>
    <row r="462" spans="2:7" x14ac:dyDescent="0.25">
      <c r="B462" s="124"/>
      <c r="C462" s="124"/>
      <c r="D462" s="124"/>
      <c r="E462" s="124"/>
      <c r="F462" s="124"/>
      <c r="G462" s="124"/>
    </row>
    <row r="463" spans="2:7" x14ac:dyDescent="0.25">
      <c r="B463" s="124"/>
      <c r="C463" s="124"/>
      <c r="D463" s="124"/>
      <c r="E463" s="124"/>
      <c r="F463" s="124"/>
      <c r="G463" s="124"/>
    </row>
    <row r="464" spans="2:7" x14ac:dyDescent="0.25">
      <c r="B464" s="124"/>
      <c r="C464" s="124"/>
      <c r="D464" s="124"/>
      <c r="E464" s="124"/>
      <c r="F464" s="124"/>
      <c r="G464" s="124"/>
    </row>
    <row r="465" spans="2:7" x14ac:dyDescent="0.25">
      <c r="B465" s="124"/>
      <c r="C465" s="124"/>
      <c r="D465" s="124"/>
      <c r="E465" s="124"/>
      <c r="F465" s="124"/>
      <c r="G465" s="124"/>
    </row>
    <row r="466" spans="2:7" x14ac:dyDescent="0.25">
      <c r="B466" s="124"/>
      <c r="C466" s="124"/>
      <c r="D466" s="124"/>
      <c r="E466" s="124"/>
      <c r="F466" s="124"/>
      <c r="G466" s="124"/>
    </row>
    <row r="467" spans="2:7" x14ac:dyDescent="0.25">
      <c r="B467" s="124"/>
      <c r="C467" s="124"/>
      <c r="D467" s="124"/>
      <c r="E467" s="124"/>
      <c r="F467" s="124"/>
      <c r="G467" s="124"/>
    </row>
    <row r="468" spans="2:7" x14ac:dyDescent="0.25">
      <c r="B468" s="124"/>
      <c r="C468" s="124"/>
      <c r="D468" s="124"/>
      <c r="E468" s="124"/>
      <c r="F468" s="124"/>
      <c r="G468" s="124"/>
    </row>
    <row r="469" spans="2:7" x14ac:dyDescent="0.25">
      <c r="B469" s="124"/>
      <c r="C469" s="124"/>
      <c r="D469" s="124"/>
      <c r="E469" s="124"/>
      <c r="F469" s="124"/>
      <c r="G469" s="124"/>
    </row>
    <row r="470" spans="2:7" x14ac:dyDescent="0.25">
      <c r="B470" s="124"/>
      <c r="C470" s="124"/>
      <c r="D470" s="124"/>
      <c r="E470" s="124"/>
      <c r="F470" s="124"/>
      <c r="G470" s="124"/>
    </row>
    <row r="471" spans="2:7" x14ac:dyDescent="0.25">
      <c r="B471" s="124"/>
      <c r="C471" s="124"/>
      <c r="D471" s="124"/>
      <c r="E471" s="124"/>
      <c r="F471" s="124"/>
      <c r="G471" s="124"/>
    </row>
    <row r="472" spans="2:7" x14ac:dyDescent="0.25">
      <c r="B472" s="124"/>
      <c r="C472" s="124"/>
      <c r="D472" s="124"/>
      <c r="E472" s="124"/>
      <c r="F472" s="124"/>
      <c r="G472" s="124"/>
    </row>
    <row r="473" spans="2:7" x14ac:dyDescent="0.25">
      <c r="B473" s="124"/>
      <c r="C473" s="124"/>
      <c r="D473" s="124"/>
      <c r="E473" s="124"/>
      <c r="F473" s="124"/>
      <c r="G473" s="124"/>
    </row>
    <row r="474" spans="2:7" x14ac:dyDescent="0.25">
      <c r="B474" s="124"/>
      <c r="C474" s="124"/>
      <c r="D474" s="124"/>
      <c r="E474" s="124"/>
      <c r="F474" s="124"/>
      <c r="G474" s="124"/>
    </row>
    <row r="475" spans="2:7" x14ac:dyDescent="0.25">
      <c r="B475" s="124"/>
      <c r="C475" s="124"/>
      <c r="D475" s="124"/>
      <c r="E475" s="124"/>
      <c r="F475" s="124"/>
      <c r="G475" s="124"/>
    </row>
    <row r="476" spans="2:7" x14ac:dyDescent="0.25">
      <c r="B476" s="124"/>
      <c r="C476" s="124"/>
      <c r="D476" s="124"/>
      <c r="E476" s="124"/>
      <c r="F476" s="124"/>
      <c r="G476" s="124"/>
    </row>
    <row r="477" spans="2:7" x14ac:dyDescent="0.25">
      <c r="B477" s="124"/>
      <c r="C477" s="124"/>
      <c r="D477" s="124"/>
      <c r="E477" s="124"/>
      <c r="F477" s="124"/>
      <c r="G477" s="124"/>
    </row>
    <row r="478" spans="2:7" x14ac:dyDescent="0.25">
      <c r="B478" s="124"/>
      <c r="C478" s="124"/>
      <c r="D478" s="124"/>
      <c r="E478" s="124"/>
      <c r="F478" s="124"/>
      <c r="G478" s="124"/>
    </row>
    <row r="479" spans="2:7" x14ac:dyDescent="0.25">
      <c r="B479" s="124"/>
      <c r="C479" s="124"/>
      <c r="D479" s="124"/>
      <c r="E479" s="124"/>
      <c r="F479" s="124"/>
      <c r="G479" s="124"/>
    </row>
    <row r="480" spans="2:7" x14ac:dyDescent="0.25">
      <c r="B480" s="124"/>
      <c r="C480" s="124"/>
      <c r="D480" s="124"/>
      <c r="E480" s="124"/>
      <c r="F480" s="124"/>
      <c r="G480" s="124"/>
    </row>
    <row r="481" spans="2:7" x14ac:dyDescent="0.25">
      <c r="B481" s="124"/>
      <c r="C481" s="124"/>
      <c r="D481" s="124"/>
      <c r="E481" s="124"/>
      <c r="F481" s="124"/>
      <c r="G481" s="124"/>
    </row>
    <row r="482" spans="2:7" x14ac:dyDescent="0.25">
      <c r="B482" s="124"/>
      <c r="C482" s="124"/>
      <c r="D482" s="124"/>
      <c r="E482" s="124"/>
      <c r="F482" s="124"/>
      <c r="G482" s="124"/>
    </row>
    <row r="483" spans="2:7" x14ac:dyDescent="0.25">
      <c r="B483" s="124"/>
      <c r="C483" s="124"/>
      <c r="D483" s="124"/>
      <c r="E483" s="124"/>
      <c r="F483" s="124"/>
      <c r="G483" s="124"/>
    </row>
    <row r="484" spans="2:7" x14ac:dyDescent="0.25">
      <c r="B484" s="124"/>
      <c r="C484" s="124"/>
      <c r="D484" s="124"/>
      <c r="E484" s="124"/>
      <c r="F484" s="124"/>
      <c r="G484" s="124"/>
    </row>
    <row r="485" spans="2:7" x14ac:dyDescent="0.25">
      <c r="B485" s="124"/>
      <c r="C485" s="124"/>
      <c r="D485" s="124"/>
      <c r="E485" s="124"/>
      <c r="F485" s="124"/>
      <c r="G485" s="124"/>
    </row>
    <row r="486" spans="2:7" x14ac:dyDescent="0.25">
      <c r="B486" s="124"/>
      <c r="C486" s="124"/>
      <c r="D486" s="124"/>
      <c r="E486" s="124"/>
      <c r="F486" s="124"/>
      <c r="G486" s="124"/>
    </row>
    <row r="487" spans="2:7" x14ac:dyDescent="0.25">
      <c r="B487" s="124"/>
      <c r="C487" s="124"/>
      <c r="D487" s="124"/>
      <c r="E487" s="124"/>
      <c r="F487" s="124"/>
      <c r="G487" s="124"/>
    </row>
    <row r="488" spans="2:7" x14ac:dyDescent="0.25">
      <c r="B488" s="124"/>
      <c r="C488" s="124"/>
      <c r="D488" s="124"/>
      <c r="E488" s="124"/>
      <c r="F488" s="124"/>
      <c r="G488" s="124"/>
    </row>
    <row r="489" spans="2:7" x14ac:dyDescent="0.25">
      <c r="B489" s="124"/>
      <c r="C489" s="124"/>
      <c r="D489" s="124"/>
      <c r="E489" s="124"/>
      <c r="F489" s="124"/>
      <c r="G489" s="124"/>
    </row>
    <row r="490" spans="2:7" x14ac:dyDescent="0.25">
      <c r="B490" s="124"/>
      <c r="C490" s="124"/>
      <c r="D490" s="124"/>
      <c r="E490" s="124"/>
      <c r="F490" s="124"/>
      <c r="G490" s="124"/>
    </row>
    <row r="491" spans="2:7" x14ac:dyDescent="0.25">
      <c r="B491" s="124"/>
      <c r="C491" s="124"/>
      <c r="D491" s="124"/>
      <c r="E491" s="124"/>
      <c r="F491" s="124"/>
      <c r="G491" s="124"/>
    </row>
    <row r="492" spans="2:7" x14ac:dyDescent="0.25">
      <c r="B492" s="124"/>
      <c r="C492" s="124"/>
      <c r="D492" s="124"/>
      <c r="E492" s="124"/>
      <c r="F492" s="124"/>
      <c r="G492" s="124"/>
    </row>
    <row r="493" spans="2:7" x14ac:dyDescent="0.25">
      <c r="B493" s="124"/>
      <c r="C493" s="124"/>
      <c r="D493" s="124"/>
      <c r="E493" s="124"/>
      <c r="F493" s="124"/>
      <c r="G493" s="124"/>
    </row>
    <row r="494" spans="2:7" x14ac:dyDescent="0.25">
      <c r="B494" s="124"/>
      <c r="C494" s="124"/>
      <c r="D494" s="124"/>
      <c r="E494" s="124"/>
      <c r="F494" s="124"/>
      <c r="G494" s="124"/>
    </row>
    <row r="495" spans="2:7" x14ac:dyDescent="0.25">
      <c r="B495" s="124"/>
      <c r="C495" s="124"/>
      <c r="D495" s="124"/>
      <c r="E495" s="124"/>
      <c r="F495" s="124"/>
      <c r="G495" s="124"/>
    </row>
    <row r="496" spans="2:7" x14ac:dyDescent="0.25">
      <c r="B496" s="124"/>
      <c r="C496" s="124"/>
      <c r="D496" s="124"/>
      <c r="E496" s="124"/>
      <c r="F496" s="124"/>
      <c r="G496" s="124"/>
    </row>
    <row r="497" spans="2:7" x14ac:dyDescent="0.25">
      <c r="B497" s="124"/>
      <c r="C497" s="124"/>
      <c r="D497" s="124"/>
      <c r="E497" s="124"/>
      <c r="F497" s="124"/>
      <c r="G497" s="124"/>
    </row>
    <row r="498" spans="2:7" x14ac:dyDescent="0.25">
      <c r="B498" s="124"/>
      <c r="C498" s="124"/>
      <c r="D498" s="124"/>
      <c r="E498" s="124"/>
      <c r="F498" s="124"/>
      <c r="G498" s="124"/>
    </row>
    <row r="499" spans="2:7" x14ac:dyDescent="0.25">
      <c r="B499" s="124"/>
      <c r="C499" s="124"/>
      <c r="D499" s="124"/>
      <c r="E499" s="124"/>
      <c r="F499" s="124"/>
      <c r="G499" s="124"/>
    </row>
    <row r="500" spans="2:7" x14ac:dyDescent="0.25">
      <c r="B500" s="124"/>
      <c r="C500" s="124"/>
      <c r="D500" s="124"/>
      <c r="E500" s="124"/>
      <c r="F500" s="124"/>
      <c r="G500" s="124"/>
    </row>
    <row r="501" spans="2:7" x14ac:dyDescent="0.25">
      <c r="B501" s="124"/>
      <c r="C501" s="124"/>
      <c r="D501" s="124"/>
      <c r="E501" s="124"/>
      <c r="F501" s="124"/>
      <c r="G501" s="124"/>
    </row>
    <row r="502" spans="2:7" x14ac:dyDescent="0.25">
      <c r="B502" s="124"/>
      <c r="C502" s="124"/>
      <c r="D502" s="124"/>
      <c r="E502" s="124"/>
      <c r="F502" s="124"/>
      <c r="G502" s="124"/>
    </row>
    <row r="503" spans="2:7" x14ac:dyDescent="0.25">
      <c r="B503" s="124"/>
      <c r="C503" s="124"/>
      <c r="D503" s="124"/>
      <c r="E503" s="124"/>
      <c r="F503" s="124"/>
      <c r="G503" s="124"/>
    </row>
    <row r="504" spans="2:7" x14ac:dyDescent="0.25">
      <c r="B504" s="124"/>
      <c r="C504" s="124"/>
      <c r="D504" s="124"/>
      <c r="E504" s="124"/>
      <c r="F504" s="124"/>
      <c r="G504" s="124"/>
    </row>
    <row r="505" spans="2:7" x14ac:dyDescent="0.25">
      <c r="B505" s="124"/>
      <c r="C505" s="124"/>
      <c r="D505" s="124"/>
      <c r="E505" s="124"/>
      <c r="F505" s="124"/>
      <c r="G505" s="124"/>
    </row>
    <row r="506" spans="2:7" x14ac:dyDescent="0.25">
      <c r="B506" s="124"/>
      <c r="C506" s="124"/>
      <c r="D506" s="124"/>
      <c r="E506" s="124"/>
      <c r="F506" s="124"/>
      <c r="G506" s="124"/>
    </row>
    <row r="507" spans="2:7" x14ac:dyDescent="0.25">
      <c r="B507" s="124"/>
      <c r="C507" s="124"/>
      <c r="D507" s="124"/>
      <c r="E507" s="124"/>
      <c r="F507" s="124"/>
      <c r="G507" s="124"/>
    </row>
    <row r="508" spans="2:7" x14ac:dyDescent="0.25">
      <c r="B508" s="124"/>
      <c r="C508" s="124"/>
      <c r="D508" s="124"/>
      <c r="E508" s="124"/>
      <c r="F508" s="124"/>
      <c r="G508" s="124"/>
    </row>
    <row r="509" spans="2:7" x14ac:dyDescent="0.25">
      <c r="B509" s="124"/>
      <c r="C509" s="124"/>
      <c r="D509" s="124"/>
      <c r="E509" s="124"/>
      <c r="F509" s="124"/>
      <c r="G509" s="124"/>
    </row>
    <row r="510" spans="2:7" x14ac:dyDescent="0.25">
      <c r="B510" s="124"/>
      <c r="C510" s="124"/>
      <c r="D510" s="124"/>
      <c r="E510" s="124"/>
      <c r="F510" s="124"/>
      <c r="G510" s="124"/>
    </row>
    <row r="511" spans="2:7" x14ac:dyDescent="0.25">
      <c r="B511" s="124"/>
      <c r="C511" s="124"/>
      <c r="D511" s="124"/>
      <c r="E511" s="124"/>
      <c r="F511" s="124"/>
      <c r="G511" s="124"/>
    </row>
    <row r="512" spans="2:7" x14ac:dyDescent="0.25">
      <c r="B512" s="124"/>
      <c r="C512" s="124"/>
      <c r="D512" s="124"/>
      <c r="E512" s="124"/>
      <c r="F512" s="124"/>
      <c r="G512" s="124"/>
    </row>
    <row r="513" spans="2:7" x14ac:dyDescent="0.25">
      <c r="B513" s="124"/>
      <c r="C513" s="124"/>
      <c r="D513" s="124"/>
      <c r="E513" s="124"/>
      <c r="F513" s="124"/>
      <c r="G513" s="124"/>
    </row>
    <row r="514" spans="2:7" x14ac:dyDescent="0.25">
      <c r="B514" s="124"/>
      <c r="C514" s="124"/>
      <c r="D514" s="124"/>
      <c r="E514" s="124"/>
      <c r="F514" s="124"/>
      <c r="G514" s="124"/>
    </row>
    <row r="515" spans="2:7" x14ac:dyDescent="0.25">
      <c r="B515" s="124"/>
      <c r="C515" s="124"/>
      <c r="D515" s="124"/>
      <c r="E515" s="124"/>
      <c r="F515" s="124"/>
      <c r="G515" s="124"/>
    </row>
    <row r="516" spans="2:7" x14ac:dyDescent="0.25">
      <c r="B516" s="124"/>
      <c r="C516" s="124"/>
      <c r="D516" s="124"/>
      <c r="E516" s="124"/>
      <c r="F516" s="124"/>
      <c r="G516" s="124"/>
    </row>
    <row r="517" spans="2:7" x14ac:dyDescent="0.25">
      <c r="B517" s="124"/>
      <c r="C517" s="124"/>
      <c r="D517" s="124"/>
      <c r="E517" s="124"/>
      <c r="F517" s="124"/>
      <c r="G517" s="124"/>
    </row>
    <row r="518" spans="2:7" x14ac:dyDescent="0.25">
      <c r="B518" s="124"/>
      <c r="C518" s="124"/>
      <c r="D518" s="124"/>
      <c r="E518" s="124"/>
      <c r="F518" s="124"/>
      <c r="G518" s="124"/>
    </row>
    <row r="519" spans="2:7" x14ac:dyDescent="0.25">
      <c r="B519" s="124"/>
      <c r="C519" s="124"/>
      <c r="D519" s="124"/>
      <c r="E519" s="124"/>
      <c r="F519" s="124"/>
      <c r="G519" s="124"/>
    </row>
    <row r="520" spans="2:7" x14ac:dyDescent="0.25">
      <c r="B520" s="124"/>
      <c r="C520" s="124"/>
      <c r="D520" s="124"/>
      <c r="E520" s="124"/>
      <c r="F520" s="124"/>
      <c r="G520" s="124"/>
    </row>
    <row r="521" spans="2:7" x14ac:dyDescent="0.25">
      <c r="B521" s="124"/>
      <c r="C521" s="124"/>
      <c r="D521" s="124"/>
      <c r="E521" s="124"/>
      <c r="F521" s="124"/>
      <c r="G521" s="124"/>
    </row>
    <row r="522" spans="2:7" x14ac:dyDescent="0.25">
      <c r="B522" s="124"/>
      <c r="C522" s="124"/>
      <c r="D522" s="124"/>
      <c r="E522" s="124"/>
      <c r="F522" s="124"/>
      <c r="G522" s="124"/>
    </row>
    <row r="523" spans="2:7" x14ac:dyDescent="0.25">
      <c r="B523" s="124"/>
      <c r="C523" s="124"/>
      <c r="D523" s="124"/>
      <c r="E523" s="124"/>
      <c r="F523" s="124"/>
      <c r="G523" s="124"/>
    </row>
    <row r="524" spans="2:7" x14ac:dyDescent="0.25">
      <c r="B524" s="124"/>
      <c r="C524" s="124"/>
      <c r="D524" s="124"/>
      <c r="E524" s="124"/>
      <c r="F524" s="124"/>
      <c r="G524" s="124"/>
    </row>
    <row r="525" spans="2:7" x14ac:dyDescent="0.25">
      <c r="B525" s="124"/>
      <c r="C525" s="124"/>
      <c r="D525" s="124"/>
      <c r="E525" s="124"/>
      <c r="F525" s="124"/>
      <c r="G525" s="124"/>
    </row>
    <row r="526" spans="2:7" x14ac:dyDescent="0.25">
      <c r="B526" s="124"/>
      <c r="C526" s="124"/>
      <c r="D526" s="124"/>
      <c r="E526" s="124"/>
      <c r="F526" s="124"/>
      <c r="G526" s="124"/>
    </row>
    <row r="527" spans="2:7" x14ac:dyDescent="0.25">
      <c r="B527" s="124"/>
      <c r="C527" s="124"/>
      <c r="D527" s="124"/>
      <c r="E527" s="124"/>
      <c r="F527" s="124"/>
      <c r="G527" s="124"/>
    </row>
    <row r="528" spans="2:7" x14ac:dyDescent="0.25">
      <c r="B528" s="124"/>
      <c r="C528" s="124"/>
      <c r="D528" s="124"/>
      <c r="E528" s="124"/>
      <c r="F528" s="124"/>
      <c r="G528" s="124"/>
    </row>
    <row r="529" spans="2:7" x14ac:dyDescent="0.25">
      <c r="B529" s="124"/>
      <c r="C529" s="124"/>
      <c r="D529" s="124"/>
      <c r="E529" s="124"/>
      <c r="F529" s="124"/>
      <c r="G529" s="124"/>
    </row>
    <row r="530" spans="2:7" x14ac:dyDescent="0.25">
      <c r="B530" s="124"/>
      <c r="C530" s="124"/>
      <c r="D530" s="124"/>
      <c r="E530" s="124"/>
      <c r="F530" s="124"/>
      <c r="G530" s="124"/>
    </row>
    <row r="531" spans="2:7" x14ac:dyDescent="0.25">
      <c r="B531" s="124"/>
      <c r="C531" s="124"/>
      <c r="D531" s="124"/>
      <c r="E531" s="124"/>
      <c r="F531" s="124"/>
      <c r="G531" s="124"/>
    </row>
    <row r="532" spans="2:7" x14ac:dyDescent="0.25">
      <c r="B532" s="124"/>
      <c r="C532" s="124"/>
      <c r="D532" s="124"/>
      <c r="E532" s="124"/>
      <c r="F532" s="124"/>
      <c r="G532" s="124"/>
    </row>
    <row r="533" spans="2:7" x14ac:dyDescent="0.25">
      <c r="B533" s="124"/>
      <c r="C533" s="124"/>
      <c r="D533" s="124"/>
      <c r="E533" s="124"/>
      <c r="F533" s="124"/>
      <c r="G533" s="124"/>
    </row>
    <row r="534" spans="2:7" x14ac:dyDescent="0.25">
      <c r="B534" s="124"/>
      <c r="C534" s="124"/>
      <c r="D534" s="124"/>
      <c r="E534" s="124"/>
      <c r="F534" s="124"/>
      <c r="G534" s="124"/>
    </row>
    <row r="535" spans="2:7" x14ac:dyDescent="0.25">
      <c r="B535" s="124"/>
      <c r="C535" s="124"/>
      <c r="D535" s="124"/>
      <c r="E535" s="124"/>
      <c r="F535" s="124"/>
      <c r="G535" s="124"/>
    </row>
    <row r="536" spans="2:7" x14ac:dyDescent="0.25">
      <c r="B536" s="124"/>
      <c r="C536" s="124"/>
      <c r="D536" s="124"/>
      <c r="E536" s="124"/>
      <c r="F536" s="124"/>
      <c r="G536" s="124"/>
    </row>
    <row r="537" spans="2:7" x14ac:dyDescent="0.25">
      <c r="B537" s="124"/>
      <c r="C537" s="124"/>
      <c r="D537" s="124"/>
      <c r="E537" s="124"/>
      <c r="F537" s="124"/>
      <c r="G537" s="124"/>
    </row>
    <row r="538" spans="2:7" x14ac:dyDescent="0.25">
      <c r="B538" s="124"/>
      <c r="C538" s="124"/>
      <c r="D538" s="124"/>
      <c r="E538" s="124"/>
      <c r="F538" s="124"/>
      <c r="G538" s="124"/>
    </row>
    <row r="539" spans="2:7" x14ac:dyDescent="0.25">
      <c r="B539" s="124"/>
      <c r="C539" s="124"/>
      <c r="D539" s="124"/>
      <c r="E539" s="124"/>
      <c r="F539" s="124"/>
      <c r="G539" s="124"/>
    </row>
    <row r="540" spans="2:7" x14ac:dyDescent="0.25">
      <c r="B540" s="124"/>
      <c r="C540" s="124"/>
      <c r="D540" s="124"/>
      <c r="E540" s="124"/>
      <c r="F540" s="124"/>
      <c r="G540" s="124"/>
    </row>
    <row r="541" spans="2:7" x14ac:dyDescent="0.25">
      <c r="B541" s="124"/>
      <c r="C541" s="124"/>
      <c r="D541" s="124"/>
      <c r="E541" s="124"/>
      <c r="F541" s="124"/>
      <c r="G541" s="124"/>
    </row>
    <row r="542" spans="2:7" x14ac:dyDescent="0.25">
      <c r="B542" s="124"/>
      <c r="C542" s="124"/>
      <c r="D542" s="124"/>
      <c r="E542" s="124"/>
      <c r="F542" s="124"/>
      <c r="G542" s="124"/>
    </row>
    <row r="543" spans="2:7" x14ac:dyDescent="0.25">
      <c r="B543" s="124"/>
      <c r="C543" s="124"/>
      <c r="D543" s="124"/>
      <c r="E543" s="124"/>
      <c r="F543" s="124"/>
      <c r="G543" s="124"/>
    </row>
    <row r="544" spans="2:7" x14ac:dyDescent="0.25">
      <c r="B544" s="124"/>
      <c r="C544" s="124"/>
      <c r="D544" s="124"/>
      <c r="E544" s="124"/>
      <c r="F544" s="124"/>
      <c r="G544" s="124"/>
    </row>
    <row r="545" spans="2:7" x14ac:dyDescent="0.25">
      <c r="B545" s="124"/>
      <c r="C545" s="124"/>
      <c r="D545" s="124"/>
      <c r="E545" s="124"/>
      <c r="F545" s="124"/>
      <c r="G545" s="124"/>
    </row>
    <row r="546" spans="2:7" x14ac:dyDescent="0.25">
      <c r="B546" s="124"/>
      <c r="C546" s="124"/>
      <c r="D546" s="124"/>
      <c r="E546" s="124"/>
      <c r="F546" s="124"/>
      <c r="G546" s="124"/>
    </row>
    <row r="547" spans="2:7" x14ac:dyDescent="0.25">
      <c r="B547" s="124"/>
      <c r="C547" s="124"/>
      <c r="D547" s="124"/>
      <c r="E547" s="124"/>
      <c r="F547" s="124"/>
      <c r="G547" s="124"/>
    </row>
    <row r="548" spans="2:7" x14ac:dyDescent="0.25">
      <c r="B548" s="124"/>
      <c r="C548" s="124"/>
      <c r="D548" s="124"/>
      <c r="E548" s="124"/>
      <c r="F548" s="124"/>
      <c r="G548" s="124"/>
    </row>
    <row r="549" spans="2:7" x14ac:dyDescent="0.25">
      <c r="B549" s="124"/>
      <c r="C549" s="124"/>
      <c r="D549" s="124"/>
      <c r="E549" s="124"/>
      <c r="F549" s="124"/>
      <c r="G549" s="124"/>
    </row>
    <row r="550" spans="2:7" x14ac:dyDescent="0.25">
      <c r="B550" s="124"/>
      <c r="C550" s="124"/>
      <c r="D550" s="124"/>
      <c r="E550" s="124"/>
      <c r="F550" s="124"/>
      <c r="G550" s="124"/>
    </row>
    <row r="551" spans="2:7" x14ac:dyDescent="0.25">
      <c r="B551" s="124"/>
      <c r="C551" s="124"/>
      <c r="D551" s="124"/>
      <c r="E551" s="124"/>
      <c r="F551" s="124"/>
      <c r="G551" s="124"/>
    </row>
    <row r="552" spans="2:7" x14ac:dyDescent="0.25">
      <c r="B552" s="124"/>
      <c r="C552" s="124"/>
      <c r="D552" s="124"/>
      <c r="E552" s="124"/>
      <c r="F552" s="124"/>
      <c r="G552" s="124"/>
    </row>
    <row r="553" spans="2:7" x14ac:dyDescent="0.25">
      <c r="B553" s="124"/>
      <c r="C553" s="124"/>
      <c r="D553" s="124"/>
      <c r="E553" s="124"/>
      <c r="F553" s="124"/>
      <c r="G553" s="124"/>
    </row>
    <row r="554" spans="2:7" x14ac:dyDescent="0.25">
      <c r="B554" s="124"/>
      <c r="C554" s="124"/>
      <c r="D554" s="124"/>
      <c r="E554" s="124"/>
      <c r="F554" s="124"/>
      <c r="G554" s="124"/>
    </row>
    <row r="555" spans="2:7" x14ac:dyDescent="0.25">
      <c r="B555" s="124"/>
      <c r="C555" s="124"/>
      <c r="D555" s="124"/>
      <c r="E555" s="124"/>
      <c r="F555" s="124"/>
      <c r="G555" s="124"/>
    </row>
    <row r="556" spans="2:7" x14ac:dyDescent="0.25">
      <c r="B556" s="124"/>
      <c r="C556" s="124"/>
      <c r="D556" s="124"/>
      <c r="E556" s="124"/>
      <c r="F556" s="124"/>
      <c r="G556" s="124"/>
    </row>
    <row r="557" spans="2:7" x14ac:dyDescent="0.25">
      <c r="B557" s="124"/>
      <c r="C557" s="124"/>
      <c r="D557" s="124"/>
      <c r="E557" s="124"/>
      <c r="F557" s="124"/>
      <c r="G557" s="124"/>
    </row>
    <row r="558" spans="2:7" x14ac:dyDescent="0.25">
      <c r="B558" s="124"/>
      <c r="C558" s="124"/>
      <c r="D558" s="124"/>
      <c r="E558" s="124"/>
      <c r="F558" s="124"/>
      <c r="G558" s="124"/>
    </row>
    <row r="559" spans="2:7" x14ac:dyDescent="0.25">
      <c r="B559" s="124"/>
      <c r="C559" s="124"/>
      <c r="D559" s="124"/>
      <c r="E559" s="124"/>
      <c r="F559" s="124"/>
      <c r="G559" s="124"/>
    </row>
    <row r="560" spans="2:7" x14ac:dyDescent="0.25">
      <c r="B560" s="124"/>
      <c r="C560" s="124"/>
      <c r="D560" s="124"/>
      <c r="E560" s="124"/>
      <c r="F560" s="124"/>
      <c r="G560" s="124"/>
    </row>
    <row r="561" spans="2:7" x14ac:dyDescent="0.25">
      <c r="B561" s="124"/>
      <c r="C561" s="124"/>
      <c r="D561" s="124"/>
      <c r="E561" s="124"/>
      <c r="F561" s="124"/>
      <c r="G561" s="124"/>
    </row>
    <row r="562" spans="2:7" x14ac:dyDescent="0.25">
      <c r="B562" s="124"/>
      <c r="C562" s="124"/>
      <c r="D562" s="124"/>
      <c r="E562" s="124"/>
      <c r="F562" s="124"/>
      <c r="G562" s="124"/>
    </row>
    <row r="563" spans="2:7" x14ac:dyDescent="0.25">
      <c r="B563" s="124"/>
      <c r="C563" s="124"/>
      <c r="D563" s="124"/>
      <c r="E563" s="124"/>
      <c r="F563" s="124"/>
      <c r="G563" s="124"/>
    </row>
    <row r="564" spans="2:7" x14ac:dyDescent="0.25">
      <c r="B564" s="124"/>
      <c r="C564" s="124"/>
      <c r="D564" s="124"/>
      <c r="E564" s="124"/>
      <c r="F564" s="124"/>
      <c r="G564" s="124"/>
    </row>
    <row r="565" spans="2:7" x14ac:dyDescent="0.25">
      <c r="B565" s="124"/>
      <c r="C565" s="124"/>
      <c r="D565" s="124"/>
      <c r="E565" s="124"/>
      <c r="F565" s="124"/>
      <c r="G565" s="124"/>
    </row>
    <row r="566" spans="2:7" x14ac:dyDescent="0.25">
      <c r="B566" s="124"/>
      <c r="C566" s="124"/>
      <c r="D566" s="124"/>
      <c r="E566" s="124"/>
      <c r="F566" s="124"/>
      <c r="G566" s="124"/>
    </row>
    <row r="567" spans="2:7" x14ac:dyDescent="0.25">
      <c r="B567" s="124"/>
      <c r="C567" s="124"/>
      <c r="D567" s="124"/>
      <c r="E567" s="124"/>
      <c r="F567" s="124"/>
      <c r="G567" s="124"/>
    </row>
    <row r="568" spans="2:7" x14ac:dyDescent="0.25">
      <c r="B568" s="124"/>
      <c r="C568" s="124"/>
      <c r="D568" s="124"/>
      <c r="E568" s="124"/>
      <c r="F568" s="124"/>
      <c r="G568" s="124"/>
    </row>
    <row r="569" spans="2:7" x14ac:dyDescent="0.25">
      <c r="B569" s="124"/>
      <c r="C569" s="124"/>
      <c r="D569" s="124"/>
      <c r="E569" s="124"/>
      <c r="F569" s="124"/>
      <c r="G569" s="124"/>
    </row>
    <row r="570" spans="2:7" x14ac:dyDescent="0.25">
      <c r="B570" s="124"/>
      <c r="C570" s="124"/>
      <c r="D570" s="124"/>
      <c r="E570" s="124"/>
      <c r="F570" s="124"/>
      <c r="G570" s="124"/>
    </row>
    <row r="571" spans="2:7" x14ac:dyDescent="0.25">
      <c r="B571" s="124"/>
      <c r="C571" s="124"/>
      <c r="D571" s="124"/>
      <c r="E571" s="124"/>
      <c r="F571" s="124"/>
      <c r="G571" s="124"/>
    </row>
    <row r="572" spans="2:7" x14ac:dyDescent="0.25">
      <c r="B572" s="124"/>
      <c r="C572" s="124"/>
      <c r="D572" s="124"/>
      <c r="E572" s="124"/>
      <c r="F572" s="124"/>
      <c r="G572" s="124"/>
    </row>
    <row r="573" spans="2:7" x14ac:dyDescent="0.25">
      <c r="B573" s="124"/>
      <c r="C573" s="124"/>
      <c r="D573" s="124"/>
      <c r="E573" s="124"/>
      <c r="F573" s="124"/>
      <c r="G573" s="124"/>
    </row>
    <row r="574" spans="2:7" x14ac:dyDescent="0.25">
      <c r="B574" s="124"/>
      <c r="C574" s="124"/>
      <c r="D574" s="124"/>
      <c r="E574" s="124"/>
      <c r="F574" s="124"/>
      <c r="G574" s="124"/>
    </row>
    <row r="575" spans="2:7" x14ac:dyDescent="0.25">
      <c r="B575" s="124"/>
      <c r="C575" s="124"/>
      <c r="D575" s="124"/>
      <c r="E575" s="124"/>
      <c r="F575" s="124"/>
      <c r="G575" s="124"/>
    </row>
    <row r="576" spans="2:7" x14ac:dyDescent="0.25">
      <c r="B576" s="124"/>
      <c r="C576" s="124"/>
      <c r="D576" s="124"/>
      <c r="E576" s="124"/>
      <c r="F576" s="124"/>
      <c r="G576" s="124"/>
    </row>
    <row r="577" spans="2:7" x14ac:dyDescent="0.25">
      <c r="B577" s="124"/>
      <c r="C577" s="124"/>
      <c r="D577" s="124"/>
      <c r="E577" s="124"/>
      <c r="F577" s="124"/>
      <c r="G577" s="124"/>
    </row>
    <row r="578" spans="2:7" x14ac:dyDescent="0.25">
      <c r="B578" s="124"/>
      <c r="C578" s="124"/>
      <c r="D578" s="124"/>
      <c r="E578" s="124"/>
      <c r="F578" s="124"/>
      <c r="G578" s="124"/>
    </row>
    <row r="579" spans="2:7" x14ac:dyDescent="0.25">
      <c r="B579" s="124"/>
      <c r="C579" s="124"/>
      <c r="D579" s="124"/>
      <c r="E579" s="124"/>
      <c r="F579" s="124"/>
      <c r="G579" s="124"/>
    </row>
    <row r="580" spans="2:7" x14ac:dyDescent="0.25">
      <c r="B580" s="124"/>
      <c r="C580" s="124"/>
      <c r="D580" s="124"/>
      <c r="E580" s="124"/>
      <c r="F580" s="124"/>
      <c r="G580" s="124"/>
    </row>
    <row r="581" spans="2:7" x14ac:dyDescent="0.25">
      <c r="B581" s="124"/>
      <c r="C581" s="124"/>
      <c r="D581" s="124"/>
      <c r="E581" s="124"/>
      <c r="F581" s="124"/>
      <c r="G581" s="124"/>
    </row>
    <row r="582" spans="2:7" x14ac:dyDescent="0.25">
      <c r="B582" s="124"/>
      <c r="C582" s="124"/>
      <c r="D582" s="124"/>
      <c r="E582" s="124"/>
      <c r="F582" s="124"/>
      <c r="G582" s="124"/>
    </row>
    <row r="583" spans="2:7" x14ac:dyDescent="0.25">
      <c r="B583" s="124"/>
      <c r="C583" s="124"/>
      <c r="D583" s="124"/>
      <c r="E583" s="124"/>
      <c r="F583" s="124"/>
      <c r="G583" s="124"/>
    </row>
    <row r="584" spans="2:7" x14ac:dyDescent="0.25">
      <c r="B584" s="124"/>
      <c r="C584" s="124"/>
      <c r="D584" s="124"/>
      <c r="E584" s="124"/>
      <c r="F584" s="124"/>
      <c r="G584" s="124"/>
    </row>
    <row r="585" spans="2:7" x14ac:dyDescent="0.25">
      <c r="B585" s="124"/>
      <c r="C585" s="124"/>
      <c r="D585" s="124"/>
      <c r="E585" s="124"/>
      <c r="F585" s="124"/>
      <c r="G585" s="124"/>
    </row>
    <row r="586" spans="2:7" x14ac:dyDescent="0.25">
      <c r="B586" s="124"/>
      <c r="C586" s="124"/>
      <c r="D586" s="124"/>
      <c r="E586" s="124"/>
      <c r="F586" s="124"/>
      <c r="G586" s="124"/>
    </row>
    <row r="587" spans="2:7" x14ac:dyDescent="0.25">
      <c r="B587" s="124"/>
      <c r="C587" s="124"/>
      <c r="D587" s="124"/>
      <c r="E587" s="124"/>
      <c r="F587" s="124"/>
      <c r="G587" s="124"/>
    </row>
    <row r="588" spans="2:7" x14ac:dyDescent="0.25">
      <c r="B588" s="124"/>
      <c r="C588" s="124"/>
      <c r="D588" s="124"/>
      <c r="E588" s="124"/>
      <c r="F588" s="124"/>
      <c r="G588" s="124"/>
    </row>
    <row r="589" spans="2:7" x14ac:dyDescent="0.25">
      <c r="B589" s="124"/>
      <c r="C589" s="124"/>
      <c r="D589" s="124"/>
      <c r="E589" s="124"/>
      <c r="F589" s="124"/>
      <c r="G589" s="124"/>
    </row>
    <row r="590" spans="2:7" x14ac:dyDescent="0.25">
      <c r="B590" s="124"/>
      <c r="C590" s="124"/>
      <c r="D590" s="124"/>
      <c r="E590" s="124"/>
      <c r="F590" s="124"/>
      <c r="G590" s="124"/>
    </row>
    <row r="591" spans="2:7" x14ac:dyDescent="0.25">
      <c r="B591" s="124"/>
      <c r="C591" s="124"/>
      <c r="D591" s="124"/>
      <c r="E591" s="124"/>
      <c r="F591" s="124"/>
      <c r="G591" s="124"/>
    </row>
    <row r="592" spans="2:7" x14ac:dyDescent="0.25">
      <c r="B592" s="124"/>
      <c r="C592" s="124"/>
      <c r="D592" s="124"/>
      <c r="E592" s="124"/>
      <c r="F592" s="124"/>
      <c r="G592" s="124"/>
    </row>
    <row r="593" spans="2:7" x14ac:dyDescent="0.25">
      <c r="B593" s="124"/>
      <c r="C593" s="124"/>
      <c r="D593" s="124"/>
      <c r="E593" s="124"/>
      <c r="F593" s="124"/>
      <c r="G593" s="124"/>
    </row>
    <row r="594" spans="2:7" x14ac:dyDescent="0.25">
      <c r="B594" s="124"/>
      <c r="C594" s="124"/>
      <c r="D594" s="124"/>
      <c r="E594" s="124"/>
      <c r="F594" s="124"/>
      <c r="G594" s="124"/>
    </row>
    <row r="595" spans="2:7" x14ac:dyDescent="0.25">
      <c r="B595" s="124"/>
      <c r="C595" s="124"/>
      <c r="D595" s="124"/>
      <c r="E595" s="124"/>
      <c r="F595" s="124"/>
      <c r="G595" s="124"/>
    </row>
    <row r="596" spans="2:7" x14ac:dyDescent="0.25">
      <c r="B596" s="124"/>
      <c r="C596" s="124"/>
      <c r="D596" s="124"/>
      <c r="E596" s="124"/>
      <c r="F596" s="124"/>
      <c r="G596" s="124"/>
    </row>
    <row r="597" spans="2:7" x14ac:dyDescent="0.25">
      <c r="B597" s="124"/>
      <c r="C597" s="124"/>
      <c r="D597" s="124"/>
      <c r="E597" s="124"/>
      <c r="F597" s="124"/>
      <c r="G597" s="124"/>
    </row>
    <row r="598" spans="2:7" x14ac:dyDescent="0.25">
      <c r="B598" s="124"/>
      <c r="C598" s="124"/>
      <c r="D598" s="124"/>
      <c r="E598" s="124"/>
      <c r="F598" s="124"/>
      <c r="G598" s="124"/>
    </row>
    <row r="599" spans="2:7" x14ac:dyDescent="0.25">
      <c r="B599" s="124"/>
      <c r="C599" s="124"/>
      <c r="D599" s="124"/>
      <c r="E599" s="124"/>
      <c r="F599" s="124"/>
      <c r="G599" s="124"/>
    </row>
    <row r="600" spans="2:7" x14ac:dyDescent="0.25">
      <c r="B600" s="124"/>
      <c r="C600" s="124"/>
      <c r="D600" s="124"/>
      <c r="E600" s="124"/>
      <c r="F600" s="124"/>
      <c r="G600" s="124"/>
    </row>
    <row r="601" spans="2:7" x14ac:dyDescent="0.25">
      <c r="B601" s="124"/>
      <c r="C601" s="124"/>
      <c r="D601" s="124"/>
      <c r="E601" s="124"/>
      <c r="F601" s="124"/>
      <c r="G601" s="124"/>
    </row>
    <row r="602" spans="2:7" x14ac:dyDescent="0.25">
      <c r="B602" s="124"/>
      <c r="C602" s="124"/>
      <c r="D602" s="124"/>
      <c r="E602" s="124"/>
      <c r="F602" s="124"/>
      <c r="G602" s="124"/>
    </row>
    <row r="603" spans="2:7" x14ac:dyDescent="0.25">
      <c r="B603" s="124"/>
      <c r="C603" s="124"/>
      <c r="D603" s="124"/>
      <c r="E603" s="124"/>
      <c r="F603" s="124"/>
      <c r="G603" s="124"/>
    </row>
    <row r="604" spans="2:7" x14ac:dyDescent="0.25">
      <c r="B604" s="124"/>
      <c r="C604" s="124"/>
      <c r="D604" s="124"/>
      <c r="E604" s="124"/>
      <c r="F604" s="124"/>
      <c r="G604" s="124"/>
    </row>
    <row r="605" spans="2:7" x14ac:dyDescent="0.25">
      <c r="B605" s="124"/>
      <c r="C605" s="124"/>
      <c r="D605" s="124"/>
      <c r="E605" s="124"/>
      <c r="F605" s="124"/>
      <c r="G605" s="124"/>
    </row>
    <row r="606" spans="2:7" x14ac:dyDescent="0.25">
      <c r="B606" s="124"/>
      <c r="C606" s="124"/>
      <c r="D606" s="124"/>
      <c r="E606" s="124"/>
      <c r="F606" s="124"/>
      <c r="G606" s="124"/>
    </row>
    <row r="607" spans="2:7" x14ac:dyDescent="0.25">
      <c r="B607" s="124"/>
      <c r="C607" s="124"/>
      <c r="D607" s="124"/>
      <c r="E607" s="124"/>
      <c r="F607" s="124"/>
      <c r="G607" s="124"/>
    </row>
    <row r="608" spans="2:7" x14ac:dyDescent="0.25">
      <c r="B608" s="124"/>
      <c r="C608" s="124"/>
      <c r="D608" s="124"/>
      <c r="E608" s="124"/>
      <c r="F608" s="124"/>
      <c r="G608" s="124"/>
    </row>
    <row r="609" spans="2:7" x14ac:dyDescent="0.25">
      <c r="B609" s="124"/>
      <c r="C609" s="124"/>
      <c r="D609" s="124"/>
      <c r="E609" s="124"/>
      <c r="F609" s="124"/>
      <c r="G609" s="124"/>
    </row>
    <row r="610" spans="2:7" x14ac:dyDescent="0.25">
      <c r="B610" s="124"/>
      <c r="C610" s="124"/>
      <c r="D610" s="124"/>
      <c r="E610" s="124"/>
      <c r="F610" s="124"/>
      <c r="G610" s="124"/>
    </row>
    <row r="611" spans="2:7" x14ac:dyDescent="0.25">
      <c r="B611" s="124"/>
      <c r="C611" s="124"/>
      <c r="D611" s="124"/>
      <c r="E611" s="124"/>
      <c r="F611" s="124"/>
      <c r="G611" s="124"/>
    </row>
    <row r="612" spans="2:7" x14ac:dyDescent="0.25">
      <c r="B612" s="124"/>
      <c r="C612" s="124"/>
      <c r="D612" s="124"/>
      <c r="E612" s="124"/>
      <c r="F612" s="124"/>
      <c r="G612" s="124"/>
    </row>
    <row r="613" spans="2:7" x14ac:dyDescent="0.25">
      <c r="B613" s="124"/>
      <c r="C613" s="124"/>
      <c r="D613" s="124"/>
      <c r="E613" s="124"/>
      <c r="F613" s="124"/>
      <c r="G613" s="124"/>
    </row>
    <row r="614" spans="2:7" x14ac:dyDescent="0.25">
      <c r="B614" s="124"/>
      <c r="C614" s="124"/>
      <c r="D614" s="124"/>
      <c r="E614" s="124"/>
      <c r="F614" s="124"/>
      <c r="G614" s="124"/>
    </row>
    <row r="615" spans="2:7" x14ac:dyDescent="0.25">
      <c r="B615" s="124"/>
      <c r="C615" s="124"/>
      <c r="D615" s="124"/>
      <c r="E615" s="124"/>
      <c r="F615" s="124"/>
      <c r="G615" s="124"/>
    </row>
    <row r="616" spans="2:7" x14ac:dyDescent="0.25">
      <c r="B616" s="124"/>
      <c r="C616" s="124"/>
      <c r="D616" s="124"/>
      <c r="E616" s="124"/>
      <c r="F616" s="124"/>
      <c r="G616" s="124"/>
    </row>
    <row r="617" spans="2:7" x14ac:dyDescent="0.25">
      <c r="B617" s="124"/>
      <c r="C617" s="124"/>
      <c r="D617" s="124"/>
      <c r="E617" s="124"/>
      <c r="F617" s="124"/>
      <c r="G617" s="124"/>
    </row>
    <row r="618" spans="2:7" x14ac:dyDescent="0.25">
      <c r="B618" s="124"/>
      <c r="C618" s="124"/>
      <c r="D618" s="124"/>
      <c r="E618" s="124"/>
      <c r="F618" s="124"/>
      <c r="G618" s="124"/>
    </row>
    <row r="619" spans="2:7" x14ac:dyDescent="0.25">
      <c r="B619" s="124"/>
      <c r="C619" s="124"/>
      <c r="D619" s="124"/>
      <c r="E619" s="124"/>
      <c r="F619" s="124"/>
      <c r="G619" s="124"/>
    </row>
    <row r="620" spans="2:7" x14ac:dyDescent="0.25">
      <c r="B620" s="124"/>
      <c r="C620" s="124"/>
      <c r="D620" s="124"/>
      <c r="E620" s="124"/>
      <c r="F620" s="124"/>
      <c r="G620" s="124"/>
    </row>
    <row r="621" spans="2:7" x14ac:dyDescent="0.25">
      <c r="B621" s="124"/>
      <c r="C621" s="124"/>
      <c r="D621" s="124"/>
      <c r="E621" s="124"/>
      <c r="F621" s="124"/>
      <c r="G621" s="124"/>
    </row>
    <row r="622" spans="2:7" x14ac:dyDescent="0.25">
      <c r="B622" s="124"/>
      <c r="C622" s="124"/>
      <c r="D622" s="124"/>
      <c r="E622" s="124"/>
      <c r="F622" s="124"/>
      <c r="G622" s="124"/>
    </row>
    <row r="623" spans="2:7" x14ac:dyDescent="0.25">
      <c r="B623" s="124"/>
      <c r="C623" s="124"/>
      <c r="D623" s="124"/>
      <c r="E623" s="124"/>
      <c r="F623" s="124"/>
      <c r="G623" s="124"/>
    </row>
    <row r="624" spans="2:7" x14ac:dyDescent="0.25">
      <c r="B624" s="124"/>
      <c r="C624" s="124"/>
      <c r="D624" s="124"/>
      <c r="E624" s="124"/>
      <c r="F624" s="124"/>
      <c r="G624" s="124"/>
    </row>
    <row r="625" spans="2:7" x14ac:dyDescent="0.25">
      <c r="B625" s="124"/>
      <c r="C625" s="124"/>
      <c r="D625" s="124"/>
      <c r="E625" s="124"/>
      <c r="F625" s="124"/>
      <c r="G625" s="124"/>
    </row>
    <row r="626" spans="2:7" x14ac:dyDescent="0.25">
      <c r="B626" s="124"/>
      <c r="C626" s="124"/>
      <c r="D626" s="124"/>
      <c r="E626" s="124"/>
      <c r="F626" s="124"/>
      <c r="G626" s="124"/>
    </row>
    <row r="627" spans="2:7" x14ac:dyDescent="0.25">
      <c r="B627" s="124"/>
      <c r="C627" s="124"/>
      <c r="D627" s="124"/>
      <c r="E627" s="124"/>
      <c r="F627" s="124"/>
      <c r="G627" s="124"/>
    </row>
    <row r="628" spans="2:7" x14ac:dyDescent="0.25">
      <c r="B628" s="124"/>
      <c r="C628" s="124"/>
      <c r="D628" s="124"/>
      <c r="E628" s="124"/>
      <c r="F628" s="124"/>
      <c r="G628" s="124"/>
    </row>
    <row r="629" spans="2:7" x14ac:dyDescent="0.25">
      <c r="B629" s="124"/>
      <c r="C629" s="124"/>
      <c r="D629" s="124"/>
      <c r="E629" s="124"/>
      <c r="F629" s="124"/>
      <c r="G629" s="124"/>
    </row>
    <row r="630" spans="2:7" x14ac:dyDescent="0.25">
      <c r="B630" s="124"/>
      <c r="C630" s="124"/>
      <c r="D630" s="124"/>
      <c r="E630" s="124"/>
      <c r="F630" s="124"/>
      <c r="G630" s="124"/>
    </row>
    <row r="631" spans="2:7" x14ac:dyDescent="0.25">
      <c r="B631" s="124"/>
      <c r="C631" s="124"/>
      <c r="D631" s="124"/>
      <c r="E631" s="124"/>
      <c r="F631" s="124"/>
      <c r="G631" s="124"/>
    </row>
    <row r="632" spans="2:7" x14ac:dyDescent="0.25">
      <c r="B632" s="124"/>
      <c r="C632" s="124"/>
      <c r="D632" s="124"/>
      <c r="E632" s="124"/>
      <c r="F632" s="124"/>
      <c r="G632" s="124"/>
    </row>
    <row r="633" spans="2:7" x14ac:dyDescent="0.25">
      <c r="B633" s="124"/>
      <c r="C633" s="124"/>
      <c r="D633" s="124"/>
      <c r="E633" s="124"/>
      <c r="F633" s="124"/>
      <c r="G633" s="124"/>
    </row>
    <row r="634" spans="2:7" x14ac:dyDescent="0.25">
      <c r="B634" s="124"/>
      <c r="C634" s="124"/>
      <c r="D634" s="124"/>
      <c r="E634" s="124"/>
      <c r="F634" s="124"/>
      <c r="G634" s="124"/>
    </row>
    <row r="635" spans="2:7" x14ac:dyDescent="0.25">
      <c r="B635" s="124"/>
      <c r="C635" s="124"/>
      <c r="D635" s="124"/>
      <c r="E635" s="124"/>
      <c r="F635" s="124"/>
      <c r="G635" s="124"/>
    </row>
    <row r="636" spans="2:7" x14ac:dyDescent="0.25">
      <c r="B636" s="124"/>
      <c r="C636" s="124"/>
      <c r="D636" s="124"/>
      <c r="E636" s="124"/>
      <c r="F636" s="124"/>
      <c r="G636" s="124"/>
    </row>
    <row r="637" spans="2:7" x14ac:dyDescent="0.25">
      <c r="B637" s="124"/>
      <c r="C637" s="124"/>
      <c r="D637" s="124"/>
      <c r="E637" s="124"/>
      <c r="F637" s="124"/>
      <c r="G637" s="124"/>
    </row>
    <row r="638" spans="2:7" x14ac:dyDescent="0.25">
      <c r="B638" s="124"/>
      <c r="C638" s="124"/>
      <c r="D638" s="124"/>
      <c r="E638" s="124"/>
      <c r="F638" s="124"/>
      <c r="G638" s="124"/>
    </row>
    <row r="639" spans="2:7" x14ac:dyDescent="0.25">
      <c r="B639" s="124"/>
      <c r="C639" s="124"/>
      <c r="D639" s="124"/>
      <c r="E639" s="124"/>
      <c r="F639" s="124"/>
      <c r="G639" s="124"/>
    </row>
    <row r="640" spans="2:7" x14ac:dyDescent="0.25">
      <c r="B640" s="124"/>
      <c r="C640" s="124"/>
      <c r="D640" s="124"/>
      <c r="E640" s="124"/>
      <c r="F640" s="124"/>
      <c r="G640" s="124"/>
    </row>
    <row r="641" spans="2:7" x14ac:dyDescent="0.25">
      <c r="B641" s="124"/>
      <c r="C641" s="124"/>
      <c r="D641" s="124"/>
      <c r="E641" s="124"/>
      <c r="F641" s="124"/>
      <c r="G641" s="124"/>
    </row>
    <row r="642" spans="2:7" x14ac:dyDescent="0.25">
      <c r="B642" s="124"/>
      <c r="C642" s="124"/>
      <c r="D642" s="124"/>
      <c r="E642" s="124"/>
      <c r="F642" s="124"/>
      <c r="G642" s="124"/>
    </row>
    <row r="643" spans="2:7" x14ac:dyDescent="0.25">
      <c r="B643" s="124"/>
      <c r="C643" s="124"/>
      <c r="D643" s="124"/>
      <c r="E643" s="124"/>
      <c r="F643" s="124"/>
      <c r="G643" s="124"/>
    </row>
    <row r="644" spans="2:7" x14ac:dyDescent="0.25">
      <c r="B644" s="124"/>
      <c r="C644" s="124"/>
      <c r="D644" s="124"/>
      <c r="E644" s="124"/>
      <c r="F644" s="124"/>
      <c r="G644" s="124"/>
    </row>
    <row r="645" spans="2:7" x14ac:dyDescent="0.25">
      <c r="B645" s="124"/>
      <c r="C645" s="124"/>
      <c r="D645" s="124"/>
      <c r="E645" s="124"/>
      <c r="F645" s="124"/>
      <c r="G645" s="124"/>
    </row>
    <row r="646" spans="2:7" x14ac:dyDescent="0.25">
      <c r="B646" s="124"/>
      <c r="C646" s="124"/>
      <c r="D646" s="124"/>
      <c r="E646" s="124"/>
      <c r="F646" s="124"/>
      <c r="G646" s="124"/>
    </row>
    <row r="647" spans="2:7" x14ac:dyDescent="0.25">
      <c r="B647" s="124"/>
      <c r="C647" s="124"/>
      <c r="D647" s="124"/>
      <c r="E647" s="124"/>
      <c r="F647" s="124"/>
      <c r="G647" s="124"/>
    </row>
    <row r="648" spans="2:7" x14ac:dyDescent="0.25">
      <c r="B648" s="124"/>
      <c r="C648" s="124"/>
      <c r="D648" s="124"/>
      <c r="E648" s="124"/>
      <c r="F648" s="124"/>
      <c r="G648" s="124"/>
    </row>
    <row r="649" spans="2:7" x14ac:dyDescent="0.25">
      <c r="B649" s="124"/>
      <c r="C649" s="124"/>
      <c r="D649" s="124"/>
      <c r="E649" s="124"/>
      <c r="F649" s="124"/>
      <c r="G649" s="124"/>
    </row>
    <row r="650" spans="2:7" x14ac:dyDescent="0.25">
      <c r="B650" s="124"/>
      <c r="C650" s="124"/>
      <c r="D650" s="124"/>
      <c r="E650" s="124"/>
      <c r="F650" s="124"/>
      <c r="G650" s="124"/>
    </row>
    <row r="651" spans="2:7" x14ac:dyDescent="0.25">
      <c r="B651" s="124"/>
      <c r="C651" s="124"/>
      <c r="D651" s="124"/>
      <c r="E651" s="124"/>
      <c r="F651" s="124"/>
      <c r="G651" s="124"/>
    </row>
    <row r="652" spans="2:7" x14ac:dyDescent="0.25">
      <c r="B652" s="124"/>
      <c r="C652" s="124"/>
      <c r="D652" s="124"/>
      <c r="E652" s="124"/>
      <c r="F652" s="124"/>
      <c r="G652" s="124"/>
    </row>
    <row r="653" spans="2:7" x14ac:dyDescent="0.25">
      <c r="B653" s="124"/>
      <c r="C653" s="124"/>
      <c r="D653" s="124"/>
      <c r="E653" s="124"/>
      <c r="F653" s="124"/>
      <c r="G653" s="124"/>
    </row>
    <row r="654" spans="2:7" x14ac:dyDescent="0.25">
      <c r="B654" s="124"/>
      <c r="C654" s="124"/>
      <c r="D654" s="124"/>
      <c r="E654" s="124"/>
      <c r="F654" s="124"/>
      <c r="G654" s="124"/>
    </row>
    <row r="655" spans="2:7" x14ac:dyDescent="0.25">
      <c r="B655" s="124"/>
      <c r="C655" s="124"/>
      <c r="D655" s="124"/>
      <c r="E655" s="124"/>
      <c r="F655" s="124"/>
      <c r="G655" s="124"/>
    </row>
    <row r="656" spans="2:7" x14ac:dyDescent="0.25">
      <c r="B656" s="124"/>
      <c r="C656" s="124"/>
      <c r="D656" s="124"/>
      <c r="E656" s="124"/>
      <c r="F656" s="124"/>
      <c r="G656" s="124"/>
    </row>
    <row r="657" spans="2:7" x14ac:dyDescent="0.25">
      <c r="B657" s="124"/>
      <c r="C657" s="124"/>
      <c r="D657" s="124"/>
      <c r="E657" s="124"/>
      <c r="F657" s="124"/>
      <c r="G657" s="124"/>
    </row>
    <row r="658" spans="2:7" x14ac:dyDescent="0.25">
      <c r="B658" s="124"/>
      <c r="C658" s="124"/>
      <c r="D658" s="124"/>
      <c r="E658" s="124"/>
      <c r="F658" s="124"/>
      <c r="G658" s="124"/>
    </row>
    <row r="659" spans="2:7" x14ac:dyDescent="0.25">
      <c r="B659" s="124"/>
      <c r="C659" s="124"/>
      <c r="D659" s="124"/>
      <c r="E659" s="124"/>
      <c r="F659" s="124"/>
      <c r="G659" s="124"/>
    </row>
    <row r="660" spans="2:7" x14ac:dyDescent="0.25">
      <c r="B660" s="124"/>
      <c r="C660" s="124"/>
      <c r="D660" s="124"/>
      <c r="E660" s="124"/>
      <c r="F660" s="124"/>
      <c r="G660" s="124"/>
    </row>
    <row r="661" spans="2:7" x14ac:dyDescent="0.25">
      <c r="B661" s="124"/>
      <c r="C661" s="124"/>
      <c r="D661" s="124"/>
      <c r="E661" s="124"/>
      <c r="F661" s="124"/>
      <c r="G661" s="124"/>
    </row>
    <row r="662" spans="2:7" x14ac:dyDescent="0.25">
      <c r="B662" s="124"/>
      <c r="C662" s="124"/>
      <c r="D662" s="124"/>
      <c r="E662" s="124"/>
      <c r="F662" s="124"/>
      <c r="G662" s="124"/>
    </row>
    <row r="663" spans="2:7" x14ac:dyDescent="0.25">
      <c r="B663" s="124"/>
      <c r="C663" s="124"/>
      <c r="D663" s="124"/>
      <c r="E663" s="124"/>
      <c r="F663" s="124"/>
      <c r="G663" s="124"/>
    </row>
    <row r="664" spans="2:7" x14ac:dyDescent="0.25">
      <c r="B664" s="124"/>
      <c r="C664" s="124"/>
      <c r="D664" s="124"/>
      <c r="E664" s="124"/>
      <c r="F664" s="124"/>
      <c r="G664" s="124"/>
    </row>
    <row r="665" spans="2:7" x14ac:dyDescent="0.25">
      <c r="B665" s="124"/>
      <c r="C665" s="124"/>
      <c r="D665" s="124"/>
      <c r="E665" s="124"/>
      <c r="F665" s="124"/>
      <c r="G665" s="124"/>
    </row>
    <row r="666" spans="2:7" x14ac:dyDescent="0.25">
      <c r="B666" s="124"/>
      <c r="C666" s="124"/>
      <c r="D666" s="124"/>
      <c r="E666" s="124"/>
      <c r="F666" s="124"/>
      <c r="G666" s="124"/>
    </row>
    <row r="667" spans="2:7" x14ac:dyDescent="0.25">
      <c r="B667" s="124"/>
      <c r="C667" s="124"/>
      <c r="D667" s="124"/>
      <c r="E667" s="124"/>
      <c r="F667" s="124"/>
      <c r="G667" s="124"/>
    </row>
    <row r="668" spans="2:7" x14ac:dyDescent="0.25">
      <c r="B668" s="124"/>
      <c r="C668" s="124"/>
      <c r="D668" s="124"/>
      <c r="E668" s="124"/>
      <c r="F668" s="124"/>
      <c r="G668" s="124"/>
    </row>
    <row r="669" spans="2:7" x14ac:dyDescent="0.25">
      <c r="B669" s="124"/>
      <c r="C669" s="124"/>
      <c r="D669" s="124"/>
      <c r="E669" s="124"/>
      <c r="F669" s="124"/>
      <c r="G669" s="124"/>
    </row>
    <row r="670" spans="2:7" x14ac:dyDescent="0.25">
      <c r="B670" s="124"/>
      <c r="C670" s="124"/>
      <c r="D670" s="124"/>
      <c r="E670" s="124"/>
      <c r="F670" s="124"/>
      <c r="G670" s="124"/>
    </row>
    <row r="671" spans="2:7" x14ac:dyDescent="0.25">
      <c r="B671" s="124"/>
      <c r="C671" s="124"/>
      <c r="D671" s="124"/>
      <c r="E671" s="124"/>
      <c r="F671" s="124"/>
      <c r="G671" s="124"/>
    </row>
    <row r="672" spans="2:7" x14ac:dyDescent="0.25">
      <c r="B672" s="124"/>
      <c r="C672" s="124"/>
      <c r="D672" s="124"/>
      <c r="E672" s="124"/>
      <c r="F672" s="124"/>
      <c r="G672" s="124"/>
    </row>
    <row r="673" spans="2:7" x14ac:dyDescent="0.25">
      <c r="B673" s="124"/>
      <c r="C673" s="124"/>
      <c r="D673" s="124"/>
      <c r="E673" s="124"/>
      <c r="F673" s="124"/>
      <c r="G673" s="124"/>
    </row>
    <row r="674" spans="2:7" x14ac:dyDescent="0.25">
      <c r="B674" s="124"/>
      <c r="C674" s="124"/>
      <c r="D674" s="124"/>
      <c r="E674" s="124"/>
      <c r="F674" s="124"/>
      <c r="G674" s="124"/>
    </row>
    <row r="675" spans="2:7" x14ac:dyDescent="0.25">
      <c r="B675" s="124"/>
      <c r="C675" s="124"/>
      <c r="D675" s="124"/>
      <c r="E675" s="124"/>
      <c r="F675" s="124"/>
      <c r="G675" s="124"/>
    </row>
    <row r="676" spans="2:7" x14ac:dyDescent="0.25">
      <c r="B676" s="124"/>
      <c r="C676" s="124"/>
      <c r="D676" s="124"/>
      <c r="E676" s="124"/>
      <c r="F676" s="124"/>
      <c r="G676" s="124"/>
    </row>
    <row r="677" spans="2:7" x14ac:dyDescent="0.25">
      <c r="B677" s="124"/>
      <c r="C677" s="124"/>
      <c r="D677" s="124"/>
      <c r="E677" s="124"/>
      <c r="F677" s="124"/>
      <c r="G677" s="124"/>
    </row>
    <row r="678" spans="2:7" x14ac:dyDescent="0.25">
      <c r="B678" s="124"/>
      <c r="C678" s="124"/>
      <c r="D678" s="124"/>
      <c r="E678" s="124"/>
      <c r="F678" s="124"/>
      <c r="G678" s="124"/>
    </row>
    <row r="679" spans="2:7" x14ac:dyDescent="0.25">
      <c r="B679" s="124"/>
      <c r="C679" s="124"/>
      <c r="D679" s="124"/>
      <c r="E679" s="124"/>
      <c r="F679" s="124"/>
      <c r="G679" s="124"/>
    </row>
    <row r="680" spans="2:7" x14ac:dyDescent="0.25">
      <c r="B680" s="124"/>
      <c r="C680" s="124"/>
      <c r="D680" s="124"/>
      <c r="E680" s="124"/>
      <c r="F680" s="124"/>
      <c r="G680" s="124"/>
    </row>
    <row r="681" spans="2:7" x14ac:dyDescent="0.25">
      <c r="B681" s="124"/>
      <c r="C681" s="124"/>
      <c r="D681" s="124"/>
      <c r="E681" s="124"/>
      <c r="F681" s="124"/>
      <c r="G681" s="124"/>
    </row>
    <row r="682" spans="2:7" x14ac:dyDescent="0.25">
      <c r="B682" s="124"/>
      <c r="C682" s="124"/>
      <c r="D682" s="124"/>
      <c r="E682" s="124"/>
      <c r="F682" s="124"/>
      <c r="G682" s="124"/>
    </row>
    <row r="683" spans="2:7" x14ac:dyDescent="0.25">
      <c r="B683" s="124"/>
      <c r="C683" s="124"/>
      <c r="D683" s="124"/>
      <c r="E683" s="124"/>
      <c r="F683" s="124"/>
      <c r="G683" s="124"/>
    </row>
    <row r="684" spans="2:7" x14ac:dyDescent="0.25">
      <c r="B684" s="124"/>
      <c r="C684" s="124"/>
      <c r="D684" s="124"/>
      <c r="E684" s="124"/>
      <c r="F684" s="124"/>
      <c r="G684" s="124"/>
    </row>
    <row r="685" spans="2:7" x14ac:dyDescent="0.25">
      <c r="B685" s="124"/>
      <c r="C685" s="124"/>
      <c r="D685" s="124"/>
      <c r="E685" s="124"/>
      <c r="F685" s="124"/>
      <c r="G685" s="124"/>
    </row>
    <row r="686" spans="2:7" x14ac:dyDescent="0.25">
      <c r="B686" s="124"/>
      <c r="C686" s="124"/>
      <c r="D686" s="124"/>
      <c r="E686" s="124"/>
      <c r="F686" s="124"/>
      <c r="G686" s="124"/>
    </row>
    <row r="687" spans="2:7" x14ac:dyDescent="0.25">
      <c r="B687" s="124"/>
      <c r="C687" s="124"/>
      <c r="D687" s="124"/>
      <c r="E687" s="124"/>
      <c r="F687" s="124"/>
      <c r="G687" s="124"/>
    </row>
    <row r="688" spans="2:7" x14ac:dyDescent="0.25">
      <c r="B688" s="124"/>
      <c r="C688" s="124"/>
      <c r="D688" s="124"/>
      <c r="E688" s="124"/>
      <c r="F688" s="124"/>
      <c r="G688" s="124"/>
    </row>
    <row r="689" spans="2:7" x14ac:dyDescent="0.25">
      <c r="B689" s="124"/>
      <c r="C689" s="124"/>
      <c r="D689" s="124"/>
      <c r="E689" s="124"/>
      <c r="F689" s="124"/>
      <c r="G689" s="124"/>
    </row>
    <row r="690" spans="2:7" x14ac:dyDescent="0.25">
      <c r="B690" s="124"/>
      <c r="C690" s="124"/>
      <c r="D690" s="124"/>
      <c r="E690" s="124"/>
      <c r="F690" s="124"/>
      <c r="G690" s="124"/>
    </row>
    <row r="691" spans="2:7" x14ac:dyDescent="0.25">
      <c r="B691" s="124"/>
      <c r="C691" s="124"/>
      <c r="D691" s="124"/>
      <c r="E691" s="124"/>
      <c r="F691" s="124"/>
      <c r="G691" s="124"/>
    </row>
    <row r="692" spans="2:7" x14ac:dyDescent="0.25">
      <c r="B692" s="124"/>
      <c r="C692" s="124"/>
      <c r="D692" s="124"/>
      <c r="E692" s="124"/>
      <c r="F692" s="124"/>
      <c r="G692" s="124"/>
    </row>
    <row r="693" spans="2:7" x14ac:dyDescent="0.25">
      <c r="B693" s="124"/>
      <c r="C693" s="124"/>
      <c r="D693" s="124"/>
      <c r="E693" s="124"/>
      <c r="F693" s="124"/>
      <c r="G693" s="124"/>
    </row>
    <row r="694" spans="2:7" x14ac:dyDescent="0.25">
      <c r="B694" s="124"/>
      <c r="C694" s="124"/>
      <c r="D694" s="124"/>
      <c r="E694" s="124"/>
      <c r="F694" s="124"/>
      <c r="G694" s="124"/>
    </row>
    <row r="695" spans="2:7" x14ac:dyDescent="0.25">
      <c r="B695" s="124"/>
      <c r="C695" s="124"/>
      <c r="D695" s="124"/>
      <c r="E695" s="124"/>
      <c r="F695" s="124"/>
      <c r="G695" s="124"/>
    </row>
    <row r="696" spans="2:7" x14ac:dyDescent="0.25">
      <c r="B696" s="124"/>
      <c r="C696" s="124"/>
      <c r="D696" s="124"/>
      <c r="E696" s="124"/>
      <c r="F696" s="124"/>
      <c r="G696" s="124"/>
    </row>
    <row r="697" spans="2:7" x14ac:dyDescent="0.25">
      <c r="B697" s="124"/>
      <c r="C697" s="124"/>
      <c r="D697" s="124"/>
      <c r="E697" s="124"/>
      <c r="F697" s="124"/>
      <c r="G697" s="124"/>
    </row>
    <row r="698" spans="2:7" x14ac:dyDescent="0.25">
      <c r="B698" s="124"/>
      <c r="C698" s="124"/>
      <c r="D698" s="124"/>
      <c r="E698" s="124"/>
      <c r="F698" s="124"/>
      <c r="G698" s="124"/>
    </row>
    <row r="699" spans="2:7" x14ac:dyDescent="0.25">
      <c r="B699" s="124"/>
      <c r="C699" s="124"/>
      <c r="D699" s="124"/>
      <c r="E699" s="124"/>
      <c r="F699" s="124"/>
      <c r="G699" s="124"/>
    </row>
    <row r="700" spans="2:7" x14ac:dyDescent="0.25">
      <c r="B700" s="124"/>
      <c r="C700" s="124"/>
      <c r="D700" s="124"/>
      <c r="E700" s="124"/>
      <c r="F700" s="124"/>
      <c r="G700" s="124"/>
    </row>
    <row r="701" spans="2:7" x14ac:dyDescent="0.25">
      <c r="B701" s="124"/>
      <c r="C701" s="124"/>
      <c r="D701" s="124"/>
      <c r="E701" s="124"/>
      <c r="F701" s="124"/>
      <c r="G701" s="124"/>
    </row>
    <row r="702" spans="2:7" x14ac:dyDescent="0.25">
      <c r="B702" s="124"/>
      <c r="C702" s="124"/>
      <c r="D702" s="124"/>
      <c r="E702" s="124"/>
      <c r="F702" s="124"/>
      <c r="G702" s="124"/>
    </row>
    <row r="703" spans="2:7" x14ac:dyDescent="0.25">
      <c r="B703" s="124"/>
      <c r="C703" s="124"/>
      <c r="D703" s="124"/>
      <c r="E703" s="124"/>
      <c r="F703" s="124"/>
      <c r="G703" s="124"/>
    </row>
    <row r="704" spans="2:7" x14ac:dyDescent="0.25">
      <c r="B704" s="124"/>
      <c r="C704" s="124"/>
      <c r="D704" s="124"/>
      <c r="E704" s="124"/>
      <c r="F704" s="124"/>
      <c r="G704" s="124"/>
    </row>
    <row r="705" spans="2:7" x14ac:dyDescent="0.25">
      <c r="B705" s="124"/>
      <c r="C705" s="124"/>
      <c r="D705" s="124"/>
      <c r="E705" s="124"/>
      <c r="F705" s="124"/>
      <c r="G705" s="124"/>
    </row>
    <row r="706" spans="2:7" x14ac:dyDescent="0.25">
      <c r="B706" s="124"/>
      <c r="C706" s="124"/>
      <c r="D706" s="124"/>
      <c r="E706" s="124"/>
      <c r="F706" s="124"/>
      <c r="G706" s="124"/>
    </row>
    <row r="707" spans="2:7" x14ac:dyDescent="0.25">
      <c r="B707" s="124"/>
      <c r="C707" s="124"/>
      <c r="D707" s="124"/>
      <c r="E707" s="124"/>
      <c r="F707" s="124"/>
      <c r="G707" s="124"/>
    </row>
    <row r="708" spans="2:7" x14ac:dyDescent="0.25">
      <c r="B708" s="124"/>
      <c r="C708" s="124"/>
      <c r="D708" s="124"/>
      <c r="E708" s="124"/>
      <c r="F708" s="124"/>
      <c r="G708" s="124"/>
    </row>
    <row r="709" spans="2:7" x14ac:dyDescent="0.25">
      <c r="B709" s="124"/>
      <c r="C709" s="124"/>
      <c r="D709" s="124"/>
      <c r="E709" s="124"/>
      <c r="F709" s="124"/>
      <c r="G709" s="124"/>
    </row>
    <row r="710" spans="2:7" x14ac:dyDescent="0.25">
      <c r="B710" s="124"/>
      <c r="C710" s="124"/>
      <c r="D710" s="124"/>
      <c r="E710" s="124"/>
      <c r="F710" s="124"/>
      <c r="G710" s="124"/>
    </row>
    <row r="711" spans="2:7" x14ac:dyDescent="0.25">
      <c r="B711" s="124"/>
      <c r="C711" s="124"/>
      <c r="D711" s="124"/>
      <c r="E711" s="124"/>
      <c r="F711" s="124"/>
      <c r="G711" s="124"/>
    </row>
    <row r="712" spans="2:7" x14ac:dyDescent="0.25">
      <c r="B712" s="124"/>
      <c r="C712" s="124"/>
      <c r="D712" s="124"/>
      <c r="E712" s="124"/>
      <c r="F712" s="124"/>
      <c r="G712" s="124"/>
    </row>
    <row r="713" spans="2:7" x14ac:dyDescent="0.25">
      <c r="B713" s="124"/>
      <c r="C713" s="124"/>
      <c r="D713" s="124"/>
      <c r="E713" s="124"/>
      <c r="F713" s="124"/>
      <c r="G713" s="124"/>
    </row>
    <row r="714" spans="2:7" x14ac:dyDescent="0.25">
      <c r="B714" s="124"/>
      <c r="C714" s="124"/>
      <c r="D714" s="124"/>
      <c r="E714" s="124"/>
      <c r="F714" s="124"/>
      <c r="G714" s="124"/>
    </row>
    <row r="715" spans="2:7" x14ac:dyDescent="0.25">
      <c r="B715" s="124"/>
      <c r="C715" s="124"/>
      <c r="D715" s="124"/>
      <c r="E715" s="124"/>
      <c r="F715" s="124"/>
      <c r="G715" s="124"/>
    </row>
    <row r="716" spans="2:7" x14ac:dyDescent="0.25">
      <c r="B716" s="124"/>
      <c r="C716" s="124"/>
      <c r="D716" s="124"/>
      <c r="E716" s="124"/>
      <c r="F716" s="124"/>
      <c r="G716" s="124"/>
    </row>
    <row r="717" spans="2:7" x14ac:dyDescent="0.25">
      <c r="B717" s="124"/>
      <c r="C717" s="124"/>
      <c r="D717" s="124"/>
      <c r="E717" s="124"/>
      <c r="F717" s="124"/>
      <c r="G717" s="124"/>
    </row>
    <row r="718" spans="2:7" x14ac:dyDescent="0.25">
      <c r="B718" s="124"/>
      <c r="C718" s="124"/>
      <c r="D718" s="124"/>
      <c r="E718" s="124"/>
      <c r="F718" s="124"/>
      <c r="G718" s="124"/>
    </row>
    <row r="719" spans="2:7" x14ac:dyDescent="0.25">
      <c r="B719" s="124"/>
      <c r="C719" s="124"/>
      <c r="D719" s="124"/>
      <c r="E719" s="124"/>
      <c r="F719" s="124"/>
      <c r="G719" s="124"/>
    </row>
    <row r="720" spans="2:7" x14ac:dyDescent="0.25">
      <c r="B720" s="124"/>
      <c r="C720" s="124"/>
      <c r="D720" s="124"/>
      <c r="E720" s="124"/>
      <c r="F720" s="124"/>
      <c r="G720" s="124"/>
    </row>
    <row r="721" spans="2:7" x14ac:dyDescent="0.25">
      <c r="B721" s="124"/>
      <c r="C721" s="124"/>
      <c r="D721" s="124"/>
      <c r="E721" s="124"/>
      <c r="F721" s="124"/>
      <c r="G721" s="124"/>
    </row>
    <row r="722" spans="2:7" x14ac:dyDescent="0.25">
      <c r="B722" s="124"/>
      <c r="C722" s="124"/>
      <c r="D722" s="124"/>
      <c r="E722" s="124"/>
      <c r="F722" s="124"/>
      <c r="G722" s="124"/>
    </row>
    <row r="723" spans="2:7" x14ac:dyDescent="0.25">
      <c r="B723" s="124"/>
      <c r="C723" s="124"/>
      <c r="D723" s="124"/>
      <c r="E723" s="124"/>
      <c r="F723" s="124"/>
      <c r="G723" s="124"/>
    </row>
    <row r="724" spans="2:7" x14ac:dyDescent="0.25">
      <c r="B724" s="124"/>
      <c r="C724" s="124"/>
      <c r="D724" s="124"/>
      <c r="E724" s="124"/>
      <c r="F724" s="124"/>
      <c r="G724" s="124"/>
    </row>
    <row r="725" spans="2:7" x14ac:dyDescent="0.25">
      <c r="B725" s="124"/>
      <c r="C725" s="124"/>
      <c r="D725" s="124"/>
      <c r="E725" s="124"/>
      <c r="F725" s="124"/>
      <c r="G725" s="124"/>
    </row>
    <row r="726" spans="2:7" x14ac:dyDescent="0.25">
      <c r="B726" s="124"/>
      <c r="C726" s="124"/>
      <c r="D726" s="124"/>
      <c r="E726" s="124"/>
      <c r="F726" s="124"/>
      <c r="G726" s="124"/>
    </row>
    <row r="727" spans="2:7" x14ac:dyDescent="0.25">
      <c r="B727" s="124"/>
      <c r="C727" s="124"/>
      <c r="D727" s="124"/>
      <c r="E727" s="124"/>
      <c r="F727" s="124"/>
      <c r="G727" s="124"/>
    </row>
    <row r="728" spans="2:7" x14ac:dyDescent="0.25">
      <c r="B728" s="124"/>
      <c r="C728" s="124"/>
      <c r="D728" s="124"/>
      <c r="E728" s="124"/>
      <c r="F728" s="124"/>
      <c r="G728" s="124"/>
    </row>
    <row r="729" spans="2:7" x14ac:dyDescent="0.25">
      <c r="B729" s="124"/>
      <c r="C729" s="124"/>
      <c r="D729" s="124"/>
      <c r="E729" s="124"/>
      <c r="F729" s="124"/>
      <c r="G729" s="124"/>
    </row>
    <row r="730" spans="2:7" x14ac:dyDescent="0.25">
      <c r="B730" s="124"/>
      <c r="C730" s="124"/>
      <c r="D730" s="124"/>
      <c r="E730" s="124"/>
      <c r="F730" s="124"/>
      <c r="G730" s="124"/>
    </row>
    <row r="731" spans="2:7" x14ac:dyDescent="0.25">
      <c r="B731" s="124"/>
      <c r="C731" s="124"/>
      <c r="D731" s="124"/>
      <c r="E731" s="124"/>
      <c r="F731" s="124"/>
      <c r="G731" s="124"/>
    </row>
    <row r="732" spans="2:7" x14ac:dyDescent="0.25">
      <c r="B732" s="124"/>
      <c r="C732" s="124"/>
      <c r="D732" s="124"/>
      <c r="E732" s="124"/>
      <c r="F732" s="124"/>
      <c r="G732" s="124"/>
    </row>
    <row r="733" spans="2:7" x14ac:dyDescent="0.25">
      <c r="B733" s="124"/>
      <c r="C733" s="124"/>
      <c r="D733" s="124"/>
      <c r="E733" s="124"/>
      <c r="F733" s="124"/>
      <c r="G733" s="124"/>
    </row>
    <row r="734" spans="2:7" x14ac:dyDescent="0.25">
      <c r="B734" s="124"/>
      <c r="C734" s="124"/>
      <c r="D734" s="124"/>
      <c r="E734" s="124"/>
      <c r="F734" s="124"/>
      <c r="G734" s="124"/>
    </row>
    <row r="735" spans="2:7" x14ac:dyDescent="0.25">
      <c r="B735" s="124"/>
      <c r="C735" s="124"/>
      <c r="D735" s="124"/>
      <c r="E735" s="124"/>
      <c r="F735" s="124"/>
      <c r="G735" s="124"/>
    </row>
    <row r="736" spans="2:7" x14ac:dyDescent="0.25">
      <c r="B736" s="124"/>
      <c r="C736" s="124"/>
      <c r="D736" s="124"/>
      <c r="E736" s="124"/>
      <c r="F736" s="124"/>
      <c r="G736" s="124"/>
    </row>
    <row r="737" spans="2:7" x14ac:dyDescent="0.25">
      <c r="B737" s="124"/>
      <c r="C737" s="124"/>
      <c r="D737" s="124"/>
      <c r="E737" s="124"/>
      <c r="F737" s="124"/>
      <c r="G737" s="124"/>
    </row>
    <row r="738" spans="2:7" x14ac:dyDescent="0.25">
      <c r="B738" s="124"/>
      <c r="C738" s="124"/>
      <c r="D738" s="124"/>
      <c r="E738" s="124"/>
      <c r="F738" s="124"/>
      <c r="G738" s="124"/>
    </row>
    <row r="739" spans="2:7" x14ac:dyDescent="0.25">
      <c r="B739" s="124"/>
      <c r="C739" s="124"/>
      <c r="D739" s="124"/>
      <c r="E739" s="124"/>
      <c r="F739" s="124"/>
      <c r="G739" s="124"/>
    </row>
    <row r="740" spans="2:7" x14ac:dyDescent="0.25">
      <c r="B740" s="124"/>
      <c r="C740" s="124"/>
      <c r="D740" s="124"/>
      <c r="E740" s="124"/>
      <c r="F740" s="124"/>
      <c r="G740" s="124"/>
    </row>
    <row r="741" spans="2:7" x14ac:dyDescent="0.25">
      <c r="B741" s="124"/>
      <c r="C741" s="124"/>
      <c r="D741" s="124"/>
      <c r="E741" s="124"/>
      <c r="F741" s="124"/>
      <c r="G741" s="124"/>
    </row>
    <row r="742" spans="2:7" x14ac:dyDescent="0.25">
      <c r="B742" s="124"/>
      <c r="C742" s="124"/>
      <c r="D742" s="124"/>
      <c r="E742" s="124"/>
      <c r="F742" s="124"/>
      <c r="G742" s="124"/>
    </row>
    <row r="743" spans="2:7" x14ac:dyDescent="0.25">
      <c r="B743" s="124"/>
      <c r="C743" s="124"/>
      <c r="D743" s="124"/>
      <c r="E743" s="124"/>
      <c r="F743" s="124"/>
      <c r="G743" s="124"/>
    </row>
    <row r="744" spans="2:7" x14ac:dyDescent="0.25">
      <c r="B744" s="124"/>
      <c r="C744" s="124"/>
      <c r="D744" s="124"/>
      <c r="E744" s="124"/>
      <c r="F744" s="124"/>
      <c r="G744" s="124"/>
    </row>
    <row r="745" spans="2:7" x14ac:dyDescent="0.25">
      <c r="B745" s="124"/>
      <c r="C745" s="124"/>
      <c r="D745" s="124"/>
      <c r="E745" s="124"/>
      <c r="F745" s="124"/>
      <c r="G745" s="124"/>
    </row>
    <row r="746" spans="2:7" x14ac:dyDescent="0.25">
      <c r="B746" s="124"/>
      <c r="C746" s="124"/>
      <c r="D746" s="124"/>
      <c r="E746" s="124"/>
      <c r="F746" s="124"/>
      <c r="G746" s="124"/>
    </row>
    <row r="747" spans="2:7" x14ac:dyDescent="0.25">
      <c r="B747" s="124"/>
      <c r="C747" s="124"/>
      <c r="D747" s="124"/>
      <c r="E747" s="124"/>
      <c r="F747" s="124"/>
      <c r="G747" s="124"/>
    </row>
    <row r="748" spans="2:7" x14ac:dyDescent="0.25">
      <c r="B748" s="124"/>
      <c r="C748" s="124"/>
      <c r="D748" s="124"/>
      <c r="E748" s="124"/>
      <c r="F748" s="124"/>
      <c r="G748" s="124"/>
    </row>
    <row r="749" spans="2:7" x14ac:dyDescent="0.25">
      <c r="B749" s="124"/>
      <c r="C749" s="124"/>
      <c r="D749" s="124"/>
      <c r="E749" s="124"/>
      <c r="F749" s="124"/>
      <c r="G749" s="124"/>
    </row>
    <row r="750" spans="2:7" x14ac:dyDescent="0.25">
      <c r="B750" s="124"/>
      <c r="C750" s="124"/>
      <c r="D750" s="124"/>
      <c r="E750" s="124"/>
      <c r="F750" s="124"/>
      <c r="G750" s="124"/>
    </row>
  </sheetData>
  <phoneticPr fontId="0" type="noConversion"/>
  <pageMargins left="0.5" right="0.5" top="1" bottom="1" header="0.5" footer="0.5"/>
  <pageSetup paperSize="5" scale="87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indexed="22"/>
    <pageSetUpPr fitToPage="1"/>
  </sheetPr>
  <dimension ref="A1:AC748"/>
  <sheetViews>
    <sheetView zoomScaleNormal="100" workbookViewId="0">
      <pane xSplit="21" ySplit="4" topLeftCell="V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0.28515625" style="3" customWidth="1"/>
    <col min="2" max="2" width="15.28515625" style="3" hidden="1" customWidth="1"/>
    <col min="3" max="3" width="16" style="3" hidden="1" customWidth="1"/>
    <col min="4" max="4" width="14" style="3" hidden="1" customWidth="1"/>
    <col min="5" max="21" width="13.7109375" style="3" hidden="1" customWidth="1"/>
    <col min="22" max="22" width="19.7109375" style="3" bestFit="1" customWidth="1"/>
    <col min="23" max="25" width="16.7109375" style="3" bestFit="1" customWidth="1"/>
    <col min="26" max="16384" width="12.7109375" style="3"/>
  </cols>
  <sheetData>
    <row r="1" spans="1:29" x14ac:dyDescent="0.25">
      <c r="A1" s="4" t="s">
        <v>378</v>
      </c>
      <c r="B1" s="24" t="s">
        <v>125</v>
      </c>
      <c r="C1" s="23" t="s">
        <v>126</v>
      </c>
      <c r="D1" s="23" t="s">
        <v>126</v>
      </c>
      <c r="E1" s="23" t="s">
        <v>126</v>
      </c>
      <c r="F1" s="23" t="s">
        <v>126</v>
      </c>
      <c r="G1" s="23" t="s">
        <v>126</v>
      </c>
      <c r="H1" s="23" t="s">
        <v>126</v>
      </c>
      <c r="I1" s="23" t="s">
        <v>126</v>
      </c>
      <c r="J1" s="23" t="s">
        <v>126</v>
      </c>
      <c r="K1" s="23" t="s">
        <v>126</v>
      </c>
      <c r="L1" s="23" t="s">
        <v>126</v>
      </c>
      <c r="M1" s="23" t="s">
        <v>126</v>
      </c>
      <c r="N1" s="23" t="s">
        <v>126</v>
      </c>
      <c r="O1" s="23" t="s">
        <v>126</v>
      </c>
      <c r="P1" s="23" t="s">
        <v>126</v>
      </c>
      <c r="Q1" s="23" t="s">
        <v>126</v>
      </c>
      <c r="R1" s="23" t="s">
        <v>126</v>
      </c>
      <c r="S1" s="23" t="s">
        <v>126</v>
      </c>
      <c r="T1" s="23" t="s">
        <v>126</v>
      </c>
      <c r="U1" s="24" t="s">
        <v>126</v>
      </c>
      <c r="V1" s="23" t="s">
        <v>127</v>
      </c>
      <c r="W1" s="23" t="s">
        <v>127</v>
      </c>
      <c r="X1" s="24" t="s">
        <v>127</v>
      </c>
    </row>
    <row r="2" spans="1:29" x14ac:dyDescent="0.25">
      <c r="A2" s="4" t="s">
        <v>6</v>
      </c>
      <c r="B2" s="12">
        <v>43617</v>
      </c>
      <c r="C2" s="22">
        <v>36130</v>
      </c>
      <c r="D2" s="22">
        <v>36312</v>
      </c>
      <c r="E2" s="22">
        <v>36495</v>
      </c>
      <c r="F2" s="22">
        <v>36678</v>
      </c>
      <c r="G2" s="22">
        <v>36861</v>
      </c>
      <c r="H2" s="22">
        <v>37043</v>
      </c>
      <c r="I2" s="22">
        <v>37226</v>
      </c>
      <c r="J2" s="22">
        <v>37408</v>
      </c>
      <c r="K2" s="22">
        <v>37591</v>
      </c>
      <c r="L2" s="22">
        <v>37773</v>
      </c>
      <c r="M2" s="22">
        <v>37956</v>
      </c>
      <c r="N2" s="22">
        <v>38139</v>
      </c>
      <c r="O2" s="22">
        <v>38322</v>
      </c>
      <c r="P2" s="22">
        <v>38504</v>
      </c>
      <c r="Q2" s="22">
        <v>38687</v>
      </c>
      <c r="R2" s="22">
        <v>38869</v>
      </c>
      <c r="S2" s="22">
        <v>39052</v>
      </c>
      <c r="T2" s="22">
        <v>39234</v>
      </c>
      <c r="U2" s="12">
        <v>39417</v>
      </c>
      <c r="V2" s="22">
        <v>42522</v>
      </c>
      <c r="W2" s="22">
        <v>42705</v>
      </c>
      <c r="X2" s="12">
        <v>46722</v>
      </c>
    </row>
    <row r="3" spans="1:29" x14ac:dyDescent="0.25">
      <c r="A3" s="4" t="s">
        <v>383</v>
      </c>
      <c r="B3" s="26">
        <v>7.3999999999999996E-2</v>
      </c>
      <c r="C3" s="25">
        <v>4.3999999999999997E-2</v>
      </c>
      <c r="D3" s="25">
        <v>4.65E-2</v>
      </c>
      <c r="E3" s="25">
        <v>4.65E-2</v>
      </c>
      <c r="F3" s="25">
        <v>4.8000000000000001E-2</v>
      </c>
      <c r="G3" s="25">
        <v>4.8000000000000001E-2</v>
      </c>
      <c r="H3" s="25">
        <v>4.9000000000000002E-2</v>
      </c>
      <c r="I3" s="25">
        <v>4.9000000000000002E-2</v>
      </c>
      <c r="J3" s="25">
        <v>0.05</v>
      </c>
      <c r="K3" s="25">
        <v>0.05</v>
      </c>
      <c r="L3" s="25">
        <v>5.0999999999999997E-2</v>
      </c>
      <c r="M3" s="25">
        <v>5.0999999999999997E-2</v>
      </c>
      <c r="N3" s="25">
        <v>5.1999999999999998E-2</v>
      </c>
      <c r="O3" s="25">
        <v>5.1999999999999998E-2</v>
      </c>
      <c r="P3" s="25">
        <v>5.2999999999999999E-2</v>
      </c>
      <c r="Q3" s="25">
        <v>5.2999999999999999E-2</v>
      </c>
      <c r="R3" s="25">
        <v>5.3999999999999999E-2</v>
      </c>
      <c r="S3" s="25">
        <v>5.3999999999999999E-2</v>
      </c>
      <c r="T3" s="25">
        <v>5.5E-2</v>
      </c>
      <c r="U3" s="26">
        <v>5.5E-2</v>
      </c>
      <c r="V3" s="171">
        <v>6.25E-2</v>
      </c>
      <c r="W3" s="171">
        <v>6.25E-2</v>
      </c>
      <c r="X3" s="178">
        <v>7.5499999999999998E-2</v>
      </c>
    </row>
    <row r="4" spans="1:29" x14ac:dyDescent="0.25">
      <c r="A4" s="179" t="s">
        <v>338</v>
      </c>
      <c r="B4" s="29" t="s">
        <v>128</v>
      </c>
      <c r="C4" s="28" t="s">
        <v>129</v>
      </c>
      <c r="D4" s="28" t="s">
        <v>130</v>
      </c>
      <c r="E4" s="28" t="s">
        <v>131</v>
      </c>
      <c r="F4" s="28" t="s">
        <v>132</v>
      </c>
      <c r="G4" s="28" t="s">
        <v>133</v>
      </c>
      <c r="H4" s="28" t="s">
        <v>134</v>
      </c>
      <c r="I4" s="28" t="s">
        <v>135</v>
      </c>
      <c r="J4" s="28" t="s">
        <v>136</v>
      </c>
      <c r="K4" s="28" t="s">
        <v>137</v>
      </c>
      <c r="L4" s="28" t="s">
        <v>138</v>
      </c>
      <c r="M4" s="28" t="s">
        <v>139</v>
      </c>
      <c r="N4" s="28" t="s">
        <v>140</v>
      </c>
      <c r="O4" s="28" t="s">
        <v>141</v>
      </c>
      <c r="P4" s="28" t="s">
        <v>142</v>
      </c>
      <c r="Q4" s="28" t="s">
        <v>143</v>
      </c>
      <c r="R4" s="28" t="s">
        <v>144</v>
      </c>
      <c r="S4" s="28" t="s">
        <v>145</v>
      </c>
      <c r="T4" s="28" t="s">
        <v>146</v>
      </c>
      <c r="U4" s="29" t="s">
        <v>147</v>
      </c>
      <c r="V4" s="28" t="s">
        <v>148</v>
      </c>
      <c r="W4" s="28" t="s">
        <v>149</v>
      </c>
      <c r="X4" s="29" t="s">
        <v>150</v>
      </c>
      <c r="Y4" s="28" t="s">
        <v>5</v>
      </c>
    </row>
    <row r="5" spans="1:29" x14ac:dyDescent="0.25">
      <c r="A5" s="4"/>
      <c r="B5" s="4"/>
      <c r="U5" s="4"/>
      <c r="X5" s="4"/>
    </row>
    <row r="6" spans="1:29" ht="30" x14ac:dyDescent="0.25">
      <c r="A6" s="180" t="s">
        <v>380</v>
      </c>
      <c r="B6" s="181">
        <v>0</v>
      </c>
      <c r="C6" s="165">
        <v>0</v>
      </c>
      <c r="D6" s="165">
        <v>0</v>
      </c>
      <c r="E6" s="165">
        <v>0</v>
      </c>
      <c r="F6" s="165">
        <v>0</v>
      </c>
      <c r="G6" s="165">
        <v>0</v>
      </c>
      <c r="H6" s="165">
        <v>0</v>
      </c>
      <c r="I6" s="165">
        <v>0</v>
      </c>
      <c r="J6" s="165">
        <v>0</v>
      </c>
      <c r="K6" s="165">
        <v>0</v>
      </c>
      <c r="L6" s="165">
        <v>0</v>
      </c>
      <c r="M6" s="165">
        <v>0</v>
      </c>
      <c r="N6" s="165">
        <v>0</v>
      </c>
      <c r="O6" s="165">
        <v>0</v>
      </c>
      <c r="P6" s="165">
        <v>0</v>
      </c>
      <c r="Q6" s="165">
        <v>0</v>
      </c>
      <c r="R6" s="165">
        <v>0</v>
      </c>
      <c r="S6" s="165">
        <v>0</v>
      </c>
      <c r="T6" s="165">
        <v>0</v>
      </c>
      <c r="U6" s="181">
        <v>0</v>
      </c>
      <c r="V6" s="165">
        <v>1180000</v>
      </c>
      <c r="W6" s="165">
        <v>1225000</v>
      </c>
      <c r="X6" s="181">
        <v>9590000</v>
      </c>
      <c r="Y6" s="166">
        <f>SUM(B6:X6)</f>
        <v>11995000</v>
      </c>
    </row>
    <row r="7" spans="1:29" x14ac:dyDescent="0.25">
      <c r="A7" s="4" t="s">
        <v>151</v>
      </c>
      <c r="B7" s="181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81"/>
      <c r="V7" s="165"/>
      <c r="W7" s="165"/>
      <c r="X7" s="181"/>
      <c r="Y7" s="166"/>
    </row>
    <row r="8" spans="1:29" x14ac:dyDescent="0.25">
      <c r="A8" s="4"/>
      <c r="B8" s="181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81"/>
      <c r="V8" s="165"/>
      <c r="W8" s="165"/>
      <c r="X8" s="181"/>
      <c r="Y8" s="166"/>
    </row>
    <row r="9" spans="1:29" x14ac:dyDescent="0.25">
      <c r="A9" s="182">
        <v>37591</v>
      </c>
      <c r="B9" s="183">
        <v>0</v>
      </c>
      <c r="C9" s="165">
        <v>0</v>
      </c>
      <c r="D9" s="165">
        <v>0</v>
      </c>
      <c r="E9" s="165">
        <v>0</v>
      </c>
      <c r="F9" s="165">
        <v>0</v>
      </c>
      <c r="G9" s="165">
        <v>0</v>
      </c>
      <c r="H9" s="165">
        <v>0</v>
      </c>
      <c r="I9" s="165">
        <v>0</v>
      </c>
      <c r="J9" s="165">
        <v>0</v>
      </c>
      <c r="K9" s="165">
        <v>0</v>
      </c>
      <c r="L9" s="165">
        <v>0</v>
      </c>
      <c r="M9" s="165">
        <v>0</v>
      </c>
      <c r="N9" s="165">
        <v>0</v>
      </c>
      <c r="O9" s="165">
        <v>0</v>
      </c>
      <c r="P9" s="165">
        <v>0</v>
      </c>
      <c r="Q9" s="165">
        <v>0</v>
      </c>
      <c r="R9" s="165">
        <v>0</v>
      </c>
      <c r="S9" s="165">
        <v>0</v>
      </c>
      <c r="T9" s="165">
        <v>0</v>
      </c>
      <c r="U9" s="181">
        <v>0</v>
      </c>
      <c r="V9" s="184">
        <v>30000</v>
      </c>
      <c r="W9" s="165">
        <v>35000</v>
      </c>
      <c r="X9" s="181">
        <v>250000</v>
      </c>
      <c r="Y9" s="166">
        <f t="shared" ref="Y9:Y18" si="0">SUM(B9:X9)</f>
        <v>315000</v>
      </c>
      <c r="AA9" s="185"/>
      <c r="AB9" s="124"/>
      <c r="AC9" s="124"/>
    </row>
    <row r="10" spans="1:29" x14ac:dyDescent="0.25">
      <c r="A10" s="182">
        <v>37622</v>
      </c>
      <c r="B10" s="183">
        <v>0</v>
      </c>
      <c r="C10" s="165">
        <v>0</v>
      </c>
      <c r="D10" s="165">
        <v>0</v>
      </c>
      <c r="E10" s="165">
        <v>0</v>
      </c>
      <c r="F10" s="165">
        <v>0</v>
      </c>
      <c r="G10" s="165">
        <v>0</v>
      </c>
      <c r="H10" s="165">
        <v>0</v>
      </c>
      <c r="I10" s="165">
        <v>0</v>
      </c>
      <c r="J10" s="165">
        <v>0</v>
      </c>
      <c r="K10" s="165">
        <v>0</v>
      </c>
      <c r="L10" s="165">
        <v>0</v>
      </c>
      <c r="M10" s="165">
        <v>0</v>
      </c>
      <c r="N10" s="165">
        <v>0</v>
      </c>
      <c r="O10" s="165">
        <v>0</v>
      </c>
      <c r="P10" s="165">
        <v>0</v>
      </c>
      <c r="Q10" s="165">
        <v>0</v>
      </c>
      <c r="R10" s="165">
        <v>0</v>
      </c>
      <c r="S10" s="165">
        <v>0</v>
      </c>
      <c r="T10" s="165">
        <v>0</v>
      </c>
      <c r="U10" s="181">
        <v>0</v>
      </c>
      <c r="V10" s="184">
        <v>10000</v>
      </c>
      <c r="W10" s="165">
        <v>10000</v>
      </c>
      <c r="X10" s="181">
        <v>90000</v>
      </c>
      <c r="Y10" s="166">
        <f t="shared" si="0"/>
        <v>110000</v>
      </c>
      <c r="AA10" s="185"/>
      <c r="AB10" s="124"/>
      <c r="AC10" s="124"/>
    </row>
    <row r="11" spans="1:29" x14ac:dyDescent="0.25">
      <c r="A11" s="182">
        <v>37653</v>
      </c>
      <c r="B11" s="183">
        <v>0</v>
      </c>
      <c r="C11" s="165">
        <v>0</v>
      </c>
      <c r="D11" s="165">
        <v>0</v>
      </c>
      <c r="E11" s="165">
        <v>0</v>
      </c>
      <c r="F11" s="165">
        <v>0</v>
      </c>
      <c r="G11" s="165">
        <v>0</v>
      </c>
      <c r="H11" s="165">
        <v>0</v>
      </c>
      <c r="I11" s="165">
        <v>0</v>
      </c>
      <c r="J11" s="165">
        <v>0</v>
      </c>
      <c r="K11" s="165">
        <v>0</v>
      </c>
      <c r="L11" s="165">
        <v>0</v>
      </c>
      <c r="M11" s="165">
        <v>0</v>
      </c>
      <c r="N11" s="165">
        <v>0</v>
      </c>
      <c r="O11" s="165">
        <v>0</v>
      </c>
      <c r="P11" s="165">
        <v>0</v>
      </c>
      <c r="Q11" s="165">
        <v>0</v>
      </c>
      <c r="R11" s="165">
        <v>0</v>
      </c>
      <c r="S11" s="165">
        <v>0</v>
      </c>
      <c r="T11" s="165">
        <v>0</v>
      </c>
      <c r="U11" s="165">
        <v>0</v>
      </c>
      <c r="V11" s="184">
        <v>35000</v>
      </c>
      <c r="W11" s="47">
        <v>35000</v>
      </c>
      <c r="X11" s="186">
        <v>280000</v>
      </c>
      <c r="Y11" s="166">
        <f t="shared" si="0"/>
        <v>350000</v>
      </c>
      <c r="AA11" s="185"/>
      <c r="AB11" s="124"/>
      <c r="AC11" s="124"/>
    </row>
    <row r="12" spans="1:29" x14ac:dyDescent="0.25">
      <c r="A12" s="182">
        <v>37681</v>
      </c>
      <c r="B12" s="183">
        <v>0</v>
      </c>
      <c r="C12" s="165">
        <v>0</v>
      </c>
      <c r="D12" s="165">
        <v>0</v>
      </c>
      <c r="E12" s="165">
        <v>0</v>
      </c>
      <c r="F12" s="165">
        <v>0</v>
      </c>
      <c r="G12" s="165">
        <v>0</v>
      </c>
      <c r="H12" s="165">
        <v>0</v>
      </c>
      <c r="I12" s="165">
        <v>0</v>
      </c>
      <c r="J12" s="165">
        <v>0</v>
      </c>
      <c r="K12" s="165">
        <v>0</v>
      </c>
      <c r="L12" s="165">
        <v>0</v>
      </c>
      <c r="M12" s="165">
        <v>0</v>
      </c>
      <c r="N12" s="165">
        <v>0</v>
      </c>
      <c r="O12" s="165">
        <v>0</v>
      </c>
      <c r="P12" s="165">
        <v>0</v>
      </c>
      <c r="Q12" s="165">
        <v>0</v>
      </c>
      <c r="R12" s="165">
        <v>0</v>
      </c>
      <c r="S12" s="165">
        <v>0</v>
      </c>
      <c r="T12" s="165">
        <v>0</v>
      </c>
      <c r="U12" s="181">
        <v>0</v>
      </c>
      <c r="V12" s="184">
        <v>40000</v>
      </c>
      <c r="W12" s="165">
        <v>45000</v>
      </c>
      <c r="X12" s="181">
        <v>345000</v>
      </c>
      <c r="Y12" s="166">
        <f t="shared" si="0"/>
        <v>430000</v>
      </c>
      <c r="AA12" s="185"/>
      <c r="AB12" s="124"/>
      <c r="AC12" s="124"/>
    </row>
    <row r="13" spans="1:29" x14ac:dyDescent="0.25">
      <c r="A13" s="11">
        <v>37712</v>
      </c>
      <c r="B13" s="181"/>
      <c r="C13" s="165"/>
      <c r="D13" s="165"/>
      <c r="E13" s="165"/>
      <c r="F13" s="165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187"/>
      <c r="V13" s="33">
        <v>30000</v>
      </c>
      <c r="W13" s="165">
        <v>30000</v>
      </c>
      <c r="X13" s="181">
        <v>225000</v>
      </c>
      <c r="Y13" s="166">
        <f t="shared" si="0"/>
        <v>285000</v>
      </c>
      <c r="AA13" s="185"/>
      <c r="AB13" s="124"/>
      <c r="AC13" s="124"/>
    </row>
    <row r="14" spans="1:29" x14ac:dyDescent="0.25">
      <c r="A14" s="11">
        <v>37742</v>
      </c>
      <c r="B14" s="181"/>
      <c r="C14" s="165"/>
      <c r="D14" s="165"/>
      <c r="E14" s="165"/>
      <c r="F14" s="165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187"/>
      <c r="V14" s="33">
        <v>65000</v>
      </c>
      <c r="W14" s="165">
        <v>65000</v>
      </c>
      <c r="X14" s="181">
        <v>525000</v>
      </c>
      <c r="Y14" s="166">
        <f>SUM(B14:X14)</f>
        <v>655000</v>
      </c>
      <c r="AA14" s="185"/>
      <c r="AB14" s="124"/>
      <c r="AC14" s="124"/>
    </row>
    <row r="15" spans="1:29" x14ac:dyDescent="0.25">
      <c r="A15" s="11">
        <v>37773</v>
      </c>
      <c r="B15" s="181"/>
      <c r="C15" s="165"/>
      <c r="D15" s="165"/>
      <c r="E15" s="165"/>
      <c r="F15" s="165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187"/>
      <c r="V15" s="33">
        <v>50000</v>
      </c>
      <c r="W15" s="165">
        <v>50000</v>
      </c>
      <c r="X15" s="181">
        <v>410000</v>
      </c>
      <c r="Y15" s="166">
        <f>SUM(B15:X15)</f>
        <v>510000</v>
      </c>
      <c r="AA15" s="185"/>
      <c r="AB15" s="124"/>
      <c r="AC15" s="124"/>
    </row>
    <row r="16" spans="1:29" x14ac:dyDescent="0.25">
      <c r="A16" s="11">
        <v>37803</v>
      </c>
      <c r="B16" s="181"/>
      <c r="C16" s="165"/>
      <c r="D16" s="165"/>
      <c r="E16" s="165"/>
      <c r="F16" s="165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187"/>
      <c r="V16" s="33">
        <v>20000</v>
      </c>
      <c r="W16" s="165">
        <v>25000</v>
      </c>
      <c r="X16" s="181">
        <v>190000</v>
      </c>
      <c r="Y16" s="166">
        <f>SUM(B16:X16)</f>
        <v>235000</v>
      </c>
      <c r="AA16" s="185"/>
      <c r="AB16" s="124"/>
      <c r="AC16" s="124"/>
    </row>
    <row r="17" spans="1:29" x14ac:dyDescent="0.25">
      <c r="A17" s="11">
        <v>37834</v>
      </c>
      <c r="B17" s="181"/>
      <c r="C17" s="165"/>
      <c r="D17" s="165"/>
      <c r="E17" s="165"/>
      <c r="F17" s="165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187"/>
      <c r="V17" s="33">
        <v>40000</v>
      </c>
      <c r="W17" s="165">
        <v>45000</v>
      </c>
      <c r="X17" s="181">
        <v>340000</v>
      </c>
      <c r="Y17" s="166">
        <f>SUM(B17:X17)</f>
        <v>425000</v>
      </c>
      <c r="AA17" s="185"/>
      <c r="AB17" s="124"/>
      <c r="AC17" s="124"/>
    </row>
    <row r="18" spans="1:29" x14ac:dyDescent="0.25">
      <c r="A18" s="11">
        <v>37865</v>
      </c>
      <c r="B18" s="181"/>
      <c r="C18" s="165"/>
      <c r="D18" s="165"/>
      <c r="E18" s="165"/>
      <c r="F18" s="165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187"/>
      <c r="V18" s="33">
        <v>60000</v>
      </c>
      <c r="W18" s="165">
        <v>60000</v>
      </c>
      <c r="X18" s="181">
        <v>490000</v>
      </c>
      <c r="Y18" s="166">
        <f t="shared" si="0"/>
        <v>610000</v>
      </c>
      <c r="AA18" s="185"/>
      <c r="AB18" s="124"/>
      <c r="AC18" s="124"/>
    </row>
    <row r="19" spans="1:29" x14ac:dyDescent="0.25">
      <c r="A19" s="11">
        <v>37895</v>
      </c>
      <c r="B19" s="181"/>
      <c r="C19" s="165"/>
      <c r="D19" s="165"/>
      <c r="E19" s="165"/>
      <c r="F19" s="165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187"/>
      <c r="V19" s="33">
        <v>60000</v>
      </c>
      <c r="W19" s="165">
        <v>65000</v>
      </c>
      <c r="X19" s="181">
        <v>500000</v>
      </c>
      <c r="Y19" s="166">
        <f>SUM(B19:X19)</f>
        <v>625000</v>
      </c>
      <c r="AA19" s="185"/>
      <c r="AB19" s="124"/>
      <c r="AC19" s="124"/>
    </row>
    <row r="20" spans="1:29" x14ac:dyDescent="0.25">
      <c r="A20" s="11">
        <v>37926</v>
      </c>
      <c r="B20" s="181"/>
      <c r="C20" s="165"/>
      <c r="D20" s="165"/>
      <c r="E20" s="165"/>
      <c r="F20" s="165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187"/>
      <c r="V20" s="33">
        <v>30000</v>
      </c>
      <c r="W20" s="165">
        <v>35000</v>
      </c>
      <c r="X20" s="181">
        <v>265000</v>
      </c>
      <c r="Y20" s="166">
        <f>SUM(B20:X20)</f>
        <v>330000</v>
      </c>
      <c r="AA20" s="185"/>
      <c r="AB20" s="124"/>
      <c r="AC20" s="124"/>
    </row>
    <row r="21" spans="1:29" x14ac:dyDescent="0.25">
      <c r="A21" s="11">
        <v>37956</v>
      </c>
      <c r="B21" s="181"/>
      <c r="C21" s="165"/>
      <c r="D21" s="165"/>
      <c r="E21" s="165"/>
      <c r="F21" s="165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187"/>
      <c r="V21" s="33">
        <v>15000</v>
      </c>
      <c r="W21" s="165">
        <v>15000</v>
      </c>
      <c r="X21" s="181">
        <v>115000</v>
      </c>
      <c r="Y21" s="166">
        <f>SUM(B21:X21)</f>
        <v>145000</v>
      </c>
      <c r="AA21" s="185"/>
      <c r="AB21" s="124"/>
      <c r="AC21" s="124"/>
    </row>
    <row r="22" spans="1:29" x14ac:dyDescent="0.25">
      <c r="A22" s="11">
        <v>37987</v>
      </c>
      <c r="B22" s="181"/>
      <c r="C22" s="165"/>
      <c r="D22" s="165"/>
      <c r="E22" s="165"/>
      <c r="F22" s="165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187"/>
      <c r="V22" s="33">
        <v>30000</v>
      </c>
      <c r="W22" s="165">
        <v>30000</v>
      </c>
      <c r="X22" s="181">
        <v>240000</v>
      </c>
      <c r="Y22" s="166">
        <f>SUM(B22:X22)</f>
        <v>300000</v>
      </c>
      <c r="AA22" s="185"/>
      <c r="AB22" s="124"/>
      <c r="AC22" s="124"/>
    </row>
    <row r="23" spans="1:29" x14ac:dyDescent="0.25">
      <c r="A23" s="11">
        <v>38018</v>
      </c>
      <c r="B23" s="181"/>
      <c r="C23" s="165"/>
      <c r="D23" s="165"/>
      <c r="E23" s="165"/>
      <c r="F23" s="165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187"/>
      <c r="V23" s="33">
        <v>20000</v>
      </c>
      <c r="W23" s="165">
        <v>25000</v>
      </c>
      <c r="X23" s="181">
        <v>175000</v>
      </c>
      <c r="Y23" s="166">
        <f>SUM(B23:X23)</f>
        <v>220000</v>
      </c>
      <c r="AA23" s="185"/>
      <c r="AB23" s="124"/>
      <c r="AC23" s="124"/>
    </row>
    <row r="24" spans="1:29" x14ac:dyDescent="0.25">
      <c r="A24" s="11">
        <v>38047</v>
      </c>
      <c r="B24" s="181"/>
      <c r="C24" s="165"/>
      <c r="D24" s="165"/>
      <c r="E24" s="165"/>
      <c r="F24" s="165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187"/>
      <c r="V24" s="33">
        <v>5000</v>
      </c>
      <c r="W24" s="165">
        <v>10000</v>
      </c>
      <c r="X24" s="181">
        <v>60000</v>
      </c>
      <c r="Y24" s="166">
        <f t="shared" ref="Y24:Y31" si="1">SUM(B24:X24)</f>
        <v>75000</v>
      </c>
      <c r="AA24" s="185"/>
      <c r="AB24" s="124"/>
      <c r="AC24" s="124"/>
    </row>
    <row r="25" spans="1:29" x14ac:dyDescent="0.25">
      <c r="A25" s="11">
        <v>38078</v>
      </c>
      <c r="B25" s="181"/>
      <c r="C25" s="165"/>
      <c r="D25" s="165"/>
      <c r="E25" s="165"/>
      <c r="F25" s="165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187"/>
      <c r="V25" s="33">
        <v>10000</v>
      </c>
      <c r="W25" s="165">
        <v>15000</v>
      </c>
      <c r="X25" s="181">
        <v>95000</v>
      </c>
      <c r="Y25" s="166">
        <f t="shared" si="1"/>
        <v>120000</v>
      </c>
      <c r="AA25" s="185"/>
      <c r="AB25" s="124"/>
      <c r="AC25" s="124"/>
    </row>
    <row r="26" spans="1:29" x14ac:dyDescent="0.25">
      <c r="A26" s="11">
        <v>38108</v>
      </c>
      <c r="B26" s="181"/>
      <c r="C26" s="165"/>
      <c r="D26" s="165"/>
      <c r="E26" s="165"/>
      <c r="F26" s="165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187"/>
      <c r="V26" s="33">
        <v>10000</v>
      </c>
      <c r="W26" s="165">
        <v>15000</v>
      </c>
      <c r="X26" s="181">
        <v>100000</v>
      </c>
      <c r="Y26" s="166">
        <f t="shared" si="1"/>
        <v>125000</v>
      </c>
      <c r="AA26" s="185"/>
      <c r="AB26" s="124"/>
      <c r="AC26" s="124"/>
    </row>
    <row r="27" spans="1:29" x14ac:dyDescent="0.25">
      <c r="A27" s="11">
        <v>38139</v>
      </c>
      <c r="B27" s="181"/>
      <c r="C27" s="165"/>
      <c r="D27" s="165"/>
      <c r="E27" s="165"/>
      <c r="F27" s="165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187"/>
      <c r="V27" s="33">
        <v>50000</v>
      </c>
      <c r="W27" s="165">
        <v>50000</v>
      </c>
      <c r="X27" s="181">
        <v>410000</v>
      </c>
      <c r="Y27" s="166">
        <f t="shared" si="1"/>
        <v>510000</v>
      </c>
      <c r="AA27" s="185"/>
      <c r="AB27" s="124"/>
      <c r="AC27" s="124"/>
    </row>
    <row r="28" spans="1:29" x14ac:dyDescent="0.25">
      <c r="A28" s="11">
        <v>38169</v>
      </c>
      <c r="B28" s="181"/>
      <c r="C28" s="165"/>
      <c r="D28" s="165"/>
      <c r="E28" s="165"/>
      <c r="F28" s="165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187"/>
      <c r="V28" s="33">
        <v>10000</v>
      </c>
      <c r="W28" s="165">
        <v>10000</v>
      </c>
      <c r="X28" s="181">
        <v>95000</v>
      </c>
      <c r="Y28" s="166">
        <f t="shared" si="1"/>
        <v>115000</v>
      </c>
      <c r="AA28" s="185"/>
      <c r="AB28" s="124"/>
      <c r="AC28" s="124"/>
    </row>
    <row r="29" spans="1:29" x14ac:dyDescent="0.25">
      <c r="A29" s="11">
        <v>38200</v>
      </c>
      <c r="B29" s="181"/>
      <c r="C29" s="165"/>
      <c r="D29" s="165"/>
      <c r="E29" s="165"/>
      <c r="F29" s="165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187"/>
      <c r="V29" s="33">
        <v>5000</v>
      </c>
      <c r="W29" s="165">
        <v>5000</v>
      </c>
      <c r="X29" s="181">
        <v>55000</v>
      </c>
      <c r="Y29" s="166">
        <f t="shared" si="1"/>
        <v>65000</v>
      </c>
      <c r="AA29" s="185"/>
      <c r="AB29" s="124"/>
      <c r="AC29" s="124"/>
    </row>
    <row r="30" spans="1:29" x14ac:dyDescent="0.25">
      <c r="A30" s="11">
        <v>38231</v>
      </c>
      <c r="B30" s="181"/>
      <c r="C30" s="165"/>
      <c r="D30" s="165"/>
      <c r="E30" s="165"/>
      <c r="F30" s="165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187"/>
      <c r="V30" s="33">
        <v>25000</v>
      </c>
      <c r="W30" s="165">
        <v>20000</v>
      </c>
      <c r="X30" s="181">
        <v>175000</v>
      </c>
      <c r="Y30" s="166">
        <f t="shared" si="1"/>
        <v>220000</v>
      </c>
      <c r="AA30" s="185"/>
      <c r="AB30" s="124"/>
      <c r="AC30" s="124"/>
    </row>
    <row r="31" spans="1:29" x14ac:dyDescent="0.25">
      <c r="A31" s="11">
        <v>38261</v>
      </c>
      <c r="B31" s="181"/>
      <c r="C31" s="165"/>
      <c r="D31" s="165"/>
      <c r="E31" s="165"/>
      <c r="F31" s="165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187"/>
      <c r="V31" s="33">
        <v>20000</v>
      </c>
      <c r="W31" s="165">
        <v>20000</v>
      </c>
      <c r="X31" s="181">
        <v>170000</v>
      </c>
      <c r="Y31" s="166">
        <f t="shared" si="1"/>
        <v>210000</v>
      </c>
      <c r="AA31" s="185"/>
      <c r="AB31" s="124"/>
      <c r="AC31" s="124"/>
    </row>
    <row r="32" spans="1:29" x14ac:dyDescent="0.25">
      <c r="A32" s="11">
        <v>38292</v>
      </c>
      <c r="B32" s="181"/>
      <c r="C32" s="165"/>
      <c r="D32" s="165"/>
      <c r="E32" s="165"/>
      <c r="F32" s="165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187"/>
      <c r="V32" s="33">
        <v>20000</v>
      </c>
      <c r="W32" s="165">
        <v>20000</v>
      </c>
      <c r="X32" s="181">
        <v>155000</v>
      </c>
      <c r="Y32" s="166">
        <f>SUM(B32:X32)</f>
        <v>195000</v>
      </c>
      <c r="AA32" s="185"/>
      <c r="AB32" s="124"/>
      <c r="AC32" s="124"/>
    </row>
    <row r="33" spans="1:29" x14ac:dyDescent="0.25">
      <c r="A33" s="11">
        <v>38322</v>
      </c>
      <c r="B33" s="181"/>
      <c r="C33" s="165"/>
      <c r="D33" s="165"/>
      <c r="E33" s="165"/>
      <c r="F33" s="165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187"/>
      <c r="V33" s="33">
        <v>25000</v>
      </c>
      <c r="W33" s="165">
        <v>25000</v>
      </c>
      <c r="X33" s="181">
        <v>225000</v>
      </c>
      <c r="Y33" s="166">
        <f>SUM(B33:X33)</f>
        <v>275000</v>
      </c>
      <c r="AA33" s="185"/>
      <c r="AB33" s="124"/>
      <c r="AC33" s="124"/>
    </row>
    <row r="34" spans="1:29" x14ac:dyDescent="0.25">
      <c r="A34" s="11">
        <v>38353</v>
      </c>
      <c r="B34" s="181"/>
      <c r="C34" s="165"/>
      <c r="D34" s="165"/>
      <c r="E34" s="165"/>
      <c r="F34" s="165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187"/>
      <c r="V34" s="33">
        <v>20000</v>
      </c>
      <c r="W34" s="165">
        <v>20000</v>
      </c>
      <c r="X34" s="181">
        <v>150000</v>
      </c>
      <c r="Y34" s="166">
        <f>SUM(B34:X34)</f>
        <v>190000</v>
      </c>
      <c r="AA34" s="185"/>
      <c r="AB34" s="124"/>
      <c r="AC34" s="124"/>
    </row>
    <row r="35" spans="1:29" x14ac:dyDescent="0.25">
      <c r="A35" s="11">
        <v>38384</v>
      </c>
      <c r="B35" s="181"/>
      <c r="C35" s="165"/>
      <c r="D35" s="165"/>
      <c r="E35" s="165"/>
      <c r="F35" s="165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187"/>
      <c r="V35" s="33">
        <v>10000</v>
      </c>
      <c r="W35" s="165">
        <v>10000</v>
      </c>
      <c r="X35" s="181">
        <v>85000</v>
      </c>
      <c r="Y35" s="166">
        <f>SUM(B35:X35)</f>
        <v>105000</v>
      </c>
      <c r="AA35" s="185"/>
      <c r="AB35" s="124"/>
      <c r="AC35" s="124"/>
    </row>
    <row r="36" spans="1:29" x14ac:dyDescent="0.25">
      <c r="A36" s="11">
        <v>38412</v>
      </c>
      <c r="B36" s="181"/>
      <c r="C36" s="165"/>
      <c r="D36" s="165"/>
      <c r="E36" s="165"/>
      <c r="F36" s="165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187"/>
      <c r="V36" s="33">
        <v>5000</v>
      </c>
      <c r="W36" s="165">
        <v>5000</v>
      </c>
      <c r="X36" s="181">
        <v>55000</v>
      </c>
      <c r="Y36" s="166">
        <f>SUM(B36:X36)</f>
        <v>65000</v>
      </c>
      <c r="AA36" s="185"/>
      <c r="AB36" s="124"/>
      <c r="AC36" s="124"/>
    </row>
    <row r="37" spans="1:29" x14ac:dyDescent="0.25">
      <c r="A37" s="11">
        <v>38443</v>
      </c>
      <c r="B37" s="181"/>
      <c r="C37" s="165"/>
      <c r="D37" s="165"/>
      <c r="E37" s="165"/>
      <c r="F37" s="165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187"/>
      <c r="V37" s="33">
        <v>20000</v>
      </c>
      <c r="W37" s="165">
        <v>20000</v>
      </c>
      <c r="X37" s="181">
        <v>155000</v>
      </c>
      <c r="Y37" s="166">
        <f t="shared" ref="Y37:Y55" si="2">SUM(B37:X37)</f>
        <v>195000</v>
      </c>
      <c r="AA37" s="185"/>
      <c r="AB37" s="124"/>
      <c r="AC37" s="124"/>
    </row>
    <row r="38" spans="1:29" x14ac:dyDescent="0.25">
      <c r="A38" s="11">
        <v>38473</v>
      </c>
      <c r="B38" s="181"/>
      <c r="C38" s="165"/>
      <c r="D38" s="165"/>
      <c r="E38" s="165"/>
      <c r="F38" s="165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187"/>
      <c r="V38" s="33">
        <v>15000</v>
      </c>
      <c r="W38" s="165">
        <v>15000</v>
      </c>
      <c r="X38" s="181">
        <v>95000</v>
      </c>
      <c r="Y38" s="166">
        <f t="shared" si="2"/>
        <v>125000</v>
      </c>
      <c r="AA38" s="185"/>
      <c r="AB38" s="124"/>
      <c r="AC38" s="124"/>
    </row>
    <row r="39" spans="1:29" x14ac:dyDescent="0.25">
      <c r="A39" s="11">
        <v>38504</v>
      </c>
      <c r="B39" s="181"/>
      <c r="C39" s="165"/>
      <c r="D39" s="165"/>
      <c r="E39" s="165"/>
      <c r="F39" s="165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187"/>
      <c r="V39" s="33">
        <v>10000</v>
      </c>
      <c r="W39" s="165">
        <v>15000</v>
      </c>
      <c r="X39" s="181">
        <v>105000</v>
      </c>
      <c r="Y39" s="166">
        <f t="shared" si="2"/>
        <v>130000</v>
      </c>
      <c r="AA39" s="185"/>
      <c r="AB39" s="124"/>
      <c r="AC39" s="124"/>
    </row>
    <row r="40" spans="1:29" x14ac:dyDescent="0.25">
      <c r="A40" s="11">
        <v>38565</v>
      </c>
      <c r="B40" s="181"/>
      <c r="C40" s="165"/>
      <c r="D40" s="165"/>
      <c r="E40" s="165"/>
      <c r="F40" s="165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187"/>
      <c r="V40" s="33">
        <v>10000</v>
      </c>
      <c r="W40" s="165">
        <v>10000</v>
      </c>
      <c r="X40" s="181">
        <v>75000</v>
      </c>
      <c r="Y40" s="166">
        <f t="shared" si="2"/>
        <v>95000</v>
      </c>
      <c r="AA40" s="185"/>
      <c r="AB40" s="124"/>
      <c r="AC40" s="124"/>
    </row>
    <row r="41" spans="1:29" x14ac:dyDescent="0.25">
      <c r="A41" s="11">
        <v>38596</v>
      </c>
      <c r="B41" s="181"/>
      <c r="C41" s="165"/>
      <c r="D41" s="165"/>
      <c r="E41" s="165"/>
      <c r="F41" s="165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187"/>
      <c r="V41" s="33">
        <v>5000</v>
      </c>
      <c r="W41" s="165">
        <v>5000</v>
      </c>
      <c r="X41" s="181">
        <v>35000</v>
      </c>
      <c r="Y41" s="166">
        <f t="shared" si="2"/>
        <v>45000</v>
      </c>
      <c r="AA41" s="185"/>
      <c r="AB41" s="124"/>
      <c r="AC41" s="124"/>
    </row>
    <row r="42" spans="1:29" x14ac:dyDescent="0.25">
      <c r="A42" s="11">
        <v>38626</v>
      </c>
      <c r="B42" s="181"/>
      <c r="C42" s="165"/>
      <c r="D42" s="165"/>
      <c r="E42" s="165"/>
      <c r="F42" s="165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187"/>
      <c r="V42" s="33">
        <v>5000</v>
      </c>
      <c r="W42" s="165">
        <v>0</v>
      </c>
      <c r="X42" s="181">
        <v>30000</v>
      </c>
      <c r="Y42" s="166">
        <f t="shared" si="2"/>
        <v>35000</v>
      </c>
      <c r="AA42" s="185"/>
      <c r="AB42" s="124"/>
      <c r="AC42" s="124"/>
    </row>
    <row r="43" spans="1:29" x14ac:dyDescent="0.25">
      <c r="A43" s="11">
        <v>38657</v>
      </c>
      <c r="B43" s="181"/>
      <c r="C43" s="165"/>
      <c r="D43" s="165"/>
      <c r="E43" s="165"/>
      <c r="F43" s="165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187"/>
      <c r="V43" s="33">
        <v>20000</v>
      </c>
      <c r="W43" s="165">
        <v>20000</v>
      </c>
      <c r="X43" s="181">
        <v>150000</v>
      </c>
      <c r="Y43" s="166">
        <f>SUM(B43:X43)</f>
        <v>190000</v>
      </c>
      <c r="AA43" s="185"/>
      <c r="AB43" s="124"/>
      <c r="AC43" s="124"/>
    </row>
    <row r="44" spans="1:29" x14ac:dyDescent="0.25">
      <c r="A44" s="11">
        <v>38687</v>
      </c>
      <c r="B44" s="181"/>
      <c r="C44" s="165"/>
      <c r="D44" s="165"/>
      <c r="E44" s="165"/>
      <c r="F44" s="165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187"/>
      <c r="V44" s="33">
        <v>15000</v>
      </c>
      <c r="W44" s="165">
        <v>15000</v>
      </c>
      <c r="X44" s="181">
        <v>110000</v>
      </c>
      <c r="Y44" s="166">
        <f t="shared" si="2"/>
        <v>140000</v>
      </c>
      <c r="AA44" s="185"/>
      <c r="AB44" s="124"/>
      <c r="AC44" s="124"/>
    </row>
    <row r="45" spans="1:29" x14ac:dyDescent="0.25">
      <c r="A45" s="11">
        <v>38749</v>
      </c>
      <c r="B45" s="181"/>
      <c r="C45" s="165"/>
      <c r="D45" s="165"/>
      <c r="E45" s="165"/>
      <c r="F45" s="165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187"/>
      <c r="V45" s="33">
        <v>15000</v>
      </c>
      <c r="W45" s="165">
        <v>15000</v>
      </c>
      <c r="X45" s="181">
        <v>130000</v>
      </c>
      <c r="Y45" s="166">
        <f t="shared" si="2"/>
        <v>160000</v>
      </c>
      <c r="AA45" s="185"/>
      <c r="AB45" s="124"/>
      <c r="AC45" s="124"/>
    </row>
    <row r="46" spans="1:29" x14ac:dyDescent="0.25">
      <c r="A46" s="11">
        <v>38808</v>
      </c>
      <c r="B46" s="181"/>
      <c r="C46" s="165"/>
      <c r="D46" s="165"/>
      <c r="E46" s="165"/>
      <c r="F46" s="165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187"/>
      <c r="V46" s="33">
        <v>5000</v>
      </c>
      <c r="W46" s="165">
        <v>10000</v>
      </c>
      <c r="X46" s="181">
        <v>65000</v>
      </c>
      <c r="Y46" s="166">
        <f t="shared" si="2"/>
        <v>80000</v>
      </c>
      <c r="AA46" s="185"/>
      <c r="AB46" s="124"/>
      <c r="AC46" s="124"/>
    </row>
    <row r="47" spans="1:29" x14ac:dyDescent="0.25">
      <c r="A47" s="11">
        <v>38838</v>
      </c>
      <c r="B47" s="181"/>
      <c r="C47" s="165"/>
      <c r="D47" s="165"/>
      <c r="E47" s="165"/>
      <c r="F47" s="165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187"/>
      <c r="V47" s="33">
        <v>10000</v>
      </c>
      <c r="W47" s="165">
        <v>10000</v>
      </c>
      <c r="X47" s="181">
        <v>65000</v>
      </c>
      <c r="Y47" s="166">
        <f t="shared" ref="Y47:Y54" si="3">SUM(B47:X47)</f>
        <v>85000</v>
      </c>
      <c r="AA47" s="185"/>
      <c r="AB47" s="124"/>
      <c r="AC47" s="124"/>
    </row>
    <row r="48" spans="1:29" x14ac:dyDescent="0.25">
      <c r="A48" s="11">
        <v>38869</v>
      </c>
      <c r="B48" s="181"/>
      <c r="C48" s="165"/>
      <c r="D48" s="165"/>
      <c r="E48" s="165"/>
      <c r="F48" s="165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187"/>
      <c r="V48" s="33">
        <v>5000</v>
      </c>
      <c r="W48" s="165">
        <v>5000</v>
      </c>
      <c r="X48" s="181">
        <v>50000</v>
      </c>
      <c r="Y48" s="166">
        <f t="shared" si="3"/>
        <v>60000</v>
      </c>
      <c r="AA48" s="185"/>
      <c r="AB48" s="124"/>
      <c r="AC48" s="124"/>
    </row>
    <row r="49" spans="1:29" x14ac:dyDescent="0.25">
      <c r="A49" s="11">
        <v>38899</v>
      </c>
      <c r="B49" s="181"/>
      <c r="C49" s="165"/>
      <c r="D49" s="165"/>
      <c r="E49" s="165"/>
      <c r="F49" s="165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187"/>
      <c r="V49" s="33">
        <v>5000</v>
      </c>
      <c r="W49" s="165">
        <v>5000</v>
      </c>
      <c r="X49" s="181">
        <v>45000</v>
      </c>
      <c r="Y49" s="166">
        <f t="shared" si="3"/>
        <v>55000</v>
      </c>
      <c r="AA49" s="185"/>
      <c r="AB49" s="124"/>
      <c r="AC49" s="124"/>
    </row>
    <row r="50" spans="1:29" x14ac:dyDescent="0.25">
      <c r="A50" s="11">
        <v>38930</v>
      </c>
      <c r="B50" s="181"/>
      <c r="C50" s="165"/>
      <c r="D50" s="165"/>
      <c r="E50" s="165"/>
      <c r="F50" s="165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187"/>
      <c r="V50" s="33">
        <v>10000</v>
      </c>
      <c r="W50" s="165">
        <v>5000</v>
      </c>
      <c r="X50" s="181">
        <v>70000</v>
      </c>
      <c r="Y50" s="166">
        <f t="shared" si="3"/>
        <v>85000</v>
      </c>
      <c r="AA50" s="185"/>
      <c r="AB50" s="124"/>
      <c r="AC50" s="124"/>
    </row>
    <row r="51" spans="1:29" x14ac:dyDescent="0.25">
      <c r="A51" s="11">
        <v>39022</v>
      </c>
      <c r="B51" s="181"/>
      <c r="C51" s="165"/>
      <c r="D51" s="165"/>
      <c r="E51" s="165"/>
      <c r="F51" s="165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187"/>
      <c r="V51" s="33">
        <v>5000</v>
      </c>
      <c r="W51" s="165">
        <v>5000</v>
      </c>
      <c r="X51" s="181">
        <v>55000</v>
      </c>
      <c r="Y51" s="166">
        <f t="shared" si="3"/>
        <v>65000</v>
      </c>
      <c r="AA51" s="185"/>
      <c r="AB51" s="124"/>
      <c r="AC51" s="124"/>
    </row>
    <row r="52" spans="1:29" x14ac:dyDescent="0.25">
      <c r="A52" s="11">
        <v>39052</v>
      </c>
      <c r="B52" s="181"/>
      <c r="C52" s="165"/>
      <c r="D52" s="165"/>
      <c r="E52" s="165"/>
      <c r="F52" s="165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187"/>
      <c r="V52" s="33">
        <v>5000</v>
      </c>
      <c r="W52" s="165">
        <v>5000</v>
      </c>
      <c r="X52" s="181">
        <v>45000</v>
      </c>
      <c r="Y52" s="166">
        <f t="shared" si="3"/>
        <v>55000</v>
      </c>
      <c r="AA52" s="185"/>
      <c r="AB52" s="124"/>
      <c r="AC52" s="124"/>
    </row>
    <row r="53" spans="1:29" x14ac:dyDescent="0.25">
      <c r="A53" s="11">
        <v>39114</v>
      </c>
      <c r="B53" s="181"/>
      <c r="C53" s="165"/>
      <c r="D53" s="165"/>
      <c r="E53" s="165"/>
      <c r="F53" s="165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187"/>
      <c r="V53" s="33">
        <v>10000</v>
      </c>
      <c r="W53" s="165">
        <v>10000</v>
      </c>
      <c r="X53" s="181">
        <v>75000</v>
      </c>
      <c r="Y53" s="166">
        <f t="shared" si="3"/>
        <v>95000</v>
      </c>
      <c r="AA53" s="185"/>
      <c r="AB53" s="124"/>
      <c r="AC53" s="124"/>
    </row>
    <row r="54" spans="1:29" x14ac:dyDescent="0.25">
      <c r="A54" s="11">
        <v>39173</v>
      </c>
      <c r="B54" s="181"/>
      <c r="C54" s="165"/>
      <c r="D54" s="165"/>
      <c r="E54" s="165"/>
      <c r="F54" s="165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187"/>
      <c r="V54" s="33">
        <v>5000</v>
      </c>
      <c r="W54" s="165">
        <v>5000</v>
      </c>
      <c r="X54" s="181">
        <v>25000</v>
      </c>
      <c r="Y54" s="166">
        <f t="shared" si="3"/>
        <v>35000</v>
      </c>
      <c r="AA54" s="185"/>
      <c r="AB54" s="124"/>
      <c r="AC54" s="124"/>
    </row>
    <row r="55" spans="1:29" x14ac:dyDescent="0.25">
      <c r="A55" s="11">
        <v>39217</v>
      </c>
      <c r="B55" s="181"/>
      <c r="C55" s="165"/>
      <c r="D55" s="165"/>
      <c r="E55" s="165"/>
      <c r="F55" s="165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187"/>
      <c r="V55" s="33">
        <v>255000</v>
      </c>
      <c r="W55" s="165">
        <v>255000</v>
      </c>
      <c r="X55" s="181">
        <v>1940000</v>
      </c>
      <c r="Y55" s="166">
        <f t="shared" si="2"/>
        <v>2450000</v>
      </c>
      <c r="AA55" s="185"/>
      <c r="AB55" s="124"/>
      <c r="AC55" s="124"/>
    </row>
    <row r="56" spans="1:29" x14ac:dyDescent="0.25">
      <c r="A56" s="11"/>
      <c r="B56" s="181"/>
      <c r="C56" s="165"/>
      <c r="D56" s="165"/>
      <c r="E56" s="165"/>
      <c r="F56" s="165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187"/>
      <c r="V56" s="33"/>
      <c r="W56" s="165"/>
      <c r="X56" s="181"/>
      <c r="Y56" s="166"/>
      <c r="AA56" s="185"/>
      <c r="AB56" s="124"/>
      <c r="AC56" s="124"/>
    </row>
    <row r="57" spans="1:29" x14ac:dyDescent="0.25">
      <c r="A57" s="30"/>
      <c r="B57" s="188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88"/>
      <c r="V57" s="124"/>
      <c r="W57" s="124"/>
      <c r="X57" s="188"/>
    </row>
    <row r="58" spans="1:29" x14ac:dyDescent="0.25">
      <c r="A58" s="4" t="s">
        <v>9</v>
      </c>
      <c r="B58" s="183">
        <f t="shared" ref="B58:X58" si="4">SUM(B9:B57)</f>
        <v>0</v>
      </c>
      <c r="C58" s="165">
        <f t="shared" si="4"/>
        <v>0</v>
      </c>
      <c r="D58" s="165">
        <f t="shared" si="4"/>
        <v>0</v>
      </c>
      <c r="E58" s="165">
        <f t="shared" si="4"/>
        <v>0</v>
      </c>
      <c r="F58" s="165">
        <f t="shared" si="4"/>
        <v>0</v>
      </c>
      <c r="G58" s="165">
        <f t="shared" si="4"/>
        <v>0</v>
      </c>
      <c r="H58" s="165">
        <f t="shared" si="4"/>
        <v>0</v>
      </c>
      <c r="I58" s="165">
        <f t="shared" si="4"/>
        <v>0</v>
      </c>
      <c r="J58" s="165">
        <f t="shared" si="4"/>
        <v>0</v>
      </c>
      <c r="K58" s="165">
        <f t="shared" si="4"/>
        <v>0</v>
      </c>
      <c r="L58" s="165">
        <f t="shared" si="4"/>
        <v>0</v>
      </c>
      <c r="M58" s="165">
        <f t="shared" si="4"/>
        <v>0</v>
      </c>
      <c r="N58" s="165">
        <f t="shared" si="4"/>
        <v>0</v>
      </c>
      <c r="O58" s="165">
        <f t="shared" si="4"/>
        <v>0</v>
      </c>
      <c r="P58" s="165">
        <f t="shared" si="4"/>
        <v>0</v>
      </c>
      <c r="Q58" s="165">
        <f t="shared" si="4"/>
        <v>0</v>
      </c>
      <c r="R58" s="165">
        <f t="shared" si="4"/>
        <v>0</v>
      </c>
      <c r="S58" s="165">
        <f t="shared" si="4"/>
        <v>0</v>
      </c>
      <c r="T58" s="165">
        <f t="shared" si="4"/>
        <v>0</v>
      </c>
      <c r="U58" s="181">
        <f t="shared" si="4"/>
        <v>0</v>
      </c>
      <c r="V58" s="165">
        <f t="shared" si="4"/>
        <v>1180000</v>
      </c>
      <c r="W58" s="165">
        <f t="shared" si="4"/>
        <v>1225000</v>
      </c>
      <c r="X58" s="181">
        <f t="shared" si="4"/>
        <v>9590000</v>
      </c>
      <c r="Y58" s="166">
        <f>SUM(B58:X58)</f>
        <v>11995000</v>
      </c>
    </row>
    <row r="59" spans="1:29" x14ac:dyDescent="0.25">
      <c r="A59" s="4"/>
      <c r="B59" s="181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81"/>
      <c r="V59" s="165"/>
      <c r="W59" s="165"/>
      <c r="X59" s="181"/>
      <c r="Y59" s="166"/>
    </row>
    <row r="60" spans="1:29" x14ac:dyDescent="0.25">
      <c r="A60" s="4" t="s">
        <v>10</v>
      </c>
      <c r="B60" s="181">
        <f t="shared" ref="B60:X60" si="5">B6-B58</f>
        <v>0</v>
      </c>
      <c r="C60" s="165">
        <f t="shared" si="5"/>
        <v>0</v>
      </c>
      <c r="D60" s="165">
        <f t="shared" si="5"/>
        <v>0</v>
      </c>
      <c r="E60" s="165">
        <f t="shared" si="5"/>
        <v>0</v>
      </c>
      <c r="F60" s="165">
        <f t="shared" si="5"/>
        <v>0</v>
      </c>
      <c r="G60" s="165">
        <f t="shared" si="5"/>
        <v>0</v>
      </c>
      <c r="H60" s="165">
        <f t="shared" si="5"/>
        <v>0</v>
      </c>
      <c r="I60" s="165">
        <f t="shared" si="5"/>
        <v>0</v>
      </c>
      <c r="J60" s="165">
        <f t="shared" si="5"/>
        <v>0</v>
      </c>
      <c r="K60" s="165">
        <f t="shared" si="5"/>
        <v>0</v>
      </c>
      <c r="L60" s="165">
        <f t="shared" si="5"/>
        <v>0</v>
      </c>
      <c r="M60" s="165">
        <f t="shared" si="5"/>
        <v>0</v>
      </c>
      <c r="N60" s="165">
        <f t="shared" si="5"/>
        <v>0</v>
      </c>
      <c r="O60" s="165">
        <f t="shared" si="5"/>
        <v>0</v>
      </c>
      <c r="P60" s="165">
        <f t="shared" si="5"/>
        <v>0</v>
      </c>
      <c r="Q60" s="165">
        <f t="shared" si="5"/>
        <v>0</v>
      </c>
      <c r="R60" s="165">
        <f t="shared" si="5"/>
        <v>0</v>
      </c>
      <c r="S60" s="165">
        <f t="shared" si="5"/>
        <v>0</v>
      </c>
      <c r="T60" s="165">
        <f t="shared" si="5"/>
        <v>0</v>
      </c>
      <c r="U60" s="181">
        <f t="shared" si="5"/>
        <v>0</v>
      </c>
      <c r="V60" s="165">
        <f t="shared" si="5"/>
        <v>0</v>
      </c>
      <c r="W60" s="165">
        <f t="shared" si="5"/>
        <v>0</v>
      </c>
      <c r="X60" s="181">
        <f t="shared" si="5"/>
        <v>0</v>
      </c>
      <c r="Y60" s="166">
        <f>SUM(B60:X60)</f>
        <v>0</v>
      </c>
    </row>
    <row r="61" spans="1:29" x14ac:dyDescent="0.25">
      <c r="A61" s="4"/>
      <c r="B61" s="188"/>
      <c r="C61" s="124"/>
      <c r="D61" s="124"/>
      <c r="E61" s="124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90"/>
      <c r="V61" s="124"/>
      <c r="W61" s="124"/>
      <c r="X61" s="188"/>
    </row>
    <row r="62" spans="1:29" x14ac:dyDescent="0.25">
      <c r="A62" s="4"/>
      <c r="B62" s="188"/>
      <c r="C62" s="124" t="s">
        <v>152</v>
      </c>
      <c r="D62" s="124">
        <f>SUM(C60:U60)</f>
        <v>0</v>
      </c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88"/>
      <c r="V62" s="124" t="s">
        <v>153</v>
      </c>
      <c r="W62" s="165">
        <f>SUM(V60:X60)</f>
        <v>0</v>
      </c>
      <c r="X62" s="188"/>
    </row>
    <row r="63" spans="1:29" x14ac:dyDescent="0.25">
      <c r="A63" s="176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191" t="s">
        <v>328</v>
      </c>
      <c r="W63" s="192"/>
      <c r="X63" s="124"/>
    </row>
    <row r="64" spans="1:29" x14ac:dyDescent="0.25">
      <c r="A64" s="23"/>
      <c r="B64" s="22"/>
      <c r="C64" s="25"/>
      <c r="D64" s="23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50"/>
      <c r="W64" s="124"/>
      <c r="X64" s="35"/>
      <c r="Y64" s="165"/>
    </row>
    <row r="65" spans="1:25" x14ac:dyDescent="0.25">
      <c r="A65" s="161"/>
      <c r="B65" s="22"/>
      <c r="C65" s="25"/>
      <c r="D65" s="23"/>
      <c r="E65" s="25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165"/>
      <c r="W65" s="165"/>
      <c r="X65" s="165"/>
      <c r="Y65" s="166"/>
    </row>
    <row r="66" spans="1:25" x14ac:dyDescent="0.25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33"/>
      <c r="W66" s="165"/>
      <c r="X66" s="165"/>
      <c r="Y66" s="166"/>
    </row>
    <row r="67" spans="1:25" x14ac:dyDescent="0.25">
      <c r="A67" s="23"/>
      <c r="B67" s="22"/>
      <c r="C67" s="25"/>
      <c r="D67" s="23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3"/>
      <c r="W67" s="124"/>
      <c r="X67" s="124"/>
    </row>
    <row r="68" spans="1:25" x14ac:dyDescent="0.25">
      <c r="A68" s="23"/>
      <c r="B68" s="22"/>
      <c r="C68" s="25"/>
      <c r="D68" s="23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177" t="s">
        <v>302</v>
      </c>
      <c r="V68" s="23"/>
      <c r="W68" s="124"/>
      <c r="X68" s="124"/>
    </row>
    <row r="69" spans="1:25" x14ac:dyDescent="0.25">
      <c r="A69" s="23"/>
      <c r="B69" s="22"/>
      <c r="C69" s="25"/>
      <c r="D69" s="23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3"/>
      <c r="W69" s="124"/>
      <c r="X69" s="124"/>
    </row>
    <row r="70" spans="1:25" x14ac:dyDescent="0.25">
      <c r="A70" s="23"/>
      <c r="B70" s="22"/>
      <c r="C70" s="25"/>
      <c r="D70" s="23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50"/>
      <c r="U70" s="25"/>
      <c r="V70" s="23"/>
      <c r="W70" s="124"/>
      <c r="X70" s="124"/>
    </row>
    <row r="71" spans="1:25" x14ac:dyDescent="0.25">
      <c r="A71" s="23"/>
      <c r="B71" s="22"/>
      <c r="C71" s="25"/>
      <c r="D71" s="23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50"/>
      <c r="U71" s="25"/>
      <c r="V71" s="23"/>
      <c r="W71" s="124"/>
      <c r="X71" s="124"/>
    </row>
    <row r="72" spans="1:25" x14ac:dyDescent="0.25">
      <c r="A72" s="23"/>
      <c r="B72" s="22"/>
      <c r="C72" s="25"/>
      <c r="D72" s="23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50"/>
      <c r="U72" s="25"/>
      <c r="V72" s="23"/>
      <c r="W72" s="124"/>
      <c r="X72" s="124"/>
    </row>
    <row r="73" spans="1:25" x14ac:dyDescent="0.25">
      <c r="A73" s="23"/>
      <c r="B73" s="22"/>
      <c r="C73" s="25"/>
      <c r="D73" s="23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50"/>
      <c r="U73" s="25"/>
      <c r="V73" s="185"/>
      <c r="W73" s="124"/>
      <c r="X73" s="124"/>
    </row>
    <row r="74" spans="1:25" x14ac:dyDescent="0.25">
      <c r="A74" s="23"/>
      <c r="B74" s="22"/>
      <c r="C74" s="25"/>
      <c r="D74" s="23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50"/>
      <c r="U74" s="25"/>
      <c r="V74" s="23"/>
      <c r="W74" s="124"/>
      <c r="X74" s="124"/>
    </row>
    <row r="75" spans="1:25" x14ac:dyDescent="0.25">
      <c r="A75" s="23"/>
      <c r="B75" s="22"/>
      <c r="C75" s="25"/>
      <c r="D75" s="23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50"/>
      <c r="U75" s="25"/>
      <c r="V75" s="23"/>
      <c r="W75" s="124"/>
      <c r="X75" s="124"/>
    </row>
    <row r="76" spans="1:25" x14ac:dyDescent="0.25">
      <c r="A76" s="23"/>
      <c r="B76" s="22"/>
      <c r="C76" s="25"/>
      <c r="D76" s="23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50"/>
      <c r="U76" s="25"/>
      <c r="V76" s="23"/>
      <c r="W76" s="124"/>
      <c r="X76" s="124"/>
    </row>
    <row r="77" spans="1:25" x14ac:dyDescent="0.25">
      <c r="A77" s="23"/>
      <c r="B77" s="22"/>
      <c r="C77" s="25"/>
      <c r="D77" s="23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50"/>
      <c r="U77" s="25"/>
      <c r="V77" s="23"/>
      <c r="W77" s="124"/>
      <c r="X77" s="124"/>
    </row>
    <row r="78" spans="1:25" x14ac:dyDescent="0.25">
      <c r="A78" s="23"/>
      <c r="B78" s="22"/>
      <c r="C78" s="25"/>
      <c r="D78" s="23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50"/>
      <c r="U78" s="25"/>
      <c r="V78" s="23"/>
      <c r="W78" s="124"/>
      <c r="X78" s="124"/>
    </row>
    <row r="79" spans="1:25" x14ac:dyDescent="0.25">
      <c r="A79" s="23"/>
      <c r="B79" s="22"/>
      <c r="C79" s="25"/>
      <c r="D79" s="23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50"/>
      <c r="U79" s="25"/>
      <c r="V79" s="23"/>
      <c r="W79" s="124"/>
      <c r="X79" s="124"/>
    </row>
    <row r="80" spans="1:25" x14ac:dyDescent="0.25">
      <c r="A80" s="23"/>
      <c r="B80" s="22"/>
      <c r="C80" s="25"/>
      <c r="D80" s="23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50"/>
      <c r="U80" s="25"/>
      <c r="V80" s="23"/>
      <c r="W80" s="124"/>
      <c r="X80" s="124"/>
    </row>
    <row r="81" spans="1:24" x14ac:dyDescent="0.25">
      <c r="A81" s="23"/>
      <c r="B81" s="22"/>
      <c r="C81" s="25"/>
      <c r="D81" s="23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50"/>
      <c r="U81" s="171"/>
      <c r="V81" s="23"/>
      <c r="W81" s="124"/>
      <c r="X81" s="124"/>
    </row>
    <row r="82" spans="1:24" x14ac:dyDescent="0.25">
      <c r="A82" s="23"/>
      <c r="B82" s="22"/>
      <c r="C82" s="171"/>
      <c r="D82" s="23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50"/>
      <c r="U82" s="171"/>
      <c r="V82" s="23"/>
      <c r="W82" s="124"/>
      <c r="X82" s="124"/>
    </row>
    <row r="83" spans="1:24" x14ac:dyDescent="0.25">
      <c r="A83" s="23"/>
      <c r="B83" s="22"/>
      <c r="C83" s="171"/>
      <c r="D83" s="23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50"/>
      <c r="U83" s="171"/>
      <c r="V83" s="23"/>
      <c r="W83" s="124"/>
      <c r="X83" s="124"/>
    </row>
    <row r="84" spans="1:24" x14ac:dyDescent="0.25">
      <c r="A84" s="23"/>
      <c r="B84" s="22"/>
      <c r="C84" s="171"/>
      <c r="D84" s="23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50"/>
      <c r="U84" s="124"/>
      <c r="V84" s="124"/>
      <c r="W84" s="124"/>
      <c r="X84" s="124"/>
    </row>
    <row r="85" spans="1:24" x14ac:dyDescent="0.25"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50"/>
      <c r="U85" s="124"/>
      <c r="V85" s="124"/>
      <c r="W85" s="124"/>
      <c r="X85" s="124"/>
    </row>
    <row r="86" spans="1:24" x14ac:dyDescent="0.25"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93"/>
      <c r="U86" s="124"/>
      <c r="V86" s="124"/>
      <c r="W86" s="124"/>
      <c r="X86" s="124"/>
    </row>
    <row r="87" spans="1:24" x14ac:dyDescent="0.25"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</row>
    <row r="88" spans="1:24" x14ac:dyDescent="0.25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</row>
    <row r="89" spans="1:24" x14ac:dyDescent="0.25"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</row>
    <row r="90" spans="1:24" x14ac:dyDescent="0.25"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</row>
    <row r="91" spans="1:24" x14ac:dyDescent="0.25"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</row>
    <row r="92" spans="1:24" x14ac:dyDescent="0.25"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</row>
    <row r="93" spans="1:24" x14ac:dyDescent="0.25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</row>
    <row r="94" spans="1:24" x14ac:dyDescent="0.25"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>
        <v>0</v>
      </c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1:24" x14ac:dyDescent="0.25"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</row>
    <row r="96" spans="1:24" x14ac:dyDescent="0.25"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</row>
    <row r="97" spans="2:24" x14ac:dyDescent="0.25"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</row>
    <row r="98" spans="2:24" x14ac:dyDescent="0.25"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</row>
    <row r="99" spans="2:24" x14ac:dyDescent="0.25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</row>
    <row r="100" spans="2:24" x14ac:dyDescent="0.25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</row>
    <row r="101" spans="2:24" x14ac:dyDescent="0.25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</row>
    <row r="102" spans="2:24" x14ac:dyDescent="0.25"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</row>
    <row r="103" spans="2:24" x14ac:dyDescent="0.25"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</row>
    <row r="104" spans="2:24" x14ac:dyDescent="0.25"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</row>
    <row r="105" spans="2:24" x14ac:dyDescent="0.25"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</row>
    <row r="106" spans="2:24" x14ac:dyDescent="0.25"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</row>
    <row r="107" spans="2:24" x14ac:dyDescent="0.25"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x14ac:dyDescent="0.25"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</row>
    <row r="109" spans="2:24" x14ac:dyDescent="0.25"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</row>
    <row r="110" spans="2:24" x14ac:dyDescent="0.25"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</row>
    <row r="111" spans="2:24" x14ac:dyDescent="0.25"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</row>
    <row r="112" spans="2:24" x14ac:dyDescent="0.25"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</row>
    <row r="113" spans="2:24" x14ac:dyDescent="0.25"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</row>
    <row r="114" spans="2:24" x14ac:dyDescent="0.25"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</row>
    <row r="115" spans="2:24" x14ac:dyDescent="0.25"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</row>
    <row r="116" spans="2:24" x14ac:dyDescent="0.25"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</row>
    <row r="117" spans="2:24" x14ac:dyDescent="0.25"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</row>
    <row r="118" spans="2:24" x14ac:dyDescent="0.25"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</row>
    <row r="119" spans="2:24" x14ac:dyDescent="0.25"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</row>
    <row r="120" spans="2:24" x14ac:dyDescent="0.25"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  <row r="121" spans="2:24" x14ac:dyDescent="0.25"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</row>
    <row r="122" spans="2:24" x14ac:dyDescent="0.25"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</row>
    <row r="123" spans="2:24" x14ac:dyDescent="0.25"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</row>
    <row r="124" spans="2:24" x14ac:dyDescent="0.25"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</row>
    <row r="125" spans="2:24" x14ac:dyDescent="0.25"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</row>
    <row r="126" spans="2:24" x14ac:dyDescent="0.25"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</row>
    <row r="127" spans="2:24" x14ac:dyDescent="0.25"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</row>
    <row r="128" spans="2:24" x14ac:dyDescent="0.25"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</row>
    <row r="129" spans="2:24" x14ac:dyDescent="0.25"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</row>
    <row r="130" spans="2:24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</row>
    <row r="131" spans="2:24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</row>
    <row r="132" spans="2:24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</row>
    <row r="133" spans="2:24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</row>
    <row r="134" spans="2:24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</row>
    <row r="135" spans="2:24" x14ac:dyDescent="0.25"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</row>
    <row r="136" spans="2:24" x14ac:dyDescent="0.25"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</row>
    <row r="137" spans="2:24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</row>
    <row r="138" spans="2:24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</row>
    <row r="139" spans="2:24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</row>
    <row r="140" spans="2:24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</row>
    <row r="141" spans="2:24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</row>
    <row r="142" spans="2:24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</row>
    <row r="143" spans="2:24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</row>
    <row r="144" spans="2:24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</row>
    <row r="145" spans="2:24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</row>
    <row r="146" spans="2:24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</row>
    <row r="147" spans="2:24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</row>
    <row r="148" spans="2:24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</row>
    <row r="149" spans="2:24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</row>
    <row r="150" spans="2:24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</row>
    <row r="151" spans="2:24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</row>
    <row r="152" spans="2:24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</row>
    <row r="153" spans="2:24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</row>
    <row r="154" spans="2:24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</row>
    <row r="155" spans="2:24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</row>
    <row r="156" spans="2:24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</row>
    <row r="157" spans="2:24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</row>
    <row r="158" spans="2:24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</row>
    <row r="159" spans="2:24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</row>
    <row r="160" spans="2:24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</row>
    <row r="161" spans="2:24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</row>
    <row r="162" spans="2:24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</row>
    <row r="163" spans="2:24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</row>
    <row r="164" spans="2:24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</row>
    <row r="165" spans="2:24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</row>
    <row r="166" spans="2:24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</row>
    <row r="167" spans="2:24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</row>
    <row r="168" spans="2:24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</row>
    <row r="169" spans="2:24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</row>
    <row r="170" spans="2:24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</row>
    <row r="171" spans="2:24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</row>
    <row r="172" spans="2:24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</row>
    <row r="173" spans="2:24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</row>
    <row r="174" spans="2:24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</row>
    <row r="175" spans="2:24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</row>
    <row r="176" spans="2:24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</row>
    <row r="177" spans="2:24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</row>
    <row r="178" spans="2:24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</row>
    <row r="179" spans="2:24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</row>
    <row r="180" spans="2:24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</row>
    <row r="181" spans="2:24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</row>
    <row r="182" spans="2:24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</row>
    <row r="183" spans="2:24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</row>
    <row r="184" spans="2:24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</row>
    <row r="185" spans="2:24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</row>
    <row r="186" spans="2:24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</row>
    <row r="187" spans="2:24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</row>
    <row r="188" spans="2:24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</row>
    <row r="189" spans="2:24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</row>
    <row r="190" spans="2:24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</row>
    <row r="191" spans="2:24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</row>
    <row r="192" spans="2:24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</row>
    <row r="193" spans="2:24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</row>
    <row r="194" spans="2:24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</row>
    <row r="195" spans="2:24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</row>
    <row r="196" spans="2:24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</row>
    <row r="197" spans="2:24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</row>
    <row r="198" spans="2:24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</row>
    <row r="199" spans="2:24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</row>
    <row r="200" spans="2:24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</row>
    <row r="201" spans="2:24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</row>
    <row r="202" spans="2:24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</row>
    <row r="203" spans="2:24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</row>
    <row r="204" spans="2:24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</row>
    <row r="205" spans="2:24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</row>
    <row r="206" spans="2:24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</row>
    <row r="207" spans="2:24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</row>
    <row r="208" spans="2:24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</row>
    <row r="209" spans="2:24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</row>
    <row r="210" spans="2:24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</row>
    <row r="211" spans="2:24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</row>
    <row r="212" spans="2:24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</row>
    <row r="213" spans="2:24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</row>
    <row r="214" spans="2:24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</row>
    <row r="215" spans="2:24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</row>
    <row r="216" spans="2:24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</row>
    <row r="217" spans="2:24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</row>
    <row r="218" spans="2:24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</row>
    <row r="219" spans="2:24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</row>
    <row r="220" spans="2:24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</row>
    <row r="221" spans="2:24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</row>
    <row r="222" spans="2:24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</row>
    <row r="223" spans="2:24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</row>
    <row r="224" spans="2:24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</row>
    <row r="225" spans="2:24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</row>
    <row r="226" spans="2:24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</row>
    <row r="227" spans="2:24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</row>
    <row r="228" spans="2:24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</row>
    <row r="229" spans="2:24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</row>
    <row r="230" spans="2:24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</row>
    <row r="231" spans="2:24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</row>
    <row r="232" spans="2:24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</row>
    <row r="233" spans="2:24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</row>
    <row r="234" spans="2:24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</row>
    <row r="235" spans="2:24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</row>
    <row r="236" spans="2:24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</row>
    <row r="237" spans="2:24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</row>
    <row r="238" spans="2:24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</row>
    <row r="239" spans="2:24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</row>
    <row r="240" spans="2:24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</row>
    <row r="241" spans="2:24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</row>
    <row r="242" spans="2:24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</row>
    <row r="243" spans="2:24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</row>
    <row r="244" spans="2:24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</row>
    <row r="245" spans="2:24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</row>
    <row r="246" spans="2:24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</row>
    <row r="247" spans="2:24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</row>
    <row r="248" spans="2:24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</row>
    <row r="249" spans="2:24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</row>
    <row r="250" spans="2:24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</row>
    <row r="251" spans="2:24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</row>
    <row r="252" spans="2:24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</row>
    <row r="253" spans="2:24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</row>
    <row r="254" spans="2:24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</row>
    <row r="255" spans="2:24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</row>
    <row r="256" spans="2:24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</row>
    <row r="257" spans="2:24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</row>
    <row r="258" spans="2:24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</row>
    <row r="259" spans="2:24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</row>
    <row r="260" spans="2:24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</row>
    <row r="261" spans="2:24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</row>
    <row r="262" spans="2:24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</row>
    <row r="263" spans="2:24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</row>
    <row r="264" spans="2:24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</row>
    <row r="265" spans="2:24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</row>
    <row r="266" spans="2:24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</row>
    <row r="267" spans="2:24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</row>
    <row r="268" spans="2:24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</row>
    <row r="269" spans="2:24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</row>
    <row r="270" spans="2:24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</row>
    <row r="271" spans="2:24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</row>
    <row r="272" spans="2:24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</row>
    <row r="273" spans="2:24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</row>
    <row r="274" spans="2:24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</row>
    <row r="275" spans="2:24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</row>
    <row r="276" spans="2:24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</row>
    <row r="277" spans="2:24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</row>
    <row r="278" spans="2:24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</row>
    <row r="279" spans="2:24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</row>
    <row r="280" spans="2:24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</row>
    <row r="281" spans="2:24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</row>
    <row r="282" spans="2:24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</row>
    <row r="283" spans="2:24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</row>
    <row r="284" spans="2:24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</row>
    <row r="285" spans="2:24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</row>
    <row r="286" spans="2:24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</row>
    <row r="287" spans="2:24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</row>
    <row r="288" spans="2:24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</row>
    <row r="289" spans="2:24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</row>
    <row r="290" spans="2:24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</row>
    <row r="291" spans="2:24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</row>
    <row r="292" spans="2:24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</row>
    <row r="293" spans="2:24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</row>
    <row r="294" spans="2:24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</row>
    <row r="295" spans="2:24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</row>
    <row r="296" spans="2:24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</row>
    <row r="297" spans="2:24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</row>
    <row r="298" spans="2:24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</row>
    <row r="299" spans="2:24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</row>
    <row r="300" spans="2:24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</row>
    <row r="301" spans="2:24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</row>
    <row r="302" spans="2:24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</row>
    <row r="303" spans="2:24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</row>
    <row r="304" spans="2:24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</row>
    <row r="305" spans="2:24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</row>
    <row r="306" spans="2:24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</row>
    <row r="307" spans="2:24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</row>
    <row r="308" spans="2:24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</row>
    <row r="309" spans="2:24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</row>
    <row r="310" spans="2:24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</row>
    <row r="311" spans="2:24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</row>
    <row r="312" spans="2:24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</row>
    <row r="313" spans="2:24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</row>
    <row r="314" spans="2:24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</row>
    <row r="315" spans="2:24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</row>
    <row r="316" spans="2:24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</row>
    <row r="317" spans="2:24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</row>
    <row r="318" spans="2:24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</row>
    <row r="319" spans="2:24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</row>
    <row r="320" spans="2:24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</row>
    <row r="321" spans="2:24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</row>
    <row r="322" spans="2:24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</row>
    <row r="323" spans="2:24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</row>
    <row r="324" spans="2:24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</row>
    <row r="325" spans="2:24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</row>
    <row r="326" spans="2:24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</row>
    <row r="327" spans="2:24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</row>
    <row r="328" spans="2:24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</row>
    <row r="329" spans="2:24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</row>
    <row r="330" spans="2:24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</row>
    <row r="331" spans="2:24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</row>
    <row r="332" spans="2:24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</row>
    <row r="333" spans="2:24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</row>
    <row r="334" spans="2:24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</row>
    <row r="335" spans="2:24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</row>
    <row r="336" spans="2:24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</row>
    <row r="337" spans="2:24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</row>
    <row r="338" spans="2:24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</row>
    <row r="339" spans="2:24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</row>
    <row r="340" spans="2:24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</row>
    <row r="341" spans="2:24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</row>
    <row r="342" spans="2:24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</row>
    <row r="343" spans="2:24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</row>
    <row r="344" spans="2:24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</row>
    <row r="345" spans="2:24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</row>
    <row r="346" spans="2:24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</row>
    <row r="347" spans="2:24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</row>
    <row r="348" spans="2:24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</row>
    <row r="349" spans="2:24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</row>
    <row r="350" spans="2:24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</row>
    <row r="351" spans="2:24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</row>
    <row r="352" spans="2:24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</row>
    <row r="353" spans="2:24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</row>
    <row r="354" spans="2:24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</row>
    <row r="355" spans="2:24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</row>
    <row r="356" spans="2:24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</row>
    <row r="357" spans="2:24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</row>
    <row r="358" spans="2:24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</row>
    <row r="359" spans="2:24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</row>
    <row r="360" spans="2:24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</row>
    <row r="361" spans="2:24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</row>
    <row r="362" spans="2:24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</row>
    <row r="363" spans="2:24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</row>
    <row r="364" spans="2:24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</row>
    <row r="365" spans="2:24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</row>
    <row r="366" spans="2:24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</row>
    <row r="367" spans="2:24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</row>
    <row r="368" spans="2:24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</row>
    <row r="369" spans="2:24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</row>
    <row r="370" spans="2:24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</row>
    <row r="371" spans="2:24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</row>
    <row r="372" spans="2:24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</row>
    <row r="373" spans="2:24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</row>
    <row r="374" spans="2:24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</row>
    <row r="375" spans="2:24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</row>
    <row r="376" spans="2:24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</row>
    <row r="377" spans="2:24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</row>
    <row r="378" spans="2:24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</row>
    <row r="379" spans="2:24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</row>
    <row r="380" spans="2:24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</row>
    <row r="381" spans="2:24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</row>
    <row r="382" spans="2:24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</row>
    <row r="383" spans="2:24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</row>
    <row r="384" spans="2:24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</row>
    <row r="385" spans="2:24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</row>
    <row r="386" spans="2:24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</row>
    <row r="387" spans="2:24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</row>
    <row r="388" spans="2:24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</row>
    <row r="389" spans="2:24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</row>
    <row r="390" spans="2:24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</row>
    <row r="391" spans="2:24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</row>
    <row r="392" spans="2:24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</row>
    <row r="393" spans="2:24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</row>
    <row r="394" spans="2:24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</row>
    <row r="395" spans="2:24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</row>
    <row r="396" spans="2:24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</row>
    <row r="397" spans="2:24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</row>
    <row r="398" spans="2:24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</row>
    <row r="399" spans="2:24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</row>
    <row r="400" spans="2:24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</row>
    <row r="401" spans="2:24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</row>
    <row r="402" spans="2:24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</row>
    <row r="403" spans="2:24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</row>
    <row r="404" spans="2:24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</row>
    <row r="405" spans="2:24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</row>
    <row r="406" spans="2:24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</row>
    <row r="407" spans="2:24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</row>
    <row r="408" spans="2:24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</row>
    <row r="409" spans="2:24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</row>
    <row r="410" spans="2:24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</row>
    <row r="411" spans="2:24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</row>
    <row r="412" spans="2:24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</row>
    <row r="413" spans="2:24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</row>
    <row r="414" spans="2:24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</row>
    <row r="415" spans="2:24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</row>
    <row r="416" spans="2:24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</row>
    <row r="417" spans="2:24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</row>
    <row r="418" spans="2:24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</row>
    <row r="419" spans="2:24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</row>
    <row r="420" spans="2:24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</row>
    <row r="421" spans="2:24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</row>
    <row r="422" spans="2:24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</row>
    <row r="423" spans="2:24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</row>
    <row r="424" spans="2:24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</row>
    <row r="425" spans="2:24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</row>
    <row r="426" spans="2:24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</row>
    <row r="427" spans="2:24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</row>
    <row r="428" spans="2:24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</row>
    <row r="429" spans="2:24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</row>
    <row r="430" spans="2:24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</row>
    <row r="431" spans="2:24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</row>
    <row r="432" spans="2:24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</row>
    <row r="433" spans="2:24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</row>
    <row r="434" spans="2:24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</row>
    <row r="435" spans="2:24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</row>
    <row r="436" spans="2:24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</row>
    <row r="437" spans="2:24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</row>
    <row r="438" spans="2:24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</row>
    <row r="439" spans="2:24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</row>
    <row r="440" spans="2:24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</row>
    <row r="441" spans="2:24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</row>
    <row r="442" spans="2:24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</row>
    <row r="443" spans="2:24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</row>
    <row r="444" spans="2:24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</row>
    <row r="445" spans="2:24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</row>
    <row r="446" spans="2:24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</row>
    <row r="447" spans="2:24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</row>
    <row r="448" spans="2:24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</row>
    <row r="449" spans="2:24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</row>
    <row r="450" spans="2:24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</row>
    <row r="451" spans="2:24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</row>
    <row r="452" spans="2:24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</row>
    <row r="453" spans="2:24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</row>
    <row r="454" spans="2:24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</row>
    <row r="455" spans="2:24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</row>
    <row r="456" spans="2:24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</row>
    <row r="457" spans="2:24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</row>
    <row r="458" spans="2:24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</row>
    <row r="459" spans="2:24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</row>
    <row r="460" spans="2:24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</row>
    <row r="461" spans="2:24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</row>
    <row r="462" spans="2:24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</row>
    <row r="463" spans="2:24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</row>
    <row r="464" spans="2:24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</row>
    <row r="465" spans="2:24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</row>
    <row r="466" spans="2:24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</row>
    <row r="467" spans="2:24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</row>
    <row r="468" spans="2:24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</row>
    <row r="469" spans="2:24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</row>
    <row r="470" spans="2:24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</row>
    <row r="471" spans="2:24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</row>
    <row r="472" spans="2:24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</row>
    <row r="473" spans="2:24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</row>
    <row r="474" spans="2:24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</row>
    <row r="475" spans="2:24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</row>
    <row r="476" spans="2:24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</row>
    <row r="477" spans="2:24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</row>
    <row r="478" spans="2:24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</row>
    <row r="479" spans="2:24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</row>
    <row r="480" spans="2:24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</row>
    <row r="481" spans="2:24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</row>
    <row r="482" spans="2:24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</row>
    <row r="483" spans="2:24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</row>
    <row r="484" spans="2:24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</row>
    <row r="485" spans="2:24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</row>
    <row r="486" spans="2:24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</row>
    <row r="487" spans="2:24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</row>
    <row r="488" spans="2:24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</row>
    <row r="489" spans="2:24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</row>
    <row r="490" spans="2:24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</row>
    <row r="491" spans="2:24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</row>
    <row r="492" spans="2:24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</row>
    <row r="493" spans="2:24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</row>
    <row r="494" spans="2:24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</row>
    <row r="495" spans="2:24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</row>
    <row r="496" spans="2:24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</row>
    <row r="497" spans="2:24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</row>
    <row r="498" spans="2:24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</row>
    <row r="499" spans="2:24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</row>
    <row r="500" spans="2:24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</row>
    <row r="501" spans="2:24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</row>
    <row r="502" spans="2:24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</row>
    <row r="503" spans="2:24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</row>
    <row r="504" spans="2:24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</row>
    <row r="505" spans="2:24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</row>
    <row r="506" spans="2:24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</row>
    <row r="507" spans="2:24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</row>
    <row r="508" spans="2:24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</row>
    <row r="509" spans="2:24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</row>
    <row r="510" spans="2:24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</row>
    <row r="511" spans="2:24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</row>
    <row r="512" spans="2:24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</row>
    <row r="513" spans="2:24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</row>
    <row r="514" spans="2:24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</row>
    <row r="515" spans="2:24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</row>
    <row r="516" spans="2:24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</row>
    <row r="517" spans="2:24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</row>
    <row r="518" spans="2:24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</row>
    <row r="519" spans="2:24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</row>
    <row r="520" spans="2:24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</row>
    <row r="521" spans="2:24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</row>
    <row r="522" spans="2:24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</row>
    <row r="523" spans="2:24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</row>
    <row r="524" spans="2:24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</row>
    <row r="525" spans="2:24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</row>
    <row r="526" spans="2:24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</row>
    <row r="527" spans="2:24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</row>
    <row r="528" spans="2:24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</row>
    <row r="529" spans="2:24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</row>
    <row r="530" spans="2:24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</row>
    <row r="531" spans="2:24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</row>
    <row r="532" spans="2:24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</row>
    <row r="533" spans="2:24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</row>
    <row r="534" spans="2:24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</row>
    <row r="535" spans="2:24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</row>
    <row r="536" spans="2:24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</row>
    <row r="537" spans="2:24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</row>
    <row r="538" spans="2:24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</row>
    <row r="539" spans="2:24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</row>
    <row r="540" spans="2:24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</row>
    <row r="541" spans="2:24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</row>
    <row r="542" spans="2:24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</row>
    <row r="543" spans="2:24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</row>
    <row r="544" spans="2:24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</row>
    <row r="545" spans="2:24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</row>
    <row r="546" spans="2:24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</row>
    <row r="547" spans="2:24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</row>
    <row r="548" spans="2:24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</row>
    <row r="549" spans="2:24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</row>
    <row r="550" spans="2:24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</row>
    <row r="551" spans="2:24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</row>
    <row r="552" spans="2:24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</row>
    <row r="553" spans="2:24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</row>
    <row r="554" spans="2:24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</row>
    <row r="555" spans="2:24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</row>
    <row r="556" spans="2:24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</row>
    <row r="557" spans="2:24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</row>
    <row r="558" spans="2:24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</row>
    <row r="559" spans="2:24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</row>
    <row r="560" spans="2:24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</row>
    <row r="561" spans="2:24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</row>
    <row r="562" spans="2:24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</row>
    <row r="563" spans="2:24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</row>
    <row r="564" spans="2:24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</row>
    <row r="565" spans="2:24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</row>
    <row r="566" spans="2:24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</row>
    <row r="567" spans="2:24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</row>
    <row r="568" spans="2:24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</row>
    <row r="569" spans="2:24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</row>
    <row r="570" spans="2:24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</row>
    <row r="571" spans="2:24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</row>
    <row r="572" spans="2:24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</row>
    <row r="573" spans="2:24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</row>
    <row r="574" spans="2:24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</row>
    <row r="575" spans="2:24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</row>
    <row r="576" spans="2:24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</row>
    <row r="577" spans="2:24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</row>
    <row r="578" spans="2:24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</row>
    <row r="579" spans="2:24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</row>
    <row r="580" spans="2:24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</row>
    <row r="581" spans="2:24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</row>
    <row r="582" spans="2:24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</row>
    <row r="583" spans="2:24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</row>
    <row r="584" spans="2:24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</row>
    <row r="585" spans="2:24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</row>
    <row r="586" spans="2:24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</row>
    <row r="587" spans="2:24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</row>
    <row r="588" spans="2:24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</row>
    <row r="589" spans="2:24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</row>
    <row r="590" spans="2:24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</row>
    <row r="591" spans="2:24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</row>
    <row r="592" spans="2:24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</row>
    <row r="593" spans="2:24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</row>
    <row r="594" spans="2:24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</row>
    <row r="595" spans="2:24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</row>
    <row r="596" spans="2:24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</row>
    <row r="597" spans="2:24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</row>
    <row r="598" spans="2:24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</row>
    <row r="599" spans="2:24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</row>
    <row r="600" spans="2:24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</row>
    <row r="601" spans="2:24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</row>
    <row r="602" spans="2:24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</row>
    <row r="603" spans="2:24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</row>
    <row r="604" spans="2:24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</row>
    <row r="605" spans="2:24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</row>
    <row r="606" spans="2:24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</row>
    <row r="607" spans="2:24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</row>
    <row r="608" spans="2:24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</row>
    <row r="609" spans="2:24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</row>
    <row r="610" spans="2:24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</row>
    <row r="611" spans="2:24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</row>
    <row r="612" spans="2:24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</row>
    <row r="613" spans="2:24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</row>
    <row r="614" spans="2:24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</row>
    <row r="615" spans="2:24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</row>
    <row r="616" spans="2:24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</row>
    <row r="617" spans="2:24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</row>
    <row r="618" spans="2:24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</row>
    <row r="619" spans="2:24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</row>
    <row r="620" spans="2:24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</row>
    <row r="621" spans="2:24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</row>
    <row r="622" spans="2:24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</row>
    <row r="623" spans="2:24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</row>
    <row r="624" spans="2:24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</row>
    <row r="625" spans="2:24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</row>
    <row r="626" spans="2:24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</row>
    <row r="627" spans="2:24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</row>
    <row r="628" spans="2:24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</row>
    <row r="629" spans="2:24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</row>
    <row r="630" spans="2:24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</row>
    <row r="631" spans="2:24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</row>
    <row r="632" spans="2:24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</row>
    <row r="633" spans="2:24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</row>
    <row r="634" spans="2:24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</row>
    <row r="635" spans="2:24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</row>
    <row r="636" spans="2:24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</row>
    <row r="637" spans="2:24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</row>
    <row r="638" spans="2:24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</row>
    <row r="639" spans="2:24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</row>
    <row r="640" spans="2:24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</row>
    <row r="641" spans="2:24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</row>
    <row r="642" spans="2:24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</row>
    <row r="643" spans="2:24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</row>
    <row r="644" spans="2:24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</row>
    <row r="645" spans="2:24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</row>
    <row r="646" spans="2:24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</row>
    <row r="647" spans="2:24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</row>
    <row r="648" spans="2:24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</row>
    <row r="649" spans="2:24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</row>
    <row r="650" spans="2:24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</row>
    <row r="651" spans="2:24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</row>
    <row r="652" spans="2:24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</row>
    <row r="653" spans="2:24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</row>
    <row r="654" spans="2:24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</row>
    <row r="655" spans="2:24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</row>
    <row r="656" spans="2:24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</row>
    <row r="657" spans="2:24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</row>
    <row r="658" spans="2:24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</row>
    <row r="659" spans="2:24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</row>
    <row r="660" spans="2:24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</row>
    <row r="661" spans="2:24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</row>
    <row r="662" spans="2:24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</row>
    <row r="663" spans="2:24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</row>
    <row r="664" spans="2:24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</row>
    <row r="665" spans="2:24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</row>
    <row r="666" spans="2:24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</row>
    <row r="667" spans="2:24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</row>
    <row r="668" spans="2:24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</row>
    <row r="669" spans="2:24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</row>
    <row r="670" spans="2:24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</row>
    <row r="671" spans="2:24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</row>
    <row r="672" spans="2:24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</row>
    <row r="673" spans="2:24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</row>
    <row r="674" spans="2:24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</row>
    <row r="675" spans="2:24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</row>
    <row r="676" spans="2:24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</row>
    <row r="677" spans="2:24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</row>
    <row r="678" spans="2:24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</row>
    <row r="679" spans="2:24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</row>
    <row r="680" spans="2:24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</row>
    <row r="681" spans="2:24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</row>
    <row r="682" spans="2:24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</row>
    <row r="683" spans="2:24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</row>
    <row r="684" spans="2:24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</row>
    <row r="685" spans="2:24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</row>
    <row r="686" spans="2:24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</row>
    <row r="687" spans="2:24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</row>
    <row r="688" spans="2:24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</row>
    <row r="689" spans="2:24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</row>
    <row r="690" spans="2:24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</row>
    <row r="691" spans="2:24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</row>
    <row r="692" spans="2:24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</row>
    <row r="693" spans="2:24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</row>
    <row r="694" spans="2:24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</row>
    <row r="695" spans="2:24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</row>
    <row r="696" spans="2:24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</row>
    <row r="697" spans="2:24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</row>
    <row r="698" spans="2:24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</row>
    <row r="699" spans="2:24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</row>
    <row r="700" spans="2:24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</row>
    <row r="701" spans="2:24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</row>
    <row r="702" spans="2:24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</row>
    <row r="703" spans="2:24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</row>
    <row r="704" spans="2:24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</row>
    <row r="705" spans="2:24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</row>
    <row r="706" spans="2:24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</row>
    <row r="707" spans="2:24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</row>
    <row r="708" spans="2:24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</row>
    <row r="709" spans="2:24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</row>
    <row r="710" spans="2:24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</row>
    <row r="711" spans="2:24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</row>
    <row r="712" spans="2:24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</row>
    <row r="713" spans="2:24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</row>
    <row r="714" spans="2:24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</row>
    <row r="715" spans="2:24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</row>
    <row r="716" spans="2:24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</row>
    <row r="717" spans="2:24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</row>
    <row r="718" spans="2:24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</row>
    <row r="719" spans="2:24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</row>
    <row r="720" spans="2:24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</row>
    <row r="721" spans="2:24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</row>
    <row r="722" spans="2:24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</row>
    <row r="723" spans="2:24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</row>
    <row r="724" spans="2:24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</row>
    <row r="725" spans="2:24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</row>
    <row r="726" spans="2:24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</row>
    <row r="727" spans="2:24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</row>
    <row r="728" spans="2:24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</row>
    <row r="729" spans="2:24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</row>
    <row r="730" spans="2:24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</row>
    <row r="731" spans="2:24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</row>
    <row r="732" spans="2:24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</row>
    <row r="733" spans="2:24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</row>
    <row r="734" spans="2:24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</row>
    <row r="735" spans="2:24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</row>
    <row r="736" spans="2:24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</row>
    <row r="737" spans="2:24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</row>
    <row r="738" spans="2:24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</row>
    <row r="739" spans="2:24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</row>
    <row r="740" spans="2:24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</row>
    <row r="741" spans="2:24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</row>
    <row r="742" spans="2:24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</row>
    <row r="743" spans="2:24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</row>
    <row r="744" spans="2:24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</row>
    <row r="745" spans="2:24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</row>
    <row r="746" spans="2:24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</row>
    <row r="747" spans="2:24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</row>
    <row r="748" spans="2:24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indexed="22"/>
    <pageSetUpPr fitToPage="1"/>
  </sheetPr>
  <dimension ref="A1:T745"/>
  <sheetViews>
    <sheetView zoomScale="75" zoomScaleNormal="75" workbookViewId="0">
      <pane xSplit="15" ySplit="5" topLeftCell="P6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6" style="3" customWidth="1"/>
    <col min="2" max="3" width="14.85546875" style="3" hidden="1" customWidth="1"/>
    <col min="4" max="4" width="13.7109375" style="3" hidden="1" customWidth="1"/>
    <col min="5" max="15" width="13" style="3" hidden="1" customWidth="1"/>
    <col min="16" max="16" width="15" style="3" bestFit="1" customWidth="1"/>
    <col min="17" max="17" width="16" style="3" bestFit="1" customWidth="1"/>
    <col min="18" max="19" width="16.28515625" style="3" bestFit="1" customWidth="1"/>
    <col min="20" max="16384" width="12.7109375" style="3"/>
  </cols>
  <sheetData>
    <row r="1" spans="1:20" x14ac:dyDescent="0.25">
      <c r="A1" s="3" t="s">
        <v>378</v>
      </c>
      <c r="B1" s="24" t="s">
        <v>154</v>
      </c>
      <c r="C1" s="23" t="s">
        <v>155</v>
      </c>
      <c r="D1" s="23" t="s">
        <v>155</v>
      </c>
      <c r="E1" s="23" t="s">
        <v>155</v>
      </c>
      <c r="F1" s="23" t="s">
        <v>155</v>
      </c>
      <c r="G1" s="23" t="s">
        <v>155</v>
      </c>
      <c r="H1" s="23" t="s">
        <v>155</v>
      </c>
      <c r="I1" s="23" t="s">
        <v>155</v>
      </c>
      <c r="J1" s="23" t="s">
        <v>155</v>
      </c>
      <c r="K1" s="23" t="s">
        <v>155</v>
      </c>
      <c r="L1" s="23" t="s">
        <v>155</v>
      </c>
      <c r="M1" s="23" t="s">
        <v>155</v>
      </c>
      <c r="N1" s="23" t="s">
        <v>155</v>
      </c>
      <c r="O1" s="24" t="s">
        <v>155</v>
      </c>
      <c r="P1" s="23" t="s">
        <v>156</v>
      </c>
      <c r="Q1" s="23" t="s">
        <v>156</v>
      </c>
      <c r="R1" s="24" t="s">
        <v>156</v>
      </c>
    </row>
    <row r="2" spans="1:20" x14ac:dyDescent="0.25">
      <c r="A2" s="3" t="s">
        <v>6</v>
      </c>
      <c r="B2" s="12">
        <v>43983</v>
      </c>
      <c r="C2" s="22">
        <v>36130</v>
      </c>
      <c r="D2" s="22">
        <v>36495</v>
      </c>
      <c r="E2" s="22">
        <v>36861</v>
      </c>
      <c r="F2" s="22">
        <v>37226</v>
      </c>
      <c r="G2" s="22">
        <v>37591</v>
      </c>
      <c r="H2" s="22">
        <v>37956</v>
      </c>
      <c r="I2" s="22">
        <v>38322</v>
      </c>
      <c r="J2" s="22">
        <v>38687</v>
      </c>
      <c r="K2" s="22">
        <v>39052</v>
      </c>
      <c r="L2" s="22">
        <v>39417</v>
      </c>
      <c r="M2" s="22">
        <v>39783</v>
      </c>
      <c r="N2" s="22">
        <v>40148</v>
      </c>
      <c r="O2" s="12">
        <v>40513</v>
      </c>
      <c r="P2" s="22">
        <v>43983</v>
      </c>
      <c r="Q2" s="22">
        <v>44166</v>
      </c>
      <c r="R2" s="12">
        <v>46905</v>
      </c>
    </row>
    <row r="3" spans="1:20" x14ac:dyDescent="0.25">
      <c r="A3" s="3" t="s">
        <v>7</v>
      </c>
      <c r="B3" s="26">
        <v>6.8500000000000005E-2</v>
      </c>
      <c r="C3" s="25">
        <v>0.04</v>
      </c>
      <c r="D3" s="25">
        <v>4.2000000000000003E-2</v>
      </c>
      <c r="E3" s="25">
        <v>4.3499999999999997E-2</v>
      </c>
      <c r="F3" s="25">
        <v>4.4999999999999998E-2</v>
      </c>
      <c r="G3" s="25">
        <v>4.65E-2</v>
      </c>
      <c r="H3" s="25">
        <v>4.8000000000000001E-2</v>
      </c>
      <c r="I3" s="25">
        <v>4.9000000000000002E-2</v>
      </c>
      <c r="J3" s="25">
        <v>0.05</v>
      </c>
      <c r="K3" s="171">
        <v>5.1249999999999997E-2</v>
      </c>
      <c r="L3" s="25">
        <v>5.2499999999999998E-2</v>
      </c>
      <c r="M3" s="25">
        <v>5.3499999999999999E-2</v>
      </c>
      <c r="N3" s="25">
        <v>5.45E-2</v>
      </c>
      <c r="O3" s="26">
        <v>5.5500000000000001E-2</v>
      </c>
      <c r="P3" s="25">
        <v>6.0999999999999999E-2</v>
      </c>
      <c r="Q3" s="25">
        <v>6.0999999999999999E-2</v>
      </c>
      <c r="R3" s="178">
        <v>7.3749999999999996E-2</v>
      </c>
    </row>
    <row r="4" spans="1:20" x14ac:dyDescent="0.25">
      <c r="A4" s="3" t="s">
        <v>338</v>
      </c>
      <c r="B4" s="24" t="s">
        <v>157</v>
      </c>
      <c r="C4" s="194" t="s">
        <v>158</v>
      </c>
      <c r="D4" s="23" t="s">
        <v>159</v>
      </c>
      <c r="E4" s="23" t="s">
        <v>160</v>
      </c>
      <c r="F4" s="23" t="s">
        <v>161</v>
      </c>
      <c r="G4" s="23" t="s">
        <v>162</v>
      </c>
      <c r="H4" s="23" t="s">
        <v>163</v>
      </c>
      <c r="I4" s="23" t="s">
        <v>164</v>
      </c>
      <c r="J4" s="23" t="s">
        <v>165</v>
      </c>
      <c r="K4" s="23" t="s">
        <v>166</v>
      </c>
      <c r="L4" s="23" t="s">
        <v>167</v>
      </c>
      <c r="M4" s="23" t="s">
        <v>168</v>
      </c>
      <c r="N4" s="23" t="s">
        <v>169</v>
      </c>
      <c r="O4" s="24" t="s">
        <v>170</v>
      </c>
      <c r="P4" s="194" t="s">
        <v>171</v>
      </c>
      <c r="Q4" s="23" t="s">
        <v>172</v>
      </c>
      <c r="R4" s="24" t="s">
        <v>173</v>
      </c>
    </row>
    <row r="5" spans="1:20" x14ac:dyDescent="0.25">
      <c r="B5" s="29" t="s">
        <v>174</v>
      </c>
      <c r="C5" s="28" t="s">
        <v>174</v>
      </c>
      <c r="D5" s="28" t="s">
        <v>175</v>
      </c>
      <c r="E5" s="28" t="s">
        <v>176</v>
      </c>
      <c r="F5" s="28" t="s">
        <v>177</v>
      </c>
      <c r="G5" s="28" t="s">
        <v>178</v>
      </c>
      <c r="H5" s="28" t="s">
        <v>179</v>
      </c>
      <c r="I5" s="28" t="s">
        <v>180</v>
      </c>
      <c r="J5" s="28" t="s">
        <v>181</v>
      </c>
      <c r="K5" s="28" t="s">
        <v>182</v>
      </c>
      <c r="L5" s="28" t="s">
        <v>183</v>
      </c>
      <c r="M5" s="28" t="s">
        <v>184</v>
      </c>
      <c r="N5" s="28" t="s">
        <v>185</v>
      </c>
      <c r="O5" s="29" t="s">
        <v>186</v>
      </c>
      <c r="P5" s="27" t="s">
        <v>174</v>
      </c>
      <c r="Q5" s="28" t="s">
        <v>175</v>
      </c>
      <c r="R5" s="29" t="s">
        <v>176</v>
      </c>
      <c r="S5" s="28" t="s">
        <v>5</v>
      </c>
    </row>
    <row r="6" spans="1:20" x14ac:dyDescent="0.25">
      <c r="B6" s="4"/>
      <c r="O6" s="4"/>
      <c r="R6" s="4"/>
    </row>
    <row r="7" spans="1:20" x14ac:dyDescent="0.25">
      <c r="A7" s="3" t="s">
        <v>381</v>
      </c>
      <c r="B7" s="165">
        <v>0</v>
      </c>
      <c r="C7" s="165">
        <v>0</v>
      </c>
      <c r="D7" s="165">
        <v>0</v>
      </c>
      <c r="E7" s="165">
        <v>0</v>
      </c>
      <c r="F7" s="165">
        <v>0</v>
      </c>
      <c r="G7" s="165">
        <v>0</v>
      </c>
      <c r="H7" s="165">
        <v>0</v>
      </c>
      <c r="I7" s="165">
        <v>0</v>
      </c>
      <c r="J7" s="165">
        <v>0</v>
      </c>
      <c r="K7" s="165">
        <v>0</v>
      </c>
      <c r="L7" s="165">
        <v>0</v>
      </c>
      <c r="M7" s="165">
        <v>0</v>
      </c>
      <c r="N7" s="165">
        <v>0</v>
      </c>
      <c r="O7" s="181">
        <v>0</v>
      </c>
      <c r="P7" s="165">
        <v>0</v>
      </c>
      <c r="Q7" s="165">
        <v>0</v>
      </c>
      <c r="R7" s="181">
        <v>10855000</v>
      </c>
      <c r="S7" s="166">
        <f>SUM(B7:R7)</f>
        <v>10855000</v>
      </c>
    </row>
    <row r="8" spans="1:20" x14ac:dyDescent="0.25">
      <c r="A8" s="3" t="s">
        <v>151</v>
      </c>
      <c r="B8" s="181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81"/>
      <c r="P8" s="165"/>
      <c r="Q8" s="165"/>
      <c r="R8" s="181"/>
      <c r="S8" s="166"/>
    </row>
    <row r="9" spans="1:20" x14ac:dyDescent="0.25">
      <c r="A9" s="297"/>
      <c r="B9" s="181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81"/>
      <c r="P9" s="165"/>
      <c r="Q9" s="165"/>
      <c r="R9" s="181"/>
      <c r="S9" s="166"/>
    </row>
    <row r="10" spans="1:20" x14ac:dyDescent="0.25">
      <c r="A10" s="182">
        <v>37591</v>
      </c>
      <c r="B10" s="181"/>
      <c r="C10" s="165"/>
      <c r="D10" s="165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181"/>
      <c r="P10" s="44">
        <v>0</v>
      </c>
      <c r="Q10" s="44">
        <v>0</v>
      </c>
      <c r="R10" s="181">
        <v>345000</v>
      </c>
      <c r="S10" s="166">
        <f t="shared" ref="S10:S19" si="0">SUM(B10:R10)</f>
        <v>345000</v>
      </c>
      <c r="T10" s="173"/>
    </row>
    <row r="11" spans="1:20" x14ac:dyDescent="0.25">
      <c r="A11" s="182">
        <v>37622</v>
      </c>
      <c r="B11" s="181"/>
      <c r="C11" s="165"/>
      <c r="D11" s="165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181"/>
      <c r="P11" s="44">
        <v>0</v>
      </c>
      <c r="Q11" s="44">
        <v>0</v>
      </c>
      <c r="R11" s="181">
        <v>560000</v>
      </c>
      <c r="S11" s="166">
        <f t="shared" si="0"/>
        <v>560000</v>
      </c>
      <c r="T11" s="173"/>
    </row>
    <row r="12" spans="1:20" x14ac:dyDescent="0.25">
      <c r="A12" s="182">
        <v>37653</v>
      </c>
      <c r="B12" s="181"/>
      <c r="C12" s="165"/>
      <c r="D12" s="165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181"/>
      <c r="P12" s="44">
        <v>0</v>
      </c>
      <c r="Q12" s="44">
        <v>0</v>
      </c>
      <c r="R12" s="181">
        <v>290000</v>
      </c>
      <c r="S12" s="166">
        <f t="shared" si="0"/>
        <v>290000</v>
      </c>
      <c r="T12" s="173"/>
    </row>
    <row r="13" spans="1:20" x14ac:dyDescent="0.25">
      <c r="A13" s="182">
        <v>37681</v>
      </c>
      <c r="B13" s="181"/>
      <c r="O13" s="181"/>
      <c r="P13" s="44">
        <v>0</v>
      </c>
      <c r="Q13" s="44">
        <v>0</v>
      </c>
      <c r="R13" s="181">
        <v>130000</v>
      </c>
      <c r="S13" s="166">
        <f t="shared" si="0"/>
        <v>130000</v>
      </c>
    </row>
    <row r="14" spans="1:20" x14ac:dyDescent="0.25">
      <c r="A14" s="182">
        <v>37712</v>
      </c>
      <c r="B14" s="181"/>
      <c r="C14" s="165"/>
      <c r="D14" s="165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181"/>
      <c r="P14" s="44">
        <v>0</v>
      </c>
      <c r="Q14" s="44">
        <v>0</v>
      </c>
      <c r="R14" s="181">
        <v>280000</v>
      </c>
      <c r="S14" s="166">
        <f t="shared" si="0"/>
        <v>280000</v>
      </c>
      <c r="T14" s="173"/>
    </row>
    <row r="15" spans="1:20" x14ac:dyDescent="0.25">
      <c r="A15" s="182">
        <v>37742</v>
      </c>
      <c r="B15" s="181"/>
      <c r="C15" s="165"/>
      <c r="D15" s="165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181"/>
      <c r="P15" s="44">
        <v>0</v>
      </c>
      <c r="Q15" s="44">
        <v>0</v>
      </c>
      <c r="R15" s="181">
        <v>945000</v>
      </c>
      <c r="S15" s="166">
        <f>SUM(B15:R15)</f>
        <v>945000</v>
      </c>
      <c r="T15" s="173"/>
    </row>
    <row r="16" spans="1:20" x14ac:dyDescent="0.25">
      <c r="A16" s="182">
        <v>37773</v>
      </c>
      <c r="B16" s="181"/>
      <c r="C16" s="165"/>
      <c r="D16" s="165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181"/>
      <c r="P16" s="44">
        <v>0</v>
      </c>
      <c r="Q16" s="44">
        <v>0</v>
      </c>
      <c r="R16" s="181">
        <v>505000</v>
      </c>
      <c r="S16" s="166">
        <f>SUM(B16:R16)</f>
        <v>505000</v>
      </c>
      <c r="T16" s="173"/>
    </row>
    <row r="17" spans="1:20" x14ac:dyDescent="0.25">
      <c r="A17" s="182">
        <v>37803</v>
      </c>
      <c r="B17" s="181"/>
      <c r="C17" s="165"/>
      <c r="D17" s="165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181"/>
      <c r="P17" s="44">
        <v>0</v>
      </c>
      <c r="Q17" s="44">
        <v>0</v>
      </c>
      <c r="R17" s="181">
        <v>375000</v>
      </c>
      <c r="S17" s="166">
        <f>SUM(B17:R17)</f>
        <v>375000</v>
      </c>
      <c r="T17" s="173"/>
    </row>
    <row r="18" spans="1:20" x14ac:dyDescent="0.25">
      <c r="A18" s="182">
        <v>37834</v>
      </c>
      <c r="B18" s="181"/>
      <c r="C18" s="165"/>
      <c r="D18" s="165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181"/>
      <c r="P18" s="44">
        <v>0</v>
      </c>
      <c r="Q18" s="44">
        <v>0</v>
      </c>
      <c r="R18" s="181">
        <v>575000</v>
      </c>
      <c r="S18" s="166">
        <f>SUM(B18:R18)</f>
        <v>575000</v>
      </c>
      <c r="T18" s="173"/>
    </row>
    <row r="19" spans="1:20" x14ac:dyDescent="0.25">
      <c r="A19" s="182">
        <v>37865</v>
      </c>
      <c r="B19" s="181"/>
      <c r="C19" s="165"/>
      <c r="D19" s="165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181"/>
      <c r="P19" s="44">
        <v>0</v>
      </c>
      <c r="Q19" s="44">
        <v>0</v>
      </c>
      <c r="R19" s="181">
        <v>175000</v>
      </c>
      <c r="S19" s="166">
        <f t="shared" si="0"/>
        <v>175000</v>
      </c>
      <c r="T19" s="173"/>
    </row>
    <row r="20" spans="1:20" x14ac:dyDescent="0.25">
      <c r="A20" s="182">
        <v>37895</v>
      </c>
      <c r="B20" s="181"/>
      <c r="C20" s="165"/>
      <c r="D20" s="165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181"/>
      <c r="P20" s="44">
        <v>0</v>
      </c>
      <c r="Q20" s="44">
        <v>0</v>
      </c>
      <c r="R20" s="181">
        <v>435000</v>
      </c>
      <c r="S20" s="166">
        <f t="shared" ref="S20:S31" si="1">SUM(B20:R20)</f>
        <v>435000</v>
      </c>
      <c r="T20" s="173"/>
    </row>
    <row r="21" spans="1:20" x14ac:dyDescent="0.25">
      <c r="A21" s="182">
        <v>37926</v>
      </c>
      <c r="B21" s="181"/>
      <c r="C21" s="165"/>
      <c r="D21" s="165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181"/>
      <c r="P21" s="44">
        <v>0</v>
      </c>
      <c r="Q21" s="44">
        <v>0</v>
      </c>
      <c r="R21" s="181">
        <v>60000</v>
      </c>
      <c r="S21" s="166">
        <f t="shared" si="1"/>
        <v>60000</v>
      </c>
      <c r="T21" s="173"/>
    </row>
    <row r="22" spans="1:20" x14ac:dyDescent="0.25">
      <c r="A22" s="182">
        <v>37956</v>
      </c>
      <c r="B22" s="181"/>
      <c r="C22" s="165"/>
      <c r="D22" s="165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181"/>
      <c r="P22" s="44">
        <v>0</v>
      </c>
      <c r="Q22" s="44">
        <v>0</v>
      </c>
      <c r="R22" s="181">
        <v>405000</v>
      </c>
      <c r="S22" s="166">
        <f t="shared" si="1"/>
        <v>405000</v>
      </c>
      <c r="T22" s="173"/>
    </row>
    <row r="23" spans="1:20" x14ac:dyDescent="0.25">
      <c r="A23" s="182">
        <v>37987</v>
      </c>
      <c r="B23" s="181"/>
      <c r="C23" s="165"/>
      <c r="D23" s="165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181"/>
      <c r="P23" s="44">
        <v>0</v>
      </c>
      <c r="Q23" s="44">
        <v>0</v>
      </c>
      <c r="R23" s="181">
        <v>60000</v>
      </c>
      <c r="S23" s="166">
        <f t="shared" si="1"/>
        <v>60000</v>
      </c>
      <c r="T23" s="173"/>
    </row>
    <row r="24" spans="1:20" x14ac:dyDescent="0.25">
      <c r="A24" s="182">
        <v>38018</v>
      </c>
      <c r="B24" s="181"/>
      <c r="C24" s="165"/>
      <c r="D24" s="165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181"/>
      <c r="P24" s="44">
        <v>0</v>
      </c>
      <c r="Q24" s="44">
        <v>0</v>
      </c>
      <c r="R24" s="181">
        <v>165000</v>
      </c>
      <c r="S24" s="166">
        <f t="shared" si="1"/>
        <v>165000</v>
      </c>
      <c r="T24" s="173"/>
    </row>
    <row r="25" spans="1:20" x14ac:dyDescent="0.25">
      <c r="A25" s="182">
        <v>38108</v>
      </c>
      <c r="B25" s="181"/>
      <c r="C25" s="165"/>
      <c r="D25" s="165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181"/>
      <c r="P25" s="44">
        <v>0</v>
      </c>
      <c r="Q25" s="44">
        <v>0</v>
      </c>
      <c r="R25" s="181">
        <v>275000</v>
      </c>
      <c r="S25" s="166">
        <f t="shared" ref="S25:S30" si="2">SUM(B25:R25)</f>
        <v>275000</v>
      </c>
      <c r="T25" s="173"/>
    </row>
    <row r="26" spans="1:20" x14ac:dyDescent="0.25">
      <c r="A26" s="182">
        <v>38139</v>
      </c>
      <c r="B26" s="181"/>
      <c r="C26" s="165"/>
      <c r="D26" s="165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181"/>
      <c r="P26" s="44">
        <v>0</v>
      </c>
      <c r="Q26" s="44">
        <v>0</v>
      </c>
      <c r="R26" s="181">
        <v>305000</v>
      </c>
      <c r="S26" s="166">
        <f t="shared" si="2"/>
        <v>305000</v>
      </c>
      <c r="T26" s="173"/>
    </row>
    <row r="27" spans="1:20" x14ac:dyDescent="0.25">
      <c r="A27" s="182">
        <v>38169</v>
      </c>
      <c r="B27" s="181"/>
      <c r="C27" s="165"/>
      <c r="D27" s="165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181"/>
      <c r="P27" s="44">
        <v>0</v>
      </c>
      <c r="Q27" s="44">
        <v>0</v>
      </c>
      <c r="R27" s="181">
        <v>25000</v>
      </c>
      <c r="S27" s="166">
        <f t="shared" si="2"/>
        <v>25000</v>
      </c>
      <c r="T27" s="173"/>
    </row>
    <row r="28" spans="1:20" x14ac:dyDescent="0.25">
      <c r="A28" s="182">
        <v>38200</v>
      </c>
      <c r="B28" s="181"/>
      <c r="C28" s="165"/>
      <c r="D28" s="165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181"/>
      <c r="P28" s="44">
        <v>0</v>
      </c>
      <c r="Q28" s="44">
        <v>0</v>
      </c>
      <c r="R28" s="181">
        <v>225000</v>
      </c>
      <c r="S28" s="166">
        <f t="shared" si="2"/>
        <v>225000</v>
      </c>
      <c r="T28" s="173"/>
    </row>
    <row r="29" spans="1:20" x14ac:dyDescent="0.25">
      <c r="A29" s="182">
        <v>38231</v>
      </c>
      <c r="B29" s="181"/>
      <c r="C29" s="165"/>
      <c r="D29" s="165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181"/>
      <c r="P29" s="44">
        <v>0</v>
      </c>
      <c r="Q29" s="44">
        <v>0</v>
      </c>
      <c r="R29" s="181">
        <v>330000</v>
      </c>
      <c r="S29" s="166">
        <f t="shared" si="2"/>
        <v>330000</v>
      </c>
      <c r="T29" s="173"/>
    </row>
    <row r="30" spans="1:20" x14ac:dyDescent="0.25">
      <c r="A30" s="182">
        <v>38261</v>
      </c>
      <c r="B30" s="181"/>
      <c r="C30" s="165"/>
      <c r="D30" s="165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181"/>
      <c r="P30" s="44">
        <v>0</v>
      </c>
      <c r="Q30" s="44">
        <v>0</v>
      </c>
      <c r="R30" s="181">
        <v>90000</v>
      </c>
      <c r="S30" s="166">
        <f t="shared" si="2"/>
        <v>90000</v>
      </c>
      <c r="T30" s="173"/>
    </row>
    <row r="31" spans="1:20" x14ac:dyDescent="0.25">
      <c r="A31" s="182">
        <v>38292</v>
      </c>
      <c r="B31" s="181"/>
      <c r="C31" s="165"/>
      <c r="D31" s="165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181"/>
      <c r="P31" s="44">
        <v>0</v>
      </c>
      <c r="Q31" s="44">
        <v>0</v>
      </c>
      <c r="R31" s="181">
        <v>85000</v>
      </c>
      <c r="S31" s="166">
        <f t="shared" si="1"/>
        <v>85000</v>
      </c>
      <c r="T31" s="173"/>
    </row>
    <row r="32" spans="1:20" x14ac:dyDescent="0.25">
      <c r="A32" s="182">
        <v>38322</v>
      </c>
      <c r="B32" s="181"/>
      <c r="C32" s="165"/>
      <c r="D32" s="165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181"/>
      <c r="P32" s="44">
        <v>0</v>
      </c>
      <c r="Q32" s="44">
        <v>0</v>
      </c>
      <c r="R32" s="181">
        <v>120000</v>
      </c>
      <c r="S32" s="166">
        <f>SUM(B32:R32)</f>
        <v>120000</v>
      </c>
      <c r="T32" s="173"/>
    </row>
    <row r="33" spans="1:20" x14ac:dyDescent="0.25">
      <c r="A33" s="182">
        <v>38353</v>
      </c>
      <c r="B33" s="181"/>
      <c r="C33" s="165"/>
      <c r="D33" s="165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181"/>
      <c r="P33" s="44">
        <v>0</v>
      </c>
      <c r="Q33" s="44">
        <v>0</v>
      </c>
      <c r="R33" s="181">
        <v>260000</v>
      </c>
      <c r="S33" s="166">
        <f>SUM(B33:R33)</f>
        <v>260000</v>
      </c>
      <c r="T33" s="173"/>
    </row>
    <row r="34" spans="1:20" x14ac:dyDescent="0.25">
      <c r="A34" s="182">
        <v>38384</v>
      </c>
      <c r="B34" s="181"/>
      <c r="C34" s="165"/>
      <c r="D34" s="165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181"/>
      <c r="P34" s="44">
        <v>0</v>
      </c>
      <c r="Q34" s="44">
        <v>0</v>
      </c>
      <c r="R34" s="181">
        <v>50000</v>
      </c>
      <c r="S34" s="166">
        <f>SUM(B34:R34)</f>
        <v>50000</v>
      </c>
      <c r="T34" s="173"/>
    </row>
    <row r="35" spans="1:20" x14ac:dyDescent="0.25">
      <c r="A35" s="182">
        <v>38412</v>
      </c>
      <c r="B35" s="181"/>
      <c r="C35" s="165"/>
      <c r="D35" s="165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181"/>
      <c r="P35" s="44">
        <v>0</v>
      </c>
      <c r="Q35" s="44">
        <v>0</v>
      </c>
      <c r="R35" s="181">
        <v>265000</v>
      </c>
      <c r="S35" s="166">
        <f>SUM(B35:R35)</f>
        <v>265000</v>
      </c>
      <c r="T35" s="173"/>
    </row>
    <row r="36" spans="1:20" x14ac:dyDescent="0.25">
      <c r="A36" s="182">
        <v>38473</v>
      </c>
      <c r="B36" s="181"/>
      <c r="C36" s="165"/>
      <c r="D36" s="165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181"/>
      <c r="P36" s="44">
        <v>0</v>
      </c>
      <c r="Q36" s="44">
        <v>0</v>
      </c>
      <c r="R36" s="181">
        <v>155000</v>
      </c>
      <c r="S36" s="166">
        <f>SUM(B36:R36)</f>
        <v>155000</v>
      </c>
      <c r="T36" s="173"/>
    </row>
    <row r="37" spans="1:20" x14ac:dyDescent="0.25">
      <c r="A37" s="182">
        <v>38504</v>
      </c>
      <c r="B37" s="181"/>
      <c r="C37" s="165"/>
      <c r="D37" s="165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181"/>
      <c r="P37" s="44">
        <v>0</v>
      </c>
      <c r="Q37" s="44">
        <v>0</v>
      </c>
      <c r="R37" s="181">
        <v>180000</v>
      </c>
      <c r="S37" s="166">
        <f t="shared" ref="S37:S44" si="3">SUM(B37:R37)</f>
        <v>180000</v>
      </c>
      <c r="T37" s="173"/>
    </row>
    <row r="38" spans="1:20" x14ac:dyDescent="0.25">
      <c r="A38" s="182">
        <v>38534</v>
      </c>
      <c r="B38" s="181"/>
      <c r="C38" s="165"/>
      <c r="D38" s="165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181"/>
      <c r="P38" s="44">
        <v>0</v>
      </c>
      <c r="Q38" s="44">
        <v>0</v>
      </c>
      <c r="R38" s="181">
        <v>70000</v>
      </c>
      <c r="S38" s="166">
        <f t="shared" si="3"/>
        <v>70000</v>
      </c>
      <c r="T38" s="173"/>
    </row>
    <row r="39" spans="1:20" x14ac:dyDescent="0.25">
      <c r="A39" s="182">
        <v>38565</v>
      </c>
      <c r="B39" s="181"/>
      <c r="C39" s="165"/>
      <c r="D39" s="165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181"/>
      <c r="P39" s="44">
        <v>0</v>
      </c>
      <c r="Q39" s="44">
        <v>0</v>
      </c>
      <c r="R39" s="181">
        <v>50000</v>
      </c>
      <c r="S39" s="166">
        <f t="shared" si="3"/>
        <v>50000</v>
      </c>
      <c r="T39" s="173"/>
    </row>
    <row r="40" spans="1:20" x14ac:dyDescent="0.25">
      <c r="A40" s="182">
        <v>38596</v>
      </c>
      <c r="B40" s="181"/>
      <c r="C40" s="165"/>
      <c r="D40" s="165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181"/>
      <c r="P40" s="44">
        <v>0</v>
      </c>
      <c r="Q40" s="44">
        <v>0</v>
      </c>
      <c r="R40" s="181">
        <v>50000</v>
      </c>
      <c r="S40" s="166">
        <f t="shared" si="3"/>
        <v>50000</v>
      </c>
      <c r="T40" s="173"/>
    </row>
    <row r="41" spans="1:20" x14ac:dyDescent="0.25">
      <c r="A41" s="182">
        <v>38687</v>
      </c>
      <c r="B41" s="181"/>
      <c r="C41" s="165"/>
      <c r="D41" s="165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181"/>
      <c r="P41" s="44">
        <v>0</v>
      </c>
      <c r="Q41" s="44">
        <v>0</v>
      </c>
      <c r="R41" s="181">
        <v>155000</v>
      </c>
      <c r="S41" s="166">
        <f t="shared" si="3"/>
        <v>155000</v>
      </c>
      <c r="T41" s="173"/>
    </row>
    <row r="42" spans="1:20" x14ac:dyDescent="0.25">
      <c r="A42" s="182">
        <v>38749</v>
      </c>
      <c r="B42" s="181"/>
      <c r="C42" s="165"/>
      <c r="D42" s="165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181"/>
      <c r="P42" s="44">
        <v>0</v>
      </c>
      <c r="Q42" s="44">
        <v>0</v>
      </c>
      <c r="R42" s="181">
        <v>35000</v>
      </c>
      <c r="S42" s="166">
        <f t="shared" si="3"/>
        <v>35000</v>
      </c>
      <c r="T42" s="173"/>
    </row>
    <row r="43" spans="1:20" x14ac:dyDescent="0.25">
      <c r="A43" s="182">
        <v>38777</v>
      </c>
      <c r="B43" s="181"/>
      <c r="C43" s="165"/>
      <c r="D43" s="165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181"/>
      <c r="P43" s="44">
        <v>0</v>
      </c>
      <c r="Q43" s="44">
        <v>0</v>
      </c>
      <c r="R43" s="181">
        <v>130000</v>
      </c>
      <c r="S43" s="166">
        <f t="shared" si="3"/>
        <v>130000</v>
      </c>
      <c r="T43" s="173"/>
    </row>
    <row r="44" spans="1:20" x14ac:dyDescent="0.25">
      <c r="A44" s="182">
        <v>38808</v>
      </c>
      <c r="B44" s="181"/>
      <c r="C44" s="165"/>
      <c r="D44" s="165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181"/>
      <c r="P44" s="44">
        <v>0</v>
      </c>
      <c r="Q44" s="44">
        <v>0</v>
      </c>
      <c r="R44" s="181">
        <v>60000</v>
      </c>
      <c r="S44" s="166">
        <f t="shared" si="3"/>
        <v>60000</v>
      </c>
      <c r="T44" s="173"/>
    </row>
    <row r="45" spans="1:20" x14ac:dyDescent="0.25">
      <c r="A45" s="182">
        <v>38838</v>
      </c>
      <c r="B45" s="181"/>
      <c r="C45" s="165"/>
      <c r="D45" s="165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181"/>
      <c r="P45" s="44">
        <v>0</v>
      </c>
      <c r="Q45" s="44">
        <v>0</v>
      </c>
      <c r="R45" s="181">
        <v>35000</v>
      </c>
      <c r="S45" s="166">
        <f t="shared" ref="S45:S53" si="4">SUM(B45:R45)</f>
        <v>35000</v>
      </c>
      <c r="T45" s="173"/>
    </row>
    <row r="46" spans="1:20" x14ac:dyDescent="0.25">
      <c r="A46" s="182">
        <v>38869</v>
      </c>
      <c r="B46" s="181"/>
      <c r="C46" s="165"/>
      <c r="D46" s="165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181"/>
      <c r="P46" s="44">
        <v>0</v>
      </c>
      <c r="Q46" s="44">
        <v>0</v>
      </c>
      <c r="R46" s="181">
        <v>60000</v>
      </c>
      <c r="S46" s="166">
        <f t="shared" si="4"/>
        <v>60000</v>
      </c>
      <c r="T46" s="173"/>
    </row>
    <row r="47" spans="1:20" x14ac:dyDescent="0.25">
      <c r="A47" s="182">
        <v>38899</v>
      </c>
      <c r="B47" s="181"/>
      <c r="C47" s="165"/>
      <c r="D47" s="165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181"/>
      <c r="P47" s="44">
        <v>0</v>
      </c>
      <c r="Q47" s="44">
        <v>0</v>
      </c>
      <c r="R47" s="181">
        <v>60000</v>
      </c>
      <c r="S47" s="166">
        <f t="shared" si="4"/>
        <v>60000</v>
      </c>
      <c r="T47" s="173"/>
    </row>
    <row r="48" spans="1:20" x14ac:dyDescent="0.25">
      <c r="A48" s="182">
        <v>38930</v>
      </c>
      <c r="B48" s="181"/>
      <c r="C48" s="165"/>
      <c r="D48" s="165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181"/>
      <c r="P48" s="44">
        <v>0</v>
      </c>
      <c r="Q48" s="44">
        <v>0</v>
      </c>
      <c r="R48" s="181">
        <v>40000</v>
      </c>
      <c r="S48" s="166">
        <f t="shared" si="4"/>
        <v>40000</v>
      </c>
      <c r="T48" s="173"/>
    </row>
    <row r="49" spans="1:20" x14ac:dyDescent="0.25">
      <c r="A49" s="182">
        <v>38961</v>
      </c>
      <c r="B49" s="181"/>
      <c r="C49" s="165"/>
      <c r="D49" s="165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181"/>
      <c r="P49" s="44">
        <v>0</v>
      </c>
      <c r="Q49" s="44">
        <v>0</v>
      </c>
      <c r="R49" s="181">
        <v>45000</v>
      </c>
      <c r="S49" s="166">
        <f t="shared" si="4"/>
        <v>45000</v>
      </c>
      <c r="T49" s="173"/>
    </row>
    <row r="50" spans="1:20" x14ac:dyDescent="0.25">
      <c r="A50" s="182">
        <v>39022</v>
      </c>
      <c r="B50" s="181"/>
      <c r="C50" s="165"/>
      <c r="D50" s="165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181"/>
      <c r="P50" s="44">
        <v>0</v>
      </c>
      <c r="Q50" s="44">
        <v>0</v>
      </c>
      <c r="R50" s="181">
        <v>225000</v>
      </c>
      <c r="S50" s="166">
        <f t="shared" si="4"/>
        <v>225000</v>
      </c>
      <c r="T50" s="173"/>
    </row>
    <row r="51" spans="1:20" x14ac:dyDescent="0.25">
      <c r="A51" s="182">
        <v>39052</v>
      </c>
      <c r="B51" s="181"/>
      <c r="C51" s="165"/>
      <c r="D51" s="165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181"/>
      <c r="P51" s="44">
        <v>0</v>
      </c>
      <c r="Q51" s="44">
        <v>0</v>
      </c>
      <c r="R51" s="181">
        <v>60000</v>
      </c>
      <c r="S51" s="166">
        <f>SUM(B51:R51)</f>
        <v>60000</v>
      </c>
      <c r="T51" s="173"/>
    </row>
    <row r="52" spans="1:20" x14ac:dyDescent="0.25">
      <c r="A52" s="182">
        <v>39142</v>
      </c>
      <c r="B52" s="181"/>
      <c r="C52" s="165"/>
      <c r="D52" s="165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181"/>
      <c r="P52" s="44">
        <v>0</v>
      </c>
      <c r="Q52" s="44">
        <v>0</v>
      </c>
      <c r="R52" s="181">
        <v>70000</v>
      </c>
      <c r="S52" s="166">
        <f>SUM(B52:R52)</f>
        <v>70000</v>
      </c>
      <c r="T52" s="173"/>
    </row>
    <row r="53" spans="1:20" x14ac:dyDescent="0.25">
      <c r="A53" s="182">
        <v>39217</v>
      </c>
      <c r="B53" s="181"/>
      <c r="C53" s="165"/>
      <c r="D53" s="165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181"/>
      <c r="P53" s="44">
        <v>0</v>
      </c>
      <c r="Q53" s="44">
        <v>0</v>
      </c>
      <c r="R53" s="181">
        <v>2040000</v>
      </c>
      <c r="S53" s="166">
        <f t="shared" si="4"/>
        <v>2040000</v>
      </c>
      <c r="T53" s="173"/>
    </row>
    <row r="54" spans="1:20" x14ac:dyDescent="0.25">
      <c r="A54" s="43"/>
      <c r="B54" s="181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81"/>
      <c r="P54" s="165"/>
      <c r="Q54" s="165"/>
      <c r="R54" s="181"/>
      <c r="S54" s="166"/>
    </row>
    <row r="55" spans="1:20" x14ac:dyDescent="0.25">
      <c r="A55" s="3" t="s">
        <v>9</v>
      </c>
      <c r="B55" s="181">
        <f t="shared" ref="B55:R55" si="5">SUM(B9:B54)</f>
        <v>0</v>
      </c>
      <c r="C55" s="165">
        <f t="shared" si="5"/>
        <v>0</v>
      </c>
      <c r="D55" s="165">
        <f t="shared" si="5"/>
        <v>0</v>
      </c>
      <c r="E55" s="165">
        <f t="shared" si="5"/>
        <v>0</v>
      </c>
      <c r="F55" s="165">
        <f t="shared" si="5"/>
        <v>0</v>
      </c>
      <c r="G55" s="165">
        <f t="shared" si="5"/>
        <v>0</v>
      </c>
      <c r="H55" s="165">
        <f t="shared" si="5"/>
        <v>0</v>
      </c>
      <c r="I55" s="165">
        <f t="shared" si="5"/>
        <v>0</v>
      </c>
      <c r="J55" s="165">
        <f t="shared" si="5"/>
        <v>0</v>
      </c>
      <c r="K55" s="165">
        <f t="shared" si="5"/>
        <v>0</v>
      </c>
      <c r="L55" s="165">
        <f t="shared" si="5"/>
        <v>0</v>
      </c>
      <c r="M55" s="165">
        <f t="shared" si="5"/>
        <v>0</v>
      </c>
      <c r="N55" s="165">
        <f t="shared" si="5"/>
        <v>0</v>
      </c>
      <c r="O55" s="181">
        <f t="shared" si="5"/>
        <v>0</v>
      </c>
      <c r="P55" s="165">
        <f t="shared" si="5"/>
        <v>0</v>
      </c>
      <c r="Q55" s="165">
        <f t="shared" si="5"/>
        <v>0</v>
      </c>
      <c r="R55" s="181">
        <f t="shared" si="5"/>
        <v>10855000</v>
      </c>
      <c r="S55" s="166">
        <f>SUM(B55:R55)</f>
        <v>10855000</v>
      </c>
    </row>
    <row r="56" spans="1:20" x14ac:dyDescent="0.25">
      <c r="B56" s="181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81"/>
      <c r="P56" s="165"/>
      <c r="Q56" s="165"/>
      <c r="R56" s="181"/>
      <c r="S56" s="166"/>
    </row>
    <row r="57" spans="1:20" x14ac:dyDescent="0.25">
      <c r="A57" s="3" t="s">
        <v>10</v>
      </c>
      <c r="B57" s="181">
        <f t="shared" ref="B57:R57" si="6">B7-B55</f>
        <v>0</v>
      </c>
      <c r="C57" s="165">
        <f t="shared" si="6"/>
        <v>0</v>
      </c>
      <c r="D57" s="165">
        <f t="shared" si="6"/>
        <v>0</v>
      </c>
      <c r="E57" s="165">
        <f t="shared" si="6"/>
        <v>0</v>
      </c>
      <c r="F57" s="165">
        <f t="shared" si="6"/>
        <v>0</v>
      </c>
      <c r="G57" s="165">
        <f t="shared" si="6"/>
        <v>0</v>
      </c>
      <c r="H57" s="165">
        <f t="shared" si="6"/>
        <v>0</v>
      </c>
      <c r="I57" s="165">
        <f t="shared" si="6"/>
        <v>0</v>
      </c>
      <c r="J57" s="165">
        <f t="shared" si="6"/>
        <v>0</v>
      </c>
      <c r="K57" s="165">
        <f t="shared" si="6"/>
        <v>0</v>
      </c>
      <c r="L57" s="165">
        <f t="shared" si="6"/>
        <v>0</v>
      </c>
      <c r="M57" s="165">
        <f t="shared" si="6"/>
        <v>0</v>
      </c>
      <c r="N57" s="165">
        <f t="shared" si="6"/>
        <v>0</v>
      </c>
      <c r="O57" s="181">
        <f t="shared" si="6"/>
        <v>0</v>
      </c>
      <c r="P57" s="165">
        <f t="shared" si="6"/>
        <v>0</v>
      </c>
      <c r="Q57" s="165">
        <f t="shared" si="6"/>
        <v>0</v>
      </c>
      <c r="R57" s="181">
        <f t="shared" si="6"/>
        <v>0</v>
      </c>
      <c r="S57" s="166">
        <f>SUM(B57:R57)</f>
        <v>0</v>
      </c>
    </row>
    <row r="58" spans="1:20" s="196" customFormat="1" x14ac:dyDescent="0.25">
      <c r="B58" s="190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90"/>
      <c r="P58" s="189"/>
      <c r="Q58" s="189"/>
      <c r="R58" s="190"/>
    </row>
    <row r="59" spans="1:20" x14ac:dyDescent="0.25">
      <c r="B59" s="188"/>
      <c r="C59" s="124" t="s">
        <v>187</v>
      </c>
      <c r="D59" s="124">
        <f>SUM(C57:O57)</f>
        <v>0</v>
      </c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88"/>
      <c r="P59" s="124" t="s">
        <v>188</v>
      </c>
      <c r="Q59" s="165">
        <f>SUM(P57:R57)</f>
        <v>0</v>
      </c>
      <c r="R59" s="188"/>
    </row>
    <row r="60" spans="1:20" x14ac:dyDescent="0.25">
      <c r="A60" s="176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</row>
    <row r="61" spans="1:20" x14ac:dyDescent="0.25">
      <c r="A61" s="23"/>
      <c r="B61" s="22"/>
      <c r="C61" s="25"/>
      <c r="D61" s="23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</row>
    <row r="62" spans="1:20" x14ac:dyDescent="0.25">
      <c r="A62" s="161"/>
      <c r="B62" s="22"/>
      <c r="C62" s="25"/>
      <c r="D62" s="50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197"/>
      <c r="P62" s="25"/>
      <c r="Q62" s="25"/>
      <c r="R62" s="25"/>
    </row>
    <row r="63" spans="1:20" x14ac:dyDescent="0.25">
      <c r="A63" s="23"/>
      <c r="B63" s="22"/>
      <c r="C63" s="25"/>
      <c r="D63" s="23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198"/>
      <c r="P63" s="199"/>
      <c r="R63" s="25"/>
      <c r="S63" s="165"/>
    </row>
    <row r="64" spans="1:20" x14ac:dyDescent="0.25">
      <c r="A64" s="23"/>
      <c r="B64" s="22"/>
      <c r="C64" s="25"/>
      <c r="D64" s="23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198" t="s">
        <v>329</v>
      </c>
      <c r="P64" s="50"/>
      <c r="Q64" s="50"/>
      <c r="R64" s="50"/>
      <c r="S64" s="166"/>
    </row>
    <row r="65" spans="1:19" x14ac:dyDescent="0.25">
      <c r="A65" s="23"/>
      <c r="B65" s="22"/>
      <c r="C65" s="25"/>
      <c r="D65" s="23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197" t="s">
        <v>330</v>
      </c>
      <c r="P65" s="50"/>
      <c r="Q65" s="50"/>
      <c r="R65" s="50"/>
      <c r="S65" s="166"/>
    </row>
    <row r="66" spans="1:19" x14ac:dyDescent="0.25">
      <c r="A66" s="177"/>
      <c r="B66" s="22"/>
      <c r="C66" s="25"/>
      <c r="D66" s="23"/>
      <c r="E66" s="25"/>
      <c r="F66" s="25"/>
      <c r="G66" s="50"/>
      <c r="H66" s="25"/>
      <c r="I66" s="25"/>
      <c r="J66" s="25"/>
      <c r="K66" s="25"/>
      <c r="L66" s="50"/>
      <c r="M66" s="25"/>
      <c r="N66" s="25"/>
      <c r="O66" s="50"/>
      <c r="P66" s="25"/>
      <c r="Q66" s="25"/>
      <c r="R66" s="200"/>
    </row>
    <row r="67" spans="1:19" x14ac:dyDescent="0.25">
      <c r="A67" s="23"/>
      <c r="B67" s="22"/>
      <c r="C67" s="25"/>
      <c r="D67" s="23"/>
      <c r="E67" s="25"/>
      <c r="F67" s="25"/>
      <c r="G67" s="50"/>
      <c r="H67" s="25"/>
      <c r="I67" s="25"/>
      <c r="J67" s="25"/>
      <c r="K67" s="25"/>
      <c r="L67" s="50"/>
      <c r="M67" s="25"/>
      <c r="N67" s="50"/>
      <c r="O67" s="50"/>
      <c r="P67" s="25"/>
      <c r="Q67" s="25"/>
      <c r="R67" s="201"/>
    </row>
    <row r="68" spans="1:19" x14ac:dyDescent="0.25">
      <c r="A68" s="23"/>
      <c r="B68" s="22"/>
      <c r="C68" s="25"/>
      <c r="D68" s="23"/>
      <c r="E68" s="25"/>
      <c r="F68" s="25"/>
      <c r="G68" s="50"/>
      <c r="H68" s="25"/>
      <c r="I68" s="25"/>
      <c r="J68" s="25"/>
      <c r="K68" s="25"/>
      <c r="L68" s="50"/>
      <c r="M68" s="25"/>
      <c r="N68" s="50"/>
      <c r="O68" s="50"/>
      <c r="P68" s="25"/>
      <c r="Q68" s="25"/>
      <c r="R68" s="200"/>
    </row>
    <row r="69" spans="1:19" x14ac:dyDescent="0.25">
      <c r="A69" s="23"/>
      <c r="B69" s="22"/>
      <c r="C69" s="25"/>
      <c r="D69" s="23"/>
      <c r="E69" s="25"/>
      <c r="F69" s="25"/>
      <c r="G69" s="50"/>
      <c r="H69" s="25"/>
      <c r="I69" s="25"/>
      <c r="J69" s="25"/>
      <c r="K69" s="25"/>
      <c r="L69" s="50"/>
      <c r="M69" s="25"/>
      <c r="N69" s="50"/>
      <c r="O69" s="50"/>
      <c r="P69" s="25"/>
      <c r="Q69" s="25"/>
      <c r="R69" s="200"/>
    </row>
    <row r="70" spans="1:19" x14ac:dyDescent="0.25">
      <c r="A70" s="23"/>
      <c r="B70" s="22"/>
      <c r="C70" s="25"/>
      <c r="D70" s="23"/>
      <c r="E70" s="25"/>
      <c r="P70" s="25"/>
      <c r="Q70" s="25"/>
      <c r="R70" s="200"/>
    </row>
    <row r="71" spans="1:19" x14ac:dyDescent="0.25">
      <c r="A71" s="23"/>
      <c r="B71" s="22"/>
      <c r="C71" s="25"/>
      <c r="D71" s="23"/>
      <c r="E71" s="25"/>
      <c r="F71" s="25"/>
      <c r="G71" s="50"/>
      <c r="H71" s="25"/>
      <c r="I71" s="25"/>
      <c r="J71" s="25"/>
      <c r="K71" s="25"/>
      <c r="L71" s="50"/>
      <c r="M71" s="25"/>
      <c r="N71" s="50"/>
      <c r="O71" s="50"/>
      <c r="P71" s="25"/>
      <c r="Q71" s="25"/>
      <c r="R71" s="200"/>
    </row>
    <row r="72" spans="1:19" x14ac:dyDescent="0.25">
      <c r="A72" s="23"/>
      <c r="B72" s="22"/>
      <c r="C72" s="25"/>
      <c r="D72" s="23"/>
      <c r="E72" s="25"/>
      <c r="F72" s="25"/>
      <c r="G72" s="50"/>
      <c r="H72" s="25"/>
      <c r="I72" s="25"/>
      <c r="J72" s="25"/>
      <c r="K72" s="25"/>
      <c r="L72" s="50"/>
      <c r="M72" s="25"/>
      <c r="N72" s="50"/>
      <c r="O72" s="50"/>
      <c r="P72" s="25"/>
      <c r="Q72" s="25"/>
      <c r="R72" s="200"/>
    </row>
    <row r="73" spans="1:19" x14ac:dyDescent="0.25">
      <c r="A73" s="23"/>
      <c r="B73" s="22"/>
      <c r="C73" s="25"/>
      <c r="D73" s="23"/>
      <c r="E73" s="25"/>
      <c r="F73" s="25"/>
      <c r="G73" s="50"/>
      <c r="H73" s="25"/>
      <c r="I73" s="25"/>
      <c r="J73" s="25"/>
      <c r="K73" s="25"/>
      <c r="L73" s="50"/>
      <c r="M73" s="25"/>
      <c r="N73" s="50"/>
      <c r="O73" s="50"/>
      <c r="P73" s="25"/>
      <c r="Q73" s="25"/>
      <c r="R73" s="200"/>
    </row>
    <row r="74" spans="1:19" x14ac:dyDescent="0.25">
      <c r="A74" s="23"/>
      <c r="B74" s="22"/>
      <c r="C74" s="25"/>
      <c r="D74" s="23"/>
      <c r="E74" s="25"/>
      <c r="F74" s="25"/>
      <c r="G74" s="50"/>
      <c r="H74" s="25"/>
      <c r="I74" s="25"/>
      <c r="J74" s="25"/>
      <c r="K74" s="25"/>
      <c r="L74" s="50"/>
      <c r="M74" s="25"/>
      <c r="N74" s="50"/>
      <c r="O74" s="50"/>
      <c r="P74" s="25"/>
      <c r="Q74" s="25"/>
      <c r="R74" s="200"/>
    </row>
    <row r="75" spans="1:19" x14ac:dyDescent="0.25">
      <c r="A75" s="23"/>
      <c r="B75" s="22"/>
      <c r="C75" s="25"/>
      <c r="D75" s="23"/>
      <c r="E75" s="25"/>
      <c r="F75" s="25"/>
      <c r="G75" s="50"/>
      <c r="H75" s="25"/>
      <c r="I75" s="25"/>
      <c r="J75" s="25"/>
      <c r="K75" s="25"/>
      <c r="L75" s="50"/>
      <c r="M75" s="25"/>
      <c r="N75" s="50"/>
      <c r="O75" s="50"/>
      <c r="P75" s="25"/>
      <c r="Q75" s="25"/>
      <c r="R75" s="25"/>
    </row>
    <row r="76" spans="1:19" x14ac:dyDescent="0.25">
      <c r="A76" s="23"/>
      <c r="B76" s="22"/>
      <c r="C76" s="25"/>
      <c r="D76" s="23"/>
      <c r="E76" s="25"/>
      <c r="F76" s="25"/>
      <c r="G76" s="50"/>
      <c r="H76" s="25"/>
      <c r="I76" s="25"/>
      <c r="J76" s="25"/>
      <c r="K76" s="25"/>
      <c r="L76" s="25"/>
      <c r="M76" s="25"/>
      <c r="N76" s="50"/>
      <c r="O76" s="25"/>
      <c r="P76" s="25"/>
      <c r="Q76" s="25"/>
      <c r="R76" s="25"/>
    </row>
    <row r="77" spans="1:19" x14ac:dyDescent="0.25">
      <c r="A77" s="23"/>
      <c r="B77" s="22"/>
      <c r="C77" s="25"/>
      <c r="D77" s="23"/>
      <c r="E77" s="25"/>
      <c r="F77" s="25"/>
      <c r="G77" s="25"/>
      <c r="H77" s="25"/>
      <c r="I77" s="25"/>
      <c r="J77" s="25"/>
      <c r="K77" s="25"/>
      <c r="L77" s="25"/>
      <c r="M77" s="25"/>
      <c r="N77" s="50"/>
      <c r="O77" s="25"/>
      <c r="P77" s="25"/>
      <c r="Q77" s="25"/>
      <c r="R77" s="25"/>
    </row>
    <row r="78" spans="1:19" x14ac:dyDescent="0.25">
      <c r="A78" s="23"/>
      <c r="B78" s="22"/>
      <c r="C78" s="25"/>
      <c r="D78" s="23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</row>
    <row r="79" spans="1:19" x14ac:dyDescent="0.25">
      <c r="A79" s="23"/>
      <c r="B79" s="22"/>
      <c r="C79" s="171"/>
      <c r="D79" s="23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</row>
    <row r="80" spans="1:19" x14ac:dyDescent="0.25">
      <c r="A80" s="23"/>
      <c r="B80" s="22"/>
      <c r="C80" s="171"/>
      <c r="D80" s="23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</row>
    <row r="81" spans="1:18" x14ac:dyDescent="0.25">
      <c r="A81" s="23"/>
      <c r="B81" s="22"/>
      <c r="C81" s="171"/>
      <c r="D81" s="23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</row>
    <row r="82" spans="1:18" x14ac:dyDescent="0.25"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</row>
    <row r="83" spans="1:18" x14ac:dyDescent="0.25">
      <c r="B83" s="124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</row>
    <row r="84" spans="1:18" x14ac:dyDescent="0.25"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</row>
    <row r="85" spans="1:18" x14ac:dyDescent="0.25"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</row>
    <row r="86" spans="1:18" x14ac:dyDescent="0.25"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</row>
    <row r="87" spans="1:18" x14ac:dyDescent="0.25"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</row>
    <row r="88" spans="1:18" x14ac:dyDescent="0.25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</row>
    <row r="89" spans="1:18" x14ac:dyDescent="0.25"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</row>
    <row r="90" spans="1:18" x14ac:dyDescent="0.25"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</row>
    <row r="91" spans="1:18" x14ac:dyDescent="0.25"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</row>
    <row r="92" spans="1:18" x14ac:dyDescent="0.25"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</row>
    <row r="93" spans="1:18" x14ac:dyDescent="0.25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</row>
    <row r="94" spans="1:18" x14ac:dyDescent="0.25"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>
        <v>0</v>
      </c>
      <c r="M94" s="124"/>
      <c r="N94" s="124"/>
      <c r="O94" s="124"/>
      <c r="P94" s="124"/>
      <c r="Q94" s="124"/>
      <c r="R94" s="124"/>
    </row>
    <row r="95" spans="1:18" x14ac:dyDescent="0.25"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</row>
    <row r="96" spans="1:18" x14ac:dyDescent="0.25"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</row>
    <row r="97" spans="2:18" x14ac:dyDescent="0.25"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</row>
    <row r="98" spans="2:18" x14ac:dyDescent="0.25"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</row>
    <row r="99" spans="2:18" x14ac:dyDescent="0.25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</row>
    <row r="100" spans="2:18" x14ac:dyDescent="0.25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</row>
    <row r="101" spans="2:18" x14ac:dyDescent="0.25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</row>
    <row r="102" spans="2:18" x14ac:dyDescent="0.25"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</row>
    <row r="103" spans="2:18" x14ac:dyDescent="0.25"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</row>
    <row r="104" spans="2:18" x14ac:dyDescent="0.25"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</row>
    <row r="105" spans="2:18" x14ac:dyDescent="0.25"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</row>
    <row r="106" spans="2:18" x14ac:dyDescent="0.25"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</row>
    <row r="107" spans="2:18" x14ac:dyDescent="0.25"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</row>
    <row r="108" spans="2:18" x14ac:dyDescent="0.25"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</row>
    <row r="109" spans="2:18" x14ac:dyDescent="0.25"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</row>
    <row r="110" spans="2:18" x14ac:dyDescent="0.25"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</row>
    <row r="111" spans="2:18" x14ac:dyDescent="0.25"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</row>
    <row r="112" spans="2:18" x14ac:dyDescent="0.25"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</row>
    <row r="113" spans="2:18" x14ac:dyDescent="0.25"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</row>
    <row r="114" spans="2:18" x14ac:dyDescent="0.25"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</row>
    <row r="115" spans="2:18" x14ac:dyDescent="0.25"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</row>
    <row r="116" spans="2:18" x14ac:dyDescent="0.25"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</row>
    <row r="117" spans="2:18" x14ac:dyDescent="0.25"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</row>
    <row r="118" spans="2:18" x14ac:dyDescent="0.25"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</row>
    <row r="119" spans="2:18" x14ac:dyDescent="0.25"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</row>
    <row r="120" spans="2:18" x14ac:dyDescent="0.25"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</row>
    <row r="121" spans="2:18" x14ac:dyDescent="0.25"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</row>
    <row r="122" spans="2:18" x14ac:dyDescent="0.25"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</row>
    <row r="123" spans="2:18" x14ac:dyDescent="0.25"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</row>
    <row r="124" spans="2:18" x14ac:dyDescent="0.25"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</row>
    <row r="125" spans="2:18" x14ac:dyDescent="0.25"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</row>
    <row r="126" spans="2:18" x14ac:dyDescent="0.25"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</row>
    <row r="127" spans="2:18" x14ac:dyDescent="0.25"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</row>
    <row r="128" spans="2:18" x14ac:dyDescent="0.25"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</row>
    <row r="129" spans="2:18" x14ac:dyDescent="0.25"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</row>
    <row r="130" spans="2:18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</row>
    <row r="131" spans="2:18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</row>
    <row r="132" spans="2:18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</row>
    <row r="133" spans="2:18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</row>
    <row r="134" spans="2:18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</row>
    <row r="135" spans="2:18" x14ac:dyDescent="0.25"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</row>
    <row r="136" spans="2:18" x14ac:dyDescent="0.25"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</row>
    <row r="137" spans="2:18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</row>
    <row r="138" spans="2:18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</row>
    <row r="139" spans="2:18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</row>
    <row r="140" spans="2:18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</row>
    <row r="141" spans="2:18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</row>
    <row r="142" spans="2:18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</row>
    <row r="143" spans="2:18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</row>
    <row r="144" spans="2:18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</row>
    <row r="145" spans="2:18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</row>
    <row r="146" spans="2:18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</row>
    <row r="147" spans="2:18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</row>
    <row r="148" spans="2:18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</row>
    <row r="149" spans="2:18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</row>
    <row r="150" spans="2:18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</row>
    <row r="151" spans="2:18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</row>
    <row r="152" spans="2:18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</row>
    <row r="153" spans="2:18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</row>
    <row r="154" spans="2:18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</row>
    <row r="155" spans="2:18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</row>
    <row r="156" spans="2:18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</row>
    <row r="157" spans="2:18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</row>
    <row r="158" spans="2:18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</row>
    <row r="159" spans="2:18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</row>
    <row r="160" spans="2:18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</row>
    <row r="161" spans="2:18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</row>
    <row r="162" spans="2:18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</row>
    <row r="163" spans="2:18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</row>
    <row r="164" spans="2:18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</row>
    <row r="165" spans="2:18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</row>
    <row r="166" spans="2:18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</row>
    <row r="167" spans="2:18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</row>
    <row r="168" spans="2:18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</row>
    <row r="169" spans="2:18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</row>
    <row r="170" spans="2:18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</row>
    <row r="171" spans="2:18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</row>
    <row r="172" spans="2:18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</row>
    <row r="173" spans="2:18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</row>
    <row r="174" spans="2:18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</row>
    <row r="175" spans="2:18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</row>
    <row r="176" spans="2:18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</row>
    <row r="177" spans="2:18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</row>
    <row r="178" spans="2:18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</row>
    <row r="179" spans="2:18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</row>
    <row r="180" spans="2:18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</row>
    <row r="181" spans="2:18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</row>
    <row r="182" spans="2:18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</row>
    <row r="183" spans="2:18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</row>
    <row r="184" spans="2:18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</row>
    <row r="185" spans="2:18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</row>
    <row r="186" spans="2:18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</row>
    <row r="187" spans="2:18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</row>
    <row r="188" spans="2:18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</row>
    <row r="189" spans="2:18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</row>
    <row r="190" spans="2:18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</row>
    <row r="191" spans="2:18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</row>
    <row r="192" spans="2:18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</row>
    <row r="193" spans="2:18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</row>
    <row r="194" spans="2:18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</row>
    <row r="195" spans="2:18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</row>
    <row r="196" spans="2:18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</row>
    <row r="197" spans="2:18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</row>
    <row r="198" spans="2:18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</row>
    <row r="199" spans="2:18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</row>
    <row r="200" spans="2:18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</row>
    <row r="201" spans="2:18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</row>
    <row r="202" spans="2:18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</row>
    <row r="203" spans="2:18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</row>
    <row r="204" spans="2:18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</row>
    <row r="205" spans="2:18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</row>
    <row r="206" spans="2:18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</row>
    <row r="207" spans="2:18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</row>
    <row r="208" spans="2:18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</row>
    <row r="209" spans="2:18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</row>
    <row r="210" spans="2:18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</row>
    <row r="211" spans="2:18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</row>
    <row r="212" spans="2:18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</row>
    <row r="213" spans="2:18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</row>
    <row r="214" spans="2:18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</row>
    <row r="215" spans="2:18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</row>
    <row r="216" spans="2:18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</row>
    <row r="217" spans="2:18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</row>
    <row r="218" spans="2:18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</row>
    <row r="219" spans="2:18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</row>
    <row r="220" spans="2:18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</row>
    <row r="221" spans="2:18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</row>
    <row r="222" spans="2:18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</row>
    <row r="223" spans="2:18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</row>
    <row r="224" spans="2:18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</row>
    <row r="225" spans="2:18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</row>
    <row r="226" spans="2:18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</row>
    <row r="227" spans="2:18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</row>
    <row r="228" spans="2:18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</row>
    <row r="229" spans="2:18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</row>
    <row r="230" spans="2:18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</row>
    <row r="231" spans="2:18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</row>
    <row r="232" spans="2:18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</row>
    <row r="233" spans="2:18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</row>
    <row r="234" spans="2:18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</row>
    <row r="235" spans="2:18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</row>
    <row r="236" spans="2:18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</row>
    <row r="237" spans="2:18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</row>
    <row r="238" spans="2:18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</row>
    <row r="239" spans="2:18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</row>
    <row r="240" spans="2:18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</row>
    <row r="241" spans="2:18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</row>
    <row r="242" spans="2:18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</row>
    <row r="243" spans="2:18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</row>
    <row r="244" spans="2:18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</row>
    <row r="245" spans="2:18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</row>
    <row r="246" spans="2:18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</row>
    <row r="247" spans="2:18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</row>
    <row r="248" spans="2:18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</row>
    <row r="249" spans="2:18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</row>
    <row r="250" spans="2:18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</row>
    <row r="251" spans="2:18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</row>
    <row r="252" spans="2:18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</row>
    <row r="253" spans="2:18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</row>
    <row r="254" spans="2:18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</row>
    <row r="255" spans="2:18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</row>
    <row r="256" spans="2:18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</row>
    <row r="257" spans="2:18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</row>
    <row r="258" spans="2:18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</row>
    <row r="259" spans="2:18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</row>
    <row r="260" spans="2:18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</row>
    <row r="261" spans="2:18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</row>
    <row r="262" spans="2:18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</row>
    <row r="263" spans="2:18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</row>
    <row r="264" spans="2:18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</row>
    <row r="265" spans="2:18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</row>
    <row r="266" spans="2:18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</row>
    <row r="267" spans="2:18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</row>
    <row r="268" spans="2:18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</row>
    <row r="269" spans="2:18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</row>
    <row r="270" spans="2:18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</row>
    <row r="271" spans="2:18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</row>
    <row r="272" spans="2:18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</row>
    <row r="273" spans="2:18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</row>
    <row r="274" spans="2:18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</row>
    <row r="275" spans="2:18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</row>
    <row r="276" spans="2:18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</row>
    <row r="277" spans="2:18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</row>
    <row r="278" spans="2:18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</row>
    <row r="279" spans="2:18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</row>
    <row r="280" spans="2:18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</row>
    <row r="281" spans="2:18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</row>
    <row r="282" spans="2:18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</row>
    <row r="283" spans="2:18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</row>
    <row r="284" spans="2:18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</row>
    <row r="285" spans="2:18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</row>
    <row r="286" spans="2:18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</row>
    <row r="287" spans="2:18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</row>
    <row r="288" spans="2:18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</row>
    <row r="289" spans="2:18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</row>
    <row r="290" spans="2:18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</row>
    <row r="291" spans="2:18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</row>
    <row r="292" spans="2:18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</row>
    <row r="293" spans="2:18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</row>
    <row r="294" spans="2:18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</row>
    <row r="295" spans="2:18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</row>
    <row r="296" spans="2:18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</row>
    <row r="297" spans="2:18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</row>
    <row r="298" spans="2:18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</row>
    <row r="299" spans="2:18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</row>
    <row r="300" spans="2:18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</row>
    <row r="301" spans="2:18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</row>
    <row r="302" spans="2:18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</row>
    <row r="303" spans="2:18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</row>
    <row r="304" spans="2:18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</row>
    <row r="305" spans="2:18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</row>
    <row r="306" spans="2:18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</row>
    <row r="307" spans="2:18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</row>
    <row r="308" spans="2:18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</row>
    <row r="309" spans="2:18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</row>
    <row r="310" spans="2:18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</row>
    <row r="311" spans="2:18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</row>
    <row r="312" spans="2:18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</row>
    <row r="313" spans="2:18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</row>
    <row r="314" spans="2:18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</row>
    <row r="315" spans="2:18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</row>
    <row r="316" spans="2:18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</row>
    <row r="317" spans="2:18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</row>
    <row r="318" spans="2:18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</row>
    <row r="319" spans="2:18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</row>
    <row r="320" spans="2:18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</row>
    <row r="321" spans="2:18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</row>
    <row r="322" spans="2:18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</row>
    <row r="323" spans="2:18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</row>
    <row r="324" spans="2:18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</row>
    <row r="325" spans="2:18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</row>
    <row r="326" spans="2:18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</row>
    <row r="327" spans="2:18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</row>
    <row r="328" spans="2:18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</row>
    <row r="329" spans="2:18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</row>
    <row r="330" spans="2:18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</row>
    <row r="331" spans="2:18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</row>
    <row r="332" spans="2:18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</row>
    <row r="333" spans="2:18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</row>
    <row r="334" spans="2:18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</row>
    <row r="335" spans="2:18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</row>
    <row r="336" spans="2:18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</row>
    <row r="337" spans="2:18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</row>
    <row r="338" spans="2:18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</row>
    <row r="339" spans="2:18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</row>
    <row r="340" spans="2:18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</row>
    <row r="341" spans="2:18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</row>
    <row r="342" spans="2:18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</row>
    <row r="343" spans="2:18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</row>
    <row r="344" spans="2:18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</row>
    <row r="345" spans="2:18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</row>
    <row r="346" spans="2:18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</row>
    <row r="347" spans="2:18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</row>
    <row r="348" spans="2:18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</row>
    <row r="349" spans="2:18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</row>
    <row r="350" spans="2:18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</row>
    <row r="351" spans="2:18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</row>
    <row r="352" spans="2:18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</row>
    <row r="353" spans="2:18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</row>
    <row r="354" spans="2:18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</row>
    <row r="355" spans="2:18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</row>
    <row r="356" spans="2:18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</row>
    <row r="357" spans="2:18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</row>
    <row r="358" spans="2:18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</row>
    <row r="359" spans="2:18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</row>
    <row r="360" spans="2:18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</row>
    <row r="361" spans="2:18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</row>
    <row r="362" spans="2:18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</row>
    <row r="363" spans="2:18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</row>
    <row r="364" spans="2:18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</row>
    <row r="365" spans="2:18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</row>
    <row r="366" spans="2:18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</row>
    <row r="367" spans="2:18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</row>
    <row r="368" spans="2:18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</row>
    <row r="369" spans="2:18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</row>
    <row r="370" spans="2:18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</row>
    <row r="371" spans="2:18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</row>
    <row r="372" spans="2:18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</row>
    <row r="373" spans="2:18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</row>
    <row r="374" spans="2:18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</row>
    <row r="375" spans="2:18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</row>
    <row r="376" spans="2:18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</row>
    <row r="377" spans="2:18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</row>
    <row r="378" spans="2:18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</row>
    <row r="379" spans="2:18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</row>
    <row r="380" spans="2:18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</row>
    <row r="381" spans="2:18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</row>
    <row r="382" spans="2:18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</row>
    <row r="383" spans="2:18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</row>
    <row r="384" spans="2:18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</row>
    <row r="385" spans="2:18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</row>
    <row r="386" spans="2:18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</row>
    <row r="387" spans="2:18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</row>
    <row r="388" spans="2:18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</row>
    <row r="389" spans="2:18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</row>
    <row r="390" spans="2:18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</row>
    <row r="391" spans="2:18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</row>
    <row r="392" spans="2:18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</row>
    <row r="393" spans="2:18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</row>
    <row r="394" spans="2:18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</row>
    <row r="395" spans="2:18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</row>
    <row r="396" spans="2:18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</row>
    <row r="397" spans="2:18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</row>
    <row r="398" spans="2:18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</row>
    <row r="399" spans="2:18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</row>
    <row r="400" spans="2:18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</row>
    <row r="401" spans="2:18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</row>
    <row r="402" spans="2:18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</row>
    <row r="403" spans="2:18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</row>
    <row r="404" spans="2:18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</row>
    <row r="405" spans="2:18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</row>
    <row r="406" spans="2:18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</row>
    <row r="407" spans="2:18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</row>
    <row r="408" spans="2:18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</row>
    <row r="409" spans="2:18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</row>
    <row r="410" spans="2:18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</row>
    <row r="411" spans="2:18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</row>
    <row r="412" spans="2:18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</row>
    <row r="413" spans="2:18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</row>
    <row r="414" spans="2:18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</row>
    <row r="415" spans="2:18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</row>
    <row r="416" spans="2:18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</row>
    <row r="417" spans="2:18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</row>
    <row r="418" spans="2:18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</row>
    <row r="419" spans="2:18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</row>
    <row r="420" spans="2:18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</row>
    <row r="421" spans="2:18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</row>
    <row r="422" spans="2:18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</row>
    <row r="423" spans="2:18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</row>
    <row r="424" spans="2:18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</row>
    <row r="425" spans="2:18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</row>
    <row r="426" spans="2:18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</row>
    <row r="427" spans="2:18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</row>
    <row r="428" spans="2:18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</row>
    <row r="429" spans="2:18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</row>
    <row r="430" spans="2:18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</row>
    <row r="431" spans="2:18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</row>
    <row r="432" spans="2:18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</row>
    <row r="433" spans="2:18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</row>
    <row r="434" spans="2:18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</row>
    <row r="435" spans="2:18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</row>
    <row r="436" spans="2:18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</row>
    <row r="437" spans="2:18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</row>
    <row r="438" spans="2:18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</row>
    <row r="439" spans="2:18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</row>
    <row r="440" spans="2:18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</row>
    <row r="441" spans="2:18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</row>
    <row r="442" spans="2:18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</row>
    <row r="443" spans="2:18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</row>
    <row r="444" spans="2:18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</row>
    <row r="445" spans="2:18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</row>
    <row r="446" spans="2:18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</row>
    <row r="447" spans="2:18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</row>
    <row r="448" spans="2:18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</row>
    <row r="449" spans="2:18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</row>
    <row r="450" spans="2:18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</row>
    <row r="451" spans="2:18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</row>
    <row r="452" spans="2:18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</row>
    <row r="453" spans="2:18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</row>
    <row r="454" spans="2:18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</row>
    <row r="455" spans="2:18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</row>
    <row r="456" spans="2:18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</row>
    <row r="457" spans="2:18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</row>
    <row r="458" spans="2:18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</row>
    <row r="459" spans="2:18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</row>
    <row r="460" spans="2:18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</row>
    <row r="461" spans="2:18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</row>
    <row r="462" spans="2:18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</row>
    <row r="463" spans="2:18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</row>
    <row r="464" spans="2:18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</row>
    <row r="465" spans="2:18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</row>
    <row r="466" spans="2:18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</row>
    <row r="467" spans="2:18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</row>
    <row r="468" spans="2:18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</row>
    <row r="469" spans="2:18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</row>
    <row r="470" spans="2:18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</row>
    <row r="471" spans="2:18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</row>
    <row r="472" spans="2:18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</row>
    <row r="473" spans="2:18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</row>
    <row r="474" spans="2:18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</row>
    <row r="475" spans="2:18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</row>
    <row r="476" spans="2:18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</row>
    <row r="477" spans="2:18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</row>
    <row r="478" spans="2:18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</row>
    <row r="479" spans="2:18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</row>
    <row r="480" spans="2:18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</row>
    <row r="481" spans="2:18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</row>
    <row r="482" spans="2:18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</row>
    <row r="483" spans="2:18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</row>
    <row r="484" spans="2:18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</row>
    <row r="485" spans="2:18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</row>
    <row r="486" spans="2:18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</row>
    <row r="487" spans="2:18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</row>
    <row r="488" spans="2:18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</row>
    <row r="489" spans="2:18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</row>
    <row r="490" spans="2:18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</row>
    <row r="491" spans="2:18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</row>
    <row r="492" spans="2:18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</row>
    <row r="493" spans="2:18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</row>
    <row r="494" spans="2:18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</row>
    <row r="495" spans="2:18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</row>
    <row r="496" spans="2:18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</row>
    <row r="497" spans="2:18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</row>
    <row r="498" spans="2:18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</row>
    <row r="499" spans="2:18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</row>
    <row r="500" spans="2:18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</row>
    <row r="501" spans="2:18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</row>
    <row r="502" spans="2:18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</row>
    <row r="503" spans="2:18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</row>
    <row r="504" spans="2:18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</row>
    <row r="505" spans="2:18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</row>
    <row r="506" spans="2:18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</row>
    <row r="507" spans="2:18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</row>
    <row r="508" spans="2:18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</row>
    <row r="509" spans="2:18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</row>
    <row r="510" spans="2:18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</row>
    <row r="511" spans="2:18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</row>
    <row r="512" spans="2:18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</row>
    <row r="513" spans="2:18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</row>
    <row r="514" spans="2:18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</row>
    <row r="515" spans="2:18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</row>
    <row r="516" spans="2:18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</row>
    <row r="517" spans="2:18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</row>
    <row r="518" spans="2:18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</row>
    <row r="519" spans="2:18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</row>
    <row r="520" spans="2:18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</row>
    <row r="521" spans="2:18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</row>
    <row r="522" spans="2:18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</row>
    <row r="523" spans="2:18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</row>
    <row r="524" spans="2:18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</row>
    <row r="525" spans="2:18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</row>
    <row r="526" spans="2:18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</row>
    <row r="527" spans="2:18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</row>
    <row r="528" spans="2:18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</row>
    <row r="529" spans="2:18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</row>
    <row r="530" spans="2:18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</row>
    <row r="531" spans="2:18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</row>
    <row r="532" spans="2:18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</row>
    <row r="533" spans="2:18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</row>
    <row r="534" spans="2:18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</row>
    <row r="535" spans="2:18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</row>
    <row r="536" spans="2:18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</row>
    <row r="537" spans="2:18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</row>
    <row r="538" spans="2:18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</row>
    <row r="539" spans="2:18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</row>
    <row r="540" spans="2:18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</row>
    <row r="541" spans="2:18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</row>
    <row r="542" spans="2:18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</row>
    <row r="543" spans="2:18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</row>
    <row r="544" spans="2:18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</row>
    <row r="545" spans="2:18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</row>
    <row r="546" spans="2:18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</row>
    <row r="547" spans="2:18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</row>
    <row r="548" spans="2:18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</row>
    <row r="549" spans="2:18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</row>
    <row r="550" spans="2:18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</row>
    <row r="551" spans="2:18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</row>
    <row r="552" spans="2:18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</row>
    <row r="553" spans="2:18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</row>
    <row r="554" spans="2:18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</row>
    <row r="555" spans="2:18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</row>
    <row r="556" spans="2:18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</row>
    <row r="557" spans="2:18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</row>
    <row r="558" spans="2:18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</row>
    <row r="559" spans="2:18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</row>
    <row r="560" spans="2:18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</row>
    <row r="561" spans="2:18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</row>
    <row r="562" spans="2:18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</row>
    <row r="563" spans="2:18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</row>
    <row r="564" spans="2:18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</row>
    <row r="565" spans="2:18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</row>
    <row r="566" spans="2:18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</row>
    <row r="567" spans="2:18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</row>
    <row r="568" spans="2:18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</row>
    <row r="569" spans="2:18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</row>
    <row r="570" spans="2:18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</row>
    <row r="571" spans="2:18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</row>
    <row r="572" spans="2:18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</row>
    <row r="573" spans="2:18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</row>
    <row r="574" spans="2:18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</row>
    <row r="575" spans="2:18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</row>
    <row r="576" spans="2:18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</row>
    <row r="577" spans="2:18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</row>
    <row r="578" spans="2:18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</row>
    <row r="579" spans="2:18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</row>
    <row r="580" spans="2:18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</row>
    <row r="581" spans="2:18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</row>
    <row r="582" spans="2:18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</row>
    <row r="583" spans="2:18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</row>
    <row r="584" spans="2:18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</row>
    <row r="585" spans="2:18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</row>
    <row r="586" spans="2:18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</row>
    <row r="587" spans="2:18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</row>
    <row r="588" spans="2:18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</row>
    <row r="589" spans="2:18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</row>
    <row r="590" spans="2:18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</row>
    <row r="591" spans="2:18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</row>
    <row r="592" spans="2:18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</row>
    <row r="593" spans="2:18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</row>
    <row r="594" spans="2:18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</row>
    <row r="595" spans="2:18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</row>
    <row r="596" spans="2:18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</row>
    <row r="597" spans="2:18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</row>
    <row r="598" spans="2:18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</row>
    <row r="599" spans="2:18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</row>
    <row r="600" spans="2:18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</row>
    <row r="601" spans="2:18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</row>
    <row r="602" spans="2:18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</row>
    <row r="603" spans="2:18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</row>
    <row r="604" spans="2:18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</row>
    <row r="605" spans="2:18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</row>
    <row r="606" spans="2:18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</row>
    <row r="607" spans="2:18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</row>
    <row r="608" spans="2:18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</row>
    <row r="609" spans="2:18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</row>
    <row r="610" spans="2:18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</row>
    <row r="611" spans="2:18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</row>
    <row r="612" spans="2:18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</row>
    <row r="613" spans="2:18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</row>
    <row r="614" spans="2:18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</row>
    <row r="615" spans="2:18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</row>
    <row r="616" spans="2:18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</row>
    <row r="617" spans="2:18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</row>
    <row r="618" spans="2:18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</row>
    <row r="619" spans="2:18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</row>
    <row r="620" spans="2:18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</row>
    <row r="621" spans="2:18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</row>
    <row r="622" spans="2:18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</row>
    <row r="623" spans="2:18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</row>
    <row r="624" spans="2:18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</row>
    <row r="625" spans="2:18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</row>
    <row r="626" spans="2:18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</row>
    <row r="627" spans="2:18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</row>
    <row r="628" spans="2:18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</row>
    <row r="629" spans="2:18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</row>
    <row r="630" spans="2:18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</row>
    <row r="631" spans="2:18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</row>
    <row r="632" spans="2:18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</row>
    <row r="633" spans="2:18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</row>
    <row r="634" spans="2:18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</row>
    <row r="635" spans="2:18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</row>
    <row r="636" spans="2:18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</row>
    <row r="637" spans="2:18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</row>
    <row r="638" spans="2:18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</row>
    <row r="639" spans="2:18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</row>
    <row r="640" spans="2:18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</row>
    <row r="641" spans="2:18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</row>
    <row r="642" spans="2:18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</row>
    <row r="643" spans="2:18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</row>
    <row r="644" spans="2:18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</row>
    <row r="645" spans="2:18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</row>
    <row r="646" spans="2:18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</row>
    <row r="647" spans="2:18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</row>
    <row r="648" spans="2:18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</row>
    <row r="649" spans="2:18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</row>
    <row r="650" spans="2:18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</row>
    <row r="651" spans="2:18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</row>
    <row r="652" spans="2:18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</row>
    <row r="653" spans="2:18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</row>
    <row r="654" spans="2:18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</row>
    <row r="655" spans="2:18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</row>
    <row r="656" spans="2:18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</row>
    <row r="657" spans="2:18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</row>
    <row r="658" spans="2:18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</row>
    <row r="659" spans="2:18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</row>
    <row r="660" spans="2:18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</row>
    <row r="661" spans="2:18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</row>
    <row r="662" spans="2:18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</row>
    <row r="663" spans="2:18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</row>
    <row r="664" spans="2:18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</row>
    <row r="665" spans="2:18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</row>
    <row r="666" spans="2:18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</row>
    <row r="667" spans="2:18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</row>
    <row r="668" spans="2:18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</row>
    <row r="669" spans="2:18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</row>
    <row r="670" spans="2:18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</row>
    <row r="671" spans="2:18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</row>
    <row r="672" spans="2:18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</row>
    <row r="673" spans="2:18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</row>
    <row r="674" spans="2:18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</row>
    <row r="675" spans="2:18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</row>
    <row r="676" spans="2:18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</row>
    <row r="677" spans="2:18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</row>
    <row r="678" spans="2:18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</row>
    <row r="679" spans="2:18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</row>
    <row r="680" spans="2:18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</row>
    <row r="681" spans="2:18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</row>
    <row r="682" spans="2:18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</row>
    <row r="683" spans="2:18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</row>
    <row r="684" spans="2:18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</row>
    <row r="685" spans="2:18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</row>
    <row r="686" spans="2:18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</row>
    <row r="687" spans="2:18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</row>
    <row r="688" spans="2:18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</row>
    <row r="689" spans="2:18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</row>
    <row r="690" spans="2:18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</row>
    <row r="691" spans="2:18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</row>
    <row r="692" spans="2:18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</row>
    <row r="693" spans="2:18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</row>
    <row r="694" spans="2:18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</row>
    <row r="695" spans="2:18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</row>
    <row r="696" spans="2:18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</row>
    <row r="697" spans="2:18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</row>
    <row r="698" spans="2:18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</row>
    <row r="699" spans="2:18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</row>
    <row r="700" spans="2:18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</row>
    <row r="701" spans="2:18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</row>
    <row r="702" spans="2:18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</row>
    <row r="703" spans="2:18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</row>
    <row r="704" spans="2:18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</row>
    <row r="705" spans="2:18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</row>
    <row r="706" spans="2:18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</row>
    <row r="707" spans="2:18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</row>
    <row r="708" spans="2:18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</row>
    <row r="709" spans="2:18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</row>
    <row r="710" spans="2:18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</row>
    <row r="711" spans="2:18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</row>
    <row r="712" spans="2:18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</row>
    <row r="713" spans="2:18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</row>
    <row r="714" spans="2:18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</row>
    <row r="715" spans="2:18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</row>
    <row r="716" spans="2:18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</row>
    <row r="717" spans="2:18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</row>
    <row r="718" spans="2:18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</row>
    <row r="719" spans="2:18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</row>
    <row r="720" spans="2:18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</row>
    <row r="721" spans="2:18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</row>
    <row r="722" spans="2:18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</row>
    <row r="723" spans="2:18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</row>
    <row r="724" spans="2:18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</row>
    <row r="725" spans="2:18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</row>
    <row r="726" spans="2:18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</row>
    <row r="727" spans="2:18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</row>
    <row r="728" spans="2:18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</row>
    <row r="729" spans="2:18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</row>
    <row r="730" spans="2:18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</row>
    <row r="731" spans="2:18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</row>
    <row r="732" spans="2:18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</row>
    <row r="733" spans="2:18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</row>
    <row r="734" spans="2:18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</row>
    <row r="735" spans="2:18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</row>
    <row r="736" spans="2:18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</row>
    <row r="737" spans="2:18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</row>
    <row r="738" spans="2:18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</row>
    <row r="739" spans="2:18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</row>
    <row r="740" spans="2:18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</row>
    <row r="741" spans="2:18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</row>
    <row r="742" spans="2:18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</row>
    <row r="743" spans="2:18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</row>
    <row r="744" spans="2:18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</row>
    <row r="745" spans="2:18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3E646-D64F-47E9-BCB3-1876D16E6B99}">
  <dimension ref="A1:T300"/>
  <sheetViews>
    <sheetView zoomScaleNormal="100" workbookViewId="0">
      <pane ySplit="1" topLeftCell="A27" activePane="bottomLeft" state="frozen"/>
      <selection pane="bottomLeft"/>
    </sheetView>
  </sheetViews>
  <sheetFormatPr defaultRowHeight="12.75" x14ac:dyDescent="0.2"/>
  <cols>
    <col min="1" max="1" width="18.42578125" bestFit="1" customWidth="1"/>
    <col min="2" max="2" width="11.42578125" bestFit="1" customWidth="1"/>
    <col min="3" max="3" width="10.140625" bestFit="1" customWidth="1"/>
    <col min="4" max="4" width="10" bestFit="1" customWidth="1"/>
    <col min="5" max="5" width="14.42578125" bestFit="1" customWidth="1"/>
    <col min="6" max="6" width="7.140625" customWidth="1"/>
    <col min="7" max="7" width="16.28515625" customWidth="1"/>
    <col min="8" max="8" width="8.85546875" customWidth="1"/>
    <col min="9" max="9" width="9.28515625" customWidth="1"/>
    <col min="10" max="10" width="10.140625" customWidth="1"/>
    <col min="11" max="11" width="16.7109375" customWidth="1"/>
    <col min="12" max="12" width="14.42578125" customWidth="1"/>
    <col min="13" max="13" width="12.42578125" customWidth="1"/>
    <col min="14" max="14" width="10.5703125" style="394" customWidth="1"/>
    <col min="15" max="15" width="22.28515625" customWidth="1"/>
    <col min="16" max="16" width="14.7109375" customWidth="1"/>
  </cols>
  <sheetData>
    <row r="1" spans="1:20" x14ac:dyDescent="0.2">
      <c r="A1" s="389" t="s">
        <v>1374</v>
      </c>
      <c r="B1" s="389" t="s">
        <v>1375</v>
      </c>
      <c r="C1" s="389" t="s">
        <v>1376</v>
      </c>
      <c r="D1" s="389" t="s">
        <v>1377</v>
      </c>
      <c r="E1" s="389" t="s">
        <v>1378</v>
      </c>
      <c r="F1" s="389" t="s">
        <v>1379</v>
      </c>
      <c r="G1" s="389" t="s">
        <v>1380</v>
      </c>
      <c r="H1" s="389" t="s">
        <v>1381</v>
      </c>
      <c r="I1" s="389" t="s">
        <v>1382</v>
      </c>
      <c r="J1" s="389" t="s">
        <v>1383</v>
      </c>
      <c r="K1" s="389" t="s">
        <v>1384</v>
      </c>
      <c r="L1" s="389" t="s">
        <v>1385</v>
      </c>
      <c r="M1" s="389" t="s">
        <v>1386</v>
      </c>
      <c r="N1" s="395" t="s">
        <v>1407</v>
      </c>
      <c r="O1" s="393" t="s">
        <v>1416</v>
      </c>
      <c r="P1" s="396" t="s">
        <v>338</v>
      </c>
      <c r="Q1" s="393"/>
      <c r="R1" s="393"/>
      <c r="T1" s="397"/>
    </row>
    <row r="2" spans="1:20" s="393" customFormat="1" x14ac:dyDescent="0.2">
      <c r="A2" s="398">
        <v>2</v>
      </c>
      <c r="B2" s="398">
        <v>350</v>
      </c>
      <c r="C2" s="398">
        <v>2</v>
      </c>
      <c r="D2" s="392">
        <v>45444</v>
      </c>
      <c r="E2" s="392">
        <v>49279</v>
      </c>
      <c r="F2" s="398">
        <v>0</v>
      </c>
      <c r="G2" s="398">
        <v>1</v>
      </c>
      <c r="H2" s="398">
        <f>IF(D2=E2,0,VLOOKUP(D2,'2015A'!$A$3:$B$12606,HLOOKUP(P2,'2015A'!$A$3:$B$12606,2,FALSE),FALSE))</f>
        <v>154182</v>
      </c>
      <c r="I2" s="398" t="s">
        <v>1387</v>
      </c>
      <c r="J2" s="398" t="b">
        <v>0</v>
      </c>
      <c r="K2" s="398">
        <v>0</v>
      </c>
      <c r="L2" s="398">
        <v>0</v>
      </c>
      <c r="M2" s="398">
        <v>0</v>
      </c>
      <c r="N2" s="395" t="str">
        <f>VLOOKUP(B2,Tables!$A$2:$B$21,2,FALSE)</f>
        <v>2015A</v>
      </c>
      <c r="O2" s="393" t="str">
        <f>VLOOKUP(C2,Tables!$E$2:$F$6,2,FALSE)</f>
        <v>TERM</v>
      </c>
      <c r="P2" s="393" t="s">
        <v>1417</v>
      </c>
    </row>
    <row r="3" spans="1:20" x14ac:dyDescent="0.2">
      <c r="A3" s="389">
        <v>2</v>
      </c>
      <c r="B3">
        <v>351</v>
      </c>
      <c r="C3">
        <v>1</v>
      </c>
      <c r="D3" s="391">
        <f>$D$2</f>
        <v>45444</v>
      </c>
      <c r="E3" s="390">
        <v>45444</v>
      </c>
      <c r="F3" s="389">
        <v>0</v>
      </c>
      <c r="G3" s="389">
        <v>1</v>
      </c>
      <c r="H3" s="389">
        <f>IF(D3=E3,0,VLOOKUP(D3,'2016A'!$A$5:$AD$12606,HLOOKUP(P3,'2016A'!$A$5:$AD$12606,2,FALSE),FALSE))</f>
        <v>0</v>
      </c>
      <c r="I3" s="400"/>
      <c r="J3" s="389" t="b">
        <v>0</v>
      </c>
      <c r="K3" s="389">
        <v>0</v>
      </c>
      <c r="L3" s="389">
        <v>0</v>
      </c>
      <c r="M3" s="389">
        <v>0</v>
      </c>
      <c r="N3" s="394" t="str">
        <f>VLOOKUP(B3,Tables!$A$2:$B$21,2,FALSE)</f>
        <v>2016A</v>
      </c>
      <c r="O3" t="str">
        <f>VLOOKUP(C3,Tables!$E$2:$F$6,2,FALSE)</f>
        <v>SERIAL</v>
      </c>
      <c r="P3" t="s">
        <v>973</v>
      </c>
    </row>
    <row r="4" spans="1:20" x14ac:dyDescent="0.2">
      <c r="A4" s="389">
        <v>2</v>
      </c>
      <c r="B4">
        <v>351</v>
      </c>
      <c r="C4">
        <v>1</v>
      </c>
      <c r="D4" s="391">
        <f t="shared" ref="D4:D66" si="0">$D$2</f>
        <v>45444</v>
      </c>
      <c r="E4" s="390">
        <v>45627</v>
      </c>
      <c r="F4" s="389">
        <v>0</v>
      </c>
      <c r="G4" s="389">
        <v>1</v>
      </c>
      <c r="H4" s="389">
        <f>IF(D4=E4,0,VLOOKUP(D4,'2016A'!$A$5:$AD$12606,HLOOKUP(P4,'2016A'!$A$5:$AD$12606,2,FALSE),FALSE))</f>
        <v>0</v>
      </c>
      <c r="I4" s="400"/>
      <c r="J4" s="389" t="b">
        <v>0</v>
      </c>
      <c r="K4" s="389">
        <v>0</v>
      </c>
      <c r="L4" s="389">
        <v>0</v>
      </c>
      <c r="M4" s="389">
        <v>0</v>
      </c>
      <c r="N4" s="394" t="str">
        <f>VLOOKUP(B4,Tables!$A$2:$B$21,2,FALSE)</f>
        <v>2016A</v>
      </c>
      <c r="O4" t="str">
        <f>VLOOKUP(C4,Tables!$E$2:$F$6,2,FALSE)</f>
        <v>SERIAL</v>
      </c>
      <c r="P4" t="s">
        <v>974</v>
      </c>
    </row>
    <row r="5" spans="1:20" x14ac:dyDescent="0.2">
      <c r="A5" s="389">
        <v>2</v>
      </c>
      <c r="B5">
        <v>351</v>
      </c>
      <c r="C5">
        <v>1</v>
      </c>
      <c r="D5" s="391">
        <f t="shared" si="0"/>
        <v>45444</v>
      </c>
      <c r="E5" s="390">
        <v>45809</v>
      </c>
      <c r="F5" s="389">
        <v>0</v>
      </c>
      <c r="G5" s="389">
        <v>1</v>
      </c>
      <c r="H5" s="389">
        <f>IF(D5=E5,0,VLOOKUP(D5,'2016A'!$A$5:$AD$12606,HLOOKUP(P5,'2016A'!$A$5:$AD$12606,2,FALSE),FALSE))</f>
        <v>0</v>
      </c>
      <c r="I5" s="400"/>
      <c r="J5" s="389" t="b">
        <v>0</v>
      </c>
      <c r="K5" s="389">
        <v>0</v>
      </c>
      <c r="L5" s="389">
        <v>0</v>
      </c>
      <c r="M5" s="389">
        <v>0</v>
      </c>
      <c r="N5" s="394" t="str">
        <f>VLOOKUP(B5,Tables!$A$2:$B$21,2,FALSE)</f>
        <v>2016A</v>
      </c>
      <c r="O5" t="str">
        <f>VLOOKUP(C5,Tables!$E$2:$F$6,2,FALSE)</f>
        <v>SERIAL</v>
      </c>
      <c r="P5" t="s">
        <v>975</v>
      </c>
    </row>
    <row r="6" spans="1:20" x14ac:dyDescent="0.2">
      <c r="A6" s="389">
        <v>2</v>
      </c>
      <c r="B6">
        <v>351</v>
      </c>
      <c r="C6">
        <v>1</v>
      </c>
      <c r="D6" s="391">
        <f t="shared" si="0"/>
        <v>45444</v>
      </c>
      <c r="E6" s="390">
        <v>45992</v>
      </c>
      <c r="F6" s="389">
        <v>0</v>
      </c>
      <c r="G6" s="389">
        <v>1</v>
      </c>
      <c r="H6" s="389">
        <f>IF(D6=E6,0,VLOOKUP(D6,'2016A'!$A$5:$AD$12606,HLOOKUP(P6,'2016A'!$A$5:$AD$12606,2,FALSE),FALSE))</f>
        <v>0</v>
      </c>
      <c r="I6" s="400"/>
      <c r="J6" s="389" t="b">
        <v>0</v>
      </c>
      <c r="K6" s="389">
        <v>0</v>
      </c>
      <c r="L6" s="389">
        <v>0</v>
      </c>
      <c r="M6" s="389">
        <v>0</v>
      </c>
      <c r="N6" s="394" t="str">
        <f>VLOOKUP(B6,Tables!$A$2:$B$21,2,FALSE)</f>
        <v>2016A</v>
      </c>
      <c r="O6" t="str">
        <f>VLOOKUP(C6,Tables!$E$2:$F$6,2,FALSE)</f>
        <v>SERIAL</v>
      </c>
      <c r="P6" t="s">
        <v>976</v>
      </c>
    </row>
    <row r="7" spans="1:20" x14ac:dyDescent="0.2">
      <c r="A7" s="389">
        <v>2</v>
      </c>
      <c r="B7">
        <v>351</v>
      </c>
      <c r="C7">
        <v>1</v>
      </c>
      <c r="D7" s="391">
        <f t="shared" si="0"/>
        <v>45444</v>
      </c>
      <c r="E7" s="390">
        <v>46174</v>
      </c>
      <c r="F7" s="389">
        <v>0</v>
      </c>
      <c r="G7" s="389">
        <v>1</v>
      </c>
      <c r="H7" s="389">
        <f>IF(D7=E7,0,VLOOKUP(D7,'2016A'!$A$5:$AD$12606,HLOOKUP(P7,'2016A'!$A$5:$AD$12606,2,FALSE),FALSE))</f>
        <v>0</v>
      </c>
      <c r="I7" s="400"/>
      <c r="J7" s="389" t="b">
        <v>0</v>
      </c>
      <c r="K7" s="389">
        <v>0</v>
      </c>
      <c r="L7" s="389">
        <v>0</v>
      </c>
      <c r="M7" s="389">
        <v>0</v>
      </c>
      <c r="N7" s="394" t="str">
        <f>VLOOKUP(B7,Tables!$A$2:$B$21,2,FALSE)</f>
        <v>2016A</v>
      </c>
      <c r="O7" t="str">
        <f>VLOOKUP(C7,Tables!$E$2:$F$6,2,FALSE)</f>
        <v>SERIAL</v>
      </c>
      <c r="P7" t="s">
        <v>977</v>
      </c>
    </row>
    <row r="8" spans="1:20" x14ac:dyDescent="0.2">
      <c r="A8" s="389">
        <v>2</v>
      </c>
      <c r="B8">
        <v>351</v>
      </c>
      <c r="C8">
        <v>1</v>
      </c>
      <c r="D8" s="391">
        <f t="shared" si="0"/>
        <v>45444</v>
      </c>
      <c r="E8" s="390">
        <v>46357</v>
      </c>
      <c r="F8" s="389">
        <v>0</v>
      </c>
      <c r="G8" s="389">
        <v>1</v>
      </c>
      <c r="H8" s="389">
        <f>IF(D8=E8,0,VLOOKUP(D8,'2016A'!$A$5:$AD$12606,HLOOKUP(P8,'2016A'!$A$5:$AD$12606,2,FALSE),FALSE))</f>
        <v>0</v>
      </c>
      <c r="I8" s="400"/>
      <c r="J8" s="389" t="b">
        <v>0</v>
      </c>
      <c r="K8" s="389">
        <v>0</v>
      </c>
      <c r="L8" s="389">
        <v>0</v>
      </c>
      <c r="M8" s="389">
        <v>0</v>
      </c>
      <c r="N8" s="394" t="str">
        <f>VLOOKUP(B8,Tables!$A$2:$B$21,2,FALSE)</f>
        <v>2016A</v>
      </c>
      <c r="O8" t="str">
        <f>VLOOKUP(C8,Tables!$E$2:$F$6,2,FALSE)</f>
        <v>SERIAL</v>
      </c>
      <c r="P8" t="s">
        <v>978</v>
      </c>
    </row>
    <row r="9" spans="1:20" x14ac:dyDescent="0.2">
      <c r="A9" s="389">
        <v>2</v>
      </c>
      <c r="B9">
        <v>351</v>
      </c>
      <c r="C9">
        <v>1</v>
      </c>
      <c r="D9" s="391">
        <f t="shared" si="0"/>
        <v>45444</v>
      </c>
      <c r="E9" s="390">
        <v>46539</v>
      </c>
      <c r="F9" s="389">
        <v>0</v>
      </c>
      <c r="G9" s="389">
        <v>1</v>
      </c>
      <c r="H9" s="389">
        <f>IF(D9=E9,0,VLOOKUP(D9,'2016A'!$A$5:$AD$12606,HLOOKUP(P9,'2016A'!$A$5:$AD$12606,2,FALSE),FALSE))</f>
        <v>0</v>
      </c>
      <c r="I9" s="400"/>
      <c r="J9" s="389" t="b">
        <v>0</v>
      </c>
      <c r="K9" s="389">
        <v>0</v>
      </c>
      <c r="L9" s="389">
        <v>0</v>
      </c>
      <c r="M9" s="389">
        <v>0</v>
      </c>
      <c r="N9" s="394" t="str">
        <f>VLOOKUP(B9,Tables!$A$2:$B$21,2,FALSE)</f>
        <v>2016A</v>
      </c>
      <c r="O9" t="str">
        <f>VLOOKUP(C9,Tables!$E$2:$F$6,2,FALSE)</f>
        <v>SERIAL</v>
      </c>
      <c r="P9" t="s">
        <v>979</v>
      </c>
    </row>
    <row r="10" spans="1:20" x14ac:dyDescent="0.2">
      <c r="A10" s="389">
        <v>2</v>
      </c>
      <c r="B10">
        <v>351</v>
      </c>
      <c r="C10">
        <v>1</v>
      </c>
      <c r="D10" s="391">
        <f t="shared" si="0"/>
        <v>45444</v>
      </c>
      <c r="E10" s="390">
        <v>46722</v>
      </c>
      <c r="F10" s="389">
        <v>0</v>
      </c>
      <c r="G10" s="389">
        <v>1</v>
      </c>
      <c r="H10" s="389">
        <f>IF(D10=E10,0,VLOOKUP(D10,'2016A'!$A$5:$AD$12606,HLOOKUP(P10,'2016A'!$A$5:$AD$12606,2,FALSE),FALSE))</f>
        <v>0</v>
      </c>
      <c r="I10" s="400"/>
      <c r="J10" s="389" t="b">
        <v>0</v>
      </c>
      <c r="K10" s="389">
        <v>0</v>
      </c>
      <c r="L10" s="389">
        <v>0</v>
      </c>
      <c r="M10" s="389">
        <v>0</v>
      </c>
      <c r="N10" s="394" t="str">
        <f>VLOOKUP(B10,Tables!$A$2:$B$21,2,FALSE)</f>
        <v>2016A</v>
      </c>
      <c r="O10" t="str">
        <f>VLOOKUP(C10,Tables!$E$2:$F$6,2,FALSE)</f>
        <v>SERIAL</v>
      </c>
      <c r="P10" t="s">
        <v>980</v>
      </c>
    </row>
    <row r="11" spans="1:20" x14ac:dyDescent="0.2">
      <c r="A11" s="389">
        <v>2</v>
      </c>
      <c r="B11">
        <v>351</v>
      </c>
      <c r="C11">
        <v>2</v>
      </c>
      <c r="D11" s="391">
        <f t="shared" si="0"/>
        <v>45444</v>
      </c>
      <c r="E11" s="390">
        <v>47270</v>
      </c>
      <c r="F11" s="389">
        <v>0</v>
      </c>
      <c r="G11" s="389">
        <v>1</v>
      </c>
      <c r="H11" s="389">
        <f>IF(D11=E11,0,VLOOKUP(D11,'2016A'!$A$5:$AD$12606,HLOOKUP(P11,'2016A'!$A$5:$AD$12606,2,FALSE),FALSE))</f>
        <v>0</v>
      </c>
      <c r="I11" s="400"/>
      <c r="J11" s="389" t="b">
        <v>0</v>
      </c>
      <c r="K11" s="389">
        <v>0</v>
      </c>
      <c r="L11" s="389">
        <v>0</v>
      </c>
      <c r="M11" s="389">
        <v>0</v>
      </c>
      <c r="N11" s="394" t="str">
        <f>VLOOKUP(B11,Tables!$A$2:$B$21,2,FALSE)</f>
        <v>2016A</v>
      </c>
      <c r="O11" t="str">
        <f>VLOOKUP(C11,Tables!$E$2:$F$6,2,FALSE)</f>
        <v>TERM</v>
      </c>
      <c r="P11" t="s">
        <v>981</v>
      </c>
    </row>
    <row r="12" spans="1:20" x14ac:dyDescent="0.2">
      <c r="A12" s="389">
        <v>2</v>
      </c>
      <c r="B12">
        <v>351</v>
      </c>
      <c r="C12">
        <v>2</v>
      </c>
      <c r="D12" s="391">
        <f t="shared" si="0"/>
        <v>45444</v>
      </c>
      <c r="E12" s="390">
        <v>51653</v>
      </c>
      <c r="F12" s="389">
        <v>0</v>
      </c>
      <c r="G12" s="389">
        <v>1</v>
      </c>
      <c r="H12" s="389">
        <f>IF(D12=E12,0,VLOOKUP(D12,'2016A'!$A$5:$AD$12606,HLOOKUP(P12,'2016A'!$A$5:$AD$12606,2,FALSE),FALSE))</f>
        <v>0</v>
      </c>
      <c r="I12" s="400"/>
      <c r="J12" s="389" t="b">
        <v>0</v>
      </c>
      <c r="K12" s="389">
        <v>0</v>
      </c>
      <c r="L12" s="389">
        <v>0</v>
      </c>
      <c r="M12" s="389">
        <v>0</v>
      </c>
      <c r="N12" s="394" t="str">
        <f>VLOOKUP(B12,Tables!$A$2:$B$21,2,FALSE)</f>
        <v>2016A</v>
      </c>
      <c r="O12" t="str">
        <f>VLOOKUP(C12,Tables!$E$2:$F$6,2,FALSE)</f>
        <v>TERM</v>
      </c>
      <c r="P12" t="s">
        <v>982</v>
      </c>
    </row>
    <row r="13" spans="1:20" x14ac:dyDescent="0.2">
      <c r="A13" s="389">
        <v>2</v>
      </c>
      <c r="B13">
        <v>351</v>
      </c>
      <c r="C13">
        <v>2</v>
      </c>
      <c r="D13" s="391">
        <f t="shared" si="0"/>
        <v>45444</v>
      </c>
      <c r="E13" s="390">
        <v>53297</v>
      </c>
      <c r="F13" s="389">
        <v>0</v>
      </c>
      <c r="G13" s="389">
        <v>1</v>
      </c>
      <c r="H13" s="389">
        <f>IF(D13=E13,0,VLOOKUP(D13,'2016A'!$A$5:$AD$12606,HLOOKUP(P13,'2016A'!$A$5:$AD$12606,2,FALSE),FALSE))</f>
        <v>0</v>
      </c>
      <c r="I13" s="400"/>
      <c r="J13" s="389" t="b">
        <v>0</v>
      </c>
      <c r="K13" s="389">
        <v>0</v>
      </c>
      <c r="L13" s="389">
        <v>0</v>
      </c>
      <c r="M13" s="389">
        <v>0</v>
      </c>
      <c r="N13" s="394" t="str">
        <f>VLOOKUP(B13,Tables!$A$2:$B$21,2,FALSE)</f>
        <v>2016A</v>
      </c>
      <c r="O13" t="str">
        <f>VLOOKUP(C13,Tables!$E$2:$F$6,2,FALSE)</f>
        <v>TERM</v>
      </c>
      <c r="P13" t="s">
        <v>983</v>
      </c>
    </row>
    <row r="14" spans="1:20" ht="15" x14ac:dyDescent="0.25">
      <c r="A14" s="389">
        <v>2</v>
      </c>
      <c r="B14">
        <v>351</v>
      </c>
      <c r="C14">
        <v>2</v>
      </c>
      <c r="D14" s="391">
        <f t="shared" si="0"/>
        <v>45444</v>
      </c>
      <c r="E14" s="390">
        <v>48000</v>
      </c>
      <c r="F14" s="389">
        <v>0</v>
      </c>
      <c r="G14" s="389">
        <v>1</v>
      </c>
      <c r="H14" s="389">
        <f>IF(D14=E14,0,VLOOKUP(D14,'2016A'!$A$5:$AD$12606,HLOOKUP(P14,'2016A'!$A$5:$AD$12606,2,FALSE),FALSE))</f>
        <v>0</v>
      </c>
      <c r="I14" s="22"/>
      <c r="J14" s="389" t="b">
        <v>0</v>
      </c>
      <c r="K14" s="389">
        <v>0</v>
      </c>
      <c r="L14" s="389">
        <v>0</v>
      </c>
      <c r="M14" s="389">
        <v>0</v>
      </c>
      <c r="N14" s="394" t="str">
        <f>VLOOKUP(B14,Tables!$A$2:$B$21,2,FALSE)</f>
        <v>2016A</v>
      </c>
      <c r="O14" t="str">
        <f>VLOOKUP(C14,Tables!$E$2:$F$6,2,FALSE)</f>
        <v>TERM</v>
      </c>
      <c r="P14" t="s">
        <v>984</v>
      </c>
    </row>
    <row r="15" spans="1:20" ht="15" x14ac:dyDescent="0.25">
      <c r="A15" s="389">
        <v>2</v>
      </c>
      <c r="B15">
        <v>351</v>
      </c>
      <c r="C15">
        <v>2</v>
      </c>
      <c r="D15" s="391">
        <f t="shared" si="0"/>
        <v>45444</v>
      </c>
      <c r="E15" s="390">
        <v>48731</v>
      </c>
      <c r="F15" s="389">
        <v>0</v>
      </c>
      <c r="G15" s="389">
        <v>1</v>
      </c>
      <c r="H15" s="389">
        <f>IF(D15=E15,0,VLOOKUP(D15,'2016A'!$A$5:$AD$12606,HLOOKUP(P15,'2016A'!$A$5:$AD$12606,2,FALSE),FALSE))</f>
        <v>0</v>
      </c>
      <c r="I15" s="22"/>
      <c r="J15" s="389" t="b">
        <v>0</v>
      </c>
      <c r="K15" s="389">
        <v>0</v>
      </c>
      <c r="L15" s="389">
        <v>0</v>
      </c>
      <c r="M15" s="389">
        <v>0</v>
      </c>
      <c r="N15" s="394" t="str">
        <f>VLOOKUP(B15,Tables!$A$2:$B$21,2,FALSE)</f>
        <v>2016A</v>
      </c>
      <c r="O15" t="str">
        <f>VLOOKUP(C15,Tables!$E$2:$F$6,2,FALSE)</f>
        <v>TERM</v>
      </c>
      <c r="P15" t="s">
        <v>985</v>
      </c>
    </row>
    <row r="16" spans="1:20" s="393" customFormat="1" ht="15" x14ac:dyDescent="0.25">
      <c r="A16" s="398">
        <v>2</v>
      </c>
      <c r="B16" s="393">
        <v>351</v>
      </c>
      <c r="C16" s="393">
        <v>7</v>
      </c>
      <c r="D16" s="399">
        <f t="shared" si="0"/>
        <v>45444</v>
      </c>
      <c r="E16" s="392">
        <v>50740</v>
      </c>
      <c r="F16" s="398">
        <v>0</v>
      </c>
      <c r="G16" s="398">
        <v>1</v>
      </c>
      <c r="H16" s="398">
        <f>IF(D16=E16,0,VLOOKUP(D16,'2016A'!$A$5:$AD$12606,HLOOKUP(P16,'2016A'!$A$5:$AD$12606,2,FALSE),FALSE))</f>
        <v>215000</v>
      </c>
      <c r="I16" s="401"/>
      <c r="J16" s="398" t="b">
        <v>0</v>
      </c>
      <c r="K16" s="398">
        <v>0</v>
      </c>
      <c r="L16" s="398">
        <v>0</v>
      </c>
      <c r="M16" s="398">
        <v>0</v>
      </c>
      <c r="N16" s="395" t="str">
        <f>VLOOKUP(B16,Tables!$A$2:$B$21,2,FALSE)</f>
        <v>2016A</v>
      </c>
      <c r="O16" s="393" t="str">
        <f>VLOOKUP(C16,Tables!$E$2:$F$6,2,FALSE)</f>
        <v>TERM - PREMIUM</v>
      </c>
      <c r="P16" s="393" t="s">
        <v>990</v>
      </c>
    </row>
    <row r="17" spans="1:16" ht="15" x14ac:dyDescent="0.25">
      <c r="A17" s="389">
        <v>2</v>
      </c>
      <c r="B17">
        <v>352</v>
      </c>
      <c r="C17">
        <v>1</v>
      </c>
      <c r="D17" s="391">
        <f t="shared" si="0"/>
        <v>45444</v>
      </c>
      <c r="E17" s="390">
        <v>45444</v>
      </c>
      <c r="F17" s="389">
        <v>0</v>
      </c>
      <c r="G17" s="389">
        <v>1</v>
      </c>
      <c r="H17" s="389">
        <f>IF(D17=E17,0,VLOOKUP(D17,'2017A'!$A$5:$AD$12607,HLOOKUP(P17,'2017A'!$A$5:$AD$12607,2,FALSE),FALSE))</f>
        <v>0</v>
      </c>
      <c r="I17" s="22"/>
      <c r="J17" s="389" t="b">
        <v>0</v>
      </c>
      <c r="K17" s="389">
        <v>0</v>
      </c>
      <c r="L17" s="389">
        <v>0</v>
      </c>
      <c r="M17" s="389">
        <v>0</v>
      </c>
      <c r="N17" s="394" t="str">
        <f>VLOOKUP(B17,Tables!$A$2:$B$21,2,FALSE)</f>
        <v>2017ABC</v>
      </c>
      <c r="O17" t="str">
        <f>VLOOKUP(C17,Tables!$E$2:$F$6,2,FALSE)</f>
        <v>SERIAL</v>
      </c>
      <c r="P17" t="s">
        <v>1003</v>
      </c>
    </row>
    <row r="18" spans="1:16" ht="15" x14ac:dyDescent="0.25">
      <c r="A18" s="389">
        <v>2</v>
      </c>
      <c r="B18">
        <v>352</v>
      </c>
      <c r="C18">
        <v>1</v>
      </c>
      <c r="D18" s="391">
        <f t="shared" si="0"/>
        <v>45444</v>
      </c>
      <c r="E18" s="390">
        <v>45627</v>
      </c>
      <c r="F18" s="389">
        <v>0</v>
      </c>
      <c r="G18" s="389">
        <v>1</v>
      </c>
      <c r="H18" s="389">
        <f>IF(D18=E18,0,VLOOKUP(D18,'2017A'!$A$5:$AD$12607,HLOOKUP(P18,'2017A'!$A$5:$AD$12607,2,FALSE),FALSE))</f>
        <v>0</v>
      </c>
      <c r="I18" s="22"/>
      <c r="J18" s="389" t="b">
        <v>0</v>
      </c>
      <c r="K18" s="389">
        <v>0</v>
      </c>
      <c r="L18" s="389">
        <v>0</v>
      </c>
      <c r="M18" s="389">
        <v>0</v>
      </c>
      <c r="N18" s="394" t="str">
        <f>VLOOKUP(B18,Tables!$A$2:$B$21,2,FALSE)</f>
        <v>2017ABC</v>
      </c>
      <c r="O18" t="str">
        <f>VLOOKUP(C18,Tables!$E$2:$F$6,2,FALSE)</f>
        <v>SERIAL</v>
      </c>
      <c r="P18" t="s">
        <v>1004</v>
      </c>
    </row>
    <row r="19" spans="1:16" ht="15" x14ac:dyDescent="0.25">
      <c r="A19" s="389">
        <v>2</v>
      </c>
      <c r="B19">
        <v>352</v>
      </c>
      <c r="C19">
        <v>1</v>
      </c>
      <c r="D19" s="391">
        <f t="shared" si="0"/>
        <v>45444</v>
      </c>
      <c r="E19" s="390">
        <v>45809</v>
      </c>
      <c r="F19" s="389">
        <v>0</v>
      </c>
      <c r="G19" s="389">
        <v>1</v>
      </c>
      <c r="H19" s="389">
        <f>IF(D19=E19,0,VLOOKUP(D19,'2017A'!$A$5:$AD$12607,HLOOKUP(P19,'2017A'!$A$5:$AD$12607,2,FALSE),FALSE))</f>
        <v>0</v>
      </c>
      <c r="I19" s="22"/>
      <c r="J19" s="389" t="b">
        <v>0</v>
      </c>
      <c r="K19" s="389">
        <v>0</v>
      </c>
      <c r="L19" s="389">
        <v>0</v>
      </c>
      <c r="M19" s="389">
        <v>0</v>
      </c>
      <c r="N19" s="394" t="str">
        <f>VLOOKUP(B19,Tables!$A$2:$B$21,2,FALSE)</f>
        <v>2017ABC</v>
      </c>
      <c r="O19" t="str">
        <f>VLOOKUP(C19,Tables!$E$2:$F$6,2,FALSE)</f>
        <v>SERIAL</v>
      </c>
      <c r="P19" t="s">
        <v>1005</v>
      </c>
    </row>
    <row r="20" spans="1:16" ht="15" x14ac:dyDescent="0.25">
      <c r="A20" s="389">
        <v>2</v>
      </c>
      <c r="B20">
        <v>352</v>
      </c>
      <c r="C20">
        <v>1</v>
      </c>
      <c r="D20" s="391">
        <f t="shared" si="0"/>
        <v>45444</v>
      </c>
      <c r="E20" s="390">
        <v>45992</v>
      </c>
      <c r="F20" s="389">
        <v>0</v>
      </c>
      <c r="G20" s="389">
        <v>1</v>
      </c>
      <c r="H20" s="389">
        <f>IF(D20=E20,0,VLOOKUP(D20,'2017A'!$A$5:$AD$12607,HLOOKUP(P20,'2017A'!$A$5:$AD$12607,2,FALSE),FALSE))</f>
        <v>0</v>
      </c>
      <c r="I20" s="22"/>
      <c r="J20" s="389" t="b">
        <v>0</v>
      </c>
      <c r="K20" s="389">
        <v>0</v>
      </c>
      <c r="L20" s="389">
        <v>0</v>
      </c>
      <c r="M20" s="389">
        <v>0</v>
      </c>
      <c r="N20" s="394" t="str">
        <f>VLOOKUP(B20,Tables!$A$2:$B$21,2,FALSE)</f>
        <v>2017ABC</v>
      </c>
      <c r="O20" t="str">
        <f>VLOOKUP(C20,Tables!$E$2:$F$6,2,FALSE)</f>
        <v>SERIAL</v>
      </c>
      <c r="P20" t="s">
        <v>1006</v>
      </c>
    </row>
    <row r="21" spans="1:16" x14ac:dyDescent="0.2">
      <c r="A21" s="389">
        <v>2</v>
      </c>
      <c r="B21">
        <v>352</v>
      </c>
      <c r="C21">
        <v>1</v>
      </c>
      <c r="D21" s="391">
        <f t="shared" si="0"/>
        <v>45444</v>
      </c>
      <c r="E21" s="390">
        <v>46174</v>
      </c>
      <c r="F21" s="389">
        <v>0</v>
      </c>
      <c r="G21" s="389">
        <v>1</v>
      </c>
      <c r="H21" s="389">
        <f>IF(D21=E21,0,VLOOKUP(D21,'2017A'!$A$5:$AD$12607,HLOOKUP(P21,'2017A'!$A$5:$AD$12607,2,FALSE),FALSE))</f>
        <v>0</v>
      </c>
      <c r="J21" s="389" t="b">
        <v>0</v>
      </c>
      <c r="K21" s="389">
        <v>0</v>
      </c>
      <c r="L21" s="389">
        <v>0</v>
      </c>
      <c r="M21" s="389">
        <v>0</v>
      </c>
      <c r="N21" s="394" t="str">
        <f>VLOOKUP(B21,Tables!$A$2:$B$21,2,FALSE)</f>
        <v>2017ABC</v>
      </c>
      <c r="O21" t="str">
        <f>VLOOKUP(C21,Tables!$E$2:$F$6,2,FALSE)</f>
        <v>SERIAL</v>
      </c>
      <c r="P21" t="s">
        <v>1007</v>
      </c>
    </row>
    <row r="22" spans="1:16" x14ac:dyDescent="0.2">
      <c r="A22" s="389">
        <v>2</v>
      </c>
      <c r="B22">
        <v>352</v>
      </c>
      <c r="C22">
        <v>1</v>
      </c>
      <c r="D22" s="391">
        <f t="shared" si="0"/>
        <v>45444</v>
      </c>
      <c r="E22" s="390">
        <v>46357</v>
      </c>
      <c r="F22" s="389">
        <v>0</v>
      </c>
      <c r="G22" s="389">
        <v>1</v>
      </c>
      <c r="H22" s="389">
        <f>IF(D22=E22,0,VLOOKUP(D22,'2017A'!$A$5:$AD$12607,HLOOKUP(P22,'2017A'!$A$5:$AD$12607,2,FALSE),FALSE))</f>
        <v>0</v>
      </c>
      <c r="J22" s="389" t="b">
        <v>0</v>
      </c>
      <c r="K22" s="389">
        <v>0</v>
      </c>
      <c r="L22" s="389">
        <v>0</v>
      </c>
      <c r="M22" s="389">
        <v>0</v>
      </c>
      <c r="N22" s="394" t="str">
        <f>VLOOKUP(B22,Tables!$A$2:$B$21,2,FALSE)</f>
        <v>2017ABC</v>
      </c>
      <c r="O22" t="str">
        <f>VLOOKUP(C22,Tables!$E$2:$F$6,2,FALSE)</f>
        <v>SERIAL</v>
      </c>
      <c r="P22" t="s">
        <v>1008</v>
      </c>
    </row>
    <row r="23" spans="1:16" x14ac:dyDescent="0.2">
      <c r="A23" s="389">
        <v>2</v>
      </c>
      <c r="B23">
        <v>352</v>
      </c>
      <c r="C23">
        <v>1</v>
      </c>
      <c r="D23" s="391">
        <f t="shared" si="0"/>
        <v>45444</v>
      </c>
      <c r="E23" s="390">
        <v>46539</v>
      </c>
      <c r="F23" s="389">
        <v>0</v>
      </c>
      <c r="G23" s="389">
        <v>1</v>
      </c>
      <c r="H23" s="389">
        <f>IF(D23=E23,0,VLOOKUP(D23,'2017A'!$A$5:$AD$12607,HLOOKUP(P23,'2017A'!$A$5:$AD$12607,2,FALSE),FALSE))</f>
        <v>0</v>
      </c>
      <c r="J23" s="389" t="b">
        <v>0</v>
      </c>
      <c r="K23" s="389">
        <v>0</v>
      </c>
      <c r="L23" s="389">
        <v>0</v>
      </c>
      <c r="M23" s="389">
        <v>0</v>
      </c>
      <c r="N23" s="394" t="str">
        <f>VLOOKUP(B23,Tables!$A$2:$B$21,2,FALSE)</f>
        <v>2017ABC</v>
      </c>
      <c r="O23" t="str">
        <f>VLOOKUP(C23,Tables!$E$2:$F$6,2,FALSE)</f>
        <v>SERIAL</v>
      </c>
      <c r="P23" t="s">
        <v>1009</v>
      </c>
    </row>
    <row r="24" spans="1:16" x14ac:dyDescent="0.2">
      <c r="A24" s="389">
        <v>2</v>
      </c>
      <c r="B24">
        <v>352</v>
      </c>
      <c r="C24">
        <v>1</v>
      </c>
      <c r="D24" s="391">
        <f t="shared" si="0"/>
        <v>45444</v>
      </c>
      <c r="E24" s="390">
        <v>46722</v>
      </c>
      <c r="F24" s="389">
        <v>0</v>
      </c>
      <c r="G24" s="389">
        <v>1</v>
      </c>
      <c r="H24" s="389">
        <f>IF(D24=E24,0,VLOOKUP(D24,'2017A'!$A$5:$AD$12607,HLOOKUP(P24,'2017A'!$A$5:$AD$12607,2,FALSE),FALSE))</f>
        <v>0</v>
      </c>
      <c r="J24" s="389" t="b">
        <v>0</v>
      </c>
      <c r="K24" s="389">
        <v>0</v>
      </c>
      <c r="L24" s="389">
        <v>0</v>
      </c>
      <c r="M24" s="389">
        <v>0</v>
      </c>
      <c r="N24" s="394" t="str">
        <f>VLOOKUP(B24,Tables!$A$2:$B$21,2,FALSE)</f>
        <v>2017ABC</v>
      </c>
      <c r="O24" t="str">
        <f>VLOOKUP(C24,Tables!$E$2:$F$6,2,FALSE)</f>
        <v>SERIAL</v>
      </c>
      <c r="P24" t="s">
        <v>1010</v>
      </c>
    </row>
    <row r="25" spans="1:16" x14ac:dyDescent="0.2">
      <c r="A25" s="389">
        <v>2</v>
      </c>
      <c r="B25">
        <v>352</v>
      </c>
      <c r="C25">
        <v>1</v>
      </c>
      <c r="D25" s="391">
        <f t="shared" si="0"/>
        <v>45444</v>
      </c>
      <c r="E25" s="390">
        <v>46905</v>
      </c>
      <c r="F25" s="389">
        <v>0</v>
      </c>
      <c r="G25" s="389">
        <v>1</v>
      </c>
      <c r="H25" s="389">
        <f>IF(D25=E25,0,VLOOKUP(D25,'2017A'!$A$5:$AD$12607,HLOOKUP(P25,'2017A'!$A$5:$AD$12607,2,FALSE),FALSE))</f>
        <v>0</v>
      </c>
      <c r="J25" s="389" t="b">
        <v>0</v>
      </c>
      <c r="K25" s="389">
        <v>0</v>
      </c>
      <c r="L25" s="389">
        <v>0</v>
      </c>
      <c r="M25" s="389">
        <v>0</v>
      </c>
      <c r="N25" s="394" t="str">
        <f>VLOOKUP(B25,Tables!$A$2:$B$21,2,FALSE)</f>
        <v>2017ABC</v>
      </c>
      <c r="O25" t="str">
        <f>VLOOKUP(C25,Tables!$E$2:$F$6,2,FALSE)</f>
        <v>SERIAL</v>
      </c>
      <c r="P25" t="s">
        <v>1011</v>
      </c>
    </row>
    <row r="26" spans="1:16" x14ac:dyDescent="0.2">
      <c r="A26" s="389">
        <v>2</v>
      </c>
      <c r="B26">
        <v>352</v>
      </c>
      <c r="C26">
        <v>1</v>
      </c>
      <c r="D26" s="391">
        <f t="shared" si="0"/>
        <v>45444</v>
      </c>
      <c r="E26" s="390">
        <v>47088</v>
      </c>
      <c r="F26" s="389">
        <v>0</v>
      </c>
      <c r="G26" s="389">
        <v>1</v>
      </c>
      <c r="H26" s="389">
        <f>IF(D26=E26,0,VLOOKUP(D26,'2017A'!$A$5:$AD$12607,HLOOKUP(P26,'2017A'!$A$5:$AD$12607,2,FALSE),FALSE))</f>
        <v>0</v>
      </c>
      <c r="J26" s="389" t="b">
        <v>0</v>
      </c>
      <c r="K26" s="389">
        <v>0</v>
      </c>
      <c r="L26" s="389">
        <v>0</v>
      </c>
      <c r="M26" s="389">
        <v>0</v>
      </c>
      <c r="N26" s="394" t="str">
        <f>VLOOKUP(B26,Tables!$A$2:$B$21,2,FALSE)</f>
        <v>2017ABC</v>
      </c>
      <c r="O26" t="str">
        <f>VLOOKUP(C26,Tables!$E$2:$F$6,2,FALSE)</f>
        <v>SERIAL</v>
      </c>
      <c r="P26" t="s">
        <v>1012</v>
      </c>
    </row>
    <row r="27" spans="1:16" x14ac:dyDescent="0.2">
      <c r="A27" s="389">
        <v>2</v>
      </c>
      <c r="B27">
        <v>352</v>
      </c>
      <c r="C27">
        <v>2</v>
      </c>
      <c r="D27" s="391">
        <f t="shared" si="0"/>
        <v>45444</v>
      </c>
      <c r="E27" s="390">
        <v>48549</v>
      </c>
      <c r="F27" s="389">
        <v>0</v>
      </c>
      <c r="G27" s="389">
        <v>1</v>
      </c>
      <c r="H27" s="389">
        <f>IF(D27=E27,0,VLOOKUP(D27,'2017A'!$A$5:$AD$12607,HLOOKUP(P27,'2017A'!$A$5:$AD$12607,2,FALSE),FALSE))</f>
        <v>0</v>
      </c>
      <c r="J27" s="389" t="b">
        <v>0</v>
      </c>
      <c r="K27" s="389">
        <v>0</v>
      </c>
      <c r="L27" s="389">
        <v>0</v>
      </c>
      <c r="M27" s="389">
        <v>0</v>
      </c>
      <c r="N27" s="394" t="str">
        <f>VLOOKUP(B27,Tables!$A$2:$B$21,2,FALSE)</f>
        <v>2017ABC</v>
      </c>
      <c r="O27" t="str">
        <f>VLOOKUP(C27,Tables!$E$2:$F$6,2,FALSE)</f>
        <v>TERM</v>
      </c>
      <c r="P27" t="s">
        <v>1013</v>
      </c>
    </row>
    <row r="28" spans="1:16" x14ac:dyDescent="0.2">
      <c r="A28" s="389">
        <v>2</v>
      </c>
      <c r="B28">
        <v>352</v>
      </c>
      <c r="C28">
        <v>2</v>
      </c>
      <c r="D28" s="391">
        <f t="shared" si="0"/>
        <v>45444</v>
      </c>
      <c r="E28" s="390">
        <v>49096</v>
      </c>
      <c r="F28" s="389">
        <v>0</v>
      </c>
      <c r="G28" s="389">
        <v>1</v>
      </c>
      <c r="H28" s="389">
        <f>IF(D28=E28,0,VLOOKUP(D28,'2017A'!$A$5:$AD$12607,HLOOKUP(P28,'2017A'!$A$5:$AD$12607,2,FALSE),FALSE))</f>
        <v>0</v>
      </c>
      <c r="J28" s="389" t="b">
        <v>0</v>
      </c>
      <c r="K28" s="389">
        <v>0</v>
      </c>
      <c r="L28" s="389">
        <v>0</v>
      </c>
      <c r="M28" s="389">
        <v>0</v>
      </c>
      <c r="N28" s="394" t="str">
        <f>VLOOKUP(B28,Tables!$A$2:$B$21,2,FALSE)</f>
        <v>2017ABC</v>
      </c>
      <c r="O28" t="str">
        <f>VLOOKUP(C28,Tables!$E$2:$F$6,2,FALSE)</f>
        <v>TERM</v>
      </c>
      <c r="P28" t="s">
        <v>1014</v>
      </c>
    </row>
    <row r="29" spans="1:16" x14ac:dyDescent="0.2">
      <c r="A29" s="389">
        <v>2</v>
      </c>
      <c r="B29">
        <v>352</v>
      </c>
      <c r="C29">
        <v>2</v>
      </c>
      <c r="D29" s="391">
        <f t="shared" si="0"/>
        <v>45444</v>
      </c>
      <c r="E29" s="390">
        <v>49644</v>
      </c>
      <c r="F29" s="389">
        <v>0</v>
      </c>
      <c r="G29" s="389">
        <v>1</v>
      </c>
      <c r="H29" s="389">
        <f>IF(D29=E29,0,VLOOKUP(D29,'2017A'!$A$5:$AD$12607,HLOOKUP(P29,'2017A'!$A$5:$AD$12607,2,FALSE),FALSE))</f>
        <v>0</v>
      </c>
      <c r="J29" s="389" t="b">
        <v>0</v>
      </c>
      <c r="K29" s="389">
        <v>0</v>
      </c>
      <c r="L29" s="389">
        <v>0</v>
      </c>
      <c r="M29" s="389">
        <v>0</v>
      </c>
      <c r="N29" s="394" t="str">
        <f>VLOOKUP(B29,Tables!$A$2:$B$21,2,FALSE)</f>
        <v>2017ABC</v>
      </c>
      <c r="O29" t="str">
        <f>VLOOKUP(C29,Tables!$E$2:$F$6,2,FALSE)</f>
        <v>TERM</v>
      </c>
      <c r="P29" t="s">
        <v>1015</v>
      </c>
    </row>
    <row r="30" spans="1:16" s="393" customFormat="1" x14ac:dyDescent="0.2">
      <c r="A30" s="398">
        <v>2</v>
      </c>
      <c r="B30" s="393">
        <v>352</v>
      </c>
      <c r="C30" s="393">
        <v>7</v>
      </c>
      <c r="D30" s="399">
        <f t="shared" si="0"/>
        <v>45444</v>
      </c>
      <c r="E30" s="392">
        <v>53662</v>
      </c>
      <c r="F30" s="398">
        <v>0</v>
      </c>
      <c r="G30" s="398">
        <v>1</v>
      </c>
      <c r="H30" s="398">
        <f>IF(D30=E30,0,VLOOKUP(D30,'2017A'!$A$5:$AD$12607,HLOOKUP(P30,'2017A'!$A$5:$AD$12607,2,FALSE),FALSE))</f>
        <v>555000</v>
      </c>
      <c r="J30" s="398" t="b">
        <v>0</v>
      </c>
      <c r="K30" s="398">
        <v>0</v>
      </c>
      <c r="L30" s="398">
        <v>0</v>
      </c>
      <c r="M30" s="398">
        <v>0</v>
      </c>
      <c r="N30" s="395" t="str">
        <f>VLOOKUP(B30,Tables!$A$2:$B$21,2,FALSE)</f>
        <v>2017ABC</v>
      </c>
      <c r="O30" s="393" t="str">
        <f>VLOOKUP(C30,Tables!$E$2:$F$6,2,FALSE)</f>
        <v>TERM - PREMIUM</v>
      </c>
      <c r="P30" s="393" t="s">
        <v>1018</v>
      </c>
    </row>
    <row r="31" spans="1:16" x14ac:dyDescent="0.2">
      <c r="A31" s="389">
        <v>2</v>
      </c>
      <c r="B31">
        <v>353</v>
      </c>
      <c r="C31">
        <v>1</v>
      </c>
      <c r="D31" s="391">
        <f t="shared" si="0"/>
        <v>45444</v>
      </c>
      <c r="E31" s="390">
        <v>45992</v>
      </c>
      <c r="F31" s="389">
        <v>0</v>
      </c>
      <c r="G31" s="389">
        <v>1</v>
      </c>
      <c r="H31" s="389">
        <f>IF(D31=E31,0,VLOOKUP(D31,'2017D'!$A$5:$AD$12607,HLOOKUP(P31,'2017D'!$A$5:$AD$12607,2,FALSE),FALSE))</f>
        <v>0</v>
      </c>
      <c r="J31" s="389" t="b">
        <v>0</v>
      </c>
      <c r="K31" s="389">
        <v>0</v>
      </c>
      <c r="L31" s="389">
        <v>0</v>
      </c>
      <c r="M31" s="389">
        <v>0</v>
      </c>
      <c r="N31" s="394" t="str">
        <f>VLOOKUP(B31,Tables!$A$2:$B$21,2,FALSE)</f>
        <v>2017DEF</v>
      </c>
      <c r="O31" t="str">
        <f>VLOOKUP(C31,Tables!$E$2:$F$6,2,FALSE)</f>
        <v>SERIAL</v>
      </c>
      <c r="P31" t="s">
        <v>1034</v>
      </c>
    </row>
    <row r="32" spans="1:16" x14ac:dyDescent="0.2">
      <c r="A32" s="389">
        <v>2</v>
      </c>
      <c r="B32">
        <v>353</v>
      </c>
      <c r="C32">
        <v>1</v>
      </c>
      <c r="D32" s="391">
        <f t="shared" si="0"/>
        <v>45444</v>
      </c>
      <c r="E32" s="390">
        <v>46174</v>
      </c>
      <c r="F32" s="389">
        <v>0</v>
      </c>
      <c r="G32" s="389">
        <v>1</v>
      </c>
      <c r="H32" s="389">
        <f>IF(D32=E32,0,VLOOKUP(D32,'2017D'!$A$5:$AD$12607,HLOOKUP(P32,'2017D'!$A$5:$AD$12607,2,FALSE),FALSE))</f>
        <v>0</v>
      </c>
      <c r="J32" s="389" t="b">
        <v>0</v>
      </c>
      <c r="K32" s="389">
        <v>0</v>
      </c>
      <c r="L32" s="389">
        <v>0</v>
      </c>
      <c r="M32" s="389">
        <v>0</v>
      </c>
      <c r="N32" s="394" t="str">
        <f>VLOOKUP(B32,Tables!$A$2:$B$21,2,FALSE)</f>
        <v>2017DEF</v>
      </c>
      <c r="O32" t="str">
        <f>VLOOKUP(C32,Tables!$E$2:$F$6,2,FALSE)</f>
        <v>SERIAL</v>
      </c>
      <c r="P32" t="s">
        <v>1035</v>
      </c>
    </row>
    <row r="33" spans="1:16" x14ac:dyDescent="0.2">
      <c r="A33" s="389">
        <v>2</v>
      </c>
      <c r="B33">
        <v>353</v>
      </c>
      <c r="C33">
        <v>1</v>
      </c>
      <c r="D33" s="391">
        <f t="shared" si="0"/>
        <v>45444</v>
      </c>
      <c r="E33" s="390">
        <v>46357</v>
      </c>
      <c r="F33" s="389">
        <v>0</v>
      </c>
      <c r="G33" s="389">
        <v>1</v>
      </c>
      <c r="H33" s="389">
        <f>IF(D33=E33,0,VLOOKUP(D33,'2017D'!$A$5:$AD$12607,HLOOKUP(P33,'2017D'!$A$5:$AD$12607,2,FALSE),FALSE))</f>
        <v>0</v>
      </c>
      <c r="J33" s="389" t="b">
        <v>0</v>
      </c>
      <c r="K33" s="389">
        <v>0</v>
      </c>
      <c r="L33" s="389">
        <v>0</v>
      </c>
      <c r="M33" s="389">
        <v>0</v>
      </c>
      <c r="N33" s="394" t="str">
        <f>VLOOKUP(B33,Tables!$A$2:$B$21,2,FALSE)</f>
        <v>2017DEF</v>
      </c>
      <c r="O33" t="str">
        <f>VLOOKUP(C33,Tables!$E$2:$F$6,2,FALSE)</f>
        <v>SERIAL</v>
      </c>
      <c r="P33" t="s">
        <v>1036</v>
      </c>
    </row>
    <row r="34" spans="1:16" x14ac:dyDescent="0.2">
      <c r="A34" s="389">
        <v>2</v>
      </c>
      <c r="B34">
        <v>353</v>
      </c>
      <c r="C34">
        <v>1</v>
      </c>
      <c r="D34" s="391">
        <f t="shared" si="0"/>
        <v>45444</v>
      </c>
      <c r="E34" s="390">
        <v>46539</v>
      </c>
      <c r="F34" s="389">
        <v>0</v>
      </c>
      <c r="G34" s="389">
        <v>1</v>
      </c>
      <c r="H34" s="389">
        <f>IF(D34=E34,0,VLOOKUP(D34,'2017D'!$A$5:$AD$12607,HLOOKUP(P34,'2017D'!$A$5:$AD$12607,2,FALSE),FALSE))</f>
        <v>0</v>
      </c>
      <c r="J34" s="389" t="b">
        <v>0</v>
      </c>
      <c r="K34" s="389">
        <v>0</v>
      </c>
      <c r="L34" s="389">
        <v>0</v>
      </c>
      <c r="M34" s="389">
        <v>0</v>
      </c>
      <c r="N34" s="394" t="str">
        <f>VLOOKUP(B34,Tables!$A$2:$B$21,2,FALSE)</f>
        <v>2017DEF</v>
      </c>
      <c r="O34" t="str">
        <f>VLOOKUP(C34,Tables!$E$2:$F$6,2,FALSE)</f>
        <v>SERIAL</v>
      </c>
      <c r="P34" t="s">
        <v>1037</v>
      </c>
    </row>
    <row r="35" spans="1:16" x14ac:dyDescent="0.2">
      <c r="A35" s="389">
        <v>2</v>
      </c>
      <c r="B35">
        <v>353</v>
      </c>
      <c r="C35">
        <v>1</v>
      </c>
      <c r="D35" s="391">
        <f t="shared" si="0"/>
        <v>45444</v>
      </c>
      <c r="E35" s="390">
        <v>46722</v>
      </c>
      <c r="F35" s="389">
        <v>0</v>
      </c>
      <c r="G35" s="389">
        <v>1</v>
      </c>
      <c r="H35" s="389">
        <f>IF(D35=E35,0,VLOOKUP(D35,'2017D'!$A$5:$AD$12607,HLOOKUP(P35,'2017D'!$A$5:$AD$12607,2,FALSE),FALSE))</f>
        <v>0</v>
      </c>
      <c r="J35" s="389" t="b">
        <v>0</v>
      </c>
      <c r="K35" s="389">
        <v>0</v>
      </c>
      <c r="L35" s="389">
        <v>0</v>
      </c>
      <c r="M35" s="389">
        <v>0</v>
      </c>
      <c r="N35" s="394" t="str">
        <f>VLOOKUP(B35,Tables!$A$2:$B$21,2,FALSE)</f>
        <v>2017DEF</v>
      </c>
      <c r="O35" t="str">
        <f>VLOOKUP(C35,Tables!$E$2:$F$6,2,FALSE)</f>
        <v>SERIAL</v>
      </c>
      <c r="P35" t="s">
        <v>1038</v>
      </c>
    </row>
    <row r="36" spans="1:16" x14ac:dyDescent="0.2">
      <c r="A36" s="389">
        <v>2</v>
      </c>
      <c r="B36">
        <v>353</v>
      </c>
      <c r="C36">
        <v>1</v>
      </c>
      <c r="D36" s="391">
        <f t="shared" si="0"/>
        <v>45444</v>
      </c>
      <c r="E36" s="390">
        <v>46905</v>
      </c>
      <c r="F36" s="389">
        <v>0</v>
      </c>
      <c r="G36" s="389">
        <v>1</v>
      </c>
      <c r="H36" s="389">
        <f>IF(D36=E36,0,VLOOKUP(D36,'2017D'!$A$5:$AD$12607,HLOOKUP(P36,'2017D'!$A$5:$AD$12607,2,FALSE),FALSE))</f>
        <v>0</v>
      </c>
      <c r="J36" s="389" t="b">
        <v>0</v>
      </c>
      <c r="K36" s="389">
        <v>0</v>
      </c>
      <c r="L36" s="389">
        <v>0</v>
      </c>
      <c r="M36" s="389">
        <v>0</v>
      </c>
      <c r="N36" s="394" t="str">
        <f>VLOOKUP(B36,Tables!$A$2:$B$21,2,FALSE)</f>
        <v>2017DEF</v>
      </c>
      <c r="O36" t="str">
        <f>VLOOKUP(C36,Tables!$E$2:$F$6,2,FALSE)</f>
        <v>SERIAL</v>
      </c>
      <c r="P36" t="s">
        <v>1039</v>
      </c>
    </row>
    <row r="37" spans="1:16" x14ac:dyDescent="0.2">
      <c r="A37" s="389">
        <v>2</v>
      </c>
      <c r="B37">
        <v>353</v>
      </c>
      <c r="C37">
        <v>1</v>
      </c>
      <c r="D37" s="391">
        <f t="shared" si="0"/>
        <v>45444</v>
      </c>
      <c r="E37" s="390">
        <v>47088</v>
      </c>
      <c r="F37" s="389">
        <v>0</v>
      </c>
      <c r="G37" s="389">
        <v>1</v>
      </c>
      <c r="H37" s="389">
        <f>IF(D37=E37,0,VLOOKUP(D37,'2017D'!$A$5:$AD$12607,HLOOKUP(P37,'2017D'!$A$5:$AD$12607,2,FALSE),FALSE))</f>
        <v>0</v>
      </c>
      <c r="J37" s="389" t="b">
        <v>0</v>
      </c>
      <c r="K37" s="389">
        <v>0</v>
      </c>
      <c r="L37" s="389">
        <v>0</v>
      </c>
      <c r="M37" s="389">
        <v>0</v>
      </c>
      <c r="N37" s="394" t="str">
        <f>VLOOKUP(B37,Tables!$A$2:$B$21,2,FALSE)</f>
        <v>2017DEF</v>
      </c>
      <c r="O37" t="str">
        <f>VLOOKUP(C37,Tables!$E$2:$F$6,2,FALSE)</f>
        <v>SERIAL</v>
      </c>
      <c r="P37" t="s">
        <v>1040</v>
      </c>
    </row>
    <row r="38" spans="1:16" x14ac:dyDescent="0.2">
      <c r="A38" s="389">
        <v>2</v>
      </c>
      <c r="B38">
        <v>353</v>
      </c>
      <c r="C38">
        <v>1</v>
      </c>
      <c r="D38" s="391">
        <f t="shared" si="0"/>
        <v>45444</v>
      </c>
      <c r="E38" s="390">
        <v>47270</v>
      </c>
      <c r="F38" s="389">
        <v>0</v>
      </c>
      <c r="G38" s="389">
        <v>1</v>
      </c>
      <c r="H38" s="389">
        <f>IF(D38=E38,0,VLOOKUP(D38,'2017D'!$A$5:$AD$12607,HLOOKUP(P38,'2017D'!$A$5:$AD$12607,2,FALSE),FALSE))</f>
        <v>0</v>
      </c>
      <c r="J38" s="389" t="b">
        <v>0</v>
      </c>
      <c r="K38" s="389">
        <v>0</v>
      </c>
      <c r="L38" s="389">
        <v>0</v>
      </c>
      <c r="M38" s="389">
        <v>0</v>
      </c>
      <c r="N38" s="394" t="str">
        <f>VLOOKUP(B38,Tables!$A$2:$B$21,2,FALSE)</f>
        <v>2017DEF</v>
      </c>
      <c r="O38" t="str">
        <f>VLOOKUP(C38,Tables!$E$2:$F$6,2,FALSE)</f>
        <v>SERIAL</v>
      </c>
      <c r="P38" t="s">
        <v>1041</v>
      </c>
    </row>
    <row r="39" spans="1:16" x14ac:dyDescent="0.2">
      <c r="A39" s="389">
        <v>2</v>
      </c>
      <c r="B39">
        <v>353</v>
      </c>
      <c r="C39">
        <v>1</v>
      </c>
      <c r="D39" s="391">
        <f t="shared" si="0"/>
        <v>45444</v>
      </c>
      <c r="E39" s="390">
        <v>45444</v>
      </c>
      <c r="F39" s="389">
        <v>0</v>
      </c>
      <c r="G39" s="389">
        <v>1</v>
      </c>
      <c r="H39" s="389">
        <f>IF(D39=E39,0,VLOOKUP(D39,'2017D'!$A$5:$AD$12607,HLOOKUP(P39,'2017D'!$A$5:$AD$12607,2,FALSE),FALSE))</f>
        <v>0</v>
      </c>
      <c r="J39" s="389" t="b">
        <v>0</v>
      </c>
      <c r="K39" s="389">
        <v>0</v>
      </c>
      <c r="L39" s="389">
        <v>0</v>
      </c>
      <c r="M39" s="389">
        <v>0</v>
      </c>
      <c r="N39" s="394" t="str">
        <f>VLOOKUP(B39,Tables!$A$2:$B$21,2,FALSE)</f>
        <v>2017DEF</v>
      </c>
      <c r="O39" t="str">
        <f>VLOOKUP(C39,Tables!$E$2:$F$6,2,FALSE)</f>
        <v>SERIAL</v>
      </c>
      <c r="P39" t="s">
        <v>1031</v>
      </c>
    </row>
    <row r="40" spans="1:16" x14ac:dyDescent="0.2">
      <c r="A40" s="389">
        <v>2</v>
      </c>
      <c r="B40">
        <v>353</v>
      </c>
      <c r="C40">
        <v>1</v>
      </c>
      <c r="D40" s="391">
        <f t="shared" si="0"/>
        <v>45444</v>
      </c>
      <c r="E40" s="390">
        <v>45627</v>
      </c>
      <c r="F40" s="389">
        <v>0</v>
      </c>
      <c r="G40" s="389">
        <v>1</v>
      </c>
      <c r="H40" s="389">
        <f>IF(D40=E40,0,VLOOKUP(D40,'2017D'!$A$5:$AD$12607,HLOOKUP(P40,'2017D'!$A$5:$AD$12607,2,FALSE),FALSE))</f>
        <v>0</v>
      </c>
      <c r="J40" s="389" t="b">
        <v>0</v>
      </c>
      <c r="K40" s="389">
        <v>0</v>
      </c>
      <c r="L40" s="389">
        <v>0</v>
      </c>
      <c r="M40" s="389">
        <v>0</v>
      </c>
      <c r="N40" s="394" t="str">
        <f>VLOOKUP(B40,Tables!$A$2:$B$21,2,FALSE)</f>
        <v>2017DEF</v>
      </c>
      <c r="O40" t="str">
        <f>VLOOKUP(C40,Tables!$E$2:$F$6,2,FALSE)</f>
        <v>SERIAL</v>
      </c>
      <c r="P40" t="s">
        <v>1032</v>
      </c>
    </row>
    <row r="41" spans="1:16" x14ac:dyDescent="0.2">
      <c r="A41" s="389">
        <v>2</v>
      </c>
      <c r="B41">
        <v>353</v>
      </c>
      <c r="C41">
        <v>2</v>
      </c>
      <c r="D41" s="391">
        <f t="shared" si="0"/>
        <v>45444</v>
      </c>
      <c r="E41" s="390">
        <v>48549</v>
      </c>
      <c r="F41" s="389">
        <v>0</v>
      </c>
      <c r="G41" s="389">
        <v>1</v>
      </c>
      <c r="H41" s="389">
        <f>IF(D41=E41,0,VLOOKUP(D41,'2017D'!$A$5:$AD$12607,HLOOKUP(P41,'2017D'!$A$5:$AD$12607,2,FALSE),FALSE))</f>
        <v>0</v>
      </c>
      <c r="J41" s="389" t="b">
        <v>0</v>
      </c>
      <c r="K41" s="389">
        <v>0</v>
      </c>
      <c r="L41" s="389">
        <v>0</v>
      </c>
      <c r="M41" s="389">
        <v>0</v>
      </c>
      <c r="N41" s="394" t="str">
        <f>VLOOKUP(B41,Tables!$A$2:$B$21,2,FALSE)</f>
        <v>2017DEF</v>
      </c>
      <c r="O41" t="str">
        <f>VLOOKUP(C41,Tables!$E$2:$F$6,2,FALSE)</f>
        <v>TERM</v>
      </c>
      <c r="P41" t="s">
        <v>1042</v>
      </c>
    </row>
    <row r="42" spans="1:16" x14ac:dyDescent="0.2">
      <c r="A42" s="389">
        <v>2</v>
      </c>
      <c r="B42">
        <v>353</v>
      </c>
      <c r="C42">
        <v>2</v>
      </c>
      <c r="D42" s="391">
        <f t="shared" si="0"/>
        <v>45444</v>
      </c>
      <c r="E42" s="390">
        <v>49279</v>
      </c>
      <c r="F42" s="389">
        <v>0</v>
      </c>
      <c r="G42" s="389">
        <v>1</v>
      </c>
      <c r="H42" s="389">
        <f>IF(D42=E42,0,VLOOKUP(D42,'2017D'!$A$5:$AD$12607,HLOOKUP(P42,'2017D'!$A$5:$AD$12607,2,FALSE),FALSE))</f>
        <v>0</v>
      </c>
      <c r="J42" s="389" t="b">
        <v>0</v>
      </c>
      <c r="K42" s="389">
        <v>0</v>
      </c>
      <c r="L42" s="389">
        <v>0</v>
      </c>
      <c r="M42" s="389">
        <v>0</v>
      </c>
      <c r="N42" s="394" t="str">
        <f>VLOOKUP(B42,Tables!$A$2:$B$21,2,FALSE)</f>
        <v>2017DEF</v>
      </c>
      <c r="O42" t="str">
        <f>VLOOKUP(C42,Tables!$E$2:$F$6,2,FALSE)</f>
        <v>TERM</v>
      </c>
      <c r="P42" t="s">
        <v>1043</v>
      </c>
    </row>
    <row r="43" spans="1:16" x14ac:dyDescent="0.2">
      <c r="A43" s="389">
        <v>2</v>
      </c>
      <c r="B43">
        <v>353</v>
      </c>
      <c r="C43">
        <v>2</v>
      </c>
      <c r="D43" s="391">
        <f t="shared" si="0"/>
        <v>45444</v>
      </c>
      <c r="E43" s="390">
        <v>45992</v>
      </c>
      <c r="F43" s="389">
        <v>0</v>
      </c>
      <c r="G43" s="389">
        <v>1</v>
      </c>
      <c r="H43" s="389">
        <f>IF(D43=E43,0,VLOOKUP(D43,'2017D'!$A$5:$AD$12607,HLOOKUP(P43,'2017D'!$A$5:$AD$12607,2,FALSE),FALSE))</f>
        <v>0</v>
      </c>
      <c r="J43" s="389" t="b">
        <v>0</v>
      </c>
      <c r="K43" s="389">
        <v>0</v>
      </c>
      <c r="L43" s="389">
        <v>0</v>
      </c>
      <c r="M43" s="389">
        <v>0</v>
      </c>
      <c r="N43" s="394" t="str">
        <f>VLOOKUP(B43,Tables!$A$2:$B$21,2,FALSE)</f>
        <v>2017DEF</v>
      </c>
      <c r="O43" t="str">
        <f>VLOOKUP(C43,Tables!$E$2:$F$6,2,FALSE)</f>
        <v>TERM</v>
      </c>
      <c r="P43" t="s">
        <v>1033</v>
      </c>
    </row>
    <row r="44" spans="1:16" s="393" customFormat="1" x14ac:dyDescent="0.2">
      <c r="A44" s="398">
        <v>2</v>
      </c>
      <c r="B44" s="393">
        <v>353</v>
      </c>
      <c r="C44" s="393">
        <v>7</v>
      </c>
      <c r="D44" s="399">
        <f t="shared" si="0"/>
        <v>45444</v>
      </c>
      <c r="E44" s="392">
        <v>52566</v>
      </c>
      <c r="F44" s="398">
        <v>0</v>
      </c>
      <c r="G44" s="398">
        <v>1</v>
      </c>
      <c r="H44" s="398">
        <f>IF(D44=E44,0,VLOOKUP(D44,'2017D'!$A$5:$AD$12607,HLOOKUP(P44,'2017D'!$A$5:$AD$12607,2,FALSE),FALSE))</f>
        <v>510000</v>
      </c>
      <c r="J44" s="398" t="b">
        <v>0</v>
      </c>
      <c r="K44" s="398">
        <v>0</v>
      </c>
      <c r="L44" s="398">
        <v>0</v>
      </c>
      <c r="M44" s="398">
        <v>0</v>
      </c>
      <c r="N44" s="395" t="str">
        <f>VLOOKUP(B44,Tables!$A$2:$B$21,2,FALSE)</f>
        <v>2017DEF</v>
      </c>
      <c r="O44" s="393" t="str">
        <f>VLOOKUP(C44,Tables!$E$2:$F$6,2,FALSE)</f>
        <v>TERM - PREMIUM</v>
      </c>
      <c r="P44" s="393" t="s">
        <v>1044</v>
      </c>
    </row>
    <row r="45" spans="1:16" x14ac:dyDescent="0.2">
      <c r="A45" s="389">
        <v>2</v>
      </c>
      <c r="B45">
        <v>354</v>
      </c>
      <c r="C45">
        <v>1</v>
      </c>
      <c r="D45" s="391">
        <f t="shared" si="0"/>
        <v>45444</v>
      </c>
      <c r="E45" s="390">
        <v>45444</v>
      </c>
      <c r="F45" s="389">
        <v>0</v>
      </c>
      <c r="G45" s="389">
        <v>1</v>
      </c>
      <c r="H45" s="389">
        <f>IF(D45=E45,0,VLOOKUP(D45,'2018A'!$A$5:$AD$12607,HLOOKUP(P45,'2018A'!$A$5:$AD$12607,2,FALSE),FALSE))</f>
        <v>0</v>
      </c>
      <c r="J45" s="389" t="b">
        <v>0</v>
      </c>
      <c r="K45" s="389">
        <v>0</v>
      </c>
      <c r="L45" s="389">
        <v>0</v>
      </c>
      <c r="M45" s="389">
        <v>0</v>
      </c>
      <c r="N45" s="394" t="str">
        <f>VLOOKUP(B45,Tables!$A$2:$B$21,2,FALSE)</f>
        <v>2018A</v>
      </c>
      <c r="O45" t="str">
        <f>VLOOKUP(C45,Tables!$E$2:$F$6,2,FALSE)</f>
        <v>SERIAL</v>
      </c>
      <c r="P45" t="s">
        <v>1059</v>
      </c>
    </row>
    <row r="46" spans="1:16" x14ac:dyDescent="0.2">
      <c r="A46" s="389">
        <v>2</v>
      </c>
      <c r="B46">
        <v>354</v>
      </c>
      <c r="C46">
        <v>1</v>
      </c>
      <c r="D46" s="391">
        <f t="shared" si="0"/>
        <v>45444</v>
      </c>
      <c r="E46" s="390">
        <v>45627</v>
      </c>
      <c r="F46" s="389">
        <v>0</v>
      </c>
      <c r="G46" s="389">
        <v>1</v>
      </c>
      <c r="H46" s="389">
        <f>IF(D46=E46,0,VLOOKUP(D46,'2018A'!$A$5:$AD$12607,HLOOKUP(P46,'2018A'!$A$5:$AD$12607,2,FALSE),FALSE))</f>
        <v>0</v>
      </c>
      <c r="J46" s="389" t="b">
        <v>0</v>
      </c>
      <c r="K46" s="389">
        <v>0</v>
      </c>
      <c r="L46" s="389">
        <v>0</v>
      </c>
      <c r="M46" s="389">
        <v>0</v>
      </c>
      <c r="N46" s="394" t="str">
        <f>VLOOKUP(B46,Tables!$A$2:$B$21,2,FALSE)</f>
        <v>2018A</v>
      </c>
      <c r="O46" t="str">
        <f>VLOOKUP(C46,Tables!$E$2:$F$6,2,FALSE)</f>
        <v>SERIAL</v>
      </c>
      <c r="P46" t="s">
        <v>1060</v>
      </c>
    </row>
    <row r="47" spans="1:16" x14ac:dyDescent="0.2">
      <c r="A47" s="389">
        <v>2</v>
      </c>
      <c r="B47">
        <v>354</v>
      </c>
      <c r="C47">
        <v>1</v>
      </c>
      <c r="D47" s="391">
        <f t="shared" si="0"/>
        <v>45444</v>
      </c>
      <c r="E47" s="390">
        <v>45809</v>
      </c>
      <c r="F47" s="389">
        <v>0</v>
      </c>
      <c r="G47" s="389">
        <v>1</v>
      </c>
      <c r="H47" s="389">
        <f>IF(D47=E47,0,VLOOKUP(D47,'2018A'!$A$5:$AD$12607,HLOOKUP(P47,'2018A'!$A$5:$AD$12607,2,FALSE),FALSE))</f>
        <v>0</v>
      </c>
      <c r="J47" s="389" t="b">
        <v>0</v>
      </c>
      <c r="K47" s="389">
        <v>0</v>
      </c>
      <c r="L47" s="389">
        <v>0</v>
      </c>
      <c r="M47" s="389">
        <v>0</v>
      </c>
      <c r="N47" s="394" t="str">
        <f>VLOOKUP(B47,Tables!$A$2:$B$21,2,FALSE)</f>
        <v>2018A</v>
      </c>
      <c r="O47" t="str">
        <f>VLOOKUP(C47,Tables!$E$2:$F$6,2,FALSE)</f>
        <v>SERIAL</v>
      </c>
      <c r="P47" t="s">
        <v>1061</v>
      </c>
    </row>
    <row r="48" spans="1:16" x14ac:dyDescent="0.2">
      <c r="A48" s="389">
        <v>2</v>
      </c>
      <c r="B48">
        <v>354</v>
      </c>
      <c r="C48">
        <v>1</v>
      </c>
      <c r="D48" s="391">
        <f t="shared" si="0"/>
        <v>45444</v>
      </c>
      <c r="E48" s="390">
        <v>45992</v>
      </c>
      <c r="F48" s="389">
        <v>0</v>
      </c>
      <c r="G48" s="389">
        <v>1</v>
      </c>
      <c r="H48" s="389">
        <f>IF(D48=E48,0,VLOOKUP(D48,'2018A'!$A$5:$AD$12607,HLOOKUP(P48,'2018A'!$A$5:$AD$12607,2,FALSE),FALSE))</f>
        <v>0</v>
      </c>
      <c r="J48" s="389" t="b">
        <v>0</v>
      </c>
      <c r="K48" s="389">
        <v>0</v>
      </c>
      <c r="L48" s="389">
        <v>0</v>
      </c>
      <c r="M48" s="389">
        <v>0</v>
      </c>
      <c r="N48" s="394" t="str">
        <f>VLOOKUP(B48,Tables!$A$2:$B$21,2,FALSE)</f>
        <v>2018A</v>
      </c>
      <c r="O48" t="str">
        <f>VLOOKUP(C48,Tables!$E$2:$F$6,2,FALSE)</f>
        <v>SERIAL</v>
      </c>
      <c r="P48" t="s">
        <v>1062</v>
      </c>
    </row>
    <row r="49" spans="1:16" x14ac:dyDescent="0.2">
      <c r="A49" s="389">
        <v>2</v>
      </c>
      <c r="B49">
        <v>354</v>
      </c>
      <c r="C49">
        <v>1</v>
      </c>
      <c r="D49" s="391">
        <f t="shared" si="0"/>
        <v>45444</v>
      </c>
      <c r="E49" s="390">
        <v>46174</v>
      </c>
      <c r="F49" s="389">
        <v>0</v>
      </c>
      <c r="G49" s="389">
        <v>1</v>
      </c>
      <c r="H49" s="389">
        <f>IF(D49=E49,0,VLOOKUP(D49,'2018A'!$A$5:$AD$12607,HLOOKUP(P49,'2018A'!$A$5:$AD$12607,2,FALSE),FALSE))</f>
        <v>0</v>
      </c>
      <c r="J49" s="389" t="b">
        <v>0</v>
      </c>
      <c r="K49" s="389">
        <v>0</v>
      </c>
      <c r="L49" s="389">
        <v>0</v>
      </c>
      <c r="M49" s="389">
        <v>0</v>
      </c>
      <c r="N49" s="394" t="str">
        <f>VLOOKUP(B49,Tables!$A$2:$B$21,2,FALSE)</f>
        <v>2018A</v>
      </c>
      <c r="O49" t="str">
        <f>VLOOKUP(C49,Tables!$E$2:$F$6,2,FALSE)</f>
        <v>SERIAL</v>
      </c>
      <c r="P49" t="s">
        <v>1063</v>
      </c>
    </row>
    <row r="50" spans="1:16" x14ac:dyDescent="0.2">
      <c r="A50" s="389">
        <v>2</v>
      </c>
      <c r="B50">
        <v>354</v>
      </c>
      <c r="C50">
        <v>1</v>
      </c>
      <c r="D50" s="391">
        <f t="shared" si="0"/>
        <v>45444</v>
      </c>
      <c r="E50" s="390">
        <v>46357</v>
      </c>
      <c r="F50" s="389">
        <v>0</v>
      </c>
      <c r="G50" s="389">
        <v>1</v>
      </c>
      <c r="H50" s="389">
        <f>IF(D50=E50,0,VLOOKUP(D50,'2018A'!$A$5:$AD$12607,HLOOKUP(P50,'2018A'!$A$5:$AD$12607,2,FALSE),FALSE))</f>
        <v>0</v>
      </c>
      <c r="J50" s="389" t="b">
        <v>0</v>
      </c>
      <c r="K50" s="389">
        <v>0</v>
      </c>
      <c r="L50" s="389">
        <v>0</v>
      </c>
      <c r="M50" s="389">
        <v>0</v>
      </c>
      <c r="N50" s="394" t="str">
        <f>VLOOKUP(B50,Tables!$A$2:$B$21,2,FALSE)</f>
        <v>2018A</v>
      </c>
      <c r="O50" t="str">
        <f>VLOOKUP(C50,Tables!$E$2:$F$6,2,FALSE)</f>
        <v>SERIAL</v>
      </c>
      <c r="P50" t="s">
        <v>1064</v>
      </c>
    </row>
    <row r="51" spans="1:16" x14ac:dyDescent="0.2">
      <c r="A51" s="389">
        <v>2</v>
      </c>
      <c r="B51">
        <v>354</v>
      </c>
      <c r="C51">
        <v>1</v>
      </c>
      <c r="D51" s="391">
        <f t="shared" si="0"/>
        <v>45444</v>
      </c>
      <c r="E51" s="390">
        <v>46539</v>
      </c>
      <c r="F51" s="389">
        <v>0</v>
      </c>
      <c r="G51" s="389">
        <v>1</v>
      </c>
      <c r="H51" s="389">
        <f>IF(D51=E51,0,VLOOKUP(D51,'2018A'!$A$5:$AD$12607,HLOOKUP(P51,'2018A'!$A$5:$AD$12607,2,FALSE),FALSE))</f>
        <v>0</v>
      </c>
      <c r="J51" s="389" t="b">
        <v>0</v>
      </c>
      <c r="K51" s="389">
        <v>0</v>
      </c>
      <c r="L51" s="389">
        <v>0</v>
      </c>
      <c r="M51" s="389">
        <v>0</v>
      </c>
      <c r="N51" s="394" t="str">
        <f>VLOOKUP(B51,Tables!$A$2:$B$21,2,FALSE)</f>
        <v>2018A</v>
      </c>
      <c r="O51" t="str">
        <f>VLOOKUP(C51,Tables!$E$2:$F$6,2,FALSE)</f>
        <v>SERIAL</v>
      </c>
      <c r="P51" t="s">
        <v>1065</v>
      </c>
    </row>
    <row r="52" spans="1:16" x14ac:dyDescent="0.2">
      <c r="A52" s="389">
        <v>2</v>
      </c>
      <c r="B52">
        <v>354</v>
      </c>
      <c r="C52">
        <v>1</v>
      </c>
      <c r="D52" s="391">
        <f t="shared" si="0"/>
        <v>45444</v>
      </c>
      <c r="E52" s="390">
        <v>46722</v>
      </c>
      <c r="F52" s="389">
        <v>0</v>
      </c>
      <c r="G52" s="389">
        <v>1</v>
      </c>
      <c r="H52" s="389">
        <f>IF(D52=E52,0,VLOOKUP(D52,'2018A'!$A$5:$AD$12607,HLOOKUP(P52,'2018A'!$A$5:$AD$12607,2,FALSE),FALSE))</f>
        <v>0</v>
      </c>
      <c r="J52" s="389" t="b">
        <v>0</v>
      </c>
      <c r="K52" s="389">
        <v>0</v>
      </c>
      <c r="L52" s="389">
        <v>0</v>
      </c>
      <c r="M52" s="389">
        <v>0</v>
      </c>
      <c r="N52" s="394" t="str">
        <f>VLOOKUP(B52,Tables!$A$2:$B$21,2,FALSE)</f>
        <v>2018A</v>
      </c>
      <c r="O52" t="str">
        <f>VLOOKUP(C52,Tables!$E$2:$F$6,2,FALSE)</f>
        <v>SERIAL</v>
      </c>
      <c r="P52" t="s">
        <v>1066</v>
      </c>
    </row>
    <row r="53" spans="1:16" x14ac:dyDescent="0.2">
      <c r="A53" s="389">
        <v>2</v>
      </c>
      <c r="B53">
        <v>354</v>
      </c>
      <c r="C53">
        <v>1</v>
      </c>
      <c r="D53" s="391">
        <f t="shared" si="0"/>
        <v>45444</v>
      </c>
      <c r="E53" s="390">
        <v>46905</v>
      </c>
      <c r="F53" s="389">
        <v>0</v>
      </c>
      <c r="G53" s="389">
        <v>1</v>
      </c>
      <c r="H53" s="389">
        <f>IF(D53=E53,0,VLOOKUP(D53,'2018A'!$A$5:$AD$12607,HLOOKUP(P53,'2018A'!$A$5:$AD$12607,2,FALSE),FALSE))</f>
        <v>0</v>
      </c>
      <c r="J53" s="389" t="b">
        <v>0</v>
      </c>
      <c r="K53" s="389">
        <v>0</v>
      </c>
      <c r="L53" s="389">
        <v>0</v>
      </c>
      <c r="M53" s="389">
        <v>0</v>
      </c>
      <c r="N53" s="394" t="str">
        <f>VLOOKUP(B53,Tables!$A$2:$B$21,2,FALSE)</f>
        <v>2018A</v>
      </c>
      <c r="O53" t="str">
        <f>VLOOKUP(C53,Tables!$E$2:$F$6,2,FALSE)</f>
        <v>SERIAL</v>
      </c>
      <c r="P53" t="s">
        <v>1067</v>
      </c>
    </row>
    <row r="54" spans="1:16" x14ac:dyDescent="0.2">
      <c r="A54" s="389">
        <v>2</v>
      </c>
      <c r="B54">
        <v>354</v>
      </c>
      <c r="C54">
        <v>1</v>
      </c>
      <c r="D54" s="391">
        <f t="shared" si="0"/>
        <v>45444</v>
      </c>
      <c r="E54" s="390">
        <v>47088</v>
      </c>
      <c r="F54" s="389">
        <v>0</v>
      </c>
      <c r="G54" s="389">
        <v>1</v>
      </c>
      <c r="H54" s="389">
        <f>IF(D54=E54,0,VLOOKUP(D54,'2018A'!$A$5:$AD$12607,HLOOKUP(P54,'2018A'!$A$5:$AD$12607,2,FALSE),FALSE))</f>
        <v>0</v>
      </c>
      <c r="J54" s="389" t="b">
        <v>0</v>
      </c>
      <c r="K54" s="389">
        <v>0</v>
      </c>
      <c r="L54" s="389">
        <v>0</v>
      </c>
      <c r="M54" s="389">
        <v>0</v>
      </c>
      <c r="N54" s="394" t="str">
        <f>VLOOKUP(B54,Tables!$A$2:$B$21,2,FALSE)</f>
        <v>2018A</v>
      </c>
      <c r="O54" t="str">
        <f>VLOOKUP(C54,Tables!$E$2:$F$6,2,FALSE)</f>
        <v>SERIAL</v>
      </c>
      <c r="P54" t="s">
        <v>1068</v>
      </c>
    </row>
    <row r="55" spans="1:16" x14ac:dyDescent="0.2">
      <c r="A55" s="389">
        <v>2</v>
      </c>
      <c r="B55">
        <v>354</v>
      </c>
      <c r="C55">
        <v>1</v>
      </c>
      <c r="D55" s="391">
        <f t="shared" si="0"/>
        <v>45444</v>
      </c>
      <c r="E55" s="390">
        <v>47270</v>
      </c>
      <c r="F55" s="389">
        <v>0</v>
      </c>
      <c r="G55" s="389">
        <v>1</v>
      </c>
      <c r="H55" s="389">
        <f>IF(D55=E55,0,VLOOKUP(D55,'2018A'!$A$5:$AD$12607,HLOOKUP(P55,'2018A'!$A$5:$AD$12607,2,FALSE),FALSE))</f>
        <v>0</v>
      </c>
      <c r="J55" s="389" t="b">
        <v>0</v>
      </c>
      <c r="K55" s="389">
        <v>0</v>
      </c>
      <c r="L55" s="389">
        <v>0</v>
      </c>
      <c r="M55" s="389">
        <v>0</v>
      </c>
      <c r="N55" s="394" t="str">
        <f>VLOOKUP(B55,Tables!$A$2:$B$21,2,FALSE)</f>
        <v>2018A</v>
      </c>
      <c r="O55" t="str">
        <f>VLOOKUP(C55,Tables!$E$2:$F$6,2,FALSE)</f>
        <v>SERIAL</v>
      </c>
      <c r="P55" t="s">
        <v>1069</v>
      </c>
    </row>
    <row r="56" spans="1:16" x14ac:dyDescent="0.2">
      <c r="A56" s="389">
        <v>2</v>
      </c>
      <c r="B56">
        <v>354</v>
      </c>
      <c r="C56">
        <v>1</v>
      </c>
      <c r="D56" s="391">
        <f t="shared" si="0"/>
        <v>45444</v>
      </c>
      <c r="E56" s="390">
        <v>47453</v>
      </c>
      <c r="F56" s="389">
        <v>0</v>
      </c>
      <c r="G56" s="389">
        <v>1</v>
      </c>
      <c r="H56" s="389">
        <f>IF(D56=E56,0,VLOOKUP(D56,'2018A'!$A$5:$AD$12607,HLOOKUP(P56,'2018A'!$A$5:$AD$12607,2,FALSE),FALSE))</f>
        <v>0</v>
      </c>
      <c r="J56" s="389" t="b">
        <v>0</v>
      </c>
      <c r="K56" s="389">
        <v>0</v>
      </c>
      <c r="L56" s="389">
        <v>0</v>
      </c>
      <c r="M56" s="389">
        <v>0</v>
      </c>
      <c r="N56" s="394" t="str">
        <f>VLOOKUP(B56,Tables!$A$2:$B$21,2,FALSE)</f>
        <v>2018A</v>
      </c>
      <c r="O56" t="str">
        <f>VLOOKUP(C56,Tables!$E$2:$F$6,2,FALSE)</f>
        <v>SERIAL</v>
      </c>
      <c r="P56" t="s">
        <v>1070</v>
      </c>
    </row>
    <row r="57" spans="1:16" x14ac:dyDescent="0.2">
      <c r="A57" s="389">
        <v>2</v>
      </c>
      <c r="B57">
        <v>354</v>
      </c>
      <c r="C57">
        <v>1</v>
      </c>
      <c r="D57" s="391">
        <f t="shared" si="0"/>
        <v>45444</v>
      </c>
      <c r="E57" s="390">
        <v>47635</v>
      </c>
      <c r="F57" s="389">
        <v>0</v>
      </c>
      <c r="G57" s="389">
        <v>1</v>
      </c>
      <c r="H57" s="389">
        <f>IF(D57=E57,0,VLOOKUP(D57,'2018A'!$A$5:$AD$12607,HLOOKUP(P57,'2018A'!$A$5:$AD$12607,2,FALSE),FALSE))</f>
        <v>0</v>
      </c>
      <c r="J57" s="389" t="b">
        <v>0</v>
      </c>
      <c r="K57" s="389">
        <v>0</v>
      </c>
      <c r="L57" s="389">
        <v>0</v>
      </c>
      <c r="M57" s="389">
        <v>0</v>
      </c>
      <c r="N57" s="394" t="str">
        <f>VLOOKUP(B57,Tables!$A$2:$B$21,2,FALSE)</f>
        <v>2018A</v>
      </c>
      <c r="O57" t="str">
        <f>VLOOKUP(C57,Tables!$E$2:$F$6,2,FALSE)</f>
        <v>SERIAL</v>
      </c>
      <c r="P57" t="s">
        <v>1071</v>
      </c>
    </row>
    <row r="58" spans="1:16" x14ac:dyDescent="0.2">
      <c r="A58" s="389">
        <v>2</v>
      </c>
      <c r="B58">
        <v>354</v>
      </c>
      <c r="C58">
        <v>1</v>
      </c>
      <c r="D58" s="391">
        <f t="shared" si="0"/>
        <v>45444</v>
      </c>
      <c r="E58" s="390">
        <v>47818</v>
      </c>
      <c r="F58" s="389">
        <v>0</v>
      </c>
      <c r="G58" s="389">
        <v>1</v>
      </c>
      <c r="H58" s="389">
        <f>IF(D58=E58,0,VLOOKUP(D58,'2018A'!$A$5:$AD$12607,HLOOKUP(P58,'2018A'!$A$5:$AD$12607,2,FALSE),FALSE))</f>
        <v>0</v>
      </c>
      <c r="J58" s="389" t="b">
        <v>0</v>
      </c>
      <c r="K58" s="389">
        <v>0</v>
      </c>
      <c r="L58" s="389">
        <v>0</v>
      </c>
      <c r="M58" s="389">
        <v>0</v>
      </c>
      <c r="N58" s="394" t="str">
        <f>VLOOKUP(B58,Tables!$A$2:$B$21,2,FALSE)</f>
        <v>2018A</v>
      </c>
      <c r="O58" t="str">
        <f>VLOOKUP(C58,Tables!$E$2:$F$6,2,FALSE)</f>
        <v>SERIAL</v>
      </c>
      <c r="P58" t="s">
        <v>1072</v>
      </c>
    </row>
    <row r="59" spans="1:16" x14ac:dyDescent="0.2">
      <c r="A59" s="389">
        <v>2</v>
      </c>
      <c r="B59">
        <v>354</v>
      </c>
      <c r="C59">
        <v>2</v>
      </c>
      <c r="D59" s="391">
        <f t="shared" si="0"/>
        <v>45444</v>
      </c>
      <c r="E59" s="390">
        <v>48914</v>
      </c>
      <c r="F59" s="389">
        <v>0</v>
      </c>
      <c r="G59" s="389">
        <v>1</v>
      </c>
      <c r="H59" s="389">
        <f>IF(D59=E59,0,VLOOKUP(D59,'2018A'!$A$5:$AD$12607,HLOOKUP(P59,'2018A'!$A$5:$AD$12607,2,FALSE),FALSE))</f>
        <v>0</v>
      </c>
      <c r="J59" s="389" t="b">
        <v>0</v>
      </c>
      <c r="K59" s="389">
        <v>0</v>
      </c>
      <c r="L59" s="389">
        <v>0</v>
      </c>
      <c r="M59" s="389">
        <v>0</v>
      </c>
      <c r="N59" s="394" t="str">
        <f>VLOOKUP(B59,Tables!$A$2:$B$21,2,FALSE)</f>
        <v>2018A</v>
      </c>
      <c r="O59" t="str">
        <f>VLOOKUP(C59,Tables!$E$2:$F$6,2,FALSE)</f>
        <v>TERM</v>
      </c>
      <c r="P59" t="s">
        <v>1073</v>
      </c>
    </row>
    <row r="60" spans="1:16" x14ac:dyDescent="0.2">
      <c r="A60" s="389">
        <v>2</v>
      </c>
      <c r="B60">
        <v>354</v>
      </c>
      <c r="C60">
        <v>2</v>
      </c>
      <c r="D60" s="391">
        <f t="shared" si="0"/>
        <v>45444</v>
      </c>
      <c r="E60" s="390">
        <v>49644</v>
      </c>
      <c r="F60" s="389">
        <v>0</v>
      </c>
      <c r="G60" s="389">
        <v>1</v>
      </c>
      <c r="H60" s="389">
        <f>IF(D60=E60,0,VLOOKUP(D60,'2018A'!$A$5:$AD$12607,HLOOKUP(P60,'2018A'!$A$5:$AD$12607,2,FALSE),FALSE))</f>
        <v>0</v>
      </c>
      <c r="J60" s="389" t="b">
        <v>0</v>
      </c>
      <c r="K60" s="389">
        <v>0</v>
      </c>
      <c r="L60" s="389">
        <v>0</v>
      </c>
      <c r="M60" s="389">
        <v>0</v>
      </c>
      <c r="N60" s="394" t="str">
        <f>VLOOKUP(B60,Tables!$A$2:$B$21,2,FALSE)</f>
        <v>2018A</v>
      </c>
      <c r="O60" t="str">
        <f>VLOOKUP(C60,Tables!$E$2:$F$6,2,FALSE)</f>
        <v>TERM</v>
      </c>
      <c r="P60" t="s">
        <v>1074</v>
      </c>
    </row>
    <row r="61" spans="1:16" s="393" customFormat="1" x14ac:dyDescent="0.2">
      <c r="A61" s="398">
        <v>2</v>
      </c>
      <c r="B61" s="393">
        <v>354</v>
      </c>
      <c r="C61" s="393">
        <v>7</v>
      </c>
      <c r="D61" s="399">
        <f t="shared" si="0"/>
        <v>45444</v>
      </c>
      <c r="E61" s="392">
        <v>52932</v>
      </c>
      <c r="F61" s="398">
        <v>0</v>
      </c>
      <c r="G61" s="398">
        <v>1</v>
      </c>
      <c r="H61" s="398">
        <f>IF(D61=E61,0,VLOOKUP(D61,'2018A'!$A$5:$AD$12607,HLOOKUP(P61,'2018A'!$A$5:$AD$12607,2,FALSE),FALSE))</f>
        <v>870000</v>
      </c>
      <c r="J61" s="398" t="b">
        <v>0</v>
      </c>
      <c r="K61" s="398">
        <v>0</v>
      </c>
      <c r="L61" s="398">
        <v>0</v>
      </c>
      <c r="M61" s="398">
        <v>0</v>
      </c>
      <c r="N61" s="395" t="str">
        <f>VLOOKUP(B61,Tables!$A$2:$B$21,2,FALSE)</f>
        <v>2018A</v>
      </c>
      <c r="O61" s="393" t="str">
        <f>VLOOKUP(C61,Tables!$E$2:$F$6,2,FALSE)</f>
        <v>TERM - PREMIUM</v>
      </c>
      <c r="P61" s="393" t="s">
        <v>1075</v>
      </c>
    </row>
    <row r="62" spans="1:16" x14ac:dyDescent="0.2">
      <c r="A62" s="389">
        <v>2</v>
      </c>
      <c r="B62">
        <v>355</v>
      </c>
      <c r="C62">
        <v>1</v>
      </c>
      <c r="D62" s="391">
        <f t="shared" si="0"/>
        <v>45444</v>
      </c>
      <c r="E62" s="390">
        <v>45444</v>
      </c>
      <c r="F62" s="389">
        <v>0</v>
      </c>
      <c r="G62" s="389">
        <v>1</v>
      </c>
      <c r="H62" s="389">
        <f>IF(D62=E62,0,VLOOKUP(D62,'2019A'!$A$5:$AD$12607,HLOOKUP(P62,'2019A'!$A$5:$AD$12607,2,FALSE),FALSE))</f>
        <v>0</v>
      </c>
      <c r="J62" s="389" t="b">
        <v>0</v>
      </c>
      <c r="K62" s="389">
        <v>0</v>
      </c>
      <c r="L62" s="389">
        <v>0</v>
      </c>
      <c r="M62" s="389">
        <v>0</v>
      </c>
      <c r="N62" s="394" t="str">
        <f>VLOOKUP(B62,Tables!$A$2:$B$21,2,FALSE)</f>
        <v>2019A</v>
      </c>
      <c r="O62" t="str">
        <f>VLOOKUP(C62,Tables!$E$2:$F$6,2,FALSE)</f>
        <v>SERIAL</v>
      </c>
      <c r="P62" t="s">
        <v>1087</v>
      </c>
    </row>
    <row r="63" spans="1:16" x14ac:dyDescent="0.2">
      <c r="A63" s="389">
        <v>2</v>
      </c>
      <c r="B63">
        <v>355</v>
      </c>
      <c r="C63">
        <v>1</v>
      </c>
      <c r="D63" s="391">
        <f t="shared" si="0"/>
        <v>45444</v>
      </c>
      <c r="E63" s="390">
        <v>45627</v>
      </c>
      <c r="F63" s="389">
        <v>0</v>
      </c>
      <c r="G63" s="389">
        <v>1</v>
      </c>
      <c r="H63" s="389">
        <f>IF(D63=E63,0,VLOOKUP(D63,'2019A'!$A$5:$AD$12607,HLOOKUP(P63,'2019A'!$A$5:$AD$12607,2,FALSE),FALSE))</f>
        <v>0</v>
      </c>
      <c r="J63" s="389" t="b">
        <v>0</v>
      </c>
      <c r="K63" s="389">
        <v>0</v>
      </c>
      <c r="L63" s="389">
        <v>0</v>
      </c>
      <c r="M63" s="389">
        <v>0</v>
      </c>
      <c r="N63" s="394" t="str">
        <f>VLOOKUP(B63,Tables!$A$2:$B$21,2,FALSE)</f>
        <v>2019A</v>
      </c>
      <c r="O63" t="str">
        <f>VLOOKUP(C63,Tables!$E$2:$F$6,2,FALSE)</f>
        <v>SERIAL</v>
      </c>
      <c r="P63" t="s">
        <v>1086</v>
      </c>
    </row>
    <row r="64" spans="1:16" x14ac:dyDescent="0.2">
      <c r="A64" s="389">
        <v>2</v>
      </c>
      <c r="B64">
        <v>355</v>
      </c>
      <c r="C64">
        <v>1</v>
      </c>
      <c r="D64" s="391">
        <f t="shared" si="0"/>
        <v>45444</v>
      </c>
      <c r="E64" s="390">
        <v>45809</v>
      </c>
      <c r="F64" s="389">
        <v>0</v>
      </c>
      <c r="G64" s="389">
        <v>1</v>
      </c>
      <c r="H64" s="389">
        <f>IF(D64=E64,0,VLOOKUP(D64,'2019A'!$A$5:$AD$12607,HLOOKUP(P64,'2019A'!$A$5:$AD$12607,2,FALSE),FALSE))</f>
        <v>0</v>
      </c>
      <c r="J64" s="389" t="b">
        <v>0</v>
      </c>
      <c r="K64" s="389">
        <v>0</v>
      </c>
      <c r="L64" s="389">
        <v>0</v>
      </c>
      <c r="M64" s="389">
        <v>0</v>
      </c>
      <c r="N64" s="394" t="str">
        <f>VLOOKUP(B64,Tables!$A$2:$B$21,2,FALSE)</f>
        <v>2019A</v>
      </c>
      <c r="O64" t="str">
        <f>VLOOKUP(C64,Tables!$E$2:$F$6,2,FALSE)</f>
        <v>SERIAL</v>
      </c>
      <c r="P64" t="s">
        <v>1088</v>
      </c>
    </row>
    <row r="65" spans="1:16" x14ac:dyDescent="0.2">
      <c r="A65" s="389">
        <v>2</v>
      </c>
      <c r="B65">
        <v>355</v>
      </c>
      <c r="C65">
        <v>1</v>
      </c>
      <c r="D65" s="391">
        <f t="shared" si="0"/>
        <v>45444</v>
      </c>
      <c r="E65" s="390">
        <v>45992</v>
      </c>
      <c r="F65" s="389">
        <v>0</v>
      </c>
      <c r="G65" s="389">
        <v>1</v>
      </c>
      <c r="H65" s="389">
        <f>IF(D65=E65,0,VLOOKUP(D65,'2019A'!$A$5:$AD$12607,HLOOKUP(P65,'2019A'!$A$5:$AD$12607,2,FALSE),FALSE))</f>
        <v>0</v>
      </c>
      <c r="J65" s="389" t="b">
        <v>0</v>
      </c>
      <c r="K65" s="389">
        <v>0</v>
      </c>
      <c r="L65" s="389">
        <v>0</v>
      </c>
      <c r="M65" s="389">
        <v>0</v>
      </c>
      <c r="N65" s="394" t="str">
        <f>VLOOKUP(B65,Tables!$A$2:$B$21,2,FALSE)</f>
        <v>2019A</v>
      </c>
      <c r="O65" t="str">
        <f>VLOOKUP(C65,Tables!$E$2:$F$6,2,FALSE)</f>
        <v>SERIAL</v>
      </c>
      <c r="P65" t="s">
        <v>1089</v>
      </c>
    </row>
    <row r="66" spans="1:16" x14ac:dyDescent="0.2">
      <c r="A66" s="389">
        <v>2</v>
      </c>
      <c r="B66">
        <v>355</v>
      </c>
      <c r="C66">
        <v>1</v>
      </c>
      <c r="D66" s="391">
        <f t="shared" si="0"/>
        <v>45444</v>
      </c>
      <c r="E66" s="390">
        <v>46174</v>
      </c>
      <c r="F66" s="389">
        <v>0</v>
      </c>
      <c r="G66" s="389">
        <v>1</v>
      </c>
      <c r="H66" s="389">
        <f>IF(D66=E66,0,VLOOKUP(D66,'2019A'!$A$5:$AD$12607,HLOOKUP(P66,'2019A'!$A$5:$AD$12607,2,FALSE),FALSE))</f>
        <v>0</v>
      </c>
      <c r="J66" s="389" t="b">
        <v>0</v>
      </c>
      <c r="K66" s="389">
        <v>0</v>
      </c>
      <c r="L66" s="389">
        <v>0</v>
      </c>
      <c r="M66" s="389">
        <v>0</v>
      </c>
      <c r="N66" s="394" t="str">
        <f>VLOOKUP(B66,Tables!$A$2:$B$21,2,FALSE)</f>
        <v>2019A</v>
      </c>
      <c r="O66" t="str">
        <f>VLOOKUP(C66,Tables!$E$2:$F$6,2,FALSE)</f>
        <v>SERIAL</v>
      </c>
      <c r="P66" t="s">
        <v>1090</v>
      </c>
    </row>
    <row r="67" spans="1:16" x14ac:dyDescent="0.2">
      <c r="A67" s="389">
        <v>2</v>
      </c>
      <c r="B67">
        <v>355</v>
      </c>
      <c r="C67">
        <v>1</v>
      </c>
      <c r="D67" s="391">
        <f t="shared" ref="D67:D128" si="1">$D$2</f>
        <v>45444</v>
      </c>
      <c r="E67" s="390">
        <v>46357</v>
      </c>
      <c r="F67" s="389">
        <v>0</v>
      </c>
      <c r="G67" s="389">
        <v>1</v>
      </c>
      <c r="H67" s="389">
        <f>IF(D67=E67,0,VLOOKUP(D67,'2019A'!$A$5:$AD$12607,HLOOKUP(P67,'2019A'!$A$5:$AD$12607,2,FALSE),FALSE))</f>
        <v>0</v>
      </c>
      <c r="J67" s="389" t="b">
        <v>0</v>
      </c>
      <c r="K67" s="389">
        <v>0</v>
      </c>
      <c r="L67" s="389">
        <v>0</v>
      </c>
      <c r="M67" s="389">
        <v>0</v>
      </c>
      <c r="N67" s="394" t="str">
        <f>VLOOKUP(B67,Tables!$A$2:$B$21,2,FALSE)</f>
        <v>2019A</v>
      </c>
      <c r="O67" t="str">
        <f>VLOOKUP(C67,Tables!$E$2:$F$6,2,FALSE)</f>
        <v>SERIAL</v>
      </c>
      <c r="P67" t="s">
        <v>1091</v>
      </c>
    </row>
    <row r="68" spans="1:16" x14ac:dyDescent="0.2">
      <c r="A68" s="389">
        <v>2</v>
      </c>
      <c r="B68">
        <v>355</v>
      </c>
      <c r="C68">
        <v>1</v>
      </c>
      <c r="D68" s="391">
        <f t="shared" si="1"/>
        <v>45444</v>
      </c>
      <c r="E68" s="390">
        <v>46539</v>
      </c>
      <c r="F68" s="389">
        <v>0</v>
      </c>
      <c r="G68" s="389">
        <v>1</v>
      </c>
      <c r="H68" s="389">
        <f>IF(D68=E68,0,VLOOKUP(D68,'2019A'!$A$5:$AD$12607,HLOOKUP(P68,'2019A'!$A$5:$AD$12607,2,FALSE),FALSE))</f>
        <v>0</v>
      </c>
      <c r="J68" s="389" t="b">
        <v>0</v>
      </c>
      <c r="K68" s="389">
        <v>0</v>
      </c>
      <c r="L68" s="389">
        <v>0</v>
      </c>
      <c r="M68" s="389">
        <v>0</v>
      </c>
      <c r="N68" s="394" t="str">
        <f>VLOOKUP(B68,Tables!$A$2:$B$21,2,FALSE)</f>
        <v>2019A</v>
      </c>
      <c r="O68" t="str">
        <f>VLOOKUP(C68,Tables!$E$2:$F$6,2,FALSE)</f>
        <v>SERIAL</v>
      </c>
      <c r="P68" t="s">
        <v>1092</v>
      </c>
    </row>
    <row r="69" spans="1:16" x14ac:dyDescent="0.2">
      <c r="A69" s="389">
        <v>2</v>
      </c>
      <c r="B69">
        <v>355</v>
      </c>
      <c r="C69">
        <v>1</v>
      </c>
      <c r="D69" s="391">
        <f t="shared" si="1"/>
        <v>45444</v>
      </c>
      <c r="E69" s="390">
        <v>46722</v>
      </c>
      <c r="F69" s="389">
        <v>0</v>
      </c>
      <c r="G69" s="389">
        <v>1</v>
      </c>
      <c r="H69" s="389">
        <f>IF(D69=E69,0,VLOOKUP(D69,'2019A'!$A$5:$AD$12607,HLOOKUP(P69,'2019A'!$A$5:$AD$12607,2,FALSE),FALSE))</f>
        <v>0</v>
      </c>
      <c r="J69" s="389" t="b">
        <v>0</v>
      </c>
      <c r="K69" s="389">
        <v>0</v>
      </c>
      <c r="L69" s="389">
        <v>0</v>
      </c>
      <c r="M69" s="389">
        <v>0</v>
      </c>
      <c r="N69" s="394" t="str">
        <f>VLOOKUP(B69,Tables!$A$2:$B$21,2,FALSE)</f>
        <v>2019A</v>
      </c>
      <c r="O69" t="str">
        <f>VLOOKUP(C69,Tables!$E$2:$F$6,2,FALSE)</f>
        <v>SERIAL</v>
      </c>
      <c r="P69" t="s">
        <v>1093</v>
      </c>
    </row>
    <row r="70" spans="1:16" x14ac:dyDescent="0.2">
      <c r="A70" s="389">
        <v>2</v>
      </c>
      <c r="B70">
        <v>355</v>
      </c>
      <c r="C70">
        <v>1</v>
      </c>
      <c r="D70" s="391">
        <f t="shared" si="1"/>
        <v>45444</v>
      </c>
      <c r="E70" s="390">
        <v>46905</v>
      </c>
      <c r="F70" s="389">
        <v>0</v>
      </c>
      <c r="G70" s="389">
        <v>1</v>
      </c>
      <c r="H70" s="389">
        <f>IF(D70=E70,0,VLOOKUP(D70,'2019A'!$A$5:$AD$12607,HLOOKUP(P70,'2019A'!$A$5:$AD$12607,2,FALSE),FALSE))</f>
        <v>0</v>
      </c>
      <c r="J70" s="389" t="b">
        <v>0</v>
      </c>
      <c r="K70" s="389">
        <v>0</v>
      </c>
      <c r="L70" s="389">
        <v>0</v>
      </c>
      <c r="M70" s="389">
        <v>0</v>
      </c>
      <c r="N70" s="394" t="str">
        <f>VLOOKUP(B70,Tables!$A$2:$B$21,2,FALSE)</f>
        <v>2019A</v>
      </c>
      <c r="O70" t="str">
        <f>VLOOKUP(C70,Tables!$E$2:$F$6,2,FALSE)</f>
        <v>SERIAL</v>
      </c>
      <c r="P70" t="s">
        <v>1094</v>
      </c>
    </row>
    <row r="71" spans="1:16" x14ac:dyDescent="0.2">
      <c r="A71" s="389">
        <v>2</v>
      </c>
      <c r="B71">
        <v>355</v>
      </c>
      <c r="C71">
        <v>1</v>
      </c>
      <c r="D71" s="391">
        <f t="shared" si="1"/>
        <v>45444</v>
      </c>
      <c r="E71" s="390">
        <v>47088</v>
      </c>
      <c r="F71" s="389">
        <v>0</v>
      </c>
      <c r="G71" s="389">
        <v>1</v>
      </c>
      <c r="H71" s="389">
        <f>IF(D71=E71,0,VLOOKUP(D71,'2019A'!$A$5:$AD$12607,HLOOKUP(P71,'2019A'!$A$5:$AD$12607,2,FALSE),FALSE))</f>
        <v>0</v>
      </c>
      <c r="J71" s="389" t="b">
        <v>0</v>
      </c>
      <c r="K71" s="389">
        <v>0</v>
      </c>
      <c r="L71" s="389">
        <v>0</v>
      </c>
      <c r="M71" s="389">
        <v>0</v>
      </c>
      <c r="N71" s="394" t="str">
        <f>VLOOKUP(B71,Tables!$A$2:$B$21,2,FALSE)</f>
        <v>2019A</v>
      </c>
      <c r="O71" t="str">
        <f>VLOOKUP(C71,Tables!$E$2:$F$6,2,FALSE)</f>
        <v>SERIAL</v>
      </c>
      <c r="P71" t="s">
        <v>1095</v>
      </c>
    </row>
    <row r="72" spans="1:16" x14ac:dyDescent="0.2">
      <c r="A72" s="389">
        <v>2</v>
      </c>
      <c r="B72">
        <v>355</v>
      </c>
      <c r="C72">
        <v>1</v>
      </c>
      <c r="D72" s="391">
        <f t="shared" si="1"/>
        <v>45444</v>
      </c>
      <c r="E72" s="390">
        <v>47270</v>
      </c>
      <c r="F72" s="389">
        <v>0</v>
      </c>
      <c r="G72" s="389">
        <v>1</v>
      </c>
      <c r="H72" s="389">
        <f>IF(D72=E72,0,VLOOKUP(D72,'2019A'!$A$5:$AD$12607,HLOOKUP(P72,'2019A'!$A$5:$AD$12607,2,FALSE),FALSE))</f>
        <v>0</v>
      </c>
      <c r="J72" s="389" t="b">
        <v>0</v>
      </c>
      <c r="K72" s="389">
        <v>0</v>
      </c>
      <c r="L72" s="389">
        <v>0</v>
      </c>
      <c r="M72" s="389">
        <v>0</v>
      </c>
      <c r="N72" s="394" t="str">
        <f>VLOOKUP(B72,Tables!$A$2:$B$21,2,FALSE)</f>
        <v>2019A</v>
      </c>
      <c r="O72" t="str">
        <f>VLOOKUP(C72,Tables!$E$2:$F$6,2,FALSE)</f>
        <v>SERIAL</v>
      </c>
      <c r="P72" t="s">
        <v>1096</v>
      </c>
    </row>
    <row r="73" spans="1:16" x14ac:dyDescent="0.2">
      <c r="A73" s="389">
        <v>2</v>
      </c>
      <c r="B73">
        <v>355</v>
      </c>
      <c r="C73">
        <v>1</v>
      </c>
      <c r="D73" s="391">
        <f t="shared" si="1"/>
        <v>45444</v>
      </c>
      <c r="E73" s="390">
        <v>47453</v>
      </c>
      <c r="F73" s="389">
        <v>0</v>
      </c>
      <c r="G73" s="389">
        <v>1</v>
      </c>
      <c r="H73" s="389">
        <f>IF(D73=E73,0,VLOOKUP(D73,'2019A'!$A$5:$AD$12607,HLOOKUP(P73,'2019A'!$A$5:$AD$12607,2,FALSE),FALSE))</f>
        <v>0</v>
      </c>
      <c r="J73" s="389" t="b">
        <v>0</v>
      </c>
      <c r="K73" s="389">
        <v>0</v>
      </c>
      <c r="L73" s="389">
        <v>0</v>
      </c>
      <c r="M73" s="389">
        <v>0</v>
      </c>
      <c r="N73" s="394" t="str">
        <f>VLOOKUP(B73,Tables!$A$2:$B$21,2,FALSE)</f>
        <v>2019A</v>
      </c>
      <c r="O73" t="str">
        <f>VLOOKUP(C73,Tables!$E$2:$F$6,2,FALSE)</f>
        <v>SERIAL</v>
      </c>
      <c r="P73" t="s">
        <v>1097</v>
      </c>
    </row>
    <row r="74" spans="1:16" x14ac:dyDescent="0.2">
      <c r="A74" s="389">
        <v>2</v>
      </c>
      <c r="B74">
        <v>355</v>
      </c>
      <c r="C74">
        <v>1</v>
      </c>
      <c r="D74" s="391">
        <f t="shared" si="1"/>
        <v>45444</v>
      </c>
      <c r="E74" s="390">
        <v>47635</v>
      </c>
      <c r="F74" s="389">
        <v>0</v>
      </c>
      <c r="G74" s="389">
        <v>1</v>
      </c>
      <c r="H74" s="389">
        <f>IF(D74=E74,0,VLOOKUP(D74,'2019A'!$A$5:$AD$12607,HLOOKUP(P74,'2019A'!$A$5:$AD$12607,2,FALSE),FALSE))</f>
        <v>0</v>
      </c>
      <c r="J74" s="389" t="b">
        <v>0</v>
      </c>
      <c r="K74" s="389">
        <v>0</v>
      </c>
      <c r="L74" s="389">
        <v>0</v>
      </c>
      <c r="M74" s="389">
        <v>0</v>
      </c>
      <c r="N74" s="394" t="str">
        <f>VLOOKUP(B74,Tables!$A$2:$B$21,2,FALSE)</f>
        <v>2019A</v>
      </c>
      <c r="O74" t="str">
        <f>VLOOKUP(C74,Tables!$E$2:$F$6,2,FALSE)</f>
        <v>SERIAL</v>
      </c>
      <c r="P74" t="s">
        <v>1098</v>
      </c>
    </row>
    <row r="75" spans="1:16" x14ac:dyDescent="0.2">
      <c r="A75" s="389">
        <v>2</v>
      </c>
      <c r="B75">
        <v>355</v>
      </c>
      <c r="C75">
        <v>1</v>
      </c>
      <c r="D75" s="391">
        <f t="shared" si="1"/>
        <v>45444</v>
      </c>
      <c r="E75" s="390">
        <v>47818</v>
      </c>
      <c r="F75" s="389">
        <v>0</v>
      </c>
      <c r="G75" s="389">
        <v>1</v>
      </c>
      <c r="H75" s="389">
        <f>IF(D75=E75,0,VLOOKUP(D75,'2019A'!$A$5:$AD$12607,HLOOKUP(P75,'2019A'!$A$5:$AD$12607,2,FALSE),FALSE))</f>
        <v>0</v>
      </c>
      <c r="J75" s="389" t="b">
        <v>0</v>
      </c>
      <c r="K75" s="389">
        <v>0</v>
      </c>
      <c r="L75" s="389">
        <v>0</v>
      </c>
      <c r="M75" s="389">
        <v>0</v>
      </c>
      <c r="N75" s="394" t="str">
        <f>VLOOKUP(B75,Tables!$A$2:$B$21,2,FALSE)</f>
        <v>2019A</v>
      </c>
      <c r="O75" t="str">
        <f>VLOOKUP(C75,Tables!$E$2:$F$6,2,FALSE)</f>
        <v>SERIAL</v>
      </c>
      <c r="P75" t="s">
        <v>1099</v>
      </c>
    </row>
    <row r="76" spans="1:16" x14ac:dyDescent="0.2">
      <c r="A76" s="389">
        <v>2</v>
      </c>
      <c r="B76">
        <v>355</v>
      </c>
      <c r="C76">
        <v>2</v>
      </c>
      <c r="D76" s="391">
        <f t="shared" si="1"/>
        <v>45444</v>
      </c>
      <c r="E76" s="390">
        <v>49279</v>
      </c>
      <c r="F76" s="389">
        <v>0</v>
      </c>
      <c r="G76" s="389">
        <v>1</v>
      </c>
      <c r="H76" s="389">
        <f>IF(D76=E76,0,VLOOKUP(D76,'2019A'!$A$5:$AD$12607,HLOOKUP(P76,'2019A'!$A$5:$AD$12607,2,FALSE),FALSE))</f>
        <v>0</v>
      </c>
      <c r="J76" s="389" t="b">
        <v>0</v>
      </c>
      <c r="K76" s="389">
        <v>0</v>
      </c>
      <c r="L76" s="389">
        <v>0</v>
      </c>
      <c r="M76" s="389">
        <v>0</v>
      </c>
      <c r="N76" s="394" t="str">
        <f>VLOOKUP(B76,Tables!$A$2:$B$21,2,FALSE)</f>
        <v>2019A</v>
      </c>
      <c r="O76" t="str">
        <f>VLOOKUP(C76,Tables!$E$2:$F$6,2,FALSE)</f>
        <v>TERM</v>
      </c>
      <c r="P76" t="s">
        <v>1100</v>
      </c>
    </row>
    <row r="77" spans="1:16" s="393" customFormat="1" x14ac:dyDescent="0.2">
      <c r="A77" s="398">
        <v>2</v>
      </c>
      <c r="B77" s="393">
        <v>355</v>
      </c>
      <c r="C77" s="393">
        <v>7</v>
      </c>
      <c r="D77" s="399">
        <f t="shared" si="1"/>
        <v>45444</v>
      </c>
      <c r="E77" s="392">
        <v>54393</v>
      </c>
      <c r="F77" s="398">
        <v>0</v>
      </c>
      <c r="G77" s="398">
        <v>1</v>
      </c>
      <c r="H77" s="398">
        <f>IF(D77=E77,0,VLOOKUP(D77,'2019A'!$A$5:$AD$12607,HLOOKUP(P77,'2019A'!$A$5:$AD$12607,2,FALSE),FALSE))</f>
        <v>1235000</v>
      </c>
      <c r="J77" s="398" t="b">
        <v>0</v>
      </c>
      <c r="K77" s="398">
        <v>0</v>
      </c>
      <c r="L77" s="398">
        <v>0</v>
      </c>
      <c r="M77" s="398">
        <v>0</v>
      </c>
      <c r="N77" s="395" t="str">
        <f>VLOOKUP(B77,Tables!$A$2:$B$21,2,FALSE)</f>
        <v>2019A</v>
      </c>
      <c r="O77" s="393" t="str">
        <f>VLOOKUP(C77,Tables!$E$2:$F$6,2,FALSE)</f>
        <v>TERM - PREMIUM</v>
      </c>
      <c r="P77" s="393" t="s">
        <v>1103</v>
      </c>
    </row>
    <row r="78" spans="1:16" x14ac:dyDescent="0.2">
      <c r="A78" s="389">
        <v>2</v>
      </c>
      <c r="B78">
        <v>356</v>
      </c>
      <c r="C78">
        <v>1</v>
      </c>
      <c r="D78" s="391">
        <f t="shared" si="1"/>
        <v>45444</v>
      </c>
      <c r="E78" s="390">
        <v>45444</v>
      </c>
      <c r="F78" s="389">
        <v>0</v>
      </c>
      <c r="G78" s="389">
        <v>1</v>
      </c>
      <c r="H78" s="389">
        <f>IF(D78=E78,0,VLOOKUP(D78,'2019B'!$A$5:$AF$12607,HLOOKUP(P78,'2019B'!$A$5:$AF$12607,2,FALSE),FALSE))</f>
        <v>0</v>
      </c>
      <c r="J78" s="389" t="b">
        <v>0</v>
      </c>
      <c r="K78" s="389">
        <v>0</v>
      </c>
      <c r="L78" s="389">
        <v>0</v>
      </c>
      <c r="M78" s="389">
        <v>0</v>
      </c>
      <c r="N78" s="394" t="str">
        <f>VLOOKUP(B78,Tables!$A$2:$B$21,2,FALSE)</f>
        <v>2019B</v>
      </c>
      <c r="O78" t="str">
        <f>VLOOKUP(C78,Tables!$E$2:$F$6,2,FALSE)</f>
        <v>SERIAL</v>
      </c>
      <c r="P78" t="s">
        <v>1113</v>
      </c>
    </row>
    <row r="79" spans="1:16" x14ac:dyDescent="0.2">
      <c r="A79" s="389">
        <v>2</v>
      </c>
      <c r="B79">
        <v>356</v>
      </c>
      <c r="C79">
        <v>1</v>
      </c>
      <c r="D79" s="391">
        <f t="shared" si="1"/>
        <v>45444</v>
      </c>
      <c r="E79" s="390">
        <v>45627</v>
      </c>
      <c r="F79" s="389">
        <v>0</v>
      </c>
      <c r="G79" s="389">
        <v>1</v>
      </c>
      <c r="H79" s="389">
        <f>IF(D79=E79,0,VLOOKUP(D79,'2019B'!$A$5:$AF$12607,HLOOKUP(P79,'2019B'!$A$5:$AF$12607,2,FALSE),FALSE))</f>
        <v>0</v>
      </c>
      <c r="J79" s="389" t="b">
        <v>0</v>
      </c>
      <c r="K79" s="389">
        <v>0</v>
      </c>
      <c r="L79" s="389">
        <v>0</v>
      </c>
      <c r="M79" s="389">
        <v>0</v>
      </c>
      <c r="N79" s="394" t="str">
        <f>VLOOKUP(B79,Tables!$A$2:$B$21,2,FALSE)</f>
        <v>2019B</v>
      </c>
      <c r="O79" t="str">
        <f>VLOOKUP(C79,Tables!$E$2:$F$6,2,FALSE)</f>
        <v>SERIAL</v>
      </c>
      <c r="P79" t="s">
        <v>1114</v>
      </c>
    </row>
    <row r="80" spans="1:16" x14ac:dyDescent="0.2">
      <c r="A80" s="389">
        <v>2</v>
      </c>
      <c r="B80">
        <v>356</v>
      </c>
      <c r="C80">
        <v>1</v>
      </c>
      <c r="D80" s="391">
        <f t="shared" si="1"/>
        <v>45444</v>
      </c>
      <c r="E80" s="390">
        <v>45809</v>
      </c>
      <c r="F80" s="389">
        <v>0</v>
      </c>
      <c r="G80" s="389">
        <v>1</v>
      </c>
      <c r="H80" s="389">
        <f>IF(D80=E80,0,VLOOKUP(D80,'2019B'!$A$5:$AF$12607,HLOOKUP(P80,'2019B'!$A$5:$AF$12607,2,FALSE),FALSE))</f>
        <v>0</v>
      </c>
      <c r="J80" s="389" t="b">
        <v>0</v>
      </c>
      <c r="K80" s="389">
        <v>0</v>
      </c>
      <c r="L80" s="389">
        <v>0</v>
      </c>
      <c r="M80" s="389">
        <v>0</v>
      </c>
      <c r="N80" s="394" t="str">
        <f>VLOOKUP(B80,Tables!$A$2:$B$21,2,FALSE)</f>
        <v>2019B</v>
      </c>
      <c r="O80" t="str">
        <f>VLOOKUP(C80,Tables!$E$2:$F$6,2,FALSE)</f>
        <v>SERIAL</v>
      </c>
      <c r="P80" t="s">
        <v>1115</v>
      </c>
    </row>
    <row r="81" spans="1:16" x14ac:dyDescent="0.2">
      <c r="A81" s="389">
        <v>2</v>
      </c>
      <c r="B81">
        <v>356</v>
      </c>
      <c r="C81">
        <v>1</v>
      </c>
      <c r="D81" s="391">
        <f t="shared" si="1"/>
        <v>45444</v>
      </c>
      <c r="E81" s="390">
        <v>45992</v>
      </c>
      <c r="F81" s="389">
        <v>0</v>
      </c>
      <c r="G81" s="389">
        <v>1</v>
      </c>
      <c r="H81" s="389">
        <f>IF(D81=E81,0,VLOOKUP(D81,'2019B'!$A$5:$AF$12607,HLOOKUP(P81,'2019B'!$A$5:$AF$12607,2,FALSE),FALSE))</f>
        <v>0</v>
      </c>
      <c r="J81" s="389" t="b">
        <v>0</v>
      </c>
      <c r="K81" s="389">
        <v>0</v>
      </c>
      <c r="L81" s="389">
        <v>0</v>
      </c>
      <c r="M81" s="389">
        <v>0</v>
      </c>
      <c r="N81" s="394" t="str">
        <f>VLOOKUP(B81,Tables!$A$2:$B$21,2,FALSE)</f>
        <v>2019B</v>
      </c>
      <c r="O81" t="str">
        <f>VLOOKUP(C81,Tables!$E$2:$F$6,2,FALSE)</f>
        <v>SERIAL</v>
      </c>
      <c r="P81" t="s">
        <v>1116</v>
      </c>
    </row>
    <row r="82" spans="1:16" x14ac:dyDescent="0.2">
      <c r="A82" s="389">
        <v>2</v>
      </c>
      <c r="B82">
        <v>356</v>
      </c>
      <c r="C82">
        <v>1</v>
      </c>
      <c r="D82" s="391">
        <f t="shared" si="1"/>
        <v>45444</v>
      </c>
      <c r="E82" s="390">
        <v>46174</v>
      </c>
      <c r="F82" s="389">
        <v>0</v>
      </c>
      <c r="G82" s="389">
        <v>1</v>
      </c>
      <c r="H82" s="389">
        <f>IF(D82=E82,0,VLOOKUP(D82,'2019B'!$A$5:$AF$12607,HLOOKUP(P82,'2019B'!$A$5:$AF$12607,2,FALSE),FALSE))</f>
        <v>0</v>
      </c>
      <c r="J82" s="389" t="b">
        <v>0</v>
      </c>
      <c r="K82" s="389">
        <v>0</v>
      </c>
      <c r="L82" s="389">
        <v>0</v>
      </c>
      <c r="M82" s="389">
        <v>0</v>
      </c>
      <c r="N82" s="394" t="str">
        <f>VLOOKUP(B82,Tables!$A$2:$B$21,2,FALSE)</f>
        <v>2019B</v>
      </c>
      <c r="O82" t="str">
        <f>VLOOKUP(C82,Tables!$E$2:$F$6,2,FALSE)</f>
        <v>SERIAL</v>
      </c>
      <c r="P82" t="s">
        <v>1117</v>
      </c>
    </row>
    <row r="83" spans="1:16" x14ac:dyDescent="0.2">
      <c r="A83" s="389">
        <v>2</v>
      </c>
      <c r="B83">
        <v>356</v>
      </c>
      <c r="C83">
        <v>1</v>
      </c>
      <c r="D83" s="391">
        <f t="shared" si="1"/>
        <v>45444</v>
      </c>
      <c r="E83" s="390">
        <v>46357</v>
      </c>
      <c r="F83" s="389">
        <v>0</v>
      </c>
      <c r="G83" s="389">
        <v>1</v>
      </c>
      <c r="H83" s="389">
        <f>IF(D83=E83,0,VLOOKUP(D83,'2019B'!$A$5:$AF$12607,HLOOKUP(P83,'2019B'!$A$5:$AF$12607,2,FALSE),FALSE))</f>
        <v>0</v>
      </c>
      <c r="J83" s="389" t="b">
        <v>0</v>
      </c>
      <c r="K83" s="389">
        <v>0</v>
      </c>
      <c r="L83" s="389">
        <v>0</v>
      </c>
      <c r="M83" s="389">
        <v>0</v>
      </c>
      <c r="N83" s="394" t="str">
        <f>VLOOKUP(B83,Tables!$A$2:$B$21,2,FALSE)</f>
        <v>2019B</v>
      </c>
      <c r="O83" t="str">
        <f>VLOOKUP(C83,Tables!$E$2:$F$6,2,FALSE)</f>
        <v>SERIAL</v>
      </c>
      <c r="P83" t="s">
        <v>1118</v>
      </c>
    </row>
    <row r="84" spans="1:16" x14ac:dyDescent="0.2">
      <c r="A84" s="389">
        <v>2</v>
      </c>
      <c r="B84">
        <v>356</v>
      </c>
      <c r="C84">
        <v>1</v>
      </c>
      <c r="D84" s="391">
        <f t="shared" si="1"/>
        <v>45444</v>
      </c>
      <c r="E84" s="390">
        <v>46539</v>
      </c>
      <c r="F84" s="389">
        <v>0</v>
      </c>
      <c r="G84" s="389">
        <v>1</v>
      </c>
      <c r="H84" s="389">
        <f>IF(D84=E84,0,VLOOKUP(D84,'2019B'!$A$5:$AF$12607,HLOOKUP(P84,'2019B'!$A$5:$AF$12607,2,FALSE),FALSE))</f>
        <v>0</v>
      </c>
      <c r="J84" s="389" t="b">
        <v>0</v>
      </c>
      <c r="K84" s="389">
        <v>0</v>
      </c>
      <c r="L84" s="389">
        <v>0</v>
      </c>
      <c r="M84" s="389">
        <v>0</v>
      </c>
      <c r="N84" s="394" t="str">
        <f>VLOOKUP(B84,Tables!$A$2:$B$21,2,FALSE)</f>
        <v>2019B</v>
      </c>
      <c r="O84" t="str">
        <f>VLOOKUP(C84,Tables!$E$2:$F$6,2,FALSE)</f>
        <v>SERIAL</v>
      </c>
      <c r="P84" t="s">
        <v>1119</v>
      </c>
    </row>
    <row r="85" spans="1:16" x14ac:dyDescent="0.2">
      <c r="A85" s="389">
        <v>2</v>
      </c>
      <c r="B85">
        <v>356</v>
      </c>
      <c r="C85">
        <v>1</v>
      </c>
      <c r="D85" s="391">
        <f t="shared" si="1"/>
        <v>45444</v>
      </c>
      <c r="E85" s="390">
        <v>46722</v>
      </c>
      <c r="F85" s="389">
        <v>0</v>
      </c>
      <c r="G85" s="389">
        <v>1</v>
      </c>
      <c r="H85" s="389">
        <f>IF(D85=E85,0,VLOOKUP(D85,'2019B'!$A$5:$AF$12607,HLOOKUP(P85,'2019B'!$A$5:$AF$12607,2,FALSE),FALSE))</f>
        <v>0</v>
      </c>
      <c r="J85" s="389" t="b">
        <v>0</v>
      </c>
      <c r="K85" s="389">
        <v>0</v>
      </c>
      <c r="L85" s="389">
        <v>0</v>
      </c>
      <c r="M85" s="389">
        <v>0</v>
      </c>
      <c r="N85" s="394" t="str">
        <f>VLOOKUP(B85,Tables!$A$2:$B$21,2,FALSE)</f>
        <v>2019B</v>
      </c>
      <c r="O85" t="str">
        <f>VLOOKUP(C85,Tables!$E$2:$F$6,2,FALSE)</f>
        <v>SERIAL</v>
      </c>
      <c r="P85" t="s">
        <v>1120</v>
      </c>
    </row>
    <row r="86" spans="1:16" x14ac:dyDescent="0.2">
      <c r="A86" s="389">
        <v>2</v>
      </c>
      <c r="B86">
        <v>356</v>
      </c>
      <c r="C86">
        <v>1</v>
      </c>
      <c r="D86" s="391">
        <f t="shared" si="1"/>
        <v>45444</v>
      </c>
      <c r="E86" s="390">
        <v>46905</v>
      </c>
      <c r="F86" s="389">
        <v>0</v>
      </c>
      <c r="G86" s="389">
        <v>1</v>
      </c>
      <c r="H86" s="389">
        <f>IF(D86=E86,0,VLOOKUP(D86,'2019B'!$A$5:$AF$12607,HLOOKUP(P86,'2019B'!$A$5:$AF$12607,2,FALSE),FALSE))</f>
        <v>0</v>
      </c>
      <c r="J86" s="389" t="b">
        <v>0</v>
      </c>
      <c r="K86" s="389">
        <v>0</v>
      </c>
      <c r="L86" s="389">
        <v>0</v>
      </c>
      <c r="M86" s="389">
        <v>0</v>
      </c>
      <c r="N86" s="394" t="str">
        <f>VLOOKUP(B86,Tables!$A$2:$B$21,2,FALSE)</f>
        <v>2019B</v>
      </c>
      <c r="O86" t="str">
        <f>VLOOKUP(C86,Tables!$E$2:$F$6,2,FALSE)</f>
        <v>SERIAL</v>
      </c>
      <c r="P86" t="s">
        <v>1121</v>
      </c>
    </row>
    <row r="87" spans="1:16" x14ac:dyDescent="0.2">
      <c r="A87" s="389">
        <v>2</v>
      </c>
      <c r="B87">
        <v>356</v>
      </c>
      <c r="C87">
        <v>1</v>
      </c>
      <c r="D87" s="391">
        <f t="shared" si="1"/>
        <v>45444</v>
      </c>
      <c r="E87" s="390">
        <v>47088</v>
      </c>
      <c r="F87" s="389">
        <v>0</v>
      </c>
      <c r="G87" s="389">
        <v>1</v>
      </c>
      <c r="H87" s="389">
        <f>IF(D87=E87,0,VLOOKUP(D87,'2019B'!$A$5:$AF$12607,HLOOKUP(P87,'2019B'!$A$5:$AF$12607,2,FALSE),FALSE))</f>
        <v>0</v>
      </c>
      <c r="J87" s="389" t="b">
        <v>0</v>
      </c>
      <c r="K87" s="389">
        <v>0</v>
      </c>
      <c r="L87" s="389">
        <v>0</v>
      </c>
      <c r="M87" s="389">
        <v>0</v>
      </c>
      <c r="N87" s="394" t="str">
        <f>VLOOKUP(B87,Tables!$A$2:$B$21,2,FALSE)</f>
        <v>2019B</v>
      </c>
      <c r="O87" t="str">
        <f>VLOOKUP(C87,Tables!$E$2:$F$6,2,FALSE)</f>
        <v>SERIAL</v>
      </c>
      <c r="P87" t="s">
        <v>1122</v>
      </c>
    </row>
    <row r="88" spans="1:16" x14ac:dyDescent="0.2">
      <c r="A88" s="389">
        <v>2</v>
      </c>
      <c r="B88">
        <v>356</v>
      </c>
      <c r="C88">
        <v>1</v>
      </c>
      <c r="D88" s="391">
        <f t="shared" si="1"/>
        <v>45444</v>
      </c>
      <c r="E88" s="390">
        <v>47270</v>
      </c>
      <c r="F88" s="389">
        <v>0</v>
      </c>
      <c r="G88" s="389">
        <v>1</v>
      </c>
      <c r="H88" s="389">
        <f>IF(D88=E88,0,VLOOKUP(D88,'2019B'!$A$5:$AF$12607,HLOOKUP(P88,'2019B'!$A$5:$AF$12607,2,FALSE),FALSE))</f>
        <v>0</v>
      </c>
      <c r="J88" s="389" t="b">
        <v>0</v>
      </c>
      <c r="K88" s="389">
        <v>0</v>
      </c>
      <c r="L88" s="389">
        <v>0</v>
      </c>
      <c r="M88" s="389">
        <v>0</v>
      </c>
      <c r="N88" s="394" t="str">
        <f>VLOOKUP(B88,Tables!$A$2:$B$21,2,FALSE)</f>
        <v>2019B</v>
      </c>
      <c r="O88" t="str">
        <f>VLOOKUP(C88,Tables!$E$2:$F$6,2,FALSE)</f>
        <v>SERIAL</v>
      </c>
      <c r="P88" t="s">
        <v>1123</v>
      </c>
    </row>
    <row r="89" spans="1:16" x14ac:dyDescent="0.2">
      <c r="A89" s="389">
        <v>2</v>
      </c>
      <c r="B89">
        <v>356</v>
      </c>
      <c r="C89">
        <v>1</v>
      </c>
      <c r="D89" s="391">
        <f t="shared" si="1"/>
        <v>45444</v>
      </c>
      <c r="E89" s="390">
        <v>47453</v>
      </c>
      <c r="F89" s="389">
        <v>0</v>
      </c>
      <c r="G89" s="389">
        <v>1</v>
      </c>
      <c r="H89" s="389">
        <f>IF(D89=E89,0,VLOOKUP(D89,'2019B'!$A$5:$AF$12607,HLOOKUP(P89,'2019B'!$A$5:$AF$12607,2,FALSE),FALSE))</f>
        <v>0</v>
      </c>
      <c r="J89" s="389" t="b">
        <v>0</v>
      </c>
      <c r="K89" s="389">
        <v>0</v>
      </c>
      <c r="L89" s="389">
        <v>0</v>
      </c>
      <c r="M89" s="389">
        <v>0</v>
      </c>
      <c r="N89" s="394" t="str">
        <f>VLOOKUP(B89,Tables!$A$2:$B$21,2,FALSE)</f>
        <v>2019B</v>
      </c>
      <c r="O89" t="str">
        <f>VLOOKUP(C89,Tables!$E$2:$F$6,2,FALSE)</f>
        <v>SERIAL</v>
      </c>
      <c r="P89" t="s">
        <v>1124</v>
      </c>
    </row>
    <row r="90" spans="1:16" x14ac:dyDescent="0.2">
      <c r="A90" s="389">
        <v>2</v>
      </c>
      <c r="B90">
        <v>356</v>
      </c>
      <c r="C90">
        <v>1</v>
      </c>
      <c r="D90" s="391">
        <f t="shared" si="1"/>
        <v>45444</v>
      </c>
      <c r="E90" s="390">
        <v>47635</v>
      </c>
      <c r="F90" s="389">
        <v>0</v>
      </c>
      <c r="G90" s="389">
        <v>1</v>
      </c>
      <c r="H90" s="389">
        <f>IF(D90=E90,0,VLOOKUP(D90,'2019B'!$A$5:$AF$12607,HLOOKUP(P90,'2019B'!$A$5:$AF$12607,2,FALSE),FALSE))</f>
        <v>0</v>
      </c>
      <c r="J90" s="389" t="b">
        <v>0</v>
      </c>
      <c r="K90" s="389">
        <v>0</v>
      </c>
      <c r="L90" s="389">
        <v>0</v>
      </c>
      <c r="M90" s="389">
        <v>0</v>
      </c>
      <c r="N90" s="394" t="str">
        <f>VLOOKUP(B90,Tables!$A$2:$B$21,2,FALSE)</f>
        <v>2019B</v>
      </c>
      <c r="O90" t="str">
        <f>VLOOKUP(C90,Tables!$E$2:$F$6,2,FALSE)</f>
        <v>SERIAL</v>
      </c>
      <c r="P90" t="s">
        <v>1125</v>
      </c>
    </row>
    <row r="91" spans="1:16" x14ac:dyDescent="0.2">
      <c r="A91" s="389">
        <v>2</v>
      </c>
      <c r="B91">
        <v>356</v>
      </c>
      <c r="C91">
        <v>1</v>
      </c>
      <c r="D91" s="391">
        <f t="shared" si="1"/>
        <v>45444</v>
      </c>
      <c r="E91" s="390">
        <v>47818</v>
      </c>
      <c r="F91" s="389">
        <v>0</v>
      </c>
      <c r="G91" s="389">
        <v>1</v>
      </c>
      <c r="H91" s="389">
        <f>IF(D91=E91,0,VLOOKUP(D91,'2019B'!$A$5:$AF$12607,HLOOKUP(P91,'2019B'!$A$5:$AF$12607,2,FALSE),FALSE))</f>
        <v>0</v>
      </c>
      <c r="J91" s="389" t="b">
        <v>0</v>
      </c>
      <c r="K91" s="389">
        <v>0</v>
      </c>
      <c r="L91" s="389">
        <v>0</v>
      </c>
      <c r="M91" s="389">
        <v>0</v>
      </c>
      <c r="N91" s="394" t="str">
        <f>VLOOKUP(B91,Tables!$A$2:$B$21,2,FALSE)</f>
        <v>2019B</v>
      </c>
      <c r="O91" t="str">
        <f>VLOOKUP(C91,Tables!$E$2:$F$6,2,FALSE)</f>
        <v>SERIAL</v>
      </c>
      <c r="P91" t="s">
        <v>1126</v>
      </c>
    </row>
    <row r="92" spans="1:16" x14ac:dyDescent="0.2">
      <c r="A92" s="389">
        <v>2</v>
      </c>
      <c r="B92">
        <v>356</v>
      </c>
      <c r="C92">
        <v>1</v>
      </c>
      <c r="D92" s="391">
        <f t="shared" si="1"/>
        <v>45444</v>
      </c>
      <c r="E92" s="390">
        <v>48000</v>
      </c>
      <c r="F92" s="389">
        <v>0</v>
      </c>
      <c r="G92" s="389">
        <v>1</v>
      </c>
      <c r="H92" s="389">
        <f>IF(D92=E92,0,VLOOKUP(D92,'2019B'!$A$5:$AF$12607,HLOOKUP(P92,'2019B'!$A$5:$AF$12607,2,FALSE),FALSE))</f>
        <v>0</v>
      </c>
      <c r="J92" s="389" t="b">
        <v>0</v>
      </c>
      <c r="K92" s="389">
        <v>0</v>
      </c>
      <c r="L92" s="389">
        <v>0</v>
      </c>
      <c r="M92" s="389">
        <v>0</v>
      </c>
      <c r="N92" s="394" t="str">
        <f>VLOOKUP(B92,Tables!$A$2:$B$21,2,FALSE)</f>
        <v>2019B</v>
      </c>
      <c r="O92" t="str">
        <f>VLOOKUP(C92,Tables!$E$2:$F$6,2,FALSE)</f>
        <v>SERIAL</v>
      </c>
      <c r="P92" t="s">
        <v>1127</v>
      </c>
    </row>
    <row r="93" spans="1:16" x14ac:dyDescent="0.2">
      <c r="A93" s="389">
        <v>2</v>
      </c>
      <c r="B93">
        <v>356</v>
      </c>
      <c r="C93">
        <v>1</v>
      </c>
      <c r="D93" s="391">
        <f t="shared" si="1"/>
        <v>45444</v>
      </c>
      <c r="E93" s="390">
        <v>48183</v>
      </c>
      <c r="F93" s="389">
        <v>0</v>
      </c>
      <c r="G93" s="389">
        <v>1</v>
      </c>
      <c r="H93" s="389">
        <f>IF(D93=E93,0,VLOOKUP(D93,'2019B'!$A$5:$AF$12607,HLOOKUP(P93,'2019B'!$A$5:$AF$12607,2,FALSE),FALSE))</f>
        <v>0</v>
      </c>
      <c r="J93" s="389" t="b">
        <v>0</v>
      </c>
      <c r="K93" s="389">
        <v>0</v>
      </c>
      <c r="L93" s="389">
        <v>0</v>
      </c>
      <c r="M93" s="389">
        <v>0</v>
      </c>
      <c r="N93" s="394" t="str">
        <f>VLOOKUP(B93,Tables!$A$2:$B$21,2,FALSE)</f>
        <v>2019B</v>
      </c>
      <c r="O93" t="str">
        <f>VLOOKUP(C93,Tables!$E$2:$F$6,2,FALSE)</f>
        <v>SERIAL</v>
      </c>
      <c r="P93" t="s">
        <v>1128</v>
      </c>
    </row>
    <row r="94" spans="1:16" x14ac:dyDescent="0.2">
      <c r="A94" s="389">
        <v>2</v>
      </c>
      <c r="B94">
        <v>356</v>
      </c>
      <c r="C94">
        <v>1</v>
      </c>
      <c r="D94" s="391">
        <f t="shared" si="1"/>
        <v>45444</v>
      </c>
      <c r="E94" s="390">
        <v>48366</v>
      </c>
      <c r="F94" s="389">
        <v>0</v>
      </c>
      <c r="G94" s="389">
        <v>1</v>
      </c>
      <c r="H94" s="389">
        <f>IF(D94=E94,0,VLOOKUP(D94,'2019B'!$A$5:$AF$12607,HLOOKUP(P94,'2019B'!$A$5:$AF$12607,2,FALSE),FALSE))</f>
        <v>0</v>
      </c>
      <c r="J94" s="389" t="b">
        <v>0</v>
      </c>
      <c r="K94" s="389">
        <v>0</v>
      </c>
      <c r="L94" s="389">
        <v>0</v>
      </c>
      <c r="M94" s="389">
        <v>0</v>
      </c>
      <c r="N94" s="394" t="str">
        <f>VLOOKUP(B94,Tables!$A$2:$B$21,2,FALSE)</f>
        <v>2019B</v>
      </c>
      <c r="O94" t="str">
        <f>VLOOKUP(C94,Tables!$E$2:$F$6,2,FALSE)</f>
        <v>SERIAL</v>
      </c>
      <c r="P94" t="s">
        <v>1129</v>
      </c>
    </row>
    <row r="95" spans="1:16" x14ac:dyDescent="0.2">
      <c r="A95" s="389">
        <v>2</v>
      </c>
      <c r="B95">
        <v>356</v>
      </c>
      <c r="C95">
        <v>1</v>
      </c>
      <c r="D95" s="391">
        <f t="shared" si="1"/>
        <v>45444</v>
      </c>
      <c r="E95" s="390">
        <v>48549</v>
      </c>
      <c r="F95" s="389">
        <v>0</v>
      </c>
      <c r="G95" s="389">
        <v>1</v>
      </c>
      <c r="H95" s="389">
        <f>IF(D95=E95,0,VLOOKUP(D95,'2019B'!$A$5:$AF$12607,HLOOKUP(P95,'2019B'!$A$5:$AF$12607,2,FALSE),FALSE))</f>
        <v>0</v>
      </c>
      <c r="J95" s="389" t="b">
        <v>0</v>
      </c>
      <c r="K95" s="389">
        <v>0</v>
      </c>
      <c r="L95" s="389">
        <v>0</v>
      </c>
      <c r="M95" s="389">
        <v>0</v>
      </c>
      <c r="N95" s="394" t="str">
        <f>VLOOKUP(B95,Tables!$A$2:$B$21,2,FALSE)</f>
        <v>2019B</v>
      </c>
      <c r="O95" t="str">
        <f>VLOOKUP(C95,Tables!$E$2:$F$6,2,FALSE)</f>
        <v>SERIAL</v>
      </c>
      <c r="P95" t="s">
        <v>1130</v>
      </c>
    </row>
    <row r="96" spans="1:16" x14ac:dyDescent="0.2">
      <c r="A96" s="389">
        <v>2</v>
      </c>
      <c r="B96">
        <v>356</v>
      </c>
      <c r="C96">
        <v>2</v>
      </c>
      <c r="D96" s="391">
        <f t="shared" si="1"/>
        <v>45444</v>
      </c>
      <c r="E96" s="390">
        <v>49279</v>
      </c>
      <c r="F96" s="389">
        <v>0</v>
      </c>
      <c r="G96" s="389">
        <v>1</v>
      </c>
      <c r="H96" s="389">
        <f>IF(D96=E96,0,VLOOKUP(D96,'2019B'!$A$5:$AF$12607,HLOOKUP(P96,'2019B'!$A$5:$AF$12607,2,FALSE),FALSE))</f>
        <v>0</v>
      </c>
      <c r="J96" s="389" t="b">
        <v>0</v>
      </c>
      <c r="K96" s="389">
        <v>0</v>
      </c>
      <c r="L96" s="389">
        <v>0</v>
      </c>
      <c r="M96" s="389">
        <v>0</v>
      </c>
      <c r="N96" s="394" t="str">
        <f>VLOOKUP(B96,Tables!$A$2:$B$21,2,FALSE)</f>
        <v>2019B</v>
      </c>
      <c r="O96" t="str">
        <f>VLOOKUP(C96,Tables!$E$2:$F$6,2,FALSE)</f>
        <v>TERM</v>
      </c>
      <c r="P96" t="s">
        <v>1131</v>
      </c>
    </row>
    <row r="97" spans="1:16" x14ac:dyDescent="0.2">
      <c r="A97" s="389">
        <v>2</v>
      </c>
      <c r="B97">
        <v>356</v>
      </c>
      <c r="C97">
        <v>2</v>
      </c>
      <c r="D97" s="391">
        <f t="shared" si="1"/>
        <v>45444</v>
      </c>
      <c r="E97" s="390">
        <v>51105</v>
      </c>
      <c r="F97" s="389">
        <v>0</v>
      </c>
      <c r="G97" s="389">
        <v>1</v>
      </c>
      <c r="H97" s="389">
        <f>IF(D97=E97,0,VLOOKUP(D97,'2019B'!$A$5:$AF$12607,HLOOKUP(P97,'2019B'!$A$5:$AF$12607,2,FALSE),FALSE))</f>
        <v>0</v>
      </c>
      <c r="J97" s="389" t="b">
        <v>0</v>
      </c>
      <c r="K97" s="389">
        <v>0</v>
      </c>
      <c r="L97" s="389">
        <v>0</v>
      </c>
      <c r="M97" s="389">
        <v>0</v>
      </c>
      <c r="N97" s="394" t="str">
        <f>VLOOKUP(B97,Tables!$A$2:$B$21,2,FALSE)</f>
        <v>2019B</v>
      </c>
      <c r="O97" t="str">
        <f>VLOOKUP(C97,Tables!$E$2:$F$6,2,FALSE)</f>
        <v>TERM</v>
      </c>
      <c r="P97" t="s">
        <v>1132</v>
      </c>
    </row>
    <row r="98" spans="1:16" x14ac:dyDescent="0.2">
      <c r="A98" s="389">
        <v>2</v>
      </c>
      <c r="B98">
        <v>356</v>
      </c>
      <c r="C98">
        <v>2</v>
      </c>
      <c r="D98" s="391">
        <f t="shared" si="1"/>
        <v>45444</v>
      </c>
      <c r="E98" s="390">
        <v>52566</v>
      </c>
      <c r="F98" s="389">
        <v>0</v>
      </c>
      <c r="G98" s="389">
        <v>1</v>
      </c>
      <c r="H98" s="389">
        <f>IF(D98=E98,0,VLOOKUP(D98,'2019B'!$A$5:$AF$12607,HLOOKUP(P98,'2019B'!$A$5:$AF$12607,2,FALSE),FALSE))</f>
        <v>0</v>
      </c>
      <c r="J98" s="389" t="b">
        <v>0</v>
      </c>
      <c r="K98" s="389">
        <v>0</v>
      </c>
      <c r="L98" s="389">
        <v>0</v>
      </c>
      <c r="M98" s="389">
        <v>0</v>
      </c>
      <c r="N98" s="394" t="str">
        <f>VLOOKUP(B98,Tables!$A$2:$B$21,2,FALSE)</f>
        <v>2019B</v>
      </c>
      <c r="O98" t="str">
        <f>VLOOKUP(C98,Tables!$E$2:$F$6,2,FALSE)</f>
        <v>TERM</v>
      </c>
      <c r="P98" t="s">
        <v>1133</v>
      </c>
    </row>
    <row r="99" spans="1:16" s="393" customFormat="1" x14ac:dyDescent="0.2">
      <c r="A99" s="398">
        <v>2</v>
      </c>
      <c r="B99" s="393">
        <v>356</v>
      </c>
      <c r="C99" s="393">
        <v>7</v>
      </c>
      <c r="D99" s="399">
        <f t="shared" si="1"/>
        <v>45444</v>
      </c>
      <c r="E99" s="392">
        <v>54758</v>
      </c>
      <c r="F99" s="398">
        <v>0</v>
      </c>
      <c r="G99" s="398">
        <v>1</v>
      </c>
      <c r="H99" s="398">
        <f>IF(D99=E99,0,VLOOKUP(D99,'2019B'!$A$5:$AF$12607,HLOOKUP(P99,'2019B'!$A$5:$AF$12607,2,FALSE),FALSE))</f>
        <v>1485000</v>
      </c>
      <c r="J99" s="398" t="b">
        <v>0</v>
      </c>
      <c r="K99" s="398">
        <v>0</v>
      </c>
      <c r="L99" s="398">
        <v>0</v>
      </c>
      <c r="M99" s="398">
        <v>0</v>
      </c>
      <c r="N99" s="395" t="str">
        <f>VLOOKUP(B99,Tables!$A$2:$B$21,2,FALSE)</f>
        <v>2019B</v>
      </c>
      <c r="O99" s="393" t="str">
        <f>VLOOKUP(C99,Tables!$E$2:$F$6,2,FALSE)</f>
        <v>TERM - PREMIUM</v>
      </c>
      <c r="P99" s="393" t="s">
        <v>1134</v>
      </c>
    </row>
    <row r="100" spans="1:16" x14ac:dyDescent="0.2">
      <c r="A100" s="389">
        <v>2</v>
      </c>
      <c r="B100">
        <v>357</v>
      </c>
      <c r="C100">
        <v>1</v>
      </c>
      <c r="D100" s="391">
        <f t="shared" si="1"/>
        <v>45444</v>
      </c>
      <c r="E100" s="390">
        <v>45444</v>
      </c>
      <c r="F100" s="389">
        <v>0</v>
      </c>
      <c r="G100" s="389">
        <v>1</v>
      </c>
      <c r="H100" s="389">
        <f>IF(D100=E100,0,VLOOKUP(D100,'2020A'!$A$5:$AF$12607,HLOOKUP(P100,'2020A'!$A$5:$AF$12607,2,FALSE),FALSE))</f>
        <v>0</v>
      </c>
      <c r="J100" s="389" t="b">
        <v>0</v>
      </c>
      <c r="K100" s="389">
        <v>0</v>
      </c>
      <c r="L100" s="389">
        <v>0</v>
      </c>
      <c r="M100" s="389">
        <v>0</v>
      </c>
      <c r="N100" s="394" t="str">
        <f>VLOOKUP(B100,Tables!$A$2:$B$21,2,FALSE)</f>
        <v>2020A</v>
      </c>
      <c r="O100" t="str">
        <f>VLOOKUP(C100,Tables!$E$2:$F$6,2,FALSE)</f>
        <v>SERIAL</v>
      </c>
      <c r="P100" t="s">
        <v>1143</v>
      </c>
    </row>
    <row r="101" spans="1:16" x14ac:dyDescent="0.2">
      <c r="A101" s="389">
        <v>2</v>
      </c>
      <c r="B101">
        <v>357</v>
      </c>
      <c r="C101">
        <v>1</v>
      </c>
      <c r="D101" s="391">
        <f t="shared" si="1"/>
        <v>45444</v>
      </c>
      <c r="E101" s="390">
        <v>45627</v>
      </c>
      <c r="F101" s="389">
        <v>0</v>
      </c>
      <c r="G101" s="389">
        <v>1</v>
      </c>
      <c r="H101" s="389">
        <f>IF(D101=E101,0,VLOOKUP(D101,'2020A'!$A$5:$AF$12607,HLOOKUP(P101,'2020A'!$A$5:$AF$12607,2,FALSE),FALSE))</f>
        <v>0</v>
      </c>
      <c r="J101" s="389" t="b">
        <v>0</v>
      </c>
      <c r="K101" s="389">
        <v>0</v>
      </c>
      <c r="L101" s="389">
        <v>0</v>
      </c>
      <c r="M101" s="389">
        <v>0</v>
      </c>
      <c r="N101" s="394" t="str">
        <f>VLOOKUP(B101,Tables!$A$2:$B$21,2,FALSE)</f>
        <v>2020A</v>
      </c>
      <c r="O101" t="str">
        <f>VLOOKUP(C101,Tables!$E$2:$F$6,2,FALSE)</f>
        <v>SERIAL</v>
      </c>
      <c r="P101" t="s">
        <v>1144</v>
      </c>
    </row>
    <row r="102" spans="1:16" x14ac:dyDescent="0.2">
      <c r="A102" s="389">
        <v>2</v>
      </c>
      <c r="B102">
        <v>357</v>
      </c>
      <c r="C102">
        <v>1</v>
      </c>
      <c r="D102" s="391">
        <f t="shared" si="1"/>
        <v>45444</v>
      </c>
      <c r="E102" s="390">
        <v>45809</v>
      </c>
      <c r="F102" s="389">
        <v>0</v>
      </c>
      <c r="G102" s="389">
        <v>1</v>
      </c>
      <c r="H102" s="389">
        <f>IF(D102=E102,0,VLOOKUP(D102,'2020A'!$A$5:$AF$12607,HLOOKUP(P102,'2020A'!$A$5:$AF$12607,2,FALSE),FALSE))</f>
        <v>0</v>
      </c>
      <c r="J102" s="389" t="b">
        <v>0</v>
      </c>
      <c r="K102" s="389">
        <v>0</v>
      </c>
      <c r="L102" s="389">
        <v>0</v>
      </c>
      <c r="M102" s="389">
        <v>0</v>
      </c>
      <c r="N102" s="394" t="str">
        <f>VLOOKUP(B102,Tables!$A$2:$B$21,2,FALSE)</f>
        <v>2020A</v>
      </c>
      <c r="O102" t="str">
        <f>VLOOKUP(C102,Tables!$E$2:$F$6,2,FALSE)</f>
        <v>SERIAL</v>
      </c>
      <c r="P102" t="s">
        <v>1145</v>
      </c>
    </row>
    <row r="103" spans="1:16" x14ac:dyDescent="0.2">
      <c r="A103" s="389">
        <v>2</v>
      </c>
      <c r="B103">
        <v>357</v>
      </c>
      <c r="C103">
        <v>1</v>
      </c>
      <c r="D103" s="391">
        <f t="shared" si="1"/>
        <v>45444</v>
      </c>
      <c r="E103" s="390">
        <v>45992</v>
      </c>
      <c r="F103" s="389">
        <v>0</v>
      </c>
      <c r="G103" s="389">
        <v>1</v>
      </c>
      <c r="H103" s="389">
        <f>IF(D103=E103,0,VLOOKUP(D103,'2020A'!$A$5:$AF$12607,HLOOKUP(P103,'2020A'!$A$5:$AF$12607,2,FALSE),FALSE))</f>
        <v>0</v>
      </c>
      <c r="J103" s="389" t="b">
        <v>0</v>
      </c>
      <c r="K103" s="389">
        <v>0</v>
      </c>
      <c r="L103" s="389">
        <v>0</v>
      </c>
      <c r="M103" s="389">
        <v>0</v>
      </c>
      <c r="N103" s="394" t="str">
        <f>VLOOKUP(B103,Tables!$A$2:$B$21,2,FALSE)</f>
        <v>2020A</v>
      </c>
      <c r="O103" t="str">
        <f>VLOOKUP(C103,Tables!$E$2:$F$6,2,FALSE)</f>
        <v>SERIAL</v>
      </c>
      <c r="P103" t="s">
        <v>1146</v>
      </c>
    </row>
    <row r="104" spans="1:16" x14ac:dyDescent="0.2">
      <c r="A104" s="389">
        <v>2</v>
      </c>
      <c r="B104">
        <v>357</v>
      </c>
      <c r="C104">
        <v>1</v>
      </c>
      <c r="D104" s="391">
        <f t="shared" si="1"/>
        <v>45444</v>
      </c>
      <c r="E104" s="390">
        <v>46174</v>
      </c>
      <c r="F104" s="389">
        <v>0</v>
      </c>
      <c r="G104" s="389">
        <v>1</v>
      </c>
      <c r="H104" s="389">
        <f>IF(D104=E104,0,VLOOKUP(D104,'2020A'!$A$5:$AF$12607,HLOOKUP(P104,'2020A'!$A$5:$AF$12607,2,FALSE),FALSE))</f>
        <v>0</v>
      </c>
      <c r="J104" s="389" t="b">
        <v>0</v>
      </c>
      <c r="K104" s="389">
        <v>0</v>
      </c>
      <c r="L104" s="389">
        <v>0</v>
      </c>
      <c r="M104" s="389">
        <v>0</v>
      </c>
      <c r="N104" s="394" t="str">
        <f>VLOOKUP(B104,Tables!$A$2:$B$21,2,FALSE)</f>
        <v>2020A</v>
      </c>
      <c r="O104" t="str">
        <f>VLOOKUP(C104,Tables!$E$2:$F$6,2,FALSE)</f>
        <v>SERIAL</v>
      </c>
      <c r="P104" t="s">
        <v>1147</v>
      </c>
    </row>
    <row r="105" spans="1:16" x14ac:dyDescent="0.2">
      <c r="A105" s="389">
        <v>2</v>
      </c>
      <c r="B105">
        <v>357</v>
      </c>
      <c r="C105">
        <v>1</v>
      </c>
      <c r="D105" s="391">
        <f t="shared" si="1"/>
        <v>45444</v>
      </c>
      <c r="E105" s="390">
        <v>46357</v>
      </c>
      <c r="F105" s="389">
        <v>0</v>
      </c>
      <c r="G105" s="389">
        <v>1</v>
      </c>
      <c r="H105" s="389">
        <f>IF(D105=E105,0,VLOOKUP(D105,'2020A'!$A$5:$AF$12607,HLOOKUP(P105,'2020A'!$A$5:$AF$12607,2,FALSE),FALSE))</f>
        <v>0</v>
      </c>
      <c r="J105" s="389" t="b">
        <v>0</v>
      </c>
      <c r="K105" s="389">
        <v>0</v>
      </c>
      <c r="L105" s="389">
        <v>0</v>
      </c>
      <c r="M105" s="389">
        <v>0</v>
      </c>
      <c r="N105" s="394" t="str">
        <f>VLOOKUP(B105,Tables!$A$2:$B$21,2,FALSE)</f>
        <v>2020A</v>
      </c>
      <c r="O105" t="str">
        <f>VLOOKUP(C105,Tables!$E$2:$F$6,2,FALSE)</f>
        <v>SERIAL</v>
      </c>
      <c r="P105" t="s">
        <v>1148</v>
      </c>
    </row>
    <row r="106" spans="1:16" x14ac:dyDescent="0.2">
      <c r="A106" s="389">
        <v>2</v>
      </c>
      <c r="B106">
        <v>357</v>
      </c>
      <c r="C106">
        <v>1</v>
      </c>
      <c r="D106" s="391">
        <f t="shared" si="1"/>
        <v>45444</v>
      </c>
      <c r="E106" s="390">
        <v>46539</v>
      </c>
      <c r="F106" s="389">
        <v>0</v>
      </c>
      <c r="G106" s="389">
        <v>1</v>
      </c>
      <c r="H106" s="389">
        <f>IF(D106=E106,0,VLOOKUP(D106,'2020A'!$A$5:$AF$12607,HLOOKUP(P106,'2020A'!$A$5:$AF$12607,2,FALSE),FALSE))</f>
        <v>0</v>
      </c>
      <c r="J106" s="389" t="b">
        <v>0</v>
      </c>
      <c r="K106" s="389">
        <v>0</v>
      </c>
      <c r="L106" s="389">
        <v>0</v>
      </c>
      <c r="M106" s="389">
        <v>0</v>
      </c>
      <c r="N106" s="394" t="str">
        <f>VLOOKUP(B106,Tables!$A$2:$B$21,2,FALSE)</f>
        <v>2020A</v>
      </c>
      <c r="O106" t="str">
        <f>VLOOKUP(C106,Tables!$E$2:$F$6,2,FALSE)</f>
        <v>SERIAL</v>
      </c>
      <c r="P106" t="s">
        <v>1149</v>
      </c>
    </row>
    <row r="107" spans="1:16" x14ac:dyDescent="0.2">
      <c r="A107" s="389">
        <v>2</v>
      </c>
      <c r="B107">
        <v>357</v>
      </c>
      <c r="C107">
        <v>1</v>
      </c>
      <c r="D107" s="391">
        <f t="shared" si="1"/>
        <v>45444</v>
      </c>
      <c r="E107" s="390">
        <v>46722</v>
      </c>
      <c r="F107" s="389">
        <v>0</v>
      </c>
      <c r="G107" s="389">
        <v>1</v>
      </c>
      <c r="H107" s="389">
        <f>IF(D107=E107,0,VLOOKUP(D107,'2020A'!$A$5:$AF$12607,HLOOKUP(P107,'2020A'!$A$5:$AF$12607,2,FALSE),FALSE))</f>
        <v>0</v>
      </c>
      <c r="J107" s="389" t="b">
        <v>0</v>
      </c>
      <c r="K107" s="389">
        <v>0</v>
      </c>
      <c r="L107" s="389">
        <v>0</v>
      </c>
      <c r="M107" s="389">
        <v>0</v>
      </c>
      <c r="N107" s="394" t="str">
        <f>VLOOKUP(B107,Tables!$A$2:$B$21,2,FALSE)</f>
        <v>2020A</v>
      </c>
      <c r="O107" t="str">
        <f>VLOOKUP(C107,Tables!$E$2:$F$6,2,FALSE)</f>
        <v>SERIAL</v>
      </c>
      <c r="P107" t="s">
        <v>1150</v>
      </c>
    </row>
    <row r="108" spans="1:16" x14ac:dyDescent="0.2">
      <c r="A108" s="389">
        <v>2</v>
      </c>
      <c r="B108">
        <v>357</v>
      </c>
      <c r="C108">
        <v>1</v>
      </c>
      <c r="D108" s="391">
        <f t="shared" si="1"/>
        <v>45444</v>
      </c>
      <c r="E108" s="390">
        <v>46905</v>
      </c>
      <c r="F108" s="389">
        <v>0</v>
      </c>
      <c r="G108" s="389">
        <v>1</v>
      </c>
      <c r="H108" s="389">
        <f>IF(D108=E108,0,VLOOKUP(D108,'2020A'!$A$5:$AF$12607,HLOOKUP(P108,'2020A'!$A$5:$AF$12607,2,FALSE),FALSE))</f>
        <v>0</v>
      </c>
      <c r="J108" s="389" t="b">
        <v>0</v>
      </c>
      <c r="K108" s="389">
        <v>0</v>
      </c>
      <c r="L108" s="389">
        <v>0</v>
      </c>
      <c r="M108" s="389">
        <v>0</v>
      </c>
      <c r="N108" s="394" t="str">
        <f>VLOOKUP(B108,Tables!$A$2:$B$21,2,FALSE)</f>
        <v>2020A</v>
      </c>
      <c r="O108" t="str">
        <f>VLOOKUP(C108,Tables!$E$2:$F$6,2,FALSE)</f>
        <v>SERIAL</v>
      </c>
      <c r="P108" t="s">
        <v>1151</v>
      </c>
    </row>
    <row r="109" spans="1:16" x14ac:dyDescent="0.2">
      <c r="A109" s="389">
        <v>2</v>
      </c>
      <c r="B109">
        <v>357</v>
      </c>
      <c r="C109">
        <v>1</v>
      </c>
      <c r="D109" s="391">
        <f t="shared" si="1"/>
        <v>45444</v>
      </c>
      <c r="E109" s="390">
        <v>47088</v>
      </c>
      <c r="F109" s="389">
        <v>0</v>
      </c>
      <c r="G109" s="389">
        <v>1</v>
      </c>
      <c r="H109" s="389">
        <f>IF(D109=E109,0,VLOOKUP(D109,'2020A'!$A$5:$AF$12607,HLOOKUP(P109,'2020A'!$A$5:$AF$12607,2,FALSE),FALSE))</f>
        <v>0</v>
      </c>
      <c r="J109" s="389" t="b">
        <v>0</v>
      </c>
      <c r="K109" s="389">
        <v>0</v>
      </c>
      <c r="L109" s="389">
        <v>0</v>
      </c>
      <c r="M109" s="389">
        <v>0</v>
      </c>
      <c r="N109" s="394" t="str">
        <f>VLOOKUP(B109,Tables!$A$2:$B$21,2,FALSE)</f>
        <v>2020A</v>
      </c>
      <c r="O109" t="str">
        <f>VLOOKUP(C109,Tables!$E$2:$F$6,2,FALSE)</f>
        <v>SERIAL</v>
      </c>
      <c r="P109" t="s">
        <v>1152</v>
      </c>
    </row>
    <row r="110" spans="1:16" x14ac:dyDescent="0.2">
      <c r="A110" s="389">
        <v>2</v>
      </c>
      <c r="B110">
        <v>357</v>
      </c>
      <c r="C110">
        <v>1</v>
      </c>
      <c r="D110" s="391">
        <f t="shared" si="1"/>
        <v>45444</v>
      </c>
      <c r="E110" s="390">
        <v>47270</v>
      </c>
      <c r="F110" s="389">
        <v>0</v>
      </c>
      <c r="G110" s="389">
        <v>1</v>
      </c>
      <c r="H110" s="389">
        <f>IF(D110=E110,0,VLOOKUP(D110,'2020A'!$A$5:$AF$12607,HLOOKUP(P110,'2020A'!$A$5:$AF$12607,2,FALSE),FALSE))</f>
        <v>0</v>
      </c>
      <c r="J110" s="389" t="b">
        <v>0</v>
      </c>
      <c r="K110" s="389">
        <v>0</v>
      </c>
      <c r="L110" s="389">
        <v>0</v>
      </c>
      <c r="M110" s="389">
        <v>0</v>
      </c>
      <c r="N110" s="394" t="str">
        <f>VLOOKUP(B110,Tables!$A$2:$B$21,2,FALSE)</f>
        <v>2020A</v>
      </c>
      <c r="O110" t="str">
        <f>VLOOKUP(C110,Tables!$E$2:$F$6,2,FALSE)</f>
        <v>SERIAL</v>
      </c>
      <c r="P110" t="s">
        <v>1153</v>
      </c>
    </row>
    <row r="111" spans="1:16" x14ac:dyDescent="0.2">
      <c r="A111" s="389">
        <v>2</v>
      </c>
      <c r="B111">
        <v>357</v>
      </c>
      <c r="C111">
        <v>1</v>
      </c>
      <c r="D111" s="391">
        <f t="shared" si="1"/>
        <v>45444</v>
      </c>
      <c r="E111" s="390">
        <v>47453</v>
      </c>
      <c r="F111" s="389">
        <v>0</v>
      </c>
      <c r="G111" s="389">
        <v>1</v>
      </c>
      <c r="H111" s="389">
        <f>IF(D111=E111,0,VLOOKUP(D111,'2020A'!$A$5:$AF$12607,HLOOKUP(P111,'2020A'!$A$5:$AF$12607,2,FALSE),FALSE))</f>
        <v>0</v>
      </c>
      <c r="J111" s="389" t="b">
        <v>0</v>
      </c>
      <c r="K111" s="389">
        <v>0</v>
      </c>
      <c r="L111" s="389">
        <v>0</v>
      </c>
      <c r="M111" s="389">
        <v>0</v>
      </c>
      <c r="N111" s="394" t="str">
        <f>VLOOKUP(B111,Tables!$A$2:$B$21,2,FALSE)</f>
        <v>2020A</v>
      </c>
      <c r="O111" t="str">
        <f>VLOOKUP(C111,Tables!$E$2:$F$6,2,FALSE)</f>
        <v>SERIAL</v>
      </c>
      <c r="P111" t="s">
        <v>1154</v>
      </c>
    </row>
    <row r="112" spans="1:16" x14ac:dyDescent="0.2">
      <c r="A112" s="389">
        <v>2</v>
      </c>
      <c r="B112">
        <v>357</v>
      </c>
      <c r="C112">
        <v>1</v>
      </c>
      <c r="D112" s="391">
        <f t="shared" si="1"/>
        <v>45444</v>
      </c>
      <c r="E112" s="390">
        <v>47635</v>
      </c>
      <c r="F112" s="389">
        <v>0</v>
      </c>
      <c r="G112" s="389">
        <v>1</v>
      </c>
      <c r="H112" s="389">
        <f>IF(D112=E112,0,VLOOKUP(D112,'2020A'!$A$5:$AF$12607,HLOOKUP(P112,'2020A'!$A$5:$AF$12607,2,FALSE),FALSE))</f>
        <v>0</v>
      </c>
      <c r="J112" s="389" t="b">
        <v>0</v>
      </c>
      <c r="K112" s="389">
        <v>0</v>
      </c>
      <c r="L112" s="389">
        <v>0</v>
      </c>
      <c r="M112" s="389">
        <v>0</v>
      </c>
      <c r="N112" s="394" t="str">
        <f>VLOOKUP(B112,Tables!$A$2:$B$21,2,FALSE)</f>
        <v>2020A</v>
      </c>
      <c r="O112" t="str">
        <f>VLOOKUP(C112,Tables!$E$2:$F$6,2,FALSE)</f>
        <v>SERIAL</v>
      </c>
      <c r="P112" t="s">
        <v>1155</v>
      </c>
    </row>
    <row r="113" spans="1:16" x14ac:dyDescent="0.2">
      <c r="A113" s="389">
        <v>2</v>
      </c>
      <c r="B113">
        <v>357</v>
      </c>
      <c r="C113">
        <v>1</v>
      </c>
      <c r="D113" s="391">
        <f t="shared" si="1"/>
        <v>45444</v>
      </c>
      <c r="E113" s="390">
        <v>47818</v>
      </c>
      <c r="F113" s="389">
        <v>0</v>
      </c>
      <c r="G113" s="389">
        <v>1</v>
      </c>
      <c r="H113" s="389">
        <f>IF(D113=E113,0,VLOOKUP(D113,'2020A'!$A$5:$AF$12607,HLOOKUP(P113,'2020A'!$A$5:$AF$12607,2,FALSE),FALSE))</f>
        <v>0</v>
      </c>
      <c r="J113" s="389" t="b">
        <v>0</v>
      </c>
      <c r="K113" s="389">
        <v>0</v>
      </c>
      <c r="L113" s="389">
        <v>0</v>
      </c>
      <c r="M113" s="389">
        <v>0</v>
      </c>
      <c r="N113" s="394" t="str">
        <f>VLOOKUP(B113,Tables!$A$2:$B$21,2,FALSE)</f>
        <v>2020A</v>
      </c>
      <c r="O113" t="str">
        <f>VLOOKUP(C113,Tables!$E$2:$F$6,2,FALSE)</f>
        <v>SERIAL</v>
      </c>
      <c r="P113" t="s">
        <v>1156</v>
      </c>
    </row>
    <row r="114" spans="1:16" x14ac:dyDescent="0.2">
      <c r="A114" s="389">
        <v>2</v>
      </c>
      <c r="B114">
        <v>357</v>
      </c>
      <c r="C114">
        <v>1</v>
      </c>
      <c r="D114" s="391">
        <f t="shared" si="1"/>
        <v>45444</v>
      </c>
      <c r="E114" s="390">
        <v>48000</v>
      </c>
      <c r="F114" s="389">
        <v>0</v>
      </c>
      <c r="G114" s="389">
        <v>1</v>
      </c>
      <c r="H114" s="389">
        <f>IF(D114=E114,0,VLOOKUP(D114,'2020A'!$A$5:$AF$12607,HLOOKUP(P114,'2020A'!$A$5:$AF$12607,2,FALSE),FALSE))</f>
        <v>0</v>
      </c>
      <c r="J114" s="389" t="b">
        <v>0</v>
      </c>
      <c r="K114" s="389">
        <v>0</v>
      </c>
      <c r="L114" s="389">
        <v>0</v>
      </c>
      <c r="M114" s="389">
        <v>0</v>
      </c>
      <c r="N114" s="394" t="str">
        <f>VLOOKUP(B114,Tables!$A$2:$B$21,2,FALSE)</f>
        <v>2020A</v>
      </c>
      <c r="O114" t="str">
        <f>VLOOKUP(C114,Tables!$E$2:$F$6,2,FALSE)</f>
        <v>SERIAL</v>
      </c>
      <c r="P114" t="s">
        <v>1157</v>
      </c>
    </row>
    <row r="115" spans="1:16" x14ac:dyDescent="0.2">
      <c r="A115" s="389">
        <v>2</v>
      </c>
      <c r="B115">
        <v>357</v>
      </c>
      <c r="C115">
        <v>1</v>
      </c>
      <c r="D115" s="391">
        <f t="shared" si="1"/>
        <v>45444</v>
      </c>
      <c r="E115" s="390">
        <v>48183</v>
      </c>
      <c r="F115" s="389">
        <v>0</v>
      </c>
      <c r="G115" s="389">
        <v>1</v>
      </c>
      <c r="H115" s="389">
        <f>IF(D115=E115,0,VLOOKUP(D115,'2020A'!$A$5:$AF$12607,HLOOKUP(P115,'2020A'!$A$5:$AF$12607,2,FALSE),FALSE))</f>
        <v>0</v>
      </c>
      <c r="J115" s="389" t="b">
        <v>0</v>
      </c>
      <c r="K115" s="389">
        <v>0</v>
      </c>
      <c r="L115" s="389">
        <v>0</v>
      </c>
      <c r="M115" s="389">
        <v>0</v>
      </c>
      <c r="N115" s="394" t="str">
        <f>VLOOKUP(B115,Tables!$A$2:$B$21,2,FALSE)</f>
        <v>2020A</v>
      </c>
      <c r="O115" t="str">
        <f>VLOOKUP(C115,Tables!$E$2:$F$6,2,FALSE)</f>
        <v>SERIAL</v>
      </c>
      <c r="P115" t="s">
        <v>1158</v>
      </c>
    </row>
    <row r="116" spans="1:16" x14ac:dyDescent="0.2">
      <c r="A116" s="389">
        <v>2</v>
      </c>
      <c r="B116">
        <v>357</v>
      </c>
      <c r="C116">
        <v>1</v>
      </c>
      <c r="D116" s="391">
        <f t="shared" si="1"/>
        <v>45444</v>
      </c>
      <c r="E116" s="390">
        <v>48366</v>
      </c>
      <c r="F116" s="389">
        <v>0</v>
      </c>
      <c r="G116" s="389">
        <v>1</v>
      </c>
      <c r="H116" s="389">
        <f>IF(D116=E116,0,VLOOKUP(D116,'2020A'!$A$5:$AF$12607,HLOOKUP(P116,'2020A'!$A$5:$AF$12607,2,FALSE),FALSE))</f>
        <v>0</v>
      </c>
      <c r="J116" s="389" t="b">
        <v>0</v>
      </c>
      <c r="K116" s="389">
        <v>0</v>
      </c>
      <c r="L116" s="389">
        <v>0</v>
      </c>
      <c r="M116" s="389">
        <v>0</v>
      </c>
      <c r="N116" s="394" t="str">
        <f>VLOOKUP(B116,Tables!$A$2:$B$21,2,FALSE)</f>
        <v>2020A</v>
      </c>
      <c r="O116" t="str">
        <f>VLOOKUP(C116,Tables!$E$2:$F$6,2,FALSE)</f>
        <v>SERIAL</v>
      </c>
      <c r="P116" t="s">
        <v>1425</v>
      </c>
    </row>
    <row r="117" spans="1:16" x14ac:dyDescent="0.2">
      <c r="A117" s="389">
        <v>2</v>
      </c>
      <c r="B117">
        <v>357</v>
      </c>
      <c r="C117">
        <v>1</v>
      </c>
      <c r="D117" s="391">
        <f t="shared" si="1"/>
        <v>45444</v>
      </c>
      <c r="E117" s="390">
        <v>48549</v>
      </c>
      <c r="F117" s="389">
        <v>0</v>
      </c>
      <c r="G117" s="389">
        <v>1</v>
      </c>
      <c r="H117" s="389">
        <f>IF(D117=E117,0,VLOOKUP(D117,'2020A'!$A$5:$AF$12607,HLOOKUP(P117,'2020A'!$A$5:$AF$12607,2,FALSE),FALSE))</f>
        <v>0</v>
      </c>
      <c r="J117" s="389" t="b">
        <v>0</v>
      </c>
      <c r="K117" s="389">
        <v>0</v>
      </c>
      <c r="L117" s="389">
        <v>0</v>
      </c>
      <c r="M117" s="389">
        <v>0</v>
      </c>
      <c r="N117" s="394" t="str">
        <f>VLOOKUP(B117,Tables!$A$2:$B$21,2,FALSE)</f>
        <v>2020A</v>
      </c>
      <c r="O117" t="str">
        <f>VLOOKUP(C117,Tables!$E$2:$F$6,2,FALSE)</f>
        <v>SERIAL</v>
      </c>
      <c r="P117" t="s">
        <v>1159</v>
      </c>
    </row>
    <row r="118" spans="1:16" x14ac:dyDescent="0.2">
      <c r="A118" s="389">
        <v>2</v>
      </c>
      <c r="B118">
        <v>357</v>
      </c>
      <c r="C118">
        <v>1</v>
      </c>
      <c r="D118" s="391">
        <f t="shared" si="1"/>
        <v>45444</v>
      </c>
      <c r="E118" s="390">
        <v>48731</v>
      </c>
      <c r="F118" s="389">
        <v>0</v>
      </c>
      <c r="G118" s="389">
        <v>1</v>
      </c>
      <c r="H118" s="389">
        <f>IF(D118=E118,0,VLOOKUP(D118,'2020A'!$A$5:$AF$12607,HLOOKUP(P118,'2020A'!$A$5:$AF$12607,2,FALSE),FALSE))</f>
        <v>0</v>
      </c>
      <c r="J118" s="389" t="b">
        <v>0</v>
      </c>
      <c r="K118" s="389">
        <v>0</v>
      </c>
      <c r="L118" s="389">
        <v>0</v>
      </c>
      <c r="M118" s="389">
        <v>0</v>
      </c>
      <c r="N118" s="394" t="str">
        <f>VLOOKUP(B118,Tables!$A$2:$B$21,2,FALSE)</f>
        <v>2020A</v>
      </c>
      <c r="O118" t="str">
        <f>VLOOKUP(C118,Tables!$E$2:$F$6,2,FALSE)</f>
        <v>SERIAL</v>
      </c>
      <c r="P118" t="s">
        <v>1160</v>
      </c>
    </row>
    <row r="119" spans="1:16" x14ac:dyDescent="0.2">
      <c r="A119" s="389">
        <v>2</v>
      </c>
      <c r="B119">
        <v>357</v>
      </c>
      <c r="C119">
        <v>1</v>
      </c>
      <c r="D119" s="391">
        <f t="shared" si="1"/>
        <v>45444</v>
      </c>
      <c r="E119" s="390">
        <v>48914</v>
      </c>
      <c r="F119" s="389">
        <v>0</v>
      </c>
      <c r="G119" s="389">
        <v>1</v>
      </c>
      <c r="H119" s="389">
        <f>IF(D119=E119,0,VLOOKUP(D119,'2020A'!$A$5:$AF$12607,HLOOKUP(P119,'2020A'!$A$5:$AF$12607,2,FALSE),FALSE))</f>
        <v>0</v>
      </c>
      <c r="J119" s="389" t="b">
        <v>0</v>
      </c>
      <c r="K119" s="389">
        <v>0</v>
      </c>
      <c r="L119" s="389">
        <v>0</v>
      </c>
      <c r="M119" s="389">
        <v>0</v>
      </c>
      <c r="N119" s="394" t="str">
        <f>VLOOKUP(B119,Tables!$A$2:$B$21,2,FALSE)</f>
        <v>2020A</v>
      </c>
      <c r="O119" t="str">
        <f>VLOOKUP(C119,Tables!$E$2:$F$6,2,FALSE)</f>
        <v>SERIAL</v>
      </c>
      <c r="P119" t="s">
        <v>1161</v>
      </c>
    </row>
    <row r="120" spans="1:16" x14ac:dyDescent="0.2">
      <c r="A120" s="389">
        <v>2</v>
      </c>
      <c r="B120">
        <v>357</v>
      </c>
      <c r="C120">
        <v>2</v>
      </c>
      <c r="D120" s="391">
        <f t="shared" si="1"/>
        <v>45444</v>
      </c>
      <c r="E120" s="390">
        <v>49644</v>
      </c>
      <c r="F120" s="389">
        <v>0</v>
      </c>
      <c r="G120" s="389">
        <v>1</v>
      </c>
      <c r="H120" s="389">
        <f>IF(D120=E120,0,VLOOKUP(D120,'2020A'!$A$5:$AF$12607,HLOOKUP(P120,'2020A'!$A$5:$AF$12607,2,FALSE),FALSE))</f>
        <v>0</v>
      </c>
      <c r="J120" s="389" t="b">
        <v>0</v>
      </c>
      <c r="K120" s="389">
        <v>0</v>
      </c>
      <c r="L120" s="389">
        <v>0</v>
      </c>
      <c r="M120" s="389">
        <v>0</v>
      </c>
      <c r="N120" s="394" t="str">
        <f>VLOOKUP(B120,Tables!$A$2:$B$21,2,FALSE)</f>
        <v>2020A</v>
      </c>
      <c r="O120" t="str">
        <f>VLOOKUP(C120,Tables!$E$2:$F$6,2,FALSE)</f>
        <v>TERM</v>
      </c>
      <c r="P120" t="s">
        <v>1162</v>
      </c>
    </row>
    <row r="121" spans="1:16" x14ac:dyDescent="0.2">
      <c r="A121" s="389">
        <v>2</v>
      </c>
      <c r="B121">
        <v>357</v>
      </c>
      <c r="C121">
        <v>2</v>
      </c>
      <c r="D121" s="391">
        <f t="shared" si="1"/>
        <v>45444</v>
      </c>
      <c r="E121" s="390">
        <v>51105</v>
      </c>
      <c r="F121" s="389">
        <v>0</v>
      </c>
      <c r="G121" s="389">
        <v>1</v>
      </c>
      <c r="H121" s="389">
        <f>IF(D121=E121,0,VLOOKUP(D121,'2020A'!$A$5:$AF$12607,HLOOKUP(P121,'2020A'!$A$5:$AF$12607,2,FALSE),FALSE))</f>
        <v>0</v>
      </c>
      <c r="J121" s="389" t="b">
        <v>0</v>
      </c>
      <c r="K121" s="389">
        <v>0</v>
      </c>
      <c r="L121" s="389">
        <v>0</v>
      </c>
      <c r="M121" s="389">
        <v>0</v>
      </c>
      <c r="N121" s="394" t="str">
        <f>VLOOKUP(B121,Tables!$A$2:$B$21,2,FALSE)</f>
        <v>2020A</v>
      </c>
      <c r="O121" t="str">
        <f>VLOOKUP(C121,Tables!$E$2:$F$6,2,FALSE)</f>
        <v>TERM</v>
      </c>
      <c r="P121" t="s">
        <v>1163</v>
      </c>
    </row>
    <row r="122" spans="1:16" s="393" customFormat="1" x14ac:dyDescent="0.2">
      <c r="A122" s="398">
        <v>2</v>
      </c>
      <c r="B122" s="393">
        <v>357</v>
      </c>
      <c r="C122" s="393">
        <v>7</v>
      </c>
      <c r="D122" s="399">
        <f t="shared" si="1"/>
        <v>45444</v>
      </c>
      <c r="E122" s="392">
        <v>54575</v>
      </c>
      <c r="F122" s="398">
        <v>0</v>
      </c>
      <c r="G122" s="398">
        <v>1</v>
      </c>
      <c r="H122" s="398">
        <f>IF(D122=E122,0,VLOOKUP(D122,'2020A'!$A$5:$AF$12607,HLOOKUP(P122,'2020A'!$A$5:$AF$12607,2,FALSE),FALSE))</f>
        <v>900000</v>
      </c>
      <c r="J122" s="398" t="b">
        <v>0</v>
      </c>
      <c r="K122" s="398">
        <v>0</v>
      </c>
      <c r="L122" s="398">
        <v>0</v>
      </c>
      <c r="M122" s="398">
        <v>0</v>
      </c>
      <c r="N122" s="395" t="str">
        <f>VLOOKUP(B122,Tables!$A$2:$B$21,2,FALSE)</f>
        <v>2020A</v>
      </c>
      <c r="O122" s="393" t="str">
        <f>VLOOKUP(C122,Tables!$E$2:$F$6,2,FALSE)</f>
        <v>TERM - PREMIUM</v>
      </c>
      <c r="P122" s="393" t="s">
        <v>1164</v>
      </c>
    </row>
    <row r="123" spans="1:16" x14ac:dyDescent="0.2">
      <c r="A123" s="389">
        <v>2</v>
      </c>
      <c r="B123">
        <v>358</v>
      </c>
      <c r="C123">
        <v>1</v>
      </c>
      <c r="D123" s="391">
        <f t="shared" si="1"/>
        <v>45444</v>
      </c>
      <c r="E123" s="390">
        <v>45444</v>
      </c>
      <c r="F123" s="389">
        <v>0</v>
      </c>
      <c r="G123" s="389">
        <v>1</v>
      </c>
      <c r="H123" s="389">
        <f>IF(D123=E123,0,VLOOKUP(D123,'2020B'!$A$5:$AF$12607,HLOOKUP(P123,'2020B'!$A$5:$AF$12607,2,FALSE),FALSE))</f>
        <v>0</v>
      </c>
      <c r="J123" s="389" t="b">
        <v>0</v>
      </c>
      <c r="K123" s="389">
        <v>0</v>
      </c>
      <c r="L123" s="389">
        <v>0</v>
      </c>
      <c r="M123" s="389">
        <v>0</v>
      </c>
      <c r="N123" s="394" t="str">
        <f>VLOOKUP(B123,Tables!$A$2:$B$21,2,FALSE)</f>
        <v>2020B</v>
      </c>
      <c r="O123" t="str">
        <f>VLOOKUP(C123,Tables!$E$2:$F$6,2,FALSE)</f>
        <v>SERIAL</v>
      </c>
      <c r="P123" t="s">
        <v>1172</v>
      </c>
    </row>
    <row r="124" spans="1:16" x14ac:dyDescent="0.2">
      <c r="A124" s="389">
        <v>2</v>
      </c>
      <c r="B124">
        <v>358</v>
      </c>
      <c r="C124">
        <v>1</v>
      </c>
      <c r="D124" s="391">
        <f t="shared" si="1"/>
        <v>45444</v>
      </c>
      <c r="E124" s="390">
        <v>45627</v>
      </c>
      <c r="F124" s="389">
        <v>0</v>
      </c>
      <c r="G124" s="389">
        <v>1</v>
      </c>
      <c r="H124" s="389">
        <f>IF(D124=E124,0,VLOOKUP(D124,'2020B'!$A$5:$AF$12607,HLOOKUP(P124,'2020B'!$A$5:$AF$12607,2,FALSE),FALSE))</f>
        <v>0</v>
      </c>
      <c r="J124" s="389" t="b">
        <v>0</v>
      </c>
      <c r="K124" s="389">
        <v>0</v>
      </c>
      <c r="L124" s="389">
        <v>0</v>
      </c>
      <c r="M124" s="389">
        <v>0</v>
      </c>
      <c r="N124" s="394" t="str">
        <f>VLOOKUP(B124,Tables!$A$2:$B$21,2,FALSE)</f>
        <v>2020B</v>
      </c>
      <c r="O124" t="str">
        <f>VLOOKUP(C124,Tables!$E$2:$F$6,2,FALSE)</f>
        <v>SERIAL</v>
      </c>
      <c r="P124" t="s">
        <v>1173</v>
      </c>
    </row>
    <row r="125" spans="1:16" x14ac:dyDescent="0.2">
      <c r="A125" s="389">
        <v>2</v>
      </c>
      <c r="B125">
        <v>358</v>
      </c>
      <c r="C125">
        <v>1</v>
      </c>
      <c r="D125" s="391">
        <f t="shared" si="1"/>
        <v>45444</v>
      </c>
      <c r="E125" s="390">
        <v>45809</v>
      </c>
      <c r="F125" s="389">
        <v>0</v>
      </c>
      <c r="G125" s="389">
        <v>1</v>
      </c>
      <c r="H125" s="389">
        <f>IF(D125=E125,0,VLOOKUP(D125,'2020B'!$A$5:$AF$12607,HLOOKUP(P125,'2020B'!$A$5:$AF$12607,2,FALSE),FALSE))</f>
        <v>0</v>
      </c>
      <c r="J125" s="389" t="b">
        <v>0</v>
      </c>
      <c r="K125" s="389">
        <v>0</v>
      </c>
      <c r="L125" s="389">
        <v>0</v>
      </c>
      <c r="M125" s="389">
        <v>0</v>
      </c>
      <c r="N125" s="394" t="str">
        <f>VLOOKUP(B125,Tables!$A$2:$B$21,2,FALSE)</f>
        <v>2020B</v>
      </c>
      <c r="O125" t="str">
        <f>VLOOKUP(C125,Tables!$E$2:$F$6,2,FALSE)</f>
        <v>SERIAL</v>
      </c>
      <c r="P125" t="s">
        <v>1174</v>
      </c>
    </row>
    <row r="126" spans="1:16" x14ac:dyDescent="0.2">
      <c r="A126" s="389">
        <v>2</v>
      </c>
      <c r="B126">
        <v>358</v>
      </c>
      <c r="C126">
        <v>1</v>
      </c>
      <c r="D126" s="391">
        <f t="shared" si="1"/>
        <v>45444</v>
      </c>
      <c r="E126" s="390">
        <v>45992</v>
      </c>
      <c r="F126" s="389">
        <v>0</v>
      </c>
      <c r="G126" s="389">
        <v>1</v>
      </c>
      <c r="H126" s="389">
        <f>IF(D126=E126,0,VLOOKUP(D126,'2020B'!$A$5:$AF$12607,HLOOKUP(P126,'2020B'!$A$5:$AF$12607,2,FALSE),FALSE))</f>
        <v>0</v>
      </c>
      <c r="J126" s="389" t="b">
        <v>0</v>
      </c>
      <c r="K126" s="389">
        <v>0</v>
      </c>
      <c r="L126" s="389">
        <v>0</v>
      </c>
      <c r="M126" s="389">
        <v>0</v>
      </c>
      <c r="N126" s="394" t="str">
        <f>VLOOKUP(B126,Tables!$A$2:$B$21,2,FALSE)</f>
        <v>2020B</v>
      </c>
      <c r="O126" t="str">
        <f>VLOOKUP(C126,Tables!$E$2:$F$6,2,FALSE)</f>
        <v>SERIAL</v>
      </c>
      <c r="P126" t="s">
        <v>1175</v>
      </c>
    </row>
    <row r="127" spans="1:16" x14ac:dyDescent="0.2">
      <c r="A127" s="389">
        <v>2</v>
      </c>
      <c r="B127">
        <v>358</v>
      </c>
      <c r="C127">
        <v>1</v>
      </c>
      <c r="D127" s="391">
        <f t="shared" si="1"/>
        <v>45444</v>
      </c>
      <c r="E127" s="390">
        <v>46174</v>
      </c>
      <c r="F127" s="389">
        <v>0</v>
      </c>
      <c r="G127" s="389">
        <v>1</v>
      </c>
      <c r="H127" s="389">
        <f>IF(D127=E127,0,VLOOKUP(D127,'2020B'!$A$5:$AF$12607,HLOOKUP(P127,'2020B'!$A$5:$AF$12607,2,FALSE),FALSE))</f>
        <v>0</v>
      </c>
      <c r="J127" s="389" t="b">
        <v>0</v>
      </c>
      <c r="K127" s="389">
        <v>0</v>
      </c>
      <c r="L127" s="389">
        <v>0</v>
      </c>
      <c r="M127" s="389">
        <v>0</v>
      </c>
      <c r="N127" s="394" t="str">
        <f>VLOOKUP(B127,Tables!$A$2:$B$21,2,FALSE)</f>
        <v>2020B</v>
      </c>
      <c r="O127" t="str">
        <f>VLOOKUP(C127,Tables!$E$2:$F$6,2,FALSE)</f>
        <v>SERIAL</v>
      </c>
      <c r="P127" t="s">
        <v>1176</v>
      </c>
    </row>
    <row r="128" spans="1:16" x14ac:dyDescent="0.2">
      <c r="A128" s="389">
        <v>2</v>
      </c>
      <c r="B128">
        <v>358</v>
      </c>
      <c r="C128">
        <v>1</v>
      </c>
      <c r="D128" s="391">
        <f t="shared" si="1"/>
        <v>45444</v>
      </c>
      <c r="E128" s="390">
        <v>46357</v>
      </c>
      <c r="F128" s="389">
        <v>0</v>
      </c>
      <c r="G128" s="389">
        <v>1</v>
      </c>
      <c r="H128" s="389">
        <f>IF(D128=E128,0,VLOOKUP(D128,'2020B'!$A$5:$AF$12607,HLOOKUP(P128,'2020B'!$A$5:$AF$12607,2,FALSE),FALSE))</f>
        <v>0</v>
      </c>
      <c r="J128" s="389" t="b">
        <v>0</v>
      </c>
      <c r="K128" s="389">
        <v>0</v>
      </c>
      <c r="L128" s="389">
        <v>0</v>
      </c>
      <c r="M128" s="389">
        <v>0</v>
      </c>
      <c r="N128" s="394" t="str">
        <f>VLOOKUP(B128,Tables!$A$2:$B$21,2,FALSE)</f>
        <v>2020B</v>
      </c>
      <c r="O128" t="str">
        <f>VLOOKUP(C128,Tables!$E$2:$F$6,2,FALSE)</f>
        <v>SERIAL</v>
      </c>
      <c r="P128" t="s">
        <v>1177</v>
      </c>
    </row>
    <row r="129" spans="1:16" x14ac:dyDescent="0.2">
      <c r="A129" s="389">
        <v>2</v>
      </c>
      <c r="B129">
        <v>358</v>
      </c>
      <c r="C129">
        <v>1</v>
      </c>
      <c r="D129" s="391">
        <f t="shared" ref="D129:D192" si="2">$D$2</f>
        <v>45444</v>
      </c>
      <c r="E129" s="390">
        <v>46539</v>
      </c>
      <c r="F129" s="389">
        <v>0</v>
      </c>
      <c r="G129" s="389">
        <v>1</v>
      </c>
      <c r="H129" s="389">
        <f>IF(D129=E129,0,VLOOKUP(D129,'2020B'!$A$5:$AF$12607,HLOOKUP(P129,'2020B'!$A$5:$AF$12607,2,FALSE),FALSE))</f>
        <v>0</v>
      </c>
      <c r="J129" s="389" t="b">
        <v>0</v>
      </c>
      <c r="K129" s="389">
        <v>0</v>
      </c>
      <c r="L129" s="389">
        <v>0</v>
      </c>
      <c r="M129" s="389">
        <v>0</v>
      </c>
      <c r="N129" s="394" t="str">
        <f>VLOOKUP(B129,Tables!$A$2:$B$21,2,FALSE)</f>
        <v>2020B</v>
      </c>
      <c r="O129" t="str">
        <f>VLOOKUP(C129,Tables!$E$2:$F$6,2,FALSE)</f>
        <v>SERIAL</v>
      </c>
      <c r="P129" t="s">
        <v>1178</v>
      </c>
    </row>
    <row r="130" spans="1:16" x14ac:dyDescent="0.2">
      <c r="A130" s="389">
        <v>2</v>
      </c>
      <c r="B130">
        <v>358</v>
      </c>
      <c r="C130">
        <v>1</v>
      </c>
      <c r="D130" s="391">
        <f t="shared" si="2"/>
        <v>45444</v>
      </c>
      <c r="E130" s="390">
        <v>46722</v>
      </c>
      <c r="F130" s="389">
        <v>0</v>
      </c>
      <c r="G130" s="389">
        <v>1</v>
      </c>
      <c r="H130" s="389">
        <f>IF(D130=E130,0,VLOOKUP(D130,'2020B'!$A$5:$AF$12607,HLOOKUP(P130,'2020B'!$A$5:$AF$12607,2,FALSE),FALSE))</f>
        <v>0</v>
      </c>
      <c r="J130" s="389" t="b">
        <v>0</v>
      </c>
      <c r="K130" s="389">
        <v>0</v>
      </c>
      <c r="L130" s="389">
        <v>0</v>
      </c>
      <c r="M130" s="389">
        <v>0</v>
      </c>
      <c r="N130" s="394" t="str">
        <f>VLOOKUP(B130,Tables!$A$2:$B$21,2,FALSE)</f>
        <v>2020B</v>
      </c>
      <c r="O130" t="str">
        <f>VLOOKUP(C130,Tables!$E$2:$F$6,2,FALSE)</f>
        <v>SERIAL</v>
      </c>
      <c r="P130" t="s">
        <v>1179</v>
      </c>
    </row>
    <row r="131" spans="1:16" x14ac:dyDescent="0.2">
      <c r="A131" s="389">
        <v>2</v>
      </c>
      <c r="B131">
        <v>358</v>
      </c>
      <c r="C131">
        <v>1</v>
      </c>
      <c r="D131" s="391">
        <f t="shared" si="2"/>
        <v>45444</v>
      </c>
      <c r="E131" s="390">
        <v>46905</v>
      </c>
      <c r="F131" s="389">
        <v>0</v>
      </c>
      <c r="G131" s="389">
        <v>1</v>
      </c>
      <c r="H131" s="389">
        <f>IF(D131=E131,0,VLOOKUP(D131,'2020B'!$A$5:$AF$12607,HLOOKUP(P131,'2020B'!$A$5:$AF$12607,2,FALSE),FALSE))</f>
        <v>0</v>
      </c>
      <c r="J131" s="389" t="b">
        <v>0</v>
      </c>
      <c r="K131" s="389">
        <v>0</v>
      </c>
      <c r="L131" s="389">
        <v>0</v>
      </c>
      <c r="M131" s="389">
        <v>0</v>
      </c>
      <c r="N131" s="394" t="str">
        <f>VLOOKUP(B131,Tables!$A$2:$B$21,2,FALSE)</f>
        <v>2020B</v>
      </c>
      <c r="O131" t="str">
        <f>VLOOKUP(C131,Tables!$E$2:$F$6,2,FALSE)</f>
        <v>SERIAL</v>
      </c>
      <c r="P131" t="s">
        <v>1180</v>
      </c>
    </row>
    <row r="132" spans="1:16" x14ac:dyDescent="0.2">
      <c r="A132" s="389">
        <v>2</v>
      </c>
      <c r="B132">
        <v>358</v>
      </c>
      <c r="C132">
        <v>1</v>
      </c>
      <c r="D132" s="391">
        <f t="shared" si="2"/>
        <v>45444</v>
      </c>
      <c r="E132" s="390">
        <v>47088</v>
      </c>
      <c r="F132" s="389">
        <v>0</v>
      </c>
      <c r="G132" s="389">
        <v>1</v>
      </c>
      <c r="H132" s="389">
        <f>IF(D132=E132,0,VLOOKUP(D132,'2020B'!$A$5:$AF$12607,HLOOKUP(P132,'2020B'!$A$5:$AF$12607,2,FALSE),FALSE))</f>
        <v>0</v>
      </c>
      <c r="J132" s="389" t="b">
        <v>0</v>
      </c>
      <c r="K132" s="389">
        <v>0</v>
      </c>
      <c r="L132" s="389">
        <v>0</v>
      </c>
      <c r="M132" s="389">
        <v>0</v>
      </c>
      <c r="N132" s="394" t="str">
        <f>VLOOKUP(B132,Tables!$A$2:$B$21,2,FALSE)</f>
        <v>2020B</v>
      </c>
      <c r="O132" t="str">
        <f>VLOOKUP(C132,Tables!$E$2:$F$6,2,FALSE)</f>
        <v>SERIAL</v>
      </c>
      <c r="P132" t="s">
        <v>1181</v>
      </c>
    </row>
    <row r="133" spans="1:16" x14ac:dyDescent="0.2">
      <c r="A133" s="389">
        <v>2</v>
      </c>
      <c r="B133">
        <v>358</v>
      </c>
      <c r="C133">
        <v>1</v>
      </c>
      <c r="D133" s="391">
        <f t="shared" si="2"/>
        <v>45444</v>
      </c>
      <c r="E133" s="390">
        <v>47270</v>
      </c>
      <c r="F133" s="389">
        <v>0</v>
      </c>
      <c r="G133" s="389">
        <v>1</v>
      </c>
      <c r="H133" s="389">
        <f>IF(D133=E133,0,VLOOKUP(D133,'2020B'!$A$5:$AF$12607,HLOOKUP(P133,'2020B'!$A$5:$AF$12607,2,FALSE),FALSE))</f>
        <v>0</v>
      </c>
      <c r="J133" s="389" t="b">
        <v>0</v>
      </c>
      <c r="K133" s="389">
        <v>0</v>
      </c>
      <c r="L133" s="389">
        <v>0</v>
      </c>
      <c r="M133" s="389">
        <v>0</v>
      </c>
      <c r="N133" s="394" t="str">
        <f>VLOOKUP(B133,Tables!$A$2:$B$21,2,FALSE)</f>
        <v>2020B</v>
      </c>
      <c r="O133" t="str">
        <f>VLOOKUP(C133,Tables!$E$2:$F$6,2,FALSE)</f>
        <v>SERIAL</v>
      </c>
      <c r="P133" t="s">
        <v>1182</v>
      </c>
    </row>
    <row r="134" spans="1:16" x14ac:dyDescent="0.2">
      <c r="A134" s="389">
        <v>2</v>
      </c>
      <c r="B134">
        <v>358</v>
      </c>
      <c r="C134">
        <v>1</v>
      </c>
      <c r="D134" s="391">
        <f t="shared" si="2"/>
        <v>45444</v>
      </c>
      <c r="E134" s="390">
        <v>47453</v>
      </c>
      <c r="F134" s="389">
        <v>0</v>
      </c>
      <c r="G134" s="389">
        <v>1</v>
      </c>
      <c r="H134" s="389">
        <f>IF(D134=E134,0,VLOOKUP(D134,'2020B'!$A$5:$AF$12607,HLOOKUP(P134,'2020B'!$A$5:$AF$12607,2,FALSE),FALSE))</f>
        <v>0</v>
      </c>
      <c r="J134" s="389" t="b">
        <v>0</v>
      </c>
      <c r="K134" s="389">
        <v>0</v>
      </c>
      <c r="L134" s="389">
        <v>0</v>
      </c>
      <c r="M134" s="389">
        <v>0</v>
      </c>
      <c r="N134" s="394" t="str">
        <f>VLOOKUP(B134,Tables!$A$2:$B$21,2,FALSE)</f>
        <v>2020B</v>
      </c>
      <c r="O134" t="str">
        <f>VLOOKUP(C134,Tables!$E$2:$F$6,2,FALSE)</f>
        <v>SERIAL</v>
      </c>
      <c r="P134" t="s">
        <v>1183</v>
      </c>
    </row>
    <row r="135" spans="1:16" x14ac:dyDescent="0.2">
      <c r="A135" s="389">
        <v>2</v>
      </c>
      <c r="B135">
        <v>358</v>
      </c>
      <c r="C135">
        <v>1</v>
      </c>
      <c r="D135" s="391">
        <f t="shared" si="2"/>
        <v>45444</v>
      </c>
      <c r="E135" s="390">
        <v>47635</v>
      </c>
      <c r="F135" s="389">
        <v>0</v>
      </c>
      <c r="G135" s="389">
        <v>1</v>
      </c>
      <c r="H135" s="389">
        <f>IF(D135=E135,0,VLOOKUP(D135,'2020B'!$A$5:$AF$12607,HLOOKUP(P135,'2020B'!$A$5:$AF$12607,2,FALSE),FALSE))</f>
        <v>0</v>
      </c>
      <c r="J135" s="389" t="b">
        <v>0</v>
      </c>
      <c r="K135" s="389">
        <v>0</v>
      </c>
      <c r="L135" s="389">
        <v>0</v>
      </c>
      <c r="M135" s="389">
        <v>0</v>
      </c>
      <c r="N135" s="394" t="str">
        <f>VLOOKUP(B135,Tables!$A$2:$B$21,2,FALSE)</f>
        <v>2020B</v>
      </c>
      <c r="O135" t="str">
        <f>VLOOKUP(C135,Tables!$E$2:$F$6,2,FALSE)</f>
        <v>SERIAL</v>
      </c>
      <c r="P135" t="s">
        <v>1184</v>
      </c>
    </row>
    <row r="136" spans="1:16" x14ac:dyDescent="0.2">
      <c r="A136" s="389">
        <v>2</v>
      </c>
      <c r="B136">
        <v>358</v>
      </c>
      <c r="C136">
        <v>1</v>
      </c>
      <c r="D136" s="391">
        <f t="shared" si="2"/>
        <v>45444</v>
      </c>
      <c r="E136" s="390">
        <v>47818</v>
      </c>
      <c r="F136" s="389">
        <v>0</v>
      </c>
      <c r="G136" s="389">
        <v>1</v>
      </c>
      <c r="H136" s="389">
        <f>IF(D136=E136,0,VLOOKUP(D136,'2020B'!$A$5:$AF$12607,HLOOKUP(P136,'2020B'!$A$5:$AF$12607,2,FALSE),FALSE))</f>
        <v>0</v>
      </c>
      <c r="J136" s="389" t="b">
        <v>0</v>
      </c>
      <c r="K136" s="389">
        <v>0</v>
      </c>
      <c r="L136" s="389">
        <v>0</v>
      </c>
      <c r="M136" s="389">
        <v>0</v>
      </c>
      <c r="N136" s="394" t="str">
        <f>VLOOKUP(B136,Tables!$A$2:$B$21,2,FALSE)</f>
        <v>2020B</v>
      </c>
      <c r="O136" t="str">
        <f>VLOOKUP(C136,Tables!$E$2:$F$6,2,FALSE)</f>
        <v>SERIAL</v>
      </c>
      <c r="P136" t="s">
        <v>1185</v>
      </c>
    </row>
    <row r="137" spans="1:16" x14ac:dyDescent="0.2">
      <c r="A137" s="389">
        <v>2</v>
      </c>
      <c r="B137">
        <v>358</v>
      </c>
      <c r="C137">
        <v>1</v>
      </c>
      <c r="D137" s="391">
        <f t="shared" si="2"/>
        <v>45444</v>
      </c>
      <c r="E137" s="390">
        <v>48000</v>
      </c>
      <c r="F137" s="389">
        <v>0</v>
      </c>
      <c r="G137" s="389">
        <v>1</v>
      </c>
      <c r="H137" s="389">
        <f>IF(D137=E137,0,VLOOKUP(D137,'2020B'!$A$5:$AF$12607,HLOOKUP(P137,'2020B'!$A$5:$AF$12607,2,FALSE),FALSE))</f>
        <v>0</v>
      </c>
      <c r="J137" s="389" t="b">
        <v>0</v>
      </c>
      <c r="K137" s="389">
        <v>0</v>
      </c>
      <c r="L137" s="389">
        <v>0</v>
      </c>
      <c r="M137" s="389">
        <v>0</v>
      </c>
      <c r="N137" s="394" t="str">
        <f>VLOOKUP(B137,Tables!$A$2:$B$21,2,FALSE)</f>
        <v>2020B</v>
      </c>
      <c r="O137" t="str">
        <f>VLOOKUP(C137,Tables!$E$2:$F$6,2,FALSE)</f>
        <v>SERIAL</v>
      </c>
      <c r="P137" t="s">
        <v>1186</v>
      </c>
    </row>
    <row r="138" spans="1:16" x14ac:dyDescent="0.2">
      <c r="A138" s="389">
        <v>2</v>
      </c>
      <c r="B138">
        <v>358</v>
      </c>
      <c r="C138">
        <v>1</v>
      </c>
      <c r="D138" s="391">
        <f t="shared" si="2"/>
        <v>45444</v>
      </c>
      <c r="E138" s="390">
        <v>48183</v>
      </c>
      <c r="F138" s="389">
        <v>0</v>
      </c>
      <c r="G138" s="389">
        <v>1</v>
      </c>
      <c r="H138" s="389">
        <f>IF(D138=E138,0,VLOOKUP(D138,'2020B'!$A$5:$AF$12607,HLOOKUP(P138,'2020B'!$A$5:$AF$12607,2,FALSE),FALSE))</f>
        <v>0</v>
      </c>
      <c r="J138" s="389" t="b">
        <v>0</v>
      </c>
      <c r="K138" s="389">
        <v>0</v>
      </c>
      <c r="L138" s="389">
        <v>0</v>
      </c>
      <c r="M138" s="389">
        <v>0</v>
      </c>
      <c r="N138" s="394" t="str">
        <f>VLOOKUP(B138,Tables!$A$2:$B$21,2,FALSE)</f>
        <v>2020B</v>
      </c>
      <c r="O138" t="str">
        <f>VLOOKUP(C138,Tables!$E$2:$F$6,2,FALSE)</f>
        <v>SERIAL</v>
      </c>
      <c r="P138" t="s">
        <v>1187</v>
      </c>
    </row>
    <row r="139" spans="1:16" x14ac:dyDescent="0.2">
      <c r="A139" s="389">
        <v>2</v>
      </c>
      <c r="B139">
        <v>358</v>
      </c>
      <c r="C139">
        <v>1</v>
      </c>
      <c r="D139" s="391">
        <f t="shared" si="2"/>
        <v>45444</v>
      </c>
      <c r="E139" s="390">
        <v>48366</v>
      </c>
      <c r="F139" s="389">
        <v>0</v>
      </c>
      <c r="G139" s="389">
        <v>1</v>
      </c>
      <c r="H139" s="389">
        <f>IF(D139=E139,0,VLOOKUP(D139,'2020B'!$A$5:$AF$12607,HLOOKUP(P139,'2020B'!$A$5:$AF$12607,2,FALSE),FALSE))</f>
        <v>0</v>
      </c>
      <c r="J139" s="389" t="b">
        <v>0</v>
      </c>
      <c r="K139" s="389">
        <v>0</v>
      </c>
      <c r="L139" s="389">
        <v>0</v>
      </c>
      <c r="M139" s="389">
        <v>0</v>
      </c>
      <c r="N139" s="394" t="str">
        <f>VLOOKUP(B139,Tables!$A$2:$B$21,2,FALSE)</f>
        <v>2020B</v>
      </c>
      <c r="O139" t="str">
        <f>VLOOKUP(C139,Tables!$E$2:$F$6,2,FALSE)</f>
        <v>SERIAL</v>
      </c>
      <c r="P139" t="s">
        <v>1188</v>
      </c>
    </row>
    <row r="140" spans="1:16" x14ac:dyDescent="0.2">
      <c r="A140" s="389">
        <v>2</v>
      </c>
      <c r="B140">
        <v>358</v>
      </c>
      <c r="C140">
        <v>1</v>
      </c>
      <c r="D140" s="391">
        <f t="shared" si="2"/>
        <v>45444</v>
      </c>
      <c r="E140" s="390">
        <v>48549</v>
      </c>
      <c r="F140" s="389">
        <v>0</v>
      </c>
      <c r="G140" s="389">
        <v>1</v>
      </c>
      <c r="H140" s="389">
        <f>IF(D140=E140,0,VLOOKUP(D140,'2020B'!$A$5:$AF$12607,HLOOKUP(P140,'2020B'!$A$5:$AF$12607,2,FALSE),FALSE))</f>
        <v>0</v>
      </c>
      <c r="J140" s="389" t="b">
        <v>0</v>
      </c>
      <c r="K140" s="389">
        <v>0</v>
      </c>
      <c r="L140" s="389">
        <v>0</v>
      </c>
      <c r="M140" s="389">
        <v>0</v>
      </c>
      <c r="N140" s="394" t="str">
        <f>VLOOKUP(B140,Tables!$A$2:$B$21,2,FALSE)</f>
        <v>2020B</v>
      </c>
      <c r="O140" t="str">
        <f>VLOOKUP(C140,Tables!$E$2:$F$6,2,FALSE)</f>
        <v>SERIAL</v>
      </c>
      <c r="P140" t="s">
        <v>1189</v>
      </c>
    </row>
    <row r="141" spans="1:16" x14ac:dyDescent="0.2">
      <c r="A141" s="389">
        <v>2</v>
      </c>
      <c r="B141">
        <v>358</v>
      </c>
      <c r="C141">
        <v>2</v>
      </c>
      <c r="D141" s="391">
        <f t="shared" si="2"/>
        <v>45444</v>
      </c>
      <c r="E141" s="390">
        <v>49644</v>
      </c>
      <c r="F141" s="389">
        <v>0</v>
      </c>
      <c r="G141" s="389">
        <v>1</v>
      </c>
      <c r="H141" s="389">
        <f>IF(D141=E141,0,VLOOKUP(D141,'2020B'!$A$5:$AF$12607,HLOOKUP(P141,'2020B'!$A$5:$AF$12607,2,FALSE),FALSE))</f>
        <v>0</v>
      </c>
      <c r="J141" s="389" t="b">
        <v>0</v>
      </c>
      <c r="K141" s="389">
        <v>0</v>
      </c>
      <c r="L141" s="389">
        <v>0</v>
      </c>
      <c r="M141" s="389">
        <v>0</v>
      </c>
      <c r="N141" s="394" t="str">
        <f>VLOOKUP(B141,Tables!$A$2:$B$21,2,FALSE)</f>
        <v>2020B</v>
      </c>
      <c r="O141" t="str">
        <f>VLOOKUP(C141,Tables!$E$2:$F$6,2,FALSE)</f>
        <v>TERM</v>
      </c>
      <c r="P141" t="s">
        <v>1190</v>
      </c>
    </row>
    <row r="142" spans="1:16" x14ac:dyDescent="0.2">
      <c r="A142" s="389">
        <v>2</v>
      </c>
      <c r="B142">
        <v>358</v>
      </c>
      <c r="C142">
        <v>2</v>
      </c>
      <c r="D142" s="391">
        <f t="shared" si="2"/>
        <v>45444</v>
      </c>
      <c r="E142" s="390">
        <v>51471</v>
      </c>
      <c r="F142" s="389">
        <v>0</v>
      </c>
      <c r="G142" s="389">
        <v>1</v>
      </c>
      <c r="H142" s="389">
        <f>IF(D142=E142,0,VLOOKUP(D142,'2020B'!$A$5:$AF$12607,HLOOKUP(P142,'2020B'!$A$5:$AF$12607,2,FALSE),FALSE))</f>
        <v>0</v>
      </c>
      <c r="J142" s="389" t="b">
        <v>0</v>
      </c>
      <c r="K142" s="389">
        <v>0</v>
      </c>
      <c r="L142" s="389">
        <v>0</v>
      </c>
      <c r="M142" s="389">
        <v>0</v>
      </c>
      <c r="N142" s="394" t="str">
        <f>VLOOKUP(B142,Tables!$A$2:$B$21,2,FALSE)</f>
        <v>2020B</v>
      </c>
      <c r="O142" t="str">
        <f>VLOOKUP(C142,Tables!$E$2:$F$6,2,FALSE)</f>
        <v>TERM</v>
      </c>
      <c r="P142" t="s">
        <v>1191</v>
      </c>
    </row>
    <row r="143" spans="1:16" x14ac:dyDescent="0.2">
      <c r="A143" s="389">
        <v>2</v>
      </c>
      <c r="B143">
        <v>358</v>
      </c>
      <c r="C143">
        <v>2</v>
      </c>
      <c r="D143" s="391">
        <f t="shared" si="2"/>
        <v>45444</v>
      </c>
      <c r="E143" s="390">
        <v>53297</v>
      </c>
      <c r="F143" s="389">
        <v>0</v>
      </c>
      <c r="G143" s="389">
        <v>1</v>
      </c>
      <c r="H143" s="389">
        <f>IF(D143=E143,0,VLOOKUP(D143,'2020B'!$A$5:$AF$12607,HLOOKUP(P143,'2020B'!$A$5:$AF$12607,2,FALSE),FALSE))</f>
        <v>0</v>
      </c>
      <c r="J143" s="389" t="b">
        <v>0</v>
      </c>
      <c r="K143" s="389">
        <v>0</v>
      </c>
      <c r="L143" s="389">
        <v>0</v>
      </c>
      <c r="M143" s="389">
        <v>0</v>
      </c>
      <c r="N143" s="394" t="str">
        <f>VLOOKUP(B143,Tables!$A$2:$B$21,2,FALSE)</f>
        <v>2020B</v>
      </c>
      <c r="O143" t="str">
        <f>VLOOKUP(C143,Tables!$E$2:$F$6,2,FALSE)</f>
        <v>TERM</v>
      </c>
      <c r="P143" t="s">
        <v>1192</v>
      </c>
    </row>
    <row r="144" spans="1:16" s="393" customFormat="1" x14ac:dyDescent="0.2">
      <c r="A144" s="398">
        <v>2</v>
      </c>
      <c r="B144" s="393">
        <v>358</v>
      </c>
      <c r="C144" s="393">
        <v>7</v>
      </c>
      <c r="D144" s="399">
        <f t="shared" si="2"/>
        <v>45444</v>
      </c>
      <c r="E144" s="392">
        <v>55123</v>
      </c>
      <c r="F144" s="398">
        <v>0</v>
      </c>
      <c r="G144" s="398">
        <v>1</v>
      </c>
      <c r="H144" s="398">
        <f>IF(D144=E144,0,VLOOKUP(D144,'2020B'!$A$5:$AF$12607,HLOOKUP(P144,'2020B'!$A$5:$AF$12607,2,FALSE),FALSE))</f>
        <v>980000</v>
      </c>
      <c r="J144" s="398" t="b">
        <v>0</v>
      </c>
      <c r="K144" s="398">
        <v>0</v>
      </c>
      <c r="L144" s="398">
        <v>0</v>
      </c>
      <c r="M144" s="398">
        <v>0</v>
      </c>
      <c r="N144" s="395" t="str">
        <f>VLOOKUP(B144,Tables!$A$2:$B$21,2,FALSE)</f>
        <v>2020B</v>
      </c>
      <c r="O144" s="393" t="str">
        <f>VLOOKUP(C144,Tables!$E$2:$F$6,2,FALSE)</f>
        <v>TERM - PREMIUM</v>
      </c>
      <c r="P144" s="393" t="s">
        <v>1193</v>
      </c>
    </row>
    <row r="145" spans="1:16" x14ac:dyDescent="0.2">
      <c r="A145" s="389">
        <v>2</v>
      </c>
      <c r="B145">
        <v>359</v>
      </c>
      <c r="C145">
        <v>1</v>
      </c>
      <c r="D145" s="391">
        <f t="shared" si="2"/>
        <v>45444</v>
      </c>
      <c r="E145" s="390">
        <v>47453</v>
      </c>
      <c r="F145" s="389">
        <v>0</v>
      </c>
      <c r="G145" s="389">
        <v>1</v>
      </c>
      <c r="H145" s="389">
        <f>IF(D145=E145,0,VLOOKUP(D145,'2021A'!$A$5:$AF$12607,HLOOKUP(P145,'2021A'!$A$5:$AF$12607,2,FALSE),FALSE))</f>
        <v>0</v>
      </c>
      <c r="J145" s="389" t="b">
        <v>0</v>
      </c>
      <c r="K145" s="389">
        <v>0</v>
      </c>
      <c r="L145" s="389">
        <v>0</v>
      </c>
      <c r="M145" s="389">
        <v>0</v>
      </c>
      <c r="N145" s="394" t="str">
        <f>VLOOKUP(B145,Tables!$A$2:$B$21,2,FALSE)</f>
        <v>2021A</v>
      </c>
      <c r="O145" t="str">
        <f>VLOOKUP(C145,Tables!$E$2:$F$6,2,FALSE)</f>
        <v>SERIAL</v>
      </c>
      <c r="P145" t="s">
        <v>1211</v>
      </c>
    </row>
    <row r="146" spans="1:16" x14ac:dyDescent="0.2">
      <c r="A146" s="389">
        <v>2</v>
      </c>
      <c r="B146">
        <v>359</v>
      </c>
      <c r="C146">
        <v>1</v>
      </c>
      <c r="D146" s="391">
        <f t="shared" si="2"/>
        <v>45444</v>
      </c>
      <c r="E146" s="390">
        <v>47635</v>
      </c>
      <c r="F146" s="389">
        <v>0</v>
      </c>
      <c r="G146" s="389">
        <v>1</v>
      </c>
      <c r="H146" s="389">
        <f>IF(D146=E146,0,VLOOKUP(D146,'2021A'!$A$5:$AF$12607,HLOOKUP(P146,'2021A'!$A$5:$AF$12607,2,FALSE),FALSE))</f>
        <v>0</v>
      </c>
      <c r="J146" s="389" t="b">
        <v>0</v>
      </c>
      <c r="K146" s="389">
        <v>0</v>
      </c>
      <c r="L146" s="389">
        <v>0</v>
      </c>
      <c r="M146" s="389">
        <v>0</v>
      </c>
      <c r="N146" s="394" t="str">
        <f>VLOOKUP(B146,Tables!$A$2:$B$21,2,FALSE)</f>
        <v>2021A</v>
      </c>
      <c r="O146" t="str">
        <f>VLOOKUP(C146,Tables!$E$2:$F$6,2,FALSE)</f>
        <v>SERIAL</v>
      </c>
      <c r="P146" t="s">
        <v>1212</v>
      </c>
    </row>
    <row r="147" spans="1:16" x14ac:dyDescent="0.2">
      <c r="A147" s="389">
        <v>2</v>
      </c>
      <c r="B147">
        <v>359</v>
      </c>
      <c r="C147">
        <v>1</v>
      </c>
      <c r="D147" s="391">
        <f t="shared" si="2"/>
        <v>45444</v>
      </c>
      <c r="E147" s="390">
        <v>47818</v>
      </c>
      <c r="F147" s="389">
        <v>0</v>
      </c>
      <c r="G147" s="389">
        <v>1</v>
      </c>
      <c r="H147" s="389">
        <f>IF(D147=E147,0,VLOOKUP(D147,'2021A'!$A$5:$AF$12607,HLOOKUP(P147,'2021A'!$A$5:$AF$12607,2,FALSE),FALSE))</f>
        <v>0</v>
      </c>
      <c r="J147" s="389" t="b">
        <v>0</v>
      </c>
      <c r="K147" s="389">
        <v>0</v>
      </c>
      <c r="L147" s="389">
        <v>0</v>
      </c>
      <c r="M147" s="389">
        <v>0</v>
      </c>
      <c r="N147" s="394" t="str">
        <f>VLOOKUP(B147,Tables!$A$2:$B$21,2,FALSE)</f>
        <v>2021A</v>
      </c>
      <c r="O147" t="str">
        <f>VLOOKUP(C147,Tables!$E$2:$F$6,2,FALSE)</f>
        <v>SERIAL</v>
      </c>
      <c r="P147" t="s">
        <v>1213</v>
      </c>
    </row>
    <row r="148" spans="1:16" x14ac:dyDescent="0.2">
      <c r="A148" s="389">
        <v>2</v>
      </c>
      <c r="B148">
        <v>359</v>
      </c>
      <c r="C148">
        <v>1</v>
      </c>
      <c r="D148" s="391">
        <f t="shared" si="2"/>
        <v>45444</v>
      </c>
      <c r="E148" s="390">
        <v>48000</v>
      </c>
      <c r="F148" s="389">
        <v>0</v>
      </c>
      <c r="G148" s="389">
        <v>1</v>
      </c>
      <c r="H148" s="389">
        <f>IF(D148=E148,0,VLOOKUP(D148,'2021A'!$A$5:$AF$12607,HLOOKUP(P148,'2021A'!$A$5:$AF$12607,2,FALSE),FALSE))</f>
        <v>0</v>
      </c>
      <c r="J148" s="389" t="b">
        <v>0</v>
      </c>
      <c r="K148" s="389">
        <v>0</v>
      </c>
      <c r="L148" s="389">
        <v>0</v>
      </c>
      <c r="M148" s="389">
        <v>0</v>
      </c>
      <c r="N148" s="394" t="str">
        <f>VLOOKUP(B148,Tables!$A$2:$B$21,2,FALSE)</f>
        <v>2021A</v>
      </c>
      <c r="O148" t="str">
        <f>VLOOKUP(C148,Tables!$E$2:$F$6,2,FALSE)</f>
        <v>SERIAL</v>
      </c>
      <c r="P148" t="s">
        <v>1214</v>
      </c>
    </row>
    <row r="149" spans="1:16" x14ac:dyDescent="0.2">
      <c r="A149" s="389">
        <v>2</v>
      </c>
      <c r="B149">
        <v>359</v>
      </c>
      <c r="C149">
        <v>1</v>
      </c>
      <c r="D149" s="391">
        <f t="shared" si="2"/>
        <v>45444</v>
      </c>
      <c r="E149" s="390">
        <v>48183</v>
      </c>
      <c r="F149" s="389">
        <v>0</v>
      </c>
      <c r="G149" s="389">
        <v>1</v>
      </c>
      <c r="H149" s="389">
        <f>IF(D149=E149,0,VLOOKUP(D149,'2021A'!$A$5:$AF$12607,HLOOKUP(P149,'2021A'!$A$5:$AF$12607,2,FALSE),FALSE))</f>
        <v>0</v>
      </c>
      <c r="J149" s="389" t="b">
        <v>0</v>
      </c>
      <c r="K149" s="389">
        <v>0</v>
      </c>
      <c r="L149" s="389">
        <v>0</v>
      </c>
      <c r="M149" s="389">
        <v>0</v>
      </c>
      <c r="N149" s="394" t="str">
        <f>VLOOKUP(B149,Tables!$A$2:$B$21,2,FALSE)</f>
        <v>2021A</v>
      </c>
      <c r="O149" t="str">
        <f>VLOOKUP(C149,Tables!$E$2:$F$6,2,FALSE)</f>
        <v>SERIAL</v>
      </c>
      <c r="P149" t="s">
        <v>1215</v>
      </c>
    </row>
    <row r="150" spans="1:16" x14ac:dyDescent="0.2">
      <c r="A150" s="389">
        <v>2</v>
      </c>
      <c r="B150">
        <v>359</v>
      </c>
      <c r="C150">
        <v>1</v>
      </c>
      <c r="D150" s="391">
        <f t="shared" si="2"/>
        <v>45444</v>
      </c>
      <c r="E150" s="390">
        <v>48366</v>
      </c>
      <c r="F150" s="389">
        <v>0</v>
      </c>
      <c r="G150" s="389">
        <v>1</v>
      </c>
      <c r="H150" s="389">
        <f>IF(D150=E150,0,VLOOKUP(D150,'2021A'!$A$5:$AF$12607,HLOOKUP(P150,'2021A'!$A$5:$AF$12607,2,FALSE),FALSE))</f>
        <v>0</v>
      </c>
      <c r="J150" s="389" t="b">
        <v>0</v>
      </c>
      <c r="K150" s="389">
        <v>0</v>
      </c>
      <c r="L150" s="389">
        <v>0</v>
      </c>
      <c r="M150" s="389">
        <v>0</v>
      </c>
      <c r="N150" s="394" t="str">
        <f>VLOOKUP(B150,Tables!$A$2:$B$21,2,FALSE)</f>
        <v>2021A</v>
      </c>
      <c r="O150" t="str">
        <f>VLOOKUP(C150,Tables!$E$2:$F$6,2,FALSE)</f>
        <v>SERIAL</v>
      </c>
      <c r="P150" t="s">
        <v>1216</v>
      </c>
    </row>
    <row r="151" spans="1:16" x14ac:dyDescent="0.2">
      <c r="A151" s="389">
        <v>2</v>
      </c>
      <c r="B151">
        <v>359</v>
      </c>
      <c r="C151">
        <v>1</v>
      </c>
      <c r="D151" s="391">
        <f t="shared" si="2"/>
        <v>45444</v>
      </c>
      <c r="E151" s="390">
        <v>48549</v>
      </c>
      <c r="F151" s="389">
        <v>0</v>
      </c>
      <c r="G151" s="389">
        <v>1</v>
      </c>
      <c r="H151" s="389">
        <f>IF(D151=E151,0,VLOOKUP(D151,'2021A'!$A$5:$AF$12607,HLOOKUP(P151,'2021A'!$A$5:$AF$12607,2,FALSE),FALSE))</f>
        <v>0</v>
      </c>
      <c r="J151" s="389" t="b">
        <v>0</v>
      </c>
      <c r="K151" s="389">
        <v>0</v>
      </c>
      <c r="L151" s="389">
        <v>0</v>
      </c>
      <c r="M151" s="389">
        <v>0</v>
      </c>
      <c r="N151" s="394" t="str">
        <f>VLOOKUP(B151,Tables!$A$2:$B$21,2,FALSE)</f>
        <v>2021A</v>
      </c>
      <c r="O151" t="str">
        <f>VLOOKUP(C151,Tables!$E$2:$F$6,2,FALSE)</f>
        <v>SERIAL</v>
      </c>
      <c r="P151" t="s">
        <v>1217</v>
      </c>
    </row>
    <row r="152" spans="1:16" x14ac:dyDescent="0.2">
      <c r="A152" s="389">
        <v>2</v>
      </c>
      <c r="B152">
        <v>359</v>
      </c>
      <c r="C152">
        <v>2</v>
      </c>
      <c r="D152" s="391">
        <f t="shared" si="2"/>
        <v>45444</v>
      </c>
      <c r="E152" s="390">
        <v>49644</v>
      </c>
      <c r="F152" s="389">
        <v>0</v>
      </c>
      <c r="G152" s="389">
        <v>1</v>
      </c>
      <c r="H152" s="389">
        <f>IF(D152=E152,0,VLOOKUP(D152,'2021A'!$A$5:$AF$12607,HLOOKUP(P152,'2021A'!$A$5:$AF$12607,2,FALSE),FALSE))</f>
        <v>0</v>
      </c>
      <c r="J152" s="389" t="b">
        <v>0</v>
      </c>
      <c r="K152" s="389">
        <v>0</v>
      </c>
      <c r="L152" s="389">
        <v>0</v>
      </c>
      <c r="M152" s="389">
        <v>0</v>
      </c>
      <c r="N152" s="394" t="str">
        <f>VLOOKUP(B152,Tables!$A$2:$B$21,2,FALSE)</f>
        <v>2021A</v>
      </c>
      <c r="O152" t="str">
        <f>VLOOKUP(C152,Tables!$E$2:$F$6,2,FALSE)</f>
        <v>TERM</v>
      </c>
      <c r="P152" t="s">
        <v>1218</v>
      </c>
    </row>
    <row r="153" spans="1:16" x14ac:dyDescent="0.2">
      <c r="A153" s="389">
        <v>2</v>
      </c>
      <c r="B153">
        <v>359</v>
      </c>
      <c r="C153">
        <v>2</v>
      </c>
      <c r="D153" s="391">
        <f t="shared" si="2"/>
        <v>45444</v>
      </c>
      <c r="E153" s="390">
        <v>51471</v>
      </c>
      <c r="F153" s="389">
        <v>0</v>
      </c>
      <c r="G153" s="389">
        <v>1</v>
      </c>
      <c r="H153" s="389">
        <f>IF(D153=E153,0,VLOOKUP(D153,'2021A'!$A$5:$AF$12607,HLOOKUP(P153,'2021A'!$A$5:$AF$12607,2,FALSE),FALSE))</f>
        <v>0</v>
      </c>
      <c r="J153" s="389" t="b">
        <v>0</v>
      </c>
      <c r="K153" s="389">
        <v>0</v>
      </c>
      <c r="L153" s="389">
        <v>0</v>
      </c>
      <c r="M153" s="389">
        <v>0</v>
      </c>
      <c r="N153" s="394" t="str">
        <f>VLOOKUP(B153,Tables!$A$2:$B$21,2,FALSE)</f>
        <v>2021A</v>
      </c>
      <c r="O153" t="str">
        <f>VLOOKUP(C153,Tables!$E$2:$F$6,2,FALSE)</f>
        <v>TERM</v>
      </c>
      <c r="P153" t="s">
        <v>1219</v>
      </c>
    </row>
    <row r="154" spans="1:16" x14ac:dyDescent="0.2">
      <c r="A154" s="389">
        <v>2</v>
      </c>
      <c r="B154">
        <v>359</v>
      </c>
      <c r="C154">
        <v>2</v>
      </c>
      <c r="D154" s="391">
        <f t="shared" si="2"/>
        <v>45444</v>
      </c>
      <c r="E154" s="390">
        <v>52932</v>
      </c>
      <c r="F154" s="389">
        <v>0</v>
      </c>
      <c r="G154" s="389">
        <v>1</v>
      </c>
      <c r="H154" s="389">
        <f>IF(D154=E154,0,VLOOKUP(D154,'2021A'!$A$5:$AF$12607,HLOOKUP(P154,'2021A'!$A$5:$AF$12607,2,FALSE),FALSE))</f>
        <v>0</v>
      </c>
      <c r="J154" s="389" t="b">
        <v>0</v>
      </c>
      <c r="K154" s="389">
        <v>0</v>
      </c>
      <c r="L154" s="389">
        <v>0</v>
      </c>
      <c r="M154" s="389">
        <v>0</v>
      </c>
      <c r="N154" s="394" t="str">
        <f>VLOOKUP(B154,Tables!$A$2:$B$21,2,FALSE)</f>
        <v>2021A</v>
      </c>
      <c r="O154" t="str">
        <f>VLOOKUP(C154,Tables!$E$2:$F$6,2,FALSE)</f>
        <v>TERM</v>
      </c>
      <c r="P154" t="s">
        <v>1220</v>
      </c>
    </row>
    <row r="155" spans="1:16" x14ac:dyDescent="0.2">
      <c r="A155" s="389">
        <v>2</v>
      </c>
      <c r="B155">
        <v>359</v>
      </c>
      <c r="C155">
        <v>6</v>
      </c>
      <c r="D155" s="391">
        <f t="shared" si="2"/>
        <v>45444</v>
      </c>
      <c r="E155" s="390">
        <v>45444</v>
      </c>
      <c r="F155" s="389">
        <v>0</v>
      </c>
      <c r="G155" s="389">
        <v>1</v>
      </c>
      <c r="H155" s="389">
        <f>IF(D155=E155,0,VLOOKUP(D155,'2021A'!$A$5:$AF$12607,HLOOKUP(P155,'2021A'!$A$5:$AF$12607,2,FALSE),FALSE))</f>
        <v>0</v>
      </c>
      <c r="J155" s="389" t="b">
        <v>0</v>
      </c>
      <c r="K155" s="389">
        <v>0</v>
      </c>
      <c r="L155" s="389">
        <v>0</v>
      </c>
      <c r="M155" s="389">
        <v>0</v>
      </c>
      <c r="N155" s="394" t="str">
        <f>VLOOKUP(B155,Tables!$A$2:$B$21,2,FALSE)</f>
        <v>2021A</v>
      </c>
      <c r="O155" t="str">
        <f>VLOOKUP(C155,Tables!$E$2:$F$6,2,FALSE)</f>
        <v>SERIAL - PREMIUM</v>
      </c>
      <c r="P155" t="s">
        <v>1200</v>
      </c>
    </row>
    <row r="156" spans="1:16" x14ac:dyDescent="0.2">
      <c r="A156" s="389">
        <v>2</v>
      </c>
      <c r="B156">
        <v>359</v>
      </c>
      <c r="C156">
        <v>6</v>
      </c>
      <c r="D156" s="391">
        <f t="shared" si="2"/>
        <v>45444</v>
      </c>
      <c r="E156" s="390">
        <v>45627</v>
      </c>
      <c r="F156" s="389">
        <v>0</v>
      </c>
      <c r="G156" s="389">
        <v>1</v>
      </c>
      <c r="H156" s="389">
        <f>IF(D156=E156,0,VLOOKUP(D156,'2021A'!$A$5:$AF$12607,HLOOKUP(P156,'2021A'!$A$5:$AF$12607,2,FALSE),FALSE))</f>
        <v>0</v>
      </c>
      <c r="J156" s="389" t="b">
        <v>0</v>
      </c>
      <c r="K156" s="389">
        <v>0</v>
      </c>
      <c r="L156" s="389">
        <v>0</v>
      </c>
      <c r="M156" s="389">
        <v>0</v>
      </c>
      <c r="N156" s="394" t="str">
        <f>VLOOKUP(B156,Tables!$A$2:$B$21,2,FALSE)</f>
        <v>2021A</v>
      </c>
      <c r="O156" t="str">
        <f>VLOOKUP(C156,Tables!$E$2:$F$6,2,FALSE)</f>
        <v>SERIAL - PREMIUM</v>
      </c>
      <c r="P156" t="s">
        <v>1201</v>
      </c>
    </row>
    <row r="157" spans="1:16" x14ac:dyDescent="0.2">
      <c r="A157" s="389">
        <v>2</v>
      </c>
      <c r="B157">
        <v>359</v>
      </c>
      <c r="C157">
        <v>6</v>
      </c>
      <c r="D157" s="391">
        <f t="shared" si="2"/>
        <v>45444</v>
      </c>
      <c r="E157" s="390">
        <v>45809</v>
      </c>
      <c r="F157" s="389">
        <v>0</v>
      </c>
      <c r="G157" s="389">
        <v>1</v>
      </c>
      <c r="H157" s="389">
        <f>IF(D157=E157,0,VLOOKUP(D157,'2021A'!$A$5:$AF$12607,HLOOKUP(P157,'2021A'!$A$5:$AF$12607,2,FALSE),FALSE))</f>
        <v>0</v>
      </c>
      <c r="J157" s="389" t="b">
        <v>0</v>
      </c>
      <c r="K157" s="389">
        <v>0</v>
      </c>
      <c r="L157" s="389">
        <v>0</v>
      </c>
      <c r="M157" s="389">
        <v>0</v>
      </c>
      <c r="N157" s="394" t="str">
        <f>VLOOKUP(B157,Tables!$A$2:$B$21,2,FALSE)</f>
        <v>2021A</v>
      </c>
      <c r="O157" t="str">
        <f>VLOOKUP(C157,Tables!$E$2:$F$6,2,FALSE)</f>
        <v>SERIAL - PREMIUM</v>
      </c>
      <c r="P157" t="s">
        <v>1202</v>
      </c>
    </row>
    <row r="158" spans="1:16" x14ac:dyDescent="0.2">
      <c r="A158" s="389">
        <v>2</v>
      </c>
      <c r="B158">
        <v>359</v>
      </c>
      <c r="C158">
        <v>6</v>
      </c>
      <c r="D158" s="391">
        <f t="shared" si="2"/>
        <v>45444</v>
      </c>
      <c r="E158" s="390">
        <v>45992</v>
      </c>
      <c r="F158" s="389">
        <v>0</v>
      </c>
      <c r="G158" s="389">
        <v>1</v>
      </c>
      <c r="H158" s="389">
        <f>IF(D158=E158,0,VLOOKUP(D158,'2021A'!$A$5:$AF$12607,HLOOKUP(P158,'2021A'!$A$5:$AF$12607,2,FALSE),FALSE))</f>
        <v>0</v>
      </c>
      <c r="J158" s="389" t="b">
        <v>0</v>
      </c>
      <c r="K158" s="389">
        <v>0</v>
      </c>
      <c r="L158" s="389">
        <v>0</v>
      </c>
      <c r="M158" s="389">
        <v>0</v>
      </c>
      <c r="N158" s="394" t="str">
        <f>VLOOKUP(B158,Tables!$A$2:$B$21,2,FALSE)</f>
        <v>2021A</v>
      </c>
      <c r="O158" t="str">
        <f>VLOOKUP(C158,Tables!$E$2:$F$6,2,FALSE)</f>
        <v>SERIAL - PREMIUM</v>
      </c>
      <c r="P158" t="s">
        <v>1203</v>
      </c>
    </row>
    <row r="159" spans="1:16" x14ac:dyDescent="0.2">
      <c r="A159" s="389">
        <v>2</v>
      </c>
      <c r="B159">
        <v>359</v>
      </c>
      <c r="C159">
        <v>6</v>
      </c>
      <c r="D159" s="391">
        <f t="shared" si="2"/>
        <v>45444</v>
      </c>
      <c r="E159" s="390">
        <v>46174</v>
      </c>
      <c r="F159" s="389">
        <v>0</v>
      </c>
      <c r="G159" s="389">
        <v>1</v>
      </c>
      <c r="H159" s="389">
        <f>IF(D159=E159,0,VLOOKUP(D159,'2021A'!$A$5:$AF$12607,HLOOKUP(P159,'2021A'!$A$5:$AF$12607,2,FALSE),FALSE))</f>
        <v>0</v>
      </c>
      <c r="J159" s="389" t="b">
        <v>0</v>
      </c>
      <c r="K159" s="389">
        <v>0</v>
      </c>
      <c r="L159" s="389">
        <v>0</v>
      </c>
      <c r="M159" s="389">
        <v>0</v>
      </c>
      <c r="N159" s="394" t="str">
        <f>VLOOKUP(B159,Tables!$A$2:$B$21,2,FALSE)</f>
        <v>2021A</v>
      </c>
      <c r="O159" t="str">
        <f>VLOOKUP(C159,Tables!$E$2:$F$6,2,FALSE)</f>
        <v>SERIAL - PREMIUM</v>
      </c>
      <c r="P159" t="s">
        <v>1204</v>
      </c>
    </row>
    <row r="160" spans="1:16" x14ac:dyDescent="0.2">
      <c r="A160" s="389">
        <v>2</v>
      </c>
      <c r="B160">
        <v>359</v>
      </c>
      <c r="C160">
        <v>6</v>
      </c>
      <c r="D160" s="391">
        <f t="shared" si="2"/>
        <v>45444</v>
      </c>
      <c r="E160" s="390">
        <v>46357</v>
      </c>
      <c r="F160" s="389">
        <v>0</v>
      </c>
      <c r="G160" s="389">
        <v>1</v>
      </c>
      <c r="H160" s="389">
        <f>IF(D160=E160,0,VLOOKUP(D160,'2021A'!$A$5:$AF$12607,HLOOKUP(P160,'2021A'!$A$5:$AF$12607,2,FALSE),FALSE))</f>
        <v>0</v>
      </c>
      <c r="J160" s="389" t="b">
        <v>0</v>
      </c>
      <c r="K160" s="389">
        <v>0</v>
      </c>
      <c r="L160" s="389">
        <v>0</v>
      </c>
      <c r="M160" s="389">
        <v>0</v>
      </c>
      <c r="N160" s="394" t="str">
        <f>VLOOKUP(B160,Tables!$A$2:$B$21,2,FALSE)</f>
        <v>2021A</v>
      </c>
      <c r="O160" t="str">
        <f>VLOOKUP(C160,Tables!$E$2:$F$6,2,FALSE)</f>
        <v>SERIAL - PREMIUM</v>
      </c>
      <c r="P160" t="s">
        <v>1205</v>
      </c>
    </row>
    <row r="161" spans="1:16" x14ac:dyDescent="0.2">
      <c r="A161" s="389">
        <v>2</v>
      </c>
      <c r="B161">
        <v>359</v>
      </c>
      <c r="C161">
        <v>6</v>
      </c>
      <c r="D161" s="391">
        <f t="shared" si="2"/>
        <v>45444</v>
      </c>
      <c r="E161" s="390">
        <v>46539</v>
      </c>
      <c r="F161" s="389">
        <v>0</v>
      </c>
      <c r="G161" s="389">
        <v>1</v>
      </c>
      <c r="H161" s="389">
        <f>IF(D161=E161,0,VLOOKUP(D161,'2021A'!$A$5:$AF$12607,HLOOKUP(P161,'2021A'!$A$5:$AF$12607,2,FALSE),FALSE))</f>
        <v>0</v>
      </c>
      <c r="J161" s="389" t="b">
        <v>0</v>
      </c>
      <c r="K161" s="389">
        <v>0</v>
      </c>
      <c r="L161" s="389">
        <v>0</v>
      </c>
      <c r="M161" s="389">
        <v>0</v>
      </c>
      <c r="N161" s="394" t="str">
        <f>VLOOKUP(B161,Tables!$A$2:$B$21,2,FALSE)</f>
        <v>2021A</v>
      </c>
      <c r="O161" t="str">
        <f>VLOOKUP(C161,Tables!$E$2:$F$6,2,FALSE)</f>
        <v>SERIAL - PREMIUM</v>
      </c>
      <c r="P161" t="s">
        <v>1206</v>
      </c>
    </row>
    <row r="162" spans="1:16" x14ac:dyDescent="0.2">
      <c r="A162" s="389">
        <v>2</v>
      </c>
      <c r="B162">
        <v>359</v>
      </c>
      <c r="C162">
        <v>6</v>
      </c>
      <c r="D162" s="391">
        <f t="shared" si="2"/>
        <v>45444</v>
      </c>
      <c r="E162" s="390">
        <v>46722</v>
      </c>
      <c r="F162" s="389">
        <v>0</v>
      </c>
      <c r="G162" s="389">
        <v>1</v>
      </c>
      <c r="H162" s="389">
        <f>IF(D162=E162,0,VLOOKUP(D162,'2021A'!$A$5:$AF$12607,HLOOKUP(P162,'2021A'!$A$5:$AF$12607,2,FALSE),FALSE))</f>
        <v>0</v>
      </c>
      <c r="J162" s="389" t="b">
        <v>0</v>
      </c>
      <c r="K162" s="389">
        <v>0</v>
      </c>
      <c r="L162" s="389">
        <v>0</v>
      </c>
      <c r="M162" s="389">
        <v>0</v>
      </c>
      <c r="N162" s="394" t="str">
        <f>VLOOKUP(B162,Tables!$A$2:$B$21,2,FALSE)</f>
        <v>2021A</v>
      </c>
      <c r="O162" t="str">
        <f>VLOOKUP(C162,Tables!$E$2:$F$6,2,FALSE)</f>
        <v>SERIAL - PREMIUM</v>
      </c>
      <c r="P162" t="s">
        <v>1207</v>
      </c>
    </row>
    <row r="163" spans="1:16" x14ac:dyDescent="0.2">
      <c r="A163" s="389">
        <v>2</v>
      </c>
      <c r="B163">
        <v>359</v>
      </c>
      <c r="C163">
        <v>6</v>
      </c>
      <c r="D163" s="391">
        <f t="shared" si="2"/>
        <v>45444</v>
      </c>
      <c r="E163" s="390">
        <v>46905</v>
      </c>
      <c r="F163" s="389">
        <v>0</v>
      </c>
      <c r="G163" s="389">
        <v>1</v>
      </c>
      <c r="H163" s="389">
        <f>IF(D163=E163,0,VLOOKUP(D163,'2021A'!$A$5:$AF$12607,HLOOKUP(P163,'2021A'!$A$5:$AF$12607,2,FALSE),FALSE))</f>
        <v>0</v>
      </c>
      <c r="J163" s="389" t="b">
        <v>0</v>
      </c>
      <c r="K163" s="389">
        <v>0</v>
      </c>
      <c r="L163" s="389">
        <v>0</v>
      </c>
      <c r="M163" s="389">
        <v>0</v>
      </c>
      <c r="N163" s="394" t="str">
        <f>VLOOKUP(B163,Tables!$A$2:$B$21,2,FALSE)</f>
        <v>2021A</v>
      </c>
      <c r="O163" t="str">
        <f>VLOOKUP(C163,Tables!$E$2:$F$6,2,FALSE)</f>
        <v>SERIAL - PREMIUM</v>
      </c>
      <c r="P163" t="s">
        <v>1208</v>
      </c>
    </row>
    <row r="164" spans="1:16" x14ac:dyDescent="0.2">
      <c r="A164" s="389">
        <v>2</v>
      </c>
      <c r="B164">
        <v>359</v>
      </c>
      <c r="C164">
        <v>6</v>
      </c>
      <c r="D164" s="391">
        <f t="shared" si="2"/>
        <v>45444</v>
      </c>
      <c r="E164" s="390">
        <v>47088</v>
      </c>
      <c r="F164" s="389">
        <v>0</v>
      </c>
      <c r="G164" s="389">
        <v>1</v>
      </c>
      <c r="H164" s="389">
        <f>IF(D164=E164,0,VLOOKUP(D164,'2021A'!$A$5:$AF$12607,HLOOKUP(P164,'2021A'!$A$5:$AF$12607,2,FALSE),FALSE))</f>
        <v>0</v>
      </c>
      <c r="J164" s="389" t="b">
        <v>0</v>
      </c>
      <c r="K164" s="389">
        <v>0</v>
      </c>
      <c r="L164" s="389">
        <v>0</v>
      </c>
      <c r="M164" s="389">
        <v>0</v>
      </c>
      <c r="N164" s="394" t="str">
        <f>VLOOKUP(B164,Tables!$A$2:$B$21,2,FALSE)</f>
        <v>2021A</v>
      </c>
      <c r="O164" t="str">
        <f>VLOOKUP(C164,Tables!$E$2:$F$6,2,FALSE)</f>
        <v>SERIAL - PREMIUM</v>
      </c>
      <c r="P164" t="s">
        <v>1209</v>
      </c>
    </row>
    <row r="165" spans="1:16" x14ac:dyDescent="0.2">
      <c r="A165" s="389">
        <v>2</v>
      </c>
      <c r="B165">
        <v>359</v>
      </c>
      <c r="C165">
        <v>6</v>
      </c>
      <c r="D165" s="391">
        <f t="shared" si="2"/>
        <v>45444</v>
      </c>
      <c r="E165" s="390">
        <v>47270</v>
      </c>
      <c r="F165" s="389">
        <v>0</v>
      </c>
      <c r="G165" s="389">
        <v>1</v>
      </c>
      <c r="H165" s="389">
        <f>IF(D165=E165,0,VLOOKUP(D165,'2021A'!$A$5:$AF$12607,HLOOKUP(P165,'2021A'!$A$5:$AF$12607,2,FALSE),FALSE))</f>
        <v>0</v>
      </c>
      <c r="J165" s="389" t="b">
        <v>0</v>
      </c>
      <c r="K165" s="389">
        <v>0</v>
      </c>
      <c r="L165" s="389">
        <v>0</v>
      </c>
      <c r="M165" s="389">
        <v>0</v>
      </c>
      <c r="N165" s="394" t="str">
        <f>VLOOKUP(B165,Tables!$A$2:$B$21,2,FALSE)</f>
        <v>2021A</v>
      </c>
      <c r="O165" t="str">
        <f>VLOOKUP(C165,Tables!$E$2:$F$6,2,FALSE)</f>
        <v>SERIAL - PREMIUM</v>
      </c>
      <c r="P165" t="s">
        <v>1210</v>
      </c>
    </row>
    <row r="166" spans="1:16" s="393" customFormat="1" x14ac:dyDescent="0.2">
      <c r="A166" s="398">
        <v>2</v>
      </c>
      <c r="B166" s="393">
        <v>359</v>
      </c>
      <c r="C166" s="393">
        <v>7</v>
      </c>
      <c r="D166" s="399">
        <f t="shared" si="2"/>
        <v>45444</v>
      </c>
      <c r="E166" s="392">
        <v>55123</v>
      </c>
      <c r="F166" s="398">
        <v>0</v>
      </c>
      <c r="G166" s="398">
        <v>1</v>
      </c>
      <c r="H166" s="398">
        <f>IF(D166=E166,0,VLOOKUP(D166,'2021A'!$A$5:$AF$12607,HLOOKUP(P166,'2021A'!$A$5:$AF$12607,2,FALSE),FALSE))</f>
        <v>1235000</v>
      </c>
      <c r="J166" s="398" t="b">
        <v>0</v>
      </c>
      <c r="K166" s="398">
        <v>0</v>
      </c>
      <c r="L166" s="398">
        <v>0</v>
      </c>
      <c r="M166" s="398">
        <v>0</v>
      </c>
      <c r="N166" s="395" t="str">
        <f>VLOOKUP(B166,Tables!$A$2:$B$21,2,FALSE)</f>
        <v>2021A</v>
      </c>
      <c r="O166" s="393" t="str">
        <f>VLOOKUP(C166,Tables!$E$2:$F$6,2,FALSE)</f>
        <v>TERM - PREMIUM</v>
      </c>
      <c r="P166" s="393" t="s">
        <v>1221</v>
      </c>
    </row>
    <row r="167" spans="1:16" x14ac:dyDescent="0.2">
      <c r="A167" s="389">
        <v>2</v>
      </c>
      <c r="B167">
        <v>360</v>
      </c>
      <c r="C167">
        <v>1</v>
      </c>
      <c r="D167" s="391">
        <f t="shared" si="2"/>
        <v>45444</v>
      </c>
      <c r="E167" s="390">
        <v>47270</v>
      </c>
      <c r="F167" s="389">
        <v>0</v>
      </c>
      <c r="G167" s="389">
        <v>1</v>
      </c>
      <c r="H167" s="389">
        <f>IF(D167=E167,0,VLOOKUP(D167,'2021B'!$A$5:$AF$12607,HLOOKUP(P167,'2021B'!$A$5:$AF$12607,2,FALSE),FALSE))</f>
        <v>0</v>
      </c>
      <c r="J167" s="389" t="b">
        <v>0</v>
      </c>
      <c r="K167" s="389">
        <v>0</v>
      </c>
      <c r="L167" s="389">
        <v>0</v>
      </c>
      <c r="M167" s="389">
        <v>0</v>
      </c>
      <c r="N167" s="394" t="str">
        <f>VLOOKUP(B167,Tables!$A$2:$B$21,2,FALSE)</f>
        <v>2021B</v>
      </c>
      <c r="O167" t="str">
        <f>VLOOKUP(C167,Tables!$E$2:$F$6,2,FALSE)</f>
        <v>SERIAL</v>
      </c>
      <c r="P167" t="s">
        <v>1238</v>
      </c>
    </row>
    <row r="168" spans="1:16" x14ac:dyDescent="0.2">
      <c r="A168" s="389">
        <v>2</v>
      </c>
      <c r="B168">
        <v>360</v>
      </c>
      <c r="C168">
        <v>1</v>
      </c>
      <c r="D168" s="391">
        <f t="shared" si="2"/>
        <v>45444</v>
      </c>
      <c r="E168" s="390">
        <v>47453</v>
      </c>
      <c r="F168" s="389">
        <v>0</v>
      </c>
      <c r="G168" s="389">
        <v>1</v>
      </c>
      <c r="H168" s="389">
        <f>IF(D168=E168,0,VLOOKUP(D168,'2021B'!$A$5:$AF$12607,HLOOKUP(P168,'2021B'!$A$5:$AF$12607,2,FALSE),FALSE))</f>
        <v>0</v>
      </c>
      <c r="J168" s="389" t="b">
        <v>0</v>
      </c>
      <c r="K168" s="389">
        <v>0</v>
      </c>
      <c r="L168" s="389">
        <v>0</v>
      </c>
      <c r="M168" s="389">
        <v>0</v>
      </c>
      <c r="N168" s="394" t="str">
        <f>VLOOKUP(B168,Tables!$A$2:$B$21,2,FALSE)</f>
        <v>2021B</v>
      </c>
      <c r="O168" t="str">
        <f>VLOOKUP(C168,Tables!$E$2:$F$6,2,FALSE)</f>
        <v>SERIAL</v>
      </c>
      <c r="P168" t="s">
        <v>1239</v>
      </c>
    </row>
    <row r="169" spans="1:16" x14ac:dyDescent="0.2">
      <c r="A169" s="389">
        <v>2</v>
      </c>
      <c r="B169">
        <v>360</v>
      </c>
      <c r="C169">
        <v>1</v>
      </c>
      <c r="D169" s="391">
        <f t="shared" si="2"/>
        <v>45444</v>
      </c>
      <c r="E169" s="390">
        <v>47635</v>
      </c>
      <c r="F169" s="389">
        <v>0</v>
      </c>
      <c r="G169" s="389">
        <v>1</v>
      </c>
      <c r="H169" s="389">
        <f>IF(D169=E169,0,VLOOKUP(D169,'2021B'!$A$5:$AF$12607,HLOOKUP(P169,'2021B'!$A$5:$AF$12607,2,FALSE),FALSE))</f>
        <v>0</v>
      </c>
      <c r="J169" s="389" t="b">
        <v>0</v>
      </c>
      <c r="K169" s="389">
        <v>0</v>
      </c>
      <c r="L169" s="389">
        <v>0</v>
      </c>
      <c r="M169" s="389">
        <v>0</v>
      </c>
      <c r="N169" s="394" t="str">
        <f>VLOOKUP(B169,Tables!$A$2:$B$21,2,FALSE)</f>
        <v>2021B</v>
      </c>
      <c r="O169" t="str">
        <f>VLOOKUP(C169,Tables!$E$2:$F$6,2,FALSE)</f>
        <v>SERIAL</v>
      </c>
      <c r="P169" t="s">
        <v>1240</v>
      </c>
    </row>
    <row r="170" spans="1:16" x14ac:dyDescent="0.2">
      <c r="A170" s="389">
        <v>2</v>
      </c>
      <c r="B170">
        <v>360</v>
      </c>
      <c r="C170">
        <v>1</v>
      </c>
      <c r="D170" s="391">
        <f t="shared" si="2"/>
        <v>45444</v>
      </c>
      <c r="E170" s="390">
        <v>47818</v>
      </c>
      <c r="F170" s="389">
        <v>0</v>
      </c>
      <c r="G170" s="389">
        <v>1</v>
      </c>
      <c r="H170" s="389">
        <f>IF(D170=E170,0,VLOOKUP(D170,'2021B'!$A$5:$AF$12607,HLOOKUP(P170,'2021B'!$A$5:$AF$12607,2,FALSE),FALSE))</f>
        <v>0</v>
      </c>
      <c r="J170" s="389" t="b">
        <v>0</v>
      </c>
      <c r="K170" s="389">
        <v>0</v>
      </c>
      <c r="L170" s="389">
        <v>0</v>
      </c>
      <c r="M170" s="389">
        <v>0</v>
      </c>
      <c r="N170" s="394" t="str">
        <f>VLOOKUP(B170,Tables!$A$2:$B$21,2,FALSE)</f>
        <v>2021B</v>
      </c>
      <c r="O170" t="str">
        <f>VLOOKUP(C170,Tables!$E$2:$F$6,2,FALSE)</f>
        <v>SERIAL</v>
      </c>
      <c r="P170" t="s">
        <v>1241</v>
      </c>
    </row>
    <row r="171" spans="1:16" x14ac:dyDescent="0.2">
      <c r="A171" s="389">
        <v>2</v>
      </c>
      <c r="B171">
        <v>360</v>
      </c>
      <c r="C171">
        <v>1</v>
      </c>
      <c r="D171" s="391">
        <f t="shared" si="2"/>
        <v>45444</v>
      </c>
      <c r="E171" s="390">
        <v>48000</v>
      </c>
      <c r="F171" s="389">
        <v>0</v>
      </c>
      <c r="G171" s="389">
        <v>1</v>
      </c>
      <c r="H171" s="389">
        <f>IF(D171=E171,0,VLOOKUP(D171,'2021B'!$A$5:$AF$12607,HLOOKUP(P171,'2021B'!$A$5:$AF$12607,2,FALSE),FALSE))</f>
        <v>0</v>
      </c>
      <c r="J171" s="389" t="b">
        <v>0</v>
      </c>
      <c r="K171" s="389">
        <v>0</v>
      </c>
      <c r="L171" s="389">
        <v>0</v>
      </c>
      <c r="M171" s="389">
        <v>0</v>
      </c>
      <c r="N171" s="394" t="str">
        <f>VLOOKUP(B171,Tables!$A$2:$B$21,2,FALSE)</f>
        <v>2021B</v>
      </c>
      <c r="O171" t="str">
        <f>VLOOKUP(C171,Tables!$E$2:$F$6,2,FALSE)</f>
        <v>SERIAL</v>
      </c>
      <c r="P171" t="s">
        <v>1242</v>
      </c>
    </row>
    <row r="172" spans="1:16" x14ac:dyDescent="0.2">
      <c r="A172" s="389">
        <v>2</v>
      </c>
      <c r="B172">
        <v>360</v>
      </c>
      <c r="C172">
        <v>1</v>
      </c>
      <c r="D172" s="391">
        <f t="shared" si="2"/>
        <v>45444</v>
      </c>
      <c r="E172" s="390">
        <v>48183</v>
      </c>
      <c r="F172" s="389">
        <v>0</v>
      </c>
      <c r="G172" s="389">
        <v>1</v>
      </c>
      <c r="H172" s="389">
        <f>IF(D172=E172,0,VLOOKUP(D172,'2021B'!$A$5:$AF$12607,HLOOKUP(P172,'2021B'!$A$5:$AF$12607,2,FALSE),FALSE))</f>
        <v>0</v>
      </c>
      <c r="J172" s="389" t="b">
        <v>0</v>
      </c>
      <c r="K172" s="389">
        <v>0</v>
      </c>
      <c r="L172" s="389">
        <v>0</v>
      </c>
      <c r="M172" s="389">
        <v>0</v>
      </c>
      <c r="N172" s="394" t="str">
        <f>VLOOKUP(B172,Tables!$A$2:$B$21,2,FALSE)</f>
        <v>2021B</v>
      </c>
      <c r="O172" t="str">
        <f>VLOOKUP(C172,Tables!$E$2:$F$6,2,FALSE)</f>
        <v>SERIAL</v>
      </c>
      <c r="P172" t="s">
        <v>1243</v>
      </c>
    </row>
    <row r="173" spans="1:16" x14ac:dyDescent="0.2">
      <c r="A173" s="389">
        <v>2</v>
      </c>
      <c r="B173">
        <v>360</v>
      </c>
      <c r="C173">
        <v>1</v>
      </c>
      <c r="D173" s="391">
        <f t="shared" si="2"/>
        <v>45444</v>
      </c>
      <c r="E173" s="390">
        <v>48366</v>
      </c>
      <c r="F173" s="389">
        <v>0</v>
      </c>
      <c r="G173" s="389">
        <v>1</v>
      </c>
      <c r="H173" s="389">
        <f>IF(D173=E173,0,VLOOKUP(D173,'2021B'!$A$5:$AF$12607,HLOOKUP(P173,'2021B'!$A$5:$AF$12607,2,FALSE),FALSE))</f>
        <v>0</v>
      </c>
      <c r="J173" s="389" t="b">
        <v>0</v>
      </c>
      <c r="K173" s="389">
        <v>0</v>
      </c>
      <c r="L173" s="389">
        <v>0</v>
      </c>
      <c r="M173" s="389">
        <v>0</v>
      </c>
      <c r="N173" s="394" t="str">
        <f>VLOOKUP(B173,Tables!$A$2:$B$21,2,FALSE)</f>
        <v>2021B</v>
      </c>
      <c r="O173" t="str">
        <f>VLOOKUP(C173,Tables!$E$2:$F$6,2,FALSE)</f>
        <v>SERIAL</v>
      </c>
      <c r="P173" t="s">
        <v>1244</v>
      </c>
    </row>
    <row r="174" spans="1:16" x14ac:dyDescent="0.2">
      <c r="A174" s="389">
        <v>2</v>
      </c>
      <c r="B174">
        <v>360</v>
      </c>
      <c r="C174">
        <v>1</v>
      </c>
      <c r="D174" s="391">
        <f t="shared" si="2"/>
        <v>45444</v>
      </c>
      <c r="E174" s="390">
        <v>48549</v>
      </c>
      <c r="F174" s="389">
        <v>0</v>
      </c>
      <c r="G174" s="389">
        <v>1</v>
      </c>
      <c r="H174" s="389">
        <f>IF(D174=E174,0,VLOOKUP(D174,'2021B'!$A$5:$AF$12607,HLOOKUP(P174,'2021B'!$A$5:$AF$12607,2,FALSE),FALSE))</f>
        <v>0</v>
      </c>
      <c r="J174" s="389" t="b">
        <v>0</v>
      </c>
      <c r="K174" s="389">
        <v>0</v>
      </c>
      <c r="L174" s="389">
        <v>0</v>
      </c>
      <c r="M174" s="389">
        <v>0</v>
      </c>
      <c r="N174" s="394" t="str">
        <f>VLOOKUP(B174,Tables!$A$2:$B$21,2,FALSE)</f>
        <v>2021B</v>
      </c>
      <c r="O174" t="str">
        <f>VLOOKUP(C174,Tables!$E$2:$F$6,2,FALSE)</f>
        <v>SERIAL</v>
      </c>
      <c r="P174" t="s">
        <v>1245</v>
      </c>
    </row>
    <row r="175" spans="1:16" x14ac:dyDescent="0.2">
      <c r="A175" s="389">
        <v>2</v>
      </c>
      <c r="B175">
        <v>360</v>
      </c>
      <c r="C175">
        <v>1</v>
      </c>
      <c r="D175" s="391">
        <f t="shared" si="2"/>
        <v>45444</v>
      </c>
      <c r="E175" s="390">
        <v>48731</v>
      </c>
      <c r="F175" s="389">
        <v>0</v>
      </c>
      <c r="G175" s="389">
        <v>1</v>
      </c>
      <c r="H175" s="389">
        <f>IF(D175=E175,0,VLOOKUP(D175,'2021B'!$A$5:$AF$12607,HLOOKUP(P175,'2021B'!$A$5:$AF$12607,2,FALSE),FALSE))</f>
        <v>0</v>
      </c>
      <c r="J175" s="389" t="b">
        <v>0</v>
      </c>
      <c r="K175" s="389">
        <v>0</v>
      </c>
      <c r="L175" s="389">
        <v>0</v>
      </c>
      <c r="M175" s="389">
        <v>0</v>
      </c>
      <c r="N175" s="394" t="str">
        <f>VLOOKUP(B175,Tables!$A$2:$B$21,2,FALSE)</f>
        <v>2021B</v>
      </c>
      <c r="O175" t="str">
        <f>VLOOKUP(C175,Tables!$E$2:$F$6,2,FALSE)</f>
        <v>SERIAL</v>
      </c>
      <c r="P175" t="s">
        <v>1246</v>
      </c>
    </row>
    <row r="176" spans="1:16" x14ac:dyDescent="0.2">
      <c r="A176" s="389">
        <v>2</v>
      </c>
      <c r="B176">
        <v>360</v>
      </c>
      <c r="C176">
        <v>1</v>
      </c>
      <c r="D176" s="391">
        <f t="shared" si="2"/>
        <v>45444</v>
      </c>
      <c r="E176" s="390">
        <v>48914</v>
      </c>
      <c r="F176" s="389">
        <v>0</v>
      </c>
      <c r="G176" s="389">
        <v>1</v>
      </c>
      <c r="H176" s="389">
        <f>IF(D176=E176,0,VLOOKUP(D176,'2021B'!$A$5:$AF$12607,HLOOKUP(P176,'2021B'!$A$5:$AF$12607,2,FALSE),FALSE))</f>
        <v>0</v>
      </c>
      <c r="J176" s="389" t="b">
        <v>0</v>
      </c>
      <c r="K176" s="389">
        <v>0</v>
      </c>
      <c r="L176" s="389">
        <v>0</v>
      </c>
      <c r="M176" s="389">
        <v>0</v>
      </c>
      <c r="N176" s="394" t="str">
        <f>VLOOKUP(B176,Tables!$A$2:$B$21,2,FALSE)</f>
        <v>2021B</v>
      </c>
      <c r="O176" t="str">
        <f>VLOOKUP(C176,Tables!$E$2:$F$6,2,FALSE)</f>
        <v>SERIAL</v>
      </c>
      <c r="P176" t="s">
        <v>1247</v>
      </c>
    </row>
    <row r="177" spans="1:16" x14ac:dyDescent="0.2">
      <c r="A177" s="389">
        <v>2</v>
      </c>
      <c r="B177">
        <v>360</v>
      </c>
      <c r="C177">
        <v>6</v>
      </c>
      <c r="D177" s="391">
        <f t="shared" si="2"/>
        <v>45444</v>
      </c>
      <c r="E177" s="390">
        <v>45444</v>
      </c>
      <c r="F177" s="389">
        <v>0</v>
      </c>
      <c r="G177" s="389">
        <v>1</v>
      </c>
      <c r="H177" s="389">
        <f>IF(D177=E177,0,VLOOKUP(D177,'2021B'!$A$5:$AF$12607,HLOOKUP(P177,'2021B'!$A$5:$AF$12607,2,FALSE),FALSE))</f>
        <v>0</v>
      </c>
      <c r="J177" s="389" t="b">
        <v>0</v>
      </c>
      <c r="K177" s="389">
        <v>0</v>
      </c>
      <c r="L177" s="389">
        <v>0</v>
      </c>
      <c r="M177" s="389">
        <v>0</v>
      </c>
      <c r="N177" s="394" t="str">
        <f>VLOOKUP(B177,Tables!$A$2:$B$21,2,FALSE)</f>
        <v>2021B</v>
      </c>
      <c r="O177" t="str">
        <f>VLOOKUP(C177,Tables!$E$2:$F$6,2,FALSE)</f>
        <v>SERIAL - PREMIUM</v>
      </c>
      <c r="P177" t="s">
        <v>1228</v>
      </c>
    </row>
    <row r="178" spans="1:16" x14ac:dyDescent="0.2">
      <c r="A178" s="389">
        <v>2</v>
      </c>
      <c r="B178">
        <v>360</v>
      </c>
      <c r="C178">
        <v>6</v>
      </c>
      <c r="D178" s="391">
        <f t="shared" si="2"/>
        <v>45444</v>
      </c>
      <c r="E178" s="390">
        <v>45627</v>
      </c>
      <c r="F178" s="389">
        <v>0</v>
      </c>
      <c r="G178" s="389">
        <v>1</v>
      </c>
      <c r="H178" s="389">
        <f>IF(D178=E178,0,VLOOKUP(D178,'2021B'!$A$5:$AF$12607,HLOOKUP(P178,'2021B'!$A$5:$AF$12607,2,FALSE),FALSE))</f>
        <v>0</v>
      </c>
      <c r="J178" s="389" t="b">
        <v>0</v>
      </c>
      <c r="K178" s="389">
        <v>0</v>
      </c>
      <c r="L178" s="389">
        <v>0</v>
      </c>
      <c r="M178" s="389">
        <v>0</v>
      </c>
      <c r="N178" s="394" t="str">
        <f>VLOOKUP(B178,Tables!$A$2:$B$21,2,FALSE)</f>
        <v>2021B</v>
      </c>
      <c r="O178" t="str">
        <f>VLOOKUP(C178,Tables!$E$2:$F$6,2,FALSE)</f>
        <v>SERIAL - PREMIUM</v>
      </c>
      <c r="P178" t="s">
        <v>1229</v>
      </c>
    </row>
    <row r="179" spans="1:16" x14ac:dyDescent="0.2">
      <c r="A179" s="389">
        <v>2</v>
      </c>
      <c r="B179">
        <v>360</v>
      </c>
      <c r="C179">
        <v>6</v>
      </c>
      <c r="D179" s="391">
        <f t="shared" si="2"/>
        <v>45444</v>
      </c>
      <c r="E179" s="390">
        <v>45809</v>
      </c>
      <c r="F179" s="389">
        <v>0</v>
      </c>
      <c r="G179" s="389">
        <v>1</v>
      </c>
      <c r="H179" s="389">
        <f>IF(D179=E179,0,VLOOKUP(D179,'2021B'!$A$5:$AF$12607,HLOOKUP(P179,'2021B'!$A$5:$AF$12607,2,FALSE),FALSE))</f>
        <v>0</v>
      </c>
      <c r="J179" s="389" t="b">
        <v>0</v>
      </c>
      <c r="K179" s="389">
        <v>0</v>
      </c>
      <c r="L179" s="389">
        <v>0</v>
      </c>
      <c r="M179" s="389">
        <v>0</v>
      </c>
      <c r="N179" s="394" t="str">
        <f>VLOOKUP(B179,Tables!$A$2:$B$21,2,FALSE)</f>
        <v>2021B</v>
      </c>
      <c r="O179" t="str">
        <f>VLOOKUP(C179,Tables!$E$2:$F$6,2,FALSE)</f>
        <v>SERIAL - PREMIUM</v>
      </c>
      <c r="P179" t="s">
        <v>1230</v>
      </c>
    </row>
    <row r="180" spans="1:16" x14ac:dyDescent="0.2">
      <c r="A180" s="389">
        <v>2</v>
      </c>
      <c r="B180">
        <v>360</v>
      </c>
      <c r="C180">
        <v>6</v>
      </c>
      <c r="D180" s="391">
        <f t="shared" si="2"/>
        <v>45444</v>
      </c>
      <c r="E180" s="390">
        <v>45992</v>
      </c>
      <c r="F180" s="389">
        <v>0</v>
      </c>
      <c r="G180" s="389">
        <v>1</v>
      </c>
      <c r="H180" s="389">
        <f>IF(D180=E180,0,VLOOKUP(D180,'2021B'!$A$5:$AF$12607,HLOOKUP(P180,'2021B'!$A$5:$AF$12607,2,FALSE),FALSE))</f>
        <v>0</v>
      </c>
      <c r="J180" s="389" t="b">
        <v>0</v>
      </c>
      <c r="K180" s="389">
        <v>0</v>
      </c>
      <c r="L180" s="389">
        <v>0</v>
      </c>
      <c r="M180" s="389">
        <v>0</v>
      </c>
      <c r="N180" s="394" t="str">
        <f>VLOOKUP(B180,Tables!$A$2:$B$21,2,FALSE)</f>
        <v>2021B</v>
      </c>
      <c r="O180" t="str">
        <f>VLOOKUP(C180,Tables!$E$2:$F$6,2,FALSE)</f>
        <v>SERIAL - PREMIUM</v>
      </c>
      <c r="P180" t="s">
        <v>1231</v>
      </c>
    </row>
    <row r="181" spans="1:16" x14ac:dyDescent="0.2">
      <c r="A181" s="389">
        <v>2</v>
      </c>
      <c r="B181">
        <v>360</v>
      </c>
      <c r="C181">
        <v>6</v>
      </c>
      <c r="D181" s="391">
        <f t="shared" si="2"/>
        <v>45444</v>
      </c>
      <c r="E181" s="390">
        <v>46174</v>
      </c>
      <c r="F181" s="389">
        <v>0</v>
      </c>
      <c r="G181" s="389">
        <v>1</v>
      </c>
      <c r="H181" s="389">
        <f>IF(D181=E181,0,VLOOKUP(D181,'2021B'!$A$5:$AF$12607,HLOOKUP(P181,'2021B'!$A$5:$AF$12607,2,FALSE),FALSE))</f>
        <v>0</v>
      </c>
      <c r="J181" s="389" t="b">
        <v>0</v>
      </c>
      <c r="K181" s="389">
        <v>0</v>
      </c>
      <c r="L181" s="389">
        <v>0</v>
      </c>
      <c r="M181" s="389">
        <v>0</v>
      </c>
      <c r="N181" s="394" t="str">
        <f>VLOOKUP(B181,Tables!$A$2:$B$21,2,FALSE)</f>
        <v>2021B</v>
      </c>
      <c r="O181" t="str">
        <f>VLOOKUP(C181,Tables!$E$2:$F$6,2,FALSE)</f>
        <v>SERIAL - PREMIUM</v>
      </c>
      <c r="P181" t="s">
        <v>1232</v>
      </c>
    </row>
    <row r="182" spans="1:16" x14ac:dyDescent="0.2">
      <c r="A182" s="389">
        <v>2</v>
      </c>
      <c r="B182">
        <v>360</v>
      </c>
      <c r="C182">
        <v>6</v>
      </c>
      <c r="D182" s="391">
        <f t="shared" si="2"/>
        <v>45444</v>
      </c>
      <c r="E182" s="390">
        <v>46357</v>
      </c>
      <c r="F182" s="389">
        <v>0</v>
      </c>
      <c r="G182" s="389">
        <v>1</v>
      </c>
      <c r="H182" s="389">
        <f>IF(D182=E182,0,VLOOKUP(D182,'2021B'!$A$5:$AF$12607,HLOOKUP(P182,'2021B'!$A$5:$AF$12607,2,FALSE),FALSE))</f>
        <v>0</v>
      </c>
      <c r="J182" s="389" t="b">
        <v>0</v>
      </c>
      <c r="K182" s="389">
        <v>0</v>
      </c>
      <c r="L182" s="389">
        <v>0</v>
      </c>
      <c r="M182" s="389">
        <v>0</v>
      </c>
      <c r="N182" s="394" t="str">
        <f>VLOOKUP(B182,Tables!$A$2:$B$21,2,FALSE)</f>
        <v>2021B</v>
      </c>
      <c r="O182" t="str">
        <f>VLOOKUP(C182,Tables!$E$2:$F$6,2,FALSE)</f>
        <v>SERIAL - PREMIUM</v>
      </c>
      <c r="P182" t="s">
        <v>1233</v>
      </c>
    </row>
    <row r="183" spans="1:16" x14ac:dyDescent="0.2">
      <c r="A183" s="389">
        <v>2</v>
      </c>
      <c r="B183">
        <v>360</v>
      </c>
      <c r="C183">
        <v>6</v>
      </c>
      <c r="D183" s="391">
        <f t="shared" si="2"/>
        <v>45444</v>
      </c>
      <c r="E183" s="390">
        <v>46539</v>
      </c>
      <c r="F183" s="389">
        <v>0</v>
      </c>
      <c r="G183" s="389">
        <v>1</v>
      </c>
      <c r="H183" s="389">
        <f>IF(D183=E183,0,VLOOKUP(D183,'2021B'!$A$5:$AF$12607,HLOOKUP(P183,'2021B'!$A$5:$AF$12607,2,FALSE),FALSE))</f>
        <v>0</v>
      </c>
      <c r="J183" s="389" t="b">
        <v>0</v>
      </c>
      <c r="K183" s="389">
        <v>0</v>
      </c>
      <c r="L183" s="389">
        <v>0</v>
      </c>
      <c r="M183" s="389">
        <v>0</v>
      </c>
      <c r="N183" s="394" t="str">
        <f>VLOOKUP(B183,Tables!$A$2:$B$21,2,FALSE)</f>
        <v>2021B</v>
      </c>
      <c r="O183" t="str">
        <f>VLOOKUP(C183,Tables!$E$2:$F$6,2,FALSE)</f>
        <v>SERIAL - PREMIUM</v>
      </c>
      <c r="P183" t="s">
        <v>1234</v>
      </c>
    </row>
    <row r="184" spans="1:16" x14ac:dyDescent="0.2">
      <c r="A184" s="389">
        <v>2</v>
      </c>
      <c r="B184">
        <v>360</v>
      </c>
      <c r="C184">
        <v>6</v>
      </c>
      <c r="D184" s="391">
        <f t="shared" si="2"/>
        <v>45444</v>
      </c>
      <c r="E184" s="390">
        <v>46722</v>
      </c>
      <c r="F184" s="389">
        <v>0</v>
      </c>
      <c r="G184" s="389">
        <v>1</v>
      </c>
      <c r="H184" s="389">
        <f>IF(D184=E184,0,VLOOKUP(D184,'2021B'!$A$5:$AF$12607,HLOOKUP(P184,'2021B'!$A$5:$AF$12607,2,FALSE),FALSE))</f>
        <v>0</v>
      </c>
      <c r="J184" s="389" t="b">
        <v>0</v>
      </c>
      <c r="K184" s="389">
        <v>0</v>
      </c>
      <c r="L184" s="389">
        <v>0</v>
      </c>
      <c r="M184" s="389">
        <v>0</v>
      </c>
      <c r="N184" s="394" t="str">
        <f>VLOOKUP(B184,Tables!$A$2:$B$21,2,FALSE)</f>
        <v>2021B</v>
      </c>
      <c r="O184" t="str">
        <f>VLOOKUP(C184,Tables!$E$2:$F$6,2,FALSE)</f>
        <v>SERIAL - PREMIUM</v>
      </c>
      <c r="P184" t="s">
        <v>1235</v>
      </c>
    </row>
    <row r="185" spans="1:16" x14ac:dyDescent="0.2">
      <c r="A185" s="389">
        <v>2</v>
      </c>
      <c r="B185">
        <v>360</v>
      </c>
      <c r="C185">
        <v>6</v>
      </c>
      <c r="D185" s="391">
        <f t="shared" si="2"/>
        <v>45444</v>
      </c>
      <c r="E185" s="390">
        <v>46905</v>
      </c>
      <c r="F185" s="389">
        <v>0</v>
      </c>
      <c r="G185" s="389">
        <v>1</v>
      </c>
      <c r="H185" s="389">
        <f>IF(D185=E185,0,VLOOKUP(D185,'2021B'!$A$5:$AF$12607,HLOOKUP(P185,'2021B'!$A$5:$AF$12607,2,FALSE),FALSE))</f>
        <v>0</v>
      </c>
      <c r="J185" s="389" t="b">
        <v>0</v>
      </c>
      <c r="K185" s="389">
        <v>0</v>
      </c>
      <c r="L185" s="389">
        <v>0</v>
      </c>
      <c r="M185" s="389">
        <v>0</v>
      </c>
      <c r="N185" s="394" t="str">
        <f>VLOOKUP(B185,Tables!$A$2:$B$21,2,FALSE)</f>
        <v>2021B</v>
      </c>
      <c r="O185" t="str">
        <f>VLOOKUP(C185,Tables!$E$2:$F$6,2,FALSE)</f>
        <v>SERIAL - PREMIUM</v>
      </c>
      <c r="P185" t="s">
        <v>1236</v>
      </c>
    </row>
    <row r="186" spans="1:16" x14ac:dyDescent="0.2">
      <c r="A186" s="389">
        <v>2</v>
      </c>
      <c r="B186">
        <v>360</v>
      </c>
      <c r="C186">
        <v>6</v>
      </c>
      <c r="D186" s="391">
        <f t="shared" si="2"/>
        <v>45444</v>
      </c>
      <c r="E186" s="390">
        <v>47088</v>
      </c>
      <c r="F186" s="389">
        <v>0</v>
      </c>
      <c r="G186" s="389">
        <v>1</v>
      </c>
      <c r="H186" s="389">
        <f>IF(D186=E186,0,VLOOKUP(D186,'2021B'!$A$5:$AF$12607,HLOOKUP(P186,'2021B'!$A$5:$AF$12607,2,FALSE),FALSE))</f>
        <v>0</v>
      </c>
      <c r="J186" s="389" t="b">
        <v>0</v>
      </c>
      <c r="K186" s="389">
        <v>0</v>
      </c>
      <c r="L186" s="389">
        <v>0</v>
      </c>
      <c r="M186" s="389">
        <v>0</v>
      </c>
      <c r="N186" s="394" t="str">
        <f>VLOOKUP(B186,Tables!$A$2:$B$21,2,FALSE)</f>
        <v>2021B</v>
      </c>
      <c r="O186" t="str">
        <f>VLOOKUP(C186,Tables!$E$2:$F$6,2,FALSE)</f>
        <v>SERIAL - PREMIUM</v>
      </c>
      <c r="P186" t="s">
        <v>1237</v>
      </c>
    </row>
    <row r="187" spans="1:16" x14ac:dyDescent="0.2">
      <c r="A187" s="389">
        <v>2</v>
      </c>
      <c r="B187">
        <v>360</v>
      </c>
      <c r="C187">
        <v>8</v>
      </c>
      <c r="D187" s="391">
        <f t="shared" si="2"/>
        <v>45444</v>
      </c>
      <c r="E187" s="390">
        <v>50010</v>
      </c>
      <c r="F187" s="389">
        <v>0</v>
      </c>
      <c r="G187" s="389">
        <v>1</v>
      </c>
      <c r="H187" s="389">
        <f>IF(D187=E187,0,VLOOKUP(D187,'2021B'!$A$5:$AF$12607,HLOOKUP(P187,'2021B'!$A$5:$AF$12607,2,FALSE),FALSE))</f>
        <v>0</v>
      </c>
      <c r="J187" s="389" t="b">
        <v>0</v>
      </c>
      <c r="K187" s="389">
        <v>0</v>
      </c>
      <c r="L187" s="389">
        <v>0</v>
      </c>
      <c r="M187" s="389">
        <v>0</v>
      </c>
      <c r="N187" s="394" t="str">
        <f>VLOOKUP(B187,Tables!$A$2:$B$21,2,FALSE)</f>
        <v>2021B</v>
      </c>
      <c r="O187" t="str">
        <f>VLOOKUP(C187,Tables!$E$2:$F$6,2,FALSE)</f>
        <v>TERM - DISCOUNT</v>
      </c>
      <c r="P187" t="s">
        <v>1248</v>
      </c>
    </row>
    <row r="188" spans="1:16" x14ac:dyDescent="0.2">
      <c r="A188" s="389">
        <v>2</v>
      </c>
      <c r="B188">
        <v>360</v>
      </c>
      <c r="C188">
        <v>2</v>
      </c>
      <c r="D188" s="391">
        <f t="shared" si="2"/>
        <v>45444</v>
      </c>
      <c r="E188" s="390">
        <v>51836</v>
      </c>
      <c r="F188" s="389">
        <v>0</v>
      </c>
      <c r="G188" s="389">
        <v>1</v>
      </c>
      <c r="H188" s="389">
        <f>IF(D188=E188,0,VLOOKUP(D188,'2021B'!$A$5:$AF$12607,HLOOKUP(P188,'2021B'!$A$5:$AF$12607,2,FALSE),FALSE))</f>
        <v>0</v>
      </c>
      <c r="J188" s="389" t="b">
        <v>0</v>
      </c>
      <c r="K188" s="389">
        <v>0</v>
      </c>
      <c r="L188" s="389">
        <v>0</v>
      </c>
      <c r="M188" s="389">
        <v>0</v>
      </c>
      <c r="N188" s="394" t="str">
        <f>VLOOKUP(B188,Tables!$A$2:$B$21,2,FALSE)</f>
        <v>2021B</v>
      </c>
      <c r="O188" t="str">
        <f>VLOOKUP(C188,Tables!$E$2:$F$6,2,FALSE)</f>
        <v>TERM</v>
      </c>
      <c r="P188" t="s">
        <v>1249</v>
      </c>
    </row>
    <row r="189" spans="1:16" s="393" customFormat="1" x14ac:dyDescent="0.2">
      <c r="A189" s="398">
        <v>2</v>
      </c>
      <c r="B189" s="393">
        <v>360</v>
      </c>
      <c r="C189" s="393">
        <v>7</v>
      </c>
      <c r="D189" s="399">
        <f t="shared" si="2"/>
        <v>45444</v>
      </c>
      <c r="E189" s="392">
        <v>55305</v>
      </c>
      <c r="F189" s="398">
        <v>0</v>
      </c>
      <c r="G189" s="398">
        <v>1</v>
      </c>
      <c r="H189" s="398">
        <f>IF(D189=E189,0,VLOOKUP(D189,'2021B'!$A$5:$AF$12607,HLOOKUP(P189,'2021B'!$A$5:$AF$12607,2,FALSE),FALSE))</f>
        <v>1340000</v>
      </c>
      <c r="J189" s="398" t="b">
        <v>0</v>
      </c>
      <c r="K189" s="398">
        <v>0</v>
      </c>
      <c r="L189" s="398">
        <v>0</v>
      </c>
      <c r="M189" s="398">
        <v>0</v>
      </c>
      <c r="N189" s="395" t="str">
        <f>VLOOKUP(B189,Tables!$A$2:$B$21,2,FALSE)</f>
        <v>2021B</v>
      </c>
      <c r="O189" s="393" t="str">
        <f>VLOOKUP(C189,Tables!$E$2:$F$6,2,FALSE)</f>
        <v>TERM - PREMIUM</v>
      </c>
      <c r="P189" s="393" t="s">
        <v>1250</v>
      </c>
    </row>
    <row r="190" spans="1:16" x14ac:dyDescent="0.2">
      <c r="A190" s="389">
        <v>2</v>
      </c>
      <c r="B190">
        <v>361</v>
      </c>
      <c r="C190">
        <v>1</v>
      </c>
      <c r="D190" s="391">
        <f t="shared" si="2"/>
        <v>45444</v>
      </c>
      <c r="E190" s="390">
        <v>47453</v>
      </c>
      <c r="F190" s="389">
        <v>0</v>
      </c>
      <c r="G190" s="389">
        <v>1</v>
      </c>
      <c r="H190" s="389">
        <f>IF(D190=E190,0,VLOOKUP(D190,'2022AB'!$A$5:$AF$12607,HLOOKUP(P190,'2022AB'!$A$5:$AF$12607,2,FALSE),FALSE))</f>
        <v>0</v>
      </c>
      <c r="J190" s="389" t="b">
        <v>0</v>
      </c>
      <c r="K190" s="389">
        <v>0</v>
      </c>
      <c r="L190" s="389">
        <v>0</v>
      </c>
      <c r="M190" s="389">
        <v>0</v>
      </c>
      <c r="N190" s="394" t="str">
        <f>VLOOKUP(B190,Tables!$A$2:$B$21,2,FALSE)</f>
        <v>2022AB</v>
      </c>
      <c r="O190" t="str">
        <f>VLOOKUP(C190,Tables!$E$2:$F$6,2,FALSE)</f>
        <v>SERIAL</v>
      </c>
      <c r="P190" t="s">
        <v>1266</v>
      </c>
    </row>
    <row r="191" spans="1:16" x14ac:dyDescent="0.2">
      <c r="A191" s="389">
        <v>2</v>
      </c>
      <c r="B191">
        <v>361</v>
      </c>
      <c r="C191">
        <v>1</v>
      </c>
      <c r="D191" s="391">
        <f t="shared" si="2"/>
        <v>45444</v>
      </c>
      <c r="E191" s="390">
        <v>47635</v>
      </c>
      <c r="F191" s="389">
        <v>0</v>
      </c>
      <c r="G191" s="389">
        <v>1</v>
      </c>
      <c r="H191" s="389">
        <f>IF(D191=E191,0,VLOOKUP(D191,'2022AB'!$A$5:$AF$12607,HLOOKUP(P191,'2022AB'!$A$5:$AF$12607,2,FALSE),FALSE))</f>
        <v>0</v>
      </c>
      <c r="J191" s="389" t="b">
        <v>0</v>
      </c>
      <c r="K191" s="389">
        <v>0</v>
      </c>
      <c r="L191" s="389">
        <v>0</v>
      </c>
      <c r="M191" s="389">
        <v>0</v>
      </c>
      <c r="N191" s="394" t="str">
        <f>VLOOKUP(B191,Tables!$A$2:$B$21,2,FALSE)</f>
        <v>2022AB</v>
      </c>
      <c r="O191" t="str">
        <f>VLOOKUP(C191,Tables!$E$2:$F$6,2,FALSE)</f>
        <v>SERIAL</v>
      </c>
      <c r="P191" t="s">
        <v>1267</v>
      </c>
    </row>
    <row r="192" spans="1:16" x14ac:dyDescent="0.2">
      <c r="A192" s="389">
        <v>2</v>
      </c>
      <c r="B192">
        <v>361</v>
      </c>
      <c r="C192">
        <v>1</v>
      </c>
      <c r="D192" s="391">
        <f t="shared" si="2"/>
        <v>45444</v>
      </c>
      <c r="E192" s="390">
        <v>47818</v>
      </c>
      <c r="F192" s="389">
        <v>0</v>
      </c>
      <c r="G192" s="389">
        <v>1</v>
      </c>
      <c r="H192" s="389">
        <f>IF(D192=E192,0,VLOOKUP(D192,'2022AB'!$A$5:$AF$12607,HLOOKUP(P192,'2022AB'!$A$5:$AF$12607,2,FALSE),FALSE))</f>
        <v>0</v>
      </c>
      <c r="J192" s="389" t="b">
        <v>0</v>
      </c>
      <c r="K192" s="389">
        <v>0</v>
      </c>
      <c r="L192" s="389">
        <v>0</v>
      </c>
      <c r="M192" s="389">
        <v>0</v>
      </c>
      <c r="N192" s="394" t="str">
        <f>VLOOKUP(B192,Tables!$A$2:$B$21,2,FALSE)</f>
        <v>2022AB</v>
      </c>
      <c r="O192" t="str">
        <f>VLOOKUP(C192,Tables!$E$2:$F$6,2,FALSE)</f>
        <v>SERIAL</v>
      </c>
      <c r="P192" t="s">
        <v>1268</v>
      </c>
    </row>
    <row r="193" spans="1:16" x14ac:dyDescent="0.2">
      <c r="A193" s="389">
        <v>2</v>
      </c>
      <c r="B193">
        <v>361</v>
      </c>
      <c r="C193">
        <v>1</v>
      </c>
      <c r="D193" s="391">
        <f t="shared" ref="D193:D254" si="3">$D$2</f>
        <v>45444</v>
      </c>
      <c r="E193" s="390">
        <v>48000</v>
      </c>
      <c r="F193" s="389">
        <v>0</v>
      </c>
      <c r="G193" s="389">
        <v>1</v>
      </c>
      <c r="H193" s="389">
        <f>IF(D193=E193,0,VLOOKUP(D193,'2022AB'!$A$5:$AF$12607,HLOOKUP(P193,'2022AB'!$A$5:$AF$12607,2,FALSE),FALSE))</f>
        <v>0</v>
      </c>
      <c r="J193" s="389" t="b">
        <v>0</v>
      </c>
      <c r="K193" s="389">
        <v>0</v>
      </c>
      <c r="L193" s="389">
        <v>0</v>
      </c>
      <c r="M193" s="389">
        <v>0</v>
      </c>
      <c r="N193" s="394" t="str">
        <f>VLOOKUP(B193,Tables!$A$2:$B$21,2,FALSE)</f>
        <v>2022AB</v>
      </c>
      <c r="O193" t="str">
        <f>VLOOKUP(C193,Tables!$E$2:$F$6,2,FALSE)</f>
        <v>SERIAL</v>
      </c>
      <c r="P193" t="s">
        <v>1269</v>
      </c>
    </row>
    <row r="194" spans="1:16" x14ac:dyDescent="0.2">
      <c r="A194" s="389">
        <v>2</v>
      </c>
      <c r="B194">
        <v>361</v>
      </c>
      <c r="C194">
        <v>1</v>
      </c>
      <c r="D194" s="391">
        <f t="shared" si="3"/>
        <v>45444</v>
      </c>
      <c r="E194" s="390">
        <v>48183</v>
      </c>
      <c r="F194" s="389">
        <v>0</v>
      </c>
      <c r="G194" s="389">
        <v>1</v>
      </c>
      <c r="H194" s="389">
        <f>IF(D194=E194,0,VLOOKUP(D194,'2022AB'!$A$5:$AF$12607,HLOOKUP(P194,'2022AB'!$A$5:$AF$12607,2,FALSE),FALSE))</f>
        <v>0</v>
      </c>
      <c r="J194" s="389" t="b">
        <v>0</v>
      </c>
      <c r="K194" s="389">
        <v>0</v>
      </c>
      <c r="L194" s="389">
        <v>0</v>
      </c>
      <c r="M194" s="389">
        <v>0</v>
      </c>
      <c r="N194" s="394" t="str">
        <f>VLOOKUP(B194,Tables!$A$2:$B$21,2,FALSE)</f>
        <v>2022AB</v>
      </c>
      <c r="O194" t="str">
        <f>VLOOKUP(C194,Tables!$E$2:$F$6,2,FALSE)</f>
        <v>SERIAL</v>
      </c>
      <c r="P194" t="s">
        <v>1270</v>
      </c>
    </row>
    <row r="195" spans="1:16" x14ac:dyDescent="0.2">
      <c r="A195" s="389">
        <v>2</v>
      </c>
      <c r="B195">
        <v>361</v>
      </c>
      <c r="C195">
        <v>1</v>
      </c>
      <c r="D195" s="391">
        <f t="shared" si="3"/>
        <v>45444</v>
      </c>
      <c r="E195" s="390">
        <v>48366</v>
      </c>
      <c r="F195" s="389">
        <v>0</v>
      </c>
      <c r="G195" s="389">
        <v>1</v>
      </c>
      <c r="H195" s="389">
        <f>IF(D195=E195,0,VLOOKUP(D195,'2022AB'!$A$5:$AF$12607,HLOOKUP(P195,'2022AB'!$A$5:$AF$12607,2,FALSE),FALSE))</f>
        <v>0</v>
      </c>
      <c r="J195" s="389" t="b">
        <v>0</v>
      </c>
      <c r="K195" s="389">
        <v>0</v>
      </c>
      <c r="L195" s="389">
        <v>0</v>
      </c>
      <c r="M195" s="389">
        <v>0</v>
      </c>
      <c r="N195" s="394" t="str">
        <f>VLOOKUP(B195,Tables!$A$2:$B$21,2,FALSE)</f>
        <v>2022AB</v>
      </c>
      <c r="O195" t="str">
        <f>VLOOKUP(C195,Tables!$E$2:$F$6,2,FALSE)</f>
        <v>SERIAL</v>
      </c>
      <c r="P195" t="s">
        <v>1271</v>
      </c>
    </row>
    <row r="196" spans="1:16" x14ac:dyDescent="0.2">
      <c r="A196" s="389">
        <v>2</v>
      </c>
      <c r="B196">
        <v>361</v>
      </c>
      <c r="C196">
        <v>1</v>
      </c>
      <c r="D196" s="391">
        <f t="shared" si="3"/>
        <v>45444</v>
      </c>
      <c r="E196" s="390">
        <v>48549</v>
      </c>
      <c r="F196" s="389">
        <v>0</v>
      </c>
      <c r="G196" s="389">
        <v>1</v>
      </c>
      <c r="H196" s="389">
        <f>IF(D196=E196,0,VLOOKUP(D196,'2022AB'!$A$5:$AF$12607,HLOOKUP(P196,'2022AB'!$A$5:$AF$12607,2,FALSE),FALSE))</f>
        <v>0</v>
      </c>
      <c r="J196" s="389" t="b">
        <v>0</v>
      </c>
      <c r="K196" s="389">
        <v>0</v>
      </c>
      <c r="L196" s="389">
        <v>0</v>
      </c>
      <c r="M196" s="389">
        <v>0</v>
      </c>
      <c r="N196" s="394" t="str">
        <f>VLOOKUP(B196,Tables!$A$2:$B$21,2,FALSE)</f>
        <v>2022AB</v>
      </c>
      <c r="O196" t="str">
        <f>VLOOKUP(C196,Tables!$E$2:$F$6,2,FALSE)</f>
        <v>SERIAL</v>
      </c>
      <c r="P196" t="s">
        <v>1272</v>
      </c>
    </row>
    <row r="197" spans="1:16" x14ac:dyDescent="0.2">
      <c r="A197" s="389">
        <v>2</v>
      </c>
      <c r="B197">
        <v>361</v>
      </c>
      <c r="C197">
        <v>1</v>
      </c>
      <c r="D197" s="391">
        <f t="shared" si="3"/>
        <v>45444</v>
      </c>
      <c r="E197" s="390">
        <v>48731</v>
      </c>
      <c r="F197" s="389">
        <v>0</v>
      </c>
      <c r="G197" s="389">
        <v>1</v>
      </c>
      <c r="H197" s="389">
        <f>IF(D197=E197,0,VLOOKUP(D197,'2022AB'!$A$5:$AF$12607,HLOOKUP(P197,'2022AB'!$A$5:$AF$12607,2,FALSE),FALSE))</f>
        <v>0</v>
      </c>
      <c r="J197" s="389" t="b">
        <v>0</v>
      </c>
      <c r="K197" s="389">
        <v>0</v>
      </c>
      <c r="L197" s="389">
        <v>0</v>
      </c>
      <c r="M197" s="389">
        <v>0</v>
      </c>
      <c r="N197" s="394" t="str">
        <f>VLOOKUP(B197,Tables!$A$2:$B$21,2,FALSE)</f>
        <v>2022AB</v>
      </c>
      <c r="O197" t="str">
        <f>VLOOKUP(C197,Tables!$E$2:$F$6,2,FALSE)</f>
        <v>SERIAL</v>
      </c>
      <c r="P197" t="s">
        <v>1273</v>
      </c>
    </row>
    <row r="198" spans="1:16" x14ac:dyDescent="0.2">
      <c r="A198" s="389">
        <v>2</v>
      </c>
      <c r="B198">
        <v>361</v>
      </c>
      <c r="C198">
        <v>1</v>
      </c>
      <c r="D198" s="391">
        <f t="shared" si="3"/>
        <v>45444</v>
      </c>
      <c r="E198" s="390">
        <v>48914</v>
      </c>
      <c r="F198" s="389">
        <v>0</v>
      </c>
      <c r="G198" s="389">
        <v>1</v>
      </c>
      <c r="H198" s="389">
        <f>IF(D198=E198,0,VLOOKUP(D198,'2022AB'!$A$5:$AF$12607,HLOOKUP(P198,'2022AB'!$A$5:$AF$12607,2,FALSE),FALSE))</f>
        <v>0</v>
      </c>
      <c r="J198" s="389" t="b">
        <v>0</v>
      </c>
      <c r="K198" s="389">
        <v>0</v>
      </c>
      <c r="L198" s="389">
        <v>0</v>
      </c>
      <c r="M198" s="389">
        <v>0</v>
      </c>
      <c r="N198" s="394" t="str">
        <f>VLOOKUP(B198,Tables!$A$2:$B$21,2,FALSE)</f>
        <v>2022AB</v>
      </c>
      <c r="O198" t="str">
        <f>VLOOKUP(C198,Tables!$E$2:$F$6,2,FALSE)</f>
        <v>SERIAL</v>
      </c>
      <c r="P198" t="s">
        <v>1274</v>
      </c>
    </row>
    <row r="199" spans="1:16" x14ac:dyDescent="0.2">
      <c r="A199" s="389">
        <v>2</v>
      </c>
      <c r="B199">
        <v>361</v>
      </c>
      <c r="C199">
        <v>1</v>
      </c>
      <c r="D199" s="391">
        <f t="shared" si="3"/>
        <v>45444</v>
      </c>
      <c r="E199" s="390">
        <v>45444</v>
      </c>
      <c r="F199" s="389">
        <v>0</v>
      </c>
      <c r="G199" s="389">
        <v>1</v>
      </c>
      <c r="H199" s="389">
        <f>IF(D199=E199,0,VLOOKUP(D199,'2022AB'!$A$5:$AF$12607,HLOOKUP(P199,'2022AB'!$A$5:$AF$12607,2,FALSE),FALSE))</f>
        <v>0</v>
      </c>
      <c r="J199" s="389" t="b">
        <v>0</v>
      </c>
      <c r="K199" s="389">
        <v>0</v>
      </c>
      <c r="L199" s="389">
        <v>0</v>
      </c>
      <c r="M199" s="389">
        <v>0</v>
      </c>
      <c r="N199" s="394" t="str">
        <f>VLOOKUP(B199,Tables!$A$2:$B$21,2,FALSE)</f>
        <v>2022AB</v>
      </c>
      <c r="O199" t="str">
        <f>VLOOKUP(C199,Tables!$E$2:$F$6,2,FALSE)</f>
        <v>SERIAL</v>
      </c>
      <c r="P199" t="s">
        <v>1265</v>
      </c>
    </row>
    <row r="200" spans="1:16" x14ac:dyDescent="0.2">
      <c r="A200" s="389">
        <v>2</v>
      </c>
      <c r="B200">
        <v>361</v>
      </c>
      <c r="C200">
        <v>6</v>
      </c>
      <c r="D200" s="391">
        <f t="shared" si="3"/>
        <v>45444</v>
      </c>
      <c r="E200" s="390">
        <v>45444</v>
      </c>
      <c r="F200" s="389">
        <v>0</v>
      </c>
      <c r="G200" s="389">
        <v>1</v>
      </c>
      <c r="H200" s="389">
        <f>IF(D200=E200,0,VLOOKUP(D200,'2022AB'!$A$5:$AF$12607,HLOOKUP(P200,'2022AB'!$A$5:$AF$12607,2,FALSE),FALSE))</f>
        <v>0</v>
      </c>
      <c r="J200" s="389" t="b">
        <v>0</v>
      </c>
      <c r="K200" s="389">
        <v>0</v>
      </c>
      <c r="L200" s="389">
        <v>0</v>
      </c>
      <c r="M200" s="389">
        <v>0</v>
      </c>
      <c r="N200" s="394" t="str">
        <f>VLOOKUP(B200,Tables!$A$2:$B$21,2,FALSE)</f>
        <v>2022AB</v>
      </c>
      <c r="O200" t="str">
        <f>VLOOKUP(C200,Tables!$E$2:$F$6,2,FALSE)</f>
        <v>SERIAL - PREMIUM</v>
      </c>
      <c r="P200" t="s">
        <v>1251</v>
      </c>
    </row>
    <row r="201" spans="1:16" x14ac:dyDescent="0.2">
      <c r="A201" s="389">
        <v>2</v>
      </c>
      <c r="B201">
        <v>361</v>
      </c>
      <c r="C201">
        <v>6</v>
      </c>
      <c r="D201" s="391">
        <f t="shared" si="3"/>
        <v>45444</v>
      </c>
      <c r="E201" s="390">
        <v>45627</v>
      </c>
      <c r="F201" s="389">
        <v>0</v>
      </c>
      <c r="G201" s="389">
        <v>1</v>
      </c>
      <c r="H201" s="389">
        <f>IF(D201=E201,0,VLOOKUP(D201,'2022AB'!$A$5:$AF$12607,HLOOKUP(P201,'2022AB'!$A$5:$AF$12607,2,FALSE),FALSE))</f>
        <v>0</v>
      </c>
      <c r="J201" s="389" t="b">
        <v>0</v>
      </c>
      <c r="K201" s="389">
        <v>0</v>
      </c>
      <c r="L201" s="389">
        <v>0</v>
      </c>
      <c r="M201" s="389">
        <v>0</v>
      </c>
      <c r="N201" s="394" t="str">
        <f>VLOOKUP(B201,Tables!$A$2:$B$21,2,FALSE)</f>
        <v>2022AB</v>
      </c>
      <c r="O201" t="str">
        <f>VLOOKUP(C201,Tables!$E$2:$F$6,2,FALSE)</f>
        <v>SERIAL - PREMIUM</v>
      </c>
      <c r="P201" t="s">
        <v>1252</v>
      </c>
    </row>
    <row r="202" spans="1:16" x14ac:dyDescent="0.2">
      <c r="A202" s="389">
        <v>2</v>
      </c>
      <c r="B202">
        <v>361</v>
      </c>
      <c r="C202">
        <v>6</v>
      </c>
      <c r="D202" s="391">
        <f t="shared" si="3"/>
        <v>45444</v>
      </c>
      <c r="E202" s="390">
        <v>45809</v>
      </c>
      <c r="F202" s="389">
        <v>0</v>
      </c>
      <c r="G202" s="389">
        <v>1</v>
      </c>
      <c r="H202" s="389">
        <f>IF(D202=E202,0,VLOOKUP(D202,'2022AB'!$A$5:$AF$12607,HLOOKUP(P202,'2022AB'!$A$5:$AF$12607,2,FALSE),FALSE))</f>
        <v>0</v>
      </c>
      <c r="J202" s="389" t="b">
        <v>0</v>
      </c>
      <c r="K202" s="389">
        <v>0</v>
      </c>
      <c r="L202" s="389">
        <v>0</v>
      </c>
      <c r="M202" s="389">
        <v>0</v>
      </c>
      <c r="N202" s="394" t="str">
        <f>VLOOKUP(B202,Tables!$A$2:$B$21,2,FALSE)</f>
        <v>2022AB</v>
      </c>
      <c r="O202" t="str">
        <f>VLOOKUP(C202,Tables!$E$2:$F$6,2,FALSE)</f>
        <v>SERIAL - PREMIUM</v>
      </c>
      <c r="P202" t="s">
        <v>1253</v>
      </c>
    </row>
    <row r="203" spans="1:16" x14ac:dyDescent="0.2">
      <c r="A203" s="389">
        <v>2</v>
      </c>
      <c r="B203">
        <v>361</v>
      </c>
      <c r="C203">
        <v>6</v>
      </c>
      <c r="D203" s="391">
        <f t="shared" si="3"/>
        <v>45444</v>
      </c>
      <c r="E203" s="390">
        <v>45992</v>
      </c>
      <c r="F203" s="389">
        <v>0</v>
      </c>
      <c r="G203" s="389">
        <v>1</v>
      </c>
      <c r="H203" s="389">
        <f>IF(D203=E203,0,VLOOKUP(D203,'2022AB'!$A$5:$AF$12607,HLOOKUP(P203,'2022AB'!$A$5:$AF$12607,2,FALSE),FALSE))</f>
        <v>0</v>
      </c>
      <c r="J203" s="389" t="b">
        <v>0</v>
      </c>
      <c r="K203" s="389">
        <v>0</v>
      </c>
      <c r="L203" s="389">
        <v>0</v>
      </c>
      <c r="M203" s="389">
        <v>0</v>
      </c>
      <c r="N203" s="394" t="str">
        <f>VLOOKUP(B203,Tables!$A$2:$B$21,2,FALSE)</f>
        <v>2022AB</v>
      </c>
      <c r="O203" t="str">
        <f>VLOOKUP(C203,Tables!$E$2:$F$6,2,FALSE)</f>
        <v>SERIAL - PREMIUM</v>
      </c>
      <c r="P203" t="s">
        <v>1254</v>
      </c>
    </row>
    <row r="204" spans="1:16" x14ac:dyDescent="0.2">
      <c r="A204" s="389">
        <v>2</v>
      </c>
      <c r="B204">
        <v>361</v>
      </c>
      <c r="C204">
        <v>6</v>
      </c>
      <c r="D204" s="391">
        <f t="shared" si="3"/>
        <v>45444</v>
      </c>
      <c r="E204" s="390">
        <v>46174</v>
      </c>
      <c r="F204" s="389">
        <v>0</v>
      </c>
      <c r="G204" s="389">
        <v>1</v>
      </c>
      <c r="H204" s="389">
        <f>IF(D204=E204,0,VLOOKUP(D204,'2022AB'!$A$5:$AF$12607,HLOOKUP(P204,'2022AB'!$A$5:$AF$12607,2,FALSE),FALSE))</f>
        <v>0</v>
      </c>
      <c r="J204" s="389" t="b">
        <v>0</v>
      </c>
      <c r="K204" s="389">
        <v>0</v>
      </c>
      <c r="L204" s="389">
        <v>0</v>
      </c>
      <c r="M204" s="389">
        <v>0</v>
      </c>
      <c r="N204" s="394" t="str">
        <f>VLOOKUP(B204,Tables!$A$2:$B$21,2,FALSE)</f>
        <v>2022AB</v>
      </c>
      <c r="O204" t="str">
        <f>VLOOKUP(C204,Tables!$E$2:$F$6,2,FALSE)</f>
        <v>SERIAL - PREMIUM</v>
      </c>
      <c r="P204" t="s">
        <v>1255</v>
      </c>
    </row>
    <row r="205" spans="1:16" x14ac:dyDescent="0.2">
      <c r="A205" s="389">
        <v>2</v>
      </c>
      <c r="B205">
        <v>361</v>
      </c>
      <c r="C205">
        <v>6</v>
      </c>
      <c r="D205" s="391">
        <f t="shared" si="3"/>
        <v>45444</v>
      </c>
      <c r="E205" s="390">
        <v>46357</v>
      </c>
      <c r="F205" s="389">
        <v>0</v>
      </c>
      <c r="G205" s="389">
        <v>1</v>
      </c>
      <c r="H205" s="389">
        <f>IF(D205=E205,0,VLOOKUP(D205,'2022AB'!$A$5:$AF$12607,HLOOKUP(P205,'2022AB'!$A$5:$AF$12607,2,FALSE),FALSE))</f>
        <v>0</v>
      </c>
      <c r="J205" s="389" t="b">
        <v>0</v>
      </c>
      <c r="K205" s="389">
        <v>0</v>
      </c>
      <c r="L205" s="389">
        <v>0</v>
      </c>
      <c r="M205" s="389">
        <v>0</v>
      </c>
      <c r="N205" s="394" t="str">
        <f>VLOOKUP(B205,Tables!$A$2:$B$21,2,FALSE)</f>
        <v>2022AB</v>
      </c>
      <c r="O205" t="str">
        <f>VLOOKUP(C205,Tables!$E$2:$F$6,2,FALSE)</f>
        <v>SERIAL - PREMIUM</v>
      </c>
      <c r="P205" t="s">
        <v>1256</v>
      </c>
    </row>
    <row r="206" spans="1:16" x14ac:dyDescent="0.2">
      <c r="A206" s="389">
        <v>2</v>
      </c>
      <c r="B206">
        <v>361</v>
      </c>
      <c r="C206">
        <v>6</v>
      </c>
      <c r="D206" s="391">
        <f t="shared" si="3"/>
        <v>45444</v>
      </c>
      <c r="E206" s="390">
        <v>46539</v>
      </c>
      <c r="F206" s="389">
        <v>0</v>
      </c>
      <c r="G206" s="389">
        <v>1</v>
      </c>
      <c r="H206" s="389">
        <f>IF(D206=E206,0,VLOOKUP(D206,'2022AB'!$A$5:$AF$12607,HLOOKUP(P206,'2022AB'!$A$5:$AF$12607,2,FALSE),FALSE))</f>
        <v>0</v>
      </c>
      <c r="J206" s="389" t="b">
        <v>0</v>
      </c>
      <c r="K206" s="389">
        <v>0</v>
      </c>
      <c r="L206" s="389">
        <v>0</v>
      </c>
      <c r="M206" s="389">
        <v>0</v>
      </c>
      <c r="N206" s="394" t="str">
        <f>VLOOKUP(B206,Tables!$A$2:$B$21,2,FALSE)</f>
        <v>2022AB</v>
      </c>
      <c r="O206" t="str">
        <f>VLOOKUP(C206,Tables!$E$2:$F$6,2,FALSE)</f>
        <v>SERIAL - PREMIUM</v>
      </c>
      <c r="P206" t="s">
        <v>1257</v>
      </c>
    </row>
    <row r="207" spans="1:16" x14ac:dyDescent="0.2">
      <c r="A207" s="389">
        <v>2</v>
      </c>
      <c r="B207">
        <v>361</v>
      </c>
      <c r="C207">
        <v>6</v>
      </c>
      <c r="D207" s="391">
        <f t="shared" si="3"/>
        <v>45444</v>
      </c>
      <c r="E207" s="390">
        <v>46722</v>
      </c>
      <c r="F207" s="389">
        <v>0</v>
      </c>
      <c r="G207" s="389">
        <v>1</v>
      </c>
      <c r="H207" s="389">
        <f>IF(D207=E207,0,VLOOKUP(D207,'2022AB'!$A$5:$AF$12607,HLOOKUP(P207,'2022AB'!$A$5:$AF$12607,2,FALSE),FALSE))</f>
        <v>0</v>
      </c>
      <c r="J207" s="389" t="b">
        <v>0</v>
      </c>
      <c r="K207" s="389">
        <v>0</v>
      </c>
      <c r="L207" s="389">
        <v>0</v>
      </c>
      <c r="M207" s="389">
        <v>0</v>
      </c>
      <c r="N207" s="394" t="str">
        <f>VLOOKUP(B207,Tables!$A$2:$B$21,2,FALSE)</f>
        <v>2022AB</v>
      </c>
      <c r="O207" t="str">
        <f>VLOOKUP(C207,Tables!$E$2:$F$6,2,FALSE)</f>
        <v>SERIAL - PREMIUM</v>
      </c>
      <c r="P207" t="s">
        <v>1258</v>
      </c>
    </row>
    <row r="208" spans="1:16" x14ac:dyDescent="0.2">
      <c r="A208" s="389">
        <v>2</v>
      </c>
      <c r="B208">
        <v>361</v>
      </c>
      <c r="C208">
        <v>6</v>
      </c>
      <c r="D208" s="391">
        <f t="shared" si="3"/>
        <v>45444</v>
      </c>
      <c r="E208" s="390">
        <v>46905</v>
      </c>
      <c r="F208" s="389">
        <v>0</v>
      </c>
      <c r="G208" s="389">
        <v>1</v>
      </c>
      <c r="H208" s="389">
        <f>IF(D208=E208,0,VLOOKUP(D208,'2022AB'!$A$5:$AF$12607,HLOOKUP(P208,'2022AB'!$A$5:$AF$12607,2,FALSE),FALSE))</f>
        <v>0</v>
      </c>
      <c r="J208" s="389" t="b">
        <v>0</v>
      </c>
      <c r="K208" s="389">
        <v>0</v>
      </c>
      <c r="L208" s="389">
        <v>0</v>
      </c>
      <c r="M208" s="389">
        <v>0</v>
      </c>
      <c r="N208" s="394" t="str">
        <f>VLOOKUP(B208,Tables!$A$2:$B$21,2,FALSE)</f>
        <v>2022AB</v>
      </c>
      <c r="O208" t="str">
        <f>VLOOKUP(C208,Tables!$E$2:$F$6,2,FALSE)</f>
        <v>SERIAL - PREMIUM</v>
      </c>
      <c r="P208" t="s">
        <v>1259</v>
      </c>
    </row>
    <row r="209" spans="1:16" x14ac:dyDescent="0.2">
      <c r="A209" s="389">
        <v>2</v>
      </c>
      <c r="B209">
        <v>361</v>
      </c>
      <c r="C209">
        <v>6</v>
      </c>
      <c r="D209" s="391">
        <f t="shared" si="3"/>
        <v>45444</v>
      </c>
      <c r="E209" s="390">
        <v>47088</v>
      </c>
      <c r="F209" s="389">
        <v>0</v>
      </c>
      <c r="G209" s="389">
        <v>1</v>
      </c>
      <c r="H209" s="389">
        <f>IF(D209=E209,0,VLOOKUP(D209,'2022AB'!$A$5:$AF$12607,HLOOKUP(P209,'2022AB'!$A$5:$AF$12607,2,FALSE),FALSE))</f>
        <v>0</v>
      </c>
      <c r="J209" s="389" t="b">
        <v>0</v>
      </c>
      <c r="K209" s="389">
        <v>0</v>
      </c>
      <c r="L209" s="389">
        <v>0</v>
      </c>
      <c r="M209" s="389">
        <v>0</v>
      </c>
      <c r="N209" s="394" t="str">
        <f>VLOOKUP(B209,Tables!$A$2:$B$21,2,FALSE)</f>
        <v>2022AB</v>
      </c>
      <c r="O209" t="str">
        <f>VLOOKUP(C209,Tables!$E$2:$F$6,2,FALSE)</f>
        <v>SERIAL - PREMIUM</v>
      </c>
      <c r="P209" t="s">
        <v>1260</v>
      </c>
    </row>
    <row r="210" spans="1:16" x14ac:dyDescent="0.2">
      <c r="A210" s="389">
        <v>2</v>
      </c>
      <c r="B210">
        <v>361</v>
      </c>
      <c r="C210">
        <v>6</v>
      </c>
      <c r="D210" s="391">
        <f t="shared" si="3"/>
        <v>45444</v>
      </c>
      <c r="E210" s="390">
        <v>47270</v>
      </c>
      <c r="F210" s="389">
        <v>0</v>
      </c>
      <c r="G210" s="389">
        <v>1</v>
      </c>
      <c r="H210" s="389">
        <f>IF(D210=E210,0,VLOOKUP(D210,'2022AB'!$A$5:$AF$12607,HLOOKUP(P210,'2022AB'!$A$5:$AF$12607,2,FALSE),FALSE))</f>
        <v>0</v>
      </c>
      <c r="J210" s="389" t="b">
        <v>0</v>
      </c>
      <c r="K210" s="389">
        <v>0</v>
      </c>
      <c r="L210" s="389">
        <v>0</v>
      </c>
      <c r="M210" s="389">
        <v>0</v>
      </c>
      <c r="N210" s="394" t="str">
        <f>VLOOKUP(B210,Tables!$A$2:$B$21,2,FALSE)</f>
        <v>2022AB</v>
      </c>
      <c r="O210" t="str">
        <f>VLOOKUP(C210,Tables!$E$2:$F$6,2,FALSE)</f>
        <v>SERIAL - PREMIUM</v>
      </c>
      <c r="P210" t="s">
        <v>1261</v>
      </c>
    </row>
    <row r="211" spans="1:16" x14ac:dyDescent="0.2">
      <c r="A211" s="389">
        <v>2</v>
      </c>
      <c r="B211">
        <v>361</v>
      </c>
      <c r="C211">
        <v>2</v>
      </c>
      <c r="D211" s="391">
        <f t="shared" si="3"/>
        <v>45444</v>
      </c>
      <c r="E211" s="390">
        <v>50010</v>
      </c>
      <c r="F211" s="389">
        <v>0</v>
      </c>
      <c r="G211" s="389">
        <v>1</v>
      </c>
      <c r="H211" s="389">
        <f>IF(D211=E211,0,VLOOKUP(D211,'2022AB'!$A$5:$AF$12607,HLOOKUP(P211,'2022AB'!$A$5:$AF$12607,2,FALSE),FALSE))</f>
        <v>0</v>
      </c>
      <c r="J211" s="389" t="b">
        <v>0</v>
      </c>
      <c r="K211" s="389">
        <v>0</v>
      </c>
      <c r="L211" s="389">
        <v>0</v>
      </c>
      <c r="M211" s="389">
        <v>0</v>
      </c>
      <c r="N211" s="394" t="str">
        <f>VLOOKUP(B211,Tables!$A$2:$B$21,2,FALSE)</f>
        <v>2022AB</v>
      </c>
      <c r="O211" t="str">
        <f>VLOOKUP(C211,Tables!$E$2:$F$6,2,FALSE)</f>
        <v>TERM</v>
      </c>
      <c r="P211" t="s">
        <v>1275</v>
      </c>
    </row>
    <row r="212" spans="1:16" x14ac:dyDescent="0.2">
      <c r="A212" s="389">
        <v>2</v>
      </c>
      <c r="B212">
        <v>361</v>
      </c>
      <c r="C212">
        <v>2</v>
      </c>
      <c r="D212" s="391">
        <f t="shared" si="3"/>
        <v>45444</v>
      </c>
      <c r="E212" s="390">
        <v>52018</v>
      </c>
      <c r="F212" s="389">
        <v>0</v>
      </c>
      <c r="G212" s="389">
        <v>1</v>
      </c>
      <c r="H212" s="389">
        <f>IF(D212=E212,0,VLOOKUP(D212,'2022AB'!$A$5:$AF$12607,HLOOKUP(P212,'2022AB'!$A$5:$AF$12607,2,FALSE),FALSE))</f>
        <v>0</v>
      </c>
      <c r="J212" s="389" t="b">
        <v>0</v>
      </c>
      <c r="K212" s="389">
        <v>0</v>
      </c>
      <c r="L212" s="389">
        <v>0</v>
      </c>
      <c r="M212" s="389">
        <v>0</v>
      </c>
      <c r="N212" s="394" t="str">
        <f>VLOOKUP(B212,Tables!$A$2:$B$21,2,FALSE)</f>
        <v>2022AB</v>
      </c>
      <c r="O212" t="str">
        <f>VLOOKUP(C212,Tables!$E$2:$F$6,2,FALSE)</f>
        <v>TERM</v>
      </c>
      <c r="P212" t="s">
        <v>1276</v>
      </c>
    </row>
    <row r="213" spans="1:16" s="393" customFormat="1" x14ac:dyDescent="0.2">
      <c r="A213" s="398">
        <v>2</v>
      </c>
      <c r="B213" s="393">
        <v>361</v>
      </c>
      <c r="C213" s="393">
        <v>7</v>
      </c>
      <c r="D213" s="399">
        <f t="shared" si="3"/>
        <v>45444</v>
      </c>
      <c r="E213" s="392">
        <v>54940</v>
      </c>
      <c r="F213" s="398">
        <v>0</v>
      </c>
      <c r="G213" s="398">
        <v>1</v>
      </c>
      <c r="H213" s="398">
        <f>IF(D213=E213,0,VLOOKUP(D213,'2022AB'!$A$5:$AF$12607,HLOOKUP(P213,'2022AB'!$A$5:$AF$12607,2,FALSE),FALSE))</f>
        <v>1130000</v>
      </c>
      <c r="J213" s="398" t="b">
        <v>0</v>
      </c>
      <c r="K213" s="398">
        <v>0</v>
      </c>
      <c r="L213" s="398">
        <v>0</v>
      </c>
      <c r="M213" s="398">
        <v>0</v>
      </c>
      <c r="N213" s="395" t="str">
        <f>VLOOKUP(B213,Tables!$A$2:$B$21,2,FALSE)</f>
        <v>2022AB</v>
      </c>
      <c r="O213" s="393" t="str">
        <f>VLOOKUP(C213,Tables!$E$2:$F$6,2,FALSE)</f>
        <v>TERM - PREMIUM</v>
      </c>
      <c r="P213" s="393" t="s">
        <v>1277</v>
      </c>
    </row>
    <row r="214" spans="1:16" x14ac:dyDescent="0.2">
      <c r="A214" s="389">
        <v>2</v>
      </c>
      <c r="B214">
        <v>363</v>
      </c>
      <c r="C214">
        <v>1</v>
      </c>
      <c r="D214" s="391">
        <f t="shared" si="3"/>
        <v>45444</v>
      </c>
      <c r="E214" s="390">
        <v>48914</v>
      </c>
      <c r="F214" s="389">
        <v>0</v>
      </c>
      <c r="G214" s="389">
        <v>1</v>
      </c>
      <c r="H214" s="389">
        <f>IF(D214=E214,0,VLOOKUP(D214,'2022CD'!$A$5:$AF$12607,HLOOKUP(P214,'2022CD'!$A$5:$AF$12607,2,FALSE),FALSE))</f>
        <v>0</v>
      </c>
      <c r="J214" s="389" t="b">
        <v>0</v>
      </c>
      <c r="K214" s="389">
        <v>0</v>
      </c>
      <c r="L214" s="389">
        <v>0</v>
      </c>
      <c r="M214" s="389">
        <v>0</v>
      </c>
      <c r="N214" s="394" t="str">
        <f>VLOOKUP(B214,Tables!$A$2:$B$21,2,FALSE)</f>
        <v>2022C</v>
      </c>
      <c r="O214" t="str">
        <f>VLOOKUP(C214,Tables!$E$2:$F$6,2,FALSE)</f>
        <v>SERIAL</v>
      </c>
      <c r="P214" t="s">
        <v>1299</v>
      </c>
    </row>
    <row r="215" spans="1:16" x14ac:dyDescent="0.2">
      <c r="A215" s="389">
        <v>2</v>
      </c>
      <c r="B215">
        <v>363</v>
      </c>
      <c r="C215">
        <v>1</v>
      </c>
      <c r="D215" s="391">
        <f t="shared" si="3"/>
        <v>45444</v>
      </c>
      <c r="E215" s="390">
        <v>49096</v>
      </c>
      <c r="F215" s="389">
        <v>0</v>
      </c>
      <c r="G215" s="389">
        <v>1</v>
      </c>
      <c r="H215" s="389">
        <f>IF(D215=E215,0,VLOOKUP(D215,'2022CD'!$A$5:$AF$12607,HLOOKUP(P215,'2022CD'!$A$5:$AF$12607,2,FALSE),FALSE))</f>
        <v>0</v>
      </c>
      <c r="J215" s="389" t="b">
        <v>0</v>
      </c>
      <c r="K215" s="389">
        <v>0</v>
      </c>
      <c r="L215" s="389">
        <v>0</v>
      </c>
      <c r="M215" s="389">
        <v>0</v>
      </c>
      <c r="N215" s="394" t="str">
        <f>VLOOKUP(B215,Tables!$A$2:$B$21,2,FALSE)</f>
        <v>2022C</v>
      </c>
      <c r="O215" t="str">
        <f>VLOOKUP(C215,Tables!$E$2:$F$6,2,FALSE)</f>
        <v>SERIAL</v>
      </c>
      <c r="P215" t="s">
        <v>1300</v>
      </c>
    </row>
    <row r="216" spans="1:16" x14ac:dyDescent="0.2">
      <c r="A216" s="389">
        <v>2</v>
      </c>
      <c r="B216">
        <v>363</v>
      </c>
      <c r="C216">
        <v>1</v>
      </c>
      <c r="D216" s="391">
        <f t="shared" si="3"/>
        <v>45444</v>
      </c>
      <c r="E216" s="390">
        <v>49279</v>
      </c>
      <c r="F216" s="389">
        <v>0</v>
      </c>
      <c r="G216" s="389">
        <v>1</v>
      </c>
      <c r="H216" s="389">
        <f>IF(D216=E216,0,VLOOKUP(D216,'2022CD'!$A$5:$AF$12607,HLOOKUP(P216,'2022CD'!$A$5:$AF$12607,2,FALSE),FALSE))</f>
        <v>0</v>
      </c>
      <c r="J216" s="389" t="b">
        <v>0</v>
      </c>
      <c r="K216" s="389">
        <v>0</v>
      </c>
      <c r="L216" s="389">
        <v>0</v>
      </c>
      <c r="M216" s="389">
        <v>0</v>
      </c>
      <c r="N216" s="394" t="str">
        <f>VLOOKUP(B216,Tables!$A$2:$B$21,2,FALSE)</f>
        <v>2022C</v>
      </c>
      <c r="O216" t="str">
        <f>VLOOKUP(C216,Tables!$E$2:$F$6,2,FALSE)</f>
        <v>SERIAL</v>
      </c>
      <c r="P216" t="s">
        <v>1301</v>
      </c>
    </row>
    <row r="217" spans="1:16" x14ac:dyDescent="0.2">
      <c r="A217" s="389">
        <v>2</v>
      </c>
      <c r="B217">
        <v>363</v>
      </c>
      <c r="C217">
        <v>2</v>
      </c>
      <c r="D217" s="391">
        <f t="shared" si="3"/>
        <v>45444</v>
      </c>
      <c r="E217" s="390">
        <v>50375</v>
      </c>
      <c r="F217" s="389">
        <v>0</v>
      </c>
      <c r="G217" s="389">
        <v>1</v>
      </c>
      <c r="H217" s="389">
        <f>IF(D217=E217,0,VLOOKUP(D217,'2022CD'!$A$5:$AF$12607,HLOOKUP(P217,'2022CD'!$A$5:$AF$12607,2,FALSE),FALSE))</f>
        <v>0</v>
      </c>
      <c r="J217" s="389" t="b">
        <v>0</v>
      </c>
      <c r="K217" s="389">
        <v>0</v>
      </c>
      <c r="L217" s="389">
        <v>0</v>
      </c>
      <c r="M217" s="389">
        <v>0</v>
      </c>
      <c r="N217" s="394" t="str">
        <f>VLOOKUP(B217,Tables!$A$2:$B$21,2,FALSE)</f>
        <v>2022C</v>
      </c>
      <c r="O217" t="str">
        <f>VLOOKUP(C217,Tables!$E$2:$F$6,2,FALSE)</f>
        <v>TERM</v>
      </c>
      <c r="P217" t="s">
        <v>1302</v>
      </c>
    </row>
    <row r="218" spans="1:16" x14ac:dyDescent="0.2">
      <c r="A218" s="389">
        <v>2</v>
      </c>
      <c r="B218">
        <v>363</v>
      </c>
      <c r="C218">
        <v>2</v>
      </c>
      <c r="D218" s="391">
        <f t="shared" si="3"/>
        <v>45444</v>
      </c>
      <c r="E218" s="390">
        <v>52201</v>
      </c>
      <c r="F218" s="389">
        <v>0</v>
      </c>
      <c r="G218" s="389">
        <v>1</v>
      </c>
      <c r="H218" s="389">
        <f>IF(D218=E218,0,VLOOKUP(D218,'2022CD'!$A$5:$AF$12607,HLOOKUP(P218,'2022CD'!$A$5:$AF$12607,2,FALSE),FALSE))</f>
        <v>0</v>
      </c>
      <c r="J218" s="389" t="b">
        <v>0</v>
      </c>
      <c r="K218" s="389">
        <v>0</v>
      </c>
      <c r="L218" s="389">
        <v>0</v>
      </c>
      <c r="M218" s="389">
        <v>0</v>
      </c>
      <c r="N218" s="394" t="str">
        <f>VLOOKUP(B218,Tables!$A$2:$B$21,2,FALSE)</f>
        <v>2022C</v>
      </c>
      <c r="O218" t="str">
        <f>VLOOKUP(C218,Tables!$E$2:$F$6,2,FALSE)</f>
        <v>TERM</v>
      </c>
      <c r="P218" t="s">
        <v>1303</v>
      </c>
    </row>
    <row r="219" spans="1:16" x14ac:dyDescent="0.2">
      <c r="A219" s="389">
        <v>2</v>
      </c>
      <c r="B219">
        <v>363</v>
      </c>
      <c r="C219">
        <v>2</v>
      </c>
      <c r="D219" s="391">
        <f t="shared" si="3"/>
        <v>45444</v>
      </c>
      <c r="E219" s="390">
        <v>54027</v>
      </c>
      <c r="F219" s="389">
        <v>0</v>
      </c>
      <c r="G219" s="389">
        <v>1</v>
      </c>
      <c r="H219" s="389">
        <f>IF(D219=E219,0,VLOOKUP(D219,'2022CD'!$A$5:$AF$12607,HLOOKUP(P219,'2022CD'!$A$5:$AF$12607,2,FALSE),FALSE))</f>
        <v>0</v>
      </c>
      <c r="J219" s="389" t="b">
        <v>0</v>
      </c>
      <c r="K219" s="389">
        <v>0</v>
      </c>
      <c r="L219" s="389">
        <v>0</v>
      </c>
      <c r="M219" s="389">
        <v>0</v>
      </c>
      <c r="N219" s="394" t="str">
        <f>VLOOKUP(B219,Tables!$A$2:$B$21,2,FALSE)</f>
        <v>2022C</v>
      </c>
      <c r="O219" t="str">
        <f>VLOOKUP(C219,Tables!$E$2:$F$6,2,FALSE)</f>
        <v>TERM</v>
      </c>
      <c r="P219" t="s">
        <v>1304</v>
      </c>
    </row>
    <row r="220" spans="1:16" s="393" customFormat="1" x14ac:dyDescent="0.2">
      <c r="A220" s="398">
        <v>2</v>
      </c>
      <c r="B220" s="393">
        <v>363</v>
      </c>
      <c r="C220" s="393">
        <v>7</v>
      </c>
      <c r="D220" s="399">
        <f t="shared" si="3"/>
        <v>45444</v>
      </c>
      <c r="E220" s="392">
        <v>55854</v>
      </c>
      <c r="F220" s="398">
        <v>0</v>
      </c>
      <c r="G220" s="398">
        <v>1</v>
      </c>
      <c r="H220" s="398">
        <f>IF(D220=E220,0,VLOOKUP(D220,'2022CD'!$A$5:$AF$12607,HLOOKUP(P220,'2022CD'!$A$5:$AF$12607,2,FALSE),FALSE))</f>
        <v>1175000</v>
      </c>
      <c r="J220" s="398" t="b">
        <v>0</v>
      </c>
      <c r="K220" s="398">
        <v>0</v>
      </c>
      <c r="L220" s="398">
        <v>0</v>
      </c>
      <c r="M220" s="398">
        <v>0</v>
      </c>
      <c r="N220" s="395" t="str">
        <f>VLOOKUP(B220,Tables!$A$2:$B$21,2,FALSE)</f>
        <v>2022C</v>
      </c>
      <c r="O220" s="393" t="str">
        <f>VLOOKUP(C220,Tables!$E$2:$F$6,2,FALSE)</f>
        <v>TERM - PREMIUM</v>
      </c>
      <c r="P220" s="393" t="s">
        <v>1305</v>
      </c>
    </row>
    <row r="221" spans="1:16" x14ac:dyDescent="0.2">
      <c r="A221" s="389">
        <v>2</v>
      </c>
      <c r="B221">
        <v>364</v>
      </c>
      <c r="C221">
        <v>1</v>
      </c>
      <c r="D221" s="391">
        <f t="shared" si="3"/>
        <v>45444</v>
      </c>
      <c r="E221" s="390">
        <v>45444</v>
      </c>
      <c r="F221" s="389">
        <v>0</v>
      </c>
      <c r="G221" s="389">
        <v>1</v>
      </c>
      <c r="H221" s="389">
        <f>IF(D221=E221,0,VLOOKUP(D221,'2022CD'!$A$5:$AF$12607,HLOOKUP(P221,'2022CD'!$A$5:$AF$12607,2,FALSE),FALSE))</f>
        <v>0</v>
      </c>
      <c r="J221" s="389" t="b">
        <v>0</v>
      </c>
      <c r="K221" s="389">
        <v>0</v>
      </c>
      <c r="L221" s="389">
        <v>0</v>
      </c>
      <c r="M221" s="389">
        <v>0</v>
      </c>
      <c r="N221" s="394" t="str">
        <f>VLOOKUP(B221,Tables!$A$2:$B$21,2,FALSE)</f>
        <v>2022D</v>
      </c>
      <c r="O221" t="str">
        <f>VLOOKUP(C221,Tables!$E$2:$F$6,2,FALSE)</f>
        <v>SERIAL</v>
      </c>
      <c r="P221" t="s">
        <v>1280</v>
      </c>
    </row>
    <row r="222" spans="1:16" x14ac:dyDescent="0.2">
      <c r="A222" s="389">
        <v>2</v>
      </c>
      <c r="B222">
        <v>364</v>
      </c>
      <c r="C222">
        <v>1</v>
      </c>
      <c r="D222" s="391">
        <f t="shared" si="3"/>
        <v>45444</v>
      </c>
      <c r="E222" s="390">
        <v>45627</v>
      </c>
      <c r="F222" s="389">
        <v>0</v>
      </c>
      <c r="G222" s="389">
        <v>1</v>
      </c>
      <c r="H222" s="389">
        <f>IF(D222=E222,0,VLOOKUP(D222,'2022CD'!$A$5:$AF$12607,HLOOKUP(P222,'2022CD'!$A$5:$AF$12607,2,FALSE),FALSE))</f>
        <v>0</v>
      </c>
      <c r="J222" s="389" t="b">
        <v>0</v>
      </c>
      <c r="K222" s="389">
        <v>0</v>
      </c>
      <c r="L222" s="389">
        <v>0</v>
      </c>
      <c r="M222" s="389">
        <v>0</v>
      </c>
      <c r="N222" s="394" t="str">
        <f>VLOOKUP(B222,Tables!$A$2:$B$21,2,FALSE)</f>
        <v>2022D</v>
      </c>
      <c r="O222" t="str">
        <f>VLOOKUP(C222,Tables!$E$2:$F$6,2,FALSE)</f>
        <v>SERIAL</v>
      </c>
      <c r="P222" t="s">
        <v>1281</v>
      </c>
    </row>
    <row r="223" spans="1:16" x14ac:dyDescent="0.2">
      <c r="A223" s="389">
        <v>2</v>
      </c>
      <c r="B223">
        <v>364</v>
      </c>
      <c r="C223">
        <v>1</v>
      </c>
      <c r="D223" s="391">
        <f t="shared" si="3"/>
        <v>45444</v>
      </c>
      <c r="E223" s="390">
        <v>45809</v>
      </c>
      <c r="F223" s="389">
        <v>0</v>
      </c>
      <c r="G223" s="389">
        <v>1</v>
      </c>
      <c r="H223" s="389">
        <f>IF(D223=E223,0,VLOOKUP(D223,'2022CD'!$A$5:$AF$12607,HLOOKUP(P223,'2022CD'!$A$5:$AF$12607,2,FALSE),FALSE))</f>
        <v>0</v>
      </c>
      <c r="J223" s="389" t="b">
        <v>0</v>
      </c>
      <c r="K223" s="389">
        <v>0</v>
      </c>
      <c r="L223" s="389">
        <v>0</v>
      </c>
      <c r="M223" s="389">
        <v>0</v>
      </c>
      <c r="N223" s="394" t="str">
        <f>VLOOKUP(B223,Tables!$A$2:$B$21,2,FALSE)</f>
        <v>2022D</v>
      </c>
      <c r="O223" t="str">
        <f>VLOOKUP(C223,Tables!$E$2:$F$6,2,FALSE)</f>
        <v>SERIAL</v>
      </c>
      <c r="P223" t="s">
        <v>1282</v>
      </c>
    </row>
    <row r="224" spans="1:16" x14ac:dyDescent="0.2">
      <c r="A224" s="389">
        <v>2</v>
      </c>
      <c r="B224">
        <v>364</v>
      </c>
      <c r="C224">
        <v>1</v>
      </c>
      <c r="D224" s="391">
        <f t="shared" si="3"/>
        <v>45444</v>
      </c>
      <c r="E224" s="390">
        <v>45992</v>
      </c>
      <c r="F224" s="389">
        <v>0</v>
      </c>
      <c r="G224" s="389">
        <v>1</v>
      </c>
      <c r="H224" s="389">
        <f>IF(D224=E224,0,VLOOKUP(D224,'2022CD'!$A$5:$AF$12607,HLOOKUP(P224,'2022CD'!$A$5:$AF$12607,2,FALSE),FALSE))</f>
        <v>0</v>
      </c>
      <c r="J224" s="389" t="b">
        <v>0</v>
      </c>
      <c r="K224" s="389">
        <v>0</v>
      </c>
      <c r="L224" s="389">
        <v>0</v>
      </c>
      <c r="M224" s="389">
        <v>0</v>
      </c>
      <c r="N224" s="394" t="str">
        <f>VLOOKUP(B224,Tables!$A$2:$B$21,2,FALSE)</f>
        <v>2022D</v>
      </c>
      <c r="O224" t="str">
        <f>VLOOKUP(C224,Tables!$E$2:$F$6,2,FALSE)</f>
        <v>SERIAL</v>
      </c>
      <c r="P224" t="s">
        <v>1283</v>
      </c>
    </row>
    <row r="225" spans="1:16" x14ac:dyDescent="0.2">
      <c r="A225" s="389">
        <v>2</v>
      </c>
      <c r="B225">
        <v>364</v>
      </c>
      <c r="C225">
        <v>1</v>
      </c>
      <c r="D225" s="391">
        <f t="shared" si="3"/>
        <v>45444</v>
      </c>
      <c r="E225" s="390">
        <v>46174</v>
      </c>
      <c r="F225" s="389">
        <v>0</v>
      </c>
      <c r="G225" s="389">
        <v>1</v>
      </c>
      <c r="H225" s="389">
        <f>IF(D225=E225,0,VLOOKUP(D225,'2022CD'!$A$5:$AF$12607,HLOOKUP(P225,'2022CD'!$A$5:$AF$12607,2,FALSE),FALSE))</f>
        <v>0</v>
      </c>
      <c r="J225" s="389" t="b">
        <v>0</v>
      </c>
      <c r="K225" s="389">
        <v>0</v>
      </c>
      <c r="L225" s="389">
        <v>0</v>
      </c>
      <c r="M225" s="389">
        <v>0</v>
      </c>
      <c r="N225" s="394" t="str">
        <f>VLOOKUP(B225,Tables!$A$2:$B$21,2,FALSE)</f>
        <v>2022D</v>
      </c>
      <c r="O225" t="str">
        <f>VLOOKUP(C225,Tables!$E$2:$F$6,2,FALSE)</f>
        <v>SERIAL</v>
      </c>
      <c r="P225" t="s">
        <v>1284</v>
      </c>
    </row>
    <row r="226" spans="1:16" x14ac:dyDescent="0.2">
      <c r="A226" s="389">
        <v>2</v>
      </c>
      <c r="B226">
        <v>364</v>
      </c>
      <c r="C226">
        <v>1</v>
      </c>
      <c r="D226" s="391">
        <f t="shared" si="3"/>
        <v>45444</v>
      </c>
      <c r="E226" s="390">
        <v>46357</v>
      </c>
      <c r="F226" s="389">
        <v>0</v>
      </c>
      <c r="G226" s="389">
        <v>1</v>
      </c>
      <c r="H226" s="389">
        <f>IF(D226=E226,0,VLOOKUP(D226,'2022CD'!$A$5:$AF$12607,HLOOKUP(P226,'2022CD'!$A$5:$AF$12607,2,FALSE),FALSE))</f>
        <v>0</v>
      </c>
      <c r="J226" s="389" t="b">
        <v>0</v>
      </c>
      <c r="K226" s="389">
        <v>0</v>
      </c>
      <c r="L226" s="389">
        <v>0</v>
      </c>
      <c r="M226" s="389">
        <v>0</v>
      </c>
      <c r="N226" s="394" t="str">
        <f>VLOOKUP(B226,Tables!$A$2:$B$21,2,FALSE)</f>
        <v>2022D</v>
      </c>
      <c r="O226" t="str">
        <f>VLOOKUP(C226,Tables!$E$2:$F$6,2,FALSE)</f>
        <v>SERIAL</v>
      </c>
      <c r="P226" t="s">
        <v>1285</v>
      </c>
    </row>
    <row r="227" spans="1:16" x14ac:dyDescent="0.2">
      <c r="A227" s="389">
        <v>2</v>
      </c>
      <c r="B227">
        <v>364</v>
      </c>
      <c r="C227">
        <v>1</v>
      </c>
      <c r="D227" s="391">
        <f t="shared" si="3"/>
        <v>45444</v>
      </c>
      <c r="E227" s="390">
        <v>46539</v>
      </c>
      <c r="F227" s="389">
        <v>0</v>
      </c>
      <c r="G227" s="389">
        <v>1</v>
      </c>
      <c r="H227" s="389">
        <f>IF(D227=E227,0,VLOOKUP(D227,'2022CD'!$A$5:$AF$12607,HLOOKUP(P227,'2022CD'!$A$5:$AF$12607,2,FALSE),FALSE))</f>
        <v>0</v>
      </c>
      <c r="J227" s="389" t="b">
        <v>0</v>
      </c>
      <c r="K227" s="389">
        <v>0</v>
      </c>
      <c r="L227" s="389">
        <v>0</v>
      </c>
      <c r="M227" s="389">
        <v>0</v>
      </c>
      <c r="N227" s="394" t="str">
        <f>VLOOKUP(B227,Tables!$A$2:$B$21,2,FALSE)</f>
        <v>2022D</v>
      </c>
      <c r="O227" t="str">
        <f>VLOOKUP(C227,Tables!$E$2:$F$6,2,FALSE)</f>
        <v>SERIAL</v>
      </c>
      <c r="P227" t="s">
        <v>1286</v>
      </c>
    </row>
    <row r="228" spans="1:16" x14ac:dyDescent="0.2">
      <c r="A228" s="389">
        <v>2</v>
      </c>
      <c r="B228">
        <v>364</v>
      </c>
      <c r="C228">
        <v>1</v>
      </c>
      <c r="D228" s="391">
        <f t="shared" si="3"/>
        <v>45444</v>
      </c>
      <c r="E228" s="390">
        <v>46722</v>
      </c>
      <c r="F228" s="389">
        <v>0</v>
      </c>
      <c r="G228" s="389">
        <v>1</v>
      </c>
      <c r="H228" s="389">
        <f>IF(D228=E228,0,VLOOKUP(D228,'2022CD'!$A$5:$AF$12607,HLOOKUP(P228,'2022CD'!$A$5:$AF$12607,2,FALSE),FALSE))</f>
        <v>0</v>
      </c>
      <c r="J228" s="389" t="b">
        <v>0</v>
      </c>
      <c r="K228" s="389">
        <v>0</v>
      </c>
      <c r="L228" s="389">
        <v>0</v>
      </c>
      <c r="M228" s="389">
        <v>0</v>
      </c>
      <c r="N228" s="394" t="str">
        <f>VLOOKUP(B228,Tables!$A$2:$B$21,2,FALSE)</f>
        <v>2022D</v>
      </c>
      <c r="O228" t="str">
        <f>VLOOKUP(C228,Tables!$E$2:$F$6,2,FALSE)</f>
        <v>SERIAL</v>
      </c>
      <c r="P228" t="s">
        <v>1287</v>
      </c>
    </row>
    <row r="229" spans="1:16" x14ac:dyDescent="0.2">
      <c r="A229" s="389">
        <v>2</v>
      </c>
      <c r="B229">
        <v>364</v>
      </c>
      <c r="C229">
        <v>1</v>
      </c>
      <c r="D229" s="391">
        <f t="shared" si="3"/>
        <v>45444</v>
      </c>
      <c r="E229" s="390">
        <v>46905</v>
      </c>
      <c r="F229" s="389">
        <v>0</v>
      </c>
      <c r="G229" s="389">
        <v>1</v>
      </c>
      <c r="H229" s="389">
        <f>IF(D229=E229,0,VLOOKUP(D229,'2022CD'!$A$5:$AF$12607,HLOOKUP(P229,'2022CD'!$A$5:$AF$12607,2,FALSE),FALSE))</f>
        <v>0</v>
      </c>
      <c r="J229" s="389" t="b">
        <v>0</v>
      </c>
      <c r="K229" s="389">
        <v>0</v>
      </c>
      <c r="L229" s="389">
        <v>0</v>
      </c>
      <c r="M229" s="389">
        <v>0</v>
      </c>
      <c r="N229" s="394" t="str">
        <f>VLOOKUP(B229,Tables!$A$2:$B$21,2,FALSE)</f>
        <v>2022D</v>
      </c>
      <c r="O229" t="str">
        <f>VLOOKUP(C229,Tables!$E$2:$F$6,2,FALSE)</f>
        <v>SERIAL</v>
      </c>
      <c r="P229" t="s">
        <v>1288</v>
      </c>
    </row>
    <row r="230" spans="1:16" x14ac:dyDescent="0.2">
      <c r="A230" s="389">
        <v>2</v>
      </c>
      <c r="B230">
        <v>364</v>
      </c>
      <c r="C230">
        <v>1</v>
      </c>
      <c r="D230" s="391">
        <f t="shared" si="3"/>
        <v>45444</v>
      </c>
      <c r="E230" s="390">
        <v>47088</v>
      </c>
      <c r="F230" s="389">
        <v>0</v>
      </c>
      <c r="G230" s="389">
        <v>1</v>
      </c>
      <c r="H230" s="389">
        <f>IF(D230=E230,0,VLOOKUP(D230,'2022CD'!$A$5:$AF$12607,HLOOKUP(P230,'2022CD'!$A$5:$AF$12607,2,FALSE),FALSE))</f>
        <v>0</v>
      </c>
      <c r="J230" s="389" t="b">
        <v>0</v>
      </c>
      <c r="K230" s="389">
        <v>0</v>
      </c>
      <c r="L230" s="389">
        <v>0</v>
      </c>
      <c r="M230" s="389">
        <v>0</v>
      </c>
      <c r="N230" s="394" t="str">
        <f>VLOOKUP(B230,Tables!$A$2:$B$21,2,FALSE)</f>
        <v>2022D</v>
      </c>
      <c r="O230" t="str">
        <f>VLOOKUP(C230,Tables!$E$2:$F$6,2,FALSE)</f>
        <v>SERIAL</v>
      </c>
      <c r="P230" t="s">
        <v>1289</v>
      </c>
    </row>
    <row r="231" spans="1:16" x14ac:dyDescent="0.2">
      <c r="A231" s="389">
        <v>2</v>
      </c>
      <c r="B231">
        <v>364</v>
      </c>
      <c r="C231">
        <v>1</v>
      </c>
      <c r="D231" s="391">
        <f t="shared" si="3"/>
        <v>45444</v>
      </c>
      <c r="E231" s="390">
        <v>47270</v>
      </c>
      <c r="F231" s="389">
        <v>0</v>
      </c>
      <c r="G231" s="389">
        <v>1</v>
      </c>
      <c r="H231" s="389">
        <f>IF(D231=E231,0,VLOOKUP(D231,'2022CD'!$A$5:$AF$12607,HLOOKUP(P231,'2022CD'!$A$5:$AF$12607,2,FALSE),FALSE))</f>
        <v>0</v>
      </c>
      <c r="J231" s="389" t="b">
        <v>0</v>
      </c>
      <c r="K231" s="389">
        <v>0</v>
      </c>
      <c r="L231" s="389">
        <v>0</v>
      </c>
      <c r="M231" s="389">
        <v>0</v>
      </c>
      <c r="N231" s="394" t="str">
        <f>VLOOKUP(B231,Tables!$A$2:$B$21,2,FALSE)</f>
        <v>2022D</v>
      </c>
      <c r="O231" t="str">
        <f>VLOOKUP(C231,Tables!$E$2:$F$6,2,FALSE)</f>
        <v>SERIAL</v>
      </c>
      <c r="P231" t="s">
        <v>1290</v>
      </c>
    </row>
    <row r="232" spans="1:16" x14ac:dyDescent="0.2">
      <c r="A232" s="389">
        <v>2</v>
      </c>
      <c r="B232">
        <v>364</v>
      </c>
      <c r="C232">
        <v>1</v>
      </c>
      <c r="D232" s="391">
        <f t="shared" si="3"/>
        <v>45444</v>
      </c>
      <c r="E232" s="390">
        <v>47453</v>
      </c>
      <c r="F232" s="389">
        <v>0</v>
      </c>
      <c r="G232" s="389">
        <v>1</v>
      </c>
      <c r="H232" s="389">
        <f>IF(D232=E232,0,VLOOKUP(D232,'2022CD'!$A$5:$AF$12607,HLOOKUP(P232,'2022CD'!$A$5:$AF$12607,2,FALSE),FALSE))</f>
        <v>0</v>
      </c>
      <c r="J232" s="389" t="b">
        <v>0</v>
      </c>
      <c r="K232" s="389">
        <v>0</v>
      </c>
      <c r="L232" s="389">
        <v>0</v>
      </c>
      <c r="M232" s="389">
        <v>0</v>
      </c>
      <c r="N232" s="394" t="str">
        <f>VLOOKUP(B232,Tables!$A$2:$B$21,2,FALSE)</f>
        <v>2022D</v>
      </c>
      <c r="O232" t="str">
        <f>VLOOKUP(C232,Tables!$E$2:$F$6,2,FALSE)</f>
        <v>SERIAL</v>
      </c>
      <c r="P232" t="s">
        <v>1291</v>
      </c>
    </row>
    <row r="233" spans="1:16" x14ac:dyDescent="0.2">
      <c r="A233" s="389">
        <v>2</v>
      </c>
      <c r="B233">
        <v>364</v>
      </c>
      <c r="C233">
        <v>1</v>
      </c>
      <c r="D233" s="391">
        <f t="shared" si="3"/>
        <v>45444</v>
      </c>
      <c r="E233" s="390">
        <v>47635</v>
      </c>
      <c r="F233" s="389">
        <v>0</v>
      </c>
      <c r="G233" s="389">
        <v>1</v>
      </c>
      <c r="H233" s="389">
        <f>IF(D233=E233,0,VLOOKUP(D233,'2022CD'!$A$5:$AF$12607,HLOOKUP(P233,'2022CD'!$A$5:$AF$12607,2,FALSE),FALSE))</f>
        <v>0</v>
      </c>
      <c r="J233" s="389" t="b">
        <v>0</v>
      </c>
      <c r="K233" s="389">
        <v>0</v>
      </c>
      <c r="L233" s="389">
        <v>0</v>
      </c>
      <c r="M233" s="389">
        <v>0</v>
      </c>
      <c r="N233" s="394" t="str">
        <f>VLOOKUP(B233,Tables!$A$2:$B$21,2,FALSE)</f>
        <v>2022D</v>
      </c>
      <c r="O233" t="str">
        <f>VLOOKUP(C233,Tables!$E$2:$F$6,2,FALSE)</f>
        <v>SERIAL</v>
      </c>
      <c r="P233" t="s">
        <v>1292</v>
      </c>
    </row>
    <row r="234" spans="1:16" x14ac:dyDescent="0.2">
      <c r="A234" s="389">
        <v>2</v>
      </c>
      <c r="B234">
        <v>364</v>
      </c>
      <c r="C234">
        <v>1</v>
      </c>
      <c r="D234" s="391">
        <f t="shared" si="3"/>
        <v>45444</v>
      </c>
      <c r="E234" s="390">
        <v>47818</v>
      </c>
      <c r="F234" s="389">
        <v>0</v>
      </c>
      <c r="G234" s="389">
        <v>1</v>
      </c>
      <c r="H234" s="389">
        <f>IF(D234=E234,0,VLOOKUP(D234,'2022CD'!$A$5:$AF$12607,HLOOKUP(P234,'2022CD'!$A$5:$AF$12607,2,FALSE),FALSE))</f>
        <v>0</v>
      </c>
      <c r="J234" s="389" t="b">
        <v>0</v>
      </c>
      <c r="K234" s="389">
        <v>0</v>
      </c>
      <c r="L234" s="389">
        <v>0</v>
      </c>
      <c r="M234" s="389">
        <v>0</v>
      </c>
      <c r="N234" s="394" t="str">
        <f>VLOOKUP(B234,Tables!$A$2:$B$21,2,FALSE)</f>
        <v>2022D</v>
      </c>
      <c r="O234" t="str">
        <f>VLOOKUP(C234,Tables!$E$2:$F$6,2,FALSE)</f>
        <v>SERIAL</v>
      </c>
      <c r="P234" t="s">
        <v>1293</v>
      </c>
    </row>
    <row r="235" spans="1:16" x14ac:dyDescent="0.2">
      <c r="A235" s="389">
        <v>2</v>
      </c>
      <c r="B235">
        <v>364</v>
      </c>
      <c r="C235">
        <v>1</v>
      </c>
      <c r="D235" s="391">
        <f t="shared" si="3"/>
        <v>45444</v>
      </c>
      <c r="E235" s="390">
        <v>48000</v>
      </c>
      <c r="F235" s="389">
        <v>0</v>
      </c>
      <c r="G235" s="389">
        <v>1</v>
      </c>
      <c r="H235" s="389">
        <f>IF(D235=E235,0,VLOOKUP(D235,'2022CD'!$A$5:$AF$12607,HLOOKUP(P235,'2022CD'!$A$5:$AF$12607,2,FALSE),FALSE))</f>
        <v>0</v>
      </c>
      <c r="J235" s="389" t="b">
        <v>0</v>
      </c>
      <c r="K235" s="389">
        <v>0</v>
      </c>
      <c r="L235" s="389">
        <v>0</v>
      </c>
      <c r="M235" s="389">
        <v>0</v>
      </c>
      <c r="N235" s="394" t="str">
        <f>VLOOKUP(B235,Tables!$A$2:$B$21,2,FALSE)</f>
        <v>2022D</v>
      </c>
      <c r="O235" t="str">
        <f>VLOOKUP(C235,Tables!$E$2:$F$6,2,FALSE)</f>
        <v>SERIAL</v>
      </c>
      <c r="P235" t="s">
        <v>1294</v>
      </c>
    </row>
    <row r="236" spans="1:16" x14ac:dyDescent="0.2">
      <c r="A236" s="389">
        <v>2</v>
      </c>
      <c r="B236">
        <v>364</v>
      </c>
      <c r="C236">
        <v>1</v>
      </c>
      <c r="D236" s="391">
        <f t="shared" si="3"/>
        <v>45444</v>
      </c>
      <c r="E236" s="390">
        <v>48183</v>
      </c>
      <c r="F236" s="389">
        <v>0</v>
      </c>
      <c r="G236" s="389">
        <v>1</v>
      </c>
      <c r="H236" s="389">
        <f>IF(D236=E236,0,VLOOKUP(D236,'2022CD'!$A$5:$AF$12607,HLOOKUP(P236,'2022CD'!$A$5:$AF$12607,2,FALSE),FALSE))</f>
        <v>0</v>
      </c>
      <c r="J236" s="389" t="b">
        <v>0</v>
      </c>
      <c r="K236" s="389">
        <v>0</v>
      </c>
      <c r="L236" s="389">
        <v>0</v>
      </c>
      <c r="M236" s="389">
        <v>0</v>
      </c>
      <c r="N236" s="394" t="str">
        <f>VLOOKUP(B236,Tables!$A$2:$B$21,2,FALSE)</f>
        <v>2022D</v>
      </c>
      <c r="O236" t="str">
        <f>VLOOKUP(C236,Tables!$E$2:$F$6,2,FALSE)</f>
        <v>SERIAL</v>
      </c>
      <c r="P236" t="s">
        <v>1295</v>
      </c>
    </row>
    <row r="237" spans="1:16" x14ac:dyDescent="0.2">
      <c r="A237" s="389">
        <v>2</v>
      </c>
      <c r="B237">
        <v>364</v>
      </c>
      <c r="C237">
        <v>1</v>
      </c>
      <c r="D237" s="391">
        <f t="shared" si="3"/>
        <v>45444</v>
      </c>
      <c r="E237" s="390">
        <v>48366</v>
      </c>
      <c r="F237" s="389">
        <v>0</v>
      </c>
      <c r="G237" s="389">
        <v>1</v>
      </c>
      <c r="H237" s="389">
        <f>IF(D237=E237,0,VLOOKUP(D237,'2022CD'!$A$5:$AF$12607,HLOOKUP(P237,'2022CD'!$A$5:$AF$12607,2,FALSE),FALSE))</f>
        <v>0</v>
      </c>
      <c r="J237" s="389" t="b">
        <v>0</v>
      </c>
      <c r="K237" s="389">
        <v>0</v>
      </c>
      <c r="L237" s="389">
        <v>0</v>
      </c>
      <c r="M237" s="389">
        <v>0</v>
      </c>
      <c r="N237" s="394" t="str">
        <f>VLOOKUP(B237,Tables!$A$2:$B$21,2,FALSE)</f>
        <v>2022D</v>
      </c>
      <c r="O237" t="str">
        <f>VLOOKUP(C237,Tables!$E$2:$F$6,2,FALSE)</f>
        <v>SERIAL</v>
      </c>
      <c r="P237" t="s">
        <v>1296</v>
      </c>
    </row>
    <row r="238" spans="1:16" x14ac:dyDescent="0.2">
      <c r="A238" s="389">
        <v>2</v>
      </c>
      <c r="B238">
        <v>364</v>
      </c>
      <c r="C238">
        <v>1</v>
      </c>
      <c r="D238" s="391">
        <f t="shared" si="3"/>
        <v>45444</v>
      </c>
      <c r="E238" s="390">
        <v>48549</v>
      </c>
      <c r="F238" s="389">
        <v>0</v>
      </c>
      <c r="G238" s="389">
        <v>1</v>
      </c>
      <c r="H238" s="389">
        <f>IF(D238=E238,0,VLOOKUP(D238,'2022CD'!$A$5:$AF$12607,HLOOKUP(P238,'2022CD'!$A$5:$AF$12607,2,FALSE),FALSE))</f>
        <v>0</v>
      </c>
      <c r="J238" s="389" t="b">
        <v>0</v>
      </c>
      <c r="K238" s="389">
        <v>0</v>
      </c>
      <c r="L238" s="389">
        <v>0</v>
      </c>
      <c r="M238" s="389">
        <v>0</v>
      </c>
      <c r="N238" s="394" t="str">
        <f>VLOOKUP(B238,Tables!$A$2:$B$21,2,FALSE)</f>
        <v>2022D</v>
      </c>
      <c r="O238" t="str">
        <f>VLOOKUP(C238,Tables!$E$2:$F$6,2,FALSE)</f>
        <v>SERIAL</v>
      </c>
      <c r="P238" t="s">
        <v>1297</v>
      </c>
    </row>
    <row r="239" spans="1:16" x14ac:dyDescent="0.2">
      <c r="A239" s="389">
        <v>2</v>
      </c>
      <c r="B239">
        <v>364</v>
      </c>
      <c r="C239">
        <v>1</v>
      </c>
      <c r="D239" s="391">
        <f t="shared" si="3"/>
        <v>45444</v>
      </c>
      <c r="E239" s="390">
        <v>48731</v>
      </c>
      <c r="F239" s="389">
        <v>0</v>
      </c>
      <c r="G239" s="389">
        <v>1</v>
      </c>
      <c r="H239" s="389">
        <f>IF(D239=E239,0,VLOOKUP(D239,'2022CD'!$A$5:$AF$12607,HLOOKUP(P239,'2022CD'!$A$5:$AF$12607,2,FALSE),FALSE))</f>
        <v>0</v>
      </c>
      <c r="J239" s="389" t="b">
        <v>0</v>
      </c>
      <c r="K239" s="389">
        <v>0</v>
      </c>
      <c r="L239" s="389">
        <v>0</v>
      </c>
      <c r="M239" s="389">
        <v>0</v>
      </c>
      <c r="N239" s="394" t="str">
        <f>VLOOKUP(B239,Tables!$A$2:$B$21,2,FALSE)</f>
        <v>2022D</v>
      </c>
      <c r="O239" t="str">
        <f>VLOOKUP(C239,Tables!$E$2:$F$6,2,FALSE)</f>
        <v>SERIAL</v>
      </c>
      <c r="P239" t="s">
        <v>1298</v>
      </c>
    </row>
    <row r="240" spans="1:16" x14ac:dyDescent="0.2">
      <c r="A240" s="389">
        <v>2</v>
      </c>
      <c r="B240">
        <v>365</v>
      </c>
      <c r="C240">
        <v>1</v>
      </c>
      <c r="D240" s="391">
        <f t="shared" si="3"/>
        <v>45444</v>
      </c>
      <c r="E240" s="390">
        <v>48731</v>
      </c>
      <c r="F240" s="389">
        <v>0</v>
      </c>
      <c r="G240" s="389">
        <v>1</v>
      </c>
      <c r="H240" s="389">
        <f>IF(D240=E240,0,VLOOKUP(D240,'2023AB'!$A$5:$AZ$12607,HLOOKUP(P240,'2023AB'!$A$5:$AZ$12607,2,FALSE),FALSE))</f>
        <v>0</v>
      </c>
      <c r="J240" s="389" t="b">
        <v>0</v>
      </c>
      <c r="K240" s="389">
        <v>0</v>
      </c>
      <c r="L240" s="389">
        <v>0</v>
      </c>
      <c r="M240" s="389">
        <v>0</v>
      </c>
      <c r="N240" s="394" t="str">
        <f>VLOOKUP(B240,Tables!$A$2:$B$21,2,FALSE)</f>
        <v>2023A</v>
      </c>
      <c r="O240" t="str">
        <f>VLOOKUP(C240,Tables!$E$2:$F$6,2,FALSE)</f>
        <v>SERIAL</v>
      </c>
      <c r="P240" t="s">
        <v>1310</v>
      </c>
    </row>
    <row r="241" spans="1:16" x14ac:dyDescent="0.2">
      <c r="A241" s="389">
        <v>2</v>
      </c>
      <c r="B241">
        <v>365</v>
      </c>
      <c r="C241">
        <v>1</v>
      </c>
      <c r="D241" s="391">
        <f t="shared" si="3"/>
        <v>45444</v>
      </c>
      <c r="E241" s="390">
        <v>48914</v>
      </c>
      <c r="F241" s="389">
        <v>0</v>
      </c>
      <c r="G241" s="389">
        <v>1</v>
      </c>
      <c r="H241" s="389">
        <f>IF(D241=E241,0,VLOOKUP(D241,'2023AB'!$A$5:$AZ$12607,HLOOKUP(P241,'2023AB'!$A$5:$AZ$12607,2,FALSE),FALSE))</f>
        <v>0</v>
      </c>
      <c r="J241" s="389" t="b">
        <v>0</v>
      </c>
      <c r="K241" s="389">
        <v>0</v>
      </c>
      <c r="L241" s="389">
        <v>0</v>
      </c>
      <c r="M241" s="389">
        <v>0</v>
      </c>
      <c r="N241" s="394" t="str">
        <f>VLOOKUP(B241,Tables!$A$2:$B$21,2,FALSE)</f>
        <v>2023A</v>
      </c>
      <c r="O241" t="str">
        <f>VLOOKUP(C241,Tables!$E$2:$F$6,2,FALSE)</f>
        <v>SERIAL</v>
      </c>
      <c r="P241" t="s">
        <v>1311</v>
      </c>
    </row>
    <row r="242" spans="1:16" x14ac:dyDescent="0.2">
      <c r="A242" s="389">
        <v>2</v>
      </c>
      <c r="B242">
        <v>365</v>
      </c>
      <c r="C242">
        <v>1</v>
      </c>
      <c r="D242" s="391">
        <f t="shared" si="3"/>
        <v>45444</v>
      </c>
      <c r="E242" s="390">
        <v>49096</v>
      </c>
      <c r="F242" s="389">
        <v>0</v>
      </c>
      <c r="G242" s="389">
        <v>1</v>
      </c>
      <c r="H242" s="389">
        <f>IF(D242=E242,0,VLOOKUP(D242,'2023AB'!$A$5:$AZ$12607,HLOOKUP(P242,'2023AB'!$A$5:$AZ$12607,2,FALSE),FALSE))</f>
        <v>0</v>
      </c>
      <c r="J242" s="389" t="b">
        <v>0</v>
      </c>
      <c r="K242" s="389">
        <v>0</v>
      </c>
      <c r="L242" s="389">
        <v>0</v>
      </c>
      <c r="M242" s="389">
        <v>0</v>
      </c>
      <c r="N242" s="394" t="str">
        <f>VLOOKUP(B242,Tables!$A$2:$B$21,2,FALSE)</f>
        <v>2023A</v>
      </c>
      <c r="O242" t="str">
        <f>VLOOKUP(C242,Tables!$E$2:$F$6,2,FALSE)</f>
        <v>SERIAL</v>
      </c>
      <c r="P242" t="s">
        <v>1334</v>
      </c>
    </row>
    <row r="243" spans="1:16" x14ac:dyDescent="0.2">
      <c r="A243" s="389">
        <v>2</v>
      </c>
      <c r="B243">
        <v>365</v>
      </c>
      <c r="C243">
        <v>1</v>
      </c>
      <c r="D243" s="391">
        <f t="shared" si="3"/>
        <v>45444</v>
      </c>
      <c r="E243" s="390">
        <v>49279</v>
      </c>
      <c r="F243" s="389">
        <v>0</v>
      </c>
      <c r="G243" s="389">
        <v>1</v>
      </c>
      <c r="H243" s="389">
        <f>IF(D243=E243,0,VLOOKUP(D243,'2023AB'!$A$5:$AZ$12607,HLOOKUP(P243,'2023AB'!$A$5:$AZ$12607,2,FALSE),FALSE))</f>
        <v>0</v>
      </c>
      <c r="J243" s="389" t="b">
        <v>0</v>
      </c>
      <c r="K243" s="389">
        <v>0</v>
      </c>
      <c r="L243" s="389">
        <v>0</v>
      </c>
      <c r="M243" s="389">
        <v>0</v>
      </c>
      <c r="N243" s="394" t="str">
        <f>VLOOKUP(B243,Tables!$A$2:$B$21,2,FALSE)</f>
        <v>2023A</v>
      </c>
      <c r="O243" t="str">
        <f>VLOOKUP(C243,Tables!$E$2:$F$6,2,FALSE)</f>
        <v>SERIAL</v>
      </c>
      <c r="P243" t="s">
        <v>1335</v>
      </c>
    </row>
    <row r="244" spans="1:16" x14ac:dyDescent="0.2">
      <c r="A244" s="389">
        <v>2</v>
      </c>
      <c r="B244">
        <v>365</v>
      </c>
      <c r="C244">
        <v>1</v>
      </c>
      <c r="D244" s="391">
        <f t="shared" si="3"/>
        <v>45444</v>
      </c>
      <c r="E244" s="390">
        <v>49461</v>
      </c>
      <c r="F244" s="389">
        <v>0</v>
      </c>
      <c r="G244" s="389">
        <v>1</v>
      </c>
      <c r="H244" s="389">
        <f>IF(D244=E244,0,VLOOKUP(D244,'2023AB'!$A$5:$AZ$12607,HLOOKUP(P244,'2023AB'!$A$5:$AZ$12607,2,FALSE),FALSE))</f>
        <v>0</v>
      </c>
      <c r="J244" s="389" t="b">
        <v>0</v>
      </c>
      <c r="K244" s="389">
        <v>0</v>
      </c>
      <c r="L244" s="389">
        <v>0</v>
      </c>
      <c r="M244" s="389">
        <v>0</v>
      </c>
      <c r="N244" s="394" t="str">
        <f>VLOOKUP(B244,Tables!$A$2:$B$21,2,FALSE)</f>
        <v>2023A</v>
      </c>
      <c r="O244" t="str">
        <f>VLOOKUP(C244,Tables!$E$2:$F$6,2,FALSE)</f>
        <v>SERIAL</v>
      </c>
      <c r="P244" t="s">
        <v>1426</v>
      </c>
    </row>
    <row r="245" spans="1:16" x14ac:dyDescent="0.2">
      <c r="A245" s="389">
        <v>2</v>
      </c>
      <c r="B245">
        <v>365</v>
      </c>
      <c r="C245">
        <v>1</v>
      </c>
      <c r="D245" s="391">
        <f t="shared" si="3"/>
        <v>45444</v>
      </c>
      <c r="E245" s="390">
        <v>49644</v>
      </c>
      <c r="F245" s="389">
        <v>0</v>
      </c>
      <c r="G245" s="389">
        <v>1</v>
      </c>
      <c r="H245" s="389">
        <f>IF(D245=E245,0,VLOOKUP(D245,'2023AB'!$A$5:$AZ$12607,HLOOKUP(P245,'2023AB'!$A$5:$AZ$12607,2,FALSE),FALSE))</f>
        <v>0</v>
      </c>
      <c r="J245" s="389" t="b">
        <v>0</v>
      </c>
      <c r="K245" s="389">
        <v>0</v>
      </c>
      <c r="L245" s="389">
        <v>0</v>
      </c>
      <c r="M245" s="389">
        <v>0</v>
      </c>
      <c r="N245" s="394" t="str">
        <f>VLOOKUP(B245,Tables!$A$2:$B$21,2,FALSE)</f>
        <v>2023A</v>
      </c>
      <c r="O245" t="str">
        <f>VLOOKUP(C245,Tables!$E$2:$F$6,2,FALSE)</f>
        <v>SERIAL</v>
      </c>
      <c r="P245" t="s">
        <v>1336</v>
      </c>
    </row>
    <row r="246" spans="1:16" x14ac:dyDescent="0.2">
      <c r="A246" s="389">
        <v>2</v>
      </c>
      <c r="B246">
        <v>365</v>
      </c>
      <c r="C246">
        <v>2</v>
      </c>
      <c r="D246" s="391">
        <f t="shared" si="3"/>
        <v>45444</v>
      </c>
      <c r="E246" s="390">
        <v>50740</v>
      </c>
      <c r="F246" s="389">
        <v>0</v>
      </c>
      <c r="G246" s="389">
        <v>1</v>
      </c>
      <c r="H246" s="389">
        <f>IF(D246=E246,0,VLOOKUP(D246,'2023AB'!$A$5:$AZ$12607,HLOOKUP(P246,'2023AB'!$A$5:$AZ$12607,2,FALSE),FALSE))</f>
        <v>0</v>
      </c>
      <c r="J246" s="389" t="b">
        <v>0</v>
      </c>
      <c r="K246" s="389">
        <v>0</v>
      </c>
      <c r="L246" s="389">
        <v>0</v>
      </c>
      <c r="M246" s="389">
        <v>0</v>
      </c>
      <c r="N246" s="394" t="str">
        <f>VLOOKUP(B246,Tables!$A$2:$B$21,2,FALSE)</f>
        <v>2023A</v>
      </c>
      <c r="O246" t="str">
        <f>VLOOKUP(C246,Tables!$E$2:$F$6,2,FALSE)</f>
        <v>TERM</v>
      </c>
      <c r="P246" t="s">
        <v>1337</v>
      </c>
    </row>
    <row r="247" spans="1:16" x14ac:dyDescent="0.2">
      <c r="A247" s="389">
        <v>2</v>
      </c>
      <c r="B247">
        <v>365</v>
      </c>
      <c r="C247">
        <v>2</v>
      </c>
      <c r="D247" s="391">
        <f t="shared" si="3"/>
        <v>45444</v>
      </c>
      <c r="E247" s="390">
        <v>52566</v>
      </c>
      <c r="F247" s="389">
        <v>0</v>
      </c>
      <c r="G247" s="389">
        <v>1</v>
      </c>
      <c r="H247" s="389">
        <f>IF(D247=E247,0,VLOOKUP(D247,'2023AB'!$A$5:$AZ$12607,HLOOKUP(P247,'2023AB'!$A$5:$AZ$12607,2,FALSE),FALSE))</f>
        <v>0</v>
      </c>
      <c r="J247" s="389" t="b">
        <v>0</v>
      </c>
      <c r="K247" s="389">
        <v>0</v>
      </c>
      <c r="L247" s="389">
        <v>0</v>
      </c>
      <c r="M247" s="389">
        <v>0</v>
      </c>
      <c r="N247" s="394" t="str">
        <f>VLOOKUP(B247,Tables!$A$2:$B$21,2,FALSE)</f>
        <v>2023A</v>
      </c>
      <c r="O247" t="str">
        <f>VLOOKUP(C247,Tables!$E$2:$F$6,2,FALSE)</f>
        <v>TERM</v>
      </c>
      <c r="P247" t="s">
        <v>1338</v>
      </c>
    </row>
    <row r="248" spans="1:16" x14ac:dyDescent="0.2">
      <c r="A248" s="389">
        <v>2</v>
      </c>
      <c r="B248">
        <v>365</v>
      </c>
      <c r="C248">
        <v>2</v>
      </c>
      <c r="D248" s="391">
        <f t="shared" si="3"/>
        <v>45444</v>
      </c>
      <c r="E248" s="390">
        <v>53479</v>
      </c>
      <c r="F248" s="389">
        <v>0</v>
      </c>
      <c r="G248" s="389">
        <v>1</v>
      </c>
      <c r="H248" s="389">
        <f>IF(D248=E248,0,VLOOKUP(D248,'2023AB'!$A$5:$AZ$12607,HLOOKUP(P248,'2023AB'!$A$5:$AZ$12607,2,FALSE),FALSE))</f>
        <v>0</v>
      </c>
      <c r="J248" s="389" t="b">
        <v>0</v>
      </c>
      <c r="K248" s="389">
        <v>0</v>
      </c>
      <c r="L248" s="389">
        <v>0</v>
      </c>
      <c r="M248" s="389">
        <v>0</v>
      </c>
      <c r="N248" s="394" t="str">
        <f>VLOOKUP(B248,Tables!$A$2:$B$21,2,FALSE)</f>
        <v>2023A</v>
      </c>
      <c r="O248" t="str">
        <f>VLOOKUP(C248,Tables!$E$2:$F$6,2,FALSE)</f>
        <v>TERM</v>
      </c>
      <c r="P248" t="s">
        <v>1339</v>
      </c>
    </row>
    <row r="249" spans="1:16" s="393" customFormat="1" x14ac:dyDescent="0.2">
      <c r="A249" s="398">
        <v>2</v>
      </c>
      <c r="B249" s="393">
        <v>365</v>
      </c>
      <c r="C249" s="393">
        <v>7</v>
      </c>
      <c r="D249" s="399">
        <f t="shared" si="3"/>
        <v>45444</v>
      </c>
      <c r="E249" s="392">
        <v>56219</v>
      </c>
      <c r="F249" s="398">
        <v>0</v>
      </c>
      <c r="G249" s="398">
        <v>1</v>
      </c>
      <c r="H249" s="398">
        <f>IF(D249=E249,0,VLOOKUP(D249,'2023AB'!$A$5:$AZ$12607,HLOOKUP(P249,'2023AB'!$A$5:$AZ$12607,2,FALSE),FALSE))</f>
        <v>580000</v>
      </c>
      <c r="J249" s="398" t="b">
        <v>0</v>
      </c>
      <c r="K249" s="398">
        <v>0</v>
      </c>
      <c r="L249" s="398">
        <v>0</v>
      </c>
      <c r="M249" s="398">
        <v>0</v>
      </c>
      <c r="N249" s="395" t="str">
        <f>VLOOKUP(B249,Tables!$A$2:$B$21,2,FALSE)</f>
        <v>2023A</v>
      </c>
      <c r="O249" s="393" t="str">
        <f>VLOOKUP(C249,Tables!$E$2:$F$6,2,FALSE)</f>
        <v>TERM - PREMIUM</v>
      </c>
      <c r="P249" s="393" t="s">
        <v>1340</v>
      </c>
    </row>
    <row r="250" spans="1:16" x14ac:dyDescent="0.2">
      <c r="A250" s="389">
        <v>2</v>
      </c>
      <c r="B250">
        <v>366</v>
      </c>
      <c r="C250">
        <v>1</v>
      </c>
      <c r="D250" s="391">
        <f t="shared" si="3"/>
        <v>45444</v>
      </c>
      <c r="E250" s="390">
        <v>45809</v>
      </c>
      <c r="F250" s="389">
        <v>0</v>
      </c>
      <c r="G250" s="389">
        <v>1</v>
      </c>
      <c r="H250" s="389">
        <f>IF(D250=E250,0,VLOOKUP(D250,'2023AB'!$A$5:$AZ$12607,HLOOKUP(P250,'2023AB'!$A$5:$AZ$12607,2,FALSE),FALSE))</f>
        <v>0</v>
      </c>
      <c r="J250" s="389" t="b">
        <v>0</v>
      </c>
      <c r="K250" s="389">
        <v>0</v>
      </c>
      <c r="L250" s="389">
        <v>0</v>
      </c>
      <c r="M250" s="389">
        <v>0</v>
      </c>
      <c r="N250" s="394" t="str">
        <f>VLOOKUP(B250,Tables!$A$2:$B$21,2,FALSE)</f>
        <v>2023B</v>
      </c>
      <c r="O250" t="str">
        <f>VLOOKUP(C250,Tables!$E$2:$F$6,2,FALSE)</f>
        <v>SERIAL</v>
      </c>
      <c r="P250" t="s">
        <v>1312</v>
      </c>
    </row>
    <row r="251" spans="1:16" x14ac:dyDescent="0.2">
      <c r="A251" s="389">
        <v>2</v>
      </c>
      <c r="B251">
        <v>366</v>
      </c>
      <c r="C251">
        <v>1</v>
      </c>
      <c r="D251" s="391">
        <f t="shared" si="3"/>
        <v>45444</v>
      </c>
      <c r="E251" s="390">
        <v>45992</v>
      </c>
      <c r="F251" s="389">
        <v>0</v>
      </c>
      <c r="G251" s="389">
        <v>1</v>
      </c>
      <c r="H251" s="389">
        <f>IF(D251=E251,0,VLOOKUP(D251,'2023AB'!$A$5:$AZ$12607,HLOOKUP(P251,'2023AB'!$A$5:$AZ$12607,2,FALSE),FALSE))</f>
        <v>0</v>
      </c>
      <c r="J251" s="389" t="b">
        <v>0</v>
      </c>
      <c r="K251" s="389">
        <v>0</v>
      </c>
      <c r="L251" s="389">
        <v>0</v>
      </c>
      <c r="M251" s="389">
        <v>0</v>
      </c>
      <c r="N251" s="394" t="str">
        <f>VLOOKUP(B251,Tables!$A$2:$B$21,2,FALSE)</f>
        <v>2023B</v>
      </c>
      <c r="O251" t="str">
        <f>VLOOKUP(C251,Tables!$E$2:$F$6,2,FALSE)</f>
        <v>SERIAL</v>
      </c>
      <c r="P251" t="s">
        <v>1313</v>
      </c>
    </row>
    <row r="252" spans="1:16" x14ac:dyDescent="0.2">
      <c r="A252" s="389">
        <v>2</v>
      </c>
      <c r="B252">
        <v>366</v>
      </c>
      <c r="C252">
        <v>1</v>
      </c>
      <c r="D252" s="391">
        <f t="shared" si="3"/>
        <v>45444</v>
      </c>
      <c r="E252" s="390">
        <v>46174</v>
      </c>
      <c r="F252" s="389">
        <v>0</v>
      </c>
      <c r="G252" s="389">
        <v>1</v>
      </c>
      <c r="H252" s="389">
        <f>IF(D252=E252,0,VLOOKUP(D252,'2023AB'!$A$5:$AZ$12607,HLOOKUP(P252,'2023AB'!$A$5:$AZ$12607,2,FALSE),FALSE))</f>
        <v>0</v>
      </c>
      <c r="J252" s="389" t="b">
        <v>0</v>
      </c>
      <c r="K252" s="389">
        <v>0</v>
      </c>
      <c r="L252" s="389">
        <v>0</v>
      </c>
      <c r="M252" s="389">
        <v>0</v>
      </c>
      <c r="N252" s="394" t="str">
        <f>VLOOKUP(B252,Tables!$A$2:$B$21,2,FALSE)</f>
        <v>2023B</v>
      </c>
      <c r="O252" t="str">
        <f>VLOOKUP(C252,Tables!$E$2:$F$6,2,FALSE)</f>
        <v>SERIAL</v>
      </c>
      <c r="P252" t="s">
        <v>1314</v>
      </c>
    </row>
    <row r="253" spans="1:16" x14ac:dyDescent="0.2">
      <c r="A253" s="389">
        <v>2</v>
      </c>
      <c r="B253">
        <v>366</v>
      </c>
      <c r="C253">
        <v>1</v>
      </c>
      <c r="D253" s="391">
        <f t="shared" si="3"/>
        <v>45444</v>
      </c>
      <c r="E253" s="390">
        <v>46357</v>
      </c>
      <c r="F253" s="389">
        <v>0</v>
      </c>
      <c r="G253" s="389">
        <v>1</v>
      </c>
      <c r="H253" s="389">
        <f>IF(D253=E253,0,VLOOKUP(D253,'2023AB'!$A$5:$AZ$12607,HLOOKUP(P253,'2023AB'!$A$5:$AZ$12607,2,FALSE),FALSE))</f>
        <v>0</v>
      </c>
      <c r="J253" s="389" t="b">
        <v>0</v>
      </c>
      <c r="K253" s="389">
        <v>0</v>
      </c>
      <c r="L253" s="389">
        <v>0</v>
      </c>
      <c r="M253" s="389">
        <v>0</v>
      </c>
      <c r="N253" s="394" t="str">
        <f>VLOOKUP(B253,Tables!$A$2:$B$21,2,FALSE)</f>
        <v>2023B</v>
      </c>
      <c r="O253" t="str">
        <f>VLOOKUP(C253,Tables!$E$2:$F$6,2,FALSE)</f>
        <v>SERIAL</v>
      </c>
      <c r="P253" t="s">
        <v>1315</v>
      </c>
    </row>
    <row r="254" spans="1:16" x14ac:dyDescent="0.2">
      <c r="A254" s="389">
        <v>2</v>
      </c>
      <c r="B254">
        <v>366</v>
      </c>
      <c r="C254">
        <v>1</v>
      </c>
      <c r="D254" s="391">
        <f t="shared" si="3"/>
        <v>45444</v>
      </c>
      <c r="E254" s="390">
        <v>46539</v>
      </c>
      <c r="F254" s="389">
        <v>0</v>
      </c>
      <c r="G254" s="389">
        <v>1</v>
      </c>
      <c r="H254" s="389">
        <f>IF(D254=E254,0,VLOOKUP(D254,'2023AB'!$A$5:$AZ$12607,HLOOKUP(P254,'2023AB'!$A$5:$AZ$12607,2,FALSE),FALSE))</f>
        <v>0</v>
      </c>
      <c r="J254" s="389" t="b">
        <v>0</v>
      </c>
      <c r="K254" s="389">
        <v>0</v>
      </c>
      <c r="L254" s="389">
        <v>0</v>
      </c>
      <c r="M254" s="389">
        <v>0</v>
      </c>
      <c r="N254" s="394" t="str">
        <f>VLOOKUP(B254,Tables!$A$2:$B$21,2,FALSE)</f>
        <v>2023B</v>
      </c>
      <c r="O254" t="str">
        <f>VLOOKUP(C254,Tables!$E$2:$F$6,2,FALSE)</f>
        <v>SERIAL</v>
      </c>
      <c r="P254" t="s">
        <v>1316</v>
      </c>
    </row>
    <row r="255" spans="1:16" x14ac:dyDescent="0.2">
      <c r="A255" s="389">
        <v>2</v>
      </c>
      <c r="B255">
        <v>366</v>
      </c>
      <c r="C255">
        <v>1</v>
      </c>
      <c r="D255" s="391">
        <f t="shared" ref="D255:D300" si="4">$D$2</f>
        <v>45444</v>
      </c>
      <c r="E255" s="390">
        <v>46722</v>
      </c>
      <c r="F255" s="389">
        <v>0</v>
      </c>
      <c r="G255" s="389">
        <v>1</v>
      </c>
      <c r="H255" s="389">
        <f>IF(D255=E255,0,VLOOKUP(D255,'2023AB'!$A$5:$AZ$12607,HLOOKUP(P255,'2023AB'!$A$5:$AZ$12607,2,FALSE),FALSE))</f>
        <v>0</v>
      </c>
      <c r="J255" s="389" t="b">
        <v>0</v>
      </c>
      <c r="K255" s="389">
        <v>0</v>
      </c>
      <c r="L255" s="389">
        <v>0</v>
      </c>
      <c r="M255" s="389">
        <v>0</v>
      </c>
      <c r="N255" s="394" t="str">
        <f>VLOOKUP(B255,Tables!$A$2:$B$21,2,FALSE)</f>
        <v>2023B</v>
      </c>
      <c r="O255" t="str">
        <f>VLOOKUP(C255,Tables!$E$2:$F$6,2,FALSE)</f>
        <v>SERIAL</v>
      </c>
      <c r="P255" t="s">
        <v>1317</v>
      </c>
    </row>
    <row r="256" spans="1:16" x14ac:dyDescent="0.2">
      <c r="A256" s="389">
        <v>2</v>
      </c>
      <c r="B256">
        <v>366</v>
      </c>
      <c r="C256">
        <v>1</v>
      </c>
      <c r="D256" s="391">
        <f t="shared" si="4"/>
        <v>45444</v>
      </c>
      <c r="E256" s="390">
        <v>46905</v>
      </c>
      <c r="F256" s="389">
        <v>0</v>
      </c>
      <c r="G256" s="389">
        <v>1</v>
      </c>
      <c r="H256" s="389">
        <f>IF(D256=E256,0,VLOOKUP(D256,'2023AB'!$A$5:$AZ$12607,HLOOKUP(P256,'2023AB'!$A$5:$AZ$12607,2,FALSE),FALSE))</f>
        <v>0</v>
      </c>
      <c r="J256" s="389" t="b">
        <v>0</v>
      </c>
      <c r="K256" s="389">
        <v>0</v>
      </c>
      <c r="L256" s="389">
        <v>0</v>
      </c>
      <c r="M256" s="389">
        <v>0</v>
      </c>
      <c r="N256" s="394" t="str">
        <f>VLOOKUP(B256,Tables!$A$2:$B$21,2,FALSE)</f>
        <v>2023B</v>
      </c>
      <c r="O256" t="str">
        <f>VLOOKUP(C256,Tables!$E$2:$F$6,2,FALSE)</f>
        <v>SERIAL</v>
      </c>
      <c r="P256" t="s">
        <v>1318</v>
      </c>
    </row>
    <row r="257" spans="1:16" x14ac:dyDescent="0.2">
      <c r="A257" s="389">
        <v>2</v>
      </c>
      <c r="B257">
        <v>366</v>
      </c>
      <c r="C257">
        <v>1</v>
      </c>
      <c r="D257" s="391">
        <f t="shared" si="4"/>
        <v>45444</v>
      </c>
      <c r="E257" s="390">
        <v>47088</v>
      </c>
      <c r="F257" s="389">
        <v>0</v>
      </c>
      <c r="G257" s="389">
        <v>1</v>
      </c>
      <c r="H257" s="389">
        <f>IF(D257=E257,0,VLOOKUP(D257,'2023AB'!$A$5:$AZ$12607,HLOOKUP(P257,'2023AB'!$A$5:$AZ$12607,2,FALSE),FALSE))</f>
        <v>0</v>
      </c>
      <c r="J257" s="389" t="b">
        <v>0</v>
      </c>
      <c r="K257" s="389">
        <v>0</v>
      </c>
      <c r="L257" s="389">
        <v>0</v>
      </c>
      <c r="M257" s="389">
        <v>0</v>
      </c>
      <c r="N257" s="394" t="str">
        <f>VLOOKUP(B257,Tables!$A$2:$B$21,2,FALSE)</f>
        <v>2023B</v>
      </c>
      <c r="O257" t="str">
        <f>VLOOKUP(C257,Tables!$E$2:$F$6,2,FALSE)</f>
        <v>SERIAL</v>
      </c>
      <c r="P257" t="s">
        <v>1319</v>
      </c>
    </row>
    <row r="258" spans="1:16" x14ac:dyDescent="0.2">
      <c r="A258" s="389">
        <v>2</v>
      </c>
      <c r="B258">
        <v>366</v>
      </c>
      <c r="C258">
        <v>1</v>
      </c>
      <c r="D258" s="391">
        <f t="shared" si="4"/>
        <v>45444</v>
      </c>
      <c r="E258" s="390">
        <v>47270</v>
      </c>
      <c r="F258" s="389">
        <v>0</v>
      </c>
      <c r="G258" s="389">
        <v>1</v>
      </c>
      <c r="H258" s="389">
        <f>IF(D258=E258,0,VLOOKUP(D258,'2023AB'!$A$5:$AZ$12607,HLOOKUP(P258,'2023AB'!$A$5:$AZ$12607,2,FALSE),FALSE))</f>
        <v>0</v>
      </c>
      <c r="J258" s="389" t="b">
        <v>0</v>
      </c>
      <c r="K258" s="389">
        <v>0</v>
      </c>
      <c r="L258" s="389">
        <v>0</v>
      </c>
      <c r="M258" s="389">
        <v>0</v>
      </c>
      <c r="N258" s="394" t="str">
        <f>VLOOKUP(B258,Tables!$A$2:$B$21,2,FALSE)</f>
        <v>2023B</v>
      </c>
      <c r="O258" t="str">
        <f>VLOOKUP(C258,Tables!$E$2:$F$6,2,FALSE)</f>
        <v>SERIAL</v>
      </c>
      <c r="P258" t="s">
        <v>1320</v>
      </c>
    </row>
    <row r="259" spans="1:16" x14ac:dyDescent="0.2">
      <c r="A259" s="389">
        <v>2</v>
      </c>
      <c r="B259">
        <v>366</v>
      </c>
      <c r="C259">
        <v>1</v>
      </c>
      <c r="D259" s="391">
        <f t="shared" si="4"/>
        <v>45444</v>
      </c>
      <c r="E259" s="390">
        <v>47453</v>
      </c>
      <c r="F259" s="389">
        <v>0</v>
      </c>
      <c r="G259" s="389">
        <v>1</v>
      </c>
      <c r="H259" s="389">
        <f>IF(D259=E259,0,VLOOKUP(D259,'2023AB'!$A$5:$AZ$12607,HLOOKUP(P259,'2023AB'!$A$5:$AZ$12607,2,FALSE),FALSE))</f>
        <v>0</v>
      </c>
      <c r="J259" s="389" t="b">
        <v>0</v>
      </c>
      <c r="K259" s="389">
        <v>0</v>
      </c>
      <c r="L259" s="389">
        <v>0</v>
      </c>
      <c r="M259" s="389">
        <v>0</v>
      </c>
      <c r="N259" s="394" t="str">
        <f>VLOOKUP(B259,Tables!$A$2:$B$21,2,FALSE)</f>
        <v>2023B</v>
      </c>
      <c r="O259" t="str">
        <f>VLOOKUP(C259,Tables!$E$2:$F$6,2,FALSE)</f>
        <v>SERIAL</v>
      </c>
      <c r="P259" t="s">
        <v>1321</v>
      </c>
    </row>
    <row r="260" spans="1:16" x14ac:dyDescent="0.2">
      <c r="A260" s="389">
        <v>2</v>
      </c>
      <c r="B260">
        <v>366</v>
      </c>
      <c r="C260">
        <v>1</v>
      </c>
      <c r="D260" s="391">
        <f t="shared" si="4"/>
        <v>45444</v>
      </c>
      <c r="E260" s="390">
        <v>47635</v>
      </c>
      <c r="F260" s="389">
        <v>0</v>
      </c>
      <c r="G260" s="389">
        <v>1</v>
      </c>
      <c r="H260" s="389">
        <f>IF(D260=E260,0,VLOOKUP(D260,'2023AB'!$A$5:$AZ$12607,HLOOKUP(P260,'2023AB'!$A$5:$AZ$12607,2,FALSE),FALSE))</f>
        <v>0</v>
      </c>
      <c r="J260" s="389" t="b">
        <v>0</v>
      </c>
      <c r="K260" s="389">
        <v>0</v>
      </c>
      <c r="L260" s="389">
        <v>0</v>
      </c>
      <c r="M260" s="389">
        <v>0</v>
      </c>
      <c r="N260" s="394" t="str">
        <f>VLOOKUP(B260,Tables!$A$2:$B$21,2,FALSE)</f>
        <v>2023B</v>
      </c>
      <c r="O260" t="str">
        <f>VLOOKUP(C260,Tables!$E$2:$F$6,2,FALSE)</f>
        <v>SERIAL</v>
      </c>
      <c r="P260" t="s">
        <v>1322</v>
      </c>
    </row>
    <row r="261" spans="1:16" x14ac:dyDescent="0.2">
      <c r="A261" s="389">
        <v>2</v>
      </c>
      <c r="B261">
        <v>366</v>
      </c>
      <c r="C261">
        <v>1</v>
      </c>
      <c r="D261" s="391">
        <f t="shared" si="4"/>
        <v>45444</v>
      </c>
      <c r="E261" s="390">
        <v>47818</v>
      </c>
      <c r="F261" s="389">
        <v>0</v>
      </c>
      <c r="G261" s="389">
        <v>1</v>
      </c>
      <c r="H261" s="389">
        <f>IF(D261=E261,0,VLOOKUP(D261,'2023AB'!$A$5:$AZ$12607,HLOOKUP(P261,'2023AB'!$A$5:$AZ$12607,2,FALSE),FALSE))</f>
        <v>0</v>
      </c>
      <c r="J261" s="389" t="b">
        <v>0</v>
      </c>
      <c r="K261" s="389">
        <v>0</v>
      </c>
      <c r="L261" s="389">
        <v>0</v>
      </c>
      <c r="M261" s="389">
        <v>0</v>
      </c>
      <c r="N261" s="394" t="str">
        <f>VLOOKUP(B261,Tables!$A$2:$B$21,2,FALSE)</f>
        <v>2023B</v>
      </c>
      <c r="O261" t="str">
        <f>VLOOKUP(C261,Tables!$E$2:$F$6,2,FALSE)</f>
        <v>SERIAL</v>
      </c>
      <c r="P261" t="s">
        <v>1323</v>
      </c>
    </row>
    <row r="262" spans="1:16" x14ac:dyDescent="0.2">
      <c r="A262" s="389">
        <v>2</v>
      </c>
      <c r="B262">
        <v>366</v>
      </c>
      <c r="C262">
        <v>1</v>
      </c>
      <c r="D262" s="391">
        <f t="shared" si="4"/>
        <v>45444</v>
      </c>
      <c r="E262" s="390">
        <v>48000</v>
      </c>
      <c r="F262" s="389">
        <v>0</v>
      </c>
      <c r="G262" s="389">
        <v>1</v>
      </c>
      <c r="H262" s="389">
        <f>IF(D262=E262,0,VLOOKUP(D262,'2023AB'!$A$5:$AZ$12607,HLOOKUP(P262,'2023AB'!$A$5:$AZ$12607,2,FALSE),FALSE))</f>
        <v>0</v>
      </c>
      <c r="J262" s="389" t="b">
        <v>0</v>
      </c>
      <c r="K262" s="389">
        <v>0</v>
      </c>
      <c r="L262" s="389">
        <v>0</v>
      </c>
      <c r="M262" s="389">
        <v>0</v>
      </c>
      <c r="N262" s="394" t="str">
        <f>VLOOKUP(B262,Tables!$A$2:$B$21,2,FALSE)</f>
        <v>2023B</v>
      </c>
      <c r="O262" t="str">
        <f>VLOOKUP(C262,Tables!$E$2:$F$6,2,FALSE)</f>
        <v>SERIAL</v>
      </c>
      <c r="P262" t="s">
        <v>1324</v>
      </c>
    </row>
    <row r="263" spans="1:16" x14ac:dyDescent="0.2">
      <c r="A263" s="389">
        <v>2</v>
      </c>
      <c r="B263">
        <v>366</v>
      </c>
      <c r="C263">
        <v>1</v>
      </c>
      <c r="D263" s="391">
        <f t="shared" si="4"/>
        <v>45444</v>
      </c>
      <c r="E263" s="390">
        <v>48183</v>
      </c>
      <c r="F263" s="389">
        <v>0</v>
      </c>
      <c r="G263" s="389">
        <v>1</v>
      </c>
      <c r="H263" s="389">
        <f>IF(D263=E263,0,VLOOKUP(D263,'2023AB'!$A$5:$AZ$12607,HLOOKUP(P263,'2023AB'!$A$5:$AZ$12607,2,FALSE),FALSE))</f>
        <v>0</v>
      </c>
      <c r="J263" s="389" t="b">
        <v>0</v>
      </c>
      <c r="K263" s="389">
        <v>0</v>
      </c>
      <c r="L263" s="389">
        <v>0</v>
      </c>
      <c r="M263" s="389">
        <v>0</v>
      </c>
      <c r="N263" s="394" t="str">
        <f>VLOOKUP(B263,Tables!$A$2:$B$21,2,FALSE)</f>
        <v>2023B</v>
      </c>
      <c r="O263" t="str">
        <f>VLOOKUP(C263,Tables!$E$2:$F$6,2,FALSE)</f>
        <v>SERIAL</v>
      </c>
      <c r="P263" t="s">
        <v>1325</v>
      </c>
    </row>
    <row r="264" spans="1:16" x14ac:dyDescent="0.2">
      <c r="A264" s="389">
        <v>2</v>
      </c>
      <c r="B264">
        <v>366</v>
      </c>
      <c r="C264">
        <v>1</v>
      </c>
      <c r="D264" s="391">
        <f t="shared" si="4"/>
        <v>45444</v>
      </c>
      <c r="E264" s="390">
        <v>48366</v>
      </c>
      <c r="F264" s="389">
        <v>0</v>
      </c>
      <c r="G264" s="389">
        <v>1</v>
      </c>
      <c r="H264" s="389">
        <f>IF(D264=E264,0,VLOOKUP(D264,'2023AB'!$A$5:$AZ$12607,HLOOKUP(P264,'2023AB'!$A$5:$AZ$12607,2,FALSE),FALSE))</f>
        <v>0</v>
      </c>
      <c r="J264" s="389" t="b">
        <v>0</v>
      </c>
      <c r="K264" s="389">
        <v>0</v>
      </c>
      <c r="L264" s="389">
        <v>0</v>
      </c>
      <c r="M264" s="389">
        <v>0</v>
      </c>
      <c r="N264" s="394" t="str">
        <f>VLOOKUP(B264,Tables!$A$2:$B$21,2,FALSE)</f>
        <v>2023B</v>
      </c>
      <c r="O264" t="str">
        <f>VLOOKUP(C264,Tables!$E$2:$F$6,2,FALSE)</f>
        <v>SERIAL</v>
      </c>
      <c r="P264" t="s">
        <v>1326</v>
      </c>
    </row>
    <row r="265" spans="1:16" x14ac:dyDescent="0.2">
      <c r="A265" s="389">
        <v>2</v>
      </c>
      <c r="B265">
        <v>366</v>
      </c>
      <c r="C265">
        <v>1</v>
      </c>
      <c r="D265" s="391">
        <f t="shared" si="4"/>
        <v>45444</v>
      </c>
      <c r="E265" s="390">
        <v>48549</v>
      </c>
      <c r="F265" s="389">
        <v>0</v>
      </c>
      <c r="G265" s="389">
        <v>1</v>
      </c>
      <c r="H265" s="389">
        <f>IF(D265=E265,0,VLOOKUP(D265,'2023AB'!$A$5:$AZ$12607,HLOOKUP(P265,'2023AB'!$A$5:$AZ$12607,2,FALSE),FALSE))</f>
        <v>0</v>
      </c>
      <c r="J265" s="389" t="b">
        <v>0</v>
      </c>
      <c r="K265" s="389">
        <v>0</v>
      </c>
      <c r="L265" s="389">
        <v>0</v>
      </c>
      <c r="M265" s="389">
        <v>0</v>
      </c>
      <c r="N265" s="394" t="str">
        <f>VLOOKUP(B265,Tables!$A$2:$B$21,2,FALSE)</f>
        <v>2023B</v>
      </c>
      <c r="O265" t="str">
        <f>VLOOKUP(C265,Tables!$E$2:$F$6,2,FALSE)</f>
        <v>SERIAL</v>
      </c>
      <c r="P265" t="s">
        <v>1327</v>
      </c>
    </row>
    <row r="266" spans="1:16" x14ac:dyDescent="0.2">
      <c r="A266" s="389">
        <v>2</v>
      </c>
      <c r="B266">
        <v>366</v>
      </c>
      <c r="C266">
        <v>1</v>
      </c>
      <c r="D266" s="391">
        <f t="shared" si="4"/>
        <v>45444</v>
      </c>
      <c r="E266" s="390">
        <v>48731</v>
      </c>
      <c r="F266" s="389">
        <v>0</v>
      </c>
      <c r="G266" s="389">
        <v>1</v>
      </c>
      <c r="H266" s="389">
        <f>IF(D266=E266,0,VLOOKUP(D266,'2023AB'!$A$5:$AZ$12607,HLOOKUP(P266,'2023AB'!$A$5:$AZ$12607,2,FALSE),FALSE))</f>
        <v>0</v>
      </c>
      <c r="J266" s="389" t="b">
        <v>0</v>
      </c>
      <c r="K266" s="389">
        <v>0</v>
      </c>
      <c r="L266" s="389">
        <v>0</v>
      </c>
      <c r="M266" s="389">
        <v>0</v>
      </c>
      <c r="N266" s="394" t="str">
        <f>VLOOKUP(B266,Tables!$A$2:$B$21,2,FALSE)</f>
        <v>2023B</v>
      </c>
      <c r="O266" t="str">
        <f>VLOOKUP(C266,Tables!$E$2:$F$6,2,FALSE)</f>
        <v>SERIAL</v>
      </c>
      <c r="P266" t="s">
        <v>1328</v>
      </c>
    </row>
    <row r="267" spans="1:16" x14ac:dyDescent="0.2">
      <c r="A267" s="389">
        <v>2</v>
      </c>
      <c r="B267">
        <v>366</v>
      </c>
      <c r="C267">
        <v>1</v>
      </c>
      <c r="D267" s="391">
        <f t="shared" si="4"/>
        <v>45444</v>
      </c>
      <c r="E267" s="390">
        <v>48914</v>
      </c>
      <c r="F267" s="389">
        <v>0</v>
      </c>
      <c r="G267" s="389">
        <v>1</v>
      </c>
      <c r="H267" s="389">
        <f>IF(D267=E267,0,VLOOKUP(D267,'2023AB'!$A$5:$AZ$12607,HLOOKUP(P267,'2023AB'!$A$5:$AZ$12607,2,FALSE),FALSE))</f>
        <v>0</v>
      </c>
      <c r="J267" s="389" t="b">
        <v>0</v>
      </c>
      <c r="K267" s="389">
        <v>0</v>
      </c>
      <c r="L267" s="389">
        <v>0</v>
      </c>
      <c r="M267" s="389">
        <v>0</v>
      </c>
      <c r="N267" s="394" t="str">
        <f>VLOOKUP(B267,Tables!$A$2:$B$21,2,FALSE)</f>
        <v>2023B</v>
      </c>
      <c r="O267" t="str">
        <f>VLOOKUP(C267,Tables!$E$2:$F$6,2,FALSE)</f>
        <v>SERIAL</v>
      </c>
      <c r="P267" t="s">
        <v>1329</v>
      </c>
    </row>
    <row r="268" spans="1:16" s="393" customFormat="1" x14ac:dyDescent="0.2">
      <c r="A268" s="398">
        <v>2</v>
      </c>
      <c r="B268" s="393">
        <v>366</v>
      </c>
      <c r="C268" s="393">
        <v>2</v>
      </c>
      <c r="D268" s="399">
        <f t="shared" si="4"/>
        <v>45444</v>
      </c>
      <c r="E268" s="392">
        <v>45627</v>
      </c>
      <c r="F268" s="398">
        <v>0</v>
      </c>
      <c r="G268" s="398">
        <v>1</v>
      </c>
      <c r="H268" s="398">
        <f>IF(D268=E268,0,VLOOKUP(D268,'2023AB'!$A$5:$AZ$12607,HLOOKUP(P268,'2023AB'!$A$5:$AZ$12607,2,FALSE),FALSE))</f>
        <v>510000</v>
      </c>
      <c r="J268" s="398" t="b">
        <v>0</v>
      </c>
      <c r="K268" s="398">
        <v>0</v>
      </c>
      <c r="L268" s="398">
        <v>0</v>
      </c>
      <c r="M268" s="398">
        <v>0</v>
      </c>
      <c r="N268" s="395" t="str">
        <f>VLOOKUP(B268,Tables!$A$2:$B$21,2,FALSE)</f>
        <v>2023B</v>
      </c>
      <c r="O268" s="393" t="str">
        <f>VLOOKUP(C268,Tables!$E$2:$F$6,2,FALSE)</f>
        <v>TERM</v>
      </c>
      <c r="P268" s="393" t="s">
        <v>1330</v>
      </c>
    </row>
    <row r="269" spans="1:16" x14ac:dyDescent="0.2">
      <c r="A269" s="389">
        <v>2</v>
      </c>
      <c r="B269">
        <v>366</v>
      </c>
      <c r="C269">
        <v>2</v>
      </c>
      <c r="D269" s="391">
        <f t="shared" si="4"/>
        <v>45444</v>
      </c>
      <c r="E269" s="390">
        <v>50740</v>
      </c>
      <c r="F269" s="389">
        <v>0</v>
      </c>
      <c r="G269" s="389">
        <v>1</v>
      </c>
      <c r="H269" s="389">
        <f>IF(D269=E269,0,VLOOKUP(D269,'2023AB'!$A$5:$AZ$12607,HLOOKUP(P269,'2023AB'!$A$5:$AZ$12607,2,FALSE),FALSE))</f>
        <v>0</v>
      </c>
      <c r="J269" s="389" t="b">
        <v>0</v>
      </c>
      <c r="K269" s="389">
        <v>0</v>
      </c>
      <c r="L269" s="389">
        <v>0</v>
      </c>
      <c r="M269" s="389">
        <v>0</v>
      </c>
      <c r="N269" s="394" t="str">
        <f>VLOOKUP(B269,Tables!$A$2:$B$21,2,FALSE)</f>
        <v>2023B</v>
      </c>
      <c r="O269" t="str">
        <f>VLOOKUP(C269,Tables!$E$2:$F$6,2,FALSE)</f>
        <v>TERM</v>
      </c>
      <c r="P269" t="s">
        <v>1331</v>
      </c>
    </row>
    <row r="270" spans="1:16" x14ac:dyDescent="0.2">
      <c r="A270" s="389">
        <v>2</v>
      </c>
      <c r="B270">
        <v>366</v>
      </c>
      <c r="C270">
        <v>2</v>
      </c>
      <c r="D270" s="391">
        <f t="shared" si="4"/>
        <v>45444</v>
      </c>
      <c r="E270" s="390">
        <v>52566</v>
      </c>
      <c r="F270" s="389">
        <v>0</v>
      </c>
      <c r="G270" s="389">
        <v>1</v>
      </c>
      <c r="H270" s="389">
        <f>IF(D270=E270,0,VLOOKUP(D270,'2023AB'!$A$5:$AZ$12607,HLOOKUP(P270,'2023AB'!$A$5:$AZ$12607,2,FALSE),FALSE))</f>
        <v>0</v>
      </c>
      <c r="J270" s="389" t="b">
        <v>0</v>
      </c>
      <c r="K270" s="389">
        <v>0</v>
      </c>
      <c r="L270" s="389">
        <v>0</v>
      </c>
      <c r="M270" s="389">
        <v>0</v>
      </c>
      <c r="N270" s="394" t="str">
        <f>VLOOKUP(B270,Tables!$A$2:$B$21,2,FALSE)</f>
        <v>2023B</v>
      </c>
      <c r="O270" t="str">
        <f>VLOOKUP(C270,Tables!$E$2:$F$6,2,FALSE)</f>
        <v>TERM</v>
      </c>
      <c r="P270" t="s">
        <v>1332</v>
      </c>
    </row>
    <row r="271" spans="1:16" x14ac:dyDescent="0.2">
      <c r="A271" s="389">
        <v>2</v>
      </c>
      <c r="B271">
        <v>366</v>
      </c>
      <c r="C271">
        <v>2</v>
      </c>
      <c r="D271" s="391">
        <f t="shared" si="4"/>
        <v>45444</v>
      </c>
      <c r="E271" s="390">
        <v>54393</v>
      </c>
      <c r="F271" s="389">
        <v>0</v>
      </c>
      <c r="G271" s="389">
        <v>1</v>
      </c>
      <c r="H271" s="389">
        <f>IF(D271=E271,0,VLOOKUP(D271,'2023AB'!$A$5:$AZ$12607,HLOOKUP(P271,'2023AB'!$A$5:$AZ$12607,2,FALSE),FALSE))</f>
        <v>0</v>
      </c>
      <c r="J271" s="389" t="b">
        <v>0</v>
      </c>
      <c r="K271" s="389">
        <v>0</v>
      </c>
      <c r="L271" s="389">
        <v>0</v>
      </c>
      <c r="M271" s="389">
        <v>0</v>
      </c>
      <c r="N271" s="394" t="str">
        <f>VLOOKUP(B271,Tables!$A$2:$B$21,2,FALSE)</f>
        <v>2023B</v>
      </c>
      <c r="O271" t="str">
        <f>VLOOKUP(C271,Tables!$E$2:$F$6,2,FALSE)</f>
        <v>TERM</v>
      </c>
      <c r="P271" t="s">
        <v>1333</v>
      </c>
    </row>
    <row r="272" spans="1:16" x14ac:dyDescent="0.2">
      <c r="A272" s="389">
        <v>2</v>
      </c>
      <c r="B272">
        <v>367</v>
      </c>
      <c r="C272">
        <v>1</v>
      </c>
      <c r="D272" s="391">
        <f t="shared" si="4"/>
        <v>45444</v>
      </c>
      <c r="E272" s="390">
        <v>47088</v>
      </c>
      <c r="F272" s="389">
        <v>0</v>
      </c>
      <c r="G272" s="389">
        <v>1</v>
      </c>
      <c r="H272" s="389">
        <f>IF(D272=E272,0,VLOOKUP(D272,'2023CD'!$A$5:$AZ$12607,HLOOKUP(P272,'2023CD'!$A$5:$AZ$12607,2,FALSE),FALSE))</f>
        <v>0</v>
      </c>
      <c r="J272" s="389" t="b">
        <v>0</v>
      </c>
      <c r="K272" s="389">
        <v>0</v>
      </c>
      <c r="L272" s="389">
        <v>0</v>
      </c>
      <c r="M272" s="389">
        <v>0</v>
      </c>
      <c r="N272" s="394" t="str">
        <f>VLOOKUP(B272,Tables!$A$2:$B$21,2,FALSE)</f>
        <v>2023C</v>
      </c>
      <c r="O272" t="str">
        <f>VLOOKUP(C272,Tables!$E$2:$F$6,2,FALSE)</f>
        <v>SERIAL</v>
      </c>
      <c r="P272" t="s">
        <v>1343</v>
      </c>
    </row>
    <row r="273" spans="1:16" x14ac:dyDescent="0.2">
      <c r="A273" s="389">
        <v>2</v>
      </c>
      <c r="B273">
        <v>367</v>
      </c>
      <c r="C273">
        <v>1</v>
      </c>
      <c r="D273" s="391">
        <f t="shared" si="4"/>
        <v>45444</v>
      </c>
      <c r="E273" s="390">
        <v>47270</v>
      </c>
      <c r="F273" s="389">
        <v>0</v>
      </c>
      <c r="G273" s="389">
        <v>1</v>
      </c>
      <c r="H273" s="389">
        <f>IF(D273=E273,0,VLOOKUP(D273,'2023CD'!$A$5:$AZ$12607,HLOOKUP(P273,'2023CD'!$A$5:$AZ$12607,2,FALSE),FALSE))</f>
        <v>0</v>
      </c>
      <c r="J273" s="389" t="b">
        <v>0</v>
      </c>
      <c r="K273" s="389">
        <v>0</v>
      </c>
      <c r="L273" s="389">
        <v>0</v>
      </c>
      <c r="M273" s="389">
        <v>0</v>
      </c>
      <c r="N273" s="394" t="str">
        <f>VLOOKUP(B273,Tables!$A$2:$B$21,2,FALSE)</f>
        <v>2023C</v>
      </c>
      <c r="O273" t="str">
        <f>VLOOKUP(C273,Tables!$E$2:$F$6,2,FALSE)</f>
        <v>SERIAL</v>
      </c>
      <c r="P273" t="s">
        <v>1344</v>
      </c>
    </row>
    <row r="274" spans="1:16" x14ac:dyDescent="0.2">
      <c r="A274" s="389">
        <v>2</v>
      </c>
      <c r="B274">
        <v>367</v>
      </c>
      <c r="C274">
        <v>1</v>
      </c>
      <c r="D274" s="391">
        <f t="shared" si="4"/>
        <v>45444</v>
      </c>
      <c r="E274" s="390">
        <v>47453</v>
      </c>
      <c r="F274" s="389">
        <v>0</v>
      </c>
      <c r="G274" s="389">
        <v>1</v>
      </c>
      <c r="H274" s="389">
        <f>IF(D274=E274,0,VLOOKUP(D274,'2023CD'!$A$5:$AZ$12607,HLOOKUP(P274,'2023CD'!$A$5:$AZ$12607,2,FALSE),FALSE))</f>
        <v>0</v>
      </c>
      <c r="J274" s="389" t="b">
        <v>0</v>
      </c>
      <c r="K274" s="389">
        <v>0</v>
      </c>
      <c r="L274" s="389">
        <v>0</v>
      </c>
      <c r="M274" s="389">
        <v>0</v>
      </c>
      <c r="N274" s="394" t="str">
        <f>VLOOKUP(B274,Tables!$A$2:$B$21,2,FALSE)</f>
        <v>2023C</v>
      </c>
      <c r="O274" t="str">
        <f>VLOOKUP(C274,Tables!$E$2:$F$6,2,FALSE)</f>
        <v>SERIAL</v>
      </c>
      <c r="P274" t="s">
        <v>1345</v>
      </c>
    </row>
    <row r="275" spans="1:16" x14ac:dyDescent="0.2">
      <c r="A275" s="389">
        <v>2</v>
      </c>
      <c r="B275">
        <v>367</v>
      </c>
      <c r="C275">
        <v>1</v>
      </c>
      <c r="D275" s="391">
        <f t="shared" si="4"/>
        <v>45444</v>
      </c>
      <c r="E275" s="390">
        <v>47635</v>
      </c>
      <c r="F275" s="389">
        <v>0</v>
      </c>
      <c r="G275" s="389">
        <v>1</v>
      </c>
      <c r="H275" s="389">
        <f>IF(D275=E275,0,VLOOKUP(D275,'2023CD'!$A$5:$AZ$12607,HLOOKUP(P275,'2023CD'!$A$5:$AZ$12607,2,FALSE),FALSE))</f>
        <v>0</v>
      </c>
      <c r="J275" s="389" t="b">
        <v>0</v>
      </c>
      <c r="K275" s="389">
        <v>0</v>
      </c>
      <c r="L275" s="389">
        <v>0</v>
      </c>
      <c r="M275" s="389">
        <v>0</v>
      </c>
      <c r="N275" s="394" t="str">
        <f>VLOOKUP(B275,Tables!$A$2:$B$21,2,FALSE)</f>
        <v>2023C</v>
      </c>
      <c r="O275" t="str">
        <f>VLOOKUP(C275,Tables!$E$2:$F$6,2,FALSE)</f>
        <v>SERIAL</v>
      </c>
      <c r="P275" t="s">
        <v>1346</v>
      </c>
    </row>
    <row r="276" spans="1:16" x14ac:dyDescent="0.2">
      <c r="A276" s="389">
        <v>2</v>
      </c>
      <c r="B276">
        <v>367</v>
      </c>
      <c r="C276">
        <v>1</v>
      </c>
      <c r="D276" s="391">
        <f t="shared" si="4"/>
        <v>45444</v>
      </c>
      <c r="E276" s="390">
        <v>47818</v>
      </c>
      <c r="F276" s="389">
        <v>0</v>
      </c>
      <c r="G276" s="389">
        <v>1</v>
      </c>
      <c r="H276" s="389">
        <f>IF(D276=E276,0,VLOOKUP(D276,'2023CD'!$A$5:$AZ$12607,HLOOKUP(P276,'2023CD'!$A$5:$AZ$12607,2,FALSE),FALSE))</f>
        <v>0</v>
      </c>
      <c r="J276" s="389" t="b">
        <v>0</v>
      </c>
      <c r="K276" s="389">
        <v>0</v>
      </c>
      <c r="L276" s="389">
        <v>0</v>
      </c>
      <c r="M276" s="389">
        <v>0</v>
      </c>
      <c r="N276" s="394" t="str">
        <f>VLOOKUP(B276,Tables!$A$2:$B$21,2,FALSE)</f>
        <v>2023C</v>
      </c>
      <c r="O276" t="str">
        <f>VLOOKUP(C276,Tables!$E$2:$F$6,2,FALSE)</f>
        <v>SERIAL</v>
      </c>
      <c r="P276" t="s">
        <v>1347</v>
      </c>
    </row>
    <row r="277" spans="1:16" x14ac:dyDescent="0.2">
      <c r="A277" s="389">
        <v>2</v>
      </c>
      <c r="B277">
        <v>367</v>
      </c>
      <c r="C277">
        <v>1</v>
      </c>
      <c r="D277" s="391">
        <f t="shared" si="4"/>
        <v>45444</v>
      </c>
      <c r="E277" s="390">
        <v>48000</v>
      </c>
      <c r="F277" s="389">
        <v>0</v>
      </c>
      <c r="G277" s="389">
        <v>1</v>
      </c>
      <c r="H277" s="389">
        <f>IF(D277=E277,0,VLOOKUP(D277,'2023CD'!$A$5:$AZ$12607,HLOOKUP(P277,'2023CD'!$A$5:$AZ$12607,2,FALSE),FALSE))</f>
        <v>0</v>
      </c>
      <c r="J277" s="389" t="b">
        <v>0</v>
      </c>
      <c r="K277" s="389">
        <v>0</v>
      </c>
      <c r="L277" s="389">
        <v>0</v>
      </c>
      <c r="M277" s="389">
        <v>0</v>
      </c>
      <c r="N277" s="394" t="str">
        <f>VLOOKUP(B277,Tables!$A$2:$B$21,2,FALSE)</f>
        <v>2023C</v>
      </c>
      <c r="O277" t="str">
        <f>VLOOKUP(C277,Tables!$E$2:$F$6,2,FALSE)</f>
        <v>SERIAL</v>
      </c>
      <c r="P277" t="s">
        <v>1348</v>
      </c>
    </row>
    <row r="278" spans="1:16" x14ac:dyDescent="0.2">
      <c r="A278" s="389">
        <v>2</v>
      </c>
      <c r="B278">
        <v>367</v>
      </c>
      <c r="C278">
        <v>1</v>
      </c>
      <c r="D278" s="391">
        <f t="shared" si="4"/>
        <v>45444</v>
      </c>
      <c r="E278" s="390">
        <v>48183</v>
      </c>
      <c r="F278" s="389">
        <v>0</v>
      </c>
      <c r="G278" s="389">
        <v>1</v>
      </c>
      <c r="H278" s="389">
        <f>IF(D278=E278,0,VLOOKUP(D278,'2023CD'!$A$5:$AZ$12607,HLOOKUP(P278,'2023CD'!$A$5:$AZ$12607,2,FALSE),FALSE))</f>
        <v>0</v>
      </c>
      <c r="J278" s="389" t="b">
        <v>0</v>
      </c>
      <c r="K278" s="389">
        <v>0</v>
      </c>
      <c r="L278" s="389">
        <v>0</v>
      </c>
      <c r="M278" s="389">
        <v>0</v>
      </c>
      <c r="N278" s="394" t="str">
        <f>VLOOKUP(B278,Tables!$A$2:$B$21,2,FALSE)</f>
        <v>2023C</v>
      </c>
      <c r="O278" t="str">
        <f>VLOOKUP(C278,Tables!$E$2:$F$6,2,FALSE)</f>
        <v>SERIAL</v>
      </c>
      <c r="P278" t="s">
        <v>1349</v>
      </c>
    </row>
    <row r="279" spans="1:16" x14ac:dyDescent="0.2">
      <c r="A279" s="389">
        <v>2</v>
      </c>
      <c r="B279">
        <v>367</v>
      </c>
      <c r="C279">
        <v>1</v>
      </c>
      <c r="D279" s="391">
        <f t="shared" si="4"/>
        <v>45444</v>
      </c>
      <c r="E279" s="390">
        <v>48366</v>
      </c>
      <c r="F279" s="389">
        <v>0</v>
      </c>
      <c r="G279" s="389">
        <v>1</v>
      </c>
      <c r="H279" s="389">
        <f>IF(D279=E279,0,VLOOKUP(D279,'2023CD'!$A$5:$AZ$12607,HLOOKUP(P279,'2023CD'!$A$5:$AZ$12607,2,FALSE),FALSE))</f>
        <v>0</v>
      </c>
      <c r="J279" s="389" t="b">
        <v>0</v>
      </c>
      <c r="K279" s="389">
        <v>0</v>
      </c>
      <c r="L279" s="389">
        <v>0</v>
      </c>
      <c r="M279" s="389">
        <v>0</v>
      </c>
      <c r="N279" s="394" t="str">
        <f>VLOOKUP(B279,Tables!$A$2:$B$21,2,FALSE)</f>
        <v>2023C</v>
      </c>
      <c r="O279" t="str">
        <f>VLOOKUP(C279,Tables!$E$2:$F$6,2,FALSE)</f>
        <v>SERIAL</v>
      </c>
      <c r="P279" t="s">
        <v>1350</v>
      </c>
    </row>
    <row r="280" spans="1:16" x14ac:dyDescent="0.2">
      <c r="A280" s="389">
        <v>2</v>
      </c>
      <c r="B280">
        <v>367</v>
      </c>
      <c r="C280">
        <v>1</v>
      </c>
      <c r="D280" s="391">
        <f t="shared" si="4"/>
        <v>45444</v>
      </c>
      <c r="E280" s="390">
        <v>48549</v>
      </c>
      <c r="F280" s="389">
        <v>0</v>
      </c>
      <c r="G280" s="389">
        <v>1</v>
      </c>
      <c r="H280" s="389">
        <f>IF(D280=E280,0,VLOOKUP(D280,'2023CD'!$A$5:$AZ$12607,HLOOKUP(P280,'2023CD'!$A$5:$AZ$12607,2,FALSE),FALSE))</f>
        <v>0</v>
      </c>
      <c r="J280" s="389" t="b">
        <v>0</v>
      </c>
      <c r="K280" s="389">
        <v>0</v>
      </c>
      <c r="L280" s="389">
        <v>0</v>
      </c>
      <c r="M280" s="389">
        <v>0</v>
      </c>
      <c r="N280" s="394" t="str">
        <f>VLOOKUP(B280,Tables!$A$2:$B$21,2,FALSE)</f>
        <v>2023C</v>
      </c>
      <c r="O280" t="str">
        <f>VLOOKUP(C280,Tables!$E$2:$F$6,2,FALSE)</f>
        <v>SERIAL</v>
      </c>
      <c r="P280" t="s">
        <v>1351</v>
      </c>
    </row>
    <row r="281" spans="1:16" x14ac:dyDescent="0.2">
      <c r="A281" s="389">
        <v>2</v>
      </c>
      <c r="B281">
        <v>367</v>
      </c>
      <c r="C281">
        <v>1</v>
      </c>
      <c r="D281" s="391">
        <f t="shared" si="4"/>
        <v>45444</v>
      </c>
      <c r="E281" s="390">
        <v>48731</v>
      </c>
      <c r="F281" s="389">
        <v>0</v>
      </c>
      <c r="G281" s="389">
        <v>1</v>
      </c>
      <c r="H281" s="389">
        <f>IF(D281=E281,0,VLOOKUP(D281,'2023CD'!$A$5:$AZ$12607,HLOOKUP(P281,'2023CD'!$A$5:$AZ$12607,2,FALSE),FALSE))</f>
        <v>0</v>
      </c>
      <c r="J281" s="389" t="b">
        <v>0</v>
      </c>
      <c r="K281" s="389">
        <v>0</v>
      </c>
      <c r="L281" s="389">
        <v>0</v>
      </c>
      <c r="M281" s="389">
        <v>0</v>
      </c>
      <c r="N281" s="394" t="str">
        <f>VLOOKUP(B281,Tables!$A$2:$B$21,2,FALSE)</f>
        <v>2023C</v>
      </c>
      <c r="O281" t="str">
        <f>VLOOKUP(C281,Tables!$E$2:$F$6,2,FALSE)</f>
        <v>SERIAL</v>
      </c>
      <c r="P281" t="s">
        <v>1352</v>
      </c>
    </row>
    <row r="282" spans="1:16" x14ac:dyDescent="0.2">
      <c r="A282" s="389">
        <v>2</v>
      </c>
      <c r="B282">
        <v>367</v>
      </c>
      <c r="C282">
        <v>1</v>
      </c>
      <c r="D282" s="391">
        <f t="shared" si="4"/>
        <v>45444</v>
      </c>
      <c r="E282" s="390">
        <v>48914</v>
      </c>
      <c r="F282" s="389">
        <v>0</v>
      </c>
      <c r="G282" s="389">
        <v>1</v>
      </c>
      <c r="H282" s="389">
        <f>IF(D282=E282,0,VLOOKUP(D282,'2023CD'!$A$5:$AZ$12607,HLOOKUP(P282,'2023CD'!$A$5:$AZ$12607,2,FALSE),FALSE))</f>
        <v>0</v>
      </c>
      <c r="J282" s="389" t="b">
        <v>0</v>
      </c>
      <c r="K282" s="389">
        <v>0</v>
      </c>
      <c r="L282" s="389">
        <v>0</v>
      </c>
      <c r="M282" s="389">
        <v>0</v>
      </c>
      <c r="N282" s="394" t="str">
        <f>VLOOKUP(B282,Tables!$A$2:$B$21,2,FALSE)</f>
        <v>2023C</v>
      </c>
      <c r="O282" t="str">
        <f>VLOOKUP(C282,Tables!$E$2:$F$6,2,FALSE)</f>
        <v>SERIAL</v>
      </c>
      <c r="P282" t="s">
        <v>1353</v>
      </c>
    </row>
    <row r="283" spans="1:16" x14ac:dyDescent="0.2">
      <c r="A283" s="389">
        <v>2</v>
      </c>
      <c r="B283">
        <v>367</v>
      </c>
      <c r="C283">
        <v>1</v>
      </c>
      <c r="D283" s="391">
        <f t="shared" si="4"/>
        <v>45444</v>
      </c>
      <c r="E283" s="390">
        <v>49096</v>
      </c>
      <c r="F283" s="389">
        <v>0</v>
      </c>
      <c r="G283" s="389">
        <v>1</v>
      </c>
      <c r="H283" s="389">
        <f>IF(D283=E283,0,VLOOKUP(D283,'2023CD'!$A$5:$AZ$12607,HLOOKUP(P283,'2023CD'!$A$5:$AZ$12607,2,FALSE),FALSE))</f>
        <v>0</v>
      </c>
      <c r="J283" s="389" t="b">
        <v>0</v>
      </c>
      <c r="K283" s="389">
        <v>0</v>
      </c>
      <c r="L283" s="389">
        <v>0</v>
      </c>
      <c r="M283" s="389">
        <v>0</v>
      </c>
      <c r="N283" s="394" t="str">
        <f>VLOOKUP(B283,Tables!$A$2:$B$21,2,FALSE)</f>
        <v>2023C</v>
      </c>
      <c r="O283" t="str">
        <f>VLOOKUP(C283,Tables!$E$2:$F$6,2,FALSE)</f>
        <v>SERIAL</v>
      </c>
      <c r="P283" t="s">
        <v>1354</v>
      </c>
    </row>
    <row r="284" spans="1:16" x14ac:dyDescent="0.2">
      <c r="A284" s="389">
        <v>2</v>
      </c>
      <c r="B284">
        <v>367</v>
      </c>
      <c r="C284">
        <v>1</v>
      </c>
      <c r="D284" s="391">
        <f t="shared" si="4"/>
        <v>45444</v>
      </c>
      <c r="E284" s="390">
        <v>49279</v>
      </c>
      <c r="F284" s="389">
        <v>0</v>
      </c>
      <c r="G284" s="389">
        <v>1</v>
      </c>
      <c r="H284" s="389">
        <f>IF(D284=E284,0,VLOOKUP(D284,'2023CD'!$A$5:$AZ$12607,HLOOKUP(P284,'2023CD'!$A$5:$AZ$12607,2,FALSE),FALSE))</f>
        <v>0</v>
      </c>
      <c r="J284" s="389" t="b">
        <v>0</v>
      </c>
      <c r="K284" s="389">
        <v>0</v>
      </c>
      <c r="L284" s="389">
        <v>0</v>
      </c>
      <c r="M284" s="389">
        <v>0</v>
      </c>
      <c r="N284" s="394" t="str">
        <f>VLOOKUP(B284,Tables!$A$2:$B$21,2,FALSE)</f>
        <v>2023C</v>
      </c>
      <c r="O284" t="str">
        <f>VLOOKUP(C284,Tables!$E$2:$F$6,2,FALSE)</f>
        <v>SERIAL</v>
      </c>
      <c r="P284" t="s">
        <v>1355</v>
      </c>
    </row>
    <row r="285" spans="1:16" x14ac:dyDescent="0.2">
      <c r="A285" s="389">
        <v>2</v>
      </c>
      <c r="B285">
        <v>367</v>
      </c>
      <c r="C285">
        <v>1</v>
      </c>
      <c r="D285" s="391">
        <f t="shared" si="4"/>
        <v>45444</v>
      </c>
      <c r="E285" s="390">
        <v>49461</v>
      </c>
      <c r="F285" s="389">
        <v>0</v>
      </c>
      <c r="G285" s="389">
        <v>1</v>
      </c>
      <c r="H285" s="389">
        <f>IF(D285=E285,0,VLOOKUP(D285,'2023CD'!$A$5:$AZ$12607,HLOOKUP(P285,'2023CD'!$A$5:$AZ$12607,2,FALSE),FALSE))</f>
        <v>0</v>
      </c>
      <c r="J285" s="389" t="b">
        <v>0</v>
      </c>
      <c r="K285" s="389">
        <v>0</v>
      </c>
      <c r="L285" s="389">
        <v>0</v>
      </c>
      <c r="M285" s="389">
        <v>0</v>
      </c>
      <c r="N285" s="394" t="str">
        <f>VLOOKUP(B285,Tables!$A$2:$B$21,2,FALSE)</f>
        <v>2023C</v>
      </c>
      <c r="O285" t="str">
        <f>VLOOKUP(C285,Tables!$E$2:$F$6,2,FALSE)</f>
        <v>SERIAL</v>
      </c>
      <c r="P285" t="s">
        <v>1356</v>
      </c>
    </row>
    <row r="286" spans="1:16" x14ac:dyDescent="0.2">
      <c r="A286" s="389">
        <v>2</v>
      </c>
      <c r="B286">
        <v>367</v>
      </c>
      <c r="C286">
        <v>1</v>
      </c>
      <c r="D286" s="391">
        <f t="shared" si="4"/>
        <v>45444</v>
      </c>
      <c r="E286" s="390">
        <v>49644</v>
      </c>
      <c r="F286" s="389">
        <v>0</v>
      </c>
      <c r="G286" s="389">
        <v>1</v>
      </c>
      <c r="H286" s="389">
        <f>IF(D286=E286,0,VLOOKUP(D286,'2023CD'!$A$5:$AZ$12607,HLOOKUP(P286,'2023CD'!$A$5:$AZ$12607,2,FALSE),FALSE))</f>
        <v>0</v>
      </c>
      <c r="J286" s="389" t="b">
        <v>0</v>
      </c>
      <c r="K286" s="389">
        <v>0</v>
      </c>
      <c r="L286" s="389">
        <v>0</v>
      </c>
      <c r="M286" s="389">
        <v>0</v>
      </c>
      <c r="N286" s="394" t="str">
        <f>VLOOKUP(B286,Tables!$A$2:$B$21,2,FALSE)</f>
        <v>2023C</v>
      </c>
      <c r="O286" t="str">
        <f>VLOOKUP(C286,Tables!$E$2:$F$6,2,FALSE)</f>
        <v>SERIAL</v>
      </c>
      <c r="P286" t="s">
        <v>1357</v>
      </c>
    </row>
    <row r="287" spans="1:16" x14ac:dyDescent="0.2">
      <c r="A287" s="389">
        <v>2</v>
      </c>
      <c r="B287">
        <v>367</v>
      </c>
      <c r="C287">
        <v>2</v>
      </c>
      <c r="D287" s="391">
        <f t="shared" si="4"/>
        <v>45444</v>
      </c>
      <c r="E287" s="390">
        <v>50740</v>
      </c>
      <c r="F287" s="389">
        <v>0</v>
      </c>
      <c r="G287" s="389">
        <v>1</v>
      </c>
      <c r="H287" s="389">
        <f>IF(D287=E287,0,VLOOKUP(D287,'2023CD'!$A$5:$AZ$12607,HLOOKUP(P287,'2023CD'!$A$5:$AZ$12607,2,FALSE),FALSE))</f>
        <v>0</v>
      </c>
      <c r="J287" s="389" t="b">
        <v>0</v>
      </c>
      <c r="K287" s="389">
        <v>0</v>
      </c>
      <c r="L287" s="389">
        <v>0</v>
      </c>
      <c r="M287" s="389">
        <v>0</v>
      </c>
      <c r="N287" s="394" t="str">
        <f>VLOOKUP(B287,Tables!$A$2:$B$21,2,FALSE)</f>
        <v>2023C</v>
      </c>
      <c r="O287" t="str">
        <f>VLOOKUP(C287,Tables!$E$2:$F$6,2,FALSE)</f>
        <v>TERM</v>
      </c>
      <c r="P287" t="s">
        <v>1358</v>
      </c>
    </row>
    <row r="288" spans="1:16" x14ac:dyDescent="0.2">
      <c r="A288" s="389">
        <v>2</v>
      </c>
      <c r="B288">
        <v>367</v>
      </c>
      <c r="C288">
        <v>2</v>
      </c>
      <c r="D288" s="391">
        <f t="shared" si="4"/>
        <v>45444</v>
      </c>
      <c r="E288" s="390">
        <v>52566</v>
      </c>
      <c r="F288" s="389">
        <v>0</v>
      </c>
      <c r="G288" s="389">
        <v>1</v>
      </c>
      <c r="H288" s="389">
        <f>IF(D288=E288,0,VLOOKUP(D288,'2023CD'!$A$5:$AZ$12607,HLOOKUP(P288,'2023CD'!$A$5:$AZ$12607,2,FALSE),FALSE))</f>
        <v>0</v>
      </c>
      <c r="J288" s="389" t="b">
        <v>0</v>
      </c>
      <c r="K288" s="389">
        <v>0</v>
      </c>
      <c r="L288" s="389">
        <v>0</v>
      </c>
      <c r="M288" s="389">
        <v>0</v>
      </c>
      <c r="N288" s="394" t="str">
        <f>VLOOKUP(B288,Tables!$A$2:$B$21,2,FALSE)</f>
        <v>2023C</v>
      </c>
      <c r="O288" t="str">
        <f>VLOOKUP(C288,Tables!$E$2:$F$6,2,FALSE)</f>
        <v>TERM</v>
      </c>
      <c r="P288" t="s">
        <v>1359</v>
      </c>
    </row>
    <row r="289" spans="1:16" x14ac:dyDescent="0.2">
      <c r="A289" s="389">
        <v>2</v>
      </c>
      <c r="B289">
        <v>367</v>
      </c>
      <c r="C289">
        <v>2</v>
      </c>
      <c r="D289" s="391">
        <f t="shared" si="4"/>
        <v>45444</v>
      </c>
      <c r="E289" s="390">
        <v>54393</v>
      </c>
      <c r="F289" s="389">
        <v>0</v>
      </c>
      <c r="G289" s="389">
        <v>1</v>
      </c>
      <c r="H289" s="389">
        <f>IF(D289=E289,0,VLOOKUP(D289,'2023CD'!$A$5:$AZ$12607,HLOOKUP(P289,'2023CD'!$A$5:$AZ$12607,2,FALSE),FALSE))</f>
        <v>0</v>
      </c>
      <c r="J289" s="389" t="b">
        <v>0</v>
      </c>
      <c r="K289" s="389">
        <v>0</v>
      </c>
      <c r="L289" s="389">
        <v>0</v>
      </c>
      <c r="M289" s="389">
        <v>0</v>
      </c>
      <c r="N289" s="394" t="str">
        <f>VLOOKUP(B289,Tables!$A$2:$B$21,2,FALSE)</f>
        <v>2023C</v>
      </c>
      <c r="O289" t="str">
        <f>VLOOKUP(C289,Tables!$E$2:$F$6,2,FALSE)</f>
        <v>TERM</v>
      </c>
      <c r="P289" t="s">
        <v>1360</v>
      </c>
    </row>
    <row r="290" spans="1:16" x14ac:dyDescent="0.2">
      <c r="A290" s="389">
        <v>2</v>
      </c>
      <c r="B290">
        <v>368</v>
      </c>
      <c r="C290">
        <v>1</v>
      </c>
      <c r="D290" s="391">
        <f t="shared" si="4"/>
        <v>45444</v>
      </c>
      <c r="E290" s="390">
        <v>45444</v>
      </c>
      <c r="F290" s="389">
        <v>0</v>
      </c>
      <c r="G290" s="389">
        <v>1</v>
      </c>
      <c r="H290" s="389">
        <f>IF(D290=E290,0,VLOOKUP(D290,'2023CD'!$A$5:$AZ$12607,HLOOKUP(P290,'2023CD'!$A$5:$AZ$12607,2,FALSE),FALSE))</f>
        <v>0</v>
      </c>
      <c r="J290" s="389" t="b">
        <v>0</v>
      </c>
      <c r="K290" s="389">
        <v>0</v>
      </c>
      <c r="L290" s="389">
        <v>0</v>
      </c>
      <c r="M290" s="389">
        <v>0</v>
      </c>
      <c r="N290" s="394" t="str">
        <f>VLOOKUP(B290,Tables!$A$2:$B$21,2,FALSE)</f>
        <v>2023D</v>
      </c>
      <c r="O290" t="str">
        <f>VLOOKUP(C290,Tables!$E$2:$F$6,2,FALSE)</f>
        <v>SERIAL</v>
      </c>
      <c r="P290" t="s">
        <v>1361</v>
      </c>
    </row>
    <row r="291" spans="1:16" x14ac:dyDescent="0.2">
      <c r="A291" s="389">
        <v>2</v>
      </c>
      <c r="B291">
        <v>368</v>
      </c>
      <c r="C291">
        <v>1</v>
      </c>
      <c r="D291" s="391">
        <f t="shared" si="4"/>
        <v>45444</v>
      </c>
      <c r="E291" s="390">
        <v>45627</v>
      </c>
      <c r="F291" s="389">
        <v>0</v>
      </c>
      <c r="G291" s="389">
        <v>1</v>
      </c>
      <c r="H291" s="389">
        <f>IF(D291=E291,0,VLOOKUP(D291,'2023CD'!$A$5:$AZ$12607,HLOOKUP(P291,'2023CD'!$A$5:$AZ$12607,2,FALSE),FALSE))</f>
        <v>0</v>
      </c>
      <c r="J291" s="389" t="b">
        <v>0</v>
      </c>
      <c r="K291" s="389">
        <v>0</v>
      </c>
      <c r="L291" s="389">
        <v>0</v>
      </c>
      <c r="M291" s="389">
        <v>0</v>
      </c>
      <c r="N291" s="394" t="str">
        <f>VLOOKUP(B291,Tables!$A$2:$B$21,2,FALSE)</f>
        <v>2023D</v>
      </c>
      <c r="O291" t="str">
        <f>VLOOKUP(C291,Tables!$E$2:$F$6,2,FALSE)</f>
        <v>SERIAL</v>
      </c>
      <c r="P291" t="s">
        <v>1362</v>
      </c>
    </row>
    <row r="292" spans="1:16" x14ac:dyDescent="0.2">
      <c r="A292" s="389">
        <v>2</v>
      </c>
      <c r="B292">
        <v>368</v>
      </c>
      <c r="C292">
        <v>1</v>
      </c>
      <c r="D292" s="391">
        <f t="shared" si="4"/>
        <v>45444</v>
      </c>
      <c r="E292" s="390">
        <v>45809</v>
      </c>
      <c r="F292" s="389">
        <v>0</v>
      </c>
      <c r="G292" s="389">
        <v>1</v>
      </c>
      <c r="H292" s="389">
        <f>IF(D292=E292,0,VLOOKUP(D292,'2023CD'!$A$5:$AZ$12607,HLOOKUP(P292,'2023CD'!$A$5:$AZ$12607,2,FALSE),FALSE))</f>
        <v>0</v>
      </c>
      <c r="J292" s="389" t="b">
        <v>0</v>
      </c>
      <c r="K292" s="389">
        <v>0</v>
      </c>
      <c r="L292" s="389">
        <v>0</v>
      </c>
      <c r="M292" s="389">
        <v>0</v>
      </c>
      <c r="N292" s="394" t="str">
        <f>VLOOKUP(B292,Tables!$A$2:$B$21,2,FALSE)</f>
        <v>2023D</v>
      </c>
      <c r="O292" t="str">
        <f>VLOOKUP(C292,Tables!$E$2:$F$6,2,FALSE)</f>
        <v>SERIAL</v>
      </c>
      <c r="P292" t="s">
        <v>1363</v>
      </c>
    </row>
    <row r="293" spans="1:16" x14ac:dyDescent="0.2">
      <c r="A293" s="389">
        <v>2</v>
      </c>
      <c r="B293">
        <v>368</v>
      </c>
      <c r="C293">
        <v>1</v>
      </c>
      <c r="D293" s="391">
        <f t="shared" si="4"/>
        <v>45444</v>
      </c>
      <c r="E293" s="390">
        <v>45992</v>
      </c>
      <c r="F293" s="389">
        <v>0</v>
      </c>
      <c r="G293" s="389">
        <v>1</v>
      </c>
      <c r="H293" s="389">
        <f>IF(D293=E293,0,VLOOKUP(D293,'2023CD'!$A$5:$AZ$12607,HLOOKUP(P293,'2023CD'!$A$5:$AZ$12607,2,FALSE),FALSE))</f>
        <v>0</v>
      </c>
      <c r="J293" s="389" t="b">
        <v>0</v>
      </c>
      <c r="K293" s="389">
        <v>0</v>
      </c>
      <c r="L293" s="389">
        <v>0</v>
      </c>
      <c r="M293" s="389">
        <v>0</v>
      </c>
      <c r="N293" s="394" t="str">
        <f>VLOOKUP(B293,Tables!$A$2:$B$21,2,FALSE)</f>
        <v>2023D</v>
      </c>
      <c r="O293" t="str">
        <f>VLOOKUP(C293,Tables!$E$2:$F$6,2,FALSE)</f>
        <v>SERIAL</v>
      </c>
      <c r="P293" t="s">
        <v>1364</v>
      </c>
    </row>
    <row r="294" spans="1:16" x14ac:dyDescent="0.2">
      <c r="A294" s="389">
        <v>2</v>
      </c>
      <c r="B294">
        <v>368</v>
      </c>
      <c r="C294">
        <v>1</v>
      </c>
      <c r="D294" s="391">
        <f t="shared" si="4"/>
        <v>45444</v>
      </c>
      <c r="E294" s="390">
        <v>46174</v>
      </c>
      <c r="F294" s="389">
        <v>0</v>
      </c>
      <c r="G294" s="389">
        <v>1</v>
      </c>
      <c r="H294" s="389">
        <f>IF(D294=E294,0,VLOOKUP(D294,'2023CD'!$A$5:$AZ$12607,HLOOKUP(P294,'2023CD'!$A$5:$AZ$12607,2,FALSE),FALSE))</f>
        <v>0</v>
      </c>
      <c r="J294" s="389" t="b">
        <v>0</v>
      </c>
      <c r="K294" s="389">
        <v>0</v>
      </c>
      <c r="L294" s="389">
        <v>0</v>
      </c>
      <c r="M294" s="389">
        <v>0</v>
      </c>
      <c r="N294" s="394" t="str">
        <f>VLOOKUP(B294,Tables!$A$2:$B$21,2,FALSE)</f>
        <v>2023D</v>
      </c>
      <c r="O294" t="str">
        <f>VLOOKUP(C294,Tables!$E$2:$F$6,2,FALSE)</f>
        <v>SERIAL</v>
      </c>
      <c r="P294" t="s">
        <v>1365</v>
      </c>
    </row>
    <row r="295" spans="1:16" x14ac:dyDescent="0.2">
      <c r="A295" s="389">
        <v>2</v>
      </c>
      <c r="B295">
        <v>368</v>
      </c>
      <c r="C295">
        <v>1</v>
      </c>
      <c r="D295" s="391">
        <f t="shared" si="4"/>
        <v>45444</v>
      </c>
      <c r="E295" s="390">
        <v>46357</v>
      </c>
      <c r="F295" s="389">
        <v>0</v>
      </c>
      <c r="G295" s="389">
        <v>1</v>
      </c>
      <c r="H295" s="389">
        <f>IF(D295=E295,0,VLOOKUP(D295,'2023CD'!$A$5:$AZ$12607,HLOOKUP(P295,'2023CD'!$A$5:$AZ$12607,2,FALSE),FALSE))</f>
        <v>0</v>
      </c>
      <c r="J295" s="389" t="b">
        <v>0</v>
      </c>
      <c r="K295" s="389">
        <v>0</v>
      </c>
      <c r="L295" s="389">
        <v>0</v>
      </c>
      <c r="M295" s="389">
        <v>0</v>
      </c>
      <c r="N295" s="394" t="str">
        <f>VLOOKUP(B295,Tables!$A$2:$B$21,2,FALSE)</f>
        <v>2023D</v>
      </c>
      <c r="O295" t="str">
        <f>VLOOKUP(C295,Tables!$E$2:$F$6,2,FALSE)</f>
        <v>SERIAL</v>
      </c>
      <c r="P295" t="s">
        <v>1366</v>
      </c>
    </row>
    <row r="296" spans="1:16" x14ac:dyDescent="0.2">
      <c r="A296" s="389">
        <v>2</v>
      </c>
      <c r="B296">
        <v>368</v>
      </c>
      <c r="C296">
        <v>1</v>
      </c>
      <c r="D296" s="391">
        <f t="shared" si="4"/>
        <v>45444</v>
      </c>
      <c r="E296" s="390">
        <v>46539</v>
      </c>
      <c r="F296" s="389">
        <v>0</v>
      </c>
      <c r="G296" s="389">
        <v>1</v>
      </c>
      <c r="H296" s="389">
        <f>IF(D296=E296,0,VLOOKUP(D296,'2023CD'!$A$5:$AZ$12607,HLOOKUP(P296,'2023CD'!$A$5:$AZ$12607,2,FALSE),FALSE))</f>
        <v>0</v>
      </c>
      <c r="J296" s="389" t="b">
        <v>0</v>
      </c>
      <c r="K296" s="389">
        <v>0</v>
      </c>
      <c r="L296" s="389">
        <v>0</v>
      </c>
      <c r="M296" s="389">
        <v>0</v>
      </c>
      <c r="N296" s="394" t="str">
        <f>VLOOKUP(B296,Tables!$A$2:$B$21,2,FALSE)</f>
        <v>2023D</v>
      </c>
      <c r="O296" t="str">
        <f>VLOOKUP(C296,Tables!$E$2:$F$6,2,FALSE)</f>
        <v>SERIAL</v>
      </c>
      <c r="P296" t="s">
        <v>1367</v>
      </c>
    </row>
    <row r="297" spans="1:16" x14ac:dyDescent="0.2">
      <c r="A297" s="389">
        <v>2</v>
      </c>
      <c r="B297">
        <v>368</v>
      </c>
      <c r="C297">
        <v>1</v>
      </c>
      <c r="D297" s="391">
        <f t="shared" si="4"/>
        <v>45444</v>
      </c>
      <c r="E297" s="390">
        <v>46722</v>
      </c>
      <c r="F297" s="389">
        <v>0</v>
      </c>
      <c r="G297" s="389">
        <v>1</v>
      </c>
      <c r="H297" s="389">
        <f>IF(D297=E297,0,VLOOKUP(D297,'2023CD'!$A$5:$AZ$12607,HLOOKUP(P297,'2023CD'!$A$5:$AZ$12607,2,FALSE),FALSE))</f>
        <v>0</v>
      </c>
      <c r="J297" s="389" t="b">
        <v>0</v>
      </c>
      <c r="K297" s="389">
        <v>0</v>
      </c>
      <c r="L297" s="389">
        <v>0</v>
      </c>
      <c r="M297" s="389">
        <v>0</v>
      </c>
      <c r="N297" s="394" t="str">
        <f>VLOOKUP(B297,Tables!$A$2:$B$21,2,FALSE)</f>
        <v>2023D</v>
      </c>
      <c r="O297" t="str">
        <f>VLOOKUP(C297,Tables!$E$2:$F$6,2,FALSE)</f>
        <v>SERIAL</v>
      </c>
      <c r="P297" t="s">
        <v>1368</v>
      </c>
    </row>
    <row r="298" spans="1:16" x14ac:dyDescent="0.2">
      <c r="A298" s="389">
        <v>2</v>
      </c>
      <c r="B298">
        <v>368</v>
      </c>
      <c r="C298">
        <v>1</v>
      </c>
      <c r="D298" s="391">
        <f t="shared" si="4"/>
        <v>45444</v>
      </c>
      <c r="E298" s="390">
        <v>46905</v>
      </c>
      <c r="F298" s="389">
        <v>0</v>
      </c>
      <c r="G298" s="389">
        <v>1</v>
      </c>
      <c r="H298" s="389">
        <f>IF(D298=E298,0,VLOOKUP(D298,'2023CD'!$A$5:$AZ$12607,HLOOKUP(P298,'2023CD'!$A$5:$AZ$12607,2,FALSE),FALSE))</f>
        <v>0</v>
      </c>
      <c r="J298" s="389" t="b">
        <v>0</v>
      </c>
      <c r="K298" s="389">
        <v>0</v>
      </c>
      <c r="L298" s="389">
        <v>0</v>
      </c>
      <c r="M298" s="389">
        <v>0</v>
      </c>
      <c r="N298" s="394" t="str">
        <f>VLOOKUP(B298,Tables!$A$2:$B$21,2,FALSE)</f>
        <v>2023D</v>
      </c>
      <c r="O298" t="str">
        <f>VLOOKUP(C298,Tables!$E$2:$F$6,2,FALSE)</f>
        <v>SERIAL</v>
      </c>
      <c r="P298" t="s">
        <v>1369</v>
      </c>
    </row>
    <row r="299" spans="1:16" x14ac:dyDescent="0.2">
      <c r="A299" s="389">
        <v>2</v>
      </c>
      <c r="B299">
        <v>368</v>
      </c>
      <c r="C299">
        <v>1</v>
      </c>
      <c r="D299" s="391">
        <f t="shared" si="4"/>
        <v>45444</v>
      </c>
      <c r="E299" s="390">
        <v>47088</v>
      </c>
      <c r="F299" s="389">
        <v>0</v>
      </c>
      <c r="G299" s="389">
        <v>1</v>
      </c>
      <c r="H299" s="389">
        <f>IF(D299=E299,0,VLOOKUP(D299,'2023CD'!$A$5:$AZ$12607,HLOOKUP(P299,'2023CD'!$A$5:$AZ$12607,2,FALSE),FALSE))</f>
        <v>0</v>
      </c>
      <c r="J299" s="389" t="b">
        <v>0</v>
      </c>
      <c r="K299" s="389">
        <v>0</v>
      </c>
      <c r="L299" s="389">
        <v>0</v>
      </c>
      <c r="M299" s="389">
        <v>0</v>
      </c>
      <c r="N299" s="394" t="str">
        <f>VLOOKUP(B299,Tables!$A$2:$B$21,2,FALSE)</f>
        <v>2023D</v>
      </c>
      <c r="O299" t="str">
        <f>VLOOKUP(C299,Tables!$E$2:$F$6,2,FALSE)</f>
        <v>SERIAL</v>
      </c>
      <c r="P299" t="s">
        <v>1370</v>
      </c>
    </row>
    <row r="300" spans="1:16" s="393" customFormat="1" x14ac:dyDescent="0.2">
      <c r="A300" s="398">
        <v>2</v>
      </c>
      <c r="B300" s="393">
        <v>368</v>
      </c>
      <c r="C300" s="393">
        <v>7</v>
      </c>
      <c r="D300" s="399">
        <f t="shared" si="4"/>
        <v>45444</v>
      </c>
      <c r="E300" s="392">
        <v>56219</v>
      </c>
      <c r="F300" s="398">
        <v>0</v>
      </c>
      <c r="G300" s="398">
        <v>1</v>
      </c>
      <c r="H300" s="398">
        <f>IF(D300=E300,0,VLOOKUP(D300,'2023CD'!$A$5:$AZ$12607,HLOOKUP(P300,'2023CD'!$A$5:$AZ$12607,2,FALSE),FALSE))</f>
        <v>90000</v>
      </c>
      <c r="J300" s="398" t="b">
        <v>0</v>
      </c>
      <c r="K300" s="398">
        <v>0</v>
      </c>
      <c r="L300" s="398">
        <v>0</v>
      </c>
      <c r="M300" s="398">
        <v>0</v>
      </c>
      <c r="N300" s="395" t="str">
        <f>VLOOKUP(B300,Tables!$A$2:$B$21,2,FALSE)</f>
        <v>2023D</v>
      </c>
      <c r="O300" s="393" t="str">
        <f>VLOOKUP(C300,Tables!$E$2:$F$6,2,FALSE)</f>
        <v>TERM - PREMIUM</v>
      </c>
      <c r="P300" s="393" t="s">
        <v>1371</v>
      </c>
    </row>
  </sheetData>
  <autoFilter ref="A1:R300" xr:uid="{7F73E646-D64F-47E9-BCB3-1876D16E6B99}"/>
  <printOptions gridLines="1"/>
  <pageMargins left="0.7" right="0.7" top="0.75" bottom="0.75" header="0.3" footer="0.3"/>
  <pageSetup scale="125" orientation="portrait" horizontalDpi="1200" verticalDpi="1200" r:id="rId1"/>
  <headerFooter>
    <oddFooter>&amp;CPage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indexed="22"/>
    <pageSetUpPr fitToPage="1"/>
  </sheetPr>
  <dimension ref="A1:S747"/>
  <sheetViews>
    <sheetView zoomScale="75" zoomScaleNormal="75" workbookViewId="0">
      <pane xSplit="15" ySplit="4" topLeftCell="P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4.28515625" style="3" customWidth="1"/>
    <col min="2" max="2" width="14.7109375" style="3" hidden="1" customWidth="1"/>
    <col min="3" max="3" width="16" style="3" hidden="1" customWidth="1"/>
    <col min="4" max="4" width="14" style="3" hidden="1" customWidth="1"/>
    <col min="5" max="5" width="11.7109375" style="3" hidden="1" customWidth="1"/>
    <col min="6" max="14" width="12.7109375" style="3" hidden="1" customWidth="1"/>
    <col min="15" max="15" width="11.85546875" style="3" hidden="1" customWidth="1"/>
    <col min="16" max="16" width="16" style="3" bestFit="1" customWidth="1"/>
    <col min="17" max="17" width="16.7109375" style="3" bestFit="1" customWidth="1"/>
    <col min="18" max="18" width="15.7109375" style="3" bestFit="1" customWidth="1"/>
    <col min="19" max="16384" width="12.7109375" style="3"/>
  </cols>
  <sheetData>
    <row r="1" spans="1:19" x14ac:dyDescent="0.25">
      <c r="A1" s="4" t="s">
        <v>378</v>
      </c>
      <c r="B1" s="168" t="s">
        <v>189</v>
      </c>
      <c r="C1" s="23" t="s">
        <v>190</v>
      </c>
      <c r="D1" s="23" t="s">
        <v>190</v>
      </c>
      <c r="E1" s="23" t="s">
        <v>190</v>
      </c>
      <c r="F1" s="23" t="s">
        <v>190</v>
      </c>
      <c r="G1" s="23" t="s">
        <v>190</v>
      </c>
      <c r="H1" s="23" t="s">
        <v>190</v>
      </c>
      <c r="I1" s="23" t="s">
        <v>190</v>
      </c>
      <c r="J1" s="23" t="s">
        <v>190</v>
      </c>
      <c r="K1" s="23" t="s">
        <v>190</v>
      </c>
      <c r="L1" s="23" t="s">
        <v>190</v>
      </c>
      <c r="M1" s="23" t="s">
        <v>190</v>
      </c>
      <c r="N1" s="23" t="s">
        <v>190</v>
      </c>
      <c r="O1" s="24" t="s">
        <v>190</v>
      </c>
      <c r="P1" s="23" t="s">
        <v>191</v>
      </c>
      <c r="Q1" s="23" t="s">
        <v>191</v>
      </c>
    </row>
    <row r="2" spans="1:19" x14ac:dyDescent="0.25">
      <c r="A2" s="4" t="s">
        <v>6</v>
      </c>
      <c r="B2" s="169">
        <v>44166</v>
      </c>
      <c r="C2" s="22">
        <v>36312</v>
      </c>
      <c r="D2" s="22">
        <v>36678</v>
      </c>
      <c r="E2" s="22">
        <v>37043</v>
      </c>
      <c r="F2" s="22">
        <v>37408</v>
      </c>
      <c r="G2" s="22">
        <v>37773</v>
      </c>
      <c r="H2" s="22">
        <v>38139</v>
      </c>
      <c r="I2" s="22">
        <v>38504</v>
      </c>
      <c r="J2" s="22">
        <v>38869</v>
      </c>
      <c r="K2" s="22">
        <v>39234</v>
      </c>
      <c r="L2" s="22">
        <v>39600</v>
      </c>
      <c r="M2" s="22">
        <v>39965</v>
      </c>
      <c r="N2" s="22">
        <v>40330</v>
      </c>
      <c r="O2" s="12">
        <v>40695</v>
      </c>
      <c r="P2" s="22">
        <v>44166</v>
      </c>
      <c r="Q2" s="22">
        <v>46905</v>
      </c>
    </row>
    <row r="3" spans="1:19" x14ac:dyDescent="0.25">
      <c r="A3" s="4" t="s">
        <v>383</v>
      </c>
      <c r="B3" s="170">
        <v>6.8500000000000005E-2</v>
      </c>
      <c r="C3" s="25">
        <v>4.2999999999999997E-2</v>
      </c>
      <c r="D3" s="25">
        <v>4.4999999999999998E-2</v>
      </c>
      <c r="E3" s="25">
        <v>4.5999999999999999E-2</v>
      </c>
      <c r="F3" s="25">
        <v>4.7E-2</v>
      </c>
      <c r="G3" s="25">
        <v>4.8000000000000001E-2</v>
      </c>
      <c r="H3" s="25">
        <v>4.9000000000000002E-2</v>
      </c>
      <c r="I3" s="25">
        <v>0.05</v>
      </c>
      <c r="J3" s="25">
        <v>5.0999999999999997E-2</v>
      </c>
      <c r="K3" s="25">
        <v>5.1999999999999998E-2</v>
      </c>
      <c r="L3" s="25">
        <v>5.2999999999999999E-2</v>
      </c>
      <c r="M3" s="25">
        <v>5.3999999999999999E-2</v>
      </c>
      <c r="N3" s="25">
        <v>5.5E-2</v>
      </c>
      <c r="O3" s="26">
        <v>5.6000000000000001E-2</v>
      </c>
      <c r="P3" s="171">
        <v>6.1249999999999999E-2</v>
      </c>
      <c r="Q3" s="25">
        <v>7.1999999999999995E-2</v>
      </c>
    </row>
    <row r="4" spans="1:19" x14ac:dyDescent="0.25">
      <c r="A4" s="179" t="s">
        <v>338</v>
      </c>
      <c r="B4" s="172" t="s">
        <v>192</v>
      </c>
      <c r="C4" s="28" t="s">
        <v>193</v>
      </c>
      <c r="D4" s="28" t="s">
        <v>194</v>
      </c>
      <c r="E4" s="28" t="s">
        <v>195</v>
      </c>
      <c r="F4" s="28" t="s">
        <v>196</v>
      </c>
      <c r="G4" s="28" t="s">
        <v>197</v>
      </c>
      <c r="H4" s="28" t="s">
        <v>198</v>
      </c>
      <c r="I4" s="28" t="s">
        <v>199</v>
      </c>
      <c r="J4" s="28" t="s">
        <v>200</v>
      </c>
      <c r="K4" s="28" t="s">
        <v>201</v>
      </c>
      <c r="L4" s="28" t="s">
        <v>202</v>
      </c>
      <c r="M4" s="28" t="s">
        <v>203</v>
      </c>
      <c r="N4" s="28" t="s">
        <v>204</v>
      </c>
      <c r="O4" s="29" t="s">
        <v>205</v>
      </c>
      <c r="P4" s="28" t="s">
        <v>206</v>
      </c>
      <c r="Q4" s="28" t="s">
        <v>207</v>
      </c>
      <c r="R4" s="28" t="s">
        <v>5</v>
      </c>
    </row>
    <row r="5" spans="1:19" x14ac:dyDescent="0.25">
      <c r="A5" s="4"/>
      <c r="B5" s="4"/>
      <c r="O5" s="4"/>
    </row>
    <row r="6" spans="1:19" x14ac:dyDescent="0.25">
      <c r="A6" s="4" t="s">
        <v>382</v>
      </c>
      <c r="B6" s="202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2">
        <v>0</v>
      </c>
      <c r="P6" s="203">
        <v>0</v>
      </c>
      <c r="Q6" s="203">
        <v>10970000</v>
      </c>
      <c r="R6" s="204">
        <f>SUM(B6:Q6)</f>
        <v>10970000</v>
      </c>
    </row>
    <row r="7" spans="1:19" x14ac:dyDescent="0.25">
      <c r="A7" s="4" t="s">
        <v>151</v>
      </c>
      <c r="B7" s="202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2"/>
      <c r="P7" s="203"/>
      <c r="Q7" s="203"/>
      <c r="R7" s="204"/>
    </row>
    <row r="8" spans="1:19" x14ac:dyDescent="0.25">
      <c r="A8" s="195"/>
      <c r="B8" s="202"/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2"/>
      <c r="P8" s="203"/>
      <c r="Q8" s="203"/>
      <c r="R8" s="204"/>
      <c r="S8" s="173"/>
    </row>
    <row r="9" spans="1:19" x14ac:dyDescent="0.25">
      <c r="A9" s="11">
        <v>37591</v>
      </c>
      <c r="B9" s="205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2">
        <v>0</v>
      </c>
      <c r="P9" s="203">
        <v>0</v>
      </c>
      <c r="Q9" s="203">
        <v>310000</v>
      </c>
      <c r="R9" s="204">
        <f t="shared" ref="R9:R18" si="0">SUM(B9:Q9)</f>
        <v>310000</v>
      </c>
      <c r="S9" s="173"/>
    </row>
    <row r="10" spans="1:19" x14ac:dyDescent="0.25">
      <c r="A10" s="11">
        <v>37622</v>
      </c>
      <c r="B10" s="205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2">
        <v>0</v>
      </c>
      <c r="P10" s="203">
        <v>0</v>
      </c>
      <c r="Q10" s="203">
        <v>205000</v>
      </c>
      <c r="R10" s="204">
        <f t="shared" si="0"/>
        <v>205000</v>
      </c>
      <c r="S10" s="173"/>
    </row>
    <row r="11" spans="1:19" x14ac:dyDescent="0.25">
      <c r="A11" s="11">
        <v>37653</v>
      </c>
      <c r="B11" s="205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2">
        <v>0</v>
      </c>
      <c r="P11" s="203">
        <v>0</v>
      </c>
      <c r="Q11" s="203">
        <v>550000</v>
      </c>
      <c r="R11" s="204">
        <f t="shared" si="0"/>
        <v>550000</v>
      </c>
      <c r="S11" s="173"/>
    </row>
    <row r="12" spans="1:19" x14ac:dyDescent="0.25">
      <c r="A12" s="11">
        <v>37681</v>
      </c>
      <c r="B12" s="205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2">
        <v>0</v>
      </c>
      <c r="P12" s="203">
        <v>0</v>
      </c>
      <c r="Q12" s="203">
        <v>300000</v>
      </c>
      <c r="R12" s="204">
        <f t="shared" si="0"/>
        <v>300000</v>
      </c>
      <c r="S12" s="173"/>
    </row>
    <row r="13" spans="1:19" x14ac:dyDescent="0.25">
      <c r="A13" s="11">
        <v>37712</v>
      </c>
      <c r="B13" s="202"/>
      <c r="C13" s="203"/>
      <c r="D13" s="203"/>
      <c r="E13" s="203"/>
      <c r="F13" s="206"/>
      <c r="G13" s="206"/>
      <c r="H13" s="206"/>
      <c r="I13" s="206"/>
      <c r="J13" s="206"/>
      <c r="K13" s="206"/>
      <c r="L13" s="206"/>
      <c r="M13" s="206"/>
      <c r="N13" s="206"/>
      <c r="O13" s="207"/>
      <c r="P13" s="203">
        <v>0</v>
      </c>
      <c r="Q13" s="203">
        <v>505000</v>
      </c>
      <c r="R13" s="204">
        <f t="shared" si="0"/>
        <v>505000</v>
      </c>
      <c r="S13" s="173"/>
    </row>
    <row r="14" spans="1:19" x14ac:dyDescent="0.25">
      <c r="A14" s="11">
        <v>37742</v>
      </c>
      <c r="B14" s="202"/>
      <c r="C14" s="203"/>
      <c r="D14" s="203"/>
      <c r="E14" s="203"/>
      <c r="F14" s="206"/>
      <c r="G14" s="206"/>
      <c r="H14" s="206"/>
      <c r="I14" s="206"/>
      <c r="J14" s="206"/>
      <c r="K14" s="206"/>
      <c r="L14" s="206"/>
      <c r="M14" s="206"/>
      <c r="N14" s="206"/>
      <c r="O14" s="207"/>
      <c r="P14" s="203">
        <v>0</v>
      </c>
      <c r="Q14" s="203">
        <v>215000</v>
      </c>
      <c r="R14" s="204">
        <f>SUM(B14:Q14)</f>
        <v>215000</v>
      </c>
      <c r="S14" s="173"/>
    </row>
    <row r="15" spans="1:19" x14ac:dyDescent="0.25">
      <c r="A15" s="11">
        <v>37773</v>
      </c>
      <c r="B15" s="202"/>
      <c r="C15" s="203"/>
      <c r="D15" s="203"/>
      <c r="E15" s="203"/>
      <c r="F15" s="206"/>
      <c r="G15" s="206"/>
      <c r="H15" s="206"/>
      <c r="I15" s="206"/>
      <c r="J15" s="206"/>
      <c r="K15" s="206"/>
      <c r="L15" s="206"/>
      <c r="M15" s="206"/>
      <c r="N15" s="206"/>
      <c r="O15" s="207"/>
      <c r="P15" s="203">
        <v>0</v>
      </c>
      <c r="Q15" s="203">
        <v>440000</v>
      </c>
      <c r="R15" s="204">
        <f>SUM(B15:Q15)</f>
        <v>440000</v>
      </c>
      <c r="S15" s="173"/>
    </row>
    <row r="16" spans="1:19" x14ac:dyDescent="0.25">
      <c r="A16" s="11">
        <v>37803</v>
      </c>
      <c r="B16" s="202"/>
      <c r="C16" s="203"/>
      <c r="D16" s="203"/>
      <c r="E16" s="203"/>
      <c r="F16" s="206"/>
      <c r="G16" s="206"/>
      <c r="H16" s="206"/>
      <c r="I16" s="206"/>
      <c r="J16" s="206"/>
      <c r="K16" s="206"/>
      <c r="L16" s="206"/>
      <c r="M16" s="206"/>
      <c r="N16" s="206"/>
      <c r="O16" s="207"/>
      <c r="P16" s="203">
        <v>0</v>
      </c>
      <c r="Q16" s="203">
        <v>385000</v>
      </c>
      <c r="R16" s="204">
        <f>SUM(B16:Q16)</f>
        <v>385000</v>
      </c>
      <c r="S16" s="173"/>
    </row>
    <row r="17" spans="1:19" x14ac:dyDescent="0.25">
      <c r="A17" s="11">
        <v>37834</v>
      </c>
      <c r="B17" s="202"/>
      <c r="C17" s="203"/>
      <c r="D17" s="203"/>
      <c r="E17" s="203"/>
      <c r="F17" s="206"/>
      <c r="G17" s="206"/>
      <c r="H17" s="206"/>
      <c r="I17" s="206"/>
      <c r="J17" s="206"/>
      <c r="K17" s="206"/>
      <c r="L17" s="206"/>
      <c r="M17" s="206"/>
      <c r="N17" s="206"/>
      <c r="O17" s="207"/>
      <c r="P17" s="203">
        <v>0</v>
      </c>
      <c r="Q17" s="203">
        <v>250000</v>
      </c>
      <c r="R17" s="204">
        <f>SUM(B17:Q17)</f>
        <v>250000</v>
      </c>
      <c r="S17" s="173"/>
    </row>
    <row r="18" spans="1:19" x14ac:dyDescent="0.25">
      <c r="A18" s="11">
        <v>37865</v>
      </c>
      <c r="B18" s="202"/>
      <c r="C18" s="203"/>
      <c r="D18" s="203"/>
      <c r="E18" s="203"/>
      <c r="F18" s="206"/>
      <c r="G18" s="206"/>
      <c r="H18" s="206"/>
      <c r="I18" s="206"/>
      <c r="J18" s="206"/>
      <c r="K18" s="206"/>
      <c r="L18" s="206"/>
      <c r="M18" s="206"/>
      <c r="N18" s="206"/>
      <c r="O18" s="207"/>
      <c r="P18" s="203">
        <v>0</v>
      </c>
      <c r="Q18" s="203">
        <v>320000</v>
      </c>
      <c r="R18" s="204">
        <f t="shared" si="0"/>
        <v>320000</v>
      </c>
      <c r="S18" s="173"/>
    </row>
    <row r="19" spans="1:19" x14ac:dyDescent="0.25">
      <c r="A19" s="11">
        <v>37895</v>
      </c>
      <c r="B19" s="202"/>
      <c r="C19" s="203"/>
      <c r="D19" s="203"/>
      <c r="E19" s="203"/>
      <c r="F19" s="206"/>
      <c r="G19" s="206"/>
      <c r="H19" s="206"/>
      <c r="I19" s="206"/>
      <c r="J19" s="206"/>
      <c r="K19" s="206"/>
      <c r="L19" s="206"/>
      <c r="M19" s="206"/>
      <c r="N19" s="206"/>
      <c r="O19" s="207"/>
      <c r="P19" s="203">
        <v>0</v>
      </c>
      <c r="Q19" s="203">
        <v>470000</v>
      </c>
      <c r="R19" s="204">
        <f>SUM(B19:Q19)</f>
        <v>470000</v>
      </c>
      <c r="S19" s="173"/>
    </row>
    <row r="20" spans="1:19" x14ac:dyDescent="0.25">
      <c r="A20" s="11">
        <v>37926</v>
      </c>
      <c r="B20" s="202"/>
      <c r="C20" s="203"/>
      <c r="D20" s="203"/>
      <c r="E20" s="203"/>
      <c r="F20" s="206"/>
      <c r="G20" s="206"/>
      <c r="H20" s="206"/>
      <c r="I20" s="206"/>
      <c r="J20" s="206"/>
      <c r="K20" s="206"/>
      <c r="L20" s="206"/>
      <c r="M20" s="206"/>
      <c r="N20" s="206"/>
      <c r="O20" s="207"/>
      <c r="P20" s="203">
        <v>0</v>
      </c>
      <c r="Q20" s="203">
        <v>635000</v>
      </c>
      <c r="R20" s="204">
        <f>SUM(B20:Q20)</f>
        <v>635000</v>
      </c>
      <c r="S20" s="173"/>
    </row>
    <row r="21" spans="1:19" x14ac:dyDescent="0.25">
      <c r="A21" s="11">
        <v>37956</v>
      </c>
      <c r="B21" s="202"/>
      <c r="C21" s="203"/>
      <c r="D21" s="203"/>
      <c r="E21" s="203"/>
      <c r="F21" s="206"/>
      <c r="G21" s="206"/>
      <c r="H21" s="206"/>
      <c r="I21" s="206"/>
      <c r="J21" s="206"/>
      <c r="K21" s="206"/>
      <c r="L21" s="206"/>
      <c r="M21" s="206"/>
      <c r="N21" s="206"/>
      <c r="O21" s="207"/>
      <c r="P21" s="203">
        <v>0</v>
      </c>
      <c r="Q21" s="203">
        <v>395000</v>
      </c>
      <c r="R21" s="204">
        <f>SUM(B21:Q21)</f>
        <v>395000</v>
      </c>
      <c r="S21" s="173"/>
    </row>
    <row r="22" spans="1:19" x14ac:dyDescent="0.25">
      <c r="A22" s="11">
        <v>37987</v>
      </c>
      <c r="B22" s="202"/>
      <c r="C22" s="203"/>
      <c r="D22" s="203"/>
      <c r="E22" s="203"/>
      <c r="F22" s="206"/>
      <c r="G22" s="206"/>
      <c r="H22" s="206"/>
      <c r="I22" s="206"/>
      <c r="J22" s="206"/>
      <c r="K22" s="206"/>
      <c r="L22" s="206"/>
      <c r="M22" s="206"/>
      <c r="N22" s="206"/>
      <c r="O22" s="207"/>
      <c r="P22" s="203">
        <v>0</v>
      </c>
      <c r="Q22" s="203">
        <v>90000</v>
      </c>
      <c r="R22" s="204">
        <f>SUM(B22:Q22)</f>
        <v>90000</v>
      </c>
      <c r="S22" s="173"/>
    </row>
    <row r="23" spans="1:19" x14ac:dyDescent="0.25">
      <c r="A23" s="11">
        <v>38018</v>
      </c>
      <c r="B23" s="202"/>
      <c r="C23" s="203"/>
      <c r="D23" s="203"/>
      <c r="E23" s="203"/>
      <c r="F23" s="206"/>
      <c r="G23" s="206"/>
      <c r="H23" s="206"/>
      <c r="I23" s="206"/>
      <c r="J23" s="206"/>
      <c r="K23" s="206"/>
      <c r="L23" s="206"/>
      <c r="M23" s="206"/>
      <c r="N23" s="206"/>
      <c r="O23" s="207"/>
      <c r="P23" s="203">
        <v>0</v>
      </c>
      <c r="Q23" s="203">
        <v>240000</v>
      </c>
      <c r="R23" s="204">
        <f>SUM(B23:Q23)</f>
        <v>240000</v>
      </c>
      <c r="S23" s="173"/>
    </row>
    <row r="24" spans="1:19" x14ac:dyDescent="0.25">
      <c r="A24" s="11">
        <v>38078</v>
      </c>
      <c r="B24" s="202"/>
      <c r="C24" s="203"/>
      <c r="D24" s="203"/>
      <c r="E24" s="203"/>
      <c r="F24" s="206"/>
      <c r="G24" s="206"/>
      <c r="H24" s="206"/>
      <c r="I24" s="206"/>
      <c r="J24" s="206"/>
      <c r="K24" s="206"/>
      <c r="L24" s="206"/>
      <c r="M24" s="206"/>
      <c r="N24" s="206"/>
      <c r="O24" s="207"/>
      <c r="P24" s="203">
        <v>0</v>
      </c>
      <c r="Q24" s="203">
        <v>185000</v>
      </c>
      <c r="R24" s="204">
        <f t="shared" ref="R24:R31" si="1">SUM(B24:Q24)</f>
        <v>185000</v>
      </c>
      <c r="S24" s="173"/>
    </row>
    <row r="25" spans="1:19" x14ac:dyDescent="0.25">
      <c r="A25" s="11">
        <v>38108</v>
      </c>
      <c r="B25" s="202"/>
      <c r="C25" s="203"/>
      <c r="D25" s="203"/>
      <c r="E25" s="203"/>
      <c r="F25" s="206"/>
      <c r="G25" s="206"/>
      <c r="H25" s="206"/>
      <c r="I25" s="206"/>
      <c r="J25" s="206"/>
      <c r="K25" s="206"/>
      <c r="L25" s="206"/>
      <c r="M25" s="206"/>
      <c r="N25" s="206"/>
      <c r="O25" s="207"/>
      <c r="P25" s="203">
        <v>0</v>
      </c>
      <c r="Q25" s="203">
        <v>150000</v>
      </c>
      <c r="R25" s="204">
        <f t="shared" si="1"/>
        <v>150000</v>
      </c>
      <c r="S25" s="173"/>
    </row>
    <row r="26" spans="1:19" x14ac:dyDescent="0.25">
      <c r="A26" s="11">
        <v>38139</v>
      </c>
      <c r="B26" s="202"/>
      <c r="C26" s="203"/>
      <c r="D26" s="203"/>
      <c r="E26" s="203"/>
      <c r="F26" s="206"/>
      <c r="G26" s="206"/>
      <c r="H26" s="206"/>
      <c r="I26" s="206"/>
      <c r="J26" s="206"/>
      <c r="K26" s="206"/>
      <c r="L26" s="206"/>
      <c r="M26" s="206"/>
      <c r="N26" s="206"/>
      <c r="O26" s="207"/>
      <c r="P26" s="203">
        <v>0</v>
      </c>
      <c r="Q26" s="203">
        <v>255000</v>
      </c>
      <c r="R26" s="204">
        <f t="shared" si="1"/>
        <v>255000</v>
      </c>
      <c r="S26" s="173"/>
    </row>
    <row r="27" spans="1:19" x14ac:dyDescent="0.25">
      <c r="A27" s="11">
        <v>38169</v>
      </c>
      <c r="B27" s="202"/>
      <c r="C27" s="203"/>
      <c r="D27" s="203"/>
      <c r="E27" s="203"/>
      <c r="F27" s="206"/>
      <c r="G27" s="206"/>
      <c r="H27" s="206"/>
      <c r="I27" s="206"/>
      <c r="J27" s="206"/>
      <c r="K27" s="206"/>
      <c r="L27" s="206"/>
      <c r="M27" s="206"/>
      <c r="N27" s="206"/>
      <c r="O27" s="207"/>
      <c r="P27" s="203">
        <v>0</v>
      </c>
      <c r="Q27" s="203">
        <v>165000</v>
      </c>
      <c r="R27" s="204">
        <f t="shared" si="1"/>
        <v>165000</v>
      </c>
      <c r="S27" s="173"/>
    </row>
    <row r="28" spans="1:19" x14ac:dyDescent="0.25">
      <c r="A28" s="11">
        <v>38231</v>
      </c>
      <c r="B28" s="202"/>
      <c r="C28" s="203"/>
      <c r="D28" s="203"/>
      <c r="E28" s="203"/>
      <c r="F28" s="206"/>
      <c r="G28" s="206"/>
      <c r="H28" s="206"/>
      <c r="I28" s="206"/>
      <c r="J28" s="206"/>
      <c r="K28" s="206"/>
      <c r="L28" s="206"/>
      <c r="M28" s="206"/>
      <c r="N28" s="206"/>
      <c r="O28" s="207"/>
      <c r="P28" s="203">
        <v>0</v>
      </c>
      <c r="Q28" s="203">
        <v>300000</v>
      </c>
      <c r="R28" s="204">
        <f t="shared" si="1"/>
        <v>300000</v>
      </c>
      <c r="S28" s="173"/>
    </row>
    <row r="29" spans="1:19" x14ac:dyDescent="0.25">
      <c r="A29" s="11">
        <v>38261</v>
      </c>
      <c r="B29" s="202"/>
      <c r="C29" s="203"/>
      <c r="D29" s="203"/>
      <c r="E29" s="203"/>
      <c r="F29" s="206"/>
      <c r="G29" s="206"/>
      <c r="H29" s="206"/>
      <c r="I29" s="206"/>
      <c r="J29" s="206"/>
      <c r="K29" s="206"/>
      <c r="L29" s="206"/>
      <c r="M29" s="206"/>
      <c r="N29" s="206"/>
      <c r="O29" s="207"/>
      <c r="P29" s="203">
        <v>0</v>
      </c>
      <c r="Q29" s="203">
        <v>140000</v>
      </c>
      <c r="R29" s="204">
        <f t="shared" si="1"/>
        <v>140000</v>
      </c>
      <c r="S29" s="173"/>
    </row>
    <row r="30" spans="1:19" x14ac:dyDescent="0.25">
      <c r="A30" s="11">
        <v>38292</v>
      </c>
      <c r="B30" s="202"/>
      <c r="C30" s="203"/>
      <c r="D30" s="203"/>
      <c r="E30" s="203"/>
      <c r="F30" s="206"/>
      <c r="G30" s="206"/>
      <c r="H30" s="206"/>
      <c r="I30" s="206"/>
      <c r="J30" s="206"/>
      <c r="K30" s="206"/>
      <c r="L30" s="206"/>
      <c r="M30" s="206"/>
      <c r="N30" s="206"/>
      <c r="O30" s="207"/>
      <c r="P30" s="203">
        <v>0</v>
      </c>
      <c r="Q30" s="203">
        <v>165000</v>
      </c>
      <c r="R30" s="204">
        <f t="shared" si="1"/>
        <v>165000</v>
      </c>
      <c r="S30" s="173"/>
    </row>
    <row r="31" spans="1:19" x14ac:dyDescent="0.25">
      <c r="A31" s="11">
        <v>38322</v>
      </c>
      <c r="B31" s="202"/>
      <c r="C31" s="203"/>
      <c r="D31" s="203"/>
      <c r="E31" s="203"/>
      <c r="F31" s="206"/>
      <c r="G31" s="206"/>
      <c r="H31" s="206"/>
      <c r="I31" s="206"/>
      <c r="J31" s="206"/>
      <c r="K31" s="206"/>
      <c r="L31" s="206"/>
      <c r="M31" s="206"/>
      <c r="N31" s="206"/>
      <c r="O31" s="207"/>
      <c r="P31" s="203">
        <v>0</v>
      </c>
      <c r="Q31" s="203">
        <v>520000</v>
      </c>
      <c r="R31" s="204">
        <f t="shared" si="1"/>
        <v>520000</v>
      </c>
      <c r="S31" s="173"/>
    </row>
    <row r="32" spans="1:19" x14ac:dyDescent="0.25">
      <c r="A32" s="11">
        <v>38353</v>
      </c>
      <c r="B32" s="202"/>
      <c r="C32" s="203"/>
      <c r="D32" s="203"/>
      <c r="E32" s="203"/>
      <c r="F32" s="206"/>
      <c r="G32" s="206"/>
      <c r="H32" s="206"/>
      <c r="I32" s="206"/>
      <c r="J32" s="206"/>
      <c r="K32" s="206"/>
      <c r="L32" s="206"/>
      <c r="M32" s="206"/>
      <c r="N32" s="206"/>
      <c r="O32" s="207"/>
      <c r="P32" s="203">
        <v>0</v>
      </c>
      <c r="Q32" s="203">
        <v>135000</v>
      </c>
      <c r="R32" s="204">
        <f>SUM(B32:Q32)</f>
        <v>135000</v>
      </c>
      <c r="S32" s="173"/>
    </row>
    <row r="33" spans="1:19" x14ac:dyDescent="0.25">
      <c r="A33" s="11">
        <v>38412</v>
      </c>
      <c r="B33" s="202"/>
      <c r="C33" s="203"/>
      <c r="D33" s="203"/>
      <c r="E33" s="203"/>
      <c r="F33" s="206"/>
      <c r="G33" s="206"/>
      <c r="H33" s="206"/>
      <c r="I33" s="206"/>
      <c r="J33" s="206"/>
      <c r="K33" s="206"/>
      <c r="L33" s="206"/>
      <c r="M33" s="206"/>
      <c r="N33" s="206"/>
      <c r="O33" s="207"/>
      <c r="P33" s="203">
        <v>0</v>
      </c>
      <c r="Q33" s="203">
        <v>70000</v>
      </c>
      <c r="R33" s="204">
        <f>SUM(B33:Q33)</f>
        <v>70000</v>
      </c>
      <c r="S33" s="173"/>
    </row>
    <row r="34" spans="1:19" x14ac:dyDescent="0.25">
      <c r="A34" s="11">
        <v>38443</v>
      </c>
      <c r="B34" s="202"/>
      <c r="C34" s="203"/>
      <c r="D34" s="203"/>
      <c r="E34" s="203"/>
      <c r="F34" s="206"/>
      <c r="G34" s="206"/>
      <c r="H34" s="206"/>
      <c r="I34" s="206"/>
      <c r="J34" s="206"/>
      <c r="K34" s="206"/>
      <c r="L34" s="206"/>
      <c r="M34" s="206"/>
      <c r="N34" s="206"/>
      <c r="O34" s="207"/>
      <c r="P34" s="203">
        <v>0</v>
      </c>
      <c r="Q34" s="203">
        <v>50000</v>
      </c>
      <c r="R34" s="204">
        <f>SUM(B34:Q34)</f>
        <v>50000</v>
      </c>
      <c r="S34" s="173"/>
    </row>
    <row r="35" spans="1:19" x14ac:dyDescent="0.25">
      <c r="A35" s="11">
        <v>38473</v>
      </c>
      <c r="B35" s="202"/>
      <c r="C35" s="203"/>
      <c r="D35" s="203"/>
      <c r="E35" s="203"/>
      <c r="F35" s="206"/>
      <c r="G35" s="206"/>
      <c r="H35" s="206"/>
      <c r="I35" s="206"/>
      <c r="J35" s="206"/>
      <c r="K35" s="206"/>
      <c r="L35" s="206"/>
      <c r="M35" s="206"/>
      <c r="N35" s="206"/>
      <c r="O35" s="207"/>
      <c r="P35" s="203">
        <v>0</v>
      </c>
      <c r="Q35" s="203">
        <v>245000</v>
      </c>
      <c r="R35" s="204">
        <f>SUM(B35:Q35)</f>
        <v>245000</v>
      </c>
      <c r="S35" s="173"/>
    </row>
    <row r="36" spans="1:19" x14ac:dyDescent="0.25">
      <c r="A36" s="11">
        <v>38504</v>
      </c>
      <c r="B36" s="202"/>
      <c r="C36" s="203"/>
      <c r="D36" s="203"/>
      <c r="E36" s="203"/>
      <c r="F36" s="206"/>
      <c r="G36" s="206"/>
      <c r="H36" s="206"/>
      <c r="I36" s="206"/>
      <c r="J36" s="206"/>
      <c r="K36" s="206"/>
      <c r="L36" s="206"/>
      <c r="M36" s="206"/>
      <c r="N36" s="206"/>
      <c r="O36" s="207"/>
      <c r="P36" s="203">
        <v>0</v>
      </c>
      <c r="Q36" s="203">
        <v>175000</v>
      </c>
      <c r="R36" s="204">
        <f>SUM(B36:Q36)</f>
        <v>175000</v>
      </c>
      <c r="S36" s="173"/>
    </row>
    <row r="37" spans="1:19" x14ac:dyDescent="0.25">
      <c r="A37" s="11">
        <v>38534</v>
      </c>
      <c r="B37" s="202"/>
      <c r="C37" s="203"/>
      <c r="D37" s="203"/>
      <c r="E37" s="203"/>
      <c r="F37" s="206"/>
      <c r="G37" s="206"/>
      <c r="H37" s="206"/>
      <c r="I37" s="206"/>
      <c r="J37" s="206"/>
      <c r="K37" s="206"/>
      <c r="L37" s="206"/>
      <c r="M37" s="206"/>
      <c r="N37" s="206"/>
      <c r="O37" s="207"/>
      <c r="P37" s="203">
        <v>0</v>
      </c>
      <c r="Q37" s="203">
        <v>95000</v>
      </c>
      <c r="R37" s="204">
        <f t="shared" ref="R37:R44" si="2">SUM(B37:Q37)</f>
        <v>95000</v>
      </c>
      <c r="S37" s="173"/>
    </row>
    <row r="38" spans="1:19" x14ac:dyDescent="0.25">
      <c r="A38" s="11">
        <v>38565</v>
      </c>
      <c r="B38" s="202"/>
      <c r="C38" s="203"/>
      <c r="D38" s="203"/>
      <c r="E38" s="203"/>
      <c r="F38" s="206"/>
      <c r="G38" s="206"/>
      <c r="H38" s="206"/>
      <c r="I38" s="206"/>
      <c r="J38" s="206"/>
      <c r="K38" s="206"/>
      <c r="L38" s="206"/>
      <c r="M38" s="206"/>
      <c r="N38" s="206"/>
      <c r="O38" s="207"/>
      <c r="P38" s="203">
        <v>0</v>
      </c>
      <c r="Q38" s="203">
        <v>50000</v>
      </c>
      <c r="R38" s="204">
        <f t="shared" si="2"/>
        <v>50000</v>
      </c>
      <c r="S38" s="173"/>
    </row>
    <row r="39" spans="1:19" x14ac:dyDescent="0.25">
      <c r="A39" s="11">
        <v>38596</v>
      </c>
      <c r="B39" s="202"/>
      <c r="C39" s="203"/>
      <c r="D39" s="203"/>
      <c r="E39" s="203"/>
      <c r="F39" s="206"/>
      <c r="G39" s="206"/>
      <c r="H39" s="206"/>
      <c r="I39" s="206"/>
      <c r="J39" s="206"/>
      <c r="K39" s="206"/>
      <c r="L39" s="206"/>
      <c r="M39" s="206"/>
      <c r="N39" s="206"/>
      <c r="O39" s="207"/>
      <c r="P39" s="203">
        <v>0</v>
      </c>
      <c r="Q39" s="203">
        <v>200000</v>
      </c>
      <c r="R39" s="204">
        <f t="shared" si="2"/>
        <v>200000</v>
      </c>
      <c r="S39" s="173"/>
    </row>
    <row r="40" spans="1:19" x14ac:dyDescent="0.25">
      <c r="A40" s="11">
        <v>38626</v>
      </c>
      <c r="B40" s="202"/>
      <c r="C40" s="203"/>
      <c r="D40" s="203"/>
      <c r="E40" s="203"/>
      <c r="F40" s="206"/>
      <c r="G40" s="206"/>
      <c r="H40" s="206"/>
      <c r="I40" s="206"/>
      <c r="J40" s="206"/>
      <c r="K40" s="206"/>
      <c r="L40" s="206"/>
      <c r="M40" s="206"/>
      <c r="N40" s="206"/>
      <c r="O40" s="207"/>
      <c r="P40" s="203">
        <v>0</v>
      </c>
      <c r="Q40" s="203">
        <v>85000</v>
      </c>
      <c r="R40" s="204">
        <f t="shared" si="2"/>
        <v>85000</v>
      </c>
      <c r="S40" s="173"/>
    </row>
    <row r="41" spans="1:19" x14ac:dyDescent="0.25">
      <c r="A41" s="11">
        <v>38657</v>
      </c>
      <c r="B41" s="202"/>
      <c r="C41" s="203"/>
      <c r="D41" s="203"/>
      <c r="E41" s="203"/>
      <c r="F41" s="206"/>
      <c r="G41" s="206"/>
      <c r="H41" s="206"/>
      <c r="I41" s="206"/>
      <c r="J41" s="206"/>
      <c r="K41" s="206"/>
      <c r="L41" s="206"/>
      <c r="M41" s="206"/>
      <c r="N41" s="206"/>
      <c r="O41" s="207"/>
      <c r="P41" s="203">
        <v>0</v>
      </c>
      <c r="Q41" s="203">
        <v>35000</v>
      </c>
      <c r="R41" s="204">
        <f t="shared" si="2"/>
        <v>35000</v>
      </c>
      <c r="S41" s="173"/>
    </row>
    <row r="42" spans="1:19" x14ac:dyDescent="0.25">
      <c r="A42" s="11">
        <v>38687</v>
      </c>
      <c r="B42" s="202"/>
      <c r="C42" s="203"/>
      <c r="D42" s="203"/>
      <c r="E42" s="203"/>
      <c r="F42" s="206"/>
      <c r="G42" s="206"/>
      <c r="H42" s="206"/>
      <c r="I42" s="206"/>
      <c r="J42" s="206"/>
      <c r="K42" s="206"/>
      <c r="L42" s="206"/>
      <c r="M42" s="206"/>
      <c r="N42" s="206"/>
      <c r="O42" s="207"/>
      <c r="P42" s="203">
        <v>0</v>
      </c>
      <c r="Q42" s="203">
        <v>50000</v>
      </c>
      <c r="R42" s="204">
        <f t="shared" si="2"/>
        <v>50000</v>
      </c>
      <c r="S42" s="173"/>
    </row>
    <row r="43" spans="1:19" x14ac:dyDescent="0.25">
      <c r="A43" s="11">
        <v>38718</v>
      </c>
      <c r="B43" s="202"/>
      <c r="C43" s="203"/>
      <c r="D43" s="203"/>
      <c r="E43" s="203"/>
      <c r="F43" s="206"/>
      <c r="G43" s="206"/>
      <c r="H43" s="206"/>
      <c r="I43" s="206"/>
      <c r="J43" s="206"/>
      <c r="K43" s="206"/>
      <c r="L43" s="206"/>
      <c r="M43" s="206"/>
      <c r="N43" s="206"/>
      <c r="O43" s="207"/>
      <c r="P43" s="203">
        <v>0</v>
      </c>
      <c r="Q43" s="203">
        <v>65000</v>
      </c>
      <c r="R43" s="204">
        <f t="shared" si="2"/>
        <v>65000</v>
      </c>
      <c r="S43" s="173"/>
    </row>
    <row r="44" spans="1:19" x14ac:dyDescent="0.25">
      <c r="A44" s="11">
        <v>38749</v>
      </c>
      <c r="B44" s="202"/>
      <c r="C44" s="203"/>
      <c r="D44" s="203"/>
      <c r="E44" s="203"/>
      <c r="F44" s="206"/>
      <c r="G44" s="206"/>
      <c r="H44" s="206"/>
      <c r="I44" s="206"/>
      <c r="J44" s="206"/>
      <c r="K44" s="206"/>
      <c r="L44" s="206"/>
      <c r="M44" s="206"/>
      <c r="N44" s="206"/>
      <c r="O44" s="207"/>
      <c r="P44" s="203">
        <v>0</v>
      </c>
      <c r="Q44" s="203">
        <v>80000</v>
      </c>
      <c r="R44" s="204">
        <f t="shared" si="2"/>
        <v>80000</v>
      </c>
      <c r="S44" s="173"/>
    </row>
    <row r="45" spans="1:19" x14ac:dyDescent="0.25">
      <c r="A45" s="11">
        <v>38777</v>
      </c>
      <c r="B45" s="202"/>
      <c r="C45" s="203"/>
      <c r="D45" s="203"/>
      <c r="E45" s="203"/>
      <c r="F45" s="206"/>
      <c r="G45" s="206"/>
      <c r="H45" s="206"/>
      <c r="I45" s="206"/>
      <c r="J45" s="206"/>
      <c r="K45" s="206"/>
      <c r="L45" s="206"/>
      <c r="M45" s="206"/>
      <c r="N45" s="206"/>
      <c r="O45" s="207"/>
      <c r="P45" s="203">
        <v>0</v>
      </c>
      <c r="Q45" s="203">
        <v>45000</v>
      </c>
      <c r="R45" s="204">
        <f t="shared" ref="R45:R55" si="3">SUM(B45:Q45)</f>
        <v>45000</v>
      </c>
      <c r="S45" s="173"/>
    </row>
    <row r="46" spans="1:19" x14ac:dyDescent="0.25">
      <c r="A46" s="11">
        <v>38808</v>
      </c>
      <c r="B46" s="202"/>
      <c r="C46" s="203"/>
      <c r="D46" s="203"/>
      <c r="E46" s="203"/>
      <c r="F46" s="206"/>
      <c r="G46" s="206"/>
      <c r="H46" s="206"/>
      <c r="I46" s="206"/>
      <c r="J46" s="206"/>
      <c r="K46" s="206"/>
      <c r="L46" s="206"/>
      <c r="M46" s="206"/>
      <c r="N46" s="206"/>
      <c r="O46" s="207"/>
      <c r="P46" s="203">
        <v>0</v>
      </c>
      <c r="Q46" s="203">
        <v>65000</v>
      </c>
      <c r="R46" s="204">
        <f t="shared" si="3"/>
        <v>65000</v>
      </c>
      <c r="S46" s="173"/>
    </row>
    <row r="47" spans="1:19" x14ac:dyDescent="0.25">
      <c r="A47" s="11">
        <v>38869</v>
      </c>
      <c r="B47" s="202"/>
      <c r="C47" s="203"/>
      <c r="D47" s="203"/>
      <c r="E47" s="203"/>
      <c r="F47" s="206"/>
      <c r="G47" s="206"/>
      <c r="H47" s="206"/>
      <c r="I47" s="206"/>
      <c r="J47" s="206"/>
      <c r="K47" s="206"/>
      <c r="L47" s="206"/>
      <c r="M47" s="206"/>
      <c r="N47" s="206"/>
      <c r="O47" s="207"/>
      <c r="P47" s="203">
        <v>0</v>
      </c>
      <c r="Q47" s="203">
        <v>110000</v>
      </c>
      <c r="R47" s="204">
        <f t="shared" si="3"/>
        <v>110000</v>
      </c>
      <c r="S47" s="173"/>
    </row>
    <row r="48" spans="1:19" x14ac:dyDescent="0.25">
      <c r="A48" s="11">
        <v>38930</v>
      </c>
      <c r="B48" s="202"/>
      <c r="C48" s="203"/>
      <c r="D48" s="203"/>
      <c r="E48" s="203"/>
      <c r="F48" s="206"/>
      <c r="G48" s="206"/>
      <c r="H48" s="206"/>
      <c r="I48" s="206"/>
      <c r="J48" s="206"/>
      <c r="K48" s="206"/>
      <c r="L48" s="206"/>
      <c r="M48" s="206"/>
      <c r="N48" s="206"/>
      <c r="O48" s="207"/>
      <c r="P48" s="203">
        <v>0</v>
      </c>
      <c r="Q48" s="203">
        <v>45000</v>
      </c>
      <c r="R48" s="204">
        <f t="shared" si="3"/>
        <v>45000</v>
      </c>
      <c r="S48" s="173"/>
    </row>
    <row r="49" spans="1:19" x14ac:dyDescent="0.25">
      <c r="A49" s="11">
        <v>38961</v>
      </c>
      <c r="B49" s="202"/>
      <c r="C49" s="203"/>
      <c r="D49" s="203"/>
      <c r="E49" s="203"/>
      <c r="F49" s="206"/>
      <c r="G49" s="206"/>
      <c r="H49" s="206"/>
      <c r="I49" s="206"/>
      <c r="J49" s="206"/>
      <c r="K49" s="206"/>
      <c r="L49" s="206"/>
      <c r="M49" s="206"/>
      <c r="N49" s="206"/>
      <c r="O49" s="207"/>
      <c r="P49" s="203">
        <v>0</v>
      </c>
      <c r="Q49" s="203">
        <v>40000</v>
      </c>
      <c r="R49" s="204">
        <f t="shared" si="3"/>
        <v>40000</v>
      </c>
      <c r="S49" s="173"/>
    </row>
    <row r="50" spans="1:19" x14ac:dyDescent="0.25">
      <c r="A50" s="11">
        <v>38991</v>
      </c>
      <c r="B50" s="202"/>
      <c r="C50" s="203"/>
      <c r="D50" s="203"/>
      <c r="E50" s="203"/>
      <c r="F50" s="206"/>
      <c r="G50" s="206"/>
      <c r="H50" s="206"/>
      <c r="I50" s="206"/>
      <c r="J50" s="206"/>
      <c r="K50" s="206"/>
      <c r="L50" s="206"/>
      <c r="M50" s="206"/>
      <c r="N50" s="206"/>
      <c r="O50" s="207"/>
      <c r="P50" s="203">
        <v>0</v>
      </c>
      <c r="Q50" s="203">
        <v>35000</v>
      </c>
      <c r="R50" s="204">
        <f>SUM(B50:Q50)</f>
        <v>35000</v>
      </c>
      <c r="S50" s="173"/>
    </row>
    <row r="51" spans="1:19" x14ac:dyDescent="0.25">
      <c r="A51" s="11">
        <v>39022</v>
      </c>
      <c r="B51" s="202"/>
      <c r="C51" s="203"/>
      <c r="D51" s="203"/>
      <c r="E51" s="203"/>
      <c r="F51" s="206"/>
      <c r="G51" s="206"/>
      <c r="H51" s="206"/>
      <c r="I51" s="206"/>
      <c r="J51" s="206"/>
      <c r="K51" s="206"/>
      <c r="L51" s="206"/>
      <c r="M51" s="206"/>
      <c r="N51" s="206"/>
      <c r="O51" s="207"/>
      <c r="P51" s="203">
        <v>0</v>
      </c>
      <c r="Q51" s="203">
        <v>30000</v>
      </c>
      <c r="R51" s="204">
        <f>SUM(B51:Q51)</f>
        <v>30000</v>
      </c>
      <c r="S51" s="173"/>
    </row>
    <row r="52" spans="1:19" x14ac:dyDescent="0.25">
      <c r="A52" s="11">
        <v>39052</v>
      </c>
      <c r="B52" s="202"/>
      <c r="C52" s="203"/>
      <c r="D52" s="203"/>
      <c r="E52" s="203"/>
      <c r="F52" s="206"/>
      <c r="G52" s="206"/>
      <c r="H52" s="206"/>
      <c r="I52" s="206"/>
      <c r="J52" s="206"/>
      <c r="K52" s="206"/>
      <c r="L52" s="206"/>
      <c r="M52" s="206"/>
      <c r="N52" s="206"/>
      <c r="O52" s="207"/>
      <c r="P52" s="203">
        <v>0</v>
      </c>
      <c r="Q52" s="203">
        <v>45000</v>
      </c>
      <c r="R52" s="204">
        <f>SUM(B52:Q52)</f>
        <v>45000</v>
      </c>
      <c r="S52" s="173"/>
    </row>
    <row r="53" spans="1:19" x14ac:dyDescent="0.25">
      <c r="A53" s="11">
        <v>39083</v>
      </c>
      <c r="B53" s="202"/>
      <c r="C53" s="203"/>
      <c r="D53" s="203"/>
      <c r="E53" s="203"/>
      <c r="F53" s="206"/>
      <c r="G53" s="206"/>
      <c r="H53" s="206"/>
      <c r="I53" s="206"/>
      <c r="J53" s="206"/>
      <c r="K53" s="206"/>
      <c r="L53" s="206"/>
      <c r="M53" s="206"/>
      <c r="N53" s="206"/>
      <c r="O53" s="207"/>
      <c r="P53" s="203">
        <v>0</v>
      </c>
      <c r="Q53" s="203">
        <v>75000</v>
      </c>
      <c r="R53" s="204">
        <f>SUM(B53:Q53)</f>
        <v>75000</v>
      </c>
      <c r="S53" s="173"/>
    </row>
    <row r="54" spans="1:19" x14ac:dyDescent="0.25">
      <c r="A54" s="11">
        <v>39173</v>
      </c>
      <c r="B54" s="202"/>
      <c r="C54" s="203"/>
      <c r="D54" s="203"/>
      <c r="E54" s="203"/>
      <c r="F54" s="206"/>
      <c r="G54" s="206"/>
      <c r="H54" s="206"/>
      <c r="I54" s="206"/>
      <c r="J54" s="206"/>
      <c r="K54" s="206"/>
      <c r="L54" s="206"/>
      <c r="M54" s="206"/>
      <c r="N54" s="206"/>
      <c r="O54" s="207"/>
      <c r="P54" s="203">
        <v>0</v>
      </c>
      <c r="Q54" s="203">
        <v>50000</v>
      </c>
      <c r="R54" s="204">
        <f>SUM(B54:Q54)</f>
        <v>50000</v>
      </c>
      <c r="S54" s="173"/>
    </row>
    <row r="55" spans="1:19" x14ac:dyDescent="0.25">
      <c r="A55" s="11">
        <v>39234</v>
      </c>
      <c r="B55" s="202"/>
      <c r="C55" s="203"/>
      <c r="D55" s="203"/>
      <c r="E55" s="203"/>
      <c r="F55" s="206"/>
      <c r="G55" s="206"/>
      <c r="H55" s="206"/>
      <c r="I55" s="206"/>
      <c r="J55" s="206"/>
      <c r="K55" s="206"/>
      <c r="L55" s="206"/>
      <c r="M55" s="206"/>
      <c r="N55" s="206"/>
      <c r="O55" s="207"/>
      <c r="P55" s="203">
        <v>0</v>
      </c>
      <c r="Q55" s="203">
        <v>1905000</v>
      </c>
      <c r="R55" s="204">
        <f t="shared" si="3"/>
        <v>1905000</v>
      </c>
      <c r="S55" s="173"/>
    </row>
    <row r="56" spans="1:19" x14ac:dyDescent="0.25">
      <c r="A56" s="11"/>
      <c r="B56" s="202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2"/>
      <c r="P56" s="203"/>
      <c r="Q56" s="203"/>
      <c r="R56" s="204"/>
    </row>
    <row r="57" spans="1:19" x14ac:dyDescent="0.25">
      <c r="A57" s="4" t="s">
        <v>9</v>
      </c>
      <c r="B57" s="202">
        <f t="shared" ref="B57:Q57" si="4">SUM(B8:B56)</f>
        <v>0</v>
      </c>
      <c r="C57" s="203">
        <f t="shared" si="4"/>
        <v>0</v>
      </c>
      <c r="D57" s="203">
        <f t="shared" si="4"/>
        <v>0</v>
      </c>
      <c r="E57" s="203">
        <f t="shared" si="4"/>
        <v>0</v>
      </c>
      <c r="F57" s="203">
        <f t="shared" si="4"/>
        <v>0</v>
      </c>
      <c r="G57" s="203">
        <f t="shared" si="4"/>
        <v>0</v>
      </c>
      <c r="H57" s="203">
        <f t="shared" si="4"/>
        <v>0</v>
      </c>
      <c r="I57" s="203">
        <f t="shared" si="4"/>
        <v>0</v>
      </c>
      <c r="J57" s="203">
        <f t="shared" si="4"/>
        <v>0</v>
      </c>
      <c r="K57" s="203">
        <f t="shared" si="4"/>
        <v>0</v>
      </c>
      <c r="L57" s="203">
        <f t="shared" si="4"/>
        <v>0</v>
      </c>
      <c r="M57" s="203">
        <f t="shared" si="4"/>
        <v>0</v>
      </c>
      <c r="N57" s="203">
        <f t="shared" si="4"/>
        <v>0</v>
      </c>
      <c r="O57" s="202">
        <f t="shared" si="4"/>
        <v>0</v>
      </c>
      <c r="P57" s="203">
        <f t="shared" si="4"/>
        <v>0</v>
      </c>
      <c r="Q57" s="203">
        <f t="shared" si="4"/>
        <v>10970000</v>
      </c>
      <c r="R57" s="204">
        <f>SUM(B57:Q57)</f>
        <v>10970000</v>
      </c>
    </row>
    <row r="58" spans="1:19" x14ac:dyDescent="0.25">
      <c r="A58" s="4"/>
      <c r="B58" s="202"/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2"/>
      <c r="P58" s="203"/>
      <c r="Q58" s="203"/>
      <c r="R58" s="204"/>
    </row>
    <row r="59" spans="1:19" x14ac:dyDescent="0.25">
      <c r="A59" s="4" t="s">
        <v>10</v>
      </c>
      <c r="B59" s="202">
        <f t="shared" ref="B59:Q59" si="5">B6-B57</f>
        <v>0</v>
      </c>
      <c r="C59" s="203">
        <f t="shared" si="5"/>
        <v>0</v>
      </c>
      <c r="D59" s="203">
        <f t="shared" si="5"/>
        <v>0</v>
      </c>
      <c r="E59" s="203">
        <f t="shared" si="5"/>
        <v>0</v>
      </c>
      <c r="F59" s="203">
        <f t="shared" si="5"/>
        <v>0</v>
      </c>
      <c r="G59" s="203">
        <f t="shared" si="5"/>
        <v>0</v>
      </c>
      <c r="H59" s="203">
        <f t="shared" si="5"/>
        <v>0</v>
      </c>
      <c r="I59" s="203">
        <f t="shared" si="5"/>
        <v>0</v>
      </c>
      <c r="J59" s="203">
        <f t="shared" si="5"/>
        <v>0</v>
      </c>
      <c r="K59" s="203">
        <f t="shared" si="5"/>
        <v>0</v>
      </c>
      <c r="L59" s="203">
        <f t="shared" si="5"/>
        <v>0</v>
      </c>
      <c r="M59" s="203">
        <f t="shared" si="5"/>
        <v>0</v>
      </c>
      <c r="N59" s="203">
        <f t="shared" si="5"/>
        <v>0</v>
      </c>
      <c r="O59" s="202">
        <f t="shared" si="5"/>
        <v>0</v>
      </c>
      <c r="P59" s="203">
        <f t="shared" si="5"/>
        <v>0</v>
      </c>
      <c r="Q59" s="203">
        <f t="shared" si="5"/>
        <v>0</v>
      </c>
      <c r="R59" s="204">
        <f>SUM(B59:Q59)</f>
        <v>0</v>
      </c>
    </row>
    <row r="60" spans="1:19" x14ac:dyDescent="0.25">
      <c r="A60" s="4"/>
      <c r="B60" s="188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88"/>
      <c r="P60" s="124"/>
      <c r="Q60" s="124"/>
    </row>
    <row r="61" spans="1:19" x14ac:dyDescent="0.25">
      <c r="A61" s="4"/>
      <c r="B61" s="188"/>
      <c r="C61" s="124" t="s">
        <v>208</v>
      </c>
      <c r="D61" s="124">
        <f>SUM(C59:O59)</f>
        <v>0</v>
      </c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88"/>
      <c r="P61" s="124" t="s">
        <v>209</v>
      </c>
      <c r="Q61" s="165">
        <f>SUM(P59:Q59)</f>
        <v>0</v>
      </c>
    </row>
    <row r="62" spans="1:19" x14ac:dyDescent="0.25"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</row>
    <row r="63" spans="1:19" s="124" customFormat="1" x14ac:dyDescent="0.25">
      <c r="A63" s="208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</row>
    <row r="64" spans="1:19" s="124" customFormat="1" x14ac:dyDescent="0.25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</row>
    <row r="65" spans="1:17" x14ac:dyDescent="0.25">
      <c r="A65" s="177"/>
      <c r="B65" s="22"/>
      <c r="C65" s="25"/>
      <c r="D65" s="23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09"/>
      <c r="Q65" s="25"/>
    </row>
    <row r="66" spans="1:17" x14ac:dyDescent="0.25">
      <c r="A66" s="23"/>
      <c r="B66" s="22"/>
      <c r="C66" s="25"/>
      <c r="D66" s="23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</row>
    <row r="67" spans="1:17" x14ac:dyDescent="0.25">
      <c r="A67" s="23"/>
      <c r="B67" s="22"/>
      <c r="C67" s="25"/>
      <c r="D67" s="23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</row>
    <row r="68" spans="1:17" x14ac:dyDescent="0.25">
      <c r="A68" s="23"/>
      <c r="B68" s="22"/>
      <c r="C68" s="25"/>
      <c r="D68" s="23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x14ac:dyDescent="0.25">
      <c r="A69" s="23"/>
    </row>
    <row r="70" spans="1:17" x14ac:dyDescent="0.25">
      <c r="A70" s="23"/>
      <c r="B70" s="22"/>
      <c r="C70" s="25"/>
      <c r="D70" s="23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</row>
    <row r="71" spans="1:17" x14ac:dyDescent="0.25">
      <c r="A71" s="23"/>
      <c r="B71" s="22"/>
      <c r="C71" s="25"/>
      <c r="D71" s="23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</row>
    <row r="72" spans="1:17" x14ac:dyDescent="0.25">
      <c r="A72" s="23"/>
      <c r="B72" s="22"/>
      <c r="C72" s="25"/>
      <c r="D72" s="23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</row>
    <row r="73" spans="1:17" x14ac:dyDescent="0.25">
      <c r="A73" s="23"/>
      <c r="B73" s="22"/>
      <c r="C73" s="25"/>
      <c r="D73" s="23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</row>
    <row r="74" spans="1:17" x14ac:dyDescent="0.25">
      <c r="A74" s="23"/>
      <c r="B74" s="22"/>
      <c r="C74" s="25"/>
      <c r="D74" s="23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</row>
    <row r="75" spans="1:17" x14ac:dyDescent="0.25">
      <c r="A75" s="23"/>
      <c r="B75" s="22"/>
      <c r="C75" s="25"/>
      <c r="D75" s="23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</row>
    <row r="76" spans="1:17" x14ac:dyDescent="0.25">
      <c r="A76" s="23"/>
      <c r="B76" s="22"/>
      <c r="C76" s="25"/>
      <c r="D76" s="23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</row>
    <row r="77" spans="1:17" x14ac:dyDescent="0.25">
      <c r="A77" s="23"/>
      <c r="B77" s="22"/>
      <c r="C77" s="25"/>
      <c r="D77" s="23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</row>
    <row r="78" spans="1:17" x14ac:dyDescent="0.25">
      <c r="A78" s="23"/>
      <c r="B78" s="22"/>
      <c r="C78" s="25"/>
      <c r="D78" s="23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</row>
    <row r="79" spans="1:17" x14ac:dyDescent="0.25">
      <c r="A79" s="23"/>
      <c r="B79" s="22"/>
      <c r="C79" s="25"/>
      <c r="D79" s="23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</row>
    <row r="80" spans="1:17" x14ac:dyDescent="0.25">
      <c r="A80" s="23"/>
      <c r="B80" s="22"/>
      <c r="C80" s="25"/>
      <c r="D80" s="23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x14ac:dyDescent="0.25">
      <c r="A81" s="23"/>
      <c r="B81" s="22"/>
      <c r="C81" s="171"/>
      <c r="D81" s="23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x14ac:dyDescent="0.25">
      <c r="A82" s="23"/>
      <c r="B82" s="22"/>
      <c r="C82" s="171"/>
      <c r="D82" s="23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x14ac:dyDescent="0.25">
      <c r="A83" s="23"/>
      <c r="B83" s="22"/>
      <c r="C83" s="171"/>
      <c r="D83" s="23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</row>
    <row r="84" spans="1:17" x14ac:dyDescent="0.25"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</row>
    <row r="85" spans="1:17" x14ac:dyDescent="0.25"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</row>
    <row r="86" spans="1:17" x14ac:dyDescent="0.25"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</row>
    <row r="87" spans="1:17" x14ac:dyDescent="0.25"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</row>
    <row r="88" spans="1:17" x14ac:dyDescent="0.25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</row>
    <row r="89" spans="1:17" x14ac:dyDescent="0.25"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</row>
    <row r="90" spans="1:17" x14ac:dyDescent="0.25"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</row>
    <row r="91" spans="1:17" x14ac:dyDescent="0.25"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</row>
    <row r="92" spans="1:17" x14ac:dyDescent="0.25"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</row>
    <row r="93" spans="1:17" x14ac:dyDescent="0.25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</row>
    <row r="94" spans="1:17" x14ac:dyDescent="0.25"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>
        <v>0</v>
      </c>
      <c r="M94" s="124"/>
      <c r="N94" s="124"/>
      <c r="O94" s="124"/>
      <c r="P94" s="124"/>
      <c r="Q94" s="124"/>
    </row>
    <row r="95" spans="1:17" x14ac:dyDescent="0.25"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</row>
    <row r="96" spans="1:17" x14ac:dyDescent="0.25"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</row>
    <row r="97" spans="2:17" x14ac:dyDescent="0.25"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</row>
    <row r="98" spans="2:17" x14ac:dyDescent="0.25"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</row>
    <row r="99" spans="2:17" x14ac:dyDescent="0.25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</row>
    <row r="100" spans="2:17" x14ac:dyDescent="0.25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</row>
    <row r="101" spans="2:17" x14ac:dyDescent="0.25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</row>
    <row r="102" spans="2:17" x14ac:dyDescent="0.25"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</row>
    <row r="103" spans="2:17" x14ac:dyDescent="0.25"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</row>
    <row r="104" spans="2:17" x14ac:dyDescent="0.25"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</row>
    <row r="105" spans="2:17" x14ac:dyDescent="0.25"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</row>
    <row r="106" spans="2:17" x14ac:dyDescent="0.25"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</row>
    <row r="107" spans="2:17" x14ac:dyDescent="0.25"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</row>
    <row r="108" spans="2:17" x14ac:dyDescent="0.25"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</row>
    <row r="109" spans="2:17" x14ac:dyDescent="0.25"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</row>
    <row r="110" spans="2:17" x14ac:dyDescent="0.25"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</row>
    <row r="111" spans="2:17" x14ac:dyDescent="0.25"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</row>
    <row r="112" spans="2:17" x14ac:dyDescent="0.25"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</row>
    <row r="113" spans="2:17" x14ac:dyDescent="0.25"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</row>
    <row r="114" spans="2:17" x14ac:dyDescent="0.25"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</row>
    <row r="115" spans="2:17" x14ac:dyDescent="0.25"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</row>
    <row r="116" spans="2:17" x14ac:dyDescent="0.25"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</row>
    <row r="117" spans="2:17" x14ac:dyDescent="0.25"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</row>
    <row r="118" spans="2:17" x14ac:dyDescent="0.25"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</row>
    <row r="119" spans="2:17" x14ac:dyDescent="0.25"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</row>
    <row r="120" spans="2:17" x14ac:dyDescent="0.25"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</row>
    <row r="121" spans="2:17" x14ac:dyDescent="0.25"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</row>
    <row r="122" spans="2:17" x14ac:dyDescent="0.25"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</row>
    <row r="123" spans="2:17" x14ac:dyDescent="0.25"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</row>
    <row r="124" spans="2:17" x14ac:dyDescent="0.25"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</row>
    <row r="125" spans="2:17" x14ac:dyDescent="0.25"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</row>
    <row r="126" spans="2:17" x14ac:dyDescent="0.25"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</row>
    <row r="127" spans="2:17" x14ac:dyDescent="0.25"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</row>
    <row r="128" spans="2:17" x14ac:dyDescent="0.25"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</row>
    <row r="129" spans="2:17" x14ac:dyDescent="0.25"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</row>
    <row r="130" spans="2:17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</row>
    <row r="131" spans="2:17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</row>
    <row r="132" spans="2:17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</row>
    <row r="133" spans="2:17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</row>
    <row r="134" spans="2:17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</row>
    <row r="135" spans="2:17" x14ac:dyDescent="0.25"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</row>
    <row r="136" spans="2:17" x14ac:dyDescent="0.25"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</row>
    <row r="137" spans="2:17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</row>
    <row r="138" spans="2:17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</row>
    <row r="139" spans="2:17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</row>
    <row r="140" spans="2:17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</row>
    <row r="141" spans="2:17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</row>
    <row r="142" spans="2:17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</row>
    <row r="143" spans="2:17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</row>
    <row r="144" spans="2:17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</row>
    <row r="145" spans="2:17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</row>
    <row r="146" spans="2:17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</row>
    <row r="147" spans="2:17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</row>
    <row r="148" spans="2:17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</row>
    <row r="149" spans="2:17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</row>
    <row r="150" spans="2:17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</row>
    <row r="151" spans="2:17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</row>
    <row r="152" spans="2:17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</row>
    <row r="153" spans="2:17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</row>
    <row r="154" spans="2:17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</row>
    <row r="155" spans="2:17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</row>
    <row r="156" spans="2:17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</row>
    <row r="157" spans="2:17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</row>
    <row r="158" spans="2:17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</row>
    <row r="159" spans="2:17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</row>
    <row r="160" spans="2:17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</row>
    <row r="161" spans="2:17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</row>
    <row r="162" spans="2:17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</row>
    <row r="163" spans="2:17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</row>
    <row r="164" spans="2:17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</row>
    <row r="165" spans="2:17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</row>
    <row r="166" spans="2:17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</row>
    <row r="167" spans="2:17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</row>
    <row r="168" spans="2:17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</row>
    <row r="169" spans="2:17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</row>
    <row r="170" spans="2:17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</row>
    <row r="171" spans="2:17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</row>
    <row r="172" spans="2:17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</row>
    <row r="173" spans="2:17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</row>
    <row r="174" spans="2:17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</row>
    <row r="175" spans="2:17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</row>
    <row r="176" spans="2:17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</row>
    <row r="177" spans="2:17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</row>
    <row r="178" spans="2:17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</row>
    <row r="179" spans="2:17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</row>
    <row r="180" spans="2:17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</row>
    <row r="181" spans="2:17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</row>
    <row r="182" spans="2:17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</row>
    <row r="183" spans="2:17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</row>
    <row r="184" spans="2:17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</row>
    <row r="185" spans="2:17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</row>
    <row r="186" spans="2:17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</row>
    <row r="187" spans="2:17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</row>
    <row r="188" spans="2:17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</row>
    <row r="189" spans="2:17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</row>
    <row r="190" spans="2:17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</row>
    <row r="191" spans="2:17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</row>
    <row r="192" spans="2:17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</row>
    <row r="193" spans="2:17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</row>
    <row r="194" spans="2:17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</row>
    <row r="195" spans="2:17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</row>
    <row r="196" spans="2:17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</row>
    <row r="197" spans="2:17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</row>
    <row r="198" spans="2:17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</row>
    <row r="199" spans="2:17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</row>
    <row r="200" spans="2:17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</row>
    <row r="201" spans="2:17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</row>
    <row r="202" spans="2:17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</row>
    <row r="203" spans="2:17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</row>
    <row r="204" spans="2:17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</row>
    <row r="205" spans="2:17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</row>
    <row r="206" spans="2:17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</row>
    <row r="207" spans="2:17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</row>
    <row r="208" spans="2:17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</row>
    <row r="209" spans="2:17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</row>
    <row r="210" spans="2:17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</row>
    <row r="211" spans="2:17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</row>
    <row r="212" spans="2:17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</row>
    <row r="213" spans="2:17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</row>
    <row r="214" spans="2:17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</row>
    <row r="215" spans="2:17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</row>
    <row r="216" spans="2:17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</row>
    <row r="217" spans="2:17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</row>
    <row r="218" spans="2:17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</row>
    <row r="219" spans="2:17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</row>
    <row r="220" spans="2:17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</row>
    <row r="221" spans="2:17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</row>
    <row r="222" spans="2:17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</row>
    <row r="223" spans="2:17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</row>
    <row r="224" spans="2:17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</row>
    <row r="225" spans="2:17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</row>
    <row r="226" spans="2:17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</row>
    <row r="227" spans="2:17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</row>
    <row r="228" spans="2:17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</row>
    <row r="229" spans="2:17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</row>
    <row r="230" spans="2:17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</row>
    <row r="231" spans="2:17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</row>
    <row r="232" spans="2:17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</row>
    <row r="233" spans="2:17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</row>
    <row r="234" spans="2:17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</row>
    <row r="235" spans="2:17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</row>
    <row r="236" spans="2:17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</row>
    <row r="237" spans="2:17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</row>
    <row r="238" spans="2:17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</row>
    <row r="239" spans="2:17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</row>
    <row r="240" spans="2:17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</row>
    <row r="241" spans="2:17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</row>
    <row r="242" spans="2:17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</row>
    <row r="243" spans="2:17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</row>
    <row r="244" spans="2:17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</row>
    <row r="245" spans="2:17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</row>
    <row r="246" spans="2:17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</row>
    <row r="247" spans="2:17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</row>
    <row r="248" spans="2:17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</row>
    <row r="249" spans="2:17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</row>
    <row r="250" spans="2:17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</row>
    <row r="251" spans="2:17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</row>
    <row r="252" spans="2:17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</row>
    <row r="253" spans="2:17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</row>
    <row r="254" spans="2:17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</row>
    <row r="255" spans="2:17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</row>
    <row r="256" spans="2:17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</row>
    <row r="257" spans="2:17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</row>
    <row r="258" spans="2:17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</row>
    <row r="259" spans="2:17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</row>
    <row r="260" spans="2:17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</row>
    <row r="261" spans="2:17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</row>
    <row r="262" spans="2:17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</row>
    <row r="263" spans="2:17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</row>
    <row r="264" spans="2:17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</row>
    <row r="265" spans="2:17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</row>
    <row r="266" spans="2:17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</row>
    <row r="267" spans="2:17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</row>
    <row r="268" spans="2:17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</row>
    <row r="269" spans="2:17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</row>
    <row r="270" spans="2:17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</row>
    <row r="271" spans="2:17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</row>
    <row r="272" spans="2:17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</row>
    <row r="273" spans="2:17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</row>
    <row r="274" spans="2:17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</row>
    <row r="275" spans="2:17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</row>
    <row r="276" spans="2:17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</row>
    <row r="277" spans="2:17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</row>
    <row r="278" spans="2:17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</row>
    <row r="279" spans="2:17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</row>
    <row r="280" spans="2:17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</row>
    <row r="281" spans="2:17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</row>
    <row r="282" spans="2:17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</row>
    <row r="283" spans="2:17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</row>
    <row r="284" spans="2:17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</row>
    <row r="285" spans="2:17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</row>
    <row r="286" spans="2:17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</row>
    <row r="287" spans="2:17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</row>
    <row r="288" spans="2:17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</row>
    <row r="289" spans="2:17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</row>
    <row r="290" spans="2:17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</row>
    <row r="291" spans="2:17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</row>
    <row r="292" spans="2:17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</row>
    <row r="293" spans="2:17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</row>
    <row r="294" spans="2:17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</row>
    <row r="295" spans="2:17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</row>
    <row r="296" spans="2:17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</row>
    <row r="297" spans="2:17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</row>
    <row r="298" spans="2:17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</row>
    <row r="299" spans="2:17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</row>
    <row r="300" spans="2:17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</row>
    <row r="301" spans="2:17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</row>
    <row r="302" spans="2:17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</row>
    <row r="303" spans="2:17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</row>
    <row r="304" spans="2:17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</row>
    <row r="305" spans="2:17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</row>
    <row r="306" spans="2:17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</row>
    <row r="307" spans="2:17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</row>
    <row r="308" spans="2:17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</row>
    <row r="309" spans="2:17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</row>
    <row r="310" spans="2:17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</row>
    <row r="311" spans="2:17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</row>
    <row r="312" spans="2:17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</row>
    <row r="313" spans="2:17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</row>
    <row r="314" spans="2:17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</row>
    <row r="315" spans="2:17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</row>
    <row r="316" spans="2:17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</row>
    <row r="317" spans="2:17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</row>
    <row r="318" spans="2:17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</row>
    <row r="319" spans="2:17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</row>
    <row r="320" spans="2:17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</row>
    <row r="321" spans="2:17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</row>
    <row r="322" spans="2:17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</row>
    <row r="323" spans="2:17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</row>
    <row r="324" spans="2:17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</row>
    <row r="325" spans="2:17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</row>
    <row r="326" spans="2:17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</row>
    <row r="327" spans="2:17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</row>
    <row r="328" spans="2:17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</row>
    <row r="329" spans="2:17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</row>
    <row r="330" spans="2:17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</row>
    <row r="331" spans="2:17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</row>
    <row r="332" spans="2:17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</row>
    <row r="333" spans="2:17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</row>
    <row r="334" spans="2:17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</row>
    <row r="335" spans="2:17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</row>
    <row r="336" spans="2:17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</row>
    <row r="337" spans="2:17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</row>
    <row r="338" spans="2:17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</row>
    <row r="339" spans="2:17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</row>
    <row r="340" spans="2:17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</row>
    <row r="341" spans="2:17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</row>
    <row r="342" spans="2:17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</row>
    <row r="343" spans="2:17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</row>
    <row r="344" spans="2:17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</row>
    <row r="345" spans="2:17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</row>
    <row r="346" spans="2:17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</row>
    <row r="347" spans="2:17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</row>
    <row r="348" spans="2:17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</row>
    <row r="349" spans="2:17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</row>
    <row r="350" spans="2:17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</row>
    <row r="351" spans="2:17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</row>
    <row r="352" spans="2:17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</row>
    <row r="353" spans="2:17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</row>
    <row r="354" spans="2:17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</row>
    <row r="355" spans="2:17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</row>
    <row r="356" spans="2:17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</row>
    <row r="357" spans="2:17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</row>
    <row r="358" spans="2:17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</row>
    <row r="359" spans="2:17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</row>
    <row r="360" spans="2:17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</row>
    <row r="361" spans="2:17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</row>
    <row r="362" spans="2:17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</row>
    <row r="363" spans="2:17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</row>
    <row r="364" spans="2:17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</row>
    <row r="365" spans="2:17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</row>
    <row r="366" spans="2:17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</row>
    <row r="367" spans="2:17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</row>
    <row r="368" spans="2:17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</row>
    <row r="369" spans="2:17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</row>
    <row r="370" spans="2:17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</row>
    <row r="371" spans="2:17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</row>
    <row r="372" spans="2:17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</row>
    <row r="373" spans="2:17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</row>
    <row r="374" spans="2:17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</row>
    <row r="375" spans="2:17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</row>
    <row r="376" spans="2:17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</row>
    <row r="377" spans="2:17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</row>
    <row r="378" spans="2:17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</row>
    <row r="379" spans="2:17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</row>
    <row r="380" spans="2:17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</row>
    <row r="381" spans="2:17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</row>
    <row r="382" spans="2:17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</row>
    <row r="383" spans="2:17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</row>
    <row r="384" spans="2:17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</row>
    <row r="385" spans="2:17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</row>
    <row r="386" spans="2:17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</row>
    <row r="387" spans="2:17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</row>
    <row r="388" spans="2:17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</row>
    <row r="389" spans="2:17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</row>
    <row r="390" spans="2:17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</row>
    <row r="391" spans="2:17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</row>
    <row r="392" spans="2:17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</row>
    <row r="393" spans="2:17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</row>
    <row r="394" spans="2:17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</row>
    <row r="395" spans="2:17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</row>
    <row r="396" spans="2:17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</row>
    <row r="397" spans="2:17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</row>
    <row r="398" spans="2:17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</row>
    <row r="399" spans="2:17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</row>
    <row r="400" spans="2:17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</row>
    <row r="401" spans="2:17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</row>
    <row r="402" spans="2:17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</row>
    <row r="403" spans="2:17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</row>
    <row r="404" spans="2:17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</row>
    <row r="405" spans="2:17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</row>
    <row r="406" spans="2:17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</row>
    <row r="407" spans="2:17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</row>
    <row r="408" spans="2:17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</row>
    <row r="409" spans="2:17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</row>
    <row r="410" spans="2:17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</row>
    <row r="411" spans="2:17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</row>
    <row r="412" spans="2:17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</row>
    <row r="413" spans="2:17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</row>
    <row r="414" spans="2:17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</row>
    <row r="415" spans="2:17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</row>
    <row r="416" spans="2:17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</row>
    <row r="417" spans="2:17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</row>
    <row r="418" spans="2:17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</row>
    <row r="419" spans="2:17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</row>
    <row r="420" spans="2:17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</row>
    <row r="421" spans="2:17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</row>
    <row r="422" spans="2:17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</row>
    <row r="423" spans="2:17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</row>
    <row r="424" spans="2:17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</row>
    <row r="425" spans="2:17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</row>
    <row r="426" spans="2:17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</row>
    <row r="427" spans="2:17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</row>
    <row r="428" spans="2:17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</row>
    <row r="429" spans="2:17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</row>
    <row r="430" spans="2:17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</row>
    <row r="431" spans="2:17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</row>
    <row r="432" spans="2:17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</row>
    <row r="433" spans="2:17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</row>
    <row r="434" spans="2:17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</row>
    <row r="435" spans="2:17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</row>
    <row r="436" spans="2:17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</row>
    <row r="437" spans="2:17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</row>
    <row r="438" spans="2:17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</row>
    <row r="439" spans="2:17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</row>
    <row r="440" spans="2:17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</row>
    <row r="441" spans="2:17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</row>
    <row r="442" spans="2:17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</row>
    <row r="443" spans="2:17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</row>
    <row r="444" spans="2:17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</row>
    <row r="445" spans="2:17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</row>
    <row r="446" spans="2:17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</row>
    <row r="447" spans="2:17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</row>
    <row r="448" spans="2:17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</row>
    <row r="449" spans="2:17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</row>
    <row r="450" spans="2:17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</row>
    <row r="451" spans="2:17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</row>
    <row r="452" spans="2:17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</row>
    <row r="453" spans="2:17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</row>
    <row r="454" spans="2:17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</row>
    <row r="455" spans="2:17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</row>
    <row r="456" spans="2:17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</row>
    <row r="457" spans="2:17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</row>
    <row r="458" spans="2:17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</row>
    <row r="459" spans="2:17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</row>
    <row r="460" spans="2:17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</row>
    <row r="461" spans="2:17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</row>
    <row r="462" spans="2:17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</row>
    <row r="463" spans="2:17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</row>
    <row r="464" spans="2:17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</row>
    <row r="465" spans="2:17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</row>
    <row r="466" spans="2:17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</row>
    <row r="467" spans="2:17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</row>
    <row r="468" spans="2:17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</row>
    <row r="469" spans="2:17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</row>
    <row r="470" spans="2:17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</row>
    <row r="471" spans="2:17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</row>
    <row r="472" spans="2:17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</row>
    <row r="473" spans="2:17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</row>
    <row r="474" spans="2:17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</row>
    <row r="475" spans="2:17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</row>
    <row r="476" spans="2:17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</row>
    <row r="477" spans="2:17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</row>
    <row r="478" spans="2:17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</row>
    <row r="479" spans="2:17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</row>
    <row r="480" spans="2:17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</row>
    <row r="481" spans="2:17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</row>
    <row r="482" spans="2:17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</row>
    <row r="483" spans="2:17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</row>
    <row r="484" spans="2:17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</row>
    <row r="485" spans="2:17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</row>
    <row r="486" spans="2:17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</row>
    <row r="487" spans="2:17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</row>
    <row r="488" spans="2:17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</row>
    <row r="489" spans="2:17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</row>
    <row r="490" spans="2:17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</row>
    <row r="491" spans="2:17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</row>
    <row r="492" spans="2:17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</row>
    <row r="493" spans="2:17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</row>
    <row r="494" spans="2:17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</row>
    <row r="495" spans="2:17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</row>
    <row r="496" spans="2:17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</row>
    <row r="497" spans="2:17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</row>
    <row r="498" spans="2:17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</row>
    <row r="499" spans="2:17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</row>
    <row r="500" spans="2:17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</row>
    <row r="501" spans="2:17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</row>
    <row r="502" spans="2:17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</row>
    <row r="503" spans="2:17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</row>
    <row r="504" spans="2:17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</row>
    <row r="505" spans="2:17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</row>
    <row r="506" spans="2:17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</row>
    <row r="507" spans="2:17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</row>
    <row r="508" spans="2:17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</row>
    <row r="509" spans="2:17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</row>
    <row r="510" spans="2:17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</row>
    <row r="511" spans="2:17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</row>
    <row r="512" spans="2:17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</row>
    <row r="513" spans="2:17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</row>
    <row r="514" spans="2:17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</row>
    <row r="515" spans="2:17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</row>
    <row r="516" spans="2:17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</row>
    <row r="517" spans="2:17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</row>
    <row r="518" spans="2:17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</row>
    <row r="519" spans="2:17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</row>
    <row r="520" spans="2:17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</row>
    <row r="521" spans="2:17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</row>
    <row r="522" spans="2:17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</row>
    <row r="523" spans="2:17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</row>
    <row r="524" spans="2:17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</row>
    <row r="525" spans="2:17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</row>
    <row r="526" spans="2:17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</row>
    <row r="527" spans="2:17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</row>
    <row r="528" spans="2:17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</row>
    <row r="529" spans="2:17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</row>
    <row r="530" spans="2:17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</row>
    <row r="531" spans="2:17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</row>
    <row r="532" spans="2:17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</row>
    <row r="533" spans="2:17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</row>
    <row r="534" spans="2:17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</row>
    <row r="535" spans="2:17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</row>
    <row r="536" spans="2:17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</row>
    <row r="537" spans="2:17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</row>
    <row r="538" spans="2:17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</row>
    <row r="539" spans="2:17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</row>
    <row r="540" spans="2:17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</row>
    <row r="541" spans="2:17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</row>
    <row r="542" spans="2:17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</row>
    <row r="543" spans="2:17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</row>
    <row r="544" spans="2:17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</row>
    <row r="545" spans="2:17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</row>
    <row r="546" spans="2:17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</row>
    <row r="547" spans="2:17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</row>
    <row r="548" spans="2:17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</row>
    <row r="549" spans="2:17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</row>
    <row r="550" spans="2:17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</row>
    <row r="551" spans="2:17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</row>
    <row r="552" spans="2:17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</row>
    <row r="553" spans="2:17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</row>
    <row r="554" spans="2:17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</row>
    <row r="555" spans="2:17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</row>
    <row r="556" spans="2:17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</row>
    <row r="557" spans="2:17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</row>
    <row r="558" spans="2:17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</row>
    <row r="559" spans="2:17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</row>
    <row r="560" spans="2:17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</row>
    <row r="561" spans="2:17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</row>
    <row r="562" spans="2:17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</row>
    <row r="563" spans="2:17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</row>
    <row r="564" spans="2:17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</row>
    <row r="565" spans="2:17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</row>
    <row r="566" spans="2:17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</row>
    <row r="567" spans="2:17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</row>
    <row r="568" spans="2:17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</row>
    <row r="569" spans="2:17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</row>
    <row r="570" spans="2:17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</row>
    <row r="571" spans="2:17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</row>
    <row r="572" spans="2:17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</row>
    <row r="573" spans="2:17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</row>
    <row r="574" spans="2:17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</row>
    <row r="575" spans="2:17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</row>
    <row r="576" spans="2:17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</row>
    <row r="577" spans="2:17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</row>
    <row r="578" spans="2:17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</row>
    <row r="579" spans="2:17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</row>
    <row r="580" spans="2:17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</row>
    <row r="581" spans="2:17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</row>
    <row r="582" spans="2:17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</row>
    <row r="583" spans="2:17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</row>
    <row r="584" spans="2:17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</row>
    <row r="585" spans="2:17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</row>
    <row r="586" spans="2:17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</row>
    <row r="587" spans="2:17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</row>
    <row r="588" spans="2:17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</row>
    <row r="589" spans="2:17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</row>
    <row r="590" spans="2:17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</row>
    <row r="591" spans="2:17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</row>
    <row r="592" spans="2:17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</row>
    <row r="593" spans="2:17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</row>
    <row r="594" spans="2:17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</row>
    <row r="595" spans="2:17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</row>
    <row r="596" spans="2:17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</row>
    <row r="597" spans="2:17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</row>
    <row r="598" spans="2:17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</row>
    <row r="599" spans="2:17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</row>
    <row r="600" spans="2:17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</row>
    <row r="601" spans="2:17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</row>
    <row r="602" spans="2:17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</row>
    <row r="603" spans="2:17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</row>
    <row r="604" spans="2:17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</row>
    <row r="605" spans="2:17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</row>
    <row r="606" spans="2:17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</row>
    <row r="607" spans="2:17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</row>
    <row r="608" spans="2:17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</row>
    <row r="609" spans="2:17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</row>
    <row r="610" spans="2:17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</row>
    <row r="611" spans="2:17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</row>
    <row r="612" spans="2:17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</row>
    <row r="613" spans="2:17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</row>
    <row r="614" spans="2:17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</row>
    <row r="615" spans="2:17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</row>
    <row r="616" spans="2:17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</row>
    <row r="617" spans="2:17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</row>
    <row r="618" spans="2:17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</row>
    <row r="619" spans="2:17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</row>
    <row r="620" spans="2:17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</row>
    <row r="621" spans="2:17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</row>
    <row r="622" spans="2:17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</row>
    <row r="623" spans="2:17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</row>
    <row r="624" spans="2:17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</row>
    <row r="625" spans="2:17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</row>
    <row r="626" spans="2:17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</row>
    <row r="627" spans="2:17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</row>
    <row r="628" spans="2:17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</row>
    <row r="629" spans="2:17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</row>
    <row r="630" spans="2:17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</row>
    <row r="631" spans="2:17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</row>
    <row r="632" spans="2:17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</row>
    <row r="633" spans="2:17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</row>
    <row r="634" spans="2:17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</row>
    <row r="635" spans="2:17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</row>
    <row r="636" spans="2:17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</row>
    <row r="637" spans="2:17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</row>
    <row r="638" spans="2:17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</row>
    <row r="639" spans="2:17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</row>
    <row r="640" spans="2:17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</row>
    <row r="641" spans="2:17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</row>
    <row r="642" spans="2:17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</row>
    <row r="643" spans="2:17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</row>
    <row r="644" spans="2:17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</row>
    <row r="645" spans="2:17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</row>
    <row r="646" spans="2:17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</row>
    <row r="647" spans="2:17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</row>
    <row r="648" spans="2:17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</row>
    <row r="649" spans="2:17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</row>
    <row r="650" spans="2:17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</row>
    <row r="651" spans="2:17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</row>
    <row r="652" spans="2:17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</row>
    <row r="653" spans="2:17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</row>
    <row r="654" spans="2:17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</row>
    <row r="655" spans="2:17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</row>
    <row r="656" spans="2:17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</row>
    <row r="657" spans="2:17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</row>
    <row r="658" spans="2:17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</row>
    <row r="659" spans="2:17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</row>
    <row r="660" spans="2:17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</row>
    <row r="661" spans="2:17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</row>
    <row r="662" spans="2:17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</row>
    <row r="663" spans="2:17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</row>
    <row r="664" spans="2:17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</row>
    <row r="665" spans="2:17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</row>
    <row r="666" spans="2:17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</row>
    <row r="667" spans="2:17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</row>
    <row r="668" spans="2:17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</row>
    <row r="669" spans="2:17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</row>
    <row r="670" spans="2:17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</row>
    <row r="671" spans="2:17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</row>
    <row r="672" spans="2:17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</row>
    <row r="673" spans="2:17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</row>
    <row r="674" spans="2:17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</row>
    <row r="675" spans="2:17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</row>
    <row r="676" spans="2:17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</row>
    <row r="677" spans="2:17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</row>
    <row r="678" spans="2:17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</row>
    <row r="679" spans="2:17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</row>
    <row r="680" spans="2:17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</row>
    <row r="681" spans="2:17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</row>
    <row r="682" spans="2:17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</row>
    <row r="683" spans="2:17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</row>
    <row r="684" spans="2:17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</row>
    <row r="685" spans="2:17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</row>
    <row r="686" spans="2:17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</row>
    <row r="687" spans="2:17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</row>
    <row r="688" spans="2:17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</row>
    <row r="689" spans="2:17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</row>
    <row r="690" spans="2:17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</row>
    <row r="691" spans="2:17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</row>
    <row r="692" spans="2:17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</row>
    <row r="693" spans="2:17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</row>
    <row r="694" spans="2:17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</row>
    <row r="695" spans="2:17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</row>
    <row r="696" spans="2:17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</row>
    <row r="697" spans="2:17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</row>
    <row r="698" spans="2:17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</row>
    <row r="699" spans="2:17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</row>
    <row r="700" spans="2:17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</row>
    <row r="701" spans="2:17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</row>
    <row r="702" spans="2:17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</row>
    <row r="703" spans="2:17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</row>
    <row r="704" spans="2:17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</row>
    <row r="705" spans="2:17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</row>
    <row r="706" spans="2:17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</row>
    <row r="707" spans="2:17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</row>
    <row r="708" spans="2:17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</row>
    <row r="709" spans="2:17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</row>
    <row r="710" spans="2:17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</row>
    <row r="711" spans="2:17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</row>
    <row r="712" spans="2:17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</row>
    <row r="713" spans="2:17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</row>
    <row r="714" spans="2:17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</row>
    <row r="715" spans="2:17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</row>
    <row r="716" spans="2:17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</row>
    <row r="717" spans="2:17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</row>
    <row r="718" spans="2:17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</row>
    <row r="719" spans="2:17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</row>
    <row r="720" spans="2:17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</row>
    <row r="721" spans="2:17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</row>
    <row r="722" spans="2:17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</row>
    <row r="723" spans="2:17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</row>
    <row r="724" spans="2:17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</row>
    <row r="725" spans="2:17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</row>
    <row r="726" spans="2:17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</row>
    <row r="727" spans="2:17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</row>
    <row r="728" spans="2:17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</row>
    <row r="729" spans="2:17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</row>
    <row r="730" spans="2:17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</row>
    <row r="731" spans="2:17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</row>
    <row r="732" spans="2:17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</row>
    <row r="733" spans="2:17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</row>
    <row r="734" spans="2:17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</row>
    <row r="735" spans="2:17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</row>
    <row r="736" spans="2:17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</row>
    <row r="737" spans="2:17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</row>
    <row r="738" spans="2:17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</row>
    <row r="739" spans="2:17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</row>
    <row r="740" spans="2:17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</row>
    <row r="741" spans="2:17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</row>
    <row r="742" spans="2:17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</row>
    <row r="743" spans="2:17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</row>
    <row r="744" spans="2:17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</row>
    <row r="745" spans="2:17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</row>
    <row r="746" spans="2:17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</row>
    <row r="747" spans="2:17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indexed="22"/>
    <pageSetUpPr fitToPage="1"/>
  </sheetPr>
  <dimension ref="A1:L950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17.28515625" style="3" customWidth="1"/>
    <col min="2" max="2" width="17.7109375" style="3" bestFit="1" customWidth="1"/>
    <col min="3" max="3" width="16" style="3" bestFit="1" customWidth="1"/>
    <col min="4" max="4" width="15" style="3" bestFit="1" customWidth="1"/>
    <col min="5" max="5" width="17.28515625" style="3" bestFit="1" customWidth="1"/>
    <col min="6" max="6" width="16" style="3" bestFit="1" customWidth="1"/>
    <col min="7" max="7" width="14.85546875" style="3" bestFit="1" customWidth="1"/>
    <col min="8" max="8" width="16.28515625" style="3" customWidth="1"/>
    <col min="9" max="9" width="14.85546875" style="3" bestFit="1" customWidth="1"/>
    <col min="10" max="16384" width="13.7109375" style="3"/>
  </cols>
  <sheetData>
    <row r="1" spans="1:9" s="23" customFormat="1" x14ac:dyDescent="0.25">
      <c r="A1" s="30" t="s">
        <v>384</v>
      </c>
      <c r="B1" s="23" t="s">
        <v>105</v>
      </c>
      <c r="C1" s="22" t="s">
        <v>106</v>
      </c>
      <c r="D1" s="23" t="s">
        <v>107</v>
      </c>
      <c r="E1" s="23" t="s">
        <v>210</v>
      </c>
      <c r="F1" s="23" t="s">
        <v>211</v>
      </c>
      <c r="G1" s="24" t="s">
        <v>212</v>
      </c>
      <c r="H1" s="23" t="s">
        <v>5</v>
      </c>
    </row>
    <row r="2" spans="1:9" s="23" customFormat="1" x14ac:dyDescent="0.25">
      <c r="A2" s="30" t="s">
        <v>385</v>
      </c>
      <c r="B2" s="22">
        <v>38899</v>
      </c>
      <c r="C2" s="22">
        <v>44743</v>
      </c>
      <c r="D2" s="22">
        <v>45474</v>
      </c>
      <c r="E2" s="22">
        <v>42186</v>
      </c>
      <c r="F2" s="22">
        <v>47300</v>
      </c>
      <c r="G2" s="12">
        <v>41091</v>
      </c>
    </row>
    <row r="3" spans="1:9" s="23" customFormat="1" x14ac:dyDescent="0.25">
      <c r="A3" s="30" t="s">
        <v>334</v>
      </c>
      <c r="B3" s="23" t="s">
        <v>213</v>
      </c>
      <c r="C3" s="23" t="s">
        <v>214</v>
      </c>
      <c r="D3" s="23" t="s">
        <v>215</v>
      </c>
      <c r="E3" s="23" t="s">
        <v>216</v>
      </c>
      <c r="F3" s="23" t="s">
        <v>217</v>
      </c>
      <c r="G3" s="24" t="s">
        <v>218</v>
      </c>
    </row>
    <row r="4" spans="1:9" s="23" customFormat="1" x14ac:dyDescent="0.25">
      <c r="A4" s="342" t="s">
        <v>386</v>
      </c>
      <c r="B4" s="210">
        <v>6.5799999999999997E-2</v>
      </c>
      <c r="C4" s="210">
        <v>6.9500000000000006E-2</v>
      </c>
      <c r="D4" s="210">
        <v>7.7499999999999999E-2</v>
      </c>
      <c r="E4" s="210">
        <v>5.8000000000000003E-2</v>
      </c>
      <c r="F4" s="210">
        <v>6.7500000000000004E-2</v>
      </c>
      <c r="G4" s="211">
        <v>6.6500000000000004E-2</v>
      </c>
      <c r="H4" s="28"/>
    </row>
    <row r="5" spans="1:9" s="23" customFormat="1" x14ac:dyDescent="0.25">
      <c r="A5" s="30"/>
      <c r="B5" s="25"/>
      <c r="C5" s="25"/>
      <c r="D5" s="25"/>
      <c r="E5" s="25"/>
      <c r="F5" s="25"/>
      <c r="G5" s="26"/>
    </row>
    <row r="6" spans="1:9" x14ac:dyDescent="0.25">
      <c r="A6" s="4" t="s">
        <v>108</v>
      </c>
      <c r="B6" s="212">
        <v>2000000</v>
      </c>
      <c r="C6" s="212">
        <v>8000000</v>
      </c>
      <c r="D6" s="212">
        <v>2850000</v>
      </c>
      <c r="E6" s="212">
        <v>2400000</v>
      </c>
      <c r="F6" s="212">
        <v>10800000</v>
      </c>
      <c r="G6" s="213">
        <v>2950000</v>
      </c>
      <c r="H6" s="214">
        <f>SUM(B6:G6)</f>
        <v>29000000</v>
      </c>
    </row>
    <row r="7" spans="1:9" hidden="1" x14ac:dyDescent="0.25">
      <c r="A7" s="4" t="s">
        <v>109</v>
      </c>
      <c r="B7" s="212"/>
      <c r="C7" s="212"/>
      <c r="D7" s="212"/>
      <c r="E7" s="212"/>
      <c r="F7" s="212"/>
      <c r="G7" s="213"/>
      <c r="H7" s="214"/>
    </row>
    <row r="8" spans="1:9" x14ac:dyDescent="0.25">
      <c r="A8" s="5"/>
      <c r="B8" s="212"/>
      <c r="C8" s="212"/>
      <c r="D8" s="212"/>
      <c r="E8" s="212"/>
      <c r="F8" s="212"/>
      <c r="G8" s="213"/>
      <c r="H8" s="214"/>
    </row>
    <row r="9" spans="1:9" x14ac:dyDescent="0.25">
      <c r="A9" s="195" t="s">
        <v>382</v>
      </c>
      <c r="B9" s="212">
        <v>0</v>
      </c>
      <c r="C9" s="212">
        <v>3295739.52</v>
      </c>
      <c r="D9" s="212">
        <v>2496663.5299999998</v>
      </c>
      <c r="E9" s="212">
        <v>0</v>
      </c>
      <c r="F9" s="212">
        <v>6135000</v>
      </c>
      <c r="G9" s="213">
        <v>1660000</v>
      </c>
      <c r="H9" s="214">
        <f>SUM(B9:G9)</f>
        <v>13587403.050000001</v>
      </c>
      <c r="I9" s="61"/>
    </row>
    <row r="10" spans="1:9" x14ac:dyDescent="0.25">
      <c r="A10" s="195" t="s">
        <v>78</v>
      </c>
      <c r="B10" s="212"/>
      <c r="C10" s="212"/>
      <c r="D10" s="212"/>
      <c r="E10" s="212"/>
      <c r="F10" s="212"/>
      <c r="G10" s="213"/>
      <c r="H10" s="214"/>
    </row>
    <row r="11" spans="1:9" x14ac:dyDescent="0.25">
      <c r="A11" s="5"/>
      <c r="B11" s="212"/>
      <c r="C11" s="212"/>
      <c r="D11" s="212"/>
      <c r="E11" s="212"/>
      <c r="F11" s="212"/>
      <c r="G11" s="213"/>
      <c r="H11" s="214"/>
    </row>
    <row r="12" spans="1:9" x14ac:dyDescent="0.25">
      <c r="A12" s="10">
        <v>37591</v>
      </c>
      <c r="B12" s="212">
        <v>0</v>
      </c>
      <c r="C12" s="212">
        <v>163983.32</v>
      </c>
      <c r="D12" s="212">
        <v>87128.4</v>
      </c>
      <c r="E12" s="212">
        <v>0</v>
      </c>
      <c r="F12" s="212">
        <v>215000</v>
      </c>
      <c r="G12" s="213">
        <v>55000</v>
      </c>
      <c r="H12" s="214">
        <f t="shared" ref="H12:H17" si="0">SUM(B12:G12)</f>
        <v>521111.72</v>
      </c>
    </row>
    <row r="13" spans="1:9" x14ac:dyDescent="0.25">
      <c r="A13" s="10">
        <v>37622</v>
      </c>
      <c r="B13" s="212">
        <v>0</v>
      </c>
      <c r="C13" s="212">
        <v>143687.85</v>
      </c>
      <c r="D13" s="212">
        <v>87001.05</v>
      </c>
      <c r="E13" s="212">
        <v>0</v>
      </c>
      <c r="F13" s="212">
        <v>215000</v>
      </c>
      <c r="G13" s="213">
        <v>55000</v>
      </c>
      <c r="H13" s="214">
        <f t="shared" si="0"/>
        <v>500688.9</v>
      </c>
    </row>
    <row r="14" spans="1:9" x14ac:dyDescent="0.25">
      <c r="A14" s="10">
        <v>37655</v>
      </c>
      <c r="B14" s="212">
        <v>0</v>
      </c>
      <c r="C14" s="212">
        <v>103759.4</v>
      </c>
      <c r="D14" s="212">
        <v>59265.599999999999</v>
      </c>
      <c r="E14" s="212">
        <v>0</v>
      </c>
      <c r="F14" s="212">
        <v>145000</v>
      </c>
      <c r="G14" s="213">
        <v>40000</v>
      </c>
      <c r="H14" s="214">
        <f t="shared" si="0"/>
        <v>348025</v>
      </c>
    </row>
    <row r="15" spans="1:9" x14ac:dyDescent="0.25">
      <c r="A15" s="10">
        <v>37683</v>
      </c>
      <c r="B15" s="212">
        <v>0</v>
      </c>
      <c r="C15" s="212">
        <v>92885.21</v>
      </c>
      <c r="D15" s="212">
        <v>18955.39</v>
      </c>
      <c r="E15" s="212">
        <v>0</v>
      </c>
      <c r="F15" s="212">
        <v>45000</v>
      </c>
      <c r="G15" s="213">
        <v>10000</v>
      </c>
      <c r="H15" s="214">
        <f t="shared" si="0"/>
        <v>166840.6</v>
      </c>
    </row>
    <row r="16" spans="1:9" x14ac:dyDescent="0.25">
      <c r="A16" s="10">
        <v>37712</v>
      </c>
      <c r="B16" s="212">
        <v>0</v>
      </c>
      <c r="C16" s="212">
        <v>235948.2</v>
      </c>
      <c r="D16" s="212">
        <v>96265.45</v>
      </c>
      <c r="E16" s="212">
        <v>0</v>
      </c>
      <c r="F16" s="212">
        <v>235000</v>
      </c>
      <c r="G16" s="213">
        <v>65000</v>
      </c>
      <c r="H16" s="214">
        <f t="shared" si="0"/>
        <v>632213.65</v>
      </c>
    </row>
    <row r="17" spans="1:8" x14ac:dyDescent="0.25">
      <c r="A17" s="10">
        <v>37742</v>
      </c>
      <c r="B17" s="212">
        <v>0</v>
      </c>
      <c r="C17" s="212">
        <v>92799.13</v>
      </c>
      <c r="D17" s="212">
        <v>61283.83</v>
      </c>
      <c r="E17" s="212">
        <v>0</v>
      </c>
      <c r="F17" s="212">
        <v>150000</v>
      </c>
      <c r="G17" s="213">
        <v>40000</v>
      </c>
      <c r="H17" s="214">
        <f t="shared" si="0"/>
        <v>344082.96</v>
      </c>
    </row>
    <row r="18" spans="1:8" ht="12.75" customHeight="1" x14ac:dyDescent="0.25">
      <c r="A18" s="10">
        <v>37774</v>
      </c>
      <c r="B18" s="212">
        <v>0</v>
      </c>
      <c r="C18" s="212">
        <v>303006.48</v>
      </c>
      <c r="D18" s="212">
        <v>94193.42</v>
      </c>
      <c r="E18" s="212">
        <v>0</v>
      </c>
      <c r="F18" s="212">
        <v>230000</v>
      </c>
      <c r="G18" s="213">
        <v>60000</v>
      </c>
      <c r="H18" s="214">
        <f>SUM(B18:G18)</f>
        <v>687199.89999999991</v>
      </c>
    </row>
    <row r="19" spans="1:8" x14ac:dyDescent="0.25">
      <c r="A19" s="10">
        <v>37803</v>
      </c>
      <c r="B19" s="212">
        <v>0</v>
      </c>
      <c r="C19" s="212">
        <v>144731.79</v>
      </c>
      <c r="D19" s="212">
        <v>104768.61</v>
      </c>
      <c r="E19" s="212">
        <v>0</v>
      </c>
      <c r="F19" s="212">
        <v>255000</v>
      </c>
      <c r="G19" s="213">
        <v>70000</v>
      </c>
      <c r="H19" s="214">
        <f>SUM(B19:G19)</f>
        <v>574500.4</v>
      </c>
    </row>
    <row r="20" spans="1:8" x14ac:dyDescent="0.25">
      <c r="A20" s="10">
        <v>37834</v>
      </c>
      <c r="B20" s="212">
        <v>0</v>
      </c>
      <c r="C20" s="212">
        <v>55543.3</v>
      </c>
      <c r="D20" s="212">
        <v>26004.5</v>
      </c>
      <c r="E20" s="212">
        <v>0</v>
      </c>
      <c r="F20" s="212">
        <v>60000</v>
      </c>
      <c r="G20" s="213">
        <v>15000</v>
      </c>
      <c r="H20" s="214">
        <f>SUM(B20:G20)</f>
        <v>156547.79999999999</v>
      </c>
    </row>
    <row r="21" spans="1:8" x14ac:dyDescent="0.25">
      <c r="A21" s="10">
        <v>37866</v>
      </c>
      <c r="B21" s="212">
        <v>0</v>
      </c>
      <c r="C21" s="212">
        <v>231595.12</v>
      </c>
      <c r="D21" s="212">
        <v>124634.57</v>
      </c>
      <c r="E21" s="212">
        <v>0</v>
      </c>
      <c r="F21" s="212">
        <v>305000</v>
      </c>
      <c r="G21" s="213">
        <v>80000</v>
      </c>
      <c r="H21" s="214">
        <f>SUM(B21:G21)</f>
        <v>741229.69</v>
      </c>
    </row>
    <row r="22" spans="1:8" x14ac:dyDescent="0.25">
      <c r="A22" s="10">
        <v>37895</v>
      </c>
      <c r="B22" s="212">
        <v>0</v>
      </c>
      <c r="C22" s="212">
        <v>94941.14</v>
      </c>
      <c r="D22" s="212">
        <v>80074.78</v>
      </c>
      <c r="E22" s="212">
        <v>0</v>
      </c>
      <c r="F22" s="212">
        <v>195000</v>
      </c>
      <c r="G22" s="213">
        <v>50000</v>
      </c>
      <c r="H22" s="214">
        <f>SUM(B22:G22)</f>
        <v>420015.92</v>
      </c>
    </row>
    <row r="23" spans="1:8" x14ac:dyDescent="0.25">
      <c r="A23" s="10">
        <v>37926</v>
      </c>
      <c r="B23" s="212">
        <v>0</v>
      </c>
      <c r="C23" s="212">
        <v>107685.75999999999</v>
      </c>
      <c r="D23" s="212">
        <v>54217.86</v>
      </c>
      <c r="E23" s="212">
        <v>0</v>
      </c>
      <c r="F23" s="212">
        <v>130000</v>
      </c>
      <c r="G23" s="213">
        <v>35000</v>
      </c>
      <c r="H23" s="214">
        <f t="shared" ref="H23:H31" si="1">SUM(B23:G23)</f>
        <v>326903.62</v>
      </c>
    </row>
    <row r="24" spans="1:8" x14ac:dyDescent="0.25">
      <c r="A24" s="10">
        <v>37956</v>
      </c>
      <c r="B24" s="212">
        <v>0</v>
      </c>
      <c r="C24" s="212">
        <v>109582.44</v>
      </c>
      <c r="D24" s="212">
        <v>29096.71</v>
      </c>
      <c r="E24" s="212">
        <v>0</v>
      </c>
      <c r="F24" s="212">
        <v>70000</v>
      </c>
      <c r="G24" s="213">
        <v>20000</v>
      </c>
      <c r="H24" s="214">
        <f t="shared" si="1"/>
        <v>228679.15</v>
      </c>
    </row>
    <row r="25" spans="1:8" x14ac:dyDescent="0.25">
      <c r="A25" s="10">
        <v>37987</v>
      </c>
      <c r="B25" s="212">
        <v>0</v>
      </c>
      <c r="C25" s="212">
        <v>161815.42000000001</v>
      </c>
      <c r="D25" s="212">
        <v>63814.52</v>
      </c>
      <c r="E25" s="212">
        <v>0</v>
      </c>
      <c r="F25" s="212">
        <v>155000</v>
      </c>
      <c r="G25" s="213">
        <v>40000</v>
      </c>
      <c r="H25" s="214">
        <f t="shared" si="1"/>
        <v>420629.94</v>
      </c>
    </row>
    <row r="26" spans="1:8" x14ac:dyDescent="0.25">
      <c r="A26" s="10">
        <v>38019</v>
      </c>
      <c r="B26" s="212">
        <v>0</v>
      </c>
      <c r="C26" s="212">
        <v>117311.42</v>
      </c>
      <c r="D26" s="212">
        <v>45487.06</v>
      </c>
      <c r="E26" s="212">
        <v>0</v>
      </c>
      <c r="F26" s="212">
        <v>110000</v>
      </c>
      <c r="G26" s="213">
        <v>30000</v>
      </c>
      <c r="H26" s="214">
        <f t="shared" si="1"/>
        <v>302798.48</v>
      </c>
    </row>
    <row r="27" spans="1:8" x14ac:dyDescent="0.25">
      <c r="A27" s="10">
        <v>38047</v>
      </c>
      <c r="B27" s="212">
        <v>0</v>
      </c>
      <c r="C27" s="212">
        <v>55722.61</v>
      </c>
      <c r="D27" s="212">
        <v>0</v>
      </c>
      <c r="E27" s="212">
        <v>0</v>
      </c>
      <c r="F27" s="212">
        <v>0</v>
      </c>
      <c r="G27" s="213">
        <v>0</v>
      </c>
      <c r="H27" s="214">
        <f t="shared" si="1"/>
        <v>55722.61</v>
      </c>
    </row>
    <row r="28" spans="1:8" x14ac:dyDescent="0.25">
      <c r="A28" s="10">
        <v>38078</v>
      </c>
      <c r="B28" s="212">
        <v>0</v>
      </c>
      <c r="C28" s="212">
        <v>94590.11</v>
      </c>
      <c r="D28" s="212">
        <v>0</v>
      </c>
      <c r="E28" s="212">
        <v>0</v>
      </c>
      <c r="F28" s="212">
        <v>0</v>
      </c>
      <c r="G28" s="213">
        <v>0</v>
      </c>
      <c r="H28" s="214">
        <f>SUM(B28:G28)</f>
        <v>94590.11</v>
      </c>
    </row>
    <row r="29" spans="1:8" x14ac:dyDescent="0.25">
      <c r="A29" s="10">
        <v>38108</v>
      </c>
      <c r="B29" s="212">
        <v>0</v>
      </c>
      <c r="C29" s="212">
        <v>62534</v>
      </c>
      <c r="D29" s="212">
        <v>0</v>
      </c>
      <c r="E29" s="212">
        <v>0</v>
      </c>
      <c r="F29" s="212">
        <v>0</v>
      </c>
      <c r="G29" s="213">
        <v>0</v>
      </c>
      <c r="H29" s="214">
        <f>SUM(B29:G29)</f>
        <v>62534</v>
      </c>
    </row>
    <row r="30" spans="1:8" x14ac:dyDescent="0.25">
      <c r="A30" s="10">
        <v>38139</v>
      </c>
      <c r="B30" s="212">
        <v>0</v>
      </c>
      <c r="C30" s="212">
        <v>285675.67</v>
      </c>
      <c r="D30" s="212">
        <v>8720.2099999999991</v>
      </c>
      <c r="E30" s="212">
        <v>0</v>
      </c>
      <c r="F30" s="212">
        <v>20000</v>
      </c>
      <c r="G30" s="213">
        <v>5000</v>
      </c>
      <c r="H30" s="214">
        <f>SUM(B30:G30)</f>
        <v>319395.88</v>
      </c>
    </row>
    <row r="31" spans="1:8" x14ac:dyDescent="0.25">
      <c r="A31" s="10">
        <v>38169</v>
      </c>
      <c r="B31" s="212">
        <v>0</v>
      </c>
      <c r="C31" s="212">
        <v>137828.41</v>
      </c>
      <c r="D31" s="212">
        <v>19102.53</v>
      </c>
      <c r="E31" s="212">
        <v>0</v>
      </c>
      <c r="F31" s="212">
        <v>45000</v>
      </c>
      <c r="G31" s="213">
        <v>15000</v>
      </c>
      <c r="H31" s="214">
        <f t="shared" si="1"/>
        <v>216930.94</v>
      </c>
    </row>
    <row r="32" spans="1:8" x14ac:dyDescent="0.25">
      <c r="A32" s="10">
        <v>38200</v>
      </c>
      <c r="B32" s="212">
        <v>0</v>
      </c>
      <c r="C32" s="212">
        <v>129948.34</v>
      </c>
      <c r="D32" s="212">
        <v>25159.62</v>
      </c>
      <c r="E32" s="212">
        <v>0</v>
      </c>
      <c r="F32" s="212">
        <v>60000</v>
      </c>
      <c r="G32" s="213">
        <v>15000</v>
      </c>
      <c r="H32" s="214">
        <f t="shared" ref="H32:H39" si="2">SUM(B32:G32)</f>
        <v>230107.96</v>
      </c>
    </row>
    <row r="33" spans="1:8" x14ac:dyDescent="0.25">
      <c r="A33" s="10">
        <v>38231</v>
      </c>
      <c r="B33" s="212">
        <v>0</v>
      </c>
      <c r="C33" s="212">
        <v>127925.61</v>
      </c>
      <c r="D33" s="212">
        <v>25875.919999999998</v>
      </c>
      <c r="E33" s="212">
        <v>0</v>
      </c>
      <c r="F33" s="212">
        <v>65000</v>
      </c>
      <c r="G33" s="213">
        <v>15000</v>
      </c>
      <c r="H33" s="214">
        <f t="shared" si="2"/>
        <v>233801.53</v>
      </c>
    </row>
    <row r="34" spans="1:8" x14ac:dyDescent="0.25">
      <c r="A34" s="10">
        <v>38261</v>
      </c>
      <c r="B34" s="212">
        <v>0</v>
      </c>
      <c r="C34" s="212">
        <v>126125.51</v>
      </c>
      <c r="D34" s="212">
        <v>7704.61</v>
      </c>
      <c r="E34" s="212">
        <v>0</v>
      </c>
      <c r="F34" s="212">
        <v>15000</v>
      </c>
      <c r="G34" s="213">
        <v>5000</v>
      </c>
      <c r="H34" s="214">
        <f t="shared" si="2"/>
        <v>153830.12</v>
      </c>
    </row>
    <row r="35" spans="1:8" x14ac:dyDescent="0.25">
      <c r="A35" s="10">
        <v>38292</v>
      </c>
      <c r="B35" s="212">
        <v>0</v>
      </c>
      <c r="C35" s="212">
        <v>116113.28</v>
      </c>
      <c r="D35" s="212">
        <v>43402.58</v>
      </c>
      <c r="E35" s="212">
        <v>0</v>
      </c>
      <c r="F35" s="212">
        <v>105000</v>
      </c>
      <c r="G35" s="213">
        <v>30000</v>
      </c>
      <c r="H35" s="214">
        <f t="shared" si="2"/>
        <v>294515.86</v>
      </c>
    </row>
    <row r="36" spans="1:8" x14ac:dyDescent="0.25">
      <c r="A36" s="10">
        <v>38322</v>
      </c>
      <c r="B36" s="212">
        <v>0</v>
      </c>
      <c r="C36" s="212">
        <v>0</v>
      </c>
      <c r="D36" s="212">
        <v>38923.897388915291</v>
      </c>
      <c r="E36" s="212">
        <v>0</v>
      </c>
      <c r="F36" s="212">
        <v>95000</v>
      </c>
      <c r="G36" s="213">
        <v>25000</v>
      </c>
      <c r="H36" s="214">
        <f t="shared" si="2"/>
        <v>158923.8973889153</v>
      </c>
    </row>
    <row r="37" spans="1:8" x14ac:dyDescent="0.25">
      <c r="A37" s="10">
        <v>38353</v>
      </c>
      <c r="B37" s="212">
        <v>0</v>
      </c>
      <c r="C37" s="212">
        <v>0</v>
      </c>
      <c r="D37" s="212">
        <v>14025.73</v>
      </c>
      <c r="E37" s="212">
        <v>0</v>
      </c>
      <c r="F37" s="212">
        <v>30000</v>
      </c>
      <c r="G37" s="213">
        <v>10000</v>
      </c>
      <c r="H37" s="214">
        <f>SUM(B37:G37)</f>
        <v>54025.729999999996</v>
      </c>
    </row>
    <row r="38" spans="1:8" x14ac:dyDescent="0.25">
      <c r="A38" s="10">
        <v>38384</v>
      </c>
      <c r="B38" s="212">
        <v>0</v>
      </c>
      <c r="C38" s="212">
        <v>0</v>
      </c>
      <c r="D38" s="212">
        <v>2958.63</v>
      </c>
      <c r="E38" s="212">
        <v>0</v>
      </c>
      <c r="F38" s="212">
        <v>5000</v>
      </c>
      <c r="G38" s="213">
        <v>0</v>
      </c>
      <c r="H38" s="214">
        <f>SUM(B38:G38)</f>
        <v>7958.63</v>
      </c>
    </row>
    <row r="39" spans="1:8" x14ac:dyDescent="0.25">
      <c r="A39" s="10">
        <v>38412</v>
      </c>
      <c r="B39" s="212">
        <v>0</v>
      </c>
      <c r="C39" s="212">
        <v>0</v>
      </c>
      <c r="D39" s="212">
        <v>33359.760000000002</v>
      </c>
      <c r="E39" s="212">
        <v>0</v>
      </c>
      <c r="F39" s="212">
        <v>85000</v>
      </c>
      <c r="G39" s="213">
        <v>20000</v>
      </c>
      <c r="H39" s="214">
        <f t="shared" si="2"/>
        <v>138359.76</v>
      </c>
    </row>
    <row r="40" spans="1:8" x14ac:dyDescent="0.25">
      <c r="A40" s="10">
        <v>38443</v>
      </c>
      <c r="B40" s="212">
        <v>0</v>
      </c>
      <c r="C40" s="212">
        <v>0</v>
      </c>
      <c r="D40" s="212">
        <v>36200.300000000003</v>
      </c>
      <c r="E40" s="212">
        <v>0</v>
      </c>
      <c r="F40" s="212">
        <v>85000</v>
      </c>
      <c r="G40" s="213">
        <v>25000</v>
      </c>
      <c r="H40" s="214">
        <f>SUM(B40:G40)</f>
        <v>146200.29999999999</v>
      </c>
    </row>
    <row r="41" spans="1:8" x14ac:dyDescent="0.25">
      <c r="A41" s="10">
        <v>38473</v>
      </c>
      <c r="B41" s="212">
        <v>0</v>
      </c>
      <c r="C41" s="212">
        <v>0</v>
      </c>
      <c r="D41" s="212">
        <v>17893.34</v>
      </c>
      <c r="E41" s="212">
        <v>0</v>
      </c>
      <c r="F41" s="212">
        <v>45000</v>
      </c>
      <c r="G41" s="213">
        <v>10000</v>
      </c>
      <c r="H41" s="214">
        <f>SUM(B41:G41)</f>
        <v>72893.34</v>
      </c>
    </row>
    <row r="42" spans="1:8" x14ac:dyDescent="0.25">
      <c r="A42" s="10">
        <v>38504</v>
      </c>
      <c r="B42" s="212">
        <v>0</v>
      </c>
      <c r="C42" s="212">
        <v>0</v>
      </c>
      <c r="D42" s="212">
        <v>24004.99</v>
      </c>
      <c r="E42" s="212">
        <v>0</v>
      </c>
      <c r="F42" s="212">
        <v>60000</v>
      </c>
      <c r="G42" s="213">
        <v>15000</v>
      </c>
      <c r="H42" s="214">
        <f>SUM(B42:G42)</f>
        <v>99004.99</v>
      </c>
    </row>
    <row r="43" spans="1:8" x14ac:dyDescent="0.25">
      <c r="A43" s="10">
        <v>38534</v>
      </c>
      <c r="B43" s="212">
        <v>0</v>
      </c>
      <c r="C43" s="212">
        <v>0</v>
      </c>
      <c r="D43" s="212">
        <v>34976.36</v>
      </c>
      <c r="E43" s="212">
        <v>0</v>
      </c>
      <c r="F43" s="212">
        <v>85000</v>
      </c>
      <c r="G43" s="213">
        <v>25000</v>
      </c>
      <c r="H43" s="214">
        <f>SUM(B43:G43)</f>
        <v>144976.35999999999</v>
      </c>
    </row>
    <row r="44" spans="1:8" x14ac:dyDescent="0.25">
      <c r="A44" s="10">
        <v>38565</v>
      </c>
      <c r="B44" s="212">
        <v>0</v>
      </c>
      <c r="C44" s="212">
        <v>0</v>
      </c>
      <c r="D44" s="212">
        <v>10884.26</v>
      </c>
      <c r="E44" s="212">
        <v>0</v>
      </c>
      <c r="F44" s="212">
        <v>25000</v>
      </c>
      <c r="G44" s="213">
        <v>5000</v>
      </c>
      <c r="H44" s="214">
        <f>SUM(B44:G44)</f>
        <v>40884.26</v>
      </c>
    </row>
    <row r="45" spans="1:8" x14ac:dyDescent="0.25">
      <c r="A45" s="10">
        <v>38626</v>
      </c>
      <c r="B45" s="212">
        <v>0</v>
      </c>
      <c r="C45" s="212">
        <v>0</v>
      </c>
      <c r="D45" s="212">
        <v>60414.65</v>
      </c>
      <c r="E45" s="212">
        <v>0</v>
      </c>
      <c r="F45" s="212">
        <v>150000</v>
      </c>
      <c r="G45" s="213">
        <v>40000</v>
      </c>
      <c r="H45" s="214">
        <f t="shared" ref="H45:H52" si="3">SUM(B45:G45)</f>
        <v>250414.65</v>
      </c>
    </row>
    <row r="46" spans="1:8" x14ac:dyDescent="0.25">
      <c r="A46" s="10">
        <v>38657</v>
      </c>
      <c r="B46" s="212">
        <v>0</v>
      </c>
      <c r="C46" s="212">
        <v>0</v>
      </c>
      <c r="D46" s="212">
        <v>56394.84</v>
      </c>
      <c r="E46" s="212">
        <v>0</v>
      </c>
      <c r="F46" s="212">
        <v>140000</v>
      </c>
      <c r="G46" s="213">
        <v>35000</v>
      </c>
      <c r="H46" s="214">
        <f t="shared" si="3"/>
        <v>231394.84</v>
      </c>
    </row>
    <row r="47" spans="1:8" x14ac:dyDescent="0.25">
      <c r="A47" s="10">
        <v>38687</v>
      </c>
      <c r="B47" s="212">
        <v>0</v>
      </c>
      <c r="C47" s="212">
        <v>0</v>
      </c>
      <c r="D47" s="212">
        <v>30574.53</v>
      </c>
      <c r="E47" s="212">
        <v>0</v>
      </c>
      <c r="F47" s="212">
        <v>75000</v>
      </c>
      <c r="G47" s="213">
        <v>20000</v>
      </c>
      <c r="H47" s="214">
        <f t="shared" si="3"/>
        <v>125574.53</v>
      </c>
    </row>
    <row r="48" spans="1:8" x14ac:dyDescent="0.25">
      <c r="A48" s="10">
        <v>38718</v>
      </c>
      <c r="B48" s="212">
        <v>0</v>
      </c>
      <c r="C48" s="212">
        <v>0</v>
      </c>
      <c r="D48" s="212">
        <v>32668.13</v>
      </c>
      <c r="E48" s="212">
        <v>0</v>
      </c>
      <c r="F48" s="212">
        <v>80000</v>
      </c>
      <c r="G48" s="213">
        <v>20000</v>
      </c>
      <c r="H48" s="214">
        <f t="shared" si="3"/>
        <v>132668.13</v>
      </c>
    </row>
    <row r="49" spans="1:8" x14ac:dyDescent="0.25">
      <c r="A49" s="10">
        <v>38749</v>
      </c>
      <c r="B49" s="212">
        <v>0</v>
      </c>
      <c r="C49" s="212">
        <v>0</v>
      </c>
      <c r="D49" s="212">
        <v>64823.96</v>
      </c>
      <c r="E49" s="212">
        <v>0</v>
      </c>
      <c r="F49" s="212">
        <v>160000</v>
      </c>
      <c r="G49" s="213">
        <v>45000</v>
      </c>
      <c r="H49" s="214">
        <f t="shared" si="3"/>
        <v>269823.95999999996</v>
      </c>
    </row>
    <row r="50" spans="1:8" x14ac:dyDescent="0.25">
      <c r="A50" s="10">
        <v>38777</v>
      </c>
      <c r="B50" s="212">
        <v>0</v>
      </c>
      <c r="C50" s="212">
        <v>0</v>
      </c>
      <c r="D50" s="212">
        <v>1883.5958450073815</v>
      </c>
      <c r="E50" s="212">
        <v>0</v>
      </c>
      <c r="F50" s="212">
        <v>5000</v>
      </c>
      <c r="G50" s="213">
        <v>0</v>
      </c>
      <c r="H50" s="214">
        <f t="shared" si="3"/>
        <v>6883.5958450073813</v>
      </c>
    </row>
    <row r="51" spans="1:8" x14ac:dyDescent="0.25">
      <c r="A51" s="10">
        <v>38808</v>
      </c>
      <c r="B51" s="212">
        <v>0</v>
      </c>
      <c r="C51" s="212">
        <v>0</v>
      </c>
      <c r="D51" s="212">
        <v>64119.18</v>
      </c>
      <c r="E51" s="212">
        <v>0</v>
      </c>
      <c r="F51" s="212">
        <v>0</v>
      </c>
      <c r="G51" s="213">
        <v>0</v>
      </c>
      <c r="H51" s="214">
        <f t="shared" si="3"/>
        <v>64119.18</v>
      </c>
    </row>
    <row r="52" spans="1:8" x14ac:dyDescent="0.25">
      <c r="A52" s="10">
        <v>38838</v>
      </c>
      <c r="B52" s="212">
        <v>0</v>
      </c>
      <c r="C52" s="212">
        <v>0</v>
      </c>
      <c r="D52" s="212">
        <v>99210.91</v>
      </c>
      <c r="E52" s="212">
        <v>0</v>
      </c>
      <c r="F52" s="212">
        <v>0</v>
      </c>
      <c r="G52" s="213">
        <v>0</v>
      </c>
      <c r="H52" s="214">
        <f t="shared" si="3"/>
        <v>99210.91</v>
      </c>
    </row>
    <row r="53" spans="1:8" x14ac:dyDescent="0.25">
      <c r="A53" s="10">
        <v>38869</v>
      </c>
      <c r="B53" s="212">
        <v>0</v>
      </c>
      <c r="C53" s="212">
        <v>0</v>
      </c>
      <c r="D53" s="212">
        <v>0</v>
      </c>
      <c r="E53" s="212">
        <v>0</v>
      </c>
      <c r="F53" s="212">
        <v>5000</v>
      </c>
      <c r="G53" s="213">
        <v>0</v>
      </c>
      <c r="H53" s="214">
        <f>SUM(B53:G53)</f>
        <v>5000</v>
      </c>
    </row>
    <row r="54" spans="1:8" x14ac:dyDescent="0.25">
      <c r="A54" s="10">
        <v>38901</v>
      </c>
      <c r="B54" s="212">
        <v>0</v>
      </c>
      <c r="C54" s="212">
        <v>0</v>
      </c>
      <c r="D54" s="212">
        <v>107363.97</v>
      </c>
      <c r="E54" s="212">
        <v>0</v>
      </c>
      <c r="F54" s="212">
        <v>0</v>
      </c>
      <c r="G54" s="213">
        <v>0</v>
      </c>
      <c r="H54" s="214">
        <f>SUM(B54:G54)</f>
        <v>107363.97</v>
      </c>
    </row>
    <row r="55" spans="1:8" x14ac:dyDescent="0.25">
      <c r="A55" s="10">
        <v>38930</v>
      </c>
      <c r="B55" s="212">
        <v>0</v>
      </c>
      <c r="C55" s="212">
        <v>0</v>
      </c>
      <c r="D55" s="212">
        <v>7188.71</v>
      </c>
      <c r="E55" s="212">
        <v>0</v>
      </c>
      <c r="F55" s="212">
        <v>0</v>
      </c>
      <c r="G55" s="213">
        <v>0</v>
      </c>
      <c r="H55" s="214">
        <f>SUM(B55:G55)</f>
        <v>7188.71</v>
      </c>
    </row>
    <row r="56" spans="1:8" x14ac:dyDescent="0.25">
      <c r="A56" s="10">
        <v>38961</v>
      </c>
      <c r="B56" s="212">
        <v>0</v>
      </c>
      <c r="C56" s="212">
        <v>0</v>
      </c>
      <c r="D56" s="212">
        <v>1218.06</v>
      </c>
      <c r="E56" s="212">
        <v>0</v>
      </c>
      <c r="F56" s="212">
        <v>5000</v>
      </c>
      <c r="G56" s="213">
        <v>0</v>
      </c>
      <c r="H56" s="214">
        <f>SUM(B56:G56)</f>
        <v>6218.0599999999995</v>
      </c>
    </row>
    <row r="57" spans="1:8" x14ac:dyDescent="0.25">
      <c r="A57" s="10">
        <v>38991</v>
      </c>
      <c r="B57" s="212">
        <v>0</v>
      </c>
      <c r="C57" s="212">
        <v>0</v>
      </c>
      <c r="D57" s="212">
        <v>77905.3</v>
      </c>
      <c r="E57" s="212">
        <v>0</v>
      </c>
      <c r="F57" s="212">
        <v>0</v>
      </c>
      <c r="G57" s="213">
        <v>0</v>
      </c>
      <c r="H57" s="214">
        <f>SUM(B57:G57)</f>
        <v>77905.3</v>
      </c>
    </row>
    <row r="58" spans="1:8" x14ac:dyDescent="0.25">
      <c r="A58" s="10">
        <v>39022</v>
      </c>
      <c r="B58" s="212">
        <v>0</v>
      </c>
      <c r="C58" s="212">
        <v>0</v>
      </c>
      <c r="D58" s="212">
        <v>7663.9</v>
      </c>
      <c r="E58" s="212">
        <v>0</v>
      </c>
      <c r="F58" s="212">
        <v>0</v>
      </c>
      <c r="G58" s="213">
        <v>0</v>
      </c>
      <c r="H58" s="214">
        <f t="shared" ref="H58:H65" si="4">SUM(B58:G58)</f>
        <v>7663.9</v>
      </c>
    </row>
    <row r="59" spans="1:8" x14ac:dyDescent="0.25">
      <c r="A59" s="10">
        <v>39052</v>
      </c>
      <c r="B59" s="212">
        <v>0</v>
      </c>
      <c r="C59" s="212">
        <v>0</v>
      </c>
      <c r="D59" s="212">
        <v>88057.42</v>
      </c>
      <c r="E59" s="212">
        <v>0</v>
      </c>
      <c r="F59" s="212">
        <v>0</v>
      </c>
      <c r="G59" s="213">
        <v>0</v>
      </c>
      <c r="H59" s="214">
        <f t="shared" si="4"/>
        <v>88057.42</v>
      </c>
    </row>
    <row r="60" spans="1:8" x14ac:dyDescent="0.25">
      <c r="A60" s="10">
        <v>39083</v>
      </c>
      <c r="B60" s="212">
        <v>0</v>
      </c>
      <c r="C60" s="212">
        <v>0</v>
      </c>
      <c r="D60" s="212">
        <v>59217.43</v>
      </c>
      <c r="E60" s="212">
        <v>0</v>
      </c>
      <c r="F60" s="212">
        <v>0</v>
      </c>
      <c r="G60" s="213">
        <v>0</v>
      </c>
      <c r="H60" s="214">
        <f t="shared" si="4"/>
        <v>59217.43</v>
      </c>
    </row>
    <row r="61" spans="1:8" x14ac:dyDescent="0.25">
      <c r="A61" s="10">
        <v>39114</v>
      </c>
      <c r="B61" s="212">
        <v>0</v>
      </c>
      <c r="C61" s="212">
        <v>0</v>
      </c>
      <c r="D61" s="212">
        <v>142666.34</v>
      </c>
      <c r="E61" s="212">
        <v>0</v>
      </c>
      <c r="F61" s="212">
        <v>0</v>
      </c>
      <c r="G61" s="213">
        <v>0</v>
      </c>
      <c r="H61" s="214">
        <f t="shared" si="4"/>
        <v>142666.34</v>
      </c>
    </row>
    <row r="62" spans="1:8" x14ac:dyDescent="0.25">
      <c r="A62" s="10">
        <v>39142</v>
      </c>
      <c r="B62" s="212">
        <v>0</v>
      </c>
      <c r="C62" s="212">
        <v>0</v>
      </c>
      <c r="D62" s="212">
        <v>52624.13</v>
      </c>
      <c r="E62" s="212">
        <v>0</v>
      </c>
      <c r="F62" s="212">
        <v>0</v>
      </c>
      <c r="G62" s="213">
        <v>0</v>
      </c>
      <c r="H62" s="214">
        <f t="shared" si="4"/>
        <v>52624.13</v>
      </c>
    </row>
    <row r="63" spans="1:8" x14ac:dyDescent="0.25">
      <c r="A63" s="10">
        <v>39173</v>
      </c>
      <c r="B63" s="212">
        <v>0</v>
      </c>
      <c r="C63" s="212">
        <v>0</v>
      </c>
      <c r="D63" s="212">
        <v>6879.72</v>
      </c>
      <c r="E63" s="212">
        <v>0</v>
      </c>
      <c r="F63" s="212">
        <v>0</v>
      </c>
      <c r="G63" s="213">
        <v>0</v>
      </c>
      <c r="H63" s="214">
        <f t="shared" si="4"/>
        <v>6879.72</v>
      </c>
    </row>
    <row r="64" spans="1:8" x14ac:dyDescent="0.25">
      <c r="A64" s="10">
        <v>39203</v>
      </c>
      <c r="B64" s="212">
        <v>0</v>
      </c>
      <c r="C64" s="212">
        <v>0</v>
      </c>
      <c r="D64" s="212">
        <v>7224.03</v>
      </c>
      <c r="E64" s="212">
        <v>0</v>
      </c>
      <c r="F64" s="212">
        <v>0</v>
      </c>
      <c r="G64" s="213">
        <v>0</v>
      </c>
      <c r="H64" s="214">
        <f t="shared" si="4"/>
        <v>7224.03</v>
      </c>
    </row>
    <row r="65" spans="1:8" x14ac:dyDescent="0.25">
      <c r="A65" s="10">
        <v>39234</v>
      </c>
      <c r="B65" s="212">
        <v>0</v>
      </c>
      <c r="C65" s="212">
        <v>0</v>
      </c>
      <c r="D65" s="212">
        <v>85471.18</v>
      </c>
      <c r="E65" s="212">
        <v>0</v>
      </c>
      <c r="F65" s="212">
        <v>0</v>
      </c>
      <c r="G65" s="213">
        <v>0</v>
      </c>
      <c r="H65" s="214">
        <f t="shared" si="4"/>
        <v>85471.18</v>
      </c>
    </row>
    <row r="66" spans="1:8" x14ac:dyDescent="0.25">
      <c r="A66" s="10">
        <v>39264</v>
      </c>
      <c r="B66" s="212">
        <v>0</v>
      </c>
      <c r="C66" s="212">
        <v>0</v>
      </c>
      <c r="D66" s="212">
        <v>67708.990000000005</v>
      </c>
      <c r="E66" s="212">
        <v>0</v>
      </c>
      <c r="F66" s="212">
        <v>20000</v>
      </c>
      <c r="G66" s="213">
        <v>5000</v>
      </c>
      <c r="H66" s="214">
        <f t="shared" ref="H66:H93" si="5">SUM(B66:G66)</f>
        <v>92708.99</v>
      </c>
    </row>
    <row r="67" spans="1:8" x14ac:dyDescent="0.25">
      <c r="A67" s="10">
        <v>39295</v>
      </c>
      <c r="B67" s="212">
        <v>0</v>
      </c>
      <c r="C67" s="212">
        <v>0</v>
      </c>
      <c r="D67" s="212">
        <v>0</v>
      </c>
      <c r="E67" s="212">
        <v>0</v>
      </c>
      <c r="F67" s="212">
        <v>0</v>
      </c>
      <c r="G67" s="213">
        <v>0</v>
      </c>
      <c r="H67" s="214">
        <f t="shared" si="5"/>
        <v>0</v>
      </c>
    </row>
    <row r="68" spans="1:8" x14ac:dyDescent="0.25">
      <c r="A68" s="10">
        <v>39326</v>
      </c>
      <c r="B68" s="212">
        <v>0</v>
      </c>
      <c r="C68" s="212">
        <v>0</v>
      </c>
      <c r="D68" s="212">
        <v>0</v>
      </c>
      <c r="E68" s="212">
        <v>0</v>
      </c>
      <c r="F68" s="212">
        <v>0</v>
      </c>
      <c r="G68" s="213">
        <v>0</v>
      </c>
      <c r="H68" s="214">
        <f t="shared" si="5"/>
        <v>0</v>
      </c>
    </row>
    <row r="69" spans="1:8" x14ac:dyDescent="0.25">
      <c r="A69" s="10">
        <v>39356</v>
      </c>
      <c r="B69" s="212">
        <v>0</v>
      </c>
      <c r="C69" s="212">
        <v>0</v>
      </c>
      <c r="D69" s="212">
        <v>0</v>
      </c>
      <c r="E69" s="212">
        <v>0</v>
      </c>
      <c r="F69" s="212">
        <v>0</v>
      </c>
      <c r="G69" s="213">
        <v>0</v>
      </c>
      <c r="H69" s="214">
        <f t="shared" si="5"/>
        <v>0</v>
      </c>
    </row>
    <row r="70" spans="1:8" x14ac:dyDescent="0.25">
      <c r="A70" s="10">
        <v>39387</v>
      </c>
      <c r="B70" s="212">
        <v>0</v>
      </c>
      <c r="C70" s="212">
        <v>0</v>
      </c>
      <c r="D70" s="212">
        <v>0</v>
      </c>
      <c r="E70" s="212">
        <v>0</v>
      </c>
      <c r="F70" s="212">
        <v>0</v>
      </c>
      <c r="G70" s="213">
        <v>0</v>
      </c>
      <c r="H70" s="214">
        <f t="shared" si="5"/>
        <v>0</v>
      </c>
    </row>
    <row r="71" spans="1:8" x14ac:dyDescent="0.25">
      <c r="A71" s="10">
        <v>39419</v>
      </c>
      <c r="B71" s="212">
        <v>0</v>
      </c>
      <c r="C71" s="212">
        <v>0</v>
      </c>
      <c r="D71" s="212">
        <v>0</v>
      </c>
      <c r="E71" s="212">
        <v>0</v>
      </c>
      <c r="F71" s="212">
        <v>50000</v>
      </c>
      <c r="G71" s="213">
        <v>10000</v>
      </c>
      <c r="H71" s="214">
        <f t="shared" si="5"/>
        <v>60000</v>
      </c>
    </row>
    <row r="72" spans="1:8" x14ac:dyDescent="0.25">
      <c r="A72" s="10">
        <v>39448</v>
      </c>
      <c r="B72" s="212">
        <v>0</v>
      </c>
      <c r="C72" s="212">
        <v>0</v>
      </c>
      <c r="D72" s="212">
        <v>0</v>
      </c>
      <c r="E72" s="212">
        <v>0</v>
      </c>
      <c r="F72" s="212">
        <v>45000</v>
      </c>
      <c r="G72" s="213">
        <f>45000+10000</f>
        <v>55000</v>
      </c>
      <c r="H72" s="214">
        <f t="shared" si="5"/>
        <v>100000</v>
      </c>
    </row>
    <row r="73" spans="1:8" x14ac:dyDescent="0.25">
      <c r="A73" s="10">
        <v>39479</v>
      </c>
      <c r="B73" s="212">
        <v>0</v>
      </c>
      <c r="C73" s="212">
        <v>0</v>
      </c>
      <c r="D73" s="212">
        <v>0</v>
      </c>
      <c r="E73" s="212">
        <v>0</v>
      </c>
      <c r="F73" s="212">
        <v>0</v>
      </c>
      <c r="G73" s="213">
        <v>0</v>
      </c>
      <c r="H73" s="214">
        <f t="shared" si="5"/>
        <v>0</v>
      </c>
    </row>
    <row r="74" spans="1:8" x14ac:dyDescent="0.25">
      <c r="A74" s="10">
        <v>39508</v>
      </c>
      <c r="B74" s="212">
        <v>0</v>
      </c>
      <c r="C74" s="212">
        <v>0</v>
      </c>
      <c r="D74" s="212">
        <v>0</v>
      </c>
      <c r="E74" s="212">
        <v>0</v>
      </c>
      <c r="F74" s="212">
        <v>0</v>
      </c>
      <c r="G74" s="213">
        <v>0</v>
      </c>
      <c r="H74" s="214">
        <f t="shared" si="5"/>
        <v>0</v>
      </c>
    </row>
    <row r="75" spans="1:8" x14ac:dyDescent="0.25">
      <c r="A75" s="10">
        <v>39539</v>
      </c>
      <c r="B75" s="212">
        <v>0</v>
      </c>
      <c r="C75" s="212">
        <v>0</v>
      </c>
      <c r="D75" s="212">
        <v>0</v>
      </c>
      <c r="E75" s="212">
        <v>0</v>
      </c>
      <c r="F75" s="212">
        <v>0</v>
      </c>
      <c r="G75" s="213">
        <v>0</v>
      </c>
      <c r="H75" s="214">
        <f t="shared" si="5"/>
        <v>0</v>
      </c>
    </row>
    <row r="76" spans="1:8" x14ac:dyDescent="0.25">
      <c r="A76" s="10">
        <v>39569</v>
      </c>
      <c r="B76" s="212">
        <v>0</v>
      </c>
      <c r="C76" s="212">
        <v>0</v>
      </c>
      <c r="D76" s="212">
        <v>0</v>
      </c>
      <c r="E76" s="212">
        <v>0</v>
      </c>
      <c r="F76" s="212">
        <v>0</v>
      </c>
      <c r="G76" s="213">
        <v>0</v>
      </c>
      <c r="H76" s="214">
        <f t="shared" si="5"/>
        <v>0</v>
      </c>
    </row>
    <row r="77" spans="1:8" x14ac:dyDescent="0.25">
      <c r="A77" s="10">
        <v>39600</v>
      </c>
      <c r="B77" s="212">
        <v>0</v>
      </c>
      <c r="C77" s="212">
        <v>0</v>
      </c>
      <c r="D77" s="212">
        <v>0</v>
      </c>
      <c r="E77" s="212">
        <v>0</v>
      </c>
      <c r="F77" s="212">
        <v>0</v>
      </c>
      <c r="G77" s="213">
        <v>0</v>
      </c>
      <c r="H77" s="214">
        <f t="shared" si="5"/>
        <v>0</v>
      </c>
    </row>
    <row r="78" spans="1:8" x14ac:dyDescent="0.25">
      <c r="A78" s="10">
        <v>39630</v>
      </c>
      <c r="B78" s="212">
        <v>0</v>
      </c>
      <c r="C78" s="212">
        <v>0</v>
      </c>
      <c r="D78" s="212">
        <v>0</v>
      </c>
      <c r="E78" s="212">
        <v>0</v>
      </c>
      <c r="F78" s="212">
        <v>55000</v>
      </c>
      <c r="G78" s="213">
        <v>60000</v>
      </c>
      <c r="H78" s="214">
        <f t="shared" si="5"/>
        <v>115000</v>
      </c>
    </row>
    <row r="79" spans="1:8" x14ac:dyDescent="0.25">
      <c r="A79" s="10">
        <v>39661</v>
      </c>
      <c r="B79" s="212">
        <v>0</v>
      </c>
      <c r="C79" s="212">
        <v>0</v>
      </c>
      <c r="D79" s="212">
        <v>0</v>
      </c>
      <c r="E79" s="212">
        <v>0</v>
      </c>
      <c r="F79" s="212">
        <v>35000</v>
      </c>
      <c r="G79" s="213">
        <v>5000</v>
      </c>
      <c r="H79" s="214">
        <f t="shared" si="5"/>
        <v>40000</v>
      </c>
    </row>
    <row r="80" spans="1:8" x14ac:dyDescent="0.25">
      <c r="A80" s="10">
        <v>39692</v>
      </c>
      <c r="B80" s="212">
        <v>0</v>
      </c>
      <c r="C80" s="212">
        <v>0</v>
      </c>
      <c r="D80" s="212">
        <v>0</v>
      </c>
      <c r="E80" s="212">
        <v>0</v>
      </c>
      <c r="F80" s="212">
        <v>65000</v>
      </c>
      <c r="G80" s="213">
        <v>15000</v>
      </c>
      <c r="H80" s="214">
        <f t="shared" si="5"/>
        <v>80000</v>
      </c>
    </row>
    <row r="81" spans="1:12" x14ac:dyDescent="0.25">
      <c r="A81" s="10">
        <v>39722</v>
      </c>
      <c r="B81" s="212">
        <v>0</v>
      </c>
      <c r="C81" s="212">
        <v>0</v>
      </c>
      <c r="D81" s="212">
        <v>0</v>
      </c>
      <c r="E81" s="212">
        <v>0</v>
      </c>
      <c r="F81" s="212">
        <v>25000</v>
      </c>
      <c r="G81" s="213">
        <v>5000</v>
      </c>
      <c r="H81" s="214">
        <f t="shared" si="5"/>
        <v>30000</v>
      </c>
    </row>
    <row r="82" spans="1:12" x14ac:dyDescent="0.25">
      <c r="A82" s="10">
        <v>39753</v>
      </c>
      <c r="B82" s="212">
        <v>0</v>
      </c>
      <c r="C82" s="212">
        <v>0</v>
      </c>
      <c r="D82" s="212">
        <v>0</v>
      </c>
      <c r="E82" s="212">
        <v>0</v>
      </c>
      <c r="F82" s="212">
        <v>40000</v>
      </c>
      <c r="G82" s="213">
        <v>10000</v>
      </c>
      <c r="H82" s="214">
        <f t="shared" si="5"/>
        <v>50000</v>
      </c>
    </row>
    <row r="83" spans="1:12" x14ac:dyDescent="0.25">
      <c r="A83" s="10">
        <v>39783</v>
      </c>
      <c r="B83" s="212">
        <v>0</v>
      </c>
      <c r="C83" s="212">
        <v>0</v>
      </c>
      <c r="D83" s="212">
        <v>0</v>
      </c>
      <c r="E83" s="212">
        <v>0</v>
      </c>
      <c r="F83" s="212">
        <v>0</v>
      </c>
      <c r="G83" s="213">
        <v>0</v>
      </c>
      <c r="H83" s="214">
        <f t="shared" si="5"/>
        <v>0</v>
      </c>
    </row>
    <row r="84" spans="1:12" x14ac:dyDescent="0.25">
      <c r="A84" s="10">
        <v>39814</v>
      </c>
      <c r="B84" s="212">
        <v>0</v>
      </c>
      <c r="C84" s="212">
        <v>0</v>
      </c>
      <c r="D84" s="212">
        <v>0</v>
      </c>
      <c r="E84" s="212">
        <v>0</v>
      </c>
      <c r="F84" s="212">
        <v>10000</v>
      </c>
      <c r="G84" s="213">
        <v>45000</v>
      </c>
      <c r="H84" s="214">
        <f t="shared" si="5"/>
        <v>55000</v>
      </c>
    </row>
    <row r="85" spans="1:12" x14ac:dyDescent="0.25">
      <c r="A85" s="10">
        <v>39845</v>
      </c>
      <c r="B85" s="212">
        <v>0</v>
      </c>
      <c r="C85" s="212">
        <v>0</v>
      </c>
      <c r="D85" s="212">
        <v>0</v>
      </c>
      <c r="E85" s="212">
        <v>0</v>
      </c>
      <c r="F85" s="212">
        <v>35000</v>
      </c>
      <c r="G85" s="213">
        <v>5000</v>
      </c>
      <c r="H85" s="214">
        <f t="shared" si="5"/>
        <v>40000</v>
      </c>
    </row>
    <row r="86" spans="1:12" x14ac:dyDescent="0.25">
      <c r="A86" s="10">
        <v>39873</v>
      </c>
      <c r="B86" s="212">
        <v>0</v>
      </c>
      <c r="C86" s="212">
        <v>0</v>
      </c>
      <c r="D86" s="212">
        <v>0</v>
      </c>
      <c r="E86" s="212">
        <v>0</v>
      </c>
      <c r="F86" s="212">
        <v>5000</v>
      </c>
      <c r="G86" s="213">
        <v>0</v>
      </c>
      <c r="H86" s="214">
        <f>SUM(B86:G86)</f>
        <v>5000</v>
      </c>
    </row>
    <row r="87" spans="1:12" x14ac:dyDescent="0.25">
      <c r="A87" s="10">
        <v>39904</v>
      </c>
      <c r="B87" s="212">
        <v>0</v>
      </c>
      <c r="C87" s="212">
        <v>0</v>
      </c>
      <c r="D87" s="212">
        <v>0</v>
      </c>
      <c r="E87" s="212">
        <v>0</v>
      </c>
      <c r="F87" s="212">
        <v>0</v>
      </c>
      <c r="G87" s="213">
        <v>0</v>
      </c>
      <c r="H87" s="214">
        <f t="shared" si="5"/>
        <v>0</v>
      </c>
    </row>
    <row r="88" spans="1:12" x14ac:dyDescent="0.25">
      <c r="A88" s="10">
        <v>39934</v>
      </c>
      <c r="B88" s="212">
        <v>0</v>
      </c>
      <c r="C88" s="212">
        <v>0</v>
      </c>
      <c r="D88" s="212">
        <v>0</v>
      </c>
      <c r="E88" s="212">
        <v>0</v>
      </c>
      <c r="F88" s="212">
        <v>0</v>
      </c>
      <c r="G88" s="213">
        <v>0</v>
      </c>
      <c r="H88" s="214">
        <f>SUM(B88:G88)</f>
        <v>0</v>
      </c>
    </row>
    <row r="89" spans="1:12" x14ac:dyDescent="0.25">
      <c r="A89" s="10">
        <v>39965</v>
      </c>
      <c r="B89" s="212">
        <v>0</v>
      </c>
      <c r="C89" s="212">
        <v>0</v>
      </c>
      <c r="D89" s="212">
        <v>0</v>
      </c>
      <c r="E89" s="212">
        <v>0</v>
      </c>
      <c r="F89" s="212">
        <v>5000</v>
      </c>
      <c r="G89" s="213">
        <v>0</v>
      </c>
      <c r="H89" s="214">
        <f t="shared" si="5"/>
        <v>5000</v>
      </c>
    </row>
    <row r="90" spans="1:12" x14ac:dyDescent="0.25">
      <c r="A90" s="10">
        <v>39995</v>
      </c>
      <c r="B90" s="212">
        <v>0</v>
      </c>
      <c r="C90" s="212">
        <v>0</v>
      </c>
      <c r="D90" s="212">
        <v>0</v>
      </c>
      <c r="E90" s="212">
        <v>0</v>
      </c>
      <c r="F90" s="212">
        <v>10000</v>
      </c>
      <c r="G90" s="213">
        <v>40000</v>
      </c>
      <c r="H90" s="214">
        <f t="shared" si="5"/>
        <v>50000</v>
      </c>
    </row>
    <row r="91" spans="1:12" x14ac:dyDescent="0.25">
      <c r="A91" s="10">
        <v>40026</v>
      </c>
      <c r="B91" s="212">
        <v>0</v>
      </c>
      <c r="C91" s="212">
        <v>0</v>
      </c>
      <c r="D91" s="212">
        <v>0</v>
      </c>
      <c r="E91" s="212">
        <v>0</v>
      </c>
      <c r="F91" s="212">
        <v>5000</v>
      </c>
      <c r="G91" s="213">
        <v>0</v>
      </c>
      <c r="H91" s="214">
        <f t="shared" si="5"/>
        <v>5000</v>
      </c>
    </row>
    <row r="92" spans="1:12" x14ac:dyDescent="0.25">
      <c r="A92" s="10">
        <v>40057</v>
      </c>
      <c r="B92" s="212">
        <v>0</v>
      </c>
      <c r="C92" s="212">
        <v>0</v>
      </c>
      <c r="D92" s="212">
        <v>0</v>
      </c>
      <c r="E92" s="212">
        <v>0</v>
      </c>
      <c r="F92" s="212">
        <v>5000</v>
      </c>
      <c r="G92" s="213">
        <v>0</v>
      </c>
      <c r="H92" s="214">
        <f t="shared" si="5"/>
        <v>5000</v>
      </c>
    </row>
    <row r="93" spans="1:12" x14ac:dyDescent="0.25">
      <c r="A93" s="10">
        <v>40081</v>
      </c>
      <c r="B93" s="212">
        <v>0</v>
      </c>
      <c r="C93" s="212">
        <v>0</v>
      </c>
      <c r="D93" s="212">
        <v>0</v>
      </c>
      <c r="E93" s="212">
        <v>0</v>
      </c>
      <c r="F93" s="212">
        <v>1765000</v>
      </c>
      <c r="G93" s="213">
        <v>360000</v>
      </c>
      <c r="H93" s="214">
        <f t="shared" si="5"/>
        <v>2125000</v>
      </c>
    </row>
    <row r="94" spans="1:12" x14ac:dyDescent="0.25">
      <c r="A94" s="346"/>
      <c r="B94" s="212"/>
      <c r="C94" s="212"/>
      <c r="D94" s="212"/>
      <c r="E94" s="212"/>
      <c r="F94" s="212"/>
      <c r="G94" s="213"/>
      <c r="H94" s="214"/>
      <c r="L94" s="3">
        <v>0</v>
      </c>
    </row>
    <row r="95" spans="1:12" x14ac:dyDescent="0.25">
      <c r="A95" s="346"/>
      <c r="B95" s="212"/>
      <c r="C95" s="212"/>
      <c r="D95" s="212"/>
      <c r="E95" s="212"/>
      <c r="F95" s="212"/>
      <c r="G95" s="213"/>
      <c r="H95" s="214"/>
    </row>
    <row r="96" spans="1:12" x14ac:dyDescent="0.25">
      <c r="A96" s="346"/>
      <c r="B96" s="212"/>
      <c r="C96" s="212"/>
      <c r="D96" s="212"/>
      <c r="E96" s="212"/>
      <c r="F96" s="212"/>
      <c r="G96" s="213"/>
      <c r="H96" s="214"/>
    </row>
    <row r="97" spans="1:8" x14ac:dyDescent="0.25">
      <c r="A97" s="346"/>
      <c r="B97" s="212"/>
      <c r="C97" s="212"/>
      <c r="D97" s="212"/>
      <c r="E97" s="212"/>
      <c r="F97" s="212"/>
      <c r="G97" s="213"/>
      <c r="H97" s="214"/>
    </row>
    <row r="98" spans="1:8" s="217" customFormat="1" x14ac:dyDescent="0.25">
      <c r="A98" s="345"/>
      <c r="B98" s="215"/>
      <c r="C98" s="215"/>
      <c r="D98" s="215"/>
      <c r="E98" s="215"/>
      <c r="F98" s="215"/>
      <c r="G98" s="216"/>
      <c r="H98" s="214"/>
    </row>
    <row r="99" spans="1:8" s="220" customFormat="1" x14ac:dyDescent="0.25">
      <c r="A99" s="220" t="s">
        <v>46</v>
      </c>
      <c r="B99" s="218">
        <f t="shared" ref="B99:G99" si="6">SUM(B11:B98)</f>
        <v>0</v>
      </c>
      <c r="C99" s="218">
        <f>SUM(C11:C98)</f>
        <v>3295739.5199999991</v>
      </c>
      <c r="D99" s="218">
        <f>SUM(D11:D98)</f>
        <v>2496663.4632339226</v>
      </c>
      <c r="E99" s="218">
        <f t="shared" si="6"/>
        <v>0</v>
      </c>
      <c r="F99" s="218">
        <f t="shared" si="6"/>
        <v>6135000</v>
      </c>
      <c r="G99" s="219">
        <f t="shared" si="6"/>
        <v>1660000</v>
      </c>
      <c r="H99" s="219">
        <f>SUM(H11:H98)</f>
        <v>13587402.983233931</v>
      </c>
    </row>
    <row r="100" spans="1:8" x14ac:dyDescent="0.25">
      <c r="A100" s="3" t="s">
        <v>110</v>
      </c>
      <c r="B100" s="212">
        <f t="shared" ref="B100:G100" si="7">B9-B99</f>
        <v>0</v>
      </c>
      <c r="C100" s="212">
        <f t="shared" si="7"/>
        <v>0</v>
      </c>
      <c r="D100" s="212">
        <f t="shared" si="7"/>
        <v>6.6766077186912298E-2</v>
      </c>
      <c r="E100" s="212">
        <f t="shared" si="7"/>
        <v>0</v>
      </c>
      <c r="F100" s="212">
        <f t="shared" si="7"/>
        <v>0</v>
      </c>
      <c r="G100" s="213">
        <f t="shared" si="7"/>
        <v>0</v>
      </c>
      <c r="H100" s="212">
        <f>SUM(B100:G100)</f>
        <v>6.6766077186912298E-2</v>
      </c>
    </row>
    <row r="101" spans="1:8" x14ac:dyDescent="0.25">
      <c r="B101" s="212"/>
      <c r="C101" s="212"/>
      <c r="D101" s="212"/>
      <c r="E101" s="212"/>
      <c r="F101" s="212"/>
      <c r="G101" s="213"/>
      <c r="H101" s="214"/>
    </row>
    <row r="102" spans="1:8" x14ac:dyDescent="0.25">
      <c r="B102" s="221" t="s">
        <v>219</v>
      </c>
      <c r="C102" s="212">
        <f>SUM(B100:D100)</f>
        <v>6.6766077186912298E-2</v>
      </c>
      <c r="D102" s="212"/>
      <c r="E102" s="212" t="s">
        <v>220</v>
      </c>
      <c r="F102" s="212">
        <f>SUM(E100:G100)</f>
        <v>0</v>
      </c>
      <c r="G102" s="213"/>
      <c r="H102" s="214"/>
    </row>
    <row r="103" spans="1:8" x14ac:dyDescent="0.25">
      <c r="C103" s="212"/>
      <c r="D103" s="212"/>
      <c r="E103" s="212"/>
      <c r="F103" s="212"/>
      <c r="G103" s="212"/>
      <c r="H103" s="214"/>
    </row>
    <row r="104" spans="1:8" x14ac:dyDescent="0.25">
      <c r="C104" s="212"/>
      <c r="D104" s="212"/>
      <c r="E104" s="212"/>
      <c r="F104" s="212"/>
      <c r="G104" s="212"/>
      <c r="H104" s="214"/>
    </row>
    <row r="105" spans="1:8" x14ac:dyDescent="0.25">
      <c r="B105" s="177"/>
      <c r="C105" s="212"/>
      <c r="D105" s="212"/>
      <c r="E105" s="212"/>
      <c r="F105" s="212"/>
      <c r="G105" s="212"/>
      <c r="H105" s="214"/>
    </row>
    <row r="106" spans="1:8" x14ac:dyDescent="0.25">
      <c r="C106" s="124"/>
      <c r="D106" s="212"/>
      <c r="E106" s="212"/>
      <c r="F106" s="212"/>
      <c r="G106" s="212"/>
      <c r="H106" s="214"/>
    </row>
    <row r="107" spans="1:8" x14ac:dyDescent="0.25">
      <c r="B107" s="212"/>
      <c r="C107" s="61"/>
      <c r="D107" s="212"/>
      <c r="E107" s="212"/>
      <c r="F107" s="212"/>
      <c r="G107" s="212"/>
      <c r="H107" s="214"/>
    </row>
    <row r="108" spans="1:8" x14ac:dyDescent="0.25">
      <c r="B108" s="212"/>
      <c r="C108" s="61"/>
      <c r="D108" s="212"/>
      <c r="E108" s="212"/>
      <c r="F108" s="212"/>
      <c r="G108" s="212"/>
      <c r="H108" s="214"/>
    </row>
    <row r="109" spans="1:8" x14ac:dyDescent="0.25">
      <c r="B109" s="212"/>
      <c r="C109" s="61"/>
      <c r="D109" s="212">
        <v>77905.3</v>
      </c>
      <c r="E109" s="212"/>
      <c r="F109" s="212"/>
      <c r="G109" s="212"/>
      <c r="H109" s="214"/>
    </row>
    <row r="110" spans="1:8" x14ac:dyDescent="0.25">
      <c r="B110" s="212"/>
      <c r="C110" s="212"/>
      <c r="D110" s="212"/>
      <c r="E110" s="212"/>
      <c r="F110" s="212"/>
      <c r="G110" s="212"/>
      <c r="H110" s="214"/>
    </row>
    <row r="111" spans="1:8" x14ac:dyDescent="0.25">
      <c r="B111" s="212"/>
      <c r="C111" s="212"/>
      <c r="D111" s="212"/>
      <c r="E111" s="212"/>
      <c r="F111" s="212"/>
      <c r="G111" s="212"/>
      <c r="H111" s="214"/>
    </row>
    <row r="112" spans="1:8" x14ac:dyDescent="0.25">
      <c r="B112" s="212"/>
      <c r="C112" s="212"/>
      <c r="D112" s="212"/>
      <c r="E112" s="212"/>
      <c r="F112" s="212"/>
      <c r="G112" s="212"/>
      <c r="H112" s="214"/>
    </row>
    <row r="113" spans="2:8" x14ac:dyDescent="0.25">
      <c r="B113" s="212"/>
      <c r="C113" s="212"/>
      <c r="D113" s="212"/>
      <c r="E113" s="212"/>
      <c r="F113" s="212"/>
      <c r="G113" s="212"/>
      <c r="H113" s="214"/>
    </row>
    <row r="114" spans="2:8" x14ac:dyDescent="0.25">
      <c r="B114" s="212"/>
      <c r="C114" s="212"/>
      <c r="D114" s="212"/>
      <c r="E114" s="212"/>
      <c r="F114" s="212"/>
      <c r="G114" s="212"/>
      <c r="H114" s="214"/>
    </row>
    <row r="115" spans="2:8" x14ac:dyDescent="0.25">
      <c r="B115" s="212"/>
      <c r="C115" s="212"/>
      <c r="D115" s="212"/>
      <c r="E115" s="212"/>
      <c r="F115" s="212"/>
      <c r="G115" s="212"/>
      <c r="H115" s="214"/>
    </row>
    <row r="116" spans="2:8" x14ac:dyDescent="0.25">
      <c r="B116" s="212"/>
      <c r="C116" s="212"/>
      <c r="D116" s="212"/>
      <c r="E116" s="212"/>
      <c r="F116" s="212"/>
      <c r="G116" s="212"/>
      <c r="H116" s="214"/>
    </row>
    <row r="117" spans="2:8" x14ac:dyDescent="0.25">
      <c r="B117" s="212"/>
      <c r="C117" s="212"/>
      <c r="D117" s="212"/>
      <c r="E117" s="212"/>
      <c r="F117" s="212"/>
      <c r="G117" s="212"/>
      <c r="H117" s="214"/>
    </row>
    <row r="118" spans="2:8" x14ac:dyDescent="0.25">
      <c r="B118" s="212"/>
      <c r="C118" s="212"/>
      <c r="D118" s="212"/>
      <c r="E118" s="212"/>
      <c r="F118" s="212"/>
      <c r="G118" s="212"/>
      <c r="H118" s="214"/>
    </row>
    <row r="119" spans="2:8" x14ac:dyDescent="0.25">
      <c r="B119" s="212"/>
      <c r="C119" s="212"/>
      <c r="D119" s="212"/>
      <c r="E119" s="212"/>
      <c r="F119" s="212"/>
      <c r="G119" s="212"/>
      <c r="H119" s="214"/>
    </row>
    <row r="120" spans="2:8" x14ac:dyDescent="0.25">
      <c r="B120" s="212"/>
      <c r="C120" s="212"/>
      <c r="D120" s="212"/>
      <c r="E120" s="212"/>
      <c r="F120" s="212"/>
      <c r="G120" s="212"/>
      <c r="H120" s="214"/>
    </row>
    <row r="121" spans="2:8" x14ac:dyDescent="0.25">
      <c r="B121" s="212"/>
      <c r="C121" s="212"/>
      <c r="D121" s="212"/>
      <c r="E121" s="212"/>
      <c r="F121" s="212"/>
      <c r="G121" s="212"/>
      <c r="H121" s="214"/>
    </row>
    <row r="122" spans="2:8" x14ac:dyDescent="0.25">
      <c r="B122" s="212"/>
      <c r="C122" s="212"/>
      <c r="D122" s="212"/>
      <c r="E122" s="212"/>
      <c r="F122" s="212"/>
      <c r="G122" s="212"/>
      <c r="H122" s="214"/>
    </row>
    <row r="123" spans="2:8" x14ac:dyDescent="0.25">
      <c r="B123" s="212"/>
      <c r="C123" s="212"/>
      <c r="D123" s="212"/>
      <c r="E123" s="212"/>
      <c r="F123" s="212"/>
      <c r="G123" s="212"/>
      <c r="H123" s="214"/>
    </row>
    <row r="124" spans="2:8" x14ac:dyDescent="0.25">
      <c r="B124" s="212"/>
      <c r="C124" s="212"/>
      <c r="D124" s="212"/>
      <c r="E124" s="212"/>
      <c r="F124" s="212"/>
      <c r="G124" s="212"/>
      <c r="H124" s="214"/>
    </row>
    <row r="125" spans="2:8" x14ac:dyDescent="0.25">
      <c r="B125" s="212"/>
      <c r="C125" s="212"/>
      <c r="D125" s="212"/>
      <c r="E125" s="212"/>
      <c r="F125" s="212"/>
      <c r="G125" s="212"/>
      <c r="H125" s="214"/>
    </row>
    <row r="126" spans="2:8" x14ac:dyDescent="0.25">
      <c r="B126" s="212"/>
      <c r="C126" s="212"/>
      <c r="D126" s="212"/>
      <c r="E126" s="212"/>
      <c r="F126" s="212"/>
      <c r="G126" s="212"/>
      <c r="H126" s="214"/>
    </row>
    <row r="127" spans="2:8" x14ac:dyDescent="0.25">
      <c r="B127" s="212"/>
      <c r="C127" s="212"/>
      <c r="D127" s="212"/>
      <c r="E127" s="212"/>
      <c r="F127" s="212"/>
      <c r="G127" s="212"/>
      <c r="H127" s="214"/>
    </row>
    <row r="128" spans="2:8" x14ac:dyDescent="0.25">
      <c r="B128" s="212"/>
      <c r="C128" s="212"/>
      <c r="D128" s="212"/>
      <c r="E128" s="212"/>
      <c r="F128" s="212"/>
      <c r="G128" s="212"/>
      <c r="H128" s="214"/>
    </row>
    <row r="129" spans="2:8" x14ac:dyDescent="0.25">
      <c r="B129" s="212"/>
      <c r="C129" s="212"/>
      <c r="D129" s="212"/>
      <c r="E129" s="212"/>
      <c r="F129" s="212"/>
      <c r="G129" s="212"/>
      <c r="H129" s="214"/>
    </row>
    <row r="130" spans="2:8" x14ac:dyDescent="0.25">
      <c r="B130" s="212"/>
      <c r="C130" s="212"/>
      <c r="D130" s="212"/>
      <c r="E130" s="212"/>
      <c r="F130" s="212"/>
      <c r="G130" s="212"/>
      <c r="H130" s="214"/>
    </row>
    <row r="131" spans="2:8" x14ac:dyDescent="0.25">
      <c r="B131" s="212"/>
      <c r="C131" s="212"/>
      <c r="D131" s="212"/>
      <c r="E131" s="212"/>
      <c r="F131" s="212"/>
      <c r="G131" s="212"/>
      <c r="H131" s="214"/>
    </row>
    <row r="132" spans="2:8" x14ac:dyDescent="0.25">
      <c r="B132" s="212"/>
      <c r="C132" s="212"/>
      <c r="D132" s="212"/>
      <c r="E132" s="212"/>
      <c r="F132" s="212"/>
      <c r="G132" s="212"/>
      <c r="H132" s="214"/>
    </row>
    <row r="133" spans="2:8" x14ac:dyDescent="0.25">
      <c r="B133" s="212"/>
      <c r="C133" s="212"/>
      <c r="D133" s="212"/>
      <c r="E133" s="212"/>
      <c r="F133" s="212"/>
      <c r="G133" s="212"/>
      <c r="H133" s="214"/>
    </row>
    <row r="134" spans="2:8" x14ac:dyDescent="0.25">
      <c r="B134" s="212"/>
      <c r="C134" s="212"/>
      <c r="D134" s="212"/>
      <c r="E134" s="212"/>
      <c r="F134" s="212"/>
      <c r="G134" s="212"/>
      <c r="H134" s="214"/>
    </row>
    <row r="135" spans="2:8" x14ac:dyDescent="0.25">
      <c r="B135" s="212"/>
      <c r="C135" s="212"/>
      <c r="D135" s="212"/>
      <c r="E135" s="212"/>
      <c r="F135" s="212"/>
      <c r="G135" s="212"/>
      <c r="H135" s="214"/>
    </row>
    <row r="136" spans="2:8" x14ac:dyDescent="0.25">
      <c r="B136" s="212"/>
      <c r="C136" s="212"/>
      <c r="D136" s="212"/>
      <c r="E136" s="212"/>
      <c r="F136" s="212"/>
      <c r="G136" s="212"/>
      <c r="H136" s="214"/>
    </row>
    <row r="137" spans="2:8" x14ac:dyDescent="0.25">
      <c r="B137" s="212"/>
      <c r="C137" s="212"/>
      <c r="D137" s="212"/>
      <c r="E137" s="212"/>
      <c r="F137" s="212"/>
      <c r="G137" s="212"/>
      <c r="H137" s="214"/>
    </row>
    <row r="138" spans="2:8" x14ac:dyDescent="0.25">
      <c r="B138" s="212"/>
      <c r="C138" s="212"/>
      <c r="D138" s="212"/>
      <c r="E138" s="212"/>
      <c r="F138" s="212"/>
      <c r="G138" s="212"/>
      <c r="H138" s="214"/>
    </row>
    <row r="139" spans="2:8" x14ac:dyDescent="0.25">
      <c r="B139" s="212"/>
      <c r="C139" s="212"/>
      <c r="D139" s="212"/>
      <c r="E139" s="212"/>
      <c r="F139" s="212"/>
      <c r="G139" s="212"/>
      <c r="H139" s="214"/>
    </row>
    <row r="140" spans="2:8" x14ac:dyDescent="0.25">
      <c r="B140" s="212"/>
      <c r="C140" s="212"/>
      <c r="D140" s="212"/>
      <c r="E140" s="212"/>
      <c r="F140" s="212"/>
      <c r="G140" s="212"/>
      <c r="H140" s="214"/>
    </row>
    <row r="141" spans="2:8" x14ac:dyDescent="0.25">
      <c r="B141" s="212"/>
      <c r="C141" s="212"/>
      <c r="D141" s="212"/>
      <c r="E141" s="212"/>
      <c r="F141" s="212"/>
      <c r="G141" s="212"/>
      <c r="H141" s="214"/>
    </row>
    <row r="142" spans="2:8" x14ac:dyDescent="0.25">
      <c r="B142" s="212"/>
      <c r="C142" s="212"/>
      <c r="D142" s="212"/>
      <c r="E142" s="212"/>
      <c r="F142" s="212"/>
      <c r="G142" s="212"/>
      <c r="H142" s="214"/>
    </row>
    <row r="143" spans="2:8" x14ac:dyDescent="0.25">
      <c r="B143" s="212"/>
      <c r="C143" s="212"/>
      <c r="D143" s="212"/>
      <c r="E143" s="212"/>
      <c r="F143" s="212"/>
      <c r="G143" s="212"/>
      <c r="H143" s="214"/>
    </row>
    <row r="144" spans="2:8" x14ac:dyDescent="0.25">
      <c r="B144" s="212"/>
      <c r="C144" s="212"/>
      <c r="D144" s="212"/>
      <c r="E144" s="212"/>
      <c r="F144" s="212"/>
      <c r="G144" s="212"/>
      <c r="H144" s="214"/>
    </row>
    <row r="145" spans="2:8" x14ac:dyDescent="0.25">
      <c r="B145" s="212"/>
      <c r="C145" s="212"/>
      <c r="D145" s="212"/>
      <c r="E145" s="212"/>
      <c r="F145" s="212"/>
      <c r="G145" s="212"/>
      <c r="H145" s="214"/>
    </row>
    <row r="146" spans="2:8" x14ac:dyDescent="0.25">
      <c r="B146" s="212"/>
      <c r="C146" s="212"/>
      <c r="D146" s="212"/>
      <c r="E146" s="212"/>
      <c r="F146" s="212"/>
      <c r="G146" s="212"/>
      <c r="H146" s="214"/>
    </row>
    <row r="147" spans="2:8" x14ac:dyDescent="0.25">
      <c r="B147" s="212"/>
      <c r="C147" s="212"/>
      <c r="D147" s="212"/>
      <c r="E147" s="212"/>
      <c r="F147" s="212"/>
      <c r="G147" s="212"/>
      <c r="H147" s="214"/>
    </row>
    <row r="148" spans="2:8" x14ac:dyDescent="0.25">
      <c r="B148" s="212"/>
      <c r="C148" s="212"/>
      <c r="D148" s="212"/>
      <c r="E148" s="212"/>
      <c r="F148" s="212"/>
      <c r="G148" s="212"/>
      <c r="H148" s="214"/>
    </row>
    <row r="149" spans="2:8" x14ac:dyDescent="0.25">
      <c r="B149" s="212"/>
      <c r="C149" s="212"/>
      <c r="D149" s="212"/>
      <c r="E149" s="212"/>
      <c r="F149" s="212"/>
      <c r="G149" s="212"/>
      <c r="H149" s="214"/>
    </row>
    <row r="150" spans="2:8" x14ac:dyDescent="0.25">
      <c r="B150" s="212"/>
      <c r="C150" s="212"/>
      <c r="D150" s="212"/>
      <c r="E150" s="212"/>
      <c r="F150" s="212"/>
      <c r="G150" s="212"/>
      <c r="H150" s="214"/>
    </row>
    <row r="151" spans="2:8" x14ac:dyDescent="0.25">
      <c r="B151" s="212"/>
      <c r="C151" s="212"/>
      <c r="D151" s="212"/>
      <c r="E151" s="212"/>
      <c r="F151" s="212"/>
      <c r="G151" s="212"/>
      <c r="H151" s="214"/>
    </row>
    <row r="152" spans="2:8" x14ac:dyDescent="0.25">
      <c r="B152" s="212"/>
      <c r="C152" s="212"/>
      <c r="D152" s="212"/>
      <c r="E152" s="212"/>
      <c r="F152" s="212"/>
      <c r="G152" s="212"/>
      <c r="H152" s="214"/>
    </row>
    <row r="153" spans="2:8" x14ac:dyDescent="0.25">
      <c r="B153" s="212"/>
      <c r="C153" s="212"/>
      <c r="D153" s="212"/>
      <c r="E153" s="212"/>
      <c r="F153" s="212"/>
      <c r="G153" s="212"/>
      <c r="H153" s="214"/>
    </row>
    <row r="154" spans="2:8" x14ac:dyDescent="0.25">
      <c r="B154" s="212"/>
      <c r="C154" s="212"/>
      <c r="D154" s="212"/>
      <c r="E154" s="212"/>
      <c r="F154" s="212"/>
      <c r="G154" s="212"/>
      <c r="H154" s="214"/>
    </row>
    <row r="155" spans="2:8" x14ac:dyDescent="0.25">
      <c r="B155" s="212"/>
      <c r="C155" s="212"/>
      <c r="D155" s="212"/>
      <c r="E155" s="212"/>
      <c r="F155" s="212"/>
      <c r="G155" s="212"/>
      <c r="H155" s="214"/>
    </row>
    <row r="156" spans="2:8" x14ac:dyDescent="0.25">
      <c r="B156" s="212"/>
      <c r="C156" s="212"/>
      <c r="D156" s="212"/>
      <c r="E156" s="212"/>
      <c r="F156" s="212"/>
      <c r="G156" s="212"/>
      <c r="H156" s="214"/>
    </row>
    <row r="157" spans="2:8" x14ac:dyDescent="0.25">
      <c r="B157" s="212"/>
      <c r="C157" s="212"/>
      <c r="D157" s="212"/>
      <c r="E157" s="212"/>
      <c r="F157" s="212"/>
      <c r="G157" s="212"/>
      <c r="H157" s="214"/>
    </row>
    <row r="158" spans="2:8" x14ac:dyDescent="0.25">
      <c r="B158" s="212"/>
      <c r="C158" s="212"/>
      <c r="D158" s="212"/>
      <c r="E158" s="212"/>
      <c r="F158" s="212"/>
      <c r="G158" s="212"/>
      <c r="H158" s="214"/>
    </row>
    <row r="159" spans="2:8" x14ac:dyDescent="0.25">
      <c r="B159" s="212"/>
      <c r="C159" s="212"/>
      <c r="D159" s="212"/>
      <c r="E159" s="212"/>
      <c r="F159" s="212"/>
      <c r="G159" s="212"/>
      <c r="H159" s="214"/>
    </row>
    <row r="160" spans="2:8" x14ac:dyDescent="0.25">
      <c r="B160" s="212"/>
      <c r="C160" s="212"/>
      <c r="D160" s="212"/>
      <c r="E160" s="212"/>
      <c r="F160" s="212"/>
      <c r="G160" s="212"/>
      <c r="H160" s="214"/>
    </row>
    <row r="161" spans="2:8" x14ac:dyDescent="0.25">
      <c r="B161" s="212"/>
      <c r="C161" s="212"/>
      <c r="D161" s="212"/>
      <c r="E161" s="212"/>
      <c r="F161" s="212"/>
      <c r="G161" s="212"/>
      <c r="H161" s="214"/>
    </row>
    <row r="162" spans="2:8" x14ac:dyDescent="0.25">
      <c r="B162" s="212"/>
      <c r="C162" s="212"/>
      <c r="D162" s="212"/>
      <c r="E162" s="212"/>
      <c r="F162" s="212"/>
      <c r="G162" s="212"/>
      <c r="H162" s="214"/>
    </row>
    <row r="163" spans="2:8" x14ac:dyDescent="0.25">
      <c r="B163" s="212"/>
      <c r="C163" s="212"/>
      <c r="D163" s="212"/>
      <c r="E163" s="212"/>
      <c r="F163" s="212"/>
      <c r="G163" s="212"/>
      <c r="H163" s="214"/>
    </row>
    <row r="164" spans="2:8" x14ac:dyDescent="0.25">
      <c r="B164" s="212"/>
      <c r="C164" s="212"/>
      <c r="D164" s="212"/>
      <c r="E164" s="212"/>
      <c r="F164" s="212"/>
      <c r="G164" s="212"/>
      <c r="H164" s="214"/>
    </row>
    <row r="165" spans="2:8" x14ac:dyDescent="0.25">
      <c r="B165" s="212"/>
      <c r="C165" s="212"/>
      <c r="D165" s="212"/>
      <c r="E165" s="212"/>
      <c r="F165" s="212"/>
      <c r="G165" s="212"/>
      <c r="H165" s="214"/>
    </row>
    <row r="166" spans="2:8" x14ac:dyDescent="0.25">
      <c r="B166" s="212"/>
      <c r="C166" s="212"/>
      <c r="D166" s="212"/>
      <c r="E166" s="212"/>
      <c r="F166" s="212"/>
      <c r="G166" s="212"/>
      <c r="H166" s="214"/>
    </row>
    <row r="167" spans="2:8" x14ac:dyDescent="0.25">
      <c r="B167" s="212"/>
      <c r="C167" s="212"/>
      <c r="D167" s="212"/>
      <c r="E167" s="212"/>
      <c r="F167" s="212"/>
      <c r="G167" s="212"/>
      <c r="H167" s="214"/>
    </row>
    <row r="168" spans="2:8" x14ac:dyDescent="0.25">
      <c r="B168" s="35"/>
      <c r="C168" s="35"/>
      <c r="D168" s="35"/>
      <c r="E168" s="35"/>
      <c r="F168" s="35"/>
      <c r="G168" s="35"/>
      <c r="H168" s="19"/>
    </row>
    <row r="169" spans="2:8" x14ac:dyDescent="0.25">
      <c r="B169" s="35"/>
      <c r="C169" s="35"/>
      <c r="D169" s="35"/>
      <c r="E169" s="35"/>
      <c r="F169" s="35"/>
      <c r="G169" s="35"/>
      <c r="H169" s="19"/>
    </row>
    <row r="170" spans="2:8" x14ac:dyDescent="0.25">
      <c r="B170" s="35"/>
      <c r="C170" s="35"/>
      <c r="D170" s="35"/>
      <c r="E170" s="35"/>
      <c r="F170" s="35"/>
      <c r="G170" s="35"/>
      <c r="H170" s="19"/>
    </row>
    <row r="171" spans="2:8" x14ac:dyDescent="0.25">
      <c r="B171" s="35"/>
      <c r="C171" s="35"/>
      <c r="D171" s="35"/>
      <c r="E171" s="35"/>
      <c r="F171" s="35"/>
      <c r="G171" s="35"/>
      <c r="H171" s="19"/>
    </row>
    <row r="172" spans="2:8" x14ac:dyDescent="0.25">
      <c r="B172" s="35"/>
      <c r="C172" s="35"/>
      <c r="D172" s="35"/>
      <c r="E172" s="35"/>
      <c r="F172" s="35"/>
      <c r="G172" s="35"/>
      <c r="H172" s="19"/>
    </row>
    <row r="173" spans="2:8" x14ac:dyDescent="0.25">
      <c r="B173" s="35"/>
      <c r="C173" s="35"/>
      <c r="D173" s="35"/>
      <c r="E173" s="35"/>
      <c r="F173" s="35"/>
      <c r="G173" s="35"/>
      <c r="H173" s="19"/>
    </row>
    <row r="174" spans="2:8" x14ac:dyDescent="0.25">
      <c r="B174" s="35"/>
      <c r="C174" s="35"/>
      <c r="D174" s="35"/>
      <c r="E174" s="35"/>
      <c r="F174" s="35"/>
      <c r="G174" s="35"/>
      <c r="H174" s="19"/>
    </row>
    <row r="175" spans="2:8" x14ac:dyDescent="0.25">
      <c r="B175" s="35"/>
      <c r="C175" s="35"/>
      <c r="D175" s="35"/>
      <c r="E175" s="35"/>
      <c r="F175" s="35"/>
      <c r="G175" s="35"/>
      <c r="H175" s="19"/>
    </row>
    <row r="176" spans="2:8" x14ac:dyDescent="0.25">
      <c r="B176" s="35"/>
      <c r="C176" s="35"/>
      <c r="D176" s="35"/>
      <c r="E176" s="35"/>
      <c r="F176" s="35"/>
      <c r="G176" s="35"/>
      <c r="H176" s="19"/>
    </row>
    <row r="177" spans="2:8" x14ac:dyDescent="0.25">
      <c r="B177" s="35"/>
      <c r="C177" s="35"/>
      <c r="D177" s="35"/>
      <c r="E177" s="35"/>
      <c r="F177" s="35"/>
      <c r="G177" s="35"/>
      <c r="H177" s="19"/>
    </row>
    <row r="178" spans="2:8" x14ac:dyDescent="0.25">
      <c r="B178" s="35"/>
      <c r="C178" s="35"/>
      <c r="D178" s="35"/>
      <c r="E178" s="35"/>
      <c r="F178" s="35"/>
      <c r="G178" s="35"/>
      <c r="H178" s="19"/>
    </row>
    <row r="179" spans="2:8" x14ac:dyDescent="0.25">
      <c r="B179" s="35"/>
      <c r="C179" s="35"/>
      <c r="D179" s="35"/>
      <c r="E179" s="35"/>
      <c r="F179" s="35"/>
      <c r="G179" s="35"/>
      <c r="H179" s="19"/>
    </row>
    <row r="180" spans="2:8" x14ac:dyDescent="0.25">
      <c r="B180" s="35"/>
      <c r="C180" s="35"/>
      <c r="D180" s="35"/>
      <c r="E180" s="35"/>
      <c r="F180" s="35"/>
      <c r="G180" s="35"/>
      <c r="H180" s="19"/>
    </row>
    <row r="181" spans="2:8" x14ac:dyDescent="0.25">
      <c r="B181" s="35"/>
      <c r="C181" s="35"/>
      <c r="D181" s="35"/>
      <c r="E181" s="35"/>
      <c r="F181" s="35"/>
      <c r="G181" s="35"/>
      <c r="H181" s="19"/>
    </row>
    <row r="182" spans="2:8" x14ac:dyDescent="0.25">
      <c r="B182" s="35"/>
      <c r="C182" s="35"/>
      <c r="D182" s="35"/>
      <c r="E182" s="35"/>
      <c r="F182" s="35"/>
      <c r="G182" s="35"/>
      <c r="H182" s="19"/>
    </row>
    <row r="183" spans="2:8" x14ac:dyDescent="0.25">
      <c r="B183" s="35"/>
      <c r="C183" s="35"/>
      <c r="D183" s="35"/>
      <c r="E183" s="35"/>
      <c r="F183" s="35"/>
      <c r="G183" s="35"/>
      <c r="H183" s="19"/>
    </row>
    <row r="184" spans="2:8" x14ac:dyDescent="0.25">
      <c r="B184" s="35"/>
      <c r="C184" s="35"/>
      <c r="D184" s="35"/>
      <c r="E184" s="35"/>
      <c r="F184" s="35"/>
      <c r="G184" s="35"/>
      <c r="H184" s="19"/>
    </row>
    <row r="185" spans="2:8" x14ac:dyDescent="0.25">
      <c r="B185" s="35"/>
      <c r="C185" s="35"/>
      <c r="D185" s="35"/>
      <c r="E185" s="35"/>
      <c r="F185" s="35"/>
      <c r="G185" s="35"/>
      <c r="H185" s="19"/>
    </row>
    <row r="186" spans="2:8" x14ac:dyDescent="0.25">
      <c r="B186" s="35"/>
      <c r="C186" s="35"/>
      <c r="D186" s="35"/>
      <c r="E186" s="35"/>
      <c r="F186" s="35"/>
      <c r="G186" s="35"/>
      <c r="H186" s="19"/>
    </row>
    <row r="187" spans="2:8" x14ac:dyDescent="0.25">
      <c r="B187" s="35"/>
      <c r="C187" s="35"/>
      <c r="D187" s="35"/>
      <c r="E187" s="35"/>
      <c r="F187" s="35"/>
      <c r="G187" s="35"/>
      <c r="H187" s="19"/>
    </row>
    <row r="188" spans="2:8" x14ac:dyDescent="0.25">
      <c r="B188" s="35"/>
      <c r="C188" s="35"/>
      <c r="D188" s="35"/>
      <c r="E188" s="35"/>
      <c r="F188" s="35"/>
      <c r="G188" s="35"/>
      <c r="H188" s="19"/>
    </row>
    <row r="189" spans="2:8" x14ac:dyDescent="0.25">
      <c r="B189" s="35"/>
      <c r="C189" s="35"/>
      <c r="D189" s="35"/>
      <c r="E189" s="35"/>
      <c r="F189" s="35"/>
      <c r="G189" s="35"/>
      <c r="H189" s="19"/>
    </row>
    <row r="190" spans="2:8" x14ac:dyDescent="0.25">
      <c r="B190" s="35"/>
      <c r="C190" s="35"/>
      <c r="D190" s="35"/>
      <c r="E190" s="35"/>
      <c r="F190" s="35"/>
      <c r="G190" s="35"/>
      <c r="H190" s="19"/>
    </row>
    <row r="191" spans="2:8" x14ac:dyDescent="0.25">
      <c r="B191" s="35"/>
      <c r="C191" s="35"/>
      <c r="D191" s="35"/>
      <c r="E191" s="35"/>
      <c r="F191" s="35"/>
      <c r="G191" s="35"/>
      <c r="H191" s="19"/>
    </row>
    <row r="192" spans="2:8" x14ac:dyDescent="0.25">
      <c r="B192" s="35"/>
      <c r="C192" s="35"/>
      <c r="D192" s="35"/>
      <c r="E192" s="35"/>
      <c r="F192" s="35"/>
      <c r="G192" s="35"/>
      <c r="H192" s="19"/>
    </row>
    <row r="193" spans="2:8" x14ac:dyDescent="0.25">
      <c r="B193" s="35"/>
      <c r="C193" s="35"/>
      <c r="D193" s="35"/>
      <c r="E193" s="35"/>
      <c r="F193" s="35"/>
      <c r="G193" s="35"/>
      <c r="H193" s="19"/>
    </row>
    <row r="194" spans="2:8" x14ac:dyDescent="0.25">
      <c r="B194" s="35"/>
      <c r="C194" s="35"/>
      <c r="D194" s="35"/>
      <c r="E194" s="35"/>
      <c r="F194" s="35"/>
      <c r="G194" s="35"/>
      <c r="H194" s="19"/>
    </row>
    <row r="195" spans="2:8" x14ac:dyDescent="0.25">
      <c r="B195" s="35"/>
      <c r="C195" s="35"/>
      <c r="D195" s="35"/>
      <c r="E195" s="35"/>
      <c r="F195" s="35"/>
      <c r="G195" s="35"/>
      <c r="H195" s="19"/>
    </row>
    <row r="196" spans="2:8" x14ac:dyDescent="0.25">
      <c r="B196" s="35"/>
      <c r="C196" s="35"/>
      <c r="D196" s="35"/>
      <c r="E196" s="35"/>
      <c r="F196" s="35"/>
      <c r="G196" s="35"/>
      <c r="H196" s="19"/>
    </row>
    <row r="197" spans="2:8" x14ac:dyDescent="0.25">
      <c r="B197" s="35"/>
      <c r="C197" s="35"/>
      <c r="D197" s="35"/>
      <c r="E197" s="35"/>
      <c r="F197" s="35"/>
      <c r="G197" s="35"/>
      <c r="H197" s="19"/>
    </row>
    <row r="198" spans="2:8" x14ac:dyDescent="0.25">
      <c r="B198" s="35"/>
      <c r="C198" s="35"/>
      <c r="D198" s="35"/>
      <c r="E198" s="35"/>
      <c r="F198" s="35"/>
      <c r="G198" s="35"/>
      <c r="H198" s="19"/>
    </row>
    <row r="199" spans="2:8" x14ac:dyDescent="0.25">
      <c r="B199" s="35"/>
      <c r="C199" s="35"/>
      <c r="D199" s="35"/>
      <c r="E199" s="35"/>
      <c r="F199" s="35"/>
      <c r="G199" s="35"/>
      <c r="H199" s="19"/>
    </row>
    <row r="200" spans="2:8" x14ac:dyDescent="0.25">
      <c r="B200" s="35"/>
      <c r="C200" s="35"/>
      <c r="D200" s="35"/>
      <c r="E200" s="35"/>
      <c r="F200" s="35"/>
      <c r="G200" s="35"/>
      <c r="H200" s="19"/>
    </row>
    <row r="201" spans="2:8" x14ac:dyDescent="0.25">
      <c r="B201" s="35"/>
      <c r="C201" s="35"/>
      <c r="D201" s="35"/>
      <c r="E201" s="35"/>
      <c r="F201" s="35"/>
      <c r="G201" s="35"/>
      <c r="H201" s="19"/>
    </row>
    <row r="202" spans="2:8" x14ac:dyDescent="0.25">
      <c r="B202" s="35"/>
      <c r="C202" s="35"/>
      <c r="D202" s="35"/>
      <c r="E202" s="35"/>
      <c r="F202" s="35"/>
      <c r="G202" s="35"/>
      <c r="H202" s="19"/>
    </row>
    <row r="203" spans="2:8" x14ac:dyDescent="0.25">
      <c r="B203" s="35"/>
      <c r="C203" s="35"/>
      <c r="D203" s="35"/>
      <c r="E203" s="35"/>
      <c r="F203" s="35"/>
      <c r="G203" s="35"/>
      <c r="H203" s="19"/>
    </row>
    <row r="204" spans="2:8" x14ac:dyDescent="0.25">
      <c r="B204" s="35"/>
      <c r="C204" s="35"/>
      <c r="D204" s="35"/>
      <c r="E204" s="35"/>
      <c r="F204" s="35"/>
      <c r="G204" s="35"/>
      <c r="H204" s="19"/>
    </row>
    <row r="205" spans="2:8" x14ac:dyDescent="0.25">
      <c r="B205" s="35"/>
      <c r="C205" s="35"/>
      <c r="D205" s="35"/>
      <c r="E205" s="35"/>
      <c r="F205" s="35"/>
      <c r="G205" s="35"/>
      <c r="H205" s="19"/>
    </row>
    <row r="206" spans="2:8" x14ac:dyDescent="0.25">
      <c r="B206" s="35"/>
      <c r="C206" s="35"/>
      <c r="D206" s="35"/>
      <c r="E206" s="35"/>
      <c r="F206" s="35"/>
      <c r="G206" s="35"/>
      <c r="H206" s="19"/>
    </row>
    <row r="207" spans="2:8" x14ac:dyDescent="0.25">
      <c r="B207" s="35"/>
      <c r="C207" s="35"/>
      <c r="D207" s="35"/>
      <c r="E207" s="35"/>
      <c r="F207" s="35"/>
      <c r="G207" s="35"/>
      <c r="H207" s="19"/>
    </row>
    <row r="208" spans="2:8" x14ac:dyDescent="0.25">
      <c r="B208" s="35"/>
      <c r="C208" s="35"/>
      <c r="D208" s="35"/>
      <c r="E208" s="35"/>
      <c r="F208" s="35"/>
      <c r="G208" s="35"/>
      <c r="H208" s="19"/>
    </row>
    <row r="209" spans="2:8" x14ac:dyDescent="0.25">
      <c r="B209" s="35"/>
      <c r="C209" s="35"/>
      <c r="D209" s="35"/>
      <c r="E209" s="35"/>
      <c r="F209" s="35"/>
      <c r="G209" s="35"/>
      <c r="H209" s="19"/>
    </row>
    <row r="210" spans="2:8" x14ac:dyDescent="0.25">
      <c r="B210" s="35"/>
      <c r="C210" s="35"/>
      <c r="D210" s="35"/>
      <c r="E210" s="35"/>
      <c r="F210" s="35"/>
      <c r="G210" s="35"/>
      <c r="H210" s="19"/>
    </row>
    <row r="211" spans="2:8" x14ac:dyDescent="0.25">
      <c r="B211" s="35"/>
      <c r="C211" s="35"/>
      <c r="D211" s="35"/>
      <c r="E211" s="35"/>
      <c r="F211" s="35"/>
      <c r="G211" s="35"/>
      <c r="H211" s="19"/>
    </row>
    <row r="212" spans="2:8" x14ac:dyDescent="0.25">
      <c r="B212" s="35"/>
      <c r="C212" s="35"/>
      <c r="D212" s="35"/>
      <c r="E212" s="35"/>
      <c r="F212" s="35"/>
      <c r="G212" s="35"/>
      <c r="H212" s="19"/>
    </row>
    <row r="213" spans="2:8" x14ac:dyDescent="0.25">
      <c r="B213" s="35"/>
      <c r="C213" s="35"/>
      <c r="D213" s="35"/>
      <c r="E213" s="35"/>
      <c r="F213" s="35"/>
      <c r="G213" s="35"/>
      <c r="H213" s="19"/>
    </row>
    <row r="214" spans="2:8" x14ac:dyDescent="0.25">
      <c r="B214" s="35"/>
      <c r="C214" s="35"/>
      <c r="D214" s="35"/>
      <c r="E214" s="35"/>
      <c r="F214" s="35"/>
      <c r="G214" s="35"/>
      <c r="H214" s="19"/>
    </row>
    <row r="215" spans="2:8" x14ac:dyDescent="0.25">
      <c r="B215" s="35"/>
      <c r="C215" s="35"/>
      <c r="D215" s="35"/>
      <c r="E215" s="35"/>
      <c r="F215" s="35"/>
      <c r="G215" s="35"/>
      <c r="H215" s="19"/>
    </row>
    <row r="216" spans="2:8" x14ac:dyDescent="0.25">
      <c r="B216" s="35"/>
      <c r="C216" s="35"/>
      <c r="D216" s="35"/>
      <c r="E216" s="35"/>
      <c r="F216" s="35"/>
      <c r="G216" s="35"/>
      <c r="H216" s="19"/>
    </row>
    <row r="217" spans="2:8" x14ac:dyDescent="0.25">
      <c r="B217" s="35"/>
      <c r="C217" s="35"/>
      <c r="D217" s="35"/>
      <c r="E217" s="35"/>
      <c r="F217" s="35"/>
      <c r="G217" s="35"/>
      <c r="H217" s="19"/>
    </row>
    <row r="218" spans="2:8" x14ac:dyDescent="0.25">
      <c r="B218" s="35"/>
      <c r="C218" s="35"/>
      <c r="D218" s="35"/>
      <c r="E218" s="35"/>
      <c r="F218" s="35"/>
      <c r="G218" s="35"/>
      <c r="H218" s="19"/>
    </row>
    <row r="219" spans="2:8" x14ac:dyDescent="0.25">
      <c r="B219" s="35"/>
      <c r="C219" s="35"/>
      <c r="D219" s="35"/>
      <c r="E219" s="35"/>
      <c r="F219" s="35"/>
      <c r="G219" s="35"/>
      <c r="H219" s="19"/>
    </row>
    <row r="220" spans="2:8" x14ac:dyDescent="0.25">
      <c r="B220" s="35"/>
      <c r="C220" s="35"/>
      <c r="D220" s="35"/>
      <c r="E220" s="35"/>
      <c r="F220" s="35"/>
      <c r="G220" s="35"/>
      <c r="H220" s="19"/>
    </row>
    <row r="221" spans="2:8" x14ac:dyDescent="0.25">
      <c r="B221" s="35"/>
      <c r="C221" s="35"/>
      <c r="D221" s="35"/>
      <c r="E221" s="35"/>
      <c r="F221" s="35"/>
      <c r="G221" s="35"/>
      <c r="H221" s="19"/>
    </row>
    <row r="222" spans="2:8" x14ac:dyDescent="0.25">
      <c r="B222" s="35"/>
      <c r="C222" s="35"/>
      <c r="D222" s="35"/>
      <c r="E222" s="35"/>
      <c r="F222" s="35"/>
      <c r="G222" s="35"/>
      <c r="H222" s="19"/>
    </row>
    <row r="223" spans="2:8" x14ac:dyDescent="0.25">
      <c r="B223" s="35"/>
      <c r="C223" s="35"/>
      <c r="D223" s="35"/>
      <c r="E223" s="35"/>
      <c r="F223" s="35"/>
      <c r="G223" s="35"/>
      <c r="H223" s="19"/>
    </row>
    <row r="224" spans="2:8" x14ac:dyDescent="0.25">
      <c r="B224" s="35"/>
      <c r="C224" s="35"/>
      <c r="D224" s="35"/>
      <c r="E224" s="35"/>
      <c r="F224" s="35"/>
      <c r="G224" s="35"/>
      <c r="H224" s="19"/>
    </row>
    <row r="225" spans="2:8" x14ac:dyDescent="0.25">
      <c r="B225" s="35"/>
      <c r="C225" s="35"/>
      <c r="D225" s="35"/>
      <c r="E225" s="35"/>
      <c r="F225" s="35"/>
      <c r="G225" s="35"/>
      <c r="H225" s="19"/>
    </row>
    <row r="226" spans="2:8" x14ac:dyDescent="0.25">
      <c r="B226" s="35"/>
      <c r="C226" s="35"/>
      <c r="D226" s="35"/>
      <c r="E226" s="35"/>
      <c r="F226" s="35"/>
      <c r="G226" s="35"/>
      <c r="H226" s="19"/>
    </row>
    <row r="227" spans="2:8" x14ac:dyDescent="0.25">
      <c r="B227" s="35"/>
      <c r="C227" s="35"/>
      <c r="D227" s="35"/>
      <c r="E227" s="35"/>
      <c r="F227" s="35"/>
      <c r="G227" s="35"/>
      <c r="H227" s="19"/>
    </row>
    <row r="228" spans="2:8" x14ac:dyDescent="0.25">
      <c r="B228" s="35"/>
      <c r="C228" s="35"/>
      <c r="D228" s="35"/>
      <c r="E228" s="35"/>
      <c r="F228" s="35"/>
      <c r="G228" s="35"/>
      <c r="H228" s="19"/>
    </row>
    <row r="229" spans="2:8" x14ac:dyDescent="0.25">
      <c r="B229" s="35"/>
      <c r="C229" s="35"/>
      <c r="D229" s="35"/>
      <c r="E229" s="35"/>
      <c r="F229" s="35"/>
      <c r="G229" s="35"/>
      <c r="H229" s="19"/>
    </row>
    <row r="230" spans="2:8" x14ac:dyDescent="0.25">
      <c r="B230" s="35"/>
      <c r="C230" s="35"/>
      <c r="D230" s="35"/>
      <c r="E230" s="35"/>
      <c r="F230" s="35"/>
      <c r="G230" s="35"/>
      <c r="H230" s="19"/>
    </row>
    <row r="231" spans="2:8" x14ac:dyDescent="0.25">
      <c r="B231" s="35"/>
      <c r="C231" s="35"/>
      <c r="D231" s="35"/>
      <c r="E231" s="35"/>
      <c r="F231" s="35"/>
      <c r="G231" s="35"/>
      <c r="H231" s="19"/>
    </row>
    <row r="232" spans="2:8" x14ac:dyDescent="0.25">
      <c r="B232" s="35"/>
      <c r="C232" s="35"/>
      <c r="D232" s="35"/>
      <c r="E232" s="35"/>
      <c r="F232" s="35"/>
      <c r="G232" s="35"/>
      <c r="H232" s="19"/>
    </row>
    <row r="233" spans="2:8" x14ac:dyDescent="0.25">
      <c r="B233" s="35"/>
      <c r="C233" s="35"/>
      <c r="D233" s="35"/>
      <c r="E233" s="35"/>
      <c r="F233" s="35"/>
      <c r="G233" s="35"/>
      <c r="H233" s="19"/>
    </row>
    <row r="234" spans="2:8" x14ac:dyDescent="0.25">
      <c r="B234" s="35"/>
      <c r="C234" s="35"/>
      <c r="D234" s="35"/>
      <c r="E234" s="35"/>
      <c r="F234" s="35"/>
      <c r="G234" s="35"/>
      <c r="H234" s="19"/>
    </row>
    <row r="235" spans="2:8" x14ac:dyDescent="0.25">
      <c r="B235" s="35"/>
      <c r="C235" s="35"/>
      <c r="D235" s="35"/>
      <c r="E235" s="35"/>
      <c r="F235" s="35"/>
      <c r="G235" s="35"/>
      <c r="H235" s="19"/>
    </row>
    <row r="236" spans="2:8" x14ac:dyDescent="0.25">
      <c r="B236" s="35"/>
      <c r="C236" s="35"/>
      <c r="D236" s="35"/>
      <c r="E236" s="35"/>
      <c r="F236" s="35"/>
      <c r="G236" s="35"/>
      <c r="H236" s="19"/>
    </row>
    <row r="237" spans="2:8" x14ac:dyDescent="0.25">
      <c r="B237" s="35"/>
      <c r="C237" s="35"/>
      <c r="D237" s="35"/>
      <c r="E237" s="35"/>
      <c r="F237" s="35"/>
      <c r="G237" s="35"/>
      <c r="H237" s="19"/>
    </row>
    <row r="238" spans="2:8" x14ac:dyDescent="0.25">
      <c r="B238" s="35"/>
      <c r="C238" s="35"/>
      <c r="D238" s="35"/>
      <c r="E238" s="35"/>
      <c r="F238" s="35"/>
      <c r="G238" s="35"/>
      <c r="H238" s="19"/>
    </row>
    <row r="239" spans="2:8" x14ac:dyDescent="0.25">
      <c r="B239" s="35"/>
      <c r="C239" s="35"/>
      <c r="D239" s="35"/>
      <c r="E239" s="35"/>
      <c r="F239" s="35"/>
      <c r="G239" s="35"/>
      <c r="H239" s="19"/>
    </row>
    <row r="240" spans="2:8" x14ac:dyDescent="0.25">
      <c r="B240" s="35"/>
      <c r="C240" s="35"/>
      <c r="D240" s="35"/>
      <c r="E240" s="35"/>
      <c r="F240" s="35"/>
      <c r="G240" s="35"/>
      <c r="H240" s="19"/>
    </row>
    <row r="241" spans="2:8" x14ac:dyDescent="0.25">
      <c r="B241" s="35"/>
      <c r="C241" s="35"/>
      <c r="D241" s="35"/>
      <c r="E241" s="35"/>
      <c r="F241" s="35"/>
      <c r="G241" s="35"/>
      <c r="H241" s="19"/>
    </row>
    <row r="242" spans="2:8" x14ac:dyDescent="0.25">
      <c r="B242" s="35"/>
      <c r="C242" s="35"/>
      <c r="D242" s="35"/>
      <c r="E242" s="35"/>
      <c r="F242" s="35"/>
      <c r="G242" s="35"/>
      <c r="H242" s="19"/>
    </row>
    <row r="243" spans="2:8" x14ac:dyDescent="0.25">
      <c r="B243" s="35"/>
      <c r="C243" s="35"/>
      <c r="D243" s="35"/>
      <c r="E243" s="35"/>
      <c r="F243" s="35"/>
      <c r="G243" s="35"/>
      <c r="H243" s="19"/>
    </row>
    <row r="244" spans="2:8" x14ac:dyDescent="0.25">
      <c r="B244" s="35"/>
      <c r="C244" s="35"/>
      <c r="D244" s="35"/>
      <c r="E244" s="35"/>
      <c r="F244" s="35"/>
      <c r="G244" s="35"/>
      <c r="H244" s="19"/>
    </row>
    <row r="245" spans="2:8" x14ac:dyDescent="0.25">
      <c r="B245" s="35"/>
      <c r="C245" s="35"/>
      <c r="D245" s="35"/>
      <c r="E245" s="35"/>
      <c r="F245" s="35"/>
      <c r="G245" s="35"/>
      <c r="H245" s="19"/>
    </row>
    <row r="246" spans="2:8" x14ac:dyDescent="0.25">
      <c r="B246" s="35"/>
      <c r="C246" s="35"/>
      <c r="D246" s="35"/>
      <c r="E246" s="35"/>
      <c r="F246" s="35"/>
      <c r="G246" s="35"/>
      <c r="H246" s="19"/>
    </row>
    <row r="247" spans="2:8" x14ac:dyDescent="0.25">
      <c r="B247" s="35"/>
      <c r="C247" s="35"/>
      <c r="D247" s="35"/>
      <c r="E247" s="35"/>
      <c r="F247" s="35"/>
      <c r="G247" s="35"/>
      <c r="H247" s="19"/>
    </row>
    <row r="248" spans="2:8" x14ac:dyDescent="0.25">
      <c r="B248" s="35"/>
      <c r="C248" s="35"/>
      <c r="D248" s="35"/>
      <c r="E248" s="35"/>
      <c r="F248" s="35"/>
      <c r="G248" s="35"/>
      <c r="H248" s="19"/>
    </row>
    <row r="249" spans="2:8" x14ac:dyDescent="0.25">
      <c r="B249" s="35"/>
      <c r="C249" s="35"/>
      <c r="D249" s="35"/>
      <c r="E249" s="35"/>
      <c r="F249" s="35"/>
      <c r="G249" s="35"/>
      <c r="H249" s="19"/>
    </row>
    <row r="250" spans="2:8" x14ac:dyDescent="0.25">
      <c r="B250" s="35"/>
      <c r="C250" s="35"/>
      <c r="D250" s="35"/>
      <c r="E250" s="35"/>
      <c r="F250" s="35"/>
      <c r="G250" s="35"/>
      <c r="H250" s="19"/>
    </row>
    <row r="251" spans="2:8" x14ac:dyDescent="0.25">
      <c r="B251" s="35"/>
      <c r="C251" s="35"/>
      <c r="D251" s="35"/>
      <c r="E251" s="35"/>
      <c r="F251" s="35"/>
      <c r="G251" s="35"/>
      <c r="H251" s="19"/>
    </row>
    <row r="252" spans="2:8" x14ac:dyDescent="0.25">
      <c r="B252" s="35"/>
      <c r="C252" s="35"/>
      <c r="D252" s="35"/>
      <c r="E252" s="35"/>
      <c r="F252" s="35"/>
      <c r="G252" s="35"/>
      <c r="H252" s="19"/>
    </row>
    <row r="253" spans="2:8" x14ac:dyDescent="0.25">
      <c r="B253" s="35"/>
      <c r="C253" s="35"/>
      <c r="D253" s="35"/>
      <c r="E253" s="35"/>
      <c r="F253" s="35"/>
      <c r="G253" s="35"/>
      <c r="H253" s="19"/>
    </row>
    <row r="254" spans="2:8" x14ac:dyDescent="0.25">
      <c r="B254" s="35"/>
      <c r="C254" s="35"/>
      <c r="D254" s="35"/>
      <c r="E254" s="35"/>
      <c r="F254" s="35"/>
      <c r="G254" s="35"/>
      <c r="H254" s="19"/>
    </row>
    <row r="255" spans="2:8" x14ac:dyDescent="0.25">
      <c r="B255" s="35"/>
      <c r="C255" s="35"/>
      <c r="D255" s="35"/>
      <c r="E255" s="35"/>
      <c r="F255" s="35"/>
      <c r="G255" s="35"/>
      <c r="H255" s="19"/>
    </row>
    <row r="256" spans="2:8" x14ac:dyDescent="0.25">
      <c r="B256" s="35"/>
      <c r="C256" s="35"/>
      <c r="D256" s="35"/>
      <c r="E256" s="35"/>
      <c r="F256" s="35"/>
      <c r="G256" s="35"/>
      <c r="H256" s="19"/>
    </row>
    <row r="257" spans="2:8" x14ac:dyDescent="0.25">
      <c r="B257" s="35"/>
      <c r="C257" s="35"/>
      <c r="D257" s="35"/>
      <c r="E257" s="35"/>
      <c r="F257" s="35"/>
      <c r="G257" s="35"/>
      <c r="H257" s="19"/>
    </row>
    <row r="258" spans="2:8" x14ac:dyDescent="0.25">
      <c r="B258" s="35"/>
      <c r="C258" s="35"/>
      <c r="D258" s="35"/>
      <c r="E258" s="35"/>
      <c r="F258" s="35"/>
      <c r="G258" s="35"/>
      <c r="H258" s="19"/>
    </row>
    <row r="259" spans="2:8" x14ac:dyDescent="0.25">
      <c r="B259" s="35"/>
      <c r="C259" s="35"/>
      <c r="D259" s="35"/>
      <c r="E259" s="35"/>
      <c r="F259" s="35"/>
      <c r="G259" s="35"/>
      <c r="H259" s="19"/>
    </row>
    <row r="260" spans="2:8" x14ac:dyDescent="0.25">
      <c r="B260" s="35"/>
      <c r="C260" s="35"/>
      <c r="D260" s="35"/>
      <c r="E260" s="35"/>
      <c r="F260" s="35"/>
      <c r="G260" s="35"/>
      <c r="H260" s="19"/>
    </row>
    <row r="261" spans="2:8" x14ac:dyDescent="0.25">
      <c r="B261" s="35"/>
      <c r="C261" s="35"/>
      <c r="D261" s="35"/>
      <c r="E261" s="35"/>
      <c r="F261" s="35"/>
      <c r="G261" s="35"/>
      <c r="H261" s="19"/>
    </row>
    <row r="262" spans="2:8" x14ac:dyDescent="0.25">
      <c r="B262" s="35"/>
      <c r="C262" s="35"/>
      <c r="D262" s="35"/>
      <c r="E262" s="35"/>
      <c r="F262" s="35"/>
      <c r="G262" s="35"/>
      <c r="H262" s="19"/>
    </row>
    <row r="263" spans="2:8" x14ac:dyDescent="0.25">
      <c r="B263" s="35"/>
      <c r="C263" s="35"/>
      <c r="D263" s="35"/>
      <c r="E263" s="35"/>
      <c r="F263" s="35"/>
      <c r="G263" s="35"/>
      <c r="H263" s="19"/>
    </row>
    <row r="264" spans="2:8" x14ac:dyDescent="0.25">
      <c r="B264" s="35"/>
      <c r="C264" s="35"/>
      <c r="D264" s="35"/>
      <c r="E264" s="35"/>
      <c r="F264" s="35"/>
      <c r="G264" s="35"/>
      <c r="H264" s="19"/>
    </row>
    <row r="265" spans="2:8" x14ac:dyDescent="0.25">
      <c r="B265" s="35"/>
      <c r="C265" s="35"/>
      <c r="D265" s="35"/>
      <c r="E265" s="35"/>
      <c r="F265" s="35"/>
      <c r="G265" s="35"/>
      <c r="H265" s="19"/>
    </row>
    <row r="266" spans="2:8" x14ac:dyDescent="0.25">
      <c r="B266" s="35"/>
      <c r="C266" s="35"/>
      <c r="D266" s="35"/>
      <c r="E266" s="35"/>
      <c r="F266" s="35"/>
      <c r="G266" s="35"/>
      <c r="H266" s="19"/>
    </row>
    <row r="267" spans="2:8" x14ac:dyDescent="0.25">
      <c r="B267" s="35"/>
      <c r="C267" s="35"/>
      <c r="D267" s="35"/>
      <c r="E267" s="35"/>
      <c r="F267" s="35"/>
      <c r="G267" s="35"/>
      <c r="H267" s="19"/>
    </row>
    <row r="268" spans="2:8" x14ac:dyDescent="0.25">
      <c r="B268" s="35"/>
      <c r="C268" s="35"/>
      <c r="D268" s="35"/>
      <c r="E268" s="35"/>
      <c r="F268" s="35"/>
      <c r="G268" s="35"/>
      <c r="H268" s="19"/>
    </row>
    <row r="269" spans="2:8" x14ac:dyDescent="0.25">
      <c r="B269" s="35"/>
      <c r="C269" s="35"/>
      <c r="D269" s="35"/>
      <c r="E269" s="35"/>
      <c r="F269" s="35"/>
      <c r="G269" s="35"/>
      <c r="H269" s="19"/>
    </row>
    <row r="270" spans="2:8" x14ac:dyDescent="0.25">
      <c r="B270" s="35"/>
      <c r="C270" s="35"/>
      <c r="D270" s="35"/>
      <c r="E270" s="35"/>
      <c r="F270" s="35"/>
      <c r="G270" s="35"/>
      <c r="H270" s="19"/>
    </row>
    <row r="271" spans="2:8" x14ac:dyDescent="0.25">
      <c r="B271" s="35"/>
      <c r="C271" s="35"/>
      <c r="D271" s="35"/>
      <c r="E271" s="35"/>
      <c r="F271" s="35"/>
      <c r="G271" s="35"/>
      <c r="H271" s="19"/>
    </row>
    <row r="272" spans="2:8" x14ac:dyDescent="0.25">
      <c r="B272" s="35"/>
      <c r="C272" s="35"/>
      <c r="D272" s="35"/>
      <c r="E272" s="35"/>
      <c r="F272" s="35"/>
      <c r="G272" s="35"/>
      <c r="H272" s="19"/>
    </row>
    <row r="273" spans="2:8" x14ac:dyDescent="0.25">
      <c r="B273" s="35"/>
      <c r="C273" s="35"/>
      <c r="D273" s="35"/>
      <c r="E273" s="35"/>
      <c r="F273" s="35"/>
      <c r="G273" s="35"/>
      <c r="H273" s="19"/>
    </row>
    <row r="274" spans="2:8" x14ac:dyDescent="0.25">
      <c r="B274" s="35"/>
      <c r="C274" s="35"/>
      <c r="D274" s="35"/>
      <c r="E274" s="35"/>
      <c r="F274" s="35"/>
      <c r="G274" s="35"/>
      <c r="H274" s="19"/>
    </row>
    <row r="275" spans="2:8" x14ac:dyDescent="0.25">
      <c r="B275" s="35"/>
      <c r="C275" s="35"/>
      <c r="D275" s="35"/>
      <c r="E275" s="35"/>
      <c r="F275" s="35"/>
      <c r="G275" s="35"/>
      <c r="H275" s="19"/>
    </row>
    <row r="276" spans="2:8" x14ac:dyDescent="0.25">
      <c r="B276" s="35"/>
      <c r="C276" s="35"/>
      <c r="D276" s="35"/>
      <c r="E276" s="35"/>
      <c r="F276" s="35"/>
      <c r="G276" s="35"/>
      <c r="H276" s="19"/>
    </row>
    <row r="277" spans="2:8" x14ac:dyDescent="0.25">
      <c r="B277" s="35"/>
      <c r="C277" s="35"/>
      <c r="D277" s="35"/>
      <c r="E277" s="35"/>
      <c r="F277" s="35"/>
      <c r="G277" s="35"/>
      <c r="H277" s="19"/>
    </row>
    <row r="278" spans="2:8" x14ac:dyDescent="0.25">
      <c r="B278" s="35"/>
      <c r="C278" s="35"/>
      <c r="D278" s="35"/>
      <c r="E278" s="35"/>
      <c r="F278" s="35"/>
      <c r="G278" s="35"/>
      <c r="H278" s="19"/>
    </row>
    <row r="279" spans="2:8" x14ac:dyDescent="0.25">
      <c r="B279" s="35"/>
      <c r="C279" s="35"/>
      <c r="D279" s="35"/>
      <c r="E279" s="35"/>
      <c r="F279" s="35"/>
      <c r="G279" s="35"/>
      <c r="H279" s="19"/>
    </row>
    <row r="280" spans="2:8" x14ac:dyDescent="0.25">
      <c r="B280" s="35"/>
      <c r="C280" s="35"/>
      <c r="D280" s="35"/>
      <c r="E280" s="35"/>
      <c r="F280" s="35"/>
      <c r="G280" s="35"/>
      <c r="H280" s="19"/>
    </row>
    <row r="281" spans="2:8" x14ac:dyDescent="0.25">
      <c r="B281" s="35"/>
      <c r="C281" s="35"/>
      <c r="D281" s="35"/>
      <c r="E281" s="35"/>
      <c r="F281" s="35"/>
      <c r="G281" s="35"/>
      <c r="H281" s="19"/>
    </row>
    <row r="282" spans="2:8" x14ac:dyDescent="0.25">
      <c r="B282" s="35"/>
      <c r="C282" s="35"/>
      <c r="D282" s="35"/>
      <c r="E282" s="35"/>
      <c r="F282" s="35"/>
      <c r="G282" s="35"/>
      <c r="H282" s="19"/>
    </row>
    <row r="283" spans="2:8" x14ac:dyDescent="0.25">
      <c r="B283" s="35"/>
      <c r="C283" s="35"/>
      <c r="D283" s="35"/>
      <c r="E283" s="35"/>
      <c r="F283" s="35"/>
      <c r="G283" s="35"/>
      <c r="H283" s="19"/>
    </row>
    <row r="284" spans="2:8" x14ac:dyDescent="0.25">
      <c r="B284" s="35"/>
      <c r="C284" s="35"/>
      <c r="D284" s="35"/>
      <c r="E284" s="35"/>
      <c r="F284" s="35"/>
      <c r="G284" s="35"/>
      <c r="H284" s="19"/>
    </row>
    <row r="285" spans="2:8" x14ac:dyDescent="0.25">
      <c r="B285" s="35"/>
      <c r="C285" s="35"/>
      <c r="D285" s="35"/>
      <c r="E285" s="35"/>
      <c r="F285" s="35"/>
      <c r="G285" s="35"/>
      <c r="H285" s="19"/>
    </row>
    <row r="286" spans="2:8" x14ac:dyDescent="0.25">
      <c r="B286" s="35"/>
      <c r="C286" s="35"/>
      <c r="D286" s="35"/>
      <c r="E286" s="35"/>
      <c r="F286" s="35"/>
      <c r="G286" s="35"/>
      <c r="H286" s="19"/>
    </row>
    <row r="287" spans="2:8" x14ac:dyDescent="0.25">
      <c r="B287" s="35"/>
      <c r="C287" s="35"/>
      <c r="D287" s="35"/>
      <c r="E287" s="35"/>
      <c r="F287" s="35"/>
      <c r="G287" s="35"/>
      <c r="H287" s="19"/>
    </row>
    <row r="288" spans="2:8" x14ac:dyDescent="0.25">
      <c r="B288" s="35"/>
      <c r="C288" s="35"/>
      <c r="D288" s="35"/>
      <c r="E288" s="35"/>
      <c r="F288" s="35"/>
      <c r="G288" s="35"/>
      <c r="H288" s="19"/>
    </row>
    <row r="289" spans="2:8" x14ac:dyDescent="0.25">
      <c r="B289" s="35"/>
      <c r="C289" s="35"/>
      <c r="D289" s="35"/>
      <c r="E289" s="35"/>
      <c r="F289" s="35"/>
      <c r="G289" s="35"/>
      <c r="H289" s="19"/>
    </row>
    <row r="290" spans="2:8" x14ac:dyDescent="0.25">
      <c r="B290" s="35"/>
      <c r="C290" s="35"/>
      <c r="D290" s="35"/>
      <c r="E290" s="35"/>
      <c r="F290" s="35"/>
      <c r="G290" s="35"/>
      <c r="H290" s="19"/>
    </row>
    <row r="291" spans="2:8" x14ac:dyDescent="0.25">
      <c r="B291" s="35"/>
      <c r="C291" s="35"/>
      <c r="D291" s="35"/>
      <c r="E291" s="35"/>
      <c r="F291" s="35"/>
      <c r="G291" s="35"/>
      <c r="H291" s="19"/>
    </row>
    <row r="292" spans="2:8" x14ac:dyDescent="0.25">
      <c r="B292" s="35"/>
      <c r="C292" s="35"/>
      <c r="D292" s="35"/>
      <c r="E292" s="35"/>
      <c r="F292" s="35"/>
      <c r="G292" s="35"/>
      <c r="H292" s="19"/>
    </row>
    <row r="293" spans="2:8" x14ac:dyDescent="0.25">
      <c r="B293" s="35"/>
      <c r="C293" s="35"/>
      <c r="D293" s="35"/>
      <c r="E293" s="35"/>
      <c r="F293" s="35"/>
      <c r="G293" s="35"/>
      <c r="H293" s="19"/>
    </row>
    <row r="294" spans="2:8" x14ac:dyDescent="0.25">
      <c r="B294" s="35"/>
      <c r="C294" s="35"/>
      <c r="D294" s="35"/>
      <c r="E294" s="35"/>
      <c r="F294" s="35"/>
      <c r="G294" s="35"/>
      <c r="H294" s="19"/>
    </row>
    <row r="295" spans="2:8" x14ac:dyDescent="0.25">
      <c r="B295" s="35"/>
      <c r="C295" s="35"/>
      <c r="D295" s="35"/>
      <c r="E295" s="35"/>
      <c r="F295" s="35"/>
      <c r="G295" s="35"/>
      <c r="H295" s="19"/>
    </row>
    <row r="296" spans="2:8" x14ac:dyDescent="0.25">
      <c r="B296" s="35"/>
      <c r="C296" s="35"/>
      <c r="D296" s="35"/>
      <c r="E296" s="35"/>
      <c r="F296" s="35"/>
      <c r="G296" s="35"/>
      <c r="H296" s="19"/>
    </row>
    <row r="297" spans="2:8" x14ac:dyDescent="0.25">
      <c r="B297" s="35"/>
      <c r="C297" s="35"/>
      <c r="D297" s="35"/>
      <c r="E297" s="35"/>
      <c r="F297" s="35"/>
      <c r="G297" s="35"/>
      <c r="H297" s="19"/>
    </row>
    <row r="298" spans="2:8" x14ac:dyDescent="0.25">
      <c r="B298" s="35"/>
      <c r="C298" s="35"/>
      <c r="D298" s="35"/>
      <c r="E298" s="35"/>
      <c r="F298" s="35"/>
      <c r="G298" s="35"/>
      <c r="H298" s="19"/>
    </row>
    <row r="299" spans="2:8" x14ac:dyDescent="0.25">
      <c r="B299" s="35"/>
      <c r="C299" s="35"/>
      <c r="D299" s="35"/>
      <c r="E299" s="35"/>
      <c r="F299" s="35"/>
      <c r="G299" s="35"/>
      <c r="H299" s="19"/>
    </row>
    <row r="300" spans="2:8" x14ac:dyDescent="0.25">
      <c r="B300" s="35"/>
      <c r="C300" s="35"/>
      <c r="D300" s="35"/>
      <c r="E300" s="35"/>
      <c r="F300" s="35"/>
      <c r="G300" s="35"/>
      <c r="H300" s="19"/>
    </row>
    <row r="301" spans="2:8" x14ac:dyDescent="0.25">
      <c r="B301" s="35"/>
      <c r="C301" s="35"/>
      <c r="D301" s="35"/>
      <c r="E301" s="35"/>
      <c r="F301" s="35"/>
      <c r="G301" s="35"/>
      <c r="H301" s="19"/>
    </row>
    <row r="302" spans="2:8" x14ac:dyDescent="0.25">
      <c r="B302" s="35"/>
      <c r="C302" s="35"/>
      <c r="D302" s="35"/>
      <c r="E302" s="35"/>
      <c r="F302" s="35"/>
      <c r="G302" s="35"/>
      <c r="H302" s="19"/>
    </row>
    <row r="303" spans="2:8" x14ac:dyDescent="0.25">
      <c r="B303" s="35"/>
      <c r="C303" s="35"/>
      <c r="D303" s="35"/>
      <c r="E303" s="35"/>
      <c r="F303" s="35"/>
      <c r="G303" s="35"/>
      <c r="H303" s="19"/>
    </row>
    <row r="304" spans="2:8" x14ac:dyDescent="0.25">
      <c r="B304" s="35"/>
      <c r="C304" s="35"/>
      <c r="D304" s="35"/>
      <c r="E304" s="35"/>
      <c r="F304" s="35"/>
      <c r="G304" s="35"/>
      <c r="H304" s="19"/>
    </row>
    <row r="305" spans="2:8" x14ac:dyDescent="0.25">
      <c r="B305" s="35"/>
      <c r="C305" s="35"/>
      <c r="D305" s="35"/>
      <c r="E305" s="35"/>
      <c r="F305" s="35"/>
      <c r="G305" s="35"/>
      <c r="H305" s="19"/>
    </row>
    <row r="306" spans="2:8" x14ac:dyDescent="0.25">
      <c r="B306" s="35"/>
      <c r="C306" s="35"/>
      <c r="D306" s="35"/>
      <c r="E306" s="35"/>
      <c r="F306" s="35"/>
      <c r="G306" s="35"/>
      <c r="H306" s="19"/>
    </row>
    <row r="307" spans="2:8" x14ac:dyDescent="0.25">
      <c r="B307" s="35"/>
      <c r="C307" s="35"/>
      <c r="D307" s="35"/>
      <c r="E307" s="35"/>
      <c r="F307" s="35"/>
      <c r="G307" s="35"/>
      <c r="H307" s="19"/>
    </row>
    <row r="308" spans="2:8" x14ac:dyDescent="0.25">
      <c r="B308" s="35"/>
      <c r="C308" s="35"/>
      <c r="D308" s="35"/>
      <c r="E308" s="35"/>
      <c r="F308" s="35"/>
      <c r="G308" s="35"/>
      <c r="H308" s="19"/>
    </row>
    <row r="309" spans="2:8" x14ac:dyDescent="0.25">
      <c r="B309" s="35"/>
      <c r="C309" s="35"/>
      <c r="D309" s="35"/>
      <c r="E309" s="35"/>
      <c r="F309" s="35"/>
      <c r="G309" s="35"/>
      <c r="H309" s="19"/>
    </row>
    <row r="310" spans="2:8" x14ac:dyDescent="0.25">
      <c r="B310" s="35"/>
      <c r="C310" s="35"/>
      <c r="D310" s="35"/>
      <c r="E310" s="35"/>
      <c r="F310" s="35"/>
      <c r="G310" s="35"/>
      <c r="H310" s="19"/>
    </row>
    <row r="311" spans="2:8" x14ac:dyDescent="0.25">
      <c r="B311" s="35"/>
      <c r="C311" s="35"/>
      <c r="D311" s="35"/>
      <c r="E311" s="35"/>
      <c r="F311" s="35"/>
      <c r="G311" s="35"/>
      <c r="H311" s="19"/>
    </row>
    <row r="312" spans="2:8" x14ac:dyDescent="0.25">
      <c r="B312" s="35"/>
      <c r="C312" s="35"/>
      <c r="D312" s="35"/>
      <c r="E312" s="35"/>
      <c r="F312" s="35"/>
      <c r="G312" s="35"/>
      <c r="H312" s="19"/>
    </row>
    <row r="313" spans="2:8" x14ac:dyDescent="0.25">
      <c r="B313" s="35"/>
      <c r="C313" s="35"/>
      <c r="D313" s="35"/>
      <c r="E313" s="35"/>
      <c r="F313" s="35"/>
      <c r="G313" s="35"/>
      <c r="H313" s="19"/>
    </row>
    <row r="314" spans="2:8" x14ac:dyDescent="0.25">
      <c r="B314" s="35"/>
      <c r="C314" s="35"/>
      <c r="D314" s="35"/>
      <c r="E314" s="35"/>
      <c r="F314" s="35"/>
      <c r="G314" s="35"/>
      <c r="H314" s="19"/>
    </row>
    <row r="315" spans="2:8" x14ac:dyDescent="0.25">
      <c r="B315" s="35"/>
      <c r="C315" s="35"/>
      <c r="D315" s="35"/>
      <c r="E315" s="35"/>
      <c r="F315" s="35"/>
      <c r="G315" s="35"/>
      <c r="H315" s="19"/>
    </row>
    <row r="316" spans="2:8" x14ac:dyDescent="0.25">
      <c r="B316" s="35"/>
      <c r="C316" s="35"/>
      <c r="D316" s="35"/>
      <c r="E316" s="35"/>
      <c r="F316" s="35"/>
      <c r="G316" s="35"/>
      <c r="H316" s="19"/>
    </row>
    <row r="317" spans="2:8" x14ac:dyDescent="0.25">
      <c r="B317" s="35"/>
      <c r="C317" s="35"/>
      <c r="D317" s="35"/>
      <c r="E317" s="35"/>
      <c r="F317" s="35"/>
      <c r="G317" s="35"/>
      <c r="H317" s="19"/>
    </row>
    <row r="318" spans="2:8" x14ac:dyDescent="0.25">
      <c r="B318" s="35"/>
      <c r="C318" s="35"/>
      <c r="D318" s="35"/>
      <c r="E318" s="35"/>
      <c r="F318" s="35"/>
      <c r="G318" s="35"/>
      <c r="H318" s="19"/>
    </row>
    <row r="319" spans="2:8" x14ac:dyDescent="0.25">
      <c r="B319" s="35"/>
      <c r="C319" s="35"/>
      <c r="D319" s="35"/>
      <c r="E319" s="35"/>
      <c r="F319" s="35"/>
      <c r="G319" s="35"/>
      <c r="H319" s="19"/>
    </row>
    <row r="320" spans="2:8" x14ac:dyDescent="0.25">
      <c r="B320" s="35"/>
      <c r="C320" s="35"/>
      <c r="D320" s="35"/>
      <c r="E320" s="35"/>
      <c r="F320" s="35"/>
      <c r="G320" s="35"/>
      <c r="H320" s="19"/>
    </row>
    <row r="321" spans="2:8" x14ac:dyDescent="0.25">
      <c r="B321" s="35"/>
      <c r="C321" s="35"/>
      <c r="D321" s="35"/>
      <c r="E321" s="35"/>
      <c r="F321" s="35"/>
      <c r="G321" s="35"/>
      <c r="H321" s="19"/>
    </row>
    <row r="322" spans="2:8" x14ac:dyDescent="0.25">
      <c r="B322" s="35"/>
      <c r="C322" s="35"/>
      <c r="D322" s="35"/>
      <c r="E322" s="35"/>
      <c r="F322" s="35"/>
      <c r="G322" s="35"/>
      <c r="H322" s="19"/>
    </row>
    <row r="323" spans="2:8" x14ac:dyDescent="0.25">
      <c r="B323" s="35"/>
      <c r="C323" s="35"/>
      <c r="D323" s="35"/>
      <c r="E323" s="35"/>
      <c r="F323" s="35"/>
      <c r="G323" s="35"/>
      <c r="H323" s="19"/>
    </row>
    <row r="324" spans="2:8" x14ac:dyDescent="0.25">
      <c r="B324" s="35"/>
      <c r="C324" s="35"/>
      <c r="D324" s="35"/>
      <c r="E324" s="35"/>
      <c r="F324" s="35"/>
      <c r="G324" s="35"/>
      <c r="H324" s="19"/>
    </row>
    <row r="325" spans="2:8" x14ac:dyDescent="0.25">
      <c r="B325" s="35"/>
      <c r="C325" s="35"/>
      <c r="D325" s="35"/>
      <c r="E325" s="35"/>
      <c r="F325" s="35"/>
      <c r="G325" s="35"/>
      <c r="H325" s="19"/>
    </row>
    <row r="326" spans="2:8" x14ac:dyDescent="0.25">
      <c r="B326" s="35"/>
      <c r="C326" s="35"/>
      <c r="D326" s="35"/>
      <c r="E326" s="35"/>
      <c r="F326" s="35"/>
      <c r="G326" s="35"/>
      <c r="H326" s="19"/>
    </row>
    <row r="327" spans="2:8" x14ac:dyDescent="0.25">
      <c r="B327" s="35"/>
      <c r="C327" s="35"/>
      <c r="D327" s="35"/>
      <c r="E327" s="35"/>
      <c r="F327" s="35"/>
      <c r="G327" s="35"/>
      <c r="H327" s="19"/>
    </row>
    <row r="328" spans="2:8" x14ac:dyDescent="0.25">
      <c r="B328" s="35"/>
      <c r="C328" s="35"/>
      <c r="D328" s="35"/>
      <c r="E328" s="35"/>
      <c r="F328" s="35"/>
      <c r="G328" s="35"/>
      <c r="H328" s="19"/>
    </row>
    <row r="329" spans="2:8" x14ac:dyDescent="0.25">
      <c r="B329" s="35"/>
      <c r="C329" s="35"/>
      <c r="D329" s="35"/>
      <c r="E329" s="35"/>
      <c r="F329" s="35"/>
      <c r="G329" s="35"/>
      <c r="H329" s="19"/>
    </row>
    <row r="330" spans="2:8" x14ac:dyDescent="0.25">
      <c r="B330" s="35"/>
      <c r="C330" s="35"/>
      <c r="D330" s="35"/>
      <c r="E330" s="35"/>
      <c r="F330" s="35"/>
      <c r="G330" s="35"/>
      <c r="H330" s="19"/>
    </row>
    <row r="331" spans="2:8" x14ac:dyDescent="0.25">
      <c r="B331" s="35"/>
      <c r="C331" s="35"/>
      <c r="D331" s="35"/>
      <c r="E331" s="35"/>
      <c r="F331" s="35"/>
      <c r="G331" s="35"/>
      <c r="H331" s="19"/>
    </row>
    <row r="332" spans="2:8" x14ac:dyDescent="0.25">
      <c r="B332" s="35"/>
      <c r="C332" s="35"/>
      <c r="D332" s="35"/>
      <c r="E332" s="35"/>
      <c r="F332" s="35"/>
      <c r="G332" s="35"/>
      <c r="H332" s="19"/>
    </row>
    <row r="333" spans="2:8" x14ac:dyDescent="0.25">
      <c r="B333" s="35"/>
      <c r="C333" s="35"/>
      <c r="D333" s="35"/>
      <c r="E333" s="35"/>
      <c r="F333" s="35"/>
      <c r="G333" s="35"/>
      <c r="H333" s="19"/>
    </row>
    <row r="334" spans="2:8" x14ac:dyDescent="0.25">
      <c r="B334" s="35"/>
      <c r="C334" s="35"/>
      <c r="D334" s="35"/>
      <c r="E334" s="35"/>
      <c r="F334" s="35"/>
      <c r="G334" s="35"/>
      <c r="H334" s="19"/>
    </row>
    <row r="335" spans="2:8" x14ac:dyDescent="0.25">
      <c r="B335" s="35"/>
      <c r="C335" s="35"/>
      <c r="D335" s="35"/>
      <c r="E335" s="35"/>
      <c r="F335" s="35"/>
      <c r="G335" s="35"/>
      <c r="H335" s="19"/>
    </row>
    <row r="336" spans="2:8" x14ac:dyDescent="0.25">
      <c r="B336" s="35"/>
      <c r="C336" s="35"/>
      <c r="D336" s="35"/>
      <c r="E336" s="35"/>
      <c r="F336" s="35"/>
      <c r="G336" s="35"/>
      <c r="H336" s="19"/>
    </row>
    <row r="337" spans="2:8" x14ac:dyDescent="0.25">
      <c r="B337" s="35"/>
      <c r="C337" s="35"/>
      <c r="D337" s="35"/>
      <c r="E337" s="35"/>
      <c r="F337" s="35"/>
      <c r="G337" s="35"/>
      <c r="H337" s="19"/>
    </row>
    <row r="338" spans="2:8" x14ac:dyDescent="0.25">
      <c r="B338" s="35"/>
      <c r="C338" s="35"/>
      <c r="D338" s="35"/>
      <c r="E338" s="35"/>
      <c r="F338" s="35"/>
      <c r="G338" s="35"/>
      <c r="H338" s="19"/>
    </row>
    <row r="339" spans="2:8" x14ac:dyDescent="0.25">
      <c r="B339" s="35"/>
      <c r="C339" s="35"/>
      <c r="D339" s="35"/>
      <c r="E339" s="35"/>
      <c r="F339" s="35"/>
      <c r="G339" s="35"/>
      <c r="H339" s="19"/>
    </row>
    <row r="340" spans="2:8" x14ac:dyDescent="0.25">
      <c r="B340" s="35"/>
      <c r="C340" s="35"/>
      <c r="D340" s="35"/>
      <c r="E340" s="35"/>
      <c r="F340" s="35"/>
      <c r="G340" s="35"/>
      <c r="H340" s="19"/>
    </row>
    <row r="341" spans="2:8" x14ac:dyDescent="0.25">
      <c r="B341" s="35"/>
      <c r="C341" s="35"/>
      <c r="D341" s="35"/>
      <c r="E341" s="35"/>
      <c r="F341" s="35"/>
      <c r="G341" s="35"/>
      <c r="H341" s="19"/>
    </row>
    <row r="342" spans="2:8" x14ac:dyDescent="0.25">
      <c r="B342" s="35"/>
      <c r="C342" s="35"/>
      <c r="D342" s="35"/>
      <c r="E342" s="35"/>
      <c r="F342" s="35"/>
      <c r="G342" s="35"/>
      <c r="H342" s="19"/>
    </row>
    <row r="343" spans="2:8" x14ac:dyDescent="0.25">
      <c r="B343" s="35"/>
      <c r="C343" s="35"/>
      <c r="D343" s="35"/>
      <c r="E343" s="35"/>
      <c r="F343" s="35"/>
      <c r="G343" s="35"/>
      <c r="H343" s="19"/>
    </row>
    <row r="344" spans="2:8" x14ac:dyDescent="0.25">
      <c r="B344" s="35"/>
      <c r="C344" s="35"/>
      <c r="D344" s="35"/>
      <c r="E344" s="35"/>
      <c r="F344" s="35"/>
      <c r="G344" s="35"/>
      <c r="H344" s="19"/>
    </row>
    <row r="345" spans="2:8" x14ac:dyDescent="0.25">
      <c r="B345" s="35"/>
      <c r="C345" s="35"/>
      <c r="D345" s="35"/>
      <c r="E345" s="35"/>
      <c r="F345" s="35"/>
      <c r="G345" s="35"/>
      <c r="H345" s="19"/>
    </row>
    <row r="346" spans="2:8" x14ac:dyDescent="0.25">
      <c r="B346" s="35"/>
      <c r="C346" s="35"/>
      <c r="D346" s="35"/>
      <c r="E346" s="35"/>
      <c r="F346" s="35"/>
      <c r="G346" s="35"/>
      <c r="H346" s="19"/>
    </row>
    <row r="347" spans="2:8" x14ac:dyDescent="0.25">
      <c r="B347" s="35"/>
      <c r="C347" s="35"/>
      <c r="D347" s="35"/>
      <c r="E347" s="35"/>
      <c r="F347" s="35"/>
      <c r="G347" s="35"/>
      <c r="H347" s="19"/>
    </row>
    <row r="348" spans="2:8" x14ac:dyDescent="0.25">
      <c r="B348" s="35"/>
      <c r="C348" s="35"/>
      <c r="D348" s="35"/>
      <c r="E348" s="35"/>
      <c r="F348" s="35"/>
      <c r="G348" s="35"/>
      <c r="H348" s="19"/>
    </row>
    <row r="349" spans="2:8" x14ac:dyDescent="0.25">
      <c r="B349" s="35"/>
      <c r="C349" s="35"/>
      <c r="D349" s="35"/>
      <c r="E349" s="35"/>
      <c r="F349" s="35"/>
      <c r="G349" s="35"/>
      <c r="H349" s="19"/>
    </row>
    <row r="350" spans="2:8" x14ac:dyDescent="0.25">
      <c r="B350" s="35"/>
      <c r="C350" s="35"/>
      <c r="D350" s="35"/>
      <c r="E350" s="35"/>
      <c r="F350" s="35"/>
      <c r="G350" s="35"/>
      <c r="H350" s="19"/>
    </row>
    <row r="351" spans="2:8" x14ac:dyDescent="0.25">
      <c r="B351" s="35"/>
      <c r="C351" s="35"/>
      <c r="D351" s="35"/>
      <c r="E351" s="35"/>
      <c r="F351" s="35"/>
      <c r="G351" s="35"/>
      <c r="H351" s="19"/>
    </row>
    <row r="352" spans="2:8" x14ac:dyDescent="0.25">
      <c r="B352" s="35"/>
      <c r="C352" s="35"/>
      <c r="D352" s="35"/>
      <c r="E352" s="35"/>
      <c r="F352" s="35"/>
      <c r="G352" s="35"/>
      <c r="H352" s="19"/>
    </row>
    <row r="353" spans="2:8" x14ac:dyDescent="0.25">
      <c r="B353" s="35"/>
      <c r="C353" s="35"/>
      <c r="D353" s="35"/>
      <c r="E353" s="35"/>
      <c r="F353" s="35"/>
      <c r="G353" s="35"/>
      <c r="H353" s="19"/>
    </row>
    <row r="354" spans="2:8" x14ac:dyDescent="0.25">
      <c r="B354" s="35"/>
      <c r="C354" s="35"/>
      <c r="D354" s="35"/>
      <c r="E354" s="35"/>
      <c r="F354" s="35"/>
      <c r="G354" s="35"/>
      <c r="H354" s="19"/>
    </row>
    <row r="355" spans="2:8" x14ac:dyDescent="0.25">
      <c r="B355" s="35"/>
      <c r="C355" s="35"/>
      <c r="D355" s="35"/>
      <c r="E355" s="35"/>
      <c r="F355" s="35"/>
      <c r="G355" s="35"/>
      <c r="H355" s="19"/>
    </row>
    <row r="356" spans="2:8" x14ac:dyDescent="0.25">
      <c r="B356" s="35"/>
      <c r="C356" s="35"/>
      <c r="D356" s="35"/>
      <c r="E356" s="35"/>
      <c r="F356" s="35"/>
      <c r="G356" s="35"/>
      <c r="H356" s="19"/>
    </row>
    <row r="357" spans="2:8" x14ac:dyDescent="0.25">
      <c r="B357" s="35"/>
      <c r="C357" s="35"/>
      <c r="D357" s="35"/>
      <c r="E357" s="35"/>
      <c r="F357" s="35"/>
      <c r="G357" s="35"/>
      <c r="H357" s="19"/>
    </row>
    <row r="358" spans="2:8" x14ac:dyDescent="0.25">
      <c r="B358" s="35"/>
      <c r="C358" s="35"/>
      <c r="D358" s="35"/>
      <c r="E358" s="35"/>
      <c r="F358" s="35"/>
      <c r="G358" s="35"/>
      <c r="H358" s="19"/>
    </row>
    <row r="359" spans="2:8" x14ac:dyDescent="0.25">
      <c r="B359" s="35"/>
      <c r="C359" s="35"/>
      <c r="D359" s="35"/>
      <c r="E359" s="35"/>
      <c r="F359" s="35"/>
      <c r="G359" s="35"/>
      <c r="H359" s="19"/>
    </row>
    <row r="360" spans="2:8" x14ac:dyDescent="0.25">
      <c r="B360" s="35"/>
      <c r="C360" s="35"/>
      <c r="D360" s="35"/>
      <c r="E360" s="35"/>
      <c r="F360" s="35"/>
      <c r="G360" s="35"/>
      <c r="H360" s="19"/>
    </row>
    <row r="361" spans="2:8" x14ac:dyDescent="0.25">
      <c r="B361" s="35"/>
      <c r="C361" s="35"/>
      <c r="D361" s="35"/>
      <c r="E361" s="35"/>
      <c r="F361" s="35"/>
      <c r="G361" s="35"/>
      <c r="H361" s="19"/>
    </row>
    <row r="362" spans="2:8" x14ac:dyDescent="0.25">
      <c r="B362" s="35"/>
      <c r="C362" s="35"/>
      <c r="D362" s="35"/>
      <c r="E362" s="35"/>
      <c r="F362" s="35"/>
      <c r="G362" s="35"/>
      <c r="H362" s="19"/>
    </row>
    <row r="363" spans="2:8" x14ac:dyDescent="0.25">
      <c r="B363" s="35"/>
      <c r="C363" s="35"/>
      <c r="D363" s="35"/>
      <c r="E363" s="35"/>
      <c r="F363" s="35"/>
      <c r="G363" s="35"/>
      <c r="H363" s="19"/>
    </row>
    <row r="364" spans="2:8" x14ac:dyDescent="0.25">
      <c r="B364" s="35"/>
      <c r="C364" s="35"/>
      <c r="D364" s="35"/>
      <c r="E364" s="35"/>
      <c r="F364" s="35"/>
      <c r="G364" s="35"/>
      <c r="H364" s="19"/>
    </row>
    <row r="365" spans="2:8" x14ac:dyDescent="0.25">
      <c r="B365" s="35"/>
      <c r="C365" s="35"/>
      <c r="D365" s="35"/>
      <c r="E365" s="35"/>
      <c r="F365" s="35"/>
      <c r="G365" s="35"/>
      <c r="H365" s="19"/>
    </row>
    <row r="366" spans="2:8" x14ac:dyDescent="0.25">
      <c r="B366" s="35"/>
      <c r="C366" s="35"/>
      <c r="D366" s="35"/>
      <c r="E366" s="35"/>
      <c r="F366" s="35"/>
      <c r="G366" s="35"/>
      <c r="H366" s="19"/>
    </row>
    <row r="367" spans="2:8" x14ac:dyDescent="0.25">
      <c r="B367" s="35"/>
      <c r="C367" s="35"/>
      <c r="D367" s="35"/>
      <c r="E367" s="35"/>
      <c r="F367" s="35"/>
      <c r="G367" s="35"/>
      <c r="H367" s="19"/>
    </row>
    <row r="368" spans="2:8" x14ac:dyDescent="0.25">
      <c r="B368" s="35"/>
      <c r="C368" s="35"/>
      <c r="D368" s="35"/>
      <c r="E368" s="35"/>
      <c r="F368" s="35"/>
      <c r="G368" s="35"/>
      <c r="H368" s="19"/>
    </row>
    <row r="369" spans="2:8" x14ac:dyDescent="0.25">
      <c r="B369" s="35"/>
      <c r="C369" s="35"/>
      <c r="D369" s="35"/>
      <c r="E369" s="35"/>
      <c r="F369" s="35"/>
      <c r="G369" s="35"/>
      <c r="H369" s="19"/>
    </row>
    <row r="370" spans="2:8" x14ac:dyDescent="0.25">
      <c r="B370" s="35"/>
      <c r="C370" s="35"/>
      <c r="D370" s="35"/>
      <c r="E370" s="35"/>
      <c r="F370" s="35"/>
      <c r="G370" s="35"/>
      <c r="H370" s="19"/>
    </row>
    <row r="371" spans="2:8" x14ac:dyDescent="0.25">
      <c r="B371" s="35"/>
      <c r="C371" s="35"/>
      <c r="D371" s="35"/>
      <c r="E371" s="35"/>
      <c r="F371" s="35"/>
      <c r="G371" s="35"/>
      <c r="H371" s="19"/>
    </row>
    <row r="372" spans="2:8" x14ac:dyDescent="0.25">
      <c r="B372" s="35"/>
      <c r="C372" s="35"/>
      <c r="D372" s="35"/>
      <c r="E372" s="35"/>
      <c r="F372" s="35"/>
      <c r="G372" s="35"/>
      <c r="H372" s="19"/>
    </row>
    <row r="373" spans="2:8" x14ac:dyDescent="0.25">
      <c r="B373" s="35"/>
      <c r="C373" s="35"/>
      <c r="D373" s="35"/>
      <c r="E373" s="35"/>
      <c r="F373" s="35"/>
      <c r="G373" s="35"/>
      <c r="H373" s="19"/>
    </row>
    <row r="374" spans="2:8" x14ac:dyDescent="0.25">
      <c r="B374" s="35"/>
      <c r="C374" s="35"/>
      <c r="D374" s="35"/>
      <c r="E374" s="35"/>
      <c r="F374" s="35"/>
      <c r="G374" s="35"/>
      <c r="H374" s="19"/>
    </row>
    <row r="375" spans="2:8" x14ac:dyDescent="0.25">
      <c r="B375" s="35"/>
      <c r="C375" s="35"/>
      <c r="D375" s="35"/>
      <c r="E375" s="35"/>
      <c r="F375" s="35"/>
      <c r="G375" s="35"/>
      <c r="H375" s="19"/>
    </row>
    <row r="376" spans="2:8" x14ac:dyDescent="0.25">
      <c r="B376" s="35"/>
      <c r="C376" s="35"/>
      <c r="D376" s="35"/>
      <c r="E376" s="35"/>
      <c r="F376" s="35"/>
      <c r="G376" s="35"/>
      <c r="H376" s="19"/>
    </row>
    <row r="377" spans="2:8" x14ac:dyDescent="0.25">
      <c r="B377" s="35"/>
      <c r="C377" s="35"/>
      <c r="D377" s="35"/>
      <c r="E377" s="35"/>
      <c r="F377" s="35"/>
      <c r="G377" s="35"/>
      <c r="H377" s="19"/>
    </row>
    <row r="378" spans="2:8" x14ac:dyDescent="0.25">
      <c r="B378" s="35"/>
      <c r="C378" s="35"/>
      <c r="D378" s="35"/>
      <c r="E378" s="35"/>
      <c r="F378" s="35"/>
      <c r="G378" s="35"/>
      <c r="H378" s="19"/>
    </row>
    <row r="379" spans="2:8" x14ac:dyDescent="0.25">
      <c r="B379" s="35"/>
      <c r="C379" s="35"/>
      <c r="D379" s="35"/>
      <c r="E379" s="35"/>
      <c r="F379" s="35"/>
      <c r="G379" s="35"/>
      <c r="H379" s="19"/>
    </row>
    <row r="380" spans="2:8" x14ac:dyDescent="0.25">
      <c r="B380" s="35"/>
      <c r="C380" s="35"/>
      <c r="D380" s="35"/>
      <c r="E380" s="35"/>
      <c r="F380" s="35"/>
      <c r="G380" s="35"/>
      <c r="H380" s="19"/>
    </row>
    <row r="381" spans="2:8" x14ac:dyDescent="0.25">
      <c r="B381" s="35"/>
      <c r="C381" s="35"/>
      <c r="D381" s="35"/>
      <c r="E381" s="35"/>
      <c r="F381" s="35"/>
      <c r="G381" s="35"/>
      <c r="H381" s="19"/>
    </row>
    <row r="382" spans="2:8" x14ac:dyDescent="0.25">
      <c r="B382" s="35"/>
      <c r="C382" s="35"/>
      <c r="D382" s="35"/>
      <c r="E382" s="35"/>
      <c r="F382" s="35"/>
      <c r="G382" s="35"/>
      <c r="H382" s="19"/>
    </row>
    <row r="383" spans="2:8" x14ac:dyDescent="0.25">
      <c r="B383" s="35"/>
      <c r="C383" s="35"/>
      <c r="D383" s="35"/>
      <c r="E383" s="35"/>
      <c r="F383" s="35"/>
      <c r="G383" s="35"/>
      <c r="H383" s="19"/>
    </row>
    <row r="384" spans="2:8" x14ac:dyDescent="0.25">
      <c r="B384" s="35"/>
      <c r="C384" s="35"/>
      <c r="D384" s="35"/>
      <c r="E384" s="35"/>
      <c r="F384" s="35"/>
      <c r="G384" s="35"/>
      <c r="H384" s="19"/>
    </row>
    <row r="385" spans="2:8" x14ac:dyDescent="0.25">
      <c r="B385" s="35"/>
      <c r="C385" s="35"/>
      <c r="D385" s="35"/>
      <c r="E385" s="35"/>
      <c r="F385" s="35"/>
      <c r="G385" s="35"/>
      <c r="H385" s="19"/>
    </row>
    <row r="386" spans="2:8" x14ac:dyDescent="0.25">
      <c r="B386" s="35"/>
      <c r="C386" s="35"/>
      <c r="D386" s="35"/>
      <c r="E386" s="35"/>
      <c r="F386" s="35"/>
      <c r="G386" s="35"/>
      <c r="H386" s="19"/>
    </row>
    <row r="387" spans="2:8" x14ac:dyDescent="0.25">
      <c r="B387" s="35"/>
      <c r="C387" s="35"/>
      <c r="D387" s="35"/>
      <c r="E387" s="35"/>
      <c r="F387" s="35"/>
      <c r="G387" s="35"/>
      <c r="H387" s="19"/>
    </row>
    <row r="388" spans="2:8" x14ac:dyDescent="0.25">
      <c r="B388" s="35"/>
      <c r="C388" s="35"/>
      <c r="D388" s="35"/>
      <c r="E388" s="35"/>
      <c r="F388" s="35"/>
      <c r="G388" s="35"/>
      <c r="H388" s="19"/>
    </row>
    <row r="389" spans="2:8" x14ac:dyDescent="0.25">
      <c r="B389" s="35"/>
      <c r="C389" s="35"/>
      <c r="D389" s="35"/>
      <c r="E389" s="35"/>
      <c r="F389" s="35"/>
      <c r="G389" s="35"/>
      <c r="H389" s="19"/>
    </row>
    <row r="390" spans="2:8" x14ac:dyDescent="0.25">
      <c r="B390" s="35"/>
      <c r="C390" s="35"/>
      <c r="D390" s="35"/>
      <c r="E390" s="35"/>
      <c r="F390" s="35"/>
      <c r="G390" s="35"/>
      <c r="H390" s="19"/>
    </row>
    <row r="391" spans="2:8" x14ac:dyDescent="0.25">
      <c r="B391" s="35"/>
      <c r="C391" s="35"/>
      <c r="D391" s="35"/>
      <c r="E391" s="35"/>
      <c r="F391" s="35"/>
      <c r="G391" s="35"/>
      <c r="H391" s="19"/>
    </row>
    <row r="392" spans="2:8" x14ac:dyDescent="0.25">
      <c r="B392" s="35"/>
      <c r="C392" s="35"/>
      <c r="D392" s="35"/>
      <c r="E392" s="35"/>
      <c r="F392" s="35"/>
      <c r="G392" s="35"/>
      <c r="H392" s="19"/>
    </row>
    <row r="393" spans="2:8" x14ac:dyDescent="0.25">
      <c r="B393" s="35"/>
      <c r="C393" s="35"/>
      <c r="D393" s="35"/>
      <c r="E393" s="35"/>
      <c r="F393" s="35"/>
      <c r="G393" s="35"/>
      <c r="H393" s="19"/>
    </row>
    <row r="394" spans="2:8" x14ac:dyDescent="0.25">
      <c r="B394" s="35"/>
      <c r="C394" s="35"/>
      <c r="D394" s="35"/>
      <c r="E394" s="35"/>
      <c r="F394" s="35"/>
      <c r="G394" s="35"/>
      <c r="H394" s="19"/>
    </row>
    <row r="395" spans="2:8" x14ac:dyDescent="0.25">
      <c r="B395" s="35"/>
      <c r="C395" s="35"/>
      <c r="D395" s="35"/>
      <c r="E395" s="35"/>
      <c r="F395" s="35"/>
      <c r="G395" s="35"/>
      <c r="H395" s="19"/>
    </row>
    <row r="396" spans="2:8" x14ac:dyDescent="0.25">
      <c r="B396" s="35"/>
      <c r="C396" s="35"/>
      <c r="D396" s="35"/>
      <c r="E396" s="35"/>
      <c r="F396" s="35"/>
      <c r="G396" s="35"/>
      <c r="H396" s="19"/>
    </row>
    <row r="397" spans="2:8" x14ac:dyDescent="0.25">
      <c r="B397" s="35"/>
      <c r="C397" s="35"/>
      <c r="D397" s="35"/>
      <c r="E397" s="35"/>
      <c r="F397" s="35"/>
      <c r="G397" s="35"/>
      <c r="H397" s="19"/>
    </row>
    <row r="398" spans="2:8" x14ac:dyDescent="0.25">
      <c r="B398" s="35"/>
      <c r="C398" s="35"/>
      <c r="D398" s="35"/>
      <c r="E398" s="35"/>
      <c r="F398" s="35"/>
      <c r="G398" s="35"/>
      <c r="H398" s="19"/>
    </row>
    <row r="399" spans="2:8" x14ac:dyDescent="0.25">
      <c r="B399" s="35"/>
      <c r="C399" s="35"/>
      <c r="D399" s="35"/>
      <c r="E399" s="35"/>
      <c r="F399" s="35"/>
      <c r="G399" s="35"/>
      <c r="H399" s="19"/>
    </row>
    <row r="400" spans="2:8" x14ac:dyDescent="0.25">
      <c r="B400" s="35"/>
      <c r="C400" s="35"/>
      <c r="D400" s="35"/>
      <c r="E400" s="35"/>
      <c r="F400" s="35"/>
      <c r="G400" s="35"/>
      <c r="H400" s="19"/>
    </row>
    <row r="401" spans="2:8" x14ac:dyDescent="0.25">
      <c r="B401" s="35"/>
      <c r="C401" s="35"/>
      <c r="D401" s="35"/>
      <c r="E401" s="35"/>
      <c r="F401" s="35"/>
      <c r="G401" s="35"/>
      <c r="H401" s="19"/>
    </row>
    <row r="402" spans="2:8" x14ac:dyDescent="0.25">
      <c r="B402" s="35"/>
      <c r="C402" s="35"/>
      <c r="D402" s="35"/>
      <c r="E402" s="35"/>
      <c r="F402" s="35"/>
      <c r="G402" s="35"/>
      <c r="H402" s="19"/>
    </row>
    <row r="403" spans="2:8" x14ac:dyDescent="0.25">
      <c r="B403" s="35"/>
      <c r="C403" s="35"/>
      <c r="D403" s="35"/>
      <c r="E403" s="35"/>
      <c r="F403" s="35"/>
      <c r="G403" s="35"/>
      <c r="H403" s="19"/>
    </row>
    <row r="404" spans="2:8" x14ac:dyDescent="0.25">
      <c r="B404" s="35"/>
      <c r="C404" s="35"/>
      <c r="D404" s="35"/>
      <c r="E404" s="35"/>
      <c r="F404" s="35"/>
      <c r="G404" s="35"/>
      <c r="H404" s="19"/>
    </row>
    <row r="405" spans="2:8" x14ac:dyDescent="0.25">
      <c r="B405" s="35"/>
      <c r="C405" s="35"/>
      <c r="D405" s="35"/>
      <c r="E405" s="35"/>
      <c r="F405" s="35"/>
      <c r="G405" s="35"/>
      <c r="H405" s="19"/>
    </row>
    <row r="406" spans="2:8" x14ac:dyDescent="0.25">
      <c r="B406" s="35"/>
      <c r="C406" s="35"/>
      <c r="D406" s="35"/>
      <c r="E406" s="35"/>
      <c r="F406" s="35"/>
      <c r="G406" s="35"/>
      <c r="H406" s="19"/>
    </row>
    <row r="407" spans="2:8" x14ac:dyDescent="0.25">
      <c r="B407" s="35"/>
      <c r="C407" s="35"/>
      <c r="D407" s="35"/>
      <c r="E407" s="35"/>
      <c r="F407" s="35"/>
      <c r="G407" s="35"/>
      <c r="H407" s="19"/>
    </row>
    <row r="408" spans="2:8" x14ac:dyDescent="0.25">
      <c r="B408" s="35"/>
      <c r="C408" s="35"/>
      <c r="D408" s="35"/>
      <c r="E408" s="35"/>
      <c r="F408" s="35"/>
      <c r="G408" s="35"/>
      <c r="H408" s="19"/>
    </row>
    <row r="409" spans="2:8" x14ac:dyDescent="0.25">
      <c r="B409" s="35"/>
      <c r="C409" s="35"/>
      <c r="D409" s="35"/>
      <c r="E409" s="35"/>
      <c r="F409" s="35"/>
      <c r="G409" s="35"/>
      <c r="H409" s="19"/>
    </row>
    <row r="410" spans="2:8" x14ac:dyDescent="0.25">
      <c r="B410" s="35"/>
      <c r="C410" s="35"/>
      <c r="D410" s="35"/>
      <c r="E410" s="35"/>
      <c r="F410" s="35"/>
      <c r="G410" s="35"/>
      <c r="H410" s="19"/>
    </row>
    <row r="411" spans="2:8" x14ac:dyDescent="0.25">
      <c r="B411" s="35"/>
      <c r="C411" s="35"/>
      <c r="D411" s="35"/>
      <c r="E411" s="35"/>
      <c r="F411" s="35"/>
      <c r="G411" s="35"/>
      <c r="H411" s="19"/>
    </row>
    <row r="412" spans="2:8" x14ac:dyDescent="0.25">
      <c r="B412" s="35"/>
      <c r="C412" s="35"/>
      <c r="D412" s="35"/>
      <c r="E412" s="35"/>
      <c r="F412" s="35"/>
      <c r="G412" s="35"/>
      <c r="H412" s="19"/>
    </row>
    <row r="413" spans="2:8" x14ac:dyDescent="0.25">
      <c r="B413" s="35"/>
      <c r="C413" s="35"/>
      <c r="D413" s="35"/>
      <c r="E413" s="35"/>
      <c r="F413" s="35"/>
      <c r="G413" s="35"/>
      <c r="H413" s="19"/>
    </row>
    <row r="414" spans="2:8" x14ac:dyDescent="0.25">
      <c r="B414" s="35"/>
      <c r="C414" s="35"/>
      <c r="D414" s="35"/>
      <c r="E414" s="35"/>
      <c r="F414" s="35"/>
      <c r="G414" s="35"/>
      <c r="H414" s="19"/>
    </row>
    <row r="415" spans="2:8" x14ac:dyDescent="0.25">
      <c r="B415" s="35"/>
      <c r="C415" s="35"/>
      <c r="D415" s="35"/>
      <c r="E415" s="35"/>
      <c r="F415" s="35"/>
      <c r="G415" s="35"/>
      <c r="H415" s="19"/>
    </row>
    <row r="416" spans="2:8" x14ac:dyDescent="0.25">
      <c r="B416" s="35"/>
      <c r="C416" s="35"/>
      <c r="D416" s="35"/>
      <c r="E416" s="35"/>
      <c r="F416" s="35"/>
      <c r="G416" s="35"/>
      <c r="H416" s="19"/>
    </row>
    <row r="417" spans="2:8" x14ac:dyDescent="0.25">
      <c r="B417" s="35"/>
      <c r="C417" s="35"/>
      <c r="D417" s="35"/>
      <c r="E417" s="35"/>
      <c r="F417" s="35"/>
      <c r="G417" s="35"/>
      <c r="H417" s="19"/>
    </row>
    <row r="418" spans="2:8" x14ac:dyDescent="0.25">
      <c r="B418" s="35"/>
      <c r="C418" s="35"/>
      <c r="D418" s="35"/>
      <c r="E418" s="35"/>
      <c r="F418" s="35"/>
      <c r="G418" s="35"/>
      <c r="H418" s="19"/>
    </row>
    <row r="419" spans="2:8" x14ac:dyDescent="0.25">
      <c r="B419" s="35"/>
      <c r="C419" s="35"/>
      <c r="D419" s="35"/>
      <c r="E419" s="35"/>
      <c r="F419" s="35"/>
      <c r="G419" s="35"/>
      <c r="H419" s="19"/>
    </row>
    <row r="420" spans="2:8" x14ac:dyDescent="0.25">
      <c r="B420" s="35"/>
      <c r="C420" s="35"/>
      <c r="D420" s="35"/>
      <c r="E420" s="35"/>
      <c r="F420" s="35"/>
      <c r="G420" s="35"/>
      <c r="H420" s="19"/>
    </row>
    <row r="421" spans="2:8" x14ac:dyDescent="0.25">
      <c r="B421" s="35"/>
      <c r="C421" s="35"/>
      <c r="D421" s="35"/>
      <c r="E421" s="35"/>
      <c r="F421" s="35"/>
      <c r="G421" s="35"/>
      <c r="H421" s="19"/>
    </row>
    <row r="422" spans="2:8" x14ac:dyDescent="0.25">
      <c r="B422" s="35"/>
      <c r="C422" s="35"/>
      <c r="D422" s="35"/>
      <c r="E422" s="35"/>
      <c r="F422" s="35"/>
      <c r="G422" s="35"/>
      <c r="H422" s="19"/>
    </row>
    <row r="423" spans="2:8" x14ac:dyDescent="0.25">
      <c r="B423" s="35"/>
      <c r="C423" s="35"/>
      <c r="D423" s="35"/>
      <c r="E423" s="35"/>
      <c r="F423" s="35"/>
      <c r="G423" s="35"/>
      <c r="H423" s="19"/>
    </row>
    <row r="424" spans="2:8" x14ac:dyDescent="0.25">
      <c r="B424" s="35"/>
      <c r="C424" s="35"/>
      <c r="D424" s="35"/>
      <c r="E424" s="35"/>
      <c r="F424" s="35"/>
      <c r="G424" s="35"/>
      <c r="H424" s="19"/>
    </row>
    <row r="425" spans="2:8" x14ac:dyDescent="0.25">
      <c r="B425" s="35"/>
      <c r="C425" s="35"/>
      <c r="D425" s="35"/>
      <c r="E425" s="35"/>
      <c r="F425" s="35"/>
      <c r="G425" s="35"/>
      <c r="H425" s="19"/>
    </row>
    <row r="426" spans="2:8" x14ac:dyDescent="0.25">
      <c r="B426" s="35"/>
      <c r="C426" s="35"/>
      <c r="D426" s="35"/>
      <c r="E426" s="35"/>
      <c r="F426" s="35"/>
      <c r="G426" s="35"/>
      <c r="H426" s="19"/>
    </row>
    <row r="427" spans="2:8" x14ac:dyDescent="0.25">
      <c r="B427" s="35"/>
      <c r="C427" s="35"/>
      <c r="D427" s="35"/>
      <c r="E427" s="35"/>
      <c r="F427" s="35"/>
      <c r="G427" s="35"/>
      <c r="H427" s="19"/>
    </row>
    <row r="428" spans="2:8" x14ac:dyDescent="0.25">
      <c r="B428" s="35"/>
      <c r="C428" s="35"/>
      <c r="D428" s="35"/>
      <c r="E428" s="35"/>
      <c r="F428" s="35"/>
      <c r="G428" s="35"/>
      <c r="H428" s="19"/>
    </row>
    <row r="429" spans="2:8" x14ac:dyDescent="0.25">
      <c r="B429" s="35"/>
      <c r="C429" s="35"/>
      <c r="D429" s="35"/>
      <c r="E429" s="35"/>
      <c r="F429" s="35"/>
      <c r="G429" s="35"/>
      <c r="H429" s="19"/>
    </row>
    <row r="430" spans="2:8" x14ac:dyDescent="0.25">
      <c r="B430" s="35"/>
      <c r="C430" s="35"/>
      <c r="D430" s="35"/>
      <c r="E430" s="35"/>
      <c r="F430" s="35"/>
      <c r="G430" s="35"/>
      <c r="H430" s="19"/>
    </row>
    <row r="431" spans="2:8" x14ac:dyDescent="0.25">
      <c r="B431" s="35"/>
      <c r="C431" s="35"/>
      <c r="D431" s="35"/>
      <c r="E431" s="35"/>
      <c r="F431" s="35"/>
      <c r="G431" s="35"/>
      <c r="H431" s="19"/>
    </row>
    <row r="432" spans="2:8" x14ac:dyDescent="0.25">
      <c r="B432" s="35"/>
      <c r="C432" s="35"/>
      <c r="D432" s="35"/>
      <c r="E432" s="35"/>
      <c r="F432" s="35"/>
      <c r="G432" s="35"/>
      <c r="H432" s="19"/>
    </row>
    <row r="433" spans="2:8" x14ac:dyDescent="0.25">
      <c r="B433" s="35"/>
      <c r="C433" s="35"/>
      <c r="D433" s="35"/>
      <c r="E433" s="35"/>
      <c r="F433" s="35"/>
      <c r="G433" s="35"/>
      <c r="H433" s="19"/>
    </row>
    <row r="434" spans="2:8" x14ac:dyDescent="0.25">
      <c r="B434" s="35"/>
      <c r="C434" s="35"/>
      <c r="D434" s="35"/>
      <c r="E434" s="35"/>
      <c r="F434" s="35"/>
      <c r="G434" s="35"/>
      <c r="H434" s="19"/>
    </row>
    <row r="435" spans="2:8" x14ac:dyDescent="0.25">
      <c r="B435" s="35"/>
      <c r="C435" s="35"/>
      <c r="D435" s="35"/>
      <c r="E435" s="35"/>
      <c r="F435" s="35"/>
      <c r="G435" s="35"/>
      <c r="H435" s="19"/>
    </row>
    <row r="436" spans="2:8" x14ac:dyDescent="0.25">
      <c r="B436" s="35"/>
      <c r="C436" s="35"/>
      <c r="D436" s="35"/>
      <c r="E436" s="35"/>
      <c r="F436" s="35"/>
      <c r="G436" s="35"/>
      <c r="H436" s="19"/>
    </row>
    <row r="437" spans="2:8" x14ac:dyDescent="0.25">
      <c r="B437" s="35"/>
      <c r="C437" s="35"/>
      <c r="D437" s="35"/>
      <c r="E437" s="35"/>
      <c r="F437" s="35"/>
      <c r="G437" s="35"/>
      <c r="H437" s="19"/>
    </row>
    <row r="438" spans="2:8" x14ac:dyDescent="0.25">
      <c r="B438" s="35"/>
      <c r="C438" s="35"/>
      <c r="D438" s="35"/>
      <c r="E438" s="35"/>
      <c r="F438" s="35"/>
      <c r="G438" s="35"/>
      <c r="H438" s="19"/>
    </row>
    <row r="439" spans="2:8" x14ac:dyDescent="0.25">
      <c r="B439" s="35"/>
      <c r="C439" s="35"/>
      <c r="D439" s="35"/>
      <c r="E439" s="35"/>
      <c r="F439" s="35"/>
      <c r="G439" s="35"/>
      <c r="H439" s="19"/>
    </row>
    <row r="440" spans="2:8" x14ac:dyDescent="0.25">
      <c r="B440" s="19"/>
      <c r="C440" s="19"/>
      <c r="D440" s="19"/>
      <c r="E440" s="19"/>
      <c r="F440" s="19"/>
      <c r="G440" s="19"/>
      <c r="H440" s="19"/>
    </row>
    <row r="441" spans="2:8" x14ac:dyDescent="0.25">
      <c r="B441" s="19"/>
      <c r="C441" s="19"/>
      <c r="D441" s="19"/>
      <c r="E441" s="19"/>
      <c r="F441" s="19"/>
      <c r="G441" s="19"/>
      <c r="H441" s="19"/>
    </row>
    <row r="442" spans="2:8" x14ac:dyDescent="0.25">
      <c r="B442" s="19"/>
      <c r="C442" s="19"/>
      <c r="D442" s="19"/>
      <c r="E442" s="19"/>
      <c r="F442" s="19"/>
      <c r="G442" s="19"/>
      <c r="H442" s="19"/>
    </row>
    <row r="443" spans="2:8" x14ac:dyDescent="0.25">
      <c r="B443" s="19"/>
      <c r="C443" s="19"/>
      <c r="D443" s="19"/>
      <c r="E443" s="19"/>
      <c r="F443" s="19"/>
      <c r="G443" s="19"/>
      <c r="H443" s="19"/>
    </row>
    <row r="444" spans="2:8" x14ac:dyDescent="0.25">
      <c r="B444" s="19"/>
      <c r="C444" s="19"/>
      <c r="D444" s="19"/>
      <c r="E444" s="19"/>
      <c r="F444" s="19"/>
      <c r="G444" s="19"/>
      <c r="H444" s="19"/>
    </row>
    <row r="445" spans="2:8" x14ac:dyDescent="0.25">
      <c r="B445" s="19"/>
      <c r="C445" s="19"/>
      <c r="D445" s="19"/>
      <c r="E445" s="19"/>
      <c r="F445" s="19"/>
      <c r="G445" s="19"/>
      <c r="H445" s="19"/>
    </row>
    <row r="446" spans="2:8" x14ac:dyDescent="0.25">
      <c r="B446" s="19"/>
      <c r="C446" s="19"/>
      <c r="D446" s="19"/>
      <c r="E446" s="19"/>
      <c r="F446" s="19"/>
      <c r="G446" s="19"/>
      <c r="H446" s="19"/>
    </row>
    <row r="447" spans="2:8" x14ac:dyDescent="0.25">
      <c r="B447" s="19"/>
      <c r="C447" s="19"/>
      <c r="D447" s="19"/>
      <c r="E447" s="19"/>
      <c r="F447" s="19"/>
      <c r="G447" s="19"/>
      <c r="H447" s="19"/>
    </row>
    <row r="448" spans="2:8" x14ac:dyDescent="0.25">
      <c r="B448" s="19"/>
      <c r="C448" s="19"/>
      <c r="D448" s="19"/>
      <c r="E448" s="19"/>
      <c r="F448" s="19"/>
      <c r="G448" s="19"/>
      <c r="H448" s="19"/>
    </row>
    <row r="449" spans="2:8" x14ac:dyDescent="0.25">
      <c r="B449" s="19"/>
      <c r="C449" s="19"/>
      <c r="D449" s="19"/>
      <c r="E449" s="19"/>
      <c r="F449" s="19"/>
      <c r="G449" s="19"/>
      <c r="H449" s="19"/>
    </row>
    <row r="450" spans="2:8" x14ac:dyDescent="0.25">
      <c r="B450" s="19"/>
      <c r="C450" s="19"/>
      <c r="D450" s="19"/>
      <c r="E450" s="19"/>
      <c r="F450" s="19"/>
      <c r="G450" s="19"/>
      <c r="H450" s="19"/>
    </row>
    <row r="451" spans="2:8" x14ac:dyDescent="0.25">
      <c r="B451" s="19"/>
      <c r="C451" s="19"/>
      <c r="D451" s="19"/>
      <c r="E451" s="19"/>
      <c r="F451" s="19"/>
      <c r="G451" s="19"/>
      <c r="H451" s="19"/>
    </row>
    <row r="452" spans="2:8" x14ac:dyDescent="0.25">
      <c r="B452" s="19"/>
      <c r="C452" s="19"/>
      <c r="D452" s="19"/>
      <c r="E452" s="19"/>
      <c r="F452" s="19"/>
      <c r="G452" s="19"/>
      <c r="H452" s="19"/>
    </row>
    <row r="453" spans="2:8" x14ac:dyDescent="0.25">
      <c r="B453" s="19"/>
      <c r="C453" s="19"/>
      <c r="D453" s="19"/>
      <c r="E453" s="19"/>
      <c r="F453" s="19"/>
      <c r="G453" s="19"/>
      <c r="H453" s="19"/>
    </row>
    <row r="454" spans="2:8" x14ac:dyDescent="0.25">
      <c r="B454" s="19"/>
      <c r="C454" s="19"/>
      <c r="D454" s="19"/>
      <c r="E454" s="19"/>
      <c r="F454" s="19"/>
      <c r="G454" s="19"/>
      <c r="H454" s="19"/>
    </row>
    <row r="455" spans="2:8" x14ac:dyDescent="0.25">
      <c r="B455" s="19"/>
      <c r="C455" s="19"/>
      <c r="D455" s="19"/>
      <c r="E455" s="19"/>
      <c r="F455" s="19"/>
      <c r="G455" s="19"/>
      <c r="H455" s="19"/>
    </row>
    <row r="456" spans="2:8" x14ac:dyDescent="0.25">
      <c r="B456" s="19"/>
      <c r="C456" s="19"/>
      <c r="D456" s="19"/>
      <c r="E456" s="19"/>
      <c r="F456" s="19"/>
      <c r="G456" s="19"/>
      <c r="H456" s="19"/>
    </row>
    <row r="457" spans="2:8" x14ac:dyDescent="0.25">
      <c r="B457" s="19"/>
      <c r="C457" s="19"/>
      <c r="D457" s="19"/>
      <c r="E457" s="19"/>
      <c r="F457" s="19"/>
      <c r="G457" s="19"/>
      <c r="H457" s="19"/>
    </row>
    <row r="458" spans="2:8" x14ac:dyDescent="0.25">
      <c r="B458" s="19"/>
      <c r="C458" s="19"/>
      <c r="D458" s="19"/>
      <c r="E458" s="19"/>
      <c r="F458" s="19"/>
      <c r="G458" s="19"/>
      <c r="H458" s="19"/>
    </row>
    <row r="459" spans="2:8" x14ac:dyDescent="0.25">
      <c r="B459" s="19"/>
      <c r="C459" s="19"/>
      <c r="D459" s="19"/>
      <c r="E459" s="19"/>
      <c r="F459" s="19"/>
      <c r="G459" s="19"/>
      <c r="H459" s="19"/>
    </row>
    <row r="460" spans="2:8" x14ac:dyDescent="0.25">
      <c r="B460" s="19"/>
      <c r="C460" s="19"/>
      <c r="D460" s="19"/>
      <c r="E460" s="19"/>
      <c r="F460" s="19"/>
      <c r="G460" s="19"/>
      <c r="H460" s="19"/>
    </row>
    <row r="461" spans="2:8" x14ac:dyDescent="0.25">
      <c r="B461" s="19"/>
      <c r="C461" s="19"/>
      <c r="D461" s="19"/>
      <c r="E461" s="19"/>
      <c r="F461" s="19"/>
      <c r="G461" s="19"/>
      <c r="H461" s="19"/>
    </row>
    <row r="462" spans="2:8" x14ac:dyDescent="0.25">
      <c r="B462" s="19"/>
      <c r="C462" s="19"/>
      <c r="D462" s="19"/>
      <c r="E462" s="19"/>
      <c r="F462" s="19"/>
      <c r="G462" s="19"/>
      <c r="H462" s="19"/>
    </row>
    <row r="463" spans="2:8" x14ac:dyDescent="0.25">
      <c r="B463" s="19"/>
      <c r="C463" s="19"/>
      <c r="D463" s="19"/>
      <c r="E463" s="19"/>
      <c r="F463" s="19"/>
      <c r="G463" s="19"/>
      <c r="H463" s="19"/>
    </row>
    <row r="464" spans="2:8" x14ac:dyDescent="0.25">
      <c r="B464" s="19"/>
      <c r="C464" s="19"/>
      <c r="D464" s="19"/>
      <c r="E464" s="19"/>
      <c r="F464" s="19"/>
      <c r="G464" s="19"/>
      <c r="H464" s="19"/>
    </row>
    <row r="465" spans="2:8" x14ac:dyDescent="0.25">
      <c r="B465" s="19"/>
      <c r="C465" s="19"/>
      <c r="D465" s="19"/>
      <c r="E465" s="19"/>
      <c r="F465" s="19"/>
      <c r="G465" s="19"/>
      <c r="H465" s="19"/>
    </row>
    <row r="466" spans="2:8" x14ac:dyDescent="0.25">
      <c r="B466" s="19"/>
      <c r="C466" s="19"/>
      <c r="D466" s="19"/>
      <c r="E466" s="19"/>
      <c r="F466" s="19"/>
      <c r="G466" s="19"/>
      <c r="H466" s="19"/>
    </row>
    <row r="467" spans="2:8" x14ac:dyDescent="0.25">
      <c r="B467" s="19"/>
      <c r="C467" s="19"/>
      <c r="D467" s="19"/>
      <c r="E467" s="19"/>
      <c r="F467" s="19"/>
      <c r="G467" s="19"/>
      <c r="H467" s="19"/>
    </row>
    <row r="468" spans="2:8" x14ac:dyDescent="0.25">
      <c r="B468" s="19"/>
      <c r="C468" s="19"/>
      <c r="D468" s="19"/>
      <c r="E468" s="19"/>
      <c r="F468" s="19"/>
      <c r="G468" s="19"/>
      <c r="H468" s="19"/>
    </row>
    <row r="469" spans="2:8" x14ac:dyDescent="0.25">
      <c r="B469" s="19"/>
      <c r="C469" s="19"/>
      <c r="D469" s="19"/>
      <c r="E469" s="19"/>
      <c r="F469" s="19"/>
      <c r="G469" s="19"/>
      <c r="H469" s="19"/>
    </row>
    <row r="470" spans="2:8" x14ac:dyDescent="0.25">
      <c r="B470" s="19"/>
      <c r="C470" s="19"/>
      <c r="D470" s="19"/>
      <c r="E470" s="19"/>
      <c r="F470" s="19"/>
      <c r="G470" s="19"/>
      <c r="H470" s="19"/>
    </row>
    <row r="471" spans="2:8" x14ac:dyDescent="0.25">
      <c r="B471" s="19"/>
      <c r="C471" s="19"/>
      <c r="D471" s="19"/>
      <c r="E471" s="19"/>
      <c r="F471" s="19"/>
      <c r="G471" s="19"/>
      <c r="H471" s="19"/>
    </row>
    <row r="472" spans="2:8" x14ac:dyDescent="0.25">
      <c r="B472" s="19"/>
      <c r="C472" s="19"/>
      <c r="D472" s="19"/>
      <c r="E472" s="19"/>
      <c r="F472" s="19"/>
      <c r="G472" s="19"/>
      <c r="H472" s="19"/>
    </row>
    <row r="473" spans="2:8" x14ac:dyDescent="0.25">
      <c r="B473" s="19"/>
      <c r="C473" s="19"/>
      <c r="D473" s="19"/>
      <c r="E473" s="19"/>
      <c r="F473" s="19"/>
      <c r="G473" s="19"/>
      <c r="H473" s="19"/>
    </row>
    <row r="474" spans="2:8" x14ac:dyDescent="0.25">
      <c r="B474" s="19"/>
      <c r="C474" s="19"/>
      <c r="D474" s="19"/>
      <c r="E474" s="19"/>
      <c r="F474" s="19"/>
      <c r="G474" s="19"/>
      <c r="H474" s="19"/>
    </row>
    <row r="475" spans="2:8" x14ac:dyDescent="0.25">
      <c r="B475" s="19"/>
      <c r="C475" s="19"/>
      <c r="D475" s="19"/>
      <c r="E475" s="19"/>
      <c r="F475" s="19"/>
      <c r="G475" s="19"/>
      <c r="H475" s="19"/>
    </row>
    <row r="476" spans="2:8" x14ac:dyDescent="0.25">
      <c r="B476" s="19"/>
      <c r="C476" s="19"/>
      <c r="D476" s="19"/>
      <c r="E476" s="19"/>
      <c r="F476" s="19"/>
      <c r="G476" s="19"/>
      <c r="H476" s="19"/>
    </row>
    <row r="477" spans="2:8" x14ac:dyDescent="0.25">
      <c r="B477" s="19"/>
      <c r="C477" s="19"/>
      <c r="D477" s="19"/>
      <c r="E477" s="19"/>
      <c r="F477" s="19"/>
      <c r="G477" s="19"/>
      <c r="H477" s="19"/>
    </row>
    <row r="478" spans="2:8" x14ac:dyDescent="0.25">
      <c r="B478" s="19"/>
      <c r="C478" s="19"/>
      <c r="D478" s="19"/>
      <c r="E478" s="19"/>
      <c r="F478" s="19"/>
      <c r="G478" s="19"/>
      <c r="H478" s="19"/>
    </row>
    <row r="479" spans="2:8" x14ac:dyDescent="0.25">
      <c r="B479" s="19"/>
      <c r="C479" s="19"/>
      <c r="D479" s="19"/>
      <c r="E479" s="19"/>
      <c r="F479" s="19"/>
      <c r="G479" s="19"/>
      <c r="H479" s="19"/>
    </row>
    <row r="480" spans="2:8" x14ac:dyDescent="0.25">
      <c r="B480" s="19"/>
      <c r="C480" s="19"/>
      <c r="D480" s="19"/>
      <c r="E480" s="19"/>
      <c r="F480" s="19"/>
      <c r="G480" s="19"/>
      <c r="H480" s="19"/>
    </row>
    <row r="481" spans="2:8" x14ac:dyDescent="0.25">
      <c r="B481" s="19"/>
      <c r="C481" s="19"/>
      <c r="D481" s="19"/>
      <c r="E481" s="19"/>
      <c r="F481" s="19"/>
      <c r="G481" s="19"/>
      <c r="H481" s="19"/>
    </row>
    <row r="482" spans="2:8" x14ac:dyDescent="0.25">
      <c r="B482" s="19"/>
      <c r="C482" s="19"/>
      <c r="D482" s="19"/>
      <c r="E482" s="19"/>
      <c r="F482" s="19"/>
      <c r="G482" s="19"/>
      <c r="H482" s="19"/>
    </row>
    <row r="483" spans="2:8" x14ac:dyDescent="0.25">
      <c r="B483" s="19"/>
      <c r="C483" s="19"/>
      <c r="D483" s="19"/>
      <c r="E483" s="19"/>
      <c r="F483" s="19"/>
      <c r="G483" s="19"/>
      <c r="H483" s="19"/>
    </row>
    <row r="484" spans="2:8" x14ac:dyDescent="0.25">
      <c r="B484" s="19"/>
      <c r="C484" s="19"/>
      <c r="D484" s="19"/>
      <c r="E484" s="19"/>
      <c r="F484" s="19"/>
      <c r="G484" s="19"/>
      <c r="H484" s="19"/>
    </row>
    <row r="485" spans="2:8" x14ac:dyDescent="0.25">
      <c r="B485" s="19"/>
      <c r="C485" s="19"/>
      <c r="D485" s="19"/>
      <c r="E485" s="19"/>
      <c r="F485" s="19"/>
      <c r="G485" s="19"/>
      <c r="H485" s="19"/>
    </row>
    <row r="486" spans="2:8" x14ac:dyDescent="0.25">
      <c r="B486" s="19"/>
      <c r="C486" s="19"/>
      <c r="D486" s="19"/>
      <c r="E486" s="19"/>
      <c r="F486" s="19"/>
      <c r="G486" s="19"/>
      <c r="H486" s="19"/>
    </row>
    <row r="487" spans="2:8" x14ac:dyDescent="0.25">
      <c r="B487" s="19"/>
      <c r="C487" s="19"/>
      <c r="D487" s="19"/>
      <c r="E487" s="19"/>
      <c r="F487" s="19"/>
      <c r="G487" s="19"/>
      <c r="H487" s="19"/>
    </row>
    <row r="488" spans="2:8" x14ac:dyDescent="0.25">
      <c r="B488" s="19"/>
      <c r="C488" s="19"/>
      <c r="D488" s="19"/>
      <c r="E488" s="19"/>
      <c r="F488" s="19"/>
      <c r="G488" s="19"/>
      <c r="H488" s="19"/>
    </row>
    <row r="489" spans="2:8" x14ac:dyDescent="0.25">
      <c r="B489" s="19"/>
      <c r="C489" s="19"/>
      <c r="D489" s="19"/>
      <c r="E489" s="19"/>
      <c r="F489" s="19"/>
      <c r="G489" s="19"/>
      <c r="H489" s="19"/>
    </row>
    <row r="490" spans="2:8" x14ac:dyDescent="0.25">
      <c r="B490" s="19"/>
      <c r="C490" s="19"/>
      <c r="D490" s="19"/>
      <c r="E490" s="19"/>
      <c r="F490" s="19"/>
      <c r="G490" s="19"/>
      <c r="H490" s="19"/>
    </row>
    <row r="491" spans="2:8" x14ac:dyDescent="0.25">
      <c r="B491" s="19"/>
      <c r="C491" s="19"/>
      <c r="D491" s="19"/>
      <c r="E491" s="19"/>
      <c r="F491" s="19"/>
      <c r="G491" s="19"/>
      <c r="H491" s="19"/>
    </row>
    <row r="492" spans="2:8" x14ac:dyDescent="0.25">
      <c r="B492" s="19"/>
      <c r="C492" s="19"/>
      <c r="D492" s="19"/>
      <c r="E492" s="19"/>
      <c r="F492" s="19"/>
      <c r="G492" s="19"/>
      <c r="H492" s="19"/>
    </row>
    <row r="493" spans="2:8" x14ac:dyDescent="0.25">
      <c r="B493" s="19"/>
      <c r="C493" s="19"/>
      <c r="D493" s="19"/>
      <c r="E493" s="19"/>
      <c r="F493" s="19"/>
      <c r="G493" s="19"/>
      <c r="H493" s="19"/>
    </row>
    <row r="494" spans="2:8" x14ac:dyDescent="0.25">
      <c r="B494" s="19"/>
      <c r="C494" s="19"/>
      <c r="D494" s="19"/>
      <c r="E494" s="19"/>
      <c r="F494" s="19"/>
      <c r="G494" s="19"/>
      <c r="H494" s="19"/>
    </row>
    <row r="495" spans="2:8" x14ac:dyDescent="0.25">
      <c r="B495" s="19"/>
      <c r="C495" s="19"/>
      <c r="D495" s="19"/>
      <c r="E495" s="19"/>
      <c r="F495" s="19"/>
      <c r="G495" s="19"/>
      <c r="H495" s="19"/>
    </row>
    <row r="496" spans="2:8" x14ac:dyDescent="0.25">
      <c r="B496" s="19"/>
      <c r="C496" s="19"/>
      <c r="D496" s="19"/>
      <c r="E496" s="19"/>
      <c r="F496" s="19"/>
      <c r="G496" s="19"/>
      <c r="H496" s="19"/>
    </row>
    <row r="497" spans="2:8" x14ac:dyDescent="0.25">
      <c r="B497" s="19"/>
      <c r="C497" s="19"/>
      <c r="D497" s="19"/>
      <c r="E497" s="19"/>
      <c r="F497" s="19"/>
      <c r="G497" s="19"/>
      <c r="H497" s="19"/>
    </row>
    <row r="498" spans="2:8" x14ac:dyDescent="0.25">
      <c r="B498" s="19"/>
      <c r="C498" s="19"/>
      <c r="D498" s="19"/>
      <c r="E498" s="19"/>
      <c r="F498" s="19"/>
      <c r="G498" s="19"/>
      <c r="H498" s="19"/>
    </row>
    <row r="499" spans="2:8" x14ac:dyDescent="0.25">
      <c r="B499" s="19"/>
      <c r="C499" s="19"/>
      <c r="D499" s="19"/>
      <c r="E499" s="19"/>
      <c r="F499" s="19"/>
      <c r="G499" s="19"/>
      <c r="H499" s="19"/>
    </row>
    <row r="500" spans="2:8" x14ac:dyDescent="0.25">
      <c r="B500" s="19"/>
      <c r="C500" s="19"/>
      <c r="D500" s="19"/>
      <c r="E500" s="19"/>
      <c r="F500" s="19"/>
      <c r="G500" s="19"/>
      <c r="H500" s="19"/>
    </row>
    <row r="501" spans="2:8" x14ac:dyDescent="0.25">
      <c r="B501" s="19"/>
      <c r="C501" s="19"/>
      <c r="D501" s="19"/>
      <c r="E501" s="19"/>
      <c r="F501" s="19"/>
      <c r="G501" s="19"/>
      <c r="H501" s="19"/>
    </row>
    <row r="502" spans="2:8" x14ac:dyDescent="0.25">
      <c r="B502" s="19"/>
      <c r="C502" s="19"/>
      <c r="D502" s="19"/>
      <c r="E502" s="19"/>
      <c r="F502" s="19"/>
      <c r="G502" s="19"/>
      <c r="H502" s="19"/>
    </row>
    <row r="503" spans="2:8" x14ac:dyDescent="0.25">
      <c r="B503" s="19"/>
      <c r="C503" s="19"/>
      <c r="D503" s="19"/>
      <c r="E503" s="19"/>
      <c r="F503" s="19"/>
      <c r="G503" s="19"/>
      <c r="H503" s="19"/>
    </row>
    <row r="504" spans="2:8" x14ac:dyDescent="0.25">
      <c r="B504" s="19"/>
      <c r="C504" s="19"/>
      <c r="D504" s="19"/>
      <c r="E504" s="19"/>
      <c r="F504" s="19"/>
      <c r="G504" s="19"/>
      <c r="H504" s="19"/>
    </row>
    <row r="505" spans="2:8" x14ac:dyDescent="0.25">
      <c r="B505" s="19"/>
      <c r="C505" s="19"/>
      <c r="D505" s="19"/>
      <c r="E505" s="19"/>
      <c r="F505" s="19"/>
      <c r="G505" s="19"/>
      <c r="H505" s="19"/>
    </row>
    <row r="506" spans="2:8" x14ac:dyDescent="0.25">
      <c r="B506" s="19"/>
      <c r="C506" s="19"/>
      <c r="D506" s="19"/>
      <c r="E506" s="19"/>
      <c r="F506" s="19"/>
      <c r="G506" s="19"/>
      <c r="H506" s="19"/>
    </row>
    <row r="507" spans="2:8" x14ac:dyDescent="0.25">
      <c r="B507" s="19"/>
      <c r="C507" s="19"/>
      <c r="D507" s="19"/>
      <c r="E507" s="19"/>
      <c r="F507" s="19"/>
      <c r="G507" s="19"/>
      <c r="H507" s="19"/>
    </row>
    <row r="508" spans="2:8" x14ac:dyDescent="0.25">
      <c r="B508" s="19"/>
      <c r="C508" s="19"/>
      <c r="D508" s="19"/>
      <c r="E508" s="19"/>
      <c r="F508" s="19"/>
      <c r="G508" s="19"/>
      <c r="H508" s="19"/>
    </row>
    <row r="509" spans="2:8" x14ac:dyDescent="0.25">
      <c r="B509" s="19"/>
      <c r="C509" s="19"/>
      <c r="D509" s="19"/>
      <c r="E509" s="19"/>
      <c r="F509" s="19"/>
      <c r="G509" s="19"/>
      <c r="H509" s="19"/>
    </row>
    <row r="510" spans="2:8" x14ac:dyDescent="0.25">
      <c r="B510" s="19"/>
      <c r="C510" s="19"/>
      <c r="D510" s="19"/>
      <c r="E510" s="19"/>
      <c r="F510" s="19"/>
      <c r="G510" s="19"/>
      <c r="H510" s="19"/>
    </row>
    <row r="511" spans="2:8" x14ac:dyDescent="0.25">
      <c r="B511" s="19"/>
      <c r="C511" s="19"/>
      <c r="D511" s="19"/>
      <c r="E511" s="19"/>
      <c r="F511" s="19"/>
      <c r="G511" s="19"/>
      <c r="H511" s="19"/>
    </row>
    <row r="512" spans="2:8" x14ac:dyDescent="0.25">
      <c r="B512" s="19"/>
      <c r="C512" s="19"/>
      <c r="D512" s="19"/>
      <c r="E512" s="19"/>
      <c r="F512" s="19"/>
      <c r="G512" s="19"/>
      <c r="H512" s="19"/>
    </row>
    <row r="513" spans="2:8" x14ac:dyDescent="0.25">
      <c r="B513" s="19"/>
      <c r="C513" s="19"/>
      <c r="D513" s="19"/>
      <c r="E513" s="19"/>
      <c r="F513" s="19"/>
      <c r="G513" s="19"/>
      <c r="H513" s="19"/>
    </row>
    <row r="514" spans="2:8" x14ac:dyDescent="0.25">
      <c r="B514" s="19"/>
      <c r="C514" s="19"/>
      <c r="D514" s="19"/>
      <c r="E514" s="19"/>
      <c r="F514" s="19"/>
      <c r="G514" s="19"/>
      <c r="H514" s="19"/>
    </row>
    <row r="515" spans="2:8" x14ac:dyDescent="0.25">
      <c r="B515" s="19"/>
      <c r="C515" s="19"/>
      <c r="D515" s="19"/>
      <c r="E515" s="19"/>
      <c r="F515" s="19"/>
      <c r="G515" s="19"/>
      <c r="H515" s="19"/>
    </row>
    <row r="516" spans="2:8" x14ac:dyDescent="0.25">
      <c r="B516" s="19"/>
      <c r="C516" s="19"/>
      <c r="D516" s="19"/>
      <c r="E516" s="19"/>
      <c r="F516" s="19"/>
      <c r="G516" s="19"/>
      <c r="H516" s="19"/>
    </row>
    <row r="517" spans="2:8" x14ac:dyDescent="0.25">
      <c r="B517" s="19"/>
      <c r="C517" s="19"/>
      <c r="D517" s="19"/>
      <c r="E517" s="19"/>
      <c r="F517" s="19"/>
      <c r="G517" s="19"/>
      <c r="H517" s="19"/>
    </row>
    <row r="518" spans="2:8" x14ac:dyDescent="0.25">
      <c r="B518" s="19"/>
      <c r="C518" s="19"/>
      <c r="D518" s="19"/>
      <c r="E518" s="19"/>
      <c r="F518" s="19"/>
      <c r="G518" s="19"/>
      <c r="H518" s="19"/>
    </row>
    <row r="519" spans="2:8" x14ac:dyDescent="0.25">
      <c r="B519" s="19"/>
      <c r="C519" s="19"/>
      <c r="D519" s="19"/>
      <c r="E519" s="19"/>
      <c r="F519" s="19"/>
      <c r="G519" s="19"/>
      <c r="H519" s="19"/>
    </row>
    <row r="520" spans="2:8" x14ac:dyDescent="0.25">
      <c r="B520" s="19"/>
      <c r="C520" s="19"/>
      <c r="D520" s="19"/>
      <c r="E520" s="19"/>
      <c r="F520" s="19"/>
      <c r="G520" s="19"/>
      <c r="H520" s="19"/>
    </row>
    <row r="521" spans="2:8" x14ac:dyDescent="0.25">
      <c r="B521" s="19"/>
      <c r="C521" s="19"/>
      <c r="D521" s="19"/>
      <c r="E521" s="19"/>
      <c r="F521" s="19"/>
      <c r="G521" s="19"/>
      <c r="H521" s="19"/>
    </row>
    <row r="522" spans="2:8" x14ac:dyDescent="0.25">
      <c r="B522" s="19"/>
      <c r="C522" s="19"/>
      <c r="D522" s="19"/>
      <c r="E522" s="19"/>
      <c r="F522" s="19"/>
      <c r="G522" s="19"/>
      <c r="H522" s="19"/>
    </row>
    <row r="523" spans="2:8" x14ac:dyDescent="0.25">
      <c r="B523" s="19"/>
      <c r="C523" s="19"/>
      <c r="D523" s="19"/>
      <c r="E523" s="19"/>
      <c r="F523" s="19"/>
      <c r="G523" s="19"/>
      <c r="H523" s="19"/>
    </row>
    <row r="524" spans="2:8" x14ac:dyDescent="0.25">
      <c r="B524" s="19"/>
      <c r="C524" s="19"/>
      <c r="D524" s="19"/>
      <c r="E524" s="19"/>
      <c r="F524" s="19"/>
      <c r="G524" s="19"/>
      <c r="H524" s="19"/>
    </row>
    <row r="525" spans="2:8" x14ac:dyDescent="0.25">
      <c r="B525" s="19"/>
      <c r="C525" s="19"/>
      <c r="D525" s="19"/>
      <c r="E525" s="19"/>
      <c r="F525" s="19"/>
      <c r="G525" s="19"/>
      <c r="H525" s="19"/>
    </row>
    <row r="526" spans="2:8" x14ac:dyDescent="0.25">
      <c r="B526" s="19"/>
      <c r="C526" s="19"/>
      <c r="D526" s="19"/>
      <c r="E526" s="19"/>
      <c r="F526" s="19"/>
      <c r="G526" s="19"/>
      <c r="H526" s="19"/>
    </row>
    <row r="527" spans="2:8" x14ac:dyDescent="0.25">
      <c r="B527" s="19"/>
      <c r="C527" s="19"/>
      <c r="D527" s="19"/>
      <c r="E527" s="19"/>
      <c r="F527" s="19"/>
      <c r="G527" s="19"/>
      <c r="H527" s="19"/>
    </row>
    <row r="528" spans="2:8" x14ac:dyDescent="0.25">
      <c r="B528" s="19"/>
      <c r="C528" s="19"/>
      <c r="D528" s="19"/>
      <c r="E528" s="19"/>
      <c r="F528" s="19"/>
      <c r="G528" s="19"/>
      <c r="H528" s="19"/>
    </row>
    <row r="529" spans="2:8" x14ac:dyDescent="0.25">
      <c r="B529" s="19"/>
      <c r="C529" s="19"/>
      <c r="D529" s="19"/>
      <c r="E529" s="19"/>
      <c r="F529" s="19"/>
      <c r="G529" s="19"/>
      <c r="H529" s="19"/>
    </row>
    <row r="530" spans="2:8" x14ac:dyDescent="0.25">
      <c r="B530" s="19"/>
      <c r="C530" s="19"/>
      <c r="D530" s="19"/>
      <c r="E530" s="19"/>
      <c r="F530" s="19"/>
      <c r="G530" s="19"/>
      <c r="H530" s="19"/>
    </row>
    <row r="531" spans="2:8" x14ac:dyDescent="0.25">
      <c r="B531" s="19"/>
      <c r="C531" s="19"/>
      <c r="D531" s="19"/>
      <c r="E531" s="19"/>
      <c r="F531" s="19"/>
      <c r="G531" s="19"/>
      <c r="H531" s="19"/>
    </row>
    <row r="532" spans="2:8" x14ac:dyDescent="0.25">
      <c r="B532" s="19"/>
      <c r="C532" s="19"/>
      <c r="D532" s="19"/>
      <c r="E532" s="19"/>
      <c r="F532" s="19"/>
      <c r="G532" s="19"/>
      <c r="H532" s="19"/>
    </row>
    <row r="533" spans="2:8" x14ac:dyDescent="0.25">
      <c r="B533" s="19"/>
      <c r="C533" s="19"/>
      <c r="D533" s="19"/>
      <c r="E533" s="19"/>
      <c r="F533" s="19"/>
      <c r="G533" s="19"/>
      <c r="H533" s="19"/>
    </row>
    <row r="534" spans="2:8" x14ac:dyDescent="0.25">
      <c r="B534" s="19"/>
      <c r="C534" s="19"/>
      <c r="D534" s="19"/>
      <c r="E534" s="19"/>
      <c r="F534" s="19"/>
      <c r="G534" s="19"/>
      <c r="H534" s="19"/>
    </row>
    <row r="535" spans="2:8" x14ac:dyDescent="0.25">
      <c r="B535" s="19"/>
      <c r="C535" s="19"/>
      <c r="D535" s="19"/>
      <c r="E535" s="19"/>
      <c r="F535" s="19"/>
      <c r="G535" s="19"/>
      <c r="H535" s="19"/>
    </row>
    <row r="536" spans="2:8" x14ac:dyDescent="0.25">
      <c r="B536" s="19"/>
      <c r="C536" s="19"/>
      <c r="D536" s="19"/>
      <c r="E536" s="19"/>
      <c r="F536" s="19"/>
      <c r="G536" s="19"/>
      <c r="H536" s="19"/>
    </row>
    <row r="537" spans="2:8" x14ac:dyDescent="0.25">
      <c r="B537" s="19"/>
      <c r="C537" s="19"/>
      <c r="D537" s="19"/>
      <c r="E537" s="19"/>
      <c r="F537" s="19"/>
      <c r="G537" s="19"/>
      <c r="H537" s="19"/>
    </row>
    <row r="538" spans="2:8" x14ac:dyDescent="0.25">
      <c r="B538" s="19"/>
      <c r="C538" s="19"/>
      <c r="D538" s="19"/>
      <c r="E538" s="19"/>
      <c r="F538" s="19"/>
      <c r="G538" s="19"/>
      <c r="H538" s="19"/>
    </row>
    <row r="539" spans="2:8" x14ac:dyDescent="0.25">
      <c r="B539" s="19"/>
      <c r="C539" s="19"/>
      <c r="D539" s="19"/>
      <c r="E539" s="19"/>
      <c r="F539" s="19"/>
      <c r="G539" s="19"/>
      <c r="H539" s="19"/>
    </row>
    <row r="540" spans="2:8" x14ac:dyDescent="0.25">
      <c r="B540" s="19"/>
      <c r="C540" s="19"/>
      <c r="D540" s="19"/>
      <c r="E540" s="19"/>
      <c r="F540" s="19"/>
      <c r="G540" s="19"/>
      <c r="H540" s="19"/>
    </row>
    <row r="541" spans="2:8" x14ac:dyDescent="0.25">
      <c r="B541" s="19"/>
      <c r="C541" s="19"/>
      <c r="D541" s="19"/>
      <c r="E541" s="19"/>
      <c r="F541" s="19"/>
      <c r="G541" s="19"/>
      <c r="H541" s="19"/>
    </row>
    <row r="542" spans="2:8" x14ac:dyDescent="0.25">
      <c r="B542" s="19"/>
      <c r="C542" s="19"/>
      <c r="D542" s="19"/>
      <c r="E542" s="19"/>
      <c r="F542" s="19"/>
      <c r="G542" s="19"/>
      <c r="H542" s="19"/>
    </row>
    <row r="543" spans="2:8" x14ac:dyDescent="0.25">
      <c r="B543" s="19"/>
      <c r="C543" s="19"/>
      <c r="D543" s="19"/>
      <c r="E543" s="19"/>
      <c r="F543" s="19"/>
      <c r="G543" s="19"/>
      <c r="H543" s="19"/>
    </row>
    <row r="544" spans="2:8" x14ac:dyDescent="0.25">
      <c r="B544" s="19"/>
      <c r="C544" s="19"/>
      <c r="D544" s="19"/>
      <c r="E544" s="19"/>
      <c r="F544" s="19"/>
      <c r="G544" s="19"/>
      <c r="H544" s="19"/>
    </row>
    <row r="545" spans="2:8" x14ac:dyDescent="0.25">
      <c r="B545" s="19"/>
      <c r="C545" s="19"/>
      <c r="D545" s="19"/>
      <c r="E545" s="19"/>
      <c r="F545" s="19"/>
      <c r="G545" s="19"/>
      <c r="H545" s="19"/>
    </row>
    <row r="546" spans="2:8" x14ac:dyDescent="0.25">
      <c r="B546" s="19"/>
      <c r="C546" s="19"/>
      <c r="D546" s="19"/>
      <c r="E546" s="19"/>
      <c r="F546" s="19"/>
      <c r="G546" s="19"/>
      <c r="H546" s="19"/>
    </row>
    <row r="547" spans="2:8" x14ac:dyDescent="0.25">
      <c r="B547" s="19"/>
      <c r="C547" s="19"/>
      <c r="D547" s="19"/>
      <c r="E547" s="19"/>
      <c r="F547" s="19"/>
      <c r="G547" s="19"/>
      <c r="H547" s="19"/>
    </row>
    <row r="548" spans="2:8" x14ac:dyDescent="0.25">
      <c r="B548" s="19"/>
      <c r="C548" s="19"/>
      <c r="D548" s="19"/>
      <c r="E548" s="19"/>
      <c r="F548" s="19"/>
      <c r="G548" s="19"/>
      <c r="H548" s="19"/>
    </row>
    <row r="549" spans="2:8" x14ac:dyDescent="0.25">
      <c r="B549" s="19"/>
      <c r="C549" s="19"/>
      <c r="D549" s="19"/>
      <c r="E549" s="19"/>
      <c r="F549" s="19"/>
      <c r="G549" s="19"/>
      <c r="H549" s="19"/>
    </row>
    <row r="550" spans="2:8" x14ac:dyDescent="0.25">
      <c r="B550" s="19"/>
      <c r="C550" s="19"/>
      <c r="D550" s="19"/>
      <c r="E550" s="19"/>
      <c r="F550" s="19"/>
      <c r="G550" s="19"/>
      <c r="H550" s="19"/>
    </row>
    <row r="551" spans="2:8" x14ac:dyDescent="0.25">
      <c r="B551" s="19"/>
      <c r="C551" s="19"/>
      <c r="D551" s="19"/>
      <c r="E551" s="19"/>
      <c r="F551" s="19"/>
      <c r="G551" s="19"/>
      <c r="H551" s="19"/>
    </row>
    <row r="552" spans="2:8" x14ac:dyDescent="0.25">
      <c r="B552" s="19"/>
      <c r="C552" s="19"/>
      <c r="D552" s="19"/>
      <c r="E552" s="19"/>
      <c r="F552" s="19"/>
      <c r="G552" s="19"/>
      <c r="H552" s="19"/>
    </row>
    <row r="553" spans="2:8" x14ac:dyDescent="0.25">
      <c r="B553" s="19"/>
      <c r="C553" s="19"/>
      <c r="D553" s="19"/>
      <c r="E553" s="19"/>
      <c r="F553" s="19"/>
      <c r="G553" s="19"/>
      <c r="H553" s="19"/>
    </row>
    <row r="554" spans="2:8" x14ac:dyDescent="0.25">
      <c r="B554" s="19"/>
      <c r="C554" s="19"/>
      <c r="D554" s="19"/>
      <c r="E554" s="19"/>
      <c r="F554" s="19"/>
      <c r="G554" s="19"/>
      <c r="H554" s="19"/>
    </row>
    <row r="555" spans="2:8" x14ac:dyDescent="0.25">
      <c r="B555" s="19"/>
      <c r="C555" s="19"/>
      <c r="D555" s="19"/>
      <c r="E555" s="19"/>
      <c r="F555" s="19"/>
      <c r="G555" s="19"/>
      <c r="H555" s="19"/>
    </row>
    <row r="556" spans="2:8" x14ac:dyDescent="0.25">
      <c r="B556" s="19"/>
      <c r="C556" s="19"/>
      <c r="D556" s="19"/>
      <c r="E556" s="19"/>
      <c r="F556" s="19"/>
      <c r="G556" s="19"/>
      <c r="H556" s="19"/>
    </row>
    <row r="557" spans="2:8" x14ac:dyDescent="0.25">
      <c r="B557" s="19"/>
      <c r="C557" s="19"/>
      <c r="D557" s="19"/>
      <c r="E557" s="19"/>
      <c r="F557" s="19"/>
      <c r="G557" s="19"/>
      <c r="H557" s="19"/>
    </row>
    <row r="558" spans="2:8" x14ac:dyDescent="0.25">
      <c r="B558" s="19"/>
      <c r="C558" s="19"/>
      <c r="D558" s="19"/>
      <c r="E558" s="19"/>
      <c r="F558" s="19"/>
      <c r="G558" s="19"/>
      <c r="H558" s="19"/>
    </row>
    <row r="559" spans="2:8" x14ac:dyDescent="0.25">
      <c r="B559" s="19"/>
      <c r="C559" s="19"/>
      <c r="D559" s="19"/>
      <c r="E559" s="19"/>
      <c r="F559" s="19"/>
      <c r="G559" s="19"/>
      <c r="H559" s="19"/>
    </row>
    <row r="560" spans="2:8" x14ac:dyDescent="0.25">
      <c r="B560" s="19"/>
      <c r="C560" s="19"/>
      <c r="D560" s="19"/>
      <c r="E560" s="19"/>
      <c r="F560" s="19"/>
      <c r="G560" s="19"/>
      <c r="H560" s="19"/>
    </row>
    <row r="561" spans="2:8" x14ac:dyDescent="0.25">
      <c r="B561" s="19"/>
      <c r="C561" s="19"/>
      <c r="D561" s="19"/>
      <c r="E561" s="19"/>
      <c r="F561" s="19"/>
      <c r="G561" s="19"/>
      <c r="H561" s="19"/>
    </row>
    <row r="562" spans="2:8" x14ac:dyDescent="0.25">
      <c r="B562" s="19"/>
      <c r="C562" s="19"/>
      <c r="D562" s="19"/>
      <c r="E562" s="19"/>
      <c r="F562" s="19"/>
      <c r="G562" s="19"/>
      <c r="H562" s="19"/>
    </row>
    <row r="563" spans="2:8" x14ac:dyDescent="0.25">
      <c r="B563" s="19"/>
      <c r="C563" s="19"/>
      <c r="D563" s="19"/>
      <c r="E563" s="19"/>
      <c r="F563" s="19"/>
      <c r="G563" s="19"/>
      <c r="H563" s="19"/>
    </row>
    <row r="564" spans="2:8" x14ac:dyDescent="0.25">
      <c r="B564" s="19"/>
      <c r="C564" s="19"/>
      <c r="D564" s="19"/>
      <c r="E564" s="19"/>
      <c r="F564" s="19"/>
      <c r="G564" s="19"/>
      <c r="H564" s="19"/>
    </row>
    <row r="565" spans="2:8" x14ac:dyDescent="0.25">
      <c r="B565" s="19"/>
      <c r="C565" s="19"/>
      <c r="D565" s="19"/>
      <c r="E565" s="19"/>
      <c r="F565" s="19"/>
      <c r="G565" s="19"/>
      <c r="H565" s="19"/>
    </row>
    <row r="566" spans="2:8" x14ac:dyDescent="0.25">
      <c r="B566" s="19"/>
      <c r="C566" s="19"/>
      <c r="D566" s="19"/>
      <c r="E566" s="19"/>
      <c r="F566" s="19"/>
      <c r="G566" s="19"/>
      <c r="H566" s="19"/>
    </row>
    <row r="567" spans="2:8" x14ac:dyDescent="0.25">
      <c r="B567" s="19"/>
      <c r="C567" s="19"/>
      <c r="D567" s="19"/>
      <c r="E567" s="19"/>
      <c r="F567" s="19"/>
      <c r="G567" s="19"/>
      <c r="H567" s="19"/>
    </row>
    <row r="568" spans="2:8" x14ac:dyDescent="0.25">
      <c r="B568" s="19"/>
      <c r="C568" s="19"/>
      <c r="D568" s="19"/>
      <c r="E568" s="19"/>
      <c r="F568" s="19"/>
      <c r="G568" s="19"/>
      <c r="H568" s="19"/>
    </row>
    <row r="569" spans="2:8" x14ac:dyDescent="0.25">
      <c r="B569" s="19"/>
      <c r="C569" s="19"/>
      <c r="D569" s="19"/>
      <c r="E569" s="19"/>
      <c r="F569" s="19"/>
      <c r="G569" s="19"/>
      <c r="H569" s="19"/>
    </row>
    <row r="570" spans="2:8" x14ac:dyDescent="0.25">
      <c r="B570" s="19"/>
      <c r="C570" s="19"/>
      <c r="D570" s="19"/>
      <c r="E570" s="19"/>
      <c r="F570" s="19"/>
      <c r="G570" s="19"/>
      <c r="H570" s="19"/>
    </row>
    <row r="571" spans="2:8" x14ac:dyDescent="0.25">
      <c r="B571" s="19"/>
      <c r="C571" s="19"/>
      <c r="D571" s="19"/>
      <c r="E571" s="19"/>
      <c r="F571" s="19"/>
      <c r="G571" s="19"/>
      <c r="H571" s="19"/>
    </row>
    <row r="572" spans="2:8" x14ac:dyDescent="0.25">
      <c r="B572" s="19"/>
      <c r="C572" s="19"/>
      <c r="D572" s="19"/>
      <c r="E572" s="19"/>
      <c r="F572" s="19"/>
      <c r="G572" s="19"/>
      <c r="H572" s="19"/>
    </row>
    <row r="573" spans="2:8" x14ac:dyDescent="0.25">
      <c r="B573" s="19"/>
      <c r="C573" s="19"/>
      <c r="D573" s="19"/>
      <c r="E573" s="19"/>
      <c r="F573" s="19"/>
      <c r="G573" s="19"/>
      <c r="H573" s="19"/>
    </row>
    <row r="574" spans="2:8" x14ac:dyDescent="0.25">
      <c r="B574" s="19"/>
      <c r="C574" s="19"/>
      <c r="D574" s="19"/>
      <c r="E574" s="19"/>
      <c r="F574" s="19"/>
      <c r="G574" s="19"/>
      <c r="H574" s="19"/>
    </row>
    <row r="575" spans="2:8" x14ac:dyDescent="0.25">
      <c r="B575" s="19"/>
      <c r="C575" s="19"/>
      <c r="D575" s="19"/>
      <c r="E575" s="19"/>
      <c r="F575" s="19"/>
      <c r="G575" s="19"/>
      <c r="H575" s="19"/>
    </row>
    <row r="576" spans="2:8" x14ac:dyDescent="0.25">
      <c r="B576" s="19"/>
      <c r="C576" s="19"/>
      <c r="D576" s="19"/>
      <c r="E576" s="19"/>
      <c r="F576" s="19"/>
      <c r="G576" s="19"/>
      <c r="H576" s="19"/>
    </row>
    <row r="577" spans="2:8" x14ac:dyDescent="0.25">
      <c r="B577" s="19"/>
      <c r="C577" s="19"/>
      <c r="D577" s="19"/>
      <c r="E577" s="19"/>
      <c r="F577" s="19"/>
      <c r="G577" s="19"/>
      <c r="H577" s="19"/>
    </row>
    <row r="578" spans="2:8" x14ac:dyDescent="0.25">
      <c r="B578" s="19"/>
      <c r="C578" s="19"/>
      <c r="D578" s="19"/>
      <c r="E578" s="19"/>
      <c r="F578" s="19"/>
      <c r="G578" s="19"/>
      <c r="H578" s="19"/>
    </row>
    <row r="579" spans="2:8" x14ac:dyDescent="0.25">
      <c r="B579" s="19"/>
      <c r="C579" s="19"/>
      <c r="D579" s="19"/>
      <c r="E579" s="19"/>
      <c r="F579" s="19"/>
      <c r="G579" s="19"/>
      <c r="H579" s="19"/>
    </row>
    <row r="580" spans="2:8" x14ac:dyDescent="0.25">
      <c r="B580" s="19"/>
      <c r="C580" s="19"/>
      <c r="D580" s="19"/>
      <c r="E580" s="19"/>
      <c r="F580" s="19"/>
      <c r="G580" s="19"/>
      <c r="H580" s="19"/>
    </row>
    <row r="581" spans="2:8" x14ac:dyDescent="0.25">
      <c r="B581" s="19"/>
      <c r="C581" s="19"/>
      <c r="D581" s="19"/>
      <c r="E581" s="19"/>
      <c r="F581" s="19"/>
      <c r="G581" s="19"/>
      <c r="H581" s="19"/>
    </row>
    <row r="582" spans="2:8" x14ac:dyDescent="0.25">
      <c r="B582" s="19"/>
      <c r="C582" s="19"/>
      <c r="D582" s="19"/>
      <c r="E582" s="19"/>
      <c r="F582" s="19"/>
      <c r="G582" s="19"/>
      <c r="H582" s="19"/>
    </row>
    <row r="583" spans="2:8" x14ac:dyDescent="0.25">
      <c r="B583" s="19"/>
      <c r="C583" s="19"/>
      <c r="D583" s="19"/>
      <c r="E583" s="19"/>
      <c r="F583" s="19"/>
      <c r="G583" s="19"/>
      <c r="H583" s="19"/>
    </row>
    <row r="584" spans="2:8" x14ac:dyDescent="0.25">
      <c r="B584" s="19"/>
      <c r="C584" s="19"/>
      <c r="D584" s="19"/>
      <c r="E584" s="19"/>
      <c r="F584" s="19"/>
      <c r="G584" s="19"/>
      <c r="H584" s="19"/>
    </row>
    <row r="585" spans="2:8" x14ac:dyDescent="0.25">
      <c r="B585" s="19"/>
      <c r="C585" s="19"/>
      <c r="D585" s="19"/>
      <c r="E585" s="19"/>
      <c r="F585" s="19"/>
      <c r="G585" s="19"/>
      <c r="H585" s="19"/>
    </row>
    <row r="586" spans="2:8" x14ac:dyDescent="0.25">
      <c r="B586" s="19"/>
      <c r="C586" s="19"/>
      <c r="D586" s="19"/>
      <c r="E586" s="19"/>
      <c r="F586" s="19"/>
      <c r="G586" s="19"/>
      <c r="H586" s="19"/>
    </row>
    <row r="587" spans="2:8" x14ac:dyDescent="0.25">
      <c r="B587" s="19"/>
      <c r="C587" s="19"/>
      <c r="D587" s="19"/>
      <c r="E587" s="19"/>
      <c r="F587" s="19"/>
      <c r="G587" s="19"/>
      <c r="H587" s="19"/>
    </row>
    <row r="588" spans="2:8" x14ac:dyDescent="0.25">
      <c r="B588" s="19"/>
      <c r="C588" s="19"/>
      <c r="D588" s="19"/>
      <c r="E588" s="19"/>
      <c r="F588" s="19"/>
      <c r="G588" s="19"/>
      <c r="H588" s="19"/>
    </row>
    <row r="589" spans="2:8" x14ac:dyDescent="0.25">
      <c r="B589" s="19"/>
      <c r="C589" s="19"/>
      <c r="D589" s="19"/>
      <c r="E589" s="19"/>
      <c r="F589" s="19"/>
      <c r="G589" s="19"/>
      <c r="H589" s="19"/>
    </row>
    <row r="590" spans="2:8" x14ac:dyDescent="0.25">
      <c r="B590" s="19"/>
      <c r="C590" s="19"/>
      <c r="D590" s="19"/>
      <c r="E590" s="19"/>
      <c r="F590" s="19"/>
      <c r="G590" s="19"/>
      <c r="H590" s="19"/>
    </row>
    <row r="591" spans="2:8" x14ac:dyDescent="0.25">
      <c r="B591" s="19"/>
      <c r="C591" s="19"/>
      <c r="D591" s="19"/>
      <c r="E591" s="19"/>
      <c r="F591" s="19"/>
      <c r="G591" s="19"/>
      <c r="H591" s="19"/>
    </row>
    <row r="592" spans="2:8" x14ac:dyDescent="0.25">
      <c r="B592" s="19"/>
      <c r="C592" s="19"/>
      <c r="D592" s="19"/>
      <c r="E592" s="19"/>
      <c r="F592" s="19"/>
      <c r="G592" s="19"/>
      <c r="H592" s="19"/>
    </row>
    <row r="593" spans="2:8" x14ac:dyDescent="0.25">
      <c r="B593" s="19"/>
      <c r="C593" s="19"/>
      <c r="D593" s="19"/>
      <c r="E593" s="19"/>
      <c r="F593" s="19"/>
      <c r="G593" s="19"/>
      <c r="H593" s="19"/>
    </row>
    <row r="594" spans="2:8" x14ac:dyDescent="0.25">
      <c r="B594" s="19"/>
      <c r="C594" s="19"/>
      <c r="D594" s="19"/>
      <c r="E594" s="19"/>
      <c r="F594" s="19"/>
      <c r="G594" s="19"/>
      <c r="H594" s="19"/>
    </row>
    <row r="595" spans="2:8" x14ac:dyDescent="0.25">
      <c r="B595" s="19"/>
      <c r="C595" s="19"/>
      <c r="D595" s="19"/>
      <c r="E595" s="19"/>
      <c r="F595" s="19"/>
      <c r="G595" s="19"/>
      <c r="H595" s="19"/>
    </row>
    <row r="596" spans="2:8" x14ac:dyDescent="0.25">
      <c r="B596" s="19"/>
      <c r="C596" s="19"/>
      <c r="D596" s="19"/>
      <c r="E596" s="19"/>
      <c r="F596" s="19"/>
      <c r="G596" s="19"/>
      <c r="H596" s="19"/>
    </row>
    <row r="597" spans="2:8" x14ac:dyDescent="0.25">
      <c r="B597" s="19"/>
      <c r="C597" s="19"/>
      <c r="D597" s="19"/>
      <c r="E597" s="19"/>
      <c r="F597" s="19"/>
      <c r="G597" s="19"/>
      <c r="H597" s="19"/>
    </row>
    <row r="598" spans="2:8" x14ac:dyDescent="0.25">
      <c r="B598" s="19"/>
      <c r="C598" s="19"/>
      <c r="D598" s="19"/>
      <c r="E598" s="19"/>
      <c r="F598" s="19"/>
      <c r="G598" s="19"/>
      <c r="H598" s="19"/>
    </row>
    <row r="599" spans="2:8" x14ac:dyDescent="0.25">
      <c r="B599" s="19"/>
      <c r="C599" s="19"/>
      <c r="D599" s="19"/>
      <c r="E599" s="19"/>
      <c r="F599" s="19"/>
      <c r="G599" s="19"/>
      <c r="H599" s="19"/>
    </row>
    <row r="600" spans="2:8" x14ac:dyDescent="0.25">
      <c r="B600" s="19"/>
      <c r="C600" s="19"/>
      <c r="D600" s="19"/>
      <c r="E600" s="19"/>
      <c r="F600" s="19"/>
      <c r="G600" s="19"/>
      <c r="H600" s="19"/>
    </row>
    <row r="601" spans="2:8" x14ac:dyDescent="0.25">
      <c r="B601" s="19"/>
      <c r="C601" s="19"/>
      <c r="D601" s="19"/>
      <c r="E601" s="19"/>
      <c r="F601" s="19"/>
      <c r="G601" s="19"/>
      <c r="H601" s="19"/>
    </row>
    <row r="602" spans="2:8" x14ac:dyDescent="0.25">
      <c r="B602" s="19"/>
      <c r="C602" s="19"/>
      <c r="D602" s="19"/>
      <c r="E602" s="19"/>
      <c r="F602" s="19"/>
      <c r="G602" s="19"/>
      <c r="H602" s="19"/>
    </row>
    <row r="603" spans="2:8" x14ac:dyDescent="0.25">
      <c r="B603" s="19"/>
      <c r="C603" s="19"/>
      <c r="D603" s="19"/>
      <c r="E603" s="19"/>
      <c r="F603" s="19"/>
      <c r="G603" s="19"/>
      <c r="H603" s="19"/>
    </row>
    <row r="604" spans="2:8" x14ac:dyDescent="0.25">
      <c r="B604" s="19"/>
      <c r="C604" s="19"/>
      <c r="D604" s="19"/>
      <c r="E604" s="19"/>
      <c r="F604" s="19"/>
      <c r="G604" s="19"/>
      <c r="H604" s="19"/>
    </row>
    <row r="605" spans="2:8" x14ac:dyDescent="0.25">
      <c r="B605" s="19"/>
      <c r="C605" s="19"/>
      <c r="D605" s="19"/>
      <c r="E605" s="19"/>
      <c r="F605" s="19"/>
      <c r="G605" s="19"/>
      <c r="H605" s="19"/>
    </row>
    <row r="606" spans="2:8" x14ac:dyDescent="0.25">
      <c r="B606" s="19"/>
      <c r="C606" s="19"/>
      <c r="D606" s="19"/>
      <c r="E606" s="19"/>
      <c r="F606" s="19"/>
      <c r="G606" s="19"/>
      <c r="H606" s="19"/>
    </row>
    <row r="607" spans="2:8" x14ac:dyDescent="0.25">
      <c r="B607" s="19"/>
      <c r="C607" s="19"/>
      <c r="D607" s="19"/>
      <c r="E607" s="19"/>
      <c r="F607" s="19"/>
      <c r="G607" s="19"/>
      <c r="H607" s="19"/>
    </row>
    <row r="608" spans="2:8" x14ac:dyDescent="0.25">
      <c r="B608" s="19"/>
      <c r="C608" s="19"/>
      <c r="D608" s="19"/>
      <c r="E608" s="19"/>
      <c r="F608" s="19"/>
      <c r="G608" s="19"/>
      <c r="H608" s="19"/>
    </row>
    <row r="609" spans="2:8" x14ac:dyDescent="0.25">
      <c r="B609" s="19"/>
      <c r="C609" s="19"/>
      <c r="D609" s="19"/>
      <c r="E609" s="19"/>
      <c r="F609" s="19"/>
      <c r="G609" s="19"/>
      <c r="H609" s="19"/>
    </row>
    <row r="610" spans="2:8" x14ac:dyDescent="0.25">
      <c r="B610" s="19"/>
      <c r="C610" s="19"/>
      <c r="D610" s="19"/>
      <c r="E610" s="19"/>
      <c r="F610" s="19"/>
      <c r="G610" s="19"/>
      <c r="H610" s="19"/>
    </row>
    <row r="611" spans="2:8" x14ac:dyDescent="0.25">
      <c r="B611" s="19"/>
      <c r="C611" s="19"/>
      <c r="D611" s="19"/>
      <c r="E611" s="19"/>
      <c r="F611" s="19"/>
      <c r="G611" s="19"/>
      <c r="H611" s="19"/>
    </row>
    <row r="612" spans="2:8" x14ac:dyDescent="0.25">
      <c r="B612" s="19"/>
      <c r="C612" s="19"/>
      <c r="D612" s="19"/>
      <c r="E612" s="19"/>
      <c r="F612" s="19"/>
      <c r="G612" s="19"/>
      <c r="H612" s="19"/>
    </row>
    <row r="613" spans="2:8" x14ac:dyDescent="0.25">
      <c r="B613" s="19"/>
      <c r="C613" s="19"/>
      <c r="D613" s="19"/>
      <c r="E613" s="19"/>
      <c r="F613" s="19"/>
      <c r="G613" s="19"/>
      <c r="H613" s="19"/>
    </row>
    <row r="614" spans="2:8" x14ac:dyDescent="0.25">
      <c r="B614" s="19"/>
      <c r="C614" s="19"/>
      <c r="D614" s="19"/>
      <c r="E614" s="19"/>
      <c r="F614" s="19"/>
      <c r="G614" s="19"/>
      <c r="H614" s="19"/>
    </row>
    <row r="615" spans="2:8" x14ac:dyDescent="0.25">
      <c r="B615" s="19"/>
      <c r="C615" s="19"/>
      <c r="D615" s="19"/>
      <c r="E615" s="19"/>
      <c r="F615" s="19"/>
      <c r="G615" s="19"/>
      <c r="H615" s="19"/>
    </row>
    <row r="616" spans="2:8" x14ac:dyDescent="0.25">
      <c r="B616" s="19"/>
      <c r="C616" s="19"/>
      <c r="D616" s="19"/>
      <c r="E616" s="19"/>
      <c r="F616" s="19"/>
      <c r="G616" s="19"/>
      <c r="H616" s="19"/>
    </row>
    <row r="617" spans="2:8" x14ac:dyDescent="0.25">
      <c r="B617" s="19"/>
      <c r="C617" s="19"/>
      <c r="D617" s="19"/>
      <c r="E617" s="19"/>
      <c r="F617" s="19"/>
      <c r="G617" s="19"/>
      <c r="H617" s="19"/>
    </row>
    <row r="618" spans="2:8" x14ac:dyDescent="0.25">
      <c r="B618" s="19"/>
      <c r="C618" s="19"/>
      <c r="D618" s="19"/>
      <c r="E618" s="19"/>
      <c r="F618" s="19"/>
      <c r="G618" s="19"/>
      <c r="H618" s="19"/>
    </row>
    <row r="619" spans="2:8" x14ac:dyDescent="0.25">
      <c r="B619" s="19"/>
      <c r="C619" s="19"/>
      <c r="D619" s="19"/>
      <c r="E619" s="19"/>
      <c r="F619" s="19"/>
      <c r="G619" s="19"/>
      <c r="H619" s="19"/>
    </row>
    <row r="620" spans="2:8" x14ac:dyDescent="0.25">
      <c r="B620" s="19"/>
      <c r="C620" s="19"/>
      <c r="D620" s="19"/>
      <c r="E620" s="19"/>
      <c r="F620" s="19"/>
      <c r="G620" s="19"/>
      <c r="H620" s="19"/>
    </row>
    <row r="621" spans="2:8" x14ac:dyDescent="0.25">
      <c r="B621" s="19"/>
      <c r="C621" s="19"/>
      <c r="D621" s="19"/>
      <c r="E621" s="19"/>
      <c r="F621" s="19"/>
      <c r="G621" s="19"/>
      <c r="H621" s="19"/>
    </row>
    <row r="622" spans="2:8" x14ac:dyDescent="0.25">
      <c r="B622" s="19"/>
      <c r="C622" s="19"/>
      <c r="D622" s="19"/>
      <c r="E622" s="19"/>
      <c r="F622" s="19"/>
      <c r="G622" s="19"/>
      <c r="H622" s="19"/>
    </row>
    <row r="623" spans="2:8" x14ac:dyDescent="0.25">
      <c r="B623" s="19"/>
      <c r="C623" s="19"/>
      <c r="D623" s="19"/>
      <c r="E623" s="19"/>
      <c r="F623" s="19"/>
      <c r="G623" s="19"/>
      <c r="H623" s="19"/>
    </row>
    <row r="624" spans="2:8" x14ac:dyDescent="0.25">
      <c r="B624" s="19"/>
      <c r="C624" s="19"/>
      <c r="D624" s="19"/>
      <c r="E624" s="19"/>
      <c r="F624" s="19"/>
      <c r="G624" s="19"/>
      <c r="H624" s="19"/>
    </row>
    <row r="625" spans="2:8" x14ac:dyDescent="0.25">
      <c r="B625" s="19"/>
      <c r="C625" s="19"/>
      <c r="D625" s="19"/>
      <c r="E625" s="19"/>
      <c r="F625" s="19"/>
      <c r="G625" s="19"/>
      <c r="H625" s="19"/>
    </row>
    <row r="626" spans="2:8" x14ac:dyDescent="0.25">
      <c r="B626" s="19"/>
      <c r="C626" s="19"/>
      <c r="D626" s="19"/>
      <c r="E626" s="19"/>
      <c r="F626" s="19"/>
      <c r="G626" s="19"/>
      <c r="H626" s="19"/>
    </row>
    <row r="627" spans="2:8" x14ac:dyDescent="0.25">
      <c r="B627" s="19"/>
      <c r="C627" s="19"/>
      <c r="D627" s="19"/>
      <c r="E627" s="19"/>
      <c r="F627" s="19"/>
      <c r="G627" s="19"/>
      <c r="H627" s="19"/>
    </row>
    <row r="628" spans="2:8" x14ac:dyDescent="0.25">
      <c r="B628" s="19"/>
      <c r="C628" s="19"/>
      <c r="D628" s="19"/>
      <c r="E628" s="19"/>
      <c r="F628" s="19"/>
      <c r="G628" s="19"/>
      <c r="H628" s="19"/>
    </row>
    <row r="629" spans="2:8" x14ac:dyDescent="0.25">
      <c r="B629" s="19"/>
      <c r="C629" s="19"/>
      <c r="D629" s="19"/>
      <c r="E629" s="19"/>
      <c r="F629" s="19"/>
      <c r="G629" s="19"/>
      <c r="H629" s="19"/>
    </row>
    <row r="630" spans="2:8" x14ac:dyDescent="0.25">
      <c r="B630" s="19"/>
      <c r="C630" s="19"/>
      <c r="D630" s="19"/>
      <c r="E630" s="19"/>
      <c r="F630" s="19"/>
      <c r="G630" s="19"/>
      <c r="H630" s="19"/>
    </row>
    <row r="631" spans="2:8" x14ac:dyDescent="0.25">
      <c r="B631" s="19"/>
      <c r="C631" s="19"/>
      <c r="D631" s="19"/>
      <c r="E631" s="19"/>
      <c r="F631" s="19"/>
      <c r="G631" s="19"/>
      <c r="H631" s="19"/>
    </row>
    <row r="632" spans="2:8" x14ac:dyDescent="0.25">
      <c r="B632" s="19"/>
      <c r="C632" s="19"/>
      <c r="D632" s="19"/>
      <c r="E632" s="19"/>
      <c r="F632" s="19"/>
      <c r="G632" s="19"/>
      <c r="H632" s="19"/>
    </row>
    <row r="633" spans="2:8" x14ac:dyDescent="0.25">
      <c r="B633" s="19"/>
      <c r="C633" s="19"/>
      <c r="D633" s="19"/>
      <c r="E633" s="19"/>
      <c r="F633" s="19"/>
      <c r="G633" s="19"/>
      <c r="H633" s="19"/>
    </row>
    <row r="634" spans="2:8" x14ac:dyDescent="0.25">
      <c r="B634" s="19"/>
      <c r="C634" s="19"/>
      <c r="D634" s="19"/>
      <c r="E634" s="19"/>
      <c r="F634" s="19"/>
      <c r="G634" s="19"/>
      <c r="H634" s="19"/>
    </row>
    <row r="635" spans="2:8" x14ac:dyDescent="0.25">
      <c r="B635" s="19"/>
      <c r="C635" s="19"/>
      <c r="D635" s="19"/>
      <c r="E635" s="19"/>
      <c r="F635" s="19"/>
      <c r="G635" s="19"/>
      <c r="H635" s="19"/>
    </row>
    <row r="636" spans="2:8" x14ac:dyDescent="0.25">
      <c r="B636" s="19"/>
      <c r="C636" s="19"/>
      <c r="D636" s="19"/>
      <c r="E636" s="19"/>
      <c r="F636" s="19"/>
      <c r="G636" s="19"/>
      <c r="H636" s="19"/>
    </row>
    <row r="637" spans="2:8" x14ac:dyDescent="0.25">
      <c r="B637" s="19"/>
      <c r="C637" s="19"/>
      <c r="D637" s="19"/>
      <c r="E637" s="19"/>
      <c r="F637" s="19"/>
      <c r="G637" s="19"/>
      <c r="H637" s="19"/>
    </row>
    <row r="638" spans="2:8" x14ac:dyDescent="0.25">
      <c r="B638" s="19"/>
      <c r="C638" s="19"/>
      <c r="D638" s="19"/>
      <c r="E638" s="19"/>
      <c r="F638" s="19"/>
      <c r="G638" s="19"/>
      <c r="H638" s="19"/>
    </row>
    <row r="639" spans="2:8" x14ac:dyDescent="0.25">
      <c r="B639" s="19"/>
      <c r="C639" s="19"/>
      <c r="D639" s="19"/>
      <c r="E639" s="19"/>
      <c r="F639" s="19"/>
      <c r="G639" s="19"/>
      <c r="H639" s="19"/>
    </row>
    <row r="640" spans="2:8" x14ac:dyDescent="0.25">
      <c r="B640" s="19"/>
      <c r="C640" s="19"/>
      <c r="D640" s="19"/>
      <c r="E640" s="19"/>
      <c r="F640" s="19"/>
      <c r="G640" s="19"/>
      <c r="H640" s="19"/>
    </row>
    <row r="641" spans="2:8" x14ac:dyDescent="0.25">
      <c r="B641" s="19"/>
      <c r="C641" s="19"/>
      <c r="D641" s="19"/>
      <c r="E641" s="19"/>
      <c r="F641" s="19"/>
      <c r="G641" s="19"/>
      <c r="H641" s="19"/>
    </row>
    <row r="642" spans="2:8" x14ac:dyDescent="0.25">
      <c r="B642" s="19"/>
      <c r="C642" s="19"/>
      <c r="D642" s="19"/>
      <c r="E642" s="19"/>
      <c r="F642" s="19"/>
      <c r="G642" s="19"/>
      <c r="H642" s="19"/>
    </row>
    <row r="643" spans="2:8" x14ac:dyDescent="0.25">
      <c r="B643" s="19"/>
      <c r="C643" s="19"/>
      <c r="D643" s="19"/>
      <c r="E643" s="19"/>
      <c r="F643" s="19"/>
      <c r="G643" s="19"/>
      <c r="H643" s="19"/>
    </row>
    <row r="644" spans="2:8" x14ac:dyDescent="0.25">
      <c r="B644" s="19"/>
      <c r="C644" s="19"/>
      <c r="D644" s="19"/>
      <c r="E644" s="19"/>
      <c r="F644" s="19"/>
      <c r="G644" s="19"/>
      <c r="H644" s="19"/>
    </row>
    <row r="645" spans="2:8" x14ac:dyDescent="0.25">
      <c r="B645" s="19"/>
      <c r="C645" s="19"/>
      <c r="D645" s="19"/>
      <c r="E645" s="19"/>
      <c r="F645" s="19"/>
      <c r="G645" s="19"/>
      <c r="H645" s="19"/>
    </row>
    <row r="646" spans="2:8" x14ac:dyDescent="0.25">
      <c r="B646" s="19"/>
      <c r="C646" s="19"/>
      <c r="D646" s="19"/>
      <c r="E646" s="19"/>
      <c r="F646" s="19"/>
      <c r="G646" s="19"/>
      <c r="H646" s="19"/>
    </row>
    <row r="647" spans="2:8" x14ac:dyDescent="0.25">
      <c r="B647" s="19"/>
      <c r="C647" s="19"/>
      <c r="D647" s="19"/>
      <c r="E647" s="19"/>
      <c r="F647" s="19"/>
      <c r="G647" s="19"/>
      <c r="H647" s="19"/>
    </row>
    <row r="648" spans="2:8" x14ac:dyDescent="0.25">
      <c r="B648" s="19"/>
      <c r="C648" s="19"/>
      <c r="D648" s="19"/>
      <c r="E648" s="19"/>
      <c r="F648" s="19"/>
      <c r="G648" s="19"/>
      <c r="H648" s="19"/>
    </row>
    <row r="649" spans="2:8" x14ac:dyDescent="0.25">
      <c r="B649" s="19"/>
      <c r="C649" s="19"/>
      <c r="D649" s="19"/>
      <c r="E649" s="19"/>
      <c r="F649" s="19"/>
      <c r="G649" s="19"/>
      <c r="H649" s="19"/>
    </row>
    <row r="650" spans="2:8" x14ac:dyDescent="0.25">
      <c r="B650" s="19"/>
      <c r="C650" s="19"/>
      <c r="D650" s="19"/>
      <c r="E650" s="19"/>
      <c r="F650" s="19"/>
      <c r="G650" s="19"/>
      <c r="H650" s="19"/>
    </row>
    <row r="651" spans="2:8" x14ac:dyDescent="0.25">
      <c r="B651" s="19"/>
      <c r="C651" s="19"/>
      <c r="D651" s="19"/>
      <c r="E651" s="19"/>
      <c r="F651" s="19"/>
      <c r="G651" s="19"/>
      <c r="H651" s="19"/>
    </row>
    <row r="652" spans="2:8" x14ac:dyDescent="0.25">
      <c r="B652" s="19"/>
      <c r="C652" s="19"/>
      <c r="D652" s="19"/>
      <c r="E652" s="19"/>
      <c r="F652" s="19"/>
      <c r="G652" s="19"/>
      <c r="H652" s="19"/>
    </row>
    <row r="653" spans="2:8" x14ac:dyDescent="0.25">
      <c r="B653" s="19"/>
      <c r="C653" s="19"/>
      <c r="D653" s="19"/>
      <c r="E653" s="19"/>
      <c r="F653" s="19"/>
      <c r="G653" s="19"/>
      <c r="H653" s="19"/>
    </row>
    <row r="654" spans="2:8" x14ac:dyDescent="0.25">
      <c r="B654" s="19"/>
      <c r="C654" s="19"/>
      <c r="D654" s="19"/>
      <c r="E654" s="19"/>
      <c r="F654" s="19"/>
      <c r="G654" s="19"/>
      <c r="H654" s="19"/>
    </row>
    <row r="655" spans="2:8" x14ac:dyDescent="0.25">
      <c r="B655" s="19"/>
      <c r="C655" s="19"/>
      <c r="D655" s="19"/>
      <c r="E655" s="19"/>
      <c r="F655" s="19"/>
      <c r="G655" s="19"/>
      <c r="H655" s="19"/>
    </row>
    <row r="656" spans="2:8" x14ac:dyDescent="0.25">
      <c r="B656" s="19"/>
      <c r="C656" s="19"/>
      <c r="D656" s="19"/>
      <c r="E656" s="19"/>
      <c r="F656" s="19"/>
      <c r="G656" s="19"/>
      <c r="H656" s="19"/>
    </row>
    <row r="657" spans="2:8" x14ac:dyDescent="0.25">
      <c r="B657" s="19"/>
      <c r="C657" s="19"/>
      <c r="D657" s="19"/>
      <c r="E657" s="19"/>
      <c r="F657" s="19"/>
      <c r="G657" s="19"/>
      <c r="H657" s="19"/>
    </row>
    <row r="658" spans="2:8" x14ac:dyDescent="0.25">
      <c r="B658" s="19"/>
      <c r="C658" s="19"/>
      <c r="D658" s="19"/>
      <c r="E658" s="19"/>
      <c r="F658" s="19"/>
      <c r="G658" s="19"/>
      <c r="H658" s="19"/>
    </row>
    <row r="659" spans="2:8" x14ac:dyDescent="0.25">
      <c r="B659" s="19"/>
      <c r="C659" s="19"/>
      <c r="D659" s="19"/>
      <c r="E659" s="19"/>
      <c r="F659" s="19"/>
      <c r="G659" s="19"/>
      <c r="H659" s="19"/>
    </row>
    <row r="660" spans="2:8" x14ac:dyDescent="0.25">
      <c r="B660" s="19"/>
      <c r="C660" s="19"/>
      <c r="D660" s="19"/>
      <c r="E660" s="19"/>
      <c r="F660" s="19"/>
      <c r="G660" s="19"/>
      <c r="H660" s="19"/>
    </row>
    <row r="661" spans="2:8" x14ac:dyDescent="0.25">
      <c r="B661" s="19"/>
      <c r="C661" s="19"/>
      <c r="D661" s="19"/>
      <c r="E661" s="19"/>
      <c r="F661" s="19"/>
      <c r="G661" s="19"/>
      <c r="H661" s="19"/>
    </row>
    <row r="662" spans="2:8" x14ac:dyDescent="0.25">
      <c r="B662" s="19"/>
      <c r="C662" s="19"/>
      <c r="D662" s="19"/>
      <c r="E662" s="19"/>
      <c r="F662" s="19"/>
      <c r="G662" s="19"/>
      <c r="H662" s="19"/>
    </row>
    <row r="663" spans="2:8" x14ac:dyDescent="0.25">
      <c r="B663" s="19"/>
      <c r="C663" s="19"/>
      <c r="D663" s="19"/>
      <c r="E663" s="19"/>
      <c r="F663" s="19"/>
      <c r="G663" s="19"/>
      <c r="H663" s="19"/>
    </row>
    <row r="664" spans="2:8" x14ac:dyDescent="0.25">
      <c r="B664" s="19"/>
      <c r="C664" s="19"/>
      <c r="D664" s="19"/>
      <c r="E664" s="19"/>
      <c r="F664" s="19"/>
      <c r="G664" s="19"/>
      <c r="H664" s="19"/>
    </row>
    <row r="665" spans="2:8" x14ac:dyDescent="0.25">
      <c r="B665" s="19"/>
      <c r="C665" s="19"/>
      <c r="D665" s="19"/>
      <c r="E665" s="19"/>
      <c r="F665" s="19"/>
      <c r="G665" s="19"/>
      <c r="H665" s="19"/>
    </row>
    <row r="666" spans="2:8" x14ac:dyDescent="0.25">
      <c r="B666" s="19"/>
      <c r="C666" s="19"/>
      <c r="D666" s="19"/>
      <c r="E666" s="19"/>
      <c r="F666" s="19"/>
      <c r="G666" s="19"/>
      <c r="H666" s="19"/>
    </row>
    <row r="667" spans="2:8" x14ac:dyDescent="0.25">
      <c r="B667" s="19"/>
      <c r="C667" s="19"/>
      <c r="D667" s="19"/>
      <c r="E667" s="19"/>
      <c r="F667" s="19"/>
      <c r="G667" s="19"/>
      <c r="H667" s="19"/>
    </row>
    <row r="668" spans="2:8" x14ac:dyDescent="0.25">
      <c r="B668" s="19"/>
      <c r="C668" s="19"/>
      <c r="D668" s="19"/>
      <c r="E668" s="19"/>
      <c r="F668" s="19"/>
      <c r="G668" s="19"/>
      <c r="H668" s="19"/>
    </row>
    <row r="669" spans="2:8" x14ac:dyDescent="0.25">
      <c r="B669" s="19"/>
      <c r="C669" s="19"/>
      <c r="D669" s="19"/>
      <c r="E669" s="19"/>
      <c r="F669" s="19"/>
      <c r="G669" s="19"/>
      <c r="H669" s="19"/>
    </row>
    <row r="670" spans="2:8" x14ac:dyDescent="0.25">
      <c r="B670" s="19"/>
      <c r="C670" s="19"/>
      <c r="D670" s="19"/>
      <c r="E670" s="19"/>
      <c r="F670" s="19"/>
      <c r="G670" s="19"/>
      <c r="H670" s="19"/>
    </row>
    <row r="671" spans="2:8" x14ac:dyDescent="0.25">
      <c r="B671" s="19"/>
      <c r="C671" s="19"/>
      <c r="D671" s="19"/>
      <c r="E671" s="19"/>
      <c r="F671" s="19"/>
      <c r="G671" s="19"/>
      <c r="H671" s="19"/>
    </row>
    <row r="672" spans="2:8" x14ac:dyDescent="0.25">
      <c r="B672" s="19"/>
      <c r="C672" s="19"/>
      <c r="D672" s="19"/>
      <c r="E672" s="19"/>
      <c r="F672" s="19"/>
      <c r="G672" s="19"/>
      <c r="H672" s="19"/>
    </row>
    <row r="673" spans="2:8" x14ac:dyDescent="0.25">
      <c r="B673" s="19"/>
      <c r="C673" s="19"/>
      <c r="D673" s="19"/>
      <c r="E673" s="19"/>
      <c r="F673" s="19"/>
      <c r="G673" s="19"/>
      <c r="H673" s="19"/>
    </row>
    <row r="674" spans="2:8" x14ac:dyDescent="0.25">
      <c r="B674" s="19"/>
      <c r="C674" s="19"/>
      <c r="D674" s="19"/>
      <c r="E674" s="19"/>
      <c r="F674" s="19"/>
      <c r="G674" s="19"/>
      <c r="H674" s="19"/>
    </row>
    <row r="675" spans="2:8" x14ac:dyDescent="0.25">
      <c r="B675" s="19"/>
      <c r="C675" s="19"/>
      <c r="D675" s="19"/>
      <c r="E675" s="19"/>
      <c r="F675" s="19"/>
      <c r="G675" s="19"/>
      <c r="H675" s="19"/>
    </row>
    <row r="676" spans="2:8" x14ac:dyDescent="0.25">
      <c r="B676" s="19"/>
      <c r="C676" s="19"/>
      <c r="D676" s="19"/>
      <c r="E676" s="19"/>
      <c r="F676" s="19"/>
      <c r="G676" s="19"/>
      <c r="H676" s="19"/>
    </row>
    <row r="677" spans="2:8" x14ac:dyDescent="0.25">
      <c r="B677" s="19"/>
      <c r="C677" s="19"/>
      <c r="D677" s="19"/>
      <c r="E677" s="19"/>
      <c r="F677" s="19"/>
      <c r="G677" s="19"/>
      <c r="H677" s="19"/>
    </row>
    <row r="678" spans="2:8" x14ac:dyDescent="0.25">
      <c r="B678" s="19"/>
      <c r="C678" s="19"/>
      <c r="D678" s="19"/>
      <c r="E678" s="19"/>
      <c r="F678" s="19"/>
      <c r="G678" s="19"/>
      <c r="H678" s="19"/>
    </row>
    <row r="679" spans="2:8" x14ac:dyDescent="0.25">
      <c r="B679" s="19"/>
      <c r="C679" s="19"/>
      <c r="D679" s="19"/>
      <c r="E679" s="19"/>
      <c r="F679" s="19"/>
      <c r="G679" s="19"/>
      <c r="H679" s="19"/>
    </row>
    <row r="680" spans="2:8" x14ac:dyDescent="0.25">
      <c r="B680" s="19"/>
      <c r="C680" s="19"/>
      <c r="D680" s="19"/>
      <c r="E680" s="19"/>
      <c r="F680" s="19"/>
      <c r="G680" s="19"/>
      <c r="H680" s="19"/>
    </row>
    <row r="681" spans="2:8" x14ac:dyDescent="0.25">
      <c r="B681" s="19"/>
      <c r="C681" s="19"/>
      <c r="D681" s="19"/>
      <c r="E681" s="19"/>
      <c r="F681" s="19"/>
      <c r="G681" s="19"/>
      <c r="H681" s="19"/>
    </row>
    <row r="682" spans="2:8" x14ac:dyDescent="0.25">
      <c r="B682" s="19"/>
      <c r="C682" s="19"/>
      <c r="D682" s="19"/>
      <c r="E682" s="19"/>
      <c r="F682" s="19"/>
      <c r="G682" s="19"/>
      <c r="H682" s="19"/>
    </row>
    <row r="683" spans="2:8" x14ac:dyDescent="0.25">
      <c r="B683" s="19"/>
      <c r="C683" s="19"/>
      <c r="D683" s="19"/>
      <c r="E683" s="19"/>
      <c r="F683" s="19"/>
      <c r="G683" s="19"/>
      <c r="H683" s="19"/>
    </row>
    <row r="684" spans="2:8" x14ac:dyDescent="0.25">
      <c r="B684" s="19"/>
      <c r="C684" s="19"/>
      <c r="D684" s="19"/>
      <c r="E684" s="19"/>
      <c r="F684" s="19"/>
      <c r="G684" s="19"/>
      <c r="H684" s="19"/>
    </row>
    <row r="685" spans="2:8" x14ac:dyDescent="0.25">
      <c r="B685" s="19"/>
      <c r="C685" s="19"/>
      <c r="D685" s="19"/>
      <c r="E685" s="19"/>
      <c r="F685" s="19"/>
      <c r="G685" s="19"/>
      <c r="H685" s="19"/>
    </row>
    <row r="686" spans="2:8" x14ac:dyDescent="0.25">
      <c r="B686" s="19"/>
      <c r="C686" s="19"/>
      <c r="D686" s="19"/>
      <c r="E686" s="19"/>
      <c r="F686" s="19"/>
      <c r="G686" s="19"/>
      <c r="H686" s="19"/>
    </row>
    <row r="687" spans="2:8" x14ac:dyDescent="0.25">
      <c r="B687" s="19"/>
      <c r="C687" s="19"/>
      <c r="D687" s="19"/>
      <c r="E687" s="19"/>
      <c r="F687" s="19"/>
      <c r="G687" s="19"/>
      <c r="H687" s="19"/>
    </row>
    <row r="688" spans="2:8" x14ac:dyDescent="0.25">
      <c r="B688" s="19"/>
      <c r="C688" s="19"/>
      <c r="D688" s="19"/>
      <c r="E688" s="19"/>
      <c r="F688" s="19"/>
      <c r="G688" s="19"/>
      <c r="H688" s="19"/>
    </row>
    <row r="689" spans="2:8" x14ac:dyDescent="0.25">
      <c r="B689" s="19"/>
      <c r="C689" s="19"/>
      <c r="D689" s="19"/>
      <c r="E689" s="19"/>
      <c r="F689" s="19"/>
      <c r="G689" s="19"/>
      <c r="H689" s="19"/>
    </row>
    <row r="690" spans="2:8" x14ac:dyDescent="0.25">
      <c r="B690" s="19"/>
      <c r="C690" s="19"/>
      <c r="D690" s="19"/>
      <c r="E690" s="19"/>
      <c r="F690" s="19"/>
      <c r="G690" s="19"/>
      <c r="H690" s="19"/>
    </row>
    <row r="691" spans="2:8" x14ac:dyDescent="0.25">
      <c r="B691" s="19"/>
      <c r="C691" s="19"/>
      <c r="D691" s="19"/>
      <c r="E691" s="19"/>
      <c r="F691" s="19"/>
      <c r="G691" s="19"/>
      <c r="H691" s="19"/>
    </row>
    <row r="692" spans="2:8" x14ac:dyDescent="0.25">
      <c r="B692" s="19"/>
      <c r="C692" s="19"/>
      <c r="D692" s="19"/>
      <c r="E692" s="19"/>
      <c r="F692" s="19"/>
      <c r="G692" s="19"/>
      <c r="H692" s="19"/>
    </row>
    <row r="693" spans="2:8" x14ac:dyDescent="0.25">
      <c r="B693" s="19"/>
      <c r="C693" s="19"/>
      <c r="D693" s="19"/>
      <c r="E693" s="19"/>
      <c r="F693" s="19"/>
      <c r="G693" s="19"/>
      <c r="H693" s="19"/>
    </row>
    <row r="694" spans="2:8" x14ac:dyDescent="0.25">
      <c r="B694" s="19"/>
      <c r="C694" s="19"/>
      <c r="D694" s="19"/>
      <c r="E694" s="19"/>
      <c r="F694" s="19"/>
      <c r="G694" s="19"/>
      <c r="H694" s="19"/>
    </row>
    <row r="695" spans="2:8" x14ac:dyDescent="0.25">
      <c r="B695" s="19"/>
      <c r="C695" s="19"/>
      <c r="D695" s="19"/>
      <c r="E695" s="19"/>
      <c r="F695" s="19"/>
      <c r="G695" s="19"/>
      <c r="H695" s="19"/>
    </row>
    <row r="696" spans="2:8" x14ac:dyDescent="0.25">
      <c r="B696" s="19"/>
      <c r="C696" s="19"/>
      <c r="D696" s="19"/>
      <c r="E696" s="19"/>
      <c r="F696" s="19"/>
      <c r="G696" s="19"/>
      <c r="H696" s="19"/>
    </row>
    <row r="697" spans="2:8" x14ac:dyDescent="0.25">
      <c r="B697" s="19"/>
      <c r="C697" s="19"/>
      <c r="D697" s="19"/>
      <c r="E697" s="19"/>
      <c r="F697" s="19"/>
      <c r="G697" s="19"/>
      <c r="H697" s="19"/>
    </row>
    <row r="698" spans="2:8" x14ac:dyDescent="0.25">
      <c r="B698" s="19"/>
      <c r="C698" s="19"/>
      <c r="D698" s="19"/>
      <c r="E698" s="19"/>
      <c r="F698" s="19"/>
      <c r="G698" s="19"/>
      <c r="H698" s="19"/>
    </row>
    <row r="699" spans="2:8" x14ac:dyDescent="0.25">
      <c r="B699" s="19"/>
      <c r="C699" s="19"/>
      <c r="D699" s="19"/>
      <c r="E699" s="19"/>
      <c r="F699" s="19"/>
      <c r="G699" s="19"/>
      <c r="H699" s="19"/>
    </row>
    <row r="700" spans="2:8" x14ac:dyDescent="0.25">
      <c r="B700" s="19"/>
      <c r="C700" s="19"/>
      <c r="D700" s="19"/>
      <c r="E700" s="19"/>
      <c r="F700" s="19"/>
      <c r="G700" s="19"/>
      <c r="H700" s="19"/>
    </row>
    <row r="701" spans="2:8" x14ac:dyDescent="0.25">
      <c r="B701" s="19"/>
      <c r="C701" s="19"/>
      <c r="D701" s="19"/>
      <c r="E701" s="19"/>
      <c r="F701" s="19"/>
      <c r="G701" s="19"/>
      <c r="H701" s="19"/>
    </row>
    <row r="702" spans="2:8" x14ac:dyDescent="0.25">
      <c r="B702" s="19"/>
      <c r="C702" s="19"/>
      <c r="D702" s="19"/>
      <c r="E702" s="19"/>
      <c r="F702" s="19"/>
      <c r="G702" s="19"/>
      <c r="H702" s="19"/>
    </row>
    <row r="703" spans="2:8" x14ac:dyDescent="0.25">
      <c r="B703" s="19"/>
      <c r="C703" s="19"/>
      <c r="D703" s="19"/>
      <c r="E703" s="19"/>
      <c r="F703" s="19"/>
      <c r="G703" s="19"/>
      <c r="H703" s="19"/>
    </row>
    <row r="704" spans="2:8" x14ac:dyDescent="0.25">
      <c r="B704" s="19"/>
      <c r="C704" s="19"/>
      <c r="D704" s="19"/>
      <c r="E704" s="19"/>
      <c r="F704" s="19"/>
      <c r="G704" s="19"/>
      <c r="H704" s="19"/>
    </row>
    <row r="705" spans="2:8" x14ac:dyDescent="0.25">
      <c r="B705" s="19"/>
      <c r="C705" s="19"/>
      <c r="D705" s="19"/>
      <c r="E705" s="19"/>
      <c r="F705" s="19"/>
      <c r="G705" s="19"/>
      <c r="H705" s="19"/>
    </row>
    <row r="706" spans="2:8" x14ac:dyDescent="0.25">
      <c r="B706" s="19"/>
      <c r="C706" s="19"/>
      <c r="D706" s="19"/>
      <c r="E706" s="19"/>
      <c r="F706" s="19"/>
      <c r="G706" s="19"/>
      <c r="H706" s="19"/>
    </row>
    <row r="707" spans="2:8" x14ac:dyDescent="0.25">
      <c r="B707" s="19"/>
      <c r="C707" s="19"/>
      <c r="D707" s="19"/>
      <c r="E707" s="19"/>
      <c r="F707" s="19"/>
      <c r="G707" s="19"/>
      <c r="H707" s="19"/>
    </row>
    <row r="708" spans="2:8" x14ac:dyDescent="0.25">
      <c r="B708" s="19"/>
      <c r="C708" s="19"/>
      <c r="D708" s="19"/>
      <c r="E708" s="19"/>
      <c r="F708" s="19"/>
      <c r="G708" s="19"/>
      <c r="H708" s="19"/>
    </row>
    <row r="709" spans="2:8" x14ac:dyDescent="0.25">
      <c r="B709" s="19"/>
      <c r="C709" s="19"/>
      <c r="D709" s="19"/>
      <c r="E709" s="19"/>
      <c r="F709" s="19"/>
      <c r="G709" s="19"/>
      <c r="H709" s="19"/>
    </row>
    <row r="710" spans="2:8" x14ac:dyDescent="0.25">
      <c r="B710" s="19"/>
      <c r="C710" s="19"/>
      <c r="D710" s="19"/>
      <c r="E710" s="19"/>
      <c r="F710" s="19"/>
      <c r="G710" s="19"/>
      <c r="H710" s="19"/>
    </row>
    <row r="711" spans="2:8" x14ac:dyDescent="0.25">
      <c r="B711" s="19"/>
      <c r="C711" s="19"/>
      <c r="D711" s="19"/>
      <c r="E711" s="19"/>
      <c r="F711" s="19"/>
      <c r="G711" s="19"/>
      <c r="H711" s="19"/>
    </row>
    <row r="712" spans="2:8" x14ac:dyDescent="0.25">
      <c r="B712" s="19"/>
      <c r="C712" s="19"/>
      <c r="D712" s="19"/>
      <c r="E712" s="19"/>
      <c r="F712" s="19"/>
      <c r="G712" s="19"/>
      <c r="H712" s="19"/>
    </row>
    <row r="713" spans="2:8" x14ac:dyDescent="0.25">
      <c r="B713" s="19"/>
      <c r="C713" s="19"/>
      <c r="D713" s="19"/>
      <c r="E713" s="19"/>
      <c r="F713" s="19"/>
      <c r="G713" s="19"/>
      <c r="H713" s="19"/>
    </row>
    <row r="714" spans="2:8" x14ac:dyDescent="0.25">
      <c r="B714" s="19"/>
      <c r="C714" s="19"/>
      <c r="D714" s="19"/>
      <c r="E714" s="19"/>
      <c r="F714" s="19"/>
      <c r="G714" s="19"/>
      <c r="H714" s="19"/>
    </row>
    <row r="715" spans="2:8" x14ac:dyDescent="0.25">
      <c r="B715" s="19"/>
      <c r="C715" s="19"/>
      <c r="D715" s="19"/>
      <c r="E715" s="19"/>
      <c r="F715" s="19"/>
      <c r="G715" s="19"/>
      <c r="H715" s="19"/>
    </row>
    <row r="716" spans="2:8" x14ac:dyDescent="0.25">
      <c r="B716" s="19"/>
      <c r="C716" s="19"/>
      <c r="D716" s="19"/>
      <c r="E716" s="19"/>
      <c r="F716" s="19"/>
      <c r="G716" s="19"/>
      <c r="H716" s="19"/>
    </row>
    <row r="717" spans="2:8" x14ac:dyDescent="0.25">
      <c r="B717" s="19"/>
      <c r="C717" s="19"/>
      <c r="D717" s="19"/>
      <c r="E717" s="19"/>
      <c r="F717" s="19"/>
      <c r="G717" s="19"/>
      <c r="H717" s="19"/>
    </row>
    <row r="718" spans="2:8" x14ac:dyDescent="0.25">
      <c r="B718" s="19"/>
      <c r="C718" s="19"/>
      <c r="D718" s="19"/>
      <c r="E718" s="19"/>
      <c r="F718" s="19"/>
      <c r="G718" s="19"/>
      <c r="H718" s="19"/>
    </row>
    <row r="719" spans="2:8" x14ac:dyDescent="0.25">
      <c r="B719" s="19"/>
      <c r="C719" s="19"/>
      <c r="D719" s="19"/>
      <c r="E719" s="19"/>
      <c r="F719" s="19"/>
      <c r="G719" s="19"/>
      <c r="H719" s="19"/>
    </row>
    <row r="720" spans="2:8" x14ac:dyDescent="0.25">
      <c r="B720" s="19"/>
      <c r="C720" s="19"/>
      <c r="D720" s="19"/>
      <c r="E720" s="19"/>
      <c r="F720" s="19"/>
      <c r="G720" s="19"/>
      <c r="H720" s="19"/>
    </row>
    <row r="721" spans="2:8" x14ac:dyDescent="0.25">
      <c r="B721" s="19"/>
      <c r="C721" s="19"/>
      <c r="D721" s="19"/>
      <c r="E721" s="19"/>
      <c r="F721" s="19"/>
      <c r="G721" s="19"/>
      <c r="H721" s="19"/>
    </row>
    <row r="722" spans="2:8" x14ac:dyDescent="0.25">
      <c r="B722" s="19"/>
      <c r="C722" s="19"/>
      <c r="D722" s="19"/>
      <c r="E722" s="19"/>
      <c r="F722" s="19"/>
      <c r="G722" s="19"/>
      <c r="H722" s="19"/>
    </row>
    <row r="723" spans="2:8" x14ac:dyDescent="0.25">
      <c r="B723" s="19"/>
      <c r="C723" s="19"/>
      <c r="D723" s="19"/>
      <c r="E723" s="19"/>
      <c r="F723" s="19"/>
      <c r="G723" s="19"/>
      <c r="H723" s="19"/>
    </row>
    <row r="724" spans="2:8" x14ac:dyDescent="0.25">
      <c r="B724" s="19"/>
      <c r="C724" s="19"/>
      <c r="D724" s="19"/>
      <c r="E724" s="19"/>
      <c r="F724" s="19"/>
      <c r="G724" s="19"/>
      <c r="H724" s="19"/>
    </row>
    <row r="725" spans="2:8" x14ac:dyDescent="0.25">
      <c r="B725" s="19"/>
      <c r="C725" s="19"/>
      <c r="D725" s="19"/>
      <c r="E725" s="19"/>
      <c r="F725" s="19"/>
      <c r="G725" s="19"/>
      <c r="H725" s="19"/>
    </row>
    <row r="726" spans="2:8" x14ac:dyDescent="0.25">
      <c r="B726" s="19"/>
      <c r="C726" s="19"/>
      <c r="D726" s="19"/>
      <c r="E726" s="19"/>
      <c r="F726" s="19"/>
      <c r="G726" s="19"/>
      <c r="H726" s="19"/>
    </row>
    <row r="727" spans="2:8" x14ac:dyDescent="0.25">
      <c r="B727" s="19"/>
      <c r="C727" s="19"/>
      <c r="D727" s="19"/>
      <c r="E727" s="19"/>
      <c r="F727" s="19"/>
      <c r="G727" s="19"/>
      <c r="H727" s="19"/>
    </row>
    <row r="728" spans="2:8" x14ac:dyDescent="0.25">
      <c r="B728" s="19"/>
      <c r="C728" s="19"/>
      <c r="D728" s="19"/>
      <c r="E728" s="19"/>
      <c r="F728" s="19"/>
      <c r="G728" s="19"/>
      <c r="H728" s="19"/>
    </row>
    <row r="729" spans="2:8" x14ac:dyDescent="0.25">
      <c r="B729" s="19"/>
      <c r="C729" s="19"/>
      <c r="D729" s="19"/>
      <c r="E729" s="19"/>
      <c r="F729" s="19"/>
      <c r="G729" s="19"/>
      <c r="H729" s="19"/>
    </row>
    <row r="730" spans="2:8" x14ac:dyDescent="0.25">
      <c r="B730" s="19"/>
      <c r="C730" s="19"/>
      <c r="D730" s="19"/>
      <c r="E730" s="19"/>
      <c r="F730" s="19"/>
      <c r="G730" s="19"/>
      <c r="H730" s="19"/>
    </row>
    <row r="731" spans="2:8" x14ac:dyDescent="0.25">
      <c r="B731" s="19"/>
      <c r="C731" s="19"/>
      <c r="D731" s="19"/>
      <c r="E731" s="19"/>
      <c r="F731" s="19"/>
      <c r="G731" s="19"/>
      <c r="H731" s="19"/>
    </row>
    <row r="732" spans="2:8" x14ac:dyDescent="0.25">
      <c r="B732" s="19"/>
      <c r="C732" s="19"/>
      <c r="D732" s="19"/>
      <c r="E732" s="19"/>
      <c r="F732" s="19"/>
      <c r="G732" s="19"/>
      <c r="H732" s="19"/>
    </row>
    <row r="733" spans="2:8" x14ac:dyDescent="0.25">
      <c r="B733" s="19"/>
      <c r="C733" s="19"/>
      <c r="D733" s="19"/>
      <c r="E733" s="19"/>
      <c r="F733" s="19"/>
      <c r="G733" s="19"/>
      <c r="H733" s="19"/>
    </row>
    <row r="734" spans="2:8" x14ac:dyDescent="0.25">
      <c r="B734" s="19"/>
      <c r="C734" s="19"/>
      <c r="D734" s="19"/>
      <c r="E734" s="19"/>
      <c r="F734" s="19"/>
      <c r="G734" s="19"/>
      <c r="H734" s="19"/>
    </row>
    <row r="735" spans="2:8" x14ac:dyDescent="0.25">
      <c r="B735" s="19"/>
      <c r="C735" s="19"/>
      <c r="D735" s="19"/>
      <c r="E735" s="19"/>
      <c r="F735" s="19"/>
      <c r="G735" s="19"/>
      <c r="H735" s="19"/>
    </row>
    <row r="736" spans="2:8" x14ac:dyDescent="0.25">
      <c r="B736" s="19"/>
      <c r="C736" s="19"/>
      <c r="D736" s="19"/>
      <c r="E736" s="19"/>
      <c r="F736" s="19"/>
      <c r="G736" s="19"/>
      <c r="H736" s="19"/>
    </row>
    <row r="737" spans="2:8" x14ac:dyDescent="0.25">
      <c r="B737" s="19"/>
      <c r="C737" s="19"/>
      <c r="D737" s="19"/>
      <c r="E737" s="19"/>
      <c r="F737" s="19"/>
      <c r="G737" s="19"/>
      <c r="H737" s="19"/>
    </row>
    <row r="738" spans="2:8" x14ac:dyDescent="0.25">
      <c r="B738" s="19"/>
      <c r="C738" s="19"/>
      <c r="D738" s="19"/>
      <c r="E738" s="19"/>
      <c r="F738" s="19"/>
      <c r="G738" s="19"/>
      <c r="H738" s="19"/>
    </row>
    <row r="739" spans="2:8" x14ac:dyDescent="0.25">
      <c r="B739" s="19"/>
      <c r="C739" s="19"/>
      <c r="D739" s="19"/>
      <c r="E739" s="19"/>
      <c r="F739" s="19"/>
      <c r="G739" s="19"/>
      <c r="H739" s="19"/>
    </row>
    <row r="740" spans="2:8" x14ac:dyDescent="0.25">
      <c r="B740" s="19"/>
      <c r="C740" s="19"/>
      <c r="D740" s="19"/>
      <c r="E740" s="19"/>
      <c r="F740" s="19"/>
      <c r="G740" s="19"/>
      <c r="H740" s="19"/>
    </row>
    <row r="741" spans="2:8" x14ac:dyDescent="0.25">
      <c r="B741" s="19"/>
      <c r="C741" s="19"/>
      <c r="D741" s="19"/>
      <c r="E741" s="19"/>
      <c r="F741" s="19"/>
      <c r="G741" s="19"/>
      <c r="H741" s="19"/>
    </row>
    <row r="742" spans="2:8" x14ac:dyDescent="0.25">
      <c r="B742" s="19"/>
      <c r="C742" s="19"/>
      <c r="D742" s="19"/>
      <c r="E742" s="19"/>
      <c r="F742" s="19"/>
      <c r="G742" s="19"/>
      <c r="H742" s="19"/>
    </row>
    <row r="743" spans="2:8" x14ac:dyDescent="0.25">
      <c r="B743" s="19"/>
      <c r="C743" s="19"/>
      <c r="D743" s="19"/>
      <c r="E743" s="19"/>
      <c r="F743" s="19"/>
      <c r="G743" s="19"/>
      <c r="H743" s="19"/>
    </row>
    <row r="744" spans="2:8" x14ac:dyDescent="0.25">
      <c r="B744" s="19"/>
      <c r="C744" s="19"/>
      <c r="D744" s="19"/>
      <c r="E744" s="19"/>
      <c r="F744" s="19"/>
      <c r="G744" s="19"/>
      <c r="H744" s="19"/>
    </row>
    <row r="745" spans="2:8" x14ac:dyDescent="0.25">
      <c r="B745" s="19"/>
      <c r="C745" s="19"/>
      <c r="D745" s="19"/>
      <c r="E745" s="19"/>
      <c r="F745" s="19"/>
      <c r="G745" s="19"/>
      <c r="H745" s="19"/>
    </row>
    <row r="746" spans="2:8" x14ac:dyDescent="0.25">
      <c r="B746" s="19"/>
      <c r="C746" s="19"/>
      <c r="D746" s="19"/>
      <c r="E746" s="19"/>
      <c r="F746" s="19"/>
      <c r="G746" s="19"/>
      <c r="H746" s="19"/>
    </row>
    <row r="747" spans="2:8" x14ac:dyDescent="0.25">
      <c r="B747" s="19"/>
      <c r="C747" s="19"/>
      <c r="D747" s="19"/>
      <c r="E747" s="19"/>
      <c r="F747" s="19"/>
      <c r="G747" s="19"/>
      <c r="H747" s="19"/>
    </row>
    <row r="748" spans="2:8" x14ac:dyDescent="0.25">
      <c r="B748" s="19"/>
      <c r="C748" s="19"/>
      <c r="D748" s="19"/>
      <c r="E748" s="19"/>
      <c r="F748" s="19"/>
      <c r="G748" s="19"/>
      <c r="H748" s="19"/>
    </row>
    <row r="749" spans="2:8" x14ac:dyDescent="0.25">
      <c r="B749" s="19"/>
      <c r="C749" s="19"/>
      <c r="D749" s="19"/>
      <c r="E749" s="19"/>
      <c r="F749" s="19"/>
      <c r="G749" s="19"/>
      <c r="H749" s="19"/>
    </row>
    <row r="750" spans="2:8" x14ac:dyDescent="0.25">
      <c r="B750" s="19"/>
      <c r="C750" s="19"/>
      <c r="D750" s="19"/>
      <c r="E750" s="19"/>
      <c r="F750" s="19"/>
      <c r="G750" s="19"/>
      <c r="H750" s="19"/>
    </row>
    <row r="751" spans="2:8" x14ac:dyDescent="0.25">
      <c r="B751" s="19"/>
      <c r="C751" s="19"/>
      <c r="D751" s="19"/>
      <c r="E751" s="19"/>
      <c r="F751" s="19"/>
      <c r="G751" s="19"/>
      <c r="H751" s="19"/>
    </row>
    <row r="752" spans="2:8" x14ac:dyDescent="0.25">
      <c r="B752" s="19"/>
      <c r="C752" s="19"/>
      <c r="D752" s="19"/>
      <c r="E752" s="19"/>
      <c r="F752" s="19"/>
      <c r="G752" s="19"/>
      <c r="H752" s="19"/>
    </row>
    <row r="753" spans="2:8" x14ac:dyDescent="0.25">
      <c r="B753" s="19"/>
      <c r="C753" s="19"/>
      <c r="D753" s="19"/>
      <c r="E753" s="19"/>
      <c r="F753" s="19"/>
      <c r="G753" s="19"/>
      <c r="H753" s="19"/>
    </row>
    <row r="754" spans="2:8" x14ac:dyDescent="0.25">
      <c r="B754" s="19"/>
      <c r="C754" s="19"/>
      <c r="D754" s="19"/>
      <c r="E754" s="19"/>
      <c r="F754" s="19"/>
      <c r="G754" s="19"/>
      <c r="H754" s="19"/>
    </row>
    <row r="755" spans="2:8" x14ac:dyDescent="0.25">
      <c r="B755" s="19"/>
      <c r="C755" s="19"/>
      <c r="D755" s="19"/>
      <c r="E755" s="19"/>
      <c r="F755" s="19"/>
      <c r="G755" s="19"/>
      <c r="H755" s="19"/>
    </row>
    <row r="756" spans="2:8" x14ac:dyDescent="0.25">
      <c r="B756" s="19"/>
      <c r="C756" s="19"/>
      <c r="D756" s="19"/>
      <c r="E756" s="19"/>
      <c r="F756" s="19"/>
      <c r="G756" s="19"/>
      <c r="H756" s="19"/>
    </row>
    <row r="757" spans="2:8" x14ac:dyDescent="0.25">
      <c r="B757" s="19"/>
      <c r="C757" s="19"/>
      <c r="D757" s="19"/>
      <c r="E757" s="19"/>
      <c r="F757" s="19"/>
      <c r="G757" s="19"/>
      <c r="H757" s="19"/>
    </row>
    <row r="758" spans="2:8" x14ac:dyDescent="0.25">
      <c r="B758" s="19"/>
      <c r="C758" s="19"/>
      <c r="D758" s="19"/>
      <c r="E758" s="19"/>
      <c r="F758" s="19"/>
      <c r="G758" s="19"/>
      <c r="H758" s="19"/>
    </row>
    <row r="759" spans="2:8" x14ac:dyDescent="0.25">
      <c r="B759" s="19"/>
      <c r="C759" s="19"/>
      <c r="D759" s="19"/>
      <c r="E759" s="19"/>
      <c r="F759" s="19"/>
      <c r="G759" s="19"/>
      <c r="H759" s="19"/>
    </row>
    <row r="760" spans="2:8" x14ac:dyDescent="0.25">
      <c r="B760" s="19"/>
      <c r="C760" s="19"/>
      <c r="D760" s="19"/>
      <c r="E760" s="19"/>
      <c r="F760" s="19"/>
      <c r="G760" s="19"/>
      <c r="H760" s="19"/>
    </row>
    <row r="761" spans="2:8" x14ac:dyDescent="0.25">
      <c r="B761" s="19"/>
      <c r="C761" s="19"/>
      <c r="D761" s="19"/>
      <c r="E761" s="19"/>
      <c r="F761" s="19"/>
      <c r="G761" s="19"/>
      <c r="H761" s="19"/>
    </row>
    <row r="762" spans="2:8" x14ac:dyDescent="0.25">
      <c r="B762" s="19"/>
      <c r="C762" s="19"/>
      <c r="D762" s="19"/>
      <c r="E762" s="19"/>
      <c r="F762" s="19"/>
      <c r="G762" s="19"/>
      <c r="H762" s="19"/>
    </row>
    <row r="763" spans="2:8" x14ac:dyDescent="0.25">
      <c r="B763" s="19"/>
      <c r="C763" s="19"/>
      <c r="D763" s="19"/>
      <c r="E763" s="19"/>
      <c r="F763" s="19"/>
      <c r="G763" s="19"/>
      <c r="H763" s="19"/>
    </row>
    <row r="764" spans="2:8" x14ac:dyDescent="0.25">
      <c r="B764" s="19"/>
      <c r="C764" s="19"/>
      <c r="D764" s="19"/>
      <c r="E764" s="19"/>
      <c r="F764" s="19"/>
      <c r="G764" s="19"/>
      <c r="H764" s="19"/>
    </row>
    <row r="765" spans="2:8" x14ac:dyDescent="0.25">
      <c r="B765" s="19"/>
      <c r="C765" s="19"/>
      <c r="D765" s="19"/>
      <c r="E765" s="19"/>
      <c r="F765" s="19"/>
      <c r="G765" s="19"/>
      <c r="H765" s="19"/>
    </row>
    <row r="766" spans="2:8" x14ac:dyDescent="0.25">
      <c r="B766" s="19"/>
      <c r="C766" s="19"/>
      <c r="D766" s="19"/>
      <c r="E766" s="19"/>
      <c r="F766" s="19"/>
      <c r="G766" s="19"/>
      <c r="H766" s="19"/>
    </row>
    <row r="767" spans="2:8" x14ac:dyDescent="0.25">
      <c r="B767" s="19"/>
      <c r="C767" s="19"/>
      <c r="D767" s="19"/>
      <c r="E767" s="19"/>
      <c r="F767" s="19"/>
      <c r="G767" s="19"/>
      <c r="H767" s="19"/>
    </row>
    <row r="768" spans="2:8" x14ac:dyDescent="0.25">
      <c r="B768" s="19"/>
      <c r="C768" s="19"/>
      <c r="D768" s="19"/>
      <c r="E768" s="19"/>
      <c r="F768" s="19"/>
      <c r="G768" s="19"/>
      <c r="H768" s="19"/>
    </row>
    <row r="769" spans="2:8" x14ac:dyDescent="0.25">
      <c r="B769" s="19"/>
      <c r="C769" s="19"/>
      <c r="D769" s="19"/>
      <c r="E769" s="19"/>
      <c r="F769" s="19"/>
      <c r="G769" s="19"/>
      <c r="H769" s="19"/>
    </row>
    <row r="770" spans="2:8" x14ac:dyDescent="0.25">
      <c r="B770" s="19"/>
      <c r="C770" s="19"/>
      <c r="D770" s="19"/>
      <c r="E770" s="19"/>
      <c r="F770" s="19"/>
      <c r="G770" s="19"/>
      <c r="H770" s="19"/>
    </row>
    <row r="771" spans="2:8" x14ac:dyDescent="0.25">
      <c r="B771" s="19"/>
      <c r="C771" s="19"/>
      <c r="D771" s="19"/>
      <c r="E771" s="19"/>
      <c r="F771" s="19"/>
      <c r="G771" s="19"/>
      <c r="H771" s="19"/>
    </row>
    <row r="772" spans="2:8" x14ac:dyDescent="0.25">
      <c r="B772" s="19"/>
      <c r="C772" s="19"/>
      <c r="D772" s="19"/>
      <c r="E772" s="19"/>
      <c r="F772" s="19"/>
      <c r="G772" s="19"/>
      <c r="H772" s="19"/>
    </row>
    <row r="773" spans="2:8" x14ac:dyDescent="0.25">
      <c r="B773" s="19"/>
      <c r="C773" s="19"/>
      <c r="D773" s="19"/>
      <c r="E773" s="19"/>
      <c r="F773" s="19"/>
      <c r="G773" s="19"/>
      <c r="H773" s="19"/>
    </row>
    <row r="774" spans="2:8" x14ac:dyDescent="0.25">
      <c r="B774" s="19"/>
      <c r="C774" s="19"/>
      <c r="D774" s="19"/>
      <c r="E774" s="19"/>
      <c r="F774" s="19"/>
      <c r="G774" s="19"/>
      <c r="H774" s="19"/>
    </row>
    <row r="775" spans="2:8" x14ac:dyDescent="0.25">
      <c r="B775" s="19"/>
      <c r="C775" s="19"/>
      <c r="D775" s="19"/>
      <c r="E775" s="19"/>
      <c r="F775" s="19"/>
      <c r="G775" s="19"/>
      <c r="H775" s="19"/>
    </row>
    <row r="776" spans="2:8" x14ac:dyDescent="0.25">
      <c r="B776" s="19"/>
      <c r="C776" s="19"/>
      <c r="D776" s="19"/>
      <c r="E776" s="19"/>
      <c r="F776" s="19"/>
      <c r="G776" s="19"/>
      <c r="H776" s="19"/>
    </row>
    <row r="777" spans="2:8" x14ac:dyDescent="0.25">
      <c r="B777" s="19"/>
      <c r="C777" s="19"/>
      <c r="D777" s="19"/>
      <c r="E777" s="19"/>
      <c r="F777" s="19"/>
      <c r="G777" s="19"/>
      <c r="H777" s="19"/>
    </row>
    <row r="778" spans="2:8" x14ac:dyDescent="0.25">
      <c r="B778" s="19"/>
      <c r="C778" s="19"/>
      <c r="D778" s="19"/>
      <c r="E778" s="19"/>
      <c r="F778" s="19"/>
      <c r="G778" s="19"/>
      <c r="H778" s="19"/>
    </row>
    <row r="779" spans="2:8" x14ac:dyDescent="0.25">
      <c r="B779" s="19"/>
      <c r="C779" s="19"/>
      <c r="D779" s="19"/>
      <c r="E779" s="19"/>
      <c r="F779" s="19"/>
      <c r="G779" s="19"/>
      <c r="H779" s="19"/>
    </row>
    <row r="780" spans="2:8" x14ac:dyDescent="0.25">
      <c r="B780" s="19"/>
      <c r="C780" s="19"/>
      <c r="D780" s="19"/>
      <c r="E780" s="19"/>
      <c r="F780" s="19"/>
      <c r="G780" s="19"/>
      <c r="H780" s="19"/>
    </row>
    <row r="781" spans="2:8" x14ac:dyDescent="0.25">
      <c r="B781" s="19"/>
      <c r="C781" s="19"/>
      <c r="D781" s="19"/>
      <c r="E781" s="19"/>
      <c r="F781" s="19"/>
      <c r="G781" s="19"/>
      <c r="H781" s="19"/>
    </row>
    <row r="782" spans="2:8" x14ac:dyDescent="0.25">
      <c r="B782" s="19"/>
      <c r="C782" s="19"/>
      <c r="D782" s="19"/>
      <c r="E782" s="19"/>
      <c r="F782" s="19"/>
      <c r="G782" s="19"/>
      <c r="H782" s="19"/>
    </row>
    <row r="783" spans="2:8" x14ac:dyDescent="0.25">
      <c r="B783" s="19"/>
      <c r="C783" s="19"/>
      <c r="D783" s="19"/>
      <c r="E783" s="19"/>
      <c r="F783" s="19"/>
      <c r="G783" s="19"/>
      <c r="H783" s="19"/>
    </row>
    <row r="784" spans="2:8" x14ac:dyDescent="0.25">
      <c r="B784" s="19"/>
      <c r="C784" s="19"/>
      <c r="D784" s="19"/>
      <c r="E784" s="19"/>
      <c r="F784" s="19"/>
      <c r="G784" s="19"/>
      <c r="H784" s="19"/>
    </row>
    <row r="785" spans="2:8" x14ac:dyDescent="0.25">
      <c r="B785" s="19"/>
      <c r="C785" s="19"/>
      <c r="D785" s="19"/>
      <c r="E785" s="19"/>
      <c r="F785" s="19"/>
      <c r="G785" s="19"/>
      <c r="H785" s="19"/>
    </row>
    <row r="786" spans="2:8" x14ac:dyDescent="0.25">
      <c r="B786" s="19"/>
      <c r="C786" s="19"/>
      <c r="D786" s="19"/>
      <c r="E786" s="19"/>
      <c r="F786" s="19"/>
      <c r="G786" s="19"/>
      <c r="H786" s="19"/>
    </row>
    <row r="787" spans="2:8" x14ac:dyDescent="0.25">
      <c r="B787" s="19"/>
      <c r="C787" s="19"/>
      <c r="D787" s="19"/>
      <c r="E787" s="19"/>
      <c r="F787" s="19"/>
      <c r="G787" s="19"/>
      <c r="H787" s="19"/>
    </row>
    <row r="788" spans="2:8" x14ac:dyDescent="0.25">
      <c r="B788" s="19"/>
      <c r="C788" s="19"/>
      <c r="D788" s="19"/>
      <c r="E788" s="19"/>
      <c r="F788" s="19"/>
      <c r="G788" s="19"/>
      <c r="H788" s="19"/>
    </row>
    <row r="789" spans="2:8" x14ac:dyDescent="0.25">
      <c r="B789" s="19"/>
      <c r="C789" s="19"/>
      <c r="D789" s="19"/>
      <c r="E789" s="19"/>
      <c r="F789" s="19"/>
      <c r="G789" s="19"/>
      <c r="H789" s="19"/>
    </row>
    <row r="790" spans="2:8" x14ac:dyDescent="0.25">
      <c r="B790" s="19"/>
      <c r="C790" s="19"/>
      <c r="D790" s="19"/>
      <c r="E790" s="19"/>
      <c r="F790" s="19"/>
      <c r="G790" s="19"/>
      <c r="H790" s="19"/>
    </row>
    <row r="791" spans="2:8" x14ac:dyDescent="0.25">
      <c r="B791" s="19"/>
      <c r="C791" s="19"/>
      <c r="D791" s="19"/>
      <c r="E791" s="19"/>
      <c r="F791" s="19"/>
      <c r="G791" s="19"/>
      <c r="H791" s="19"/>
    </row>
    <row r="792" spans="2:8" x14ac:dyDescent="0.25">
      <c r="B792" s="19"/>
      <c r="C792" s="19"/>
      <c r="D792" s="19"/>
      <c r="E792" s="19"/>
      <c r="F792" s="19"/>
      <c r="G792" s="19"/>
      <c r="H792" s="19"/>
    </row>
    <row r="793" spans="2:8" x14ac:dyDescent="0.25">
      <c r="B793" s="19"/>
      <c r="C793" s="19"/>
      <c r="D793" s="19"/>
      <c r="E793" s="19"/>
      <c r="F793" s="19"/>
      <c r="G793" s="19"/>
      <c r="H793" s="19"/>
    </row>
    <row r="794" spans="2:8" x14ac:dyDescent="0.25">
      <c r="B794" s="19"/>
      <c r="C794" s="19"/>
      <c r="D794" s="19"/>
      <c r="E794" s="19"/>
      <c r="F794" s="19"/>
      <c r="G794" s="19"/>
      <c r="H794" s="19"/>
    </row>
    <row r="795" spans="2:8" x14ac:dyDescent="0.25">
      <c r="B795" s="19"/>
      <c r="C795" s="19"/>
      <c r="D795" s="19"/>
      <c r="E795" s="19"/>
      <c r="F795" s="19"/>
      <c r="G795" s="19"/>
      <c r="H795" s="19"/>
    </row>
    <row r="796" spans="2:8" x14ac:dyDescent="0.25">
      <c r="B796" s="19"/>
      <c r="C796" s="19"/>
      <c r="D796" s="19"/>
      <c r="E796" s="19"/>
      <c r="F796" s="19"/>
      <c r="G796" s="19"/>
      <c r="H796" s="19"/>
    </row>
    <row r="797" spans="2:8" x14ac:dyDescent="0.25">
      <c r="B797" s="19"/>
      <c r="C797" s="19"/>
      <c r="D797" s="19"/>
      <c r="E797" s="19"/>
      <c r="F797" s="19"/>
      <c r="G797" s="19"/>
      <c r="H797" s="19"/>
    </row>
    <row r="798" spans="2:8" x14ac:dyDescent="0.25">
      <c r="B798" s="19"/>
      <c r="C798" s="19"/>
      <c r="D798" s="19"/>
      <c r="E798" s="19"/>
      <c r="F798" s="19"/>
      <c r="G798" s="19"/>
      <c r="H798" s="19"/>
    </row>
    <row r="799" spans="2:8" x14ac:dyDescent="0.25">
      <c r="B799" s="19"/>
      <c r="C799" s="19"/>
      <c r="D799" s="19"/>
      <c r="E799" s="19"/>
      <c r="F799" s="19"/>
      <c r="G799" s="19"/>
      <c r="H799" s="19"/>
    </row>
    <row r="800" spans="2:8" x14ac:dyDescent="0.25">
      <c r="B800" s="19"/>
      <c r="C800" s="19"/>
      <c r="D800" s="19"/>
      <c r="E800" s="19"/>
      <c r="F800" s="19"/>
      <c r="G800" s="19"/>
      <c r="H800" s="19"/>
    </row>
    <row r="801" spans="2:8" x14ac:dyDescent="0.25">
      <c r="B801" s="19"/>
      <c r="C801" s="19"/>
      <c r="D801" s="19"/>
      <c r="E801" s="19"/>
      <c r="F801" s="19"/>
      <c r="G801" s="19"/>
      <c r="H801" s="19"/>
    </row>
    <row r="802" spans="2:8" x14ac:dyDescent="0.25">
      <c r="B802" s="19"/>
      <c r="C802" s="19"/>
      <c r="D802" s="19"/>
      <c r="E802" s="19"/>
      <c r="F802" s="19"/>
      <c r="G802" s="19"/>
      <c r="H802" s="19"/>
    </row>
    <row r="803" spans="2:8" x14ac:dyDescent="0.25">
      <c r="B803" s="19"/>
      <c r="C803" s="19"/>
      <c r="D803" s="19"/>
      <c r="E803" s="19"/>
      <c r="F803" s="19"/>
      <c r="G803" s="19"/>
      <c r="H803" s="19"/>
    </row>
    <row r="804" spans="2:8" x14ac:dyDescent="0.25">
      <c r="B804" s="19"/>
      <c r="C804" s="19"/>
      <c r="D804" s="19"/>
      <c r="E804" s="19"/>
      <c r="F804" s="19"/>
      <c r="G804" s="19"/>
      <c r="H804" s="19"/>
    </row>
    <row r="805" spans="2:8" x14ac:dyDescent="0.25">
      <c r="B805" s="19"/>
      <c r="C805" s="19"/>
      <c r="D805" s="19"/>
      <c r="E805" s="19"/>
      <c r="F805" s="19"/>
      <c r="G805" s="19"/>
      <c r="H805" s="19"/>
    </row>
    <row r="806" spans="2:8" x14ac:dyDescent="0.25">
      <c r="B806" s="19"/>
      <c r="C806" s="19"/>
      <c r="D806" s="19"/>
      <c r="E806" s="19"/>
      <c r="F806" s="19"/>
      <c r="G806" s="19"/>
      <c r="H806" s="19"/>
    </row>
    <row r="807" spans="2:8" x14ac:dyDescent="0.25">
      <c r="B807" s="19"/>
      <c r="C807" s="19"/>
      <c r="D807" s="19"/>
      <c r="E807" s="19"/>
      <c r="F807" s="19"/>
      <c r="G807" s="19"/>
      <c r="H807" s="19"/>
    </row>
    <row r="808" spans="2:8" x14ac:dyDescent="0.25">
      <c r="B808" s="19"/>
      <c r="C808" s="19"/>
      <c r="D808" s="19"/>
      <c r="E808" s="19"/>
      <c r="F808" s="19"/>
      <c r="G808" s="19"/>
      <c r="H808" s="19"/>
    </row>
    <row r="809" spans="2:8" x14ac:dyDescent="0.25">
      <c r="B809" s="19"/>
      <c r="C809" s="19"/>
      <c r="D809" s="19"/>
      <c r="E809" s="19"/>
      <c r="F809" s="19"/>
      <c r="G809" s="19"/>
      <c r="H809" s="19"/>
    </row>
    <row r="810" spans="2:8" x14ac:dyDescent="0.25">
      <c r="B810" s="19"/>
      <c r="C810" s="19"/>
      <c r="D810" s="19"/>
      <c r="E810" s="19"/>
      <c r="F810" s="19"/>
      <c r="G810" s="19"/>
      <c r="H810" s="19"/>
    </row>
    <row r="811" spans="2:8" x14ac:dyDescent="0.25">
      <c r="B811" s="19"/>
      <c r="C811" s="19"/>
      <c r="D811" s="19"/>
      <c r="E811" s="19"/>
      <c r="F811" s="19"/>
      <c r="G811" s="19"/>
      <c r="H811" s="19"/>
    </row>
    <row r="812" spans="2:8" x14ac:dyDescent="0.25">
      <c r="B812" s="19"/>
      <c r="C812" s="19"/>
      <c r="D812" s="19"/>
      <c r="E812" s="19"/>
      <c r="F812" s="19"/>
      <c r="G812" s="19"/>
      <c r="H812" s="19"/>
    </row>
    <row r="813" spans="2:8" x14ac:dyDescent="0.25">
      <c r="B813" s="19"/>
      <c r="C813" s="19"/>
      <c r="D813" s="19"/>
      <c r="E813" s="19"/>
      <c r="F813" s="19"/>
      <c r="G813" s="19"/>
      <c r="H813" s="19"/>
    </row>
    <row r="814" spans="2:8" x14ac:dyDescent="0.25">
      <c r="B814" s="19"/>
      <c r="C814" s="19"/>
      <c r="D814" s="19"/>
      <c r="E814" s="19"/>
      <c r="F814" s="19"/>
      <c r="G814" s="19"/>
      <c r="H814" s="19"/>
    </row>
    <row r="815" spans="2:8" x14ac:dyDescent="0.25">
      <c r="B815" s="19"/>
      <c r="C815" s="19"/>
      <c r="D815" s="19"/>
      <c r="E815" s="19"/>
      <c r="F815" s="19"/>
      <c r="G815" s="19"/>
      <c r="H815" s="19"/>
    </row>
    <row r="816" spans="2:8" x14ac:dyDescent="0.25">
      <c r="B816" s="19"/>
      <c r="C816" s="19"/>
      <c r="D816" s="19"/>
      <c r="E816" s="19"/>
      <c r="F816" s="19"/>
      <c r="G816" s="19"/>
      <c r="H816" s="19"/>
    </row>
    <row r="817" spans="2:8" x14ac:dyDescent="0.25">
      <c r="B817" s="19"/>
      <c r="C817" s="19"/>
      <c r="D817" s="19"/>
      <c r="E817" s="19"/>
      <c r="F817" s="19"/>
      <c r="G817" s="19"/>
      <c r="H817" s="19"/>
    </row>
    <row r="818" spans="2:8" x14ac:dyDescent="0.25">
      <c r="B818" s="19"/>
      <c r="C818" s="19"/>
      <c r="D818" s="19"/>
      <c r="E818" s="19"/>
      <c r="F818" s="19"/>
      <c r="G818" s="19"/>
      <c r="H818" s="19"/>
    </row>
    <row r="819" spans="2:8" x14ac:dyDescent="0.25">
      <c r="B819" s="19"/>
      <c r="C819" s="19"/>
      <c r="D819" s="19"/>
      <c r="E819" s="19"/>
      <c r="F819" s="19"/>
      <c r="G819" s="19"/>
      <c r="H819" s="19"/>
    </row>
    <row r="820" spans="2:8" x14ac:dyDescent="0.25">
      <c r="B820" s="19"/>
      <c r="C820" s="19"/>
      <c r="D820" s="19"/>
      <c r="E820" s="19"/>
      <c r="F820" s="19"/>
      <c r="G820" s="19"/>
      <c r="H820" s="19"/>
    </row>
    <row r="821" spans="2:8" x14ac:dyDescent="0.25">
      <c r="B821" s="19"/>
      <c r="C821" s="19"/>
      <c r="D821" s="19"/>
      <c r="E821" s="19"/>
      <c r="F821" s="19"/>
      <c r="G821" s="19"/>
      <c r="H821" s="19"/>
    </row>
    <row r="822" spans="2:8" x14ac:dyDescent="0.25">
      <c r="B822" s="19"/>
      <c r="C822" s="19"/>
      <c r="D822" s="19"/>
      <c r="E822" s="19"/>
      <c r="F822" s="19"/>
      <c r="G822" s="19"/>
      <c r="H822" s="19"/>
    </row>
    <row r="823" spans="2:8" x14ac:dyDescent="0.25">
      <c r="B823" s="19"/>
      <c r="C823" s="19"/>
      <c r="D823" s="19"/>
      <c r="E823" s="19"/>
      <c r="F823" s="19"/>
      <c r="G823" s="19"/>
      <c r="H823" s="19"/>
    </row>
    <row r="824" spans="2:8" x14ac:dyDescent="0.25">
      <c r="B824" s="19"/>
      <c r="C824" s="19"/>
      <c r="D824" s="19"/>
      <c r="E824" s="19"/>
      <c r="F824" s="19"/>
      <c r="G824" s="19"/>
      <c r="H824" s="19"/>
    </row>
    <row r="825" spans="2:8" x14ac:dyDescent="0.25">
      <c r="B825" s="19"/>
      <c r="C825" s="19"/>
      <c r="D825" s="19"/>
      <c r="E825" s="19"/>
      <c r="F825" s="19"/>
      <c r="G825" s="19"/>
      <c r="H825" s="19"/>
    </row>
    <row r="826" spans="2:8" x14ac:dyDescent="0.25">
      <c r="B826" s="19"/>
      <c r="C826" s="19"/>
      <c r="D826" s="19"/>
      <c r="E826" s="19"/>
      <c r="F826" s="19"/>
      <c r="G826" s="19"/>
      <c r="H826" s="19"/>
    </row>
    <row r="827" spans="2:8" x14ac:dyDescent="0.25">
      <c r="B827" s="19"/>
      <c r="C827" s="19"/>
      <c r="D827" s="19"/>
      <c r="E827" s="19"/>
      <c r="F827" s="19"/>
      <c r="G827" s="19"/>
      <c r="H827" s="19"/>
    </row>
    <row r="828" spans="2:8" x14ac:dyDescent="0.25">
      <c r="B828" s="19"/>
      <c r="C828" s="19"/>
      <c r="D828" s="19"/>
      <c r="E828" s="19"/>
      <c r="F828" s="19"/>
      <c r="G828" s="19"/>
      <c r="H828" s="19"/>
    </row>
    <row r="829" spans="2:8" x14ac:dyDescent="0.25">
      <c r="B829" s="19"/>
      <c r="C829" s="19"/>
      <c r="D829" s="19"/>
      <c r="E829" s="19"/>
      <c r="F829" s="19"/>
      <c r="G829" s="19"/>
      <c r="H829" s="19"/>
    </row>
    <row r="830" spans="2:8" x14ac:dyDescent="0.25">
      <c r="B830" s="19"/>
      <c r="C830" s="19"/>
      <c r="D830" s="19"/>
      <c r="E830" s="19"/>
      <c r="F830" s="19"/>
      <c r="G830" s="19"/>
      <c r="H830" s="19"/>
    </row>
    <row r="831" spans="2:8" x14ac:dyDescent="0.25">
      <c r="B831" s="19"/>
      <c r="C831" s="19"/>
      <c r="D831" s="19"/>
      <c r="E831" s="19"/>
      <c r="F831" s="19"/>
      <c r="G831" s="19"/>
      <c r="H831" s="19"/>
    </row>
    <row r="832" spans="2:8" x14ac:dyDescent="0.25">
      <c r="B832" s="19"/>
      <c r="C832" s="19"/>
      <c r="D832" s="19"/>
      <c r="E832" s="19"/>
      <c r="F832" s="19"/>
      <c r="G832" s="19"/>
      <c r="H832" s="19"/>
    </row>
    <row r="833" spans="2:8" x14ac:dyDescent="0.25">
      <c r="B833" s="19"/>
      <c r="C833" s="19"/>
      <c r="D833" s="19"/>
      <c r="E833" s="19"/>
      <c r="F833" s="19"/>
      <c r="G833" s="19"/>
      <c r="H833" s="19"/>
    </row>
    <row r="834" spans="2:8" x14ac:dyDescent="0.25">
      <c r="B834" s="19"/>
      <c r="C834" s="19"/>
      <c r="D834" s="19"/>
      <c r="E834" s="19"/>
      <c r="F834" s="19"/>
      <c r="G834" s="19"/>
      <c r="H834" s="19"/>
    </row>
    <row r="835" spans="2:8" x14ac:dyDescent="0.25">
      <c r="B835" s="19"/>
      <c r="C835" s="19"/>
      <c r="D835" s="19"/>
      <c r="E835" s="19"/>
      <c r="F835" s="19"/>
      <c r="G835" s="19"/>
      <c r="H835" s="19"/>
    </row>
    <row r="836" spans="2:8" x14ac:dyDescent="0.25">
      <c r="B836" s="19"/>
      <c r="C836" s="19"/>
      <c r="D836" s="19"/>
      <c r="E836" s="19"/>
      <c r="F836" s="19"/>
      <c r="G836" s="19"/>
      <c r="H836" s="19"/>
    </row>
    <row r="837" spans="2:8" x14ac:dyDescent="0.25">
      <c r="B837" s="19"/>
      <c r="C837" s="19"/>
      <c r="D837" s="19"/>
      <c r="E837" s="19"/>
      <c r="F837" s="19"/>
      <c r="G837" s="19"/>
      <c r="H837" s="19"/>
    </row>
    <row r="838" spans="2:8" x14ac:dyDescent="0.25">
      <c r="B838" s="19"/>
      <c r="C838" s="19"/>
      <c r="D838" s="19"/>
      <c r="E838" s="19"/>
      <c r="F838" s="19"/>
      <c r="G838" s="19"/>
      <c r="H838" s="19"/>
    </row>
    <row r="839" spans="2:8" x14ac:dyDescent="0.25">
      <c r="B839" s="19"/>
      <c r="C839" s="19"/>
      <c r="D839" s="19"/>
      <c r="E839" s="19"/>
      <c r="F839" s="19"/>
      <c r="G839" s="19"/>
      <c r="H839" s="19"/>
    </row>
    <row r="840" spans="2:8" x14ac:dyDescent="0.25">
      <c r="B840" s="19"/>
      <c r="C840" s="19"/>
      <c r="D840" s="19"/>
      <c r="E840" s="19"/>
      <c r="F840" s="19"/>
      <c r="G840" s="19"/>
      <c r="H840" s="19"/>
    </row>
    <row r="841" spans="2:8" x14ac:dyDescent="0.25">
      <c r="B841" s="19"/>
      <c r="C841" s="19"/>
      <c r="D841" s="19"/>
      <c r="E841" s="19"/>
      <c r="F841" s="19"/>
      <c r="G841" s="19"/>
      <c r="H841" s="19"/>
    </row>
    <row r="842" spans="2:8" x14ac:dyDescent="0.25">
      <c r="B842" s="19"/>
      <c r="C842" s="19"/>
      <c r="D842" s="19"/>
      <c r="E842" s="19"/>
      <c r="F842" s="19"/>
      <c r="G842" s="19"/>
      <c r="H842" s="19"/>
    </row>
    <row r="843" spans="2:8" x14ac:dyDescent="0.25">
      <c r="B843" s="19"/>
      <c r="C843" s="19"/>
      <c r="D843" s="19"/>
      <c r="E843" s="19"/>
      <c r="F843" s="19"/>
      <c r="G843" s="19"/>
      <c r="H843" s="19"/>
    </row>
    <row r="844" spans="2:8" x14ac:dyDescent="0.25">
      <c r="B844" s="19"/>
      <c r="C844" s="19"/>
      <c r="D844" s="19"/>
      <c r="E844" s="19"/>
      <c r="F844" s="19"/>
      <c r="G844" s="19"/>
      <c r="H844" s="19"/>
    </row>
    <row r="845" spans="2:8" x14ac:dyDescent="0.25">
      <c r="B845" s="19"/>
      <c r="C845" s="19"/>
      <c r="D845" s="19"/>
      <c r="E845" s="19"/>
      <c r="F845" s="19"/>
      <c r="G845" s="19"/>
      <c r="H845" s="19"/>
    </row>
    <row r="846" spans="2:8" x14ac:dyDescent="0.25">
      <c r="B846" s="19"/>
      <c r="C846" s="19"/>
      <c r="D846" s="19"/>
      <c r="E846" s="19"/>
      <c r="F846" s="19"/>
      <c r="G846" s="19"/>
      <c r="H846" s="19"/>
    </row>
    <row r="847" spans="2:8" x14ac:dyDescent="0.25">
      <c r="B847" s="19"/>
      <c r="C847" s="19"/>
      <c r="D847" s="19"/>
      <c r="E847" s="19"/>
      <c r="F847" s="19"/>
      <c r="G847" s="19"/>
      <c r="H847" s="19"/>
    </row>
    <row r="848" spans="2:8" x14ac:dyDescent="0.25">
      <c r="B848" s="19"/>
      <c r="C848" s="19"/>
      <c r="D848" s="19"/>
      <c r="E848" s="19"/>
      <c r="F848" s="19"/>
      <c r="G848" s="19"/>
      <c r="H848" s="19"/>
    </row>
    <row r="849" spans="2:8" x14ac:dyDescent="0.25">
      <c r="B849" s="19"/>
      <c r="C849" s="19"/>
      <c r="D849" s="19"/>
      <c r="E849" s="19"/>
      <c r="F849" s="19"/>
      <c r="G849" s="19"/>
      <c r="H849" s="19"/>
    </row>
    <row r="850" spans="2:8" x14ac:dyDescent="0.25">
      <c r="B850" s="19"/>
      <c r="C850" s="19"/>
      <c r="D850" s="19"/>
      <c r="E850" s="19"/>
      <c r="F850" s="19"/>
      <c r="G850" s="19"/>
      <c r="H850" s="19"/>
    </row>
    <row r="851" spans="2:8" x14ac:dyDescent="0.25">
      <c r="B851" s="19"/>
      <c r="C851" s="19"/>
      <c r="D851" s="19"/>
      <c r="E851" s="19"/>
      <c r="F851" s="19"/>
      <c r="G851" s="19"/>
      <c r="H851" s="19"/>
    </row>
    <row r="852" spans="2:8" x14ac:dyDescent="0.25">
      <c r="B852" s="19"/>
      <c r="C852" s="19"/>
      <c r="D852" s="19"/>
      <c r="E852" s="19"/>
      <c r="F852" s="19"/>
      <c r="G852" s="19"/>
      <c r="H852" s="19"/>
    </row>
    <row r="853" spans="2:8" x14ac:dyDescent="0.25">
      <c r="B853" s="19"/>
      <c r="C853" s="19"/>
      <c r="D853" s="19"/>
      <c r="E853" s="19"/>
      <c r="F853" s="19"/>
      <c r="G853" s="19"/>
      <c r="H853" s="19"/>
    </row>
    <row r="854" spans="2:8" x14ac:dyDescent="0.25">
      <c r="B854" s="19"/>
      <c r="C854" s="19"/>
      <c r="D854" s="19"/>
      <c r="E854" s="19"/>
      <c r="F854" s="19"/>
      <c r="G854" s="19"/>
      <c r="H854" s="19"/>
    </row>
    <row r="855" spans="2:8" x14ac:dyDescent="0.25">
      <c r="B855" s="19"/>
      <c r="C855" s="19"/>
      <c r="D855" s="19"/>
      <c r="E855" s="19"/>
      <c r="F855" s="19"/>
      <c r="G855" s="19"/>
      <c r="H855" s="19"/>
    </row>
    <row r="856" spans="2:8" x14ac:dyDescent="0.25">
      <c r="B856" s="19"/>
      <c r="C856" s="19"/>
      <c r="D856" s="19"/>
      <c r="E856" s="19"/>
      <c r="F856" s="19"/>
      <c r="G856" s="19"/>
      <c r="H856" s="19"/>
    </row>
    <row r="857" spans="2:8" x14ac:dyDescent="0.25">
      <c r="B857" s="19"/>
      <c r="C857" s="19"/>
      <c r="D857" s="19"/>
      <c r="E857" s="19"/>
      <c r="F857" s="19"/>
      <c r="G857" s="19"/>
      <c r="H857" s="19"/>
    </row>
    <row r="858" spans="2:8" x14ac:dyDescent="0.25">
      <c r="B858" s="19"/>
      <c r="C858" s="19"/>
      <c r="D858" s="19"/>
      <c r="E858" s="19"/>
      <c r="F858" s="19"/>
      <c r="G858" s="19"/>
      <c r="H858" s="19"/>
    </row>
    <row r="859" spans="2:8" x14ac:dyDescent="0.25">
      <c r="B859" s="19"/>
      <c r="C859" s="19"/>
      <c r="D859" s="19"/>
      <c r="E859" s="19"/>
      <c r="F859" s="19"/>
      <c r="G859" s="19"/>
      <c r="H859" s="19"/>
    </row>
    <row r="860" spans="2:8" x14ac:dyDescent="0.25">
      <c r="B860" s="19"/>
      <c r="C860" s="19"/>
      <c r="D860" s="19"/>
      <c r="E860" s="19"/>
      <c r="F860" s="19"/>
      <c r="G860" s="19"/>
      <c r="H860" s="19"/>
    </row>
    <row r="861" spans="2:8" x14ac:dyDescent="0.25">
      <c r="B861" s="19"/>
      <c r="C861" s="19"/>
      <c r="D861" s="19"/>
      <c r="E861" s="19"/>
      <c r="F861" s="19"/>
      <c r="G861" s="19"/>
      <c r="H861" s="19"/>
    </row>
    <row r="862" spans="2:8" x14ac:dyDescent="0.25">
      <c r="B862" s="19"/>
      <c r="C862" s="19"/>
      <c r="D862" s="19"/>
      <c r="E862" s="19"/>
      <c r="F862" s="19"/>
      <c r="G862" s="19"/>
      <c r="H862" s="19"/>
    </row>
    <row r="863" spans="2:8" x14ac:dyDescent="0.25">
      <c r="B863" s="19"/>
      <c r="C863" s="19"/>
      <c r="D863" s="19"/>
      <c r="E863" s="19"/>
      <c r="F863" s="19"/>
      <c r="G863" s="19"/>
      <c r="H863" s="19"/>
    </row>
    <row r="864" spans="2:8" x14ac:dyDescent="0.25">
      <c r="B864" s="19"/>
      <c r="C864" s="19"/>
      <c r="D864" s="19"/>
      <c r="E864" s="19"/>
      <c r="F864" s="19"/>
      <c r="G864" s="19"/>
      <c r="H864" s="19"/>
    </row>
    <row r="865" spans="2:8" x14ac:dyDescent="0.25">
      <c r="B865" s="19"/>
      <c r="C865" s="19"/>
      <c r="D865" s="19"/>
      <c r="E865" s="19"/>
      <c r="F865" s="19"/>
      <c r="G865" s="19"/>
      <c r="H865" s="19"/>
    </row>
    <row r="866" spans="2:8" x14ac:dyDescent="0.25">
      <c r="B866" s="19"/>
      <c r="C866" s="19"/>
      <c r="D866" s="19"/>
      <c r="E866" s="19"/>
      <c r="F866" s="19"/>
      <c r="G866" s="19"/>
      <c r="H866" s="19"/>
    </row>
    <row r="867" spans="2:8" x14ac:dyDescent="0.25">
      <c r="B867" s="19"/>
      <c r="C867" s="19"/>
      <c r="D867" s="19"/>
      <c r="E867" s="19"/>
      <c r="F867" s="19"/>
      <c r="G867" s="19"/>
      <c r="H867" s="19"/>
    </row>
    <row r="868" spans="2:8" x14ac:dyDescent="0.25">
      <c r="B868" s="19"/>
      <c r="C868" s="19"/>
      <c r="D868" s="19"/>
      <c r="E868" s="19"/>
      <c r="F868" s="19"/>
      <c r="G868" s="19"/>
      <c r="H868" s="19"/>
    </row>
    <row r="869" spans="2:8" x14ac:dyDescent="0.25">
      <c r="B869" s="19"/>
      <c r="C869" s="19"/>
      <c r="D869" s="19"/>
      <c r="E869" s="19"/>
      <c r="F869" s="19"/>
      <c r="G869" s="19"/>
      <c r="H869" s="19"/>
    </row>
    <row r="870" spans="2:8" x14ac:dyDescent="0.25">
      <c r="B870" s="19"/>
      <c r="C870" s="19"/>
      <c r="D870" s="19"/>
      <c r="E870" s="19"/>
      <c r="F870" s="19"/>
      <c r="G870" s="19"/>
      <c r="H870" s="19"/>
    </row>
    <row r="871" spans="2:8" x14ac:dyDescent="0.25">
      <c r="B871" s="19"/>
      <c r="C871" s="19"/>
      <c r="D871" s="19"/>
      <c r="E871" s="19"/>
      <c r="F871" s="19"/>
      <c r="G871" s="19"/>
      <c r="H871" s="19"/>
    </row>
    <row r="872" spans="2:8" x14ac:dyDescent="0.25">
      <c r="B872" s="19"/>
      <c r="C872" s="19"/>
      <c r="D872" s="19"/>
      <c r="E872" s="19"/>
      <c r="F872" s="19"/>
      <c r="G872" s="19"/>
      <c r="H872" s="19"/>
    </row>
    <row r="873" spans="2:8" x14ac:dyDescent="0.25">
      <c r="B873" s="19"/>
      <c r="C873" s="19"/>
      <c r="D873" s="19"/>
      <c r="E873" s="19"/>
      <c r="F873" s="19"/>
      <c r="G873" s="19"/>
      <c r="H873" s="19"/>
    </row>
    <row r="874" spans="2:8" x14ac:dyDescent="0.25">
      <c r="B874" s="19"/>
      <c r="C874" s="19"/>
      <c r="D874" s="19"/>
      <c r="E874" s="19"/>
      <c r="F874" s="19"/>
      <c r="G874" s="19"/>
      <c r="H874" s="19"/>
    </row>
    <row r="875" spans="2:8" x14ac:dyDescent="0.25">
      <c r="B875" s="19"/>
      <c r="C875" s="19"/>
      <c r="D875" s="19"/>
      <c r="E875" s="19"/>
      <c r="F875" s="19"/>
      <c r="G875" s="19"/>
      <c r="H875" s="19"/>
    </row>
    <row r="876" spans="2:8" x14ac:dyDescent="0.25">
      <c r="B876" s="19"/>
      <c r="C876" s="19"/>
      <c r="D876" s="19"/>
      <c r="E876" s="19"/>
      <c r="F876" s="19"/>
      <c r="G876" s="19"/>
      <c r="H876" s="19"/>
    </row>
    <row r="877" spans="2:8" x14ac:dyDescent="0.25">
      <c r="B877" s="19"/>
      <c r="C877" s="19"/>
      <c r="D877" s="19"/>
      <c r="E877" s="19"/>
      <c r="F877" s="19"/>
      <c r="G877" s="19"/>
      <c r="H877" s="19"/>
    </row>
    <row r="878" spans="2:8" x14ac:dyDescent="0.25">
      <c r="B878" s="19"/>
      <c r="C878" s="19"/>
      <c r="D878" s="19"/>
      <c r="E878" s="19"/>
      <c r="F878" s="19"/>
      <c r="G878" s="19"/>
      <c r="H878" s="19"/>
    </row>
    <row r="879" spans="2:8" x14ac:dyDescent="0.25">
      <c r="B879" s="19"/>
      <c r="C879" s="19"/>
      <c r="D879" s="19"/>
      <c r="E879" s="19"/>
      <c r="F879" s="19"/>
      <c r="G879" s="19"/>
      <c r="H879" s="19"/>
    </row>
    <row r="880" spans="2:8" x14ac:dyDescent="0.25">
      <c r="B880" s="19"/>
      <c r="C880" s="19"/>
      <c r="D880" s="19"/>
      <c r="E880" s="19"/>
      <c r="F880" s="19"/>
      <c r="G880" s="19"/>
      <c r="H880" s="19"/>
    </row>
    <row r="881" spans="2:8" x14ac:dyDescent="0.25">
      <c r="B881" s="19"/>
      <c r="C881" s="19"/>
      <c r="D881" s="19"/>
      <c r="E881" s="19"/>
      <c r="F881" s="19"/>
      <c r="G881" s="19"/>
      <c r="H881" s="19"/>
    </row>
    <row r="882" spans="2:8" x14ac:dyDescent="0.25">
      <c r="B882" s="19"/>
      <c r="C882" s="19"/>
      <c r="D882" s="19"/>
      <c r="E882" s="19"/>
      <c r="F882" s="19"/>
      <c r="G882" s="19"/>
      <c r="H882" s="19"/>
    </row>
    <row r="883" spans="2:8" x14ac:dyDescent="0.25">
      <c r="B883" s="19"/>
      <c r="C883" s="19"/>
      <c r="D883" s="19"/>
      <c r="E883" s="19"/>
      <c r="F883" s="19"/>
      <c r="G883" s="19"/>
      <c r="H883" s="19"/>
    </row>
    <row r="884" spans="2:8" x14ac:dyDescent="0.25">
      <c r="B884" s="19"/>
      <c r="C884" s="19"/>
      <c r="D884" s="19"/>
      <c r="E884" s="19"/>
      <c r="F884" s="19"/>
      <c r="G884" s="19"/>
      <c r="H884" s="19"/>
    </row>
    <row r="885" spans="2:8" x14ac:dyDescent="0.25">
      <c r="B885" s="19"/>
      <c r="C885" s="19"/>
      <c r="D885" s="19"/>
      <c r="E885" s="19"/>
      <c r="F885" s="19"/>
      <c r="G885" s="19"/>
      <c r="H885" s="19"/>
    </row>
    <row r="886" spans="2:8" x14ac:dyDescent="0.25">
      <c r="B886" s="19"/>
      <c r="C886" s="19"/>
      <c r="D886" s="19"/>
      <c r="E886" s="19"/>
      <c r="F886" s="19"/>
      <c r="G886" s="19"/>
      <c r="H886" s="19"/>
    </row>
    <row r="887" spans="2:8" x14ac:dyDescent="0.25">
      <c r="B887" s="19"/>
      <c r="C887" s="19"/>
      <c r="D887" s="19"/>
      <c r="E887" s="19"/>
      <c r="F887" s="19"/>
      <c r="G887" s="19"/>
      <c r="H887" s="19"/>
    </row>
    <row r="888" spans="2:8" x14ac:dyDescent="0.25">
      <c r="B888" s="19"/>
      <c r="C888" s="19"/>
      <c r="D888" s="19"/>
      <c r="E888" s="19"/>
      <c r="F888" s="19"/>
      <c r="G888" s="19"/>
      <c r="H888" s="19"/>
    </row>
    <row r="889" spans="2:8" x14ac:dyDescent="0.25">
      <c r="B889" s="19"/>
      <c r="C889" s="19"/>
      <c r="D889" s="19"/>
      <c r="E889" s="19"/>
      <c r="F889" s="19"/>
      <c r="G889" s="19"/>
      <c r="H889" s="19"/>
    </row>
    <row r="890" spans="2:8" x14ac:dyDescent="0.25">
      <c r="B890" s="19"/>
      <c r="C890" s="19"/>
      <c r="D890" s="19"/>
      <c r="E890" s="19"/>
      <c r="F890" s="19"/>
      <c r="G890" s="19"/>
      <c r="H890" s="19"/>
    </row>
    <row r="891" spans="2:8" x14ac:dyDescent="0.25">
      <c r="B891" s="19"/>
      <c r="C891" s="19"/>
      <c r="D891" s="19"/>
      <c r="E891" s="19"/>
      <c r="F891" s="19"/>
      <c r="G891" s="19"/>
      <c r="H891" s="19"/>
    </row>
    <row r="892" spans="2:8" x14ac:dyDescent="0.25">
      <c r="B892" s="19"/>
      <c r="C892" s="19"/>
      <c r="D892" s="19"/>
      <c r="E892" s="19"/>
      <c r="F892" s="19"/>
      <c r="G892" s="19"/>
      <c r="H892" s="19"/>
    </row>
    <row r="893" spans="2:8" x14ac:dyDescent="0.25">
      <c r="B893" s="19"/>
      <c r="C893" s="19"/>
      <c r="D893" s="19"/>
      <c r="E893" s="19"/>
      <c r="F893" s="19"/>
      <c r="G893" s="19"/>
      <c r="H893" s="19"/>
    </row>
    <row r="894" spans="2:8" x14ac:dyDescent="0.25">
      <c r="B894" s="19"/>
      <c r="C894" s="19"/>
      <c r="D894" s="19"/>
      <c r="E894" s="19"/>
      <c r="F894" s="19"/>
      <c r="G894" s="19"/>
      <c r="H894" s="19"/>
    </row>
    <row r="895" spans="2:8" x14ac:dyDescent="0.25">
      <c r="B895" s="19"/>
      <c r="C895" s="19"/>
      <c r="D895" s="19"/>
      <c r="E895" s="19"/>
      <c r="F895" s="19"/>
      <c r="G895" s="19"/>
      <c r="H895" s="19"/>
    </row>
    <row r="896" spans="2:8" x14ac:dyDescent="0.25">
      <c r="B896" s="19"/>
      <c r="C896" s="19"/>
      <c r="D896" s="19"/>
      <c r="E896" s="19"/>
      <c r="F896" s="19"/>
      <c r="G896" s="19"/>
      <c r="H896" s="19"/>
    </row>
    <row r="897" spans="2:8" x14ac:dyDescent="0.25">
      <c r="B897" s="19"/>
      <c r="C897" s="19"/>
      <c r="D897" s="19"/>
      <c r="E897" s="19"/>
      <c r="F897" s="19"/>
      <c r="G897" s="19"/>
      <c r="H897" s="19"/>
    </row>
    <row r="898" spans="2:8" x14ac:dyDescent="0.25">
      <c r="B898" s="19"/>
      <c r="C898" s="19"/>
      <c r="D898" s="19"/>
      <c r="E898" s="19"/>
      <c r="F898" s="19"/>
      <c r="G898" s="19"/>
      <c r="H898" s="19"/>
    </row>
    <row r="899" spans="2:8" x14ac:dyDescent="0.25">
      <c r="B899" s="19"/>
      <c r="C899" s="19"/>
      <c r="D899" s="19"/>
      <c r="E899" s="19"/>
      <c r="F899" s="19"/>
      <c r="G899" s="19"/>
      <c r="H899" s="19"/>
    </row>
    <row r="900" spans="2:8" x14ac:dyDescent="0.25">
      <c r="B900" s="19"/>
      <c r="C900" s="19"/>
      <c r="D900" s="19"/>
      <c r="E900" s="19"/>
      <c r="F900" s="19"/>
      <c r="G900" s="19"/>
      <c r="H900" s="19"/>
    </row>
    <row r="901" spans="2:8" x14ac:dyDescent="0.25">
      <c r="B901" s="19"/>
      <c r="C901" s="19"/>
      <c r="D901" s="19"/>
      <c r="E901" s="19"/>
      <c r="F901" s="19"/>
      <c r="G901" s="19"/>
      <c r="H901" s="19"/>
    </row>
    <row r="902" spans="2:8" x14ac:dyDescent="0.25">
      <c r="B902" s="19"/>
      <c r="C902" s="19"/>
      <c r="D902" s="19"/>
      <c r="E902" s="19"/>
      <c r="F902" s="19"/>
      <c r="G902" s="19"/>
      <c r="H902" s="19"/>
    </row>
    <row r="903" spans="2:8" x14ac:dyDescent="0.25">
      <c r="B903" s="19"/>
      <c r="C903" s="19"/>
      <c r="D903" s="19"/>
      <c r="E903" s="19"/>
      <c r="F903" s="19"/>
      <c r="G903" s="19"/>
      <c r="H903" s="19"/>
    </row>
    <row r="904" spans="2:8" x14ac:dyDescent="0.25">
      <c r="B904" s="19"/>
      <c r="C904" s="19"/>
      <c r="D904" s="19"/>
      <c r="E904" s="19"/>
      <c r="F904" s="19"/>
      <c r="G904" s="19"/>
      <c r="H904" s="19"/>
    </row>
    <row r="905" spans="2:8" x14ac:dyDescent="0.25">
      <c r="B905" s="19"/>
      <c r="C905" s="19"/>
      <c r="D905" s="19"/>
      <c r="E905" s="19"/>
      <c r="F905" s="19"/>
      <c r="G905" s="19"/>
      <c r="H905" s="19"/>
    </row>
    <row r="906" spans="2:8" x14ac:dyDescent="0.25">
      <c r="B906" s="19"/>
      <c r="C906" s="19"/>
      <c r="D906" s="19"/>
      <c r="E906" s="19"/>
      <c r="F906" s="19"/>
      <c r="G906" s="19"/>
      <c r="H906" s="19"/>
    </row>
    <row r="907" spans="2:8" x14ac:dyDescent="0.25">
      <c r="B907" s="19"/>
      <c r="C907" s="19"/>
      <c r="D907" s="19"/>
      <c r="E907" s="19"/>
      <c r="F907" s="19"/>
      <c r="G907" s="19"/>
      <c r="H907" s="19"/>
    </row>
    <row r="908" spans="2:8" x14ac:dyDescent="0.25">
      <c r="B908" s="19"/>
      <c r="C908" s="19"/>
      <c r="D908" s="19"/>
      <c r="E908" s="19"/>
      <c r="F908" s="19"/>
      <c r="G908" s="19"/>
      <c r="H908" s="19"/>
    </row>
    <row r="909" spans="2:8" x14ac:dyDescent="0.25">
      <c r="B909" s="19"/>
      <c r="C909" s="19"/>
      <c r="D909" s="19"/>
      <c r="E909" s="19"/>
      <c r="F909" s="19"/>
      <c r="G909" s="19"/>
      <c r="H909" s="19"/>
    </row>
    <row r="910" spans="2:8" x14ac:dyDescent="0.25">
      <c r="B910" s="19"/>
      <c r="C910" s="19"/>
      <c r="D910" s="19"/>
      <c r="E910" s="19"/>
      <c r="F910" s="19"/>
      <c r="G910" s="19"/>
      <c r="H910" s="19"/>
    </row>
    <row r="911" spans="2:8" x14ac:dyDescent="0.25">
      <c r="B911" s="19"/>
      <c r="C911" s="19"/>
      <c r="D911" s="19"/>
      <c r="E911" s="19"/>
      <c r="F911" s="19"/>
      <c r="G911" s="19"/>
      <c r="H911" s="19"/>
    </row>
    <row r="912" spans="2:8" x14ac:dyDescent="0.25">
      <c r="B912" s="19"/>
      <c r="C912" s="19"/>
      <c r="D912" s="19"/>
      <c r="E912" s="19"/>
      <c r="F912" s="19"/>
      <c r="G912" s="19"/>
      <c r="H912" s="19"/>
    </row>
    <row r="913" spans="2:8" x14ac:dyDescent="0.25">
      <c r="B913" s="19"/>
      <c r="C913" s="19"/>
      <c r="D913" s="19"/>
      <c r="E913" s="19"/>
      <c r="F913" s="19"/>
      <c r="G913" s="19"/>
      <c r="H913" s="19"/>
    </row>
    <row r="914" spans="2:8" x14ac:dyDescent="0.25">
      <c r="B914" s="19"/>
      <c r="C914" s="19"/>
      <c r="D914" s="19"/>
      <c r="E914" s="19"/>
      <c r="F914" s="19"/>
      <c r="G914" s="19"/>
      <c r="H914" s="19"/>
    </row>
    <row r="915" spans="2:8" x14ac:dyDescent="0.25">
      <c r="B915" s="19"/>
      <c r="C915" s="19"/>
      <c r="D915" s="19"/>
      <c r="E915" s="19"/>
      <c r="F915" s="19"/>
      <c r="G915" s="19"/>
      <c r="H915" s="19"/>
    </row>
    <row r="916" spans="2:8" x14ac:dyDescent="0.25">
      <c r="B916" s="19"/>
      <c r="C916" s="19"/>
      <c r="D916" s="19"/>
      <c r="E916" s="19"/>
      <c r="F916" s="19"/>
      <c r="G916" s="19"/>
      <c r="H916" s="19"/>
    </row>
    <row r="917" spans="2:8" x14ac:dyDescent="0.25">
      <c r="B917" s="19"/>
      <c r="C917" s="19"/>
      <c r="D917" s="19"/>
      <c r="E917" s="19"/>
      <c r="F917" s="19"/>
      <c r="G917" s="19"/>
      <c r="H917" s="19"/>
    </row>
    <row r="918" spans="2:8" x14ac:dyDescent="0.25">
      <c r="B918" s="19"/>
      <c r="C918" s="19"/>
      <c r="D918" s="19"/>
      <c r="E918" s="19"/>
      <c r="F918" s="19"/>
      <c r="G918" s="19"/>
      <c r="H918" s="19"/>
    </row>
    <row r="919" spans="2:8" x14ac:dyDescent="0.25">
      <c r="B919" s="19"/>
      <c r="C919" s="19"/>
      <c r="D919" s="19"/>
      <c r="E919" s="19"/>
      <c r="F919" s="19"/>
      <c r="G919" s="19"/>
      <c r="H919" s="19"/>
    </row>
    <row r="920" spans="2:8" x14ac:dyDescent="0.25">
      <c r="B920" s="19"/>
      <c r="C920" s="19"/>
      <c r="D920" s="19"/>
      <c r="E920" s="19"/>
      <c r="F920" s="19"/>
      <c r="G920" s="19"/>
      <c r="H920" s="19"/>
    </row>
    <row r="921" spans="2:8" x14ac:dyDescent="0.25">
      <c r="B921" s="19"/>
      <c r="C921" s="19"/>
      <c r="D921" s="19"/>
      <c r="E921" s="19"/>
      <c r="F921" s="19"/>
      <c r="G921" s="19"/>
      <c r="H921" s="19"/>
    </row>
    <row r="922" spans="2:8" x14ac:dyDescent="0.25">
      <c r="B922" s="19"/>
      <c r="C922" s="19"/>
      <c r="D922" s="19"/>
      <c r="E922" s="19"/>
      <c r="F922" s="19"/>
      <c r="G922" s="19"/>
      <c r="H922" s="19"/>
    </row>
    <row r="923" spans="2:8" x14ac:dyDescent="0.25">
      <c r="B923" s="19"/>
      <c r="C923" s="19"/>
      <c r="D923" s="19"/>
      <c r="E923" s="19"/>
      <c r="F923" s="19"/>
      <c r="G923" s="19"/>
      <c r="H923" s="19"/>
    </row>
    <row r="924" spans="2:8" x14ac:dyDescent="0.25">
      <c r="B924" s="19"/>
      <c r="C924" s="19"/>
      <c r="D924" s="19"/>
      <c r="E924" s="19"/>
      <c r="F924" s="19"/>
      <c r="G924" s="19"/>
      <c r="H924" s="19"/>
    </row>
    <row r="925" spans="2:8" x14ac:dyDescent="0.25">
      <c r="B925" s="19"/>
      <c r="C925" s="19"/>
      <c r="D925" s="19"/>
      <c r="E925" s="19"/>
      <c r="F925" s="19"/>
      <c r="G925" s="19"/>
      <c r="H925" s="19"/>
    </row>
    <row r="926" spans="2:8" x14ac:dyDescent="0.25">
      <c r="B926" s="19"/>
      <c r="C926" s="19"/>
      <c r="D926" s="19"/>
      <c r="E926" s="19"/>
      <c r="F926" s="19"/>
      <c r="G926" s="19"/>
      <c r="H926" s="19"/>
    </row>
    <row r="927" spans="2:8" x14ac:dyDescent="0.25">
      <c r="B927" s="19"/>
      <c r="C927" s="19"/>
      <c r="D927" s="19"/>
      <c r="E927" s="19"/>
      <c r="F927" s="19"/>
      <c r="G927" s="19"/>
      <c r="H927" s="19"/>
    </row>
    <row r="928" spans="2:8" x14ac:dyDescent="0.25">
      <c r="B928" s="19"/>
      <c r="C928" s="19"/>
      <c r="D928" s="19"/>
      <c r="E928" s="19"/>
      <c r="F928" s="19"/>
      <c r="G928" s="19"/>
      <c r="H928" s="19"/>
    </row>
    <row r="929" spans="2:8" x14ac:dyDescent="0.25">
      <c r="B929" s="19"/>
      <c r="C929" s="19"/>
      <c r="D929" s="19"/>
      <c r="E929" s="19"/>
      <c r="F929" s="19"/>
      <c r="G929" s="19"/>
      <c r="H929" s="19"/>
    </row>
    <row r="930" spans="2:8" x14ac:dyDescent="0.25">
      <c r="B930" s="19"/>
      <c r="C930" s="19"/>
      <c r="D930" s="19"/>
      <c r="E930" s="19"/>
      <c r="F930" s="19"/>
      <c r="G930" s="19"/>
      <c r="H930" s="19"/>
    </row>
    <row r="931" spans="2:8" x14ac:dyDescent="0.25">
      <c r="B931" s="19"/>
      <c r="C931" s="19"/>
      <c r="D931" s="19"/>
      <c r="E931" s="19"/>
      <c r="F931" s="19"/>
      <c r="G931" s="19"/>
      <c r="H931" s="19"/>
    </row>
    <row r="932" spans="2:8" x14ac:dyDescent="0.25">
      <c r="B932" s="19"/>
      <c r="C932" s="19"/>
      <c r="D932" s="19"/>
      <c r="E932" s="19"/>
      <c r="F932" s="19"/>
      <c r="G932" s="19"/>
      <c r="H932" s="19"/>
    </row>
    <row r="933" spans="2:8" x14ac:dyDescent="0.25">
      <c r="B933" s="19"/>
      <c r="C933" s="19"/>
      <c r="D933" s="19"/>
      <c r="E933" s="19"/>
      <c r="F933" s="19"/>
      <c r="G933" s="19"/>
      <c r="H933" s="19"/>
    </row>
    <row r="934" spans="2:8" x14ac:dyDescent="0.25">
      <c r="B934" s="19"/>
      <c r="C934" s="19"/>
      <c r="D934" s="19"/>
      <c r="E934" s="19"/>
      <c r="F934" s="19"/>
      <c r="G934" s="19"/>
      <c r="H934" s="19"/>
    </row>
    <row r="935" spans="2:8" x14ac:dyDescent="0.25">
      <c r="B935" s="19"/>
      <c r="C935" s="19"/>
      <c r="D935" s="19"/>
      <c r="E935" s="19"/>
      <c r="F935" s="19"/>
      <c r="G935" s="19"/>
      <c r="H935" s="19"/>
    </row>
    <row r="936" spans="2:8" x14ac:dyDescent="0.25">
      <c r="B936" s="19"/>
      <c r="C936" s="19"/>
      <c r="D936" s="19"/>
      <c r="E936" s="19"/>
      <c r="F936" s="19"/>
      <c r="G936" s="19"/>
      <c r="H936" s="19"/>
    </row>
    <row r="937" spans="2:8" x14ac:dyDescent="0.25">
      <c r="B937" s="19"/>
      <c r="C937" s="19"/>
      <c r="D937" s="19"/>
      <c r="E937" s="19"/>
      <c r="F937" s="19"/>
      <c r="G937" s="19"/>
      <c r="H937" s="19"/>
    </row>
    <row r="938" spans="2:8" x14ac:dyDescent="0.25">
      <c r="B938" s="19"/>
      <c r="C938" s="19"/>
      <c r="D938" s="19"/>
      <c r="E938" s="19"/>
      <c r="F938" s="19"/>
      <c r="G938" s="19"/>
      <c r="H938" s="19"/>
    </row>
    <row r="939" spans="2:8" x14ac:dyDescent="0.25">
      <c r="B939" s="19"/>
      <c r="C939" s="19"/>
      <c r="D939" s="19"/>
      <c r="E939" s="19"/>
      <c r="F939" s="19"/>
      <c r="G939" s="19"/>
      <c r="H939" s="19"/>
    </row>
    <row r="940" spans="2:8" x14ac:dyDescent="0.25">
      <c r="B940" s="19"/>
      <c r="C940" s="19"/>
      <c r="D940" s="19"/>
      <c r="E940" s="19"/>
      <c r="F940" s="19"/>
      <c r="G940" s="19"/>
      <c r="H940" s="19"/>
    </row>
    <row r="941" spans="2:8" x14ac:dyDescent="0.25">
      <c r="B941" s="19"/>
      <c r="C941" s="19"/>
      <c r="D941" s="19"/>
      <c r="E941" s="19"/>
      <c r="F941" s="19"/>
      <c r="G941" s="19"/>
      <c r="H941" s="19"/>
    </row>
    <row r="942" spans="2:8" x14ac:dyDescent="0.25">
      <c r="B942" s="19"/>
      <c r="C942" s="19"/>
      <c r="D942" s="19"/>
      <c r="E942" s="19"/>
      <c r="F942" s="19"/>
      <c r="G942" s="19"/>
      <c r="H942" s="19"/>
    </row>
    <row r="943" spans="2:8" x14ac:dyDescent="0.25">
      <c r="B943" s="19"/>
      <c r="C943" s="19"/>
      <c r="D943" s="19"/>
      <c r="E943" s="19"/>
      <c r="F943" s="19"/>
      <c r="G943" s="19"/>
      <c r="H943" s="19"/>
    </row>
    <row r="944" spans="2:8" x14ac:dyDescent="0.25">
      <c r="B944" s="19"/>
      <c r="C944" s="19"/>
      <c r="D944" s="19"/>
      <c r="E944" s="19"/>
      <c r="F944" s="19"/>
      <c r="G944" s="19"/>
      <c r="H944" s="19"/>
    </row>
    <row r="945" spans="2:8" x14ac:dyDescent="0.25">
      <c r="B945" s="19"/>
      <c r="C945" s="19"/>
      <c r="D945" s="19"/>
      <c r="E945" s="19"/>
      <c r="F945" s="19"/>
      <c r="G945" s="19"/>
      <c r="H945" s="19"/>
    </row>
    <row r="946" spans="2:8" x14ac:dyDescent="0.25">
      <c r="B946" s="19"/>
      <c r="C946" s="19"/>
      <c r="D946" s="19"/>
      <c r="E946" s="19"/>
      <c r="F946" s="19"/>
      <c r="G946" s="19"/>
      <c r="H946" s="19"/>
    </row>
    <row r="947" spans="2:8" x14ac:dyDescent="0.25">
      <c r="B947" s="19"/>
      <c r="C947" s="19"/>
      <c r="D947" s="19"/>
      <c r="E947" s="19"/>
      <c r="F947" s="19"/>
      <c r="G947" s="19"/>
      <c r="H947" s="19"/>
    </row>
    <row r="948" spans="2:8" x14ac:dyDescent="0.25">
      <c r="B948" s="19"/>
      <c r="C948" s="19"/>
      <c r="D948" s="19"/>
      <c r="E948" s="19"/>
      <c r="F948" s="19"/>
      <c r="G948" s="19"/>
      <c r="H948" s="19"/>
    </row>
    <row r="949" spans="2:8" x14ac:dyDescent="0.25">
      <c r="B949" s="19"/>
      <c r="C949" s="19"/>
      <c r="D949" s="19"/>
      <c r="E949" s="19"/>
      <c r="F949" s="19"/>
      <c r="G949" s="19"/>
      <c r="H949" s="19"/>
    </row>
    <row r="950" spans="2:8" x14ac:dyDescent="0.25">
      <c r="B950" s="19"/>
      <c r="C950" s="19"/>
      <c r="D950" s="19"/>
      <c r="E950" s="19"/>
      <c r="F950" s="19"/>
      <c r="G950" s="19"/>
      <c r="H950" s="19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tabColor indexed="22"/>
  </sheetPr>
  <dimension ref="A1:L957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3" style="3" bestFit="1" customWidth="1"/>
    <col min="2" max="2" width="17.7109375" style="3" bestFit="1" customWidth="1"/>
    <col min="3" max="4" width="15.7109375" style="3" bestFit="1" customWidth="1"/>
    <col min="5" max="5" width="17.28515625" style="3" bestFit="1" customWidth="1"/>
    <col min="6" max="6" width="16" style="3" bestFit="1" customWidth="1"/>
    <col min="7" max="7" width="16.28515625" style="3" customWidth="1"/>
    <col min="8" max="16384" width="13.7109375" style="3"/>
  </cols>
  <sheetData>
    <row r="1" spans="1:7" s="23" customFormat="1" x14ac:dyDescent="0.25">
      <c r="A1" s="43" t="s">
        <v>384</v>
      </c>
      <c r="B1" s="23" t="s">
        <v>105</v>
      </c>
      <c r="C1" s="23" t="s">
        <v>106</v>
      </c>
      <c r="D1" s="23" t="s">
        <v>107</v>
      </c>
      <c r="E1" s="23" t="s">
        <v>210</v>
      </c>
      <c r="F1" s="24" t="s">
        <v>211</v>
      </c>
      <c r="G1" s="23" t="s">
        <v>5</v>
      </c>
    </row>
    <row r="2" spans="1:7" s="23" customFormat="1" x14ac:dyDescent="0.25">
      <c r="A2" s="43" t="s">
        <v>385</v>
      </c>
      <c r="B2" s="22">
        <v>39387</v>
      </c>
      <c r="C2" s="22">
        <v>40848</v>
      </c>
      <c r="D2" s="22">
        <v>45231</v>
      </c>
      <c r="E2" s="22">
        <v>43040</v>
      </c>
      <c r="F2" s="12">
        <v>47423</v>
      </c>
    </row>
    <row r="3" spans="1:7" s="23" customFormat="1" x14ac:dyDescent="0.25">
      <c r="A3" s="43" t="s">
        <v>334</v>
      </c>
      <c r="B3" s="23" t="s">
        <v>865</v>
      </c>
      <c r="C3" s="23" t="s">
        <v>866</v>
      </c>
      <c r="D3" s="23" t="s">
        <v>867</v>
      </c>
      <c r="E3" s="23" t="s">
        <v>868</v>
      </c>
      <c r="F3" s="24" t="s">
        <v>869</v>
      </c>
    </row>
    <row r="4" spans="1:7" s="23" customFormat="1" x14ac:dyDescent="0.25">
      <c r="A4" s="344" t="s">
        <v>386</v>
      </c>
      <c r="B4" s="210">
        <v>6.4500000000000002E-2</v>
      </c>
      <c r="C4" s="210">
        <v>6.6500000000000004E-2</v>
      </c>
      <c r="D4" s="210">
        <v>6.93E-2</v>
      </c>
      <c r="E4" s="210">
        <v>5.2499999999999998E-2</v>
      </c>
      <c r="F4" s="211">
        <v>6.7000000000000004E-2</v>
      </c>
      <c r="G4" s="28"/>
    </row>
    <row r="5" spans="1:7" s="23" customFormat="1" x14ac:dyDescent="0.25">
      <c r="B5" s="25"/>
      <c r="C5" s="25"/>
      <c r="D5" s="25"/>
      <c r="E5" s="25"/>
      <c r="F5" s="26"/>
    </row>
    <row r="6" spans="1:7" x14ac:dyDescent="0.25">
      <c r="A6" s="3" t="s">
        <v>108</v>
      </c>
      <c r="B6" s="212">
        <v>3350000</v>
      </c>
      <c r="C6" s="212">
        <v>1800000</v>
      </c>
      <c r="D6" s="212">
        <v>6245000</v>
      </c>
      <c r="E6" s="212">
        <v>3710000</v>
      </c>
      <c r="F6" s="213">
        <v>15385000</v>
      </c>
      <c r="G6" s="214">
        <f>SUM(B6:F6)</f>
        <v>30490000</v>
      </c>
    </row>
    <row r="7" spans="1:7" hidden="1" x14ac:dyDescent="0.25">
      <c r="A7" s="3" t="s">
        <v>109</v>
      </c>
      <c r="B7" s="212"/>
      <c r="C7" s="212"/>
      <c r="D7" s="212"/>
      <c r="E7" s="212"/>
      <c r="F7" s="213"/>
      <c r="G7" s="214"/>
    </row>
    <row r="8" spans="1:7" x14ac:dyDescent="0.25">
      <c r="A8" s="224"/>
      <c r="B8" s="212"/>
      <c r="C8" s="212"/>
      <c r="D8" s="212"/>
      <c r="E8" s="212"/>
      <c r="F8" s="213"/>
      <c r="G8" s="214"/>
    </row>
    <row r="9" spans="1:7" x14ac:dyDescent="0.25">
      <c r="A9" s="297" t="s">
        <v>382</v>
      </c>
      <c r="B9" s="212">
        <v>0</v>
      </c>
      <c r="C9" s="212">
        <v>1006547.63</v>
      </c>
      <c r="D9" s="212">
        <v>6139338.5999999996</v>
      </c>
      <c r="E9" s="212">
        <v>0</v>
      </c>
      <c r="F9" s="213">
        <v>9120000</v>
      </c>
      <c r="G9" s="214">
        <f>SUM(B9:F9)</f>
        <v>16265886.23</v>
      </c>
    </row>
    <row r="10" spans="1:7" x14ac:dyDescent="0.25">
      <c r="A10" s="297" t="s">
        <v>78</v>
      </c>
      <c r="B10" s="212"/>
      <c r="C10" s="212"/>
      <c r="D10" s="212"/>
      <c r="E10" s="212"/>
      <c r="F10" s="213"/>
      <c r="G10" s="214"/>
    </row>
    <row r="11" spans="1:7" x14ac:dyDescent="0.25">
      <c r="A11" s="297"/>
      <c r="B11" s="212"/>
      <c r="C11" s="212"/>
      <c r="D11" s="212"/>
      <c r="E11" s="212"/>
      <c r="F11" s="213"/>
      <c r="G11" s="214"/>
    </row>
    <row r="12" spans="1:7" x14ac:dyDescent="0.25">
      <c r="A12" s="8">
        <v>37591</v>
      </c>
      <c r="B12" s="212">
        <v>0</v>
      </c>
      <c r="C12" s="212">
        <v>123412.35</v>
      </c>
      <c r="D12" s="212">
        <v>0</v>
      </c>
      <c r="E12" s="212">
        <v>0</v>
      </c>
      <c r="F12" s="213">
        <v>480000</v>
      </c>
      <c r="G12" s="214">
        <f t="shared" ref="G12:G21" si="0">SUM(B12:F12)</f>
        <v>603412.35</v>
      </c>
    </row>
    <row r="13" spans="1:7" x14ac:dyDescent="0.25">
      <c r="A13" s="8">
        <v>37622</v>
      </c>
      <c r="B13" s="212">
        <v>0</v>
      </c>
      <c r="C13" s="212">
        <v>109992.18</v>
      </c>
      <c r="D13" s="212">
        <v>0</v>
      </c>
      <c r="E13" s="212">
        <v>0</v>
      </c>
      <c r="F13" s="213">
        <v>430000</v>
      </c>
      <c r="G13" s="214">
        <f t="shared" si="0"/>
        <v>539992.17999999993</v>
      </c>
    </row>
    <row r="14" spans="1:7" x14ac:dyDescent="0.25">
      <c r="A14" s="8">
        <v>37653</v>
      </c>
      <c r="B14" s="212">
        <v>0</v>
      </c>
      <c r="C14" s="212">
        <v>109711.54</v>
      </c>
      <c r="D14" s="212">
        <v>0</v>
      </c>
      <c r="E14" s="212">
        <v>0</v>
      </c>
      <c r="F14" s="213">
        <v>135000</v>
      </c>
      <c r="G14" s="214">
        <f t="shared" si="0"/>
        <v>244711.53999999998</v>
      </c>
    </row>
    <row r="15" spans="1:7" x14ac:dyDescent="0.25">
      <c r="A15" s="8">
        <v>37681</v>
      </c>
      <c r="B15" s="212">
        <v>0</v>
      </c>
      <c r="C15" s="212">
        <v>109432.1</v>
      </c>
      <c r="D15" s="212">
        <v>0</v>
      </c>
      <c r="E15" s="212">
        <v>0</v>
      </c>
      <c r="F15" s="213">
        <v>245000</v>
      </c>
      <c r="G15" s="214">
        <f t="shared" si="0"/>
        <v>354432.1</v>
      </c>
    </row>
    <row r="16" spans="1:7" x14ac:dyDescent="0.25">
      <c r="A16" s="8">
        <v>37712</v>
      </c>
      <c r="B16" s="212">
        <v>0</v>
      </c>
      <c r="C16" s="212">
        <v>109153.83</v>
      </c>
      <c r="D16" s="212">
        <v>0</v>
      </c>
      <c r="E16" s="212">
        <v>0</v>
      </c>
      <c r="F16" s="213">
        <v>935000</v>
      </c>
      <c r="G16" s="214">
        <f t="shared" si="0"/>
        <v>1044153.83</v>
      </c>
    </row>
    <row r="17" spans="1:7" x14ac:dyDescent="0.25">
      <c r="A17" s="8">
        <v>37742</v>
      </c>
      <c r="B17" s="212">
        <v>0</v>
      </c>
      <c r="C17" s="212">
        <v>108876.73</v>
      </c>
      <c r="D17" s="212">
        <v>0</v>
      </c>
      <c r="E17" s="212">
        <v>0</v>
      </c>
      <c r="F17" s="213">
        <v>305000</v>
      </c>
      <c r="G17" s="214">
        <f>SUM(B17:F17)</f>
        <v>413876.73</v>
      </c>
    </row>
    <row r="18" spans="1:7" x14ac:dyDescent="0.25">
      <c r="A18" s="8">
        <v>37773</v>
      </c>
      <c r="B18" s="212">
        <v>0</v>
      </c>
      <c r="C18" s="212">
        <v>108600.8</v>
      </c>
      <c r="D18" s="212">
        <v>0</v>
      </c>
      <c r="E18" s="212">
        <v>0</v>
      </c>
      <c r="F18" s="213">
        <v>595000</v>
      </c>
      <c r="G18" s="214">
        <f>SUM(B18:F18)</f>
        <v>703600.8</v>
      </c>
    </row>
    <row r="19" spans="1:7" x14ac:dyDescent="0.25">
      <c r="A19" s="8">
        <v>37803</v>
      </c>
      <c r="B19" s="212">
        <v>0</v>
      </c>
      <c r="C19" s="212">
        <v>108326.04</v>
      </c>
      <c r="D19" s="212">
        <v>0</v>
      </c>
      <c r="E19" s="212">
        <v>0</v>
      </c>
      <c r="F19" s="213">
        <v>250000</v>
      </c>
      <c r="G19" s="214">
        <f>SUM(B19:F19)</f>
        <v>358326.04</v>
      </c>
    </row>
    <row r="20" spans="1:7" x14ac:dyDescent="0.25">
      <c r="A20" s="8">
        <v>37834</v>
      </c>
      <c r="B20" s="212">
        <v>0</v>
      </c>
      <c r="C20" s="212">
        <v>108468.89</v>
      </c>
      <c r="D20" s="212">
        <v>232653.29</v>
      </c>
      <c r="E20" s="212">
        <v>0</v>
      </c>
      <c r="F20" s="213">
        <v>580000</v>
      </c>
      <c r="G20" s="214">
        <f>SUM(B20:F20)</f>
        <v>921122.17999999993</v>
      </c>
    </row>
    <row r="21" spans="1:7" x14ac:dyDescent="0.25">
      <c r="A21" s="8">
        <v>37865</v>
      </c>
      <c r="B21" s="212">
        <v>0</v>
      </c>
      <c r="C21" s="212">
        <v>10573.17</v>
      </c>
      <c r="D21" s="212">
        <v>390933.27</v>
      </c>
      <c r="E21" s="212">
        <v>0</v>
      </c>
      <c r="F21" s="213">
        <v>340000</v>
      </c>
      <c r="G21" s="214">
        <f t="shared" si="0"/>
        <v>741506.44</v>
      </c>
    </row>
    <row r="22" spans="1:7" x14ac:dyDescent="0.25">
      <c r="A22" s="8">
        <v>37895</v>
      </c>
      <c r="B22" s="212">
        <v>0</v>
      </c>
      <c r="C22" s="212">
        <v>0</v>
      </c>
      <c r="D22" s="212">
        <v>220323.34</v>
      </c>
      <c r="E22" s="212">
        <v>0</v>
      </c>
      <c r="F22" s="213">
        <v>190000</v>
      </c>
      <c r="G22" s="214">
        <f>SUM(B22:F22)</f>
        <v>410323.33999999997</v>
      </c>
    </row>
    <row r="23" spans="1:7" x14ac:dyDescent="0.25">
      <c r="A23" s="8">
        <v>37926</v>
      </c>
      <c r="B23" s="212">
        <v>0</v>
      </c>
      <c r="C23" s="212">
        <v>0</v>
      </c>
      <c r="D23" s="212">
        <v>156431.47</v>
      </c>
      <c r="E23" s="212">
        <v>0</v>
      </c>
      <c r="F23" s="213">
        <v>135000</v>
      </c>
      <c r="G23" s="214">
        <f>SUM(B23:F23)</f>
        <v>291431.46999999997</v>
      </c>
    </row>
    <row r="24" spans="1:7" x14ac:dyDescent="0.25">
      <c r="A24" s="8">
        <v>37956</v>
      </c>
      <c r="B24" s="212">
        <v>0</v>
      </c>
      <c r="C24" s="212">
        <v>0</v>
      </c>
      <c r="D24" s="212">
        <v>104521.12</v>
      </c>
      <c r="E24" s="212">
        <v>0</v>
      </c>
      <c r="F24" s="213">
        <v>90000</v>
      </c>
      <c r="G24" s="214">
        <f>SUM(B24:F24)</f>
        <v>194521.12</v>
      </c>
    </row>
    <row r="25" spans="1:7" x14ac:dyDescent="0.25">
      <c r="A25" s="8">
        <v>37987</v>
      </c>
      <c r="B25" s="212">
        <v>0</v>
      </c>
      <c r="C25" s="212">
        <v>0</v>
      </c>
      <c r="D25" s="212">
        <v>313654.17</v>
      </c>
      <c r="E25" s="212">
        <v>0</v>
      </c>
      <c r="F25" s="213">
        <v>270000</v>
      </c>
      <c r="G25" s="214">
        <f>SUM(B25:F25)</f>
        <v>583654.16999999993</v>
      </c>
    </row>
    <row r="26" spans="1:7" x14ac:dyDescent="0.25">
      <c r="A26" s="8">
        <v>38018</v>
      </c>
      <c r="B26" s="212">
        <v>0</v>
      </c>
      <c r="C26" s="212">
        <v>0</v>
      </c>
      <c r="D26" s="212">
        <v>235726.29</v>
      </c>
      <c r="E26" s="212">
        <v>0</v>
      </c>
      <c r="F26" s="213">
        <v>205000</v>
      </c>
      <c r="G26" s="214">
        <f>SUM(B26:F26)</f>
        <v>440726.29000000004</v>
      </c>
    </row>
    <row r="27" spans="1:7" x14ac:dyDescent="0.25">
      <c r="A27" s="8">
        <v>38047</v>
      </c>
      <c r="B27" s="212">
        <v>0</v>
      </c>
      <c r="C27" s="212">
        <v>0</v>
      </c>
      <c r="D27" s="212">
        <v>106886.06</v>
      </c>
      <c r="E27" s="212">
        <v>0</v>
      </c>
      <c r="F27" s="213">
        <v>90000</v>
      </c>
      <c r="G27" s="214">
        <f t="shared" ref="G27:G34" si="1">SUM(B27:F27)</f>
        <v>196886.06</v>
      </c>
    </row>
    <row r="28" spans="1:7" x14ac:dyDescent="0.25">
      <c r="A28" s="8">
        <v>38078</v>
      </c>
      <c r="B28" s="212">
        <v>0</v>
      </c>
      <c r="C28" s="212">
        <v>0</v>
      </c>
      <c r="D28" s="212">
        <v>105419.34</v>
      </c>
      <c r="E28" s="212">
        <v>0</v>
      </c>
      <c r="F28" s="213">
        <v>90000</v>
      </c>
      <c r="G28" s="214">
        <f t="shared" si="1"/>
        <v>195419.34</v>
      </c>
    </row>
    <row r="29" spans="1:7" x14ac:dyDescent="0.25">
      <c r="A29" s="8">
        <v>38108</v>
      </c>
      <c r="B29" s="212">
        <v>0</v>
      </c>
      <c r="C29" s="212">
        <v>0</v>
      </c>
      <c r="D29" s="212">
        <v>145975.5</v>
      </c>
      <c r="E29" s="212">
        <v>0</v>
      </c>
      <c r="F29" s="213">
        <v>125000</v>
      </c>
      <c r="G29" s="214">
        <f t="shared" si="1"/>
        <v>270975.5</v>
      </c>
    </row>
    <row r="30" spans="1:7" x14ac:dyDescent="0.25">
      <c r="A30" s="8">
        <v>38139</v>
      </c>
      <c r="B30" s="212">
        <v>0</v>
      </c>
      <c r="C30" s="212">
        <v>0</v>
      </c>
      <c r="D30" s="212">
        <v>88449.77</v>
      </c>
      <c r="E30" s="212">
        <v>0</v>
      </c>
      <c r="F30" s="213">
        <v>75000</v>
      </c>
      <c r="G30" s="214">
        <f t="shared" si="1"/>
        <v>163449.77000000002</v>
      </c>
    </row>
    <row r="31" spans="1:7" x14ac:dyDescent="0.25">
      <c r="A31" s="8">
        <v>38169</v>
      </c>
      <c r="B31" s="212">
        <v>0</v>
      </c>
      <c r="C31" s="212">
        <v>0</v>
      </c>
      <c r="D31" s="212">
        <v>29849.279999999999</v>
      </c>
      <c r="E31" s="212">
        <v>0</v>
      </c>
      <c r="F31" s="213">
        <v>25000</v>
      </c>
      <c r="G31" s="214">
        <f t="shared" si="1"/>
        <v>54849.279999999999</v>
      </c>
    </row>
    <row r="32" spans="1:7" x14ac:dyDescent="0.25">
      <c r="A32" s="8">
        <v>38200</v>
      </c>
      <c r="B32" s="212">
        <v>0</v>
      </c>
      <c r="C32" s="212">
        <v>0</v>
      </c>
      <c r="D32" s="212">
        <v>194742.1</v>
      </c>
      <c r="E32" s="212">
        <v>0</v>
      </c>
      <c r="F32" s="213">
        <v>170000</v>
      </c>
      <c r="G32" s="214">
        <f t="shared" si="1"/>
        <v>364742.1</v>
      </c>
    </row>
    <row r="33" spans="1:7" x14ac:dyDescent="0.25">
      <c r="A33" s="8">
        <v>38231</v>
      </c>
      <c r="B33" s="212">
        <v>0</v>
      </c>
      <c r="C33" s="212">
        <v>0</v>
      </c>
      <c r="D33" s="212">
        <v>109617.14</v>
      </c>
      <c r="E33" s="212">
        <v>0</v>
      </c>
      <c r="F33" s="213">
        <v>95000</v>
      </c>
      <c r="G33" s="214">
        <f t="shared" si="1"/>
        <v>204617.14</v>
      </c>
    </row>
    <row r="34" spans="1:7" x14ac:dyDescent="0.25">
      <c r="A34" s="8">
        <v>38261</v>
      </c>
      <c r="B34" s="212">
        <v>0</v>
      </c>
      <c r="C34" s="212">
        <v>0</v>
      </c>
      <c r="D34" s="212">
        <v>5927.69</v>
      </c>
      <c r="E34" s="212">
        <v>0</v>
      </c>
      <c r="F34" s="213">
        <v>5000</v>
      </c>
      <c r="G34" s="214">
        <f t="shared" si="1"/>
        <v>10927.689999999999</v>
      </c>
    </row>
    <row r="35" spans="1:7" x14ac:dyDescent="0.25">
      <c r="A35" s="8">
        <v>38292</v>
      </c>
      <c r="B35" s="212">
        <v>0</v>
      </c>
      <c r="C35" s="212">
        <v>0</v>
      </c>
      <c r="D35" s="212">
        <v>200613.62</v>
      </c>
      <c r="E35" s="212">
        <v>0</v>
      </c>
      <c r="F35" s="213">
        <v>175000</v>
      </c>
      <c r="G35" s="214">
        <f>SUM(B35:F35)</f>
        <v>375613.62</v>
      </c>
    </row>
    <row r="36" spans="1:7" x14ac:dyDescent="0.25">
      <c r="A36" s="8">
        <v>38322</v>
      </c>
      <c r="B36" s="212">
        <v>0</v>
      </c>
      <c r="C36" s="212">
        <v>0</v>
      </c>
      <c r="D36" s="212">
        <v>48768.133762993944</v>
      </c>
      <c r="E36" s="212">
        <v>0</v>
      </c>
      <c r="F36" s="213">
        <v>40000</v>
      </c>
      <c r="G36" s="214">
        <f>SUM(B36:F36)</f>
        <v>88768.133762993937</v>
      </c>
    </row>
    <row r="37" spans="1:7" x14ac:dyDescent="0.25">
      <c r="A37" s="8">
        <v>38353</v>
      </c>
      <c r="B37" s="212">
        <v>0</v>
      </c>
      <c r="C37" s="212">
        <v>0</v>
      </c>
      <c r="D37" s="212">
        <v>206764.44</v>
      </c>
      <c r="E37" s="212">
        <v>0</v>
      </c>
      <c r="F37" s="213">
        <v>180000</v>
      </c>
      <c r="G37" s="214">
        <f>SUM(B37:F37)</f>
        <v>386764.44</v>
      </c>
    </row>
    <row r="38" spans="1:7" x14ac:dyDescent="0.25">
      <c r="A38" s="8">
        <v>38384</v>
      </c>
      <c r="B38" s="212">
        <v>0</v>
      </c>
      <c r="C38" s="212">
        <v>0</v>
      </c>
      <c r="D38" s="212">
        <v>66698.399999999994</v>
      </c>
      <c r="E38" s="212">
        <v>0</v>
      </c>
      <c r="F38" s="213">
        <v>55000</v>
      </c>
      <c r="G38" s="214">
        <f>SUM(B38:F38)</f>
        <v>121698.4</v>
      </c>
    </row>
    <row r="39" spans="1:7" x14ac:dyDescent="0.25">
      <c r="A39" s="8">
        <v>38412</v>
      </c>
      <c r="B39" s="212">
        <v>0</v>
      </c>
      <c r="C39" s="212">
        <v>0</v>
      </c>
      <c r="D39" s="212">
        <v>152372.14000000001</v>
      </c>
      <c r="E39" s="212">
        <v>0</v>
      </c>
      <c r="F39" s="213">
        <v>130000</v>
      </c>
      <c r="G39" s="214">
        <f>SUM(B39:F39)</f>
        <v>282372.14</v>
      </c>
    </row>
    <row r="40" spans="1:7" x14ac:dyDescent="0.25">
      <c r="A40" s="8">
        <v>38443</v>
      </c>
      <c r="B40" s="212">
        <v>0</v>
      </c>
      <c r="C40" s="212">
        <v>0</v>
      </c>
      <c r="D40" s="212">
        <v>186888.24</v>
      </c>
      <c r="E40" s="212">
        <v>0</v>
      </c>
      <c r="F40" s="213">
        <v>165000</v>
      </c>
      <c r="G40" s="214">
        <f t="shared" ref="G40:G47" si="2">SUM(B40:F40)</f>
        <v>351888.24</v>
      </c>
    </row>
    <row r="41" spans="1:7" x14ac:dyDescent="0.25">
      <c r="A41" s="8">
        <v>38473</v>
      </c>
      <c r="B41" s="212">
        <v>0</v>
      </c>
      <c r="C41" s="212">
        <v>0</v>
      </c>
      <c r="D41" s="212">
        <v>115211.47</v>
      </c>
      <c r="E41" s="212">
        <v>0</v>
      </c>
      <c r="F41" s="213">
        <v>100000</v>
      </c>
      <c r="G41" s="214">
        <f t="shared" si="2"/>
        <v>215211.47</v>
      </c>
    </row>
    <row r="42" spans="1:7" x14ac:dyDescent="0.25">
      <c r="A42" s="8">
        <v>38504</v>
      </c>
      <c r="B42" s="212">
        <v>0</v>
      </c>
      <c r="C42" s="212">
        <v>0</v>
      </c>
      <c r="D42" s="212">
        <v>168323.22</v>
      </c>
      <c r="E42" s="212">
        <v>0</v>
      </c>
      <c r="F42" s="213">
        <v>145000</v>
      </c>
      <c r="G42" s="214">
        <f t="shared" si="2"/>
        <v>313323.21999999997</v>
      </c>
    </row>
    <row r="43" spans="1:7" x14ac:dyDescent="0.25">
      <c r="A43" s="8">
        <v>38534</v>
      </c>
      <c r="B43" s="212">
        <v>0</v>
      </c>
      <c r="C43" s="212">
        <v>0</v>
      </c>
      <c r="D43" s="212">
        <v>72006.080000000002</v>
      </c>
      <c r="E43" s="212">
        <v>0</v>
      </c>
      <c r="F43" s="213">
        <v>60000</v>
      </c>
      <c r="G43" s="214">
        <f t="shared" si="2"/>
        <v>132006.08000000002</v>
      </c>
    </row>
    <row r="44" spans="1:7" x14ac:dyDescent="0.25">
      <c r="A44" s="8">
        <v>38565</v>
      </c>
      <c r="B44" s="212">
        <v>0</v>
      </c>
      <c r="C44" s="212">
        <v>0</v>
      </c>
      <c r="D44" s="212">
        <v>43416.88</v>
      </c>
      <c r="E44" s="212">
        <v>0</v>
      </c>
      <c r="F44" s="213">
        <v>35000</v>
      </c>
      <c r="G44" s="214">
        <f t="shared" si="2"/>
        <v>78416.88</v>
      </c>
    </row>
    <row r="45" spans="1:7" x14ac:dyDescent="0.25">
      <c r="A45" s="8">
        <v>38626</v>
      </c>
      <c r="B45" s="212">
        <v>0</v>
      </c>
      <c r="C45" s="212">
        <v>0</v>
      </c>
      <c r="D45" s="212">
        <v>54373.120000000003</v>
      </c>
      <c r="E45" s="212">
        <v>0</v>
      </c>
      <c r="F45" s="213">
        <v>45000</v>
      </c>
      <c r="G45" s="214">
        <f t="shared" si="2"/>
        <v>99373.119999999995</v>
      </c>
    </row>
    <row r="46" spans="1:7" x14ac:dyDescent="0.25">
      <c r="A46" s="8">
        <v>38657</v>
      </c>
      <c r="B46" s="212">
        <v>0</v>
      </c>
      <c r="C46" s="212">
        <v>0</v>
      </c>
      <c r="D46" s="212">
        <v>60134.559999999998</v>
      </c>
      <c r="E46" s="212">
        <v>0</v>
      </c>
      <c r="F46" s="213">
        <v>50000</v>
      </c>
      <c r="G46" s="214">
        <f t="shared" si="2"/>
        <v>110134.56</v>
      </c>
    </row>
    <row r="47" spans="1:7" x14ac:dyDescent="0.25">
      <c r="A47" s="8">
        <v>38687</v>
      </c>
      <c r="B47" s="212">
        <v>0</v>
      </c>
      <c r="C47" s="212">
        <v>0</v>
      </c>
      <c r="D47" s="212">
        <v>127598.51</v>
      </c>
      <c r="E47" s="212">
        <v>0</v>
      </c>
      <c r="F47" s="213">
        <v>110000</v>
      </c>
      <c r="G47" s="214">
        <f t="shared" si="2"/>
        <v>237598.51</v>
      </c>
    </row>
    <row r="48" spans="1:7" x14ac:dyDescent="0.25">
      <c r="A48" s="8">
        <v>38718</v>
      </c>
      <c r="B48" s="212">
        <v>0</v>
      </c>
      <c r="C48" s="212">
        <v>0</v>
      </c>
      <c r="D48" s="212">
        <v>63443.92</v>
      </c>
      <c r="E48" s="212">
        <v>0</v>
      </c>
      <c r="F48" s="213">
        <v>55000</v>
      </c>
      <c r="G48" s="214">
        <f>SUM(B48:F48)</f>
        <v>118443.92</v>
      </c>
    </row>
    <row r="49" spans="1:7" x14ac:dyDescent="0.25">
      <c r="A49" s="8">
        <v>38749</v>
      </c>
      <c r="B49" s="212">
        <v>0</v>
      </c>
      <c r="C49" s="212">
        <v>0</v>
      </c>
      <c r="D49" s="212">
        <v>117909.5</v>
      </c>
      <c r="E49" s="212">
        <v>0</v>
      </c>
      <c r="F49" s="213">
        <v>105000</v>
      </c>
      <c r="G49" s="214">
        <f>SUM(B49:F49)</f>
        <v>222909.5</v>
      </c>
    </row>
    <row r="50" spans="1:7" x14ac:dyDescent="0.25">
      <c r="A50" s="224">
        <v>38777</v>
      </c>
      <c r="B50" s="212">
        <v>0</v>
      </c>
      <c r="C50" s="212">
        <v>0</v>
      </c>
      <c r="D50" s="212">
        <v>23424.83</v>
      </c>
      <c r="E50" s="212">
        <v>0</v>
      </c>
      <c r="F50" s="213">
        <v>20000</v>
      </c>
      <c r="G50" s="214">
        <f>SUM(B50:F50)</f>
        <v>43424.83</v>
      </c>
    </row>
    <row r="51" spans="1:7" x14ac:dyDescent="0.25">
      <c r="A51" s="224">
        <v>38808</v>
      </c>
      <c r="B51" s="212">
        <v>0</v>
      </c>
      <c r="C51" s="212">
        <v>0</v>
      </c>
      <c r="D51" s="212">
        <v>66093.95</v>
      </c>
      <c r="E51" s="212">
        <v>0</v>
      </c>
      <c r="F51" s="213">
        <v>55000</v>
      </c>
      <c r="G51" s="214">
        <f t="shared" ref="G51:G102" si="3">SUM(B51:F51)</f>
        <v>121093.95</v>
      </c>
    </row>
    <row r="52" spans="1:7" x14ac:dyDescent="0.25">
      <c r="A52" s="224">
        <v>38838</v>
      </c>
      <c r="B52" s="212">
        <v>0</v>
      </c>
      <c r="C52" s="212">
        <v>0</v>
      </c>
      <c r="D52" s="212">
        <v>7597.9695709113184</v>
      </c>
      <c r="E52" s="212">
        <v>0</v>
      </c>
      <c r="F52" s="213">
        <v>5000</v>
      </c>
      <c r="G52" s="214">
        <f t="shared" si="3"/>
        <v>12597.969570911318</v>
      </c>
    </row>
    <row r="53" spans="1:7" x14ac:dyDescent="0.25">
      <c r="A53" s="224">
        <v>38869</v>
      </c>
      <c r="B53" s="212">
        <v>0</v>
      </c>
      <c r="C53" s="212">
        <v>0</v>
      </c>
      <c r="D53" s="212">
        <v>19052.073244668605</v>
      </c>
      <c r="E53" s="212">
        <v>0</v>
      </c>
      <c r="F53" s="213">
        <v>15000</v>
      </c>
      <c r="G53" s="214">
        <f t="shared" si="3"/>
        <v>34052.073244668602</v>
      </c>
    </row>
    <row r="54" spans="1:7" x14ac:dyDescent="0.25">
      <c r="A54" s="224">
        <v>38899</v>
      </c>
      <c r="B54" s="212">
        <v>0</v>
      </c>
      <c r="C54" s="212">
        <v>0</v>
      </c>
      <c r="D54" s="212">
        <v>43473.77</v>
      </c>
      <c r="E54" s="212">
        <v>0</v>
      </c>
      <c r="F54" s="213">
        <v>35000</v>
      </c>
      <c r="G54" s="214">
        <f t="shared" si="3"/>
        <v>78473.76999999999</v>
      </c>
    </row>
    <row r="55" spans="1:7" x14ac:dyDescent="0.25">
      <c r="A55" s="224">
        <v>38930</v>
      </c>
      <c r="B55" s="212">
        <v>0</v>
      </c>
      <c r="C55" s="212">
        <v>0</v>
      </c>
      <c r="D55" s="212">
        <v>46200.800000000003</v>
      </c>
      <c r="E55" s="212">
        <v>0</v>
      </c>
      <c r="F55" s="213">
        <v>40000</v>
      </c>
      <c r="G55" s="214">
        <f t="shared" si="3"/>
        <v>86200.8</v>
      </c>
    </row>
    <row r="56" spans="1:7" x14ac:dyDescent="0.25">
      <c r="A56" s="224">
        <v>38961</v>
      </c>
      <c r="B56" s="212">
        <v>0</v>
      </c>
      <c r="C56" s="212">
        <v>0</v>
      </c>
      <c r="D56" s="212">
        <v>4037.42</v>
      </c>
      <c r="E56" s="212">
        <v>0</v>
      </c>
      <c r="F56" s="213">
        <v>0</v>
      </c>
      <c r="G56" s="214">
        <f t="shared" si="3"/>
        <v>4037.42</v>
      </c>
    </row>
    <row r="57" spans="1:7" x14ac:dyDescent="0.25">
      <c r="A57" s="224">
        <v>38991</v>
      </c>
      <c r="B57" s="212">
        <v>0</v>
      </c>
      <c r="C57" s="212">
        <v>0</v>
      </c>
      <c r="D57" s="212">
        <v>40799.930602145425</v>
      </c>
      <c r="E57" s="212">
        <v>0</v>
      </c>
      <c r="F57" s="213">
        <v>35000</v>
      </c>
      <c r="G57" s="214">
        <f t="shared" si="3"/>
        <v>75799.930602145425</v>
      </c>
    </row>
    <row r="58" spans="1:7" x14ac:dyDescent="0.25">
      <c r="A58" s="224">
        <v>39022</v>
      </c>
      <c r="B58" s="212">
        <v>0</v>
      </c>
      <c r="C58" s="212">
        <v>0</v>
      </c>
      <c r="D58" s="212">
        <v>5469.05</v>
      </c>
      <c r="E58" s="212">
        <v>0</v>
      </c>
      <c r="F58" s="213">
        <v>0</v>
      </c>
      <c r="G58" s="214">
        <f t="shared" si="3"/>
        <v>5469.05</v>
      </c>
    </row>
    <row r="59" spans="1:7" x14ac:dyDescent="0.25">
      <c r="A59" s="224">
        <v>39052</v>
      </c>
      <c r="B59" s="212">
        <v>0</v>
      </c>
      <c r="C59" s="212">
        <v>0</v>
      </c>
      <c r="D59" s="212">
        <v>55222.656226911255</v>
      </c>
      <c r="E59" s="212">
        <v>0</v>
      </c>
      <c r="F59" s="213">
        <v>50000</v>
      </c>
      <c r="G59" s="214">
        <f t="shared" si="3"/>
        <v>105222.65622691126</v>
      </c>
    </row>
    <row r="60" spans="1:7" x14ac:dyDescent="0.25">
      <c r="A60" s="224">
        <v>39083</v>
      </c>
      <c r="B60" s="212">
        <v>0</v>
      </c>
      <c r="C60" s="212">
        <v>0</v>
      </c>
      <c r="D60" s="212">
        <v>3172.25</v>
      </c>
      <c r="E60" s="212">
        <v>0</v>
      </c>
      <c r="F60" s="213">
        <v>0</v>
      </c>
      <c r="G60" s="214">
        <f t="shared" si="3"/>
        <v>3172.25</v>
      </c>
    </row>
    <row r="61" spans="1:7" x14ac:dyDescent="0.25">
      <c r="A61" s="224">
        <v>39114</v>
      </c>
      <c r="B61" s="212">
        <v>0</v>
      </c>
      <c r="C61" s="212">
        <v>0</v>
      </c>
      <c r="D61" s="212">
        <v>80542.97</v>
      </c>
      <c r="E61" s="212">
        <v>0</v>
      </c>
      <c r="F61" s="213">
        <v>70000</v>
      </c>
      <c r="G61" s="214">
        <f t="shared" si="3"/>
        <v>150542.97</v>
      </c>
    </row>
    <row r="62" spans="1:7" x14ac:dyDescent="0.25">
      <c r="A62" s="224">
        <v>39142</v>
      </c>
      <c r="B62" s="212">
        <v>0</v>
      </c>
      <c r="C62" s="212">
        <v>0</v>
      </c>
      <c r="D62" s="212">
        <v>4774.07</v>
      </c>
      <c r="E62" s="212">
        <v>0</v>
      </c>
      <c r="F62" s="213">
        <v>0</v>
      </c>
      <c r="G62" s="214">
        <f t="shared" si="3"/>
        <v>4774.07</v>
      </c>
    </row>
    <row r="63" spans="1:7" x14ac:dyDescent="0.25">
      <c r="A63" s="224">
        <v>39173</v>
      </c>
      <c r="B63" s="212">
        <v>0</v>
      </c>
      <c r="C63" s="212">
        <v>0</v>
      </c>
      <c r="D63" s="212">
        <v>42235.38</v>
      </c>
      <c r="E63" s="212">
        <v>0</v>
      </c>
      <c r="F63" s="213">
        <v>35000</v>
      </c>
      <c r="G63" s="214">
        <f t="shared" si="3"/>
        <v>77235.38</v>
      </c>
    </row>
    <row r="64" spans="1:7" x14ac:dyDescent="0.25">
      <c r="A64" s="224">
        <v>39203</v>
      </c>
      <c r="B64" s="212">
        <v>0</v>
      </c>
      <c r="C64" s="212">
        <v>0</v>
      </c>
      <c r="D64" s="212">
        <v>47534.19</v>
      </c>
      <c r="E64" s="212">
        <v>0</v>
      </c>
      <c r="F64" s="213">
        <v>40000</v>
      </c>
      <c r="G64" s="214">
        <f t="shared" si="3"/>
        <v>87534.19</v>
      </c>
    </row>
    <row r="65" spans="1:7" x14ac:dyDescent="0.25">
      <c r="A65" s="224">
        <v>39234</v>
      </c>
      <c r="B65" s="212">
        <v>0</v>
      </c>
      <c r="C65" s="212">
        <v>0</v>
      </c>
      <c r="D65" s="212">
        <v>9344.76</v>
      </c>
      <c r="E65" s="212">
        <v>0</v>
      </c>
      <c r="F65" s="213">
        <v>0</v>
      </c>
      <c r="G65" s="214">
        <f t="shared" si="3"/>
        <v>9344.76</v>
      </c>
    </row>
    <row r="66" spans="1:7" x14ac:dyDescent="0.25">
      <c r="A66" s="224">
        <v>39264</v>
      </c>
      <c r="B66" s="212">
        <v>0</v>
      </c>
      <c r="C66" s="212">
        <v>0</v>
      </c>
      <c r="D66" s="212">
        <v>5363.99</v>
      </c>
      <c r="E66" s="212">
        <v>0</v>
      </c>
      <c r="F66" s="213">
        <v>0</v>
      </c>
      <c r="G66" s="214">
        <f t="shared" si="3"/>
        <v>5363.99</v>
      </c>
    </row>
    <row r="67" spans="1:7" x14ac:dyDescent="0.25">
      <c r="A67" s="224">
        <v>39295</v>
      </c>
      <c r="B67" s="212">
        <v>0</v>
      </c>
      <c r="C67" s="212">
        <v>0</v>
      </c>
      <c r="D67" s="212">
        <v>75422.289999999994</v>
      </c>
      <c r="E67" s="212">
        <v>0</v>
      </c>
      <c r="F67" s="213">
        <v>0</v>
      </c>
      <c r="G67" s="214">
        <f t="shared" si="3"/>
        <v>75422.289999999994</v>
      </c>
    </row>
    <row r="68" spans="1:7" x14ac:dyDescent="0.25">
      <c r="A68" s="224">
        <v>39326</v>
      </c>
      <c r="B68" s="212">
        <v>0</v>
      </c>
      <c r="C68" s="212">
        <v>0</v>
      </c>
      <c r="D68" s="212">
        <v>92618.11</v>
      </c>
      <c r="E68" s="212">
        <v>0</v>
      </c>
      <c r="F68" s="213">
        <v>0</v>
      </c>
      <c r="G68" s="214">
        <f t="shared" si="3"/>
        <v>92618.11</v>
      </c>
    </row>
    <row r="69" spans="1:7" x14ac:dyDescent="0.25">
      <c r="A69" s="224">
        <v>39356</v>
      </c>
      <c r="B69" s="212">
        <v>0</v>
      </c>
      <c r="C69" s="212">
        <v>0</v>
      </c>
      <c r="D69" s="212">
        <v>75058.63</v>
      </c>
      <c r="E69" s="212">
        <v>0</v>
      </c>
      <c r="F69" s="213">
        <v>0</v>
      </c>
      <c r="G69" s="214">
        <f t="shared" si="3"/>
        <v>75058.63</v>
      </c>
    </row>
    <row r="70" spans="1:7" x14ac:dyDescent="0.25">
      <c r="A70" s="224">
        <v>39387</v>
      </c>
      <c r="B70" s="212">
        <v>0</v>
      </c>
      <c r="C70" s="212">
        <v>0</v>
      </c>
      <c r="D70" s="212">
        <v>8458.48</v>
      </c>
      <c r="E70" s="212">
        <v>0</v>
      </c>
      <c r="F70" s="213">
        <v>0</v>
      </c>
      <c r="G70" s="214">
        <f t="shared" si="3"/>
        <v>8458.48</v>
      </c>
    </row>
    <row r="71" spans="1:7" x14ac:dyDescent="0.25">
      <c r="A71" s="224">
        <v>39417</v>
      </c>
      <c r="B71" s="212">
        <v>0</v>
      </c>
      <c r="C71" s="212">
        <v>0</v>
      </c>
      <c r="D71" s="212">
        <v>5052.3100000000004</v>
      </c>
      <c r="E71" s="212">
        <v>0</v>
      </c>
      <c r="F71" s="213">
        <v>0</v>
      </c>
      <c r="G71" s="214">
        <f t="shared" si="3"/>
        <v>5052.3100000000004</v>
      </c>
    </row>
    <row r="72" spans="1:7" x14ac:dyDescent="0.25">
      <c r="A72" s="224">
        <v>39448</v>
      </c>
      <c r="B72" s="212">
        <v>0</v>
      </c>
      <c r="C72" s="212">
        <v>0</v>
      </c>
      <c r="D72" s="212">
        <v>5089.8900000000003</v>
      </c>
      <c r="E72" s="212">
        <v>0</v>
      </c>
      <c r="F72" s="213">
        <v>0</v>
      </c>
      <c r="G72" s="214">
        <f t="shared" si="3"/>
        <v>5089.8900000000003</v>
      </c>
    </row>
    <row r="73" spans="1:7" x14ac:dyDescent="0.25">
      <c r="A73" s="224">
        <v>39479</v>
      </c>
      <c r="B73" s="212">
        <v>0</v>
      </c>
      <c r="C73" s="212">
        <v>0</v>
      </c>
      <c r="D73" s="212">
        <v>2152.7600000000002</v>
      </c>
      <c r="E73" s="212">
        <v>0</v>
      </c>
      <c r="F73" s="213">
        <v>0</v>
      </c>
      <c r="G73" s="214">
        <f t="shared" si="3"/>
        <v>2152.7600000000002</v>
      </c>
    </row>
    <row r="74" spans="1:7" x14ac:dyDescent="0.25">
      <c r="A74" s="224">
        <v>39508</v>
      </c>
      <c r="B74" s="212">
        <v>0</v>
      </c>
      <c r="C74" s="212">
        <v>0</v>
      </c>
      <c r="D74" s="212">
        <v>50662.49</v>
      </c>
      <c r="E74" s="212">
        <v>0</v>
      </c>
      <c r="F74" s="213">
        <v>0</v>
      </c>
      <c r="G74" s="214">
        <f t="shared" si="3"/>
        <v>50662.49</v>
      </c>
    </row>
    <row r="75" spans="1:7" x14ac:dyDescent="0.25">
      <c r="A75" s="224">
        <v>39539</v>
      </c>
      <c r="B75" s="212">
        <v>0</v>
      </c>
      <c r="C75" s="212">
        <v>0</v>
      </c>
      <c r="D75" s="212">
        <v>57431.03</v>
      </c>
      <c r="E75" s="212">
        <v>0</v>
      </c>
      <c r="F75" s="213">
        <v>0</v>
      </c>
      <c r="G75" s="214">
        <f t="shared" si="3"/>
        <v>57431.03</v>
      </c>
    </row>
    <row r="76" spans="1:7" x14ac:dyDescent="0.25">
      <c r="A76" s="224">
        <v>39569</v>
      </c>
      <c r="B76" s="212">
        <v>0</v>
      </c>
      <c r="C76" s="212">
        <v>0</v>
      </c>
      <c r="D76" s="212">
        <v>8298.5499999999993</v>
      </c>
      <c r="E76" s="212">
        <v>0</v>
      </c>
      <c r="F76" s="213">
        <v>0</v>
      </c>
      <c r="G76" s="214">
        <f t="shared" si="3"/>
        <v>8298.5499999999993</v>
      </c>
    </row>
    <row r="77" spans="1:7" x14ac:dyDescent="0.25">
      <c r="A77" s="224">
        <v>39600</v>
      </c>
      <c r="B77" s="212">
        <v>0</v>
      </c>
      <c r="C77" s="212">
        <v>0</v>
      </c>
      <c r="D77" s="212">
        <v>75595.570000000007</v>
      </c>
      <c r="E77" s="212">
        <v>0</v>
      </c>
      <c r="F77" s="213">
        <v>0</v>
      </c>
      <c r="G77" s="214">
        <f t="shared" si="3"/>
        <v>75595.570000000007</v>
      </c>
    </row>
    <row r="78" spans="1:7" x14ac:dyDescent="0.25">
      <c r="A78" s="224">
        <v>39630</v>
      </c>
      <c r="B78" s="212">
        <v>0</v>
      </c>
      <c r="C78" s="212">
        <v>0</v>
      </c>
      <c r="D78" s="212">
        <v>170493.24</v>
      </c>
      <c r="E78" s="212">
        <v>0</v>
      </c>
      <c r="F78" s="213">
        <v>0</v>
      </c>
      <c r="G78" s="214">
        <f t="shared" si="3"/>
        <v>170493.24</v>
      </c>
    </row>
    <row r="79" spans="1:7" x14ac:dyDescent="0.25">
      <c r="A79" s="224">
        <v>39661</v>
      </c>
      <c r="B79" s="212">
        <v>0</v>
      </c>
      <c r="C79" s="212">
        <v>0</v>
      </c>
      <c r="D79" s="212">
        <v>4918.04</v>
      </c>
      <c r="E79" s="212">
        <v>0</v>
      </c>
      <c r="F79" s="213">
        <v>0</v>
      </c>
      <c r="G79" s="214">
        <f t="shared" si="3"/>
        <v>4918.04</v>
      </c>
    </row>
    <row r="80" spans="1:7" x14ac:dyDescent="0.25">
      <c r="A80" s="224">
        <v>39692</v>
      </c>
      <c r="B80" s="212">
        <v>0</v>
      </c>
      <c r="C80" s="212">
        <v>0</v>
      </c>
      <c r="D80" s="212">
        <v>70361.59</v>
      </c>
      <c r="E80" s="212">
        <v>0</v>
      </c>
      <c r="F80" s="213">
        <v>0</v>
      </c>
      <c r="G80" s="214">
        <f t="shared" si="3"/>
        <v>70361.59</v>
      </c>
    </row>
    <row r="81" spans="1:12" x14ac:dyDescent="0.25">
      <c r="A81" s="224">
        <v>39722</v>
      </c>
      <c r="B81" s="212">
        <v>0</v>
      </c>
      <c r="C81" s="212">
        <v>0</v>
      </c>
      <c r="D81" s="212">
        <v>4681.1099999999997</v>
      </c>
      <c r="E81" s="212">
        <v>0</v>
      </c>
      <c r="F81" s="213">
        <v>0</v>
      </c>
      <c r="G81" s="214">
        <f t="shared" si="3"/>
        <v>4681.1099999999997</v>
      </c>
    </row>
    <row r="82" spans="1:12" x14ac:dyDescent="0.25">
      <c r="A82" s="224">
        <v>39753</v>
      </c>
      <c r="B82" s="212">
        <v>0</v>
      </c>
      <c r="C82" s="212">
        <v>0</v>
      </c>
      <c r="D82" s="212">
        <v>8706.64</v>
      </c>
      <c r="E82" s="212">
        <v>0</v>
      </c>
      <c r="F82" s="213">
        <v>0</v>
      </c>
      <c r="G82" s="214">
        <f t="shared" si="3"/>
        <v>8706.64</v>
      </c>
    </row>
    <row r="83" spans="1:12" x14ac:dyDescent="0.25">
      <c r="A83" s="224">
        <v>39783</v>
      </c>
      <c r="B83" s="212">
        <v>0</v>
      </c>
      <c r="C83" s="212">
        <v>0</v>
      </c>
      <c r="D83" s="212">
        <v>34830.660000000003</v>
      </c>
      <c r="E83" s="212">
        <v>0</v>
      </c>
      <c r="F83" s="213">
        <v>0</v>
      </c>
      <c r="G83" s="214">
        <f t="shared" si="3"/>
        <v>34830.660000000003</v>
      </c>
    </row>
    <row r="84" spans="1:12" x14ac:dyDescent="0.25">
      <c r="A84" s="224">
        <v>39814</v>
      </c>
      <c r="B84" s="212">
        <v>0</v>
      </c>
      <c r="C84" s="212">
        <v>0</v>
      </c>
      <c r="D84" s="212">
        <v>4639.93</v>
      </c>
      <c r="E84" s="212">
        <v>0</v>
      </c>
      <c r="F84" s="213">
        <v>0</v>
      </c>
      <c r="G84" s="214">
        <f t="shared" si="3"/>
        <v>4639.93</v>
      </c>
    </row>
    <row r="85" spans="1:12" x14ac:dyDescent="0.25">
      <c r="A85" s="224">
        <v>39845</v>
      </c>
      <c r="B85" s="212">
        <v>0</v>
      </c>
      <c r="C85" s="212">
        <v>0</v>
      </c>
      <c r="D85" s="212">
        <v>4669.0600000000004</v>
      </c>
      <c r="E85" s="212">
        <v>0</v>
      </c>
      <c r="F85" s="213">
        <v>0</v>
      </c>
      <c r="G85" s="214">
        <f t="shared" si="3"/>
        <v>4669.0600000000004</v>
      </c>
    </row>
    <row r="86" spans="1:12" x14ac:dyDescent="0.25">
      <c r="A86" s="224">
        <v>39873</v>
      </c>
      <c r="B86" s="212">
        <v>0</v>
      </c>
      <c r="C86" s="212">
        <v>0</v>
      </c>
      <c r="D86" s="212">
        <v>4700.6099999999997</v>
      </c>
      <c r="E86" s="212">
        <v>0</v>
      </c>
      <c r="F86" s="213">
        <v>0</v>
      </c>
      <c r="G86" s="214">
        <f t="shared" si="3"/>
        <v>4700.6099999999997</v>
      </c>
    </row>
    <row r="87" spans="1:12" x14ac:dyDescent="0.25">
      <c r="A87" s="224">
        <v>39904</v>
      </c>
      <c r="B87" s="212">
        <v>0</v>
      </c>
      <c r="C87" s="212">
        <v>0</v>
      </c>
      <c r="D87" s="212">
        <v>4736.6499999999996</v>
      </c>
      <c r="E87" s="212">
        <v>0</v>
      </c>
      <c r="F87" s="213">
        <v>0</v>
      </c>
      <c r="G87" s="214">
        <f t="shared" si="3"/>
        <v>4736.6499999999996</v>
      </c>
    </row>
    <row r="88" spans="1:12" x14ac:dyDescent="0.25">
      <c r="A88" s="224">
        <v>39934</v>
      </c>
      <c r="B88" s="212">
        <v>0</v>
      </c>
      <c r="C88" s="212">
        <v>0</v>
      </c>
      <c r="D88" s="212">
        <v>8664.09</v>
      </c>
      <c r="E88" s="212">
        <v>0</v>
      </c>
      <c r="F88" s="213">
        <v>0</v>
      </c>
      <c r="G88" s="214">
        <f t="shared" si="3"/>
        <v>8664.09</v>
      </c>
    </row>
    <row r="89" spans="1:12" x14ac:dyDescent="0.25">
      <c r="A89" s="224">
        <v>39965</v>
      </c>
      <c r="B89" s="212">
        <v>0</v>
      </c>
      <c r="C89" s="212">
        <v>0</v>
      </c>
      <c r="D89" s="212">
        <v>65002.73</v>
      </c>
      <c r="E89" s="212">
        <v>0</v>
      </c>
      <c r="F89" s="213">
        <v>0</v>
      </c>
      <c r="G89" s="214">
        <f t="shared" si="3"/>
        <v>65002.73</v>
      </c>
    </row>
    <row r="90" spans="1:12" x14ac:dyDescent="0.25">
      <c r="A90" s="224">
        <v>39995</v>
      </c>
      <c r="B90" s="212">
        <v>0</v>
      </c>
      <c r="C90" s="212">
        <v>0</v>
      </c>
      <c r="D90" s="212">
        <v>4782.59</v>
      </c>
      <c r="E90" s="212">
        <v>0</v>
      </c>
      <c r="F90" s="213">
        <v>0</v>
      </c>
      <c r="G90" s="214">
        <f t="shared" si="3"/>
        <v>4782.59</v>
      </c>
    </row>
    <row r="91" spans="1:12" x14ac:dyDescent="0.25">
      <c r="A91" s="224">
        <v>40026</v>
      </c>
      <c r="B91" s="212">
        <v>0</v>
      </c>
      <c r="C91" s="212">
        <v>0</v>
      </c>
      <c r="D91" s="212">
        <v>4749.92</v>
      </c>
      <c r="E91" s="212">
        <v>0</v>
      </c>
      <c r="F91" s="213">
        <v>0</v>
      </c>
      <c r="G91" s="214">
        <f t="shared" si="3"/>
        <v>4749.92</v>
      </c>
    </row>
    <row r="92" spans="1:12" x14ac:dyDescent="0.25">
      <c r="A92" s="224">
        <v>40057</v>
      </c>
      <c r="B92" s="212">
        <v>0</v>
      </c>
      <c r="C92" s="212">
        <v>0</v>
      </c>
      <c r="D92" s="212">
        <v>50578.51</v>
      </c>
      <c r="E92" s="212">
        <v>0</v>
      </c>
      <c r="F92" s="213">
        <v>0</v>
      </c>
      <c r="G92" s="214">
        <f t="shared" si="3"/>
        <v>50578.51</v>
      </c>
    </row>
    <row r="93" spans="1:12" x14ac:dyDescent="0.25">
      <c r="A93" s="224">
        <v>40087</v>
      </c>
      <c r="B93" s="212">
        <v>0</v>
      </c>
      <c r="C93" s="212">
        <v>0</v>
      </c>
      <c r="D93" s="212">
        <v>23554.2</v>
      </c>
      <c r="E93" s="212">
        <v>0</v>
      </c>
      <c r="F93" s="213">
        <v>0</v>
      </c>
      <c r="G93" s="214">
        <f t="shared" si="3"/>
        <v>23554.2</v>
      </c>
    </row>
    <row r="94" spans="1:12" x14ac:dyDescent="0.25">
      <c r="A94" s="224">
        <v>40118</v>
      </c>
      <c r="B94" s="212">
        <v>0</v>
      </c>
      <c r="C94" s="212">
        <v>0</v>
      </c>
      <c r="D94" s="212">
        <v>8980.23</v>
      </c>
      <c r="E94" s="212">
        <v>0</v>
      </c>
      <c r="F94" s="213">
        <v>0</v>
      </c>
      <c r="G94" s="214">
        <f t="shared" si="3"/>
        <v>8980.23</v>
      </c>
      <c r="L94" s="3">
        <v>0</v>
      </c>
    </row>
    <row r="95" spans="1:12" x14ac:dyDescent="0.25">
      <c r="A95" s="224">
        <v>40148</v>
      </c>
      <c r="B95" s="212"/>
      <c r="C95" s="212"/>
      <c r="D95" s="212">
        <v>4739.8999999999996</v>
      </c>
      <c r="E95" s="212"/>
      <c r="F95" s="213"/>
      <c r="G95" s="214">
        <f t="shared" si="3"/>
        <v>4739.8999999999996</v>
      </c>
    </row>
    <row r="96" spans="1:12" x14ac:dyDescent="0.25">
      <c r="A96" s="224">
        <v>40179</v>
      </c>
      <c r="B96" s="212">
        <v>0</v>
      </c>
      <c r="C96" s="212">
        <v>0</v>
      </c>
      <c r="D96" s="212">
        <v>4770.8999999999996</v>
      </c>
      <c r="E96" s="212">
        <v>0</v>
      </c>
      <c r="F96" s="213">
        <v>0</v>
      </c>
      <c r="G96" s="214">
        <f t="shared" si="3"/>
        <v>4770.8999999999996</v>
      </c>
    </row>
    <row r="97" spans="1:7" x14ac:dyDescent="0.25">
      <c r="A97" s="224">
        <v>40210</v>
      </c>
      <c r="B97" s="212"/>
      <c r="C97" s="212"/>
      <c r="D97" s="212">
        <v>4810.95</v>
      </c>
      <c r="E97" s="212"/>
      <c r="F97" s="213"/>
      <c r="G97" s="214">
        <f t="shared" si="3"/>
        <v>4810.95</v>
      </c>
    </row>
    <row r="98" spans="1:7" x14ac:dyDescent="0.25">
      <c r="A98" s="224">
        <v>40238</v>
      </c>
      <c r="B98" s="212"/>
      <c r="C98" s="212"/>
      <c r="D98" s="212">
        <v>4854.2299999999996</v>
      </c>
      <c r="E98" s="212"/>
      <c r="F98" s="213"/>
      <c r="G98" s="214">
        <f t="shared" si="3"/>
        <v>4854.2299999999996</v>
      </c>
    </row>
    <row r="99" spans="1:7" x14ac:dyDescent="0.25">
      <c r="A99" s="224">
        <v>40269</v>
      </c>
      <c r="B99" s="212"/>
      <c r="C99" s="212"/>
      <c r="D99" s="212">
        <v>4843.08</v>
      </c>
      <c r="E99" s="212"/>
      <c r="F99" s="213"/>
      <c r="G99" s="214">
        <f t="shared" si="3"/>
        <v>4843.08</v>
      </c>
    </row>
    <row r="100" spans="1:7" x14ac:dyDescent="0.25">
      <c r="A100" s="224">
        <v>40299</v>
      </c>
      <c r="B100" s="212"/>
      <c r="C100" s="212"/>
      <c r="D100" s="212">
        <v>9187.3700000000008</v>
      </c>
      <c r="E100" s="212"/>
      <c r="F100" s="213"/>
      <c r="G100" s="214">
        <f t="shared" si="3"/>
        <v>9187.3700000000008</v>
      </c>
    </row>
    <row r="101" spans="1:7" x14ac:dyDescent="0.25">
      <c r="A101" s="224">
        <v>40330</v>
      </c>
      <c r="B101" s="212"/>
      <c r="C101" s="212"/>
      <c r="D101" s="212">
        <v>5033.29</v>
      </c>
      <c r="E101" s="212"/>
      <c r="F101" s="213"/>
      <c r="G101" s="214">
        <f t="shared" si="3"/>
        <v>5033.29</v>
      </c>
    </row>
    <row r="102" spans="1:7" x14ac:dyDescent="0.25">
      <c r="A102" s="224">
        <v>40360</v>
      </c>
      <c r="B102" s="212"/>
      <c r="C102" s="212"/>
      <c r="D102" s="212">
        <v>5618.25</v>
      </c>
      <c r="E102" s="212"/>
      <c r="F102" s="213"/>
      <c r="G102" s="214">
        <f t="shared" si="3"/>
        <v>5618.25</v>
      </c>
    </row>
    <row r="103" spans="1:7" x14ac:dyDescent="0.25">
      <c r="A103" s="224">
        <v>40391</v>
      </c>
      <c r="B103" s="212"/>
      <c r="C103" s="212"/>
      <c r="D103" s="212">
        <v>50622.41</v>
      </c>
      <c r="E103" s="212"/>
      <c r="F103" s="213"/>
      <c r="G103" s="214">
        <v>50622.41</v>
      </c>
    </row>
    <row r="104" spans="1:7" x14ac:dyDescent="0.25">
      <c r="A104" s="224">
        <v>40422</v>
      </c>
      <c r="B104" s="212"/>
      <c r="C104" s="212"/>
      <c r="D104" s="212">
        <v>40695.32</v>
      </c>
      <c r="E104" s="212"/>
      <c r="F104" s="213"/>
      <c r="G104" s="214">
        <v>40695.32</v>
      </c>
    </row>
    <row r="105" spans="1:7" x14ac:dyDescent="0.25">
      <c r="A105" s="224">
        <v>40452</v>
      </c>
      <c r="B105" s="212"/>
      <c r="C105" s="212"/>
      <c r="D105" s="212">
        <v>40696.519999999997</v>
      </c>
      <c r="E105" s="212"/>
      <c r="F105" s="213"/>
      <c r="G105" s="214">
        <v>40696.519999999997</v>
      </c>
    </row>
    <row r="106" spans="1:7" x14ac:dyDescent="0.25">
      <c r="A106" s="224" t="s">
        <v>870</v>
      </c>
      <c r="B106" s="212"/>
      <c r="C106" s="212"/>
      <c r="D106" s="212">
        <v>398604.35</v>
      </c>
      <c r="E106" s="212"/>
      <c r="F106" s="213">
        <v>1410000</v>
      </c>
      <c r="G106" s="214">
        <v>40696.519999999997</v>
      </c>
    </row>
    <row r="107" spans="1:7" s="220" customFormat="1" x14ac:dyDescent="0.25">
      <c r="A107" s="220" t="s">
        <v>46</v>
      </c>
      <c r="B107" s="218">
        <f t="shared" ref="B107:G107" si="4">SUM(B12:B106)</f>
        <v>0</v>
      </c>
      <c r="C107" s="218">
        <f t="shared" si="4"/>
        <v>1006547.6300000001</v>
      </c>
      <c r="D107" s="218">
        <f t="shared" si="4"/>
        <v>6139338.6034076326</v>
      </c>
      <c r="E107" s="218">
        <f t="shared" si="4"/>
        <v>0</v>
      </c>
      <c r="F107" s="218">
        <f t="shared" si="4"/>
        <v>9120000</v>
      </c>
      <c r="G107" s="218">
        <f t="shared" si="4"/>
        <v>14497978.40340763</v>
      </c>
    </row>
    <row r="108" spans="1:7" x14ac:dyDescent="0.25">
      <c r="A108" s="3" t="s">
        <v>110</v>
      </c>
      <c r="B108" s="212">
        <f>B9-B107</f>
        <v>0</v>
      </c>
      <c r="C108" s="212">
        <f>C9-C107</f>
        <v>0</v>
      </c>
      <c r="D108" s="212">
        <f>D9-D107</f>
        <v>-3.4076329320669174E-3</v>
      </c>
      <c r="E108" s="212">
        <f>E9-E107</f>
        <v>0</v>
      </c>
      <c r="F108" s="213">
        <f>F9-F107</f>
        <v>0</v>
      </c>
      <c r="G108" s="212">
        <f>SUM(B108:F108)</f>
        <v>-3.4076329320669174E-3</v>
      </c>
    </row>
    <row r="109" spans="1:7" x14ac:dyDescent="0.25">
      <c r="B109" s="212"/>
      <c r="C109" s="212"/>
      <c r="D109" s="212"/>
      <c r="E109" s="212"/>
      <c r="F109" s="213"/>
      <c r="G109" s="214"/>
    </row>
    <row r="110" spans="1:7" x14ac:dyDescent="0.25">
      <c r="B110" s="221" t="s">
        <v>219</v>
      </c>
      <c r="C110" s="212">
        <f>SUM(B108:D108)</f>
        <v>-3.4076329320669174E-3</v>
      </c>
      <c r="D110" s="212"/>
      <c r="E110" s="212" t="s">
        <v>220</v>
      </c>
      <c r="F110" s="213">
        <f>SUM(E108:F108)</f>
        <v>0</v>
      </c>
      <c r="G110" s="214"/>
    </row>
    <row r="111" spans="1:7" x14ac:dyDescent="0.25">
      <c r="C111" s="212"/>
      <c r="D111" s="212"/>
      <c r="E111" s="212"/>
      <c r="F111" s="212"/>
      <c r="G111" s="214"/>
    </row>
    <row r="112" spans="1:7" x14ac:dyDescent="0.25">
      <c r="B112" s="177"/>
      <c r="C112" s="212"/>
      <c r="D112" s="212"/>
      <c r="E112" s="212"/>
      <c r="F112" s="212"/>
      <c r="G112" s="214"/>
    </row>
    <row r="113" spans="2:7" x14ac:dyDescent="0.25">
      <c r="C113" s="212"/>
      <c r="D113" s="212"/>
      <c r="E113" s="212"/>
      <c r="F113" s="212"/>
      <c r="G113" s="214"/>
    </row>
    <row r="114" spans="2:7" x14ac:dyDescent="0.25">
      <c r="D114" s="212"/>
      <c r="E114" s="212"/>
      <c r="F114" s="212"/>
      <c r="G114" s="214"/>
    </row>
    <row r="115" spans="2:7" x14ac:dyDescent="0.25">
      <c r="C115" s="223"/>
      <c r="D115" s="43"/>
      <c r="E115" s="122"/>
      <c r="F115" s="124"/>
      <c r="G115" s="214"/>
    </row>
    <row r="116" spans="2:7" x14ac:dyDescent="0.25">
      <c r="C116" s="224"/>
      <c r="D116" s="43"/>
      <c r="E116" s="122"/>
      <c r="F116" s="124"/>
      <c r="G116" s="214"/>
    </row>
    <row r="117" spans="2:7" x14ac:dyDescent="0.25">
      <c r="C117" s="224"/>
      <c r="D117" s="43"/>
      <c r="E117" s="122"/>
      <c r="F117" s="124"/>
      <c r="G117" s="214"/>
    </row>
    <row r="118" spans="2:7" x14ac:dyDescent="0.25">
      <c r="C118" s="224"/>
      <c r="D118" s="43"/>
      <c r="E118" s="122"/>
      <c r="F118" s="124"/>
      <c r="G118" s="214"/>
    </row>
    <row r="119" spans="2:7" x14ac:dyDescent="0.25">
      <c r="C119" s="224"/>
      <c r="D119" s="43"/>
      <c r="E119" s="122"/>
      <c r="F119" s="124"/>
      <c r="G119" s="214"/>
    </row>
    <row r="120" spans="2:7" x14ac:dyDescent="0.25">
      <c r="B120" s="212"/>
      <c r="C120" s="212"/>
      <c r="D120" s="212"/>
      <c r="E120" s="212"/>
      <c r="F120" s="212"/>
      <c r="G120" s="214"/>
    </row>
    <row r="121" spans="2:7" x14ac:dyDescent="0.25">
      <c r="B121" s="212"/>
      <c r="C121" s="212"/>
      <c r="D121" s="212"/>
      <c r="E121" s="212"/>
      <c r="F121" s="212"/>
      <c r="G121" s="214"/>
    </row>
    <row r="122" spans="2:7" x14ac:dyDescent="0.25">
      <c r="B122" s="212"/>
      <c r="C122" s="212"/>
      <c r="D122" s="212"/>
      <c r="E122" s="212"/>
      <c r="F122" s="212"/>
      <c r="G122" s="214"/>
    </row>
    <row r="123" spans="2:7" x14ac:dyDescent="0.25">
      <c r="B123" s="212"/>
      <c r="C123" s="212"/>
      <c r="D123" s="212"/>
      <c r="E123" s="212"/>
      <c r="F123" s="212"/>
      <c r="G123" s="214"/>
    </row>
    <row r="124" spans="2:7" x14ac:dyDescent="0.25">
      <c r="B124" s="212"/>
      <c r="C124" s="212"/>
      <c r="D124" s="212"/>
      <c r="E124" s="212"/>
      <c r="F124" s="212"/>
      <c r="G124" s="214"/>
    </row>
    <row r="125" spans="2:7" x14ac:dyDescent="0.25">
      <c r="B125" s="212"/>
      <c r="C125" s="212"/>
      <c r="D125" s="212"/>
      <c r="E125" s="212"/>
      <c r="F125" s="212"/>
      <c r="G125" s="214"/>
    </row>
    <row r="126" spans="2:7" x14ac:dyDescent="0.25">
      <c r="B126" s="212"/>
      <c r="C126" s="212"/>
      <c r="D126" s="212"/>
      <c r="E126" s="212"/>
      <c r="F126" s="212"/>
      <c r="G126" s="214"/>
    </row>
    <row r="127" spans="2:7" x14ac:dyDescent="0.25">
      <c r="B127" s="212"/>
      <c r="C127" s="212"/>
      <c r="D127" s="212"/>
      <c r="E127" s="212"/>
      <c r="F127" s="212"/>
      <c r="G127" s="214"/>
    </row>
    <row r="128" spans="2:7" x14ac:dyDescent="0.25">
      <c r="B128" s="212"/>
      <c r="C128" s="212"/>
      <c r="D128" s="212"/>
      <c r="E128" s="212"/>
      <c r="F128" s="212"/>
      <c r="G128" s="214"/>
    </row>
    <row r="129" spans="2:7" x14ac:dyDescent="0.25">
      <c r="B129" s="212"/>
      <c r="C129" s="212"/>
      <c r="D129" s="212"/>
      <c r="E129" s="212"/>
      <c r="F129" s="212"/>
      <c r="G129" s="214"/>
    </row>
    <row r="130" spans="2:7" x14ac:dyDescent="0.25">
      <c r="B130" s="212"/>
      <c r="C130" s="212"/>
      <c r="D130" s="212"/>
      <c r="E130" s="212"/>
      <c r="F130" s="212"/>
      <c r="G130" s="214"/>
    </row>
    <row r="131" spans="2:7" x14ac:dyDescent="0.25">
      <c r="B131" s="212"/>
      <c r="C131" s="212"/>
      <c r="D131" s="212"/>
      <c r="E131" s="212"/>
      <c r="F131" s="212"/>
      <c r="G131" s="214"/>
    </row>
    <row r="132" spans="2:7" x14ac:dyDescent="0.25">
      <c r="B132" s="212"/>
      <c r="C132" s="212"/>
      <c r="D132" s="212"/>
      <c r="E132" s="212"/>
      <c r="F132" s="212"/>
      <c r="G132" s="214"/>
    </row>
    <row r="133" spans="2:7" x14ac:dyDescent="0.25">
      <c r="B133" s="212"/>
      <c r="C133" s="212"/>
      <c r="D133" s="212"/>
      <c r="E133" s="212"/>
      <c r="F133" s="212"/>
      <c r="G133" s="214"/>
    </row>
    <row r="134" spans="2:7" x14ac:dyDescent="0.25">
      <c r="B134" s="212"/>
      <c r="C134" s="212"/>
      <c r="D134" s="212"/>
      <c r="E134" s="212"/>
      <c r="F134" s="212"/>
      <c r="G134" s="214"/>
    </row>
    <row r="135" spans="2:7" x14ac:dyDescent="0.25">
      <c r="B135" s="212"/>
      <c r="C135" s="212"/>
      <c r="D135" s="212"/>
      <c r="E135" s="212"/>
      <c r="F135" s="212"/>
      <c r="G135" s="214"/>
    </row>
    <row r="136" spans="2:7" x14ac:dyDescent="0.25">
      <c r="B136" s="212"/>
      <c r="C136" s="212"/>
      <c r="D136" s="212"/>
      <c r="E136" s="212"/>
      <c r="F136" s="212"/>
      <c r="G136" s="214"/>
    </row>
    <row r="137" spans="2:7" x14ac:dyDescent="0.25">
      <c r="B137" s="212"/>
      <c r="C137" s="212"/>
      <c r="D137" s="212"/>
      <c r="E137" s="212"/>
      <c r="F137" s="212"/>
      <c r="G137" s="214"/>
    </row>
    <row r="138" spans="2:7" x14ac:dyDescent="0.25">
      <c r="B138" s="212"/>
      <c r="C138" s="212"/>
      <c r="D138" s="212"/>
      <c r="E138" s="212"/>
      <c r="F138" s="212"/>
      <c r="G138" s="214"/>
    </row>
    <row r="139" spans="2:7" x14ac:dyDescent="0.25">
      <c r="B139" s="212"/>
      <c r="C139" s="212"/>
      <c r="D139" s="212"/>
      <c r="E139" s="212"/>
      <c r="F139" s="212"/>
      <c r="G139" s="214"/>
    </row>
    <row r="140" spans="2:7" x14ac:dyDescent="0.25">
      <c r="B140" s="212"/>
      <c r="C140" s="212"/>
      <c r="D140" s="212"/>
      <c r="E140" s="212"/>
      <c r="F140" s="212"/>
      <c r="G140" s="214"/>
    </row>
    <row r="141" spans="2:7" x14ac:dyDescent="0.25">
      <c r="B141" s="212"/>
      <c r="C141" s="212"/>
      <c r="D141" s="212"/>
      <c r="E141" s="212"/>
      <c r="F141" s="212"/>
      <c r="G141" s="214"/>
    </row>
    <row r="142" spans="2:7" x14ac:dyDescent="0.25">
      <c r="B142" s="212"/>
      <c r="C142" s="212"/>
      <c r="D142" s="212"/>
      <c r="E142" s="212"/>
      <c r="F142" s="212"/>
      <c r="G142" s="214"/>
    </row>
    <row r="143" spans="2:7" x14ac:dyDescent="0.25">
      <c r="B143" s="212"/>
      <c r="C143" s="212"/>
      <c r="D143" s="212"/>
      <c r="E143" s="212"/>
      <c r="F143" s="212"/>
      <c r="G143" s="214"/>
    </row>
    <row r="144" spans="2:7" x14ac:dyDescent="0.25">
      <c r="B144" s="212"/>
      <c r="C144" s="212"/>
      <c r="D144" s="212"/>
      <c r="E144" s="212"/>
      <c r="F144" s="212"/>
      <c r="G144" s="214"/>
    </row>
    <row r="145" spans="2:7" x14ac:dyDescent="0.25">
      <c r="B145" s="212"/>
      <c r="C145" s="212"/>
      <c r="D145" s="212"/>
      <c r="E145" s="212"/>
      <c r="F145" s="212"/>
      <c r="G145" s="214"/>
    </row>
    <row r="146" spans="2:7" x14ac:dyDescent="0.25">
      <c r="B146" s="212"/>
      <c r="C146" s="212"/>
      <c r="D146" s="212"/>
      <c r="E146" s="212"/>
      <c r="F146" s="212"/>
      <c r="G146" s="214"/>
    </row>
    <row r="147" spans="2:7" x14ac:dyDescent="0.25">
      <c r="B147" s="212"/>
      <c r="C147" s="212"/>
      <c r="D147" s="212"/>
      <c r="E147" s="212"/>
      <c r="F147" s="212"/>
      <c r="G147" s="214"/>
    </row>
    <row r="148" spans="2:7" x14ac:dyDescent="0.25">
      <c r="B148" s="212"/>
      <c r="C148" s="212"/>
      <c r="D148" s="212"/>
      <c r="E148" s="212"/>
      <c r="F148" s="212"/>
      <c r="G148" s="214"/>
    </row>
    <row r="149" spans="2:7" x14ac:dyDescent="0.25">
      <c r="B149" s="212"/>
      <c r="C149" s="212"/>
      <c r="D149" s="212"/>
      <c r="E149" s="212"/>
      <c r="F149" s="212"/>
      <c r="G149" s="214"/>
    </row>
    <row r="150" spans="2:7" x14ac:dyDescent="0.25">
      <c r="B150" s="212"/>
      <c r="C150" s="212"/>
      <c r="D150" s="212"/>
      <c r="E150" s="212"/>
      <c r="F150" s="212"/>
      <c r="G150" s="214"/>
    </row>
    <row r="151" spans="2:7" x14ac:dyDescent="0.25">
      <c r="B151" s="212"/>
      <c r="C151" s="212"/>
      <c r="D151" s="212"/>
      <c r="E151" s="212"/>
      <c r="F151" s="212"/>
      <c r="G151" s="214"/>
    </row>
    <row r="152" spans="2:7" x14ac:dyDescent="0.25">
      <c r="B152" s="212"/>
      <c r="C152" s="212"/>
      <c r="D152" s="212"/>
      <c r="E152" s="212"/>
      <c r="F152" s="212"/>
      <c r="G152" s="214"/>
    </row>
    <row r="153" spans="2:7" x14ac:dyDescent="0.25">
      <c r="B153" s="212"/>
      <c r="C153" s="212"/>
      <c r="D153" s="212"/>
      <c r="E153" s="212"/>
      <c r="F153" s="212"/>
      <c r="G153" s="214"/>
    </row>
    <row r="154" spans="2:7" x14ac:dyDescent="0.25">
      <c r="B154" s="212"/>
      <c r="C154" s="212"/>
      <c r="D154" s="212"/>
      <c r="E154" s="212"/>
      <c r="F154" s="212"/>
      <c r="G154" s="214"/>
    </row>
    <row r="155" spans="2:7" x14ac:dyDescent="0.25">
      <c r="B155" s="212"/>
      <c r="C155" s="212"/>
      <c r="D155" s="212"/>
      <c r="E155" s="212"/>
      <c r="F155" s="212"/>
      <c r="G155" s="214"/>
    </row>
    <row r="156" spans="2:7" x14ac:dyDescent="0.25">
      <c r="B156" s="212"/>
      <c r="C156" s="212"/>
      <c r="D156" s="212"/>
      <c r="E156" s="212"/>
      <c r="F156" s="212"/>
      <c r="G156" s="214"/>
    </row>
    <row r="157" spans="2:7" x14ac:dyDescent="0.25">
      <c r="B157" s="212"/>
      <c r="C157" s="212"/>
      <c r="D157" s="212"/>
      <c r="E157" s="212"/>
      <c r="F157" s="212"/>
      <c r="G157" s="214"/>
    </row>
    <row r="158" spans="2:7" x14ac:dyDescent="0.25">
      <c r="B158" s="212"/>
      <c r="C158" s="212"/>
      <c r="D158" s="212"/>
      <c r="E158" s="212"/>
      <c r="F158" s="212"/>
      <c r="G158" s="214"/>
    </row>
    <row r="159" spans="2:7" x14ac:dyDescent="0.25">
      <c r="B159" s="212"/>
      <c r="C159" s="212"/>
      <c r="D159" s="212"/>
      <c r="E159" s="212"/>
      <c r="F159" s="212"/>
      <c r="G159" s="214"/>
    </row>
    <row r="160" spans="2:7" x14ac:dyDescent="0.25">
      <c r="B160" s="212"/>
      <c r="C160" s="212"/>
      <c r="D160" s="212"/>
      <c r="E160" s="212"/>
      <c r="F160" s="212"/>
      <c r="G160" s="214"/>
    </row>
    <row r="161" spans="2:7" x14ac:dyDescent="0.25">
      <c r="B161" s="212"/>
      <c r="C161" s="212"/>
      <c r="D161" s="212"/>
      <c r="E161" s="212"/>
      <c r="F161" s="212"/>
      <c r="G161" s="214"/>
    </row>
    <row r="162" spans="2:7" x14ac:dyDescent="0.25">
      <c r="B162" s="212"/>
      <c r="C162" s="212"/>
      <c r="D162" s="212"/>
      <c r="E162" s="212"/>
      <c r="F162" s="212"/>
      <c r="G162" s="214"/>
    </row>
    <row r="163" spans="2:7" x14ac:dyDescent="0.25">
      <c r="B163" s="212"/>
      <c r="C163" s="212"/>
      <c r="D163" s="212"/>
      <c r="E163" s="212"/>
      <c r="F163" s="212"/>
      <c r="G163" s="214"/>
    </row>
    <row r="164" spans="2:7" x14ac:dyDescent="0.25">
      <c r="B164" s="212"/>
      <c r="C164" s="212"/>
      <c r="D164" s="212"/>
      <c r="E164" s="212"/>
      <c r="F164" s="212"/>
      <c r="G164" s="214"/>
    </row>
    <row r="165" spans="2:7" x14ac:dyDescent="0.25">
      <c r="B165" s="212"/>
      <c r="C165" s="212"/>
      <c r="D165" s="212"/>
      <c r="E165" s="212"/>
      <c r="F165" s="212"/>
      <c r="G165" s="214"/>
    </row>
    <row r="166" spans="2:7" x14ac:dyDescent="0.25">
      <c r="B166" s="212"/>
      <c r="C166" s="212"/>
      <c r="D166" s="212"/>
      <c r="E166" s="212"/>
      <c r="F166" s="212"/>
      <c r="G166" s="214"/>
    </row>
    <row r="167" spans="2:7" x14ac:dyDescent="0.25">
      <c r="B167" s="212"/>
      <c r="C167" s="212"/>
      <c r="D167" s="212"/>
      <c r="E167" s="212"/>
      <c r="F167" s="212"/>
      <c r="G167" s="214"/>
    </row>
    <row r="168" spans="2:7" x14ac:dyDescent="0.25">
      <c r="B168" s="212"/>
      <c r="C168" s="212"/>
      <c r="D168" s="212"/>
      <c r="E168" s="212"/>
      <c r="F168" s="212"/>
      <c r="G168" s="214"/>
    </row>
    <row r="169" spans="2:7" x14ac:dyDescent="0.25">
      <c r="B169" s="212"/>
      <c r="C169" s="212"/>
      <c r="D169" s="212"/>
      <c r="E169" s="212"/>
      <c r="F169" s="212"/>
      <c r="G169" s="214"/>
    </row>
    <row r="170" spans="2:7" x14ac:dyDescent="0.25">
      <c r="B170" s="212"/>
      <c r="C170" s="212"/>
      <c r="D170" s="212"/>
      <c r="E170" s="212"/>
      <c r="F170" s="212"/>
      <c r="G170" s="214"/>
    </row>
    <row r="171" spans="2:7" x14ac:dyDescent="0.25">
      <c r="B171" s="212"/>
      <c r="C171" s="212"/>
      <c r="D171" s="212"/>
      <c r="E171" s="212"/>
      <c r="F171" s="212"/>
      <c r="G171" s="214"/>
    </row>
    <row r="172" spans="2:7" x14ac:dyDescent="0.25">
      <c r="B172" s="212"/>
      <c r="C172" s="212"/>
      <c r="D172" s="212"/>
      <c r="E172" s="212"/>
      <c r="F172" s="212"/>
      <c r="G172" s="214"/>
    </row>
    <row r="173" spans="2:7" x14ac:dyDescent="0.25">
      <c r="B173" s="212"/>
      <c r="C173" s="212"/>
      <c r="D173" s="212"/>
      <c r="E173" s="212"/>
      <c r="F173" s="212"/>
      <c r="G173" s="214"/>
    </row>
    <row r="174" spans="2:7" x14ac:dyDescent="0.25">
      <c r="B174" s="212"/>
      <c r="C174" s="212"/>
      <c r="D174" s="212"/>
      <c r="E174" s="212"/>
      <c r="F174" s="212"/>
      <c r="G174" s="214"/>
    </row>
    <row r="175" spans="2:7" x14ac:dyDescent="0.25">
      <c r="B175" s="35"/>
      <c r="C175" s="35"/>
      <c r="D175" s="35"/>
      <c r="E175" s="35"/>
      <c r="F175" s="35"/>
      <c r="G175" s="19"/>
    </row>
    <row r="176" spans="2:7" x14ac:dyDescent="0.25">
      <c r="B176" s="35"/>
      <c r="C176" s="35"/>
      <c r="D176" s="35"/>
      <c r="E176" s="35"/>
      <c r="F176" s="35"/>
      <c r="G176" s="19"/>
    </row>
    <row r="177" spans="2:7" x14ac:dyDescent="0.25">
      <c r="B177" s="35"/>
      <c r="C177" s="35"/>
      <c r="D177" s="35"/>
      <c r="E177" s="35"/>
      <c r="F177" s="35"/>
      <c r="G177" s="19"/>
    </row>
    <row r="178" spans="2:7" x14ac:dyDescent="0.25">
      <c r="B178" s="35"/>
      <c r="C178" s="35"/>
      <c r="D178" s="35"/>
      <c r="E178" s="35"/>
      <c r="F178" s="35"/>
      <c r="G178" s="19"/>
    </row>
    <row r="179" spans="2:7" x14ac:dyDescent="0.25">
      <c r="B179" s="35"/>
      <c r="C179" s="35"/>
      <c r="D179" s="35"/>
      <c r="E179" s="35"/>
      <c r="F179" s="35"/>
      <c r="G179" s="19"/>
    </row>
    <row r="180" spans="2:7" x14ac:dyDescent="0.25">
      <c r="B180" s="35"/>
      <c r="C180" s="35"/>
      <c r="D180" s="35"/>
      <c r="E180" s="35"/>
      <c r="F180" s="35"/>
      <c r="G180" s="19"/>
    </row>
    <row r="181" spans="2:7" x14ac:dyDescent="0.25">
      <c r="B181" s="35"/>
      <c r="C181" s="35"/>
      <c r="D181" s="35"/>
      <c r="E181" s="35"/>
      <c r="F181" s="35"/>
      <c r="G181" s="19"/>
    </row>
    <row r="182" spans="2:7" x14ac:dyDescent="0.25">
      <c r="B182" s="35"/>
      <c r="C182" s="35"/>
      <c r="D182" s="35"/>
      <c r="E182" s="35"/>
      <c r="F182" s="35"/>
      <c r="G182" s="19"/>
    </row>
    <row r="183" spans="2:7" x14ac:dyDescent="0.25">
      <c r="B183" s="35"/>
      <c r="C183" s="35"/>
      <c r="D183" s="35"/>
      <c r="E183" s="35"/>
      <c r="F183" s="35"/>
      <c r="G183" s="19"/>
    </row>
    <row r="184" spans="2:7" x14ac:dyDescent="0.25">
      <c r="B184" s="35"/>
      <c r="C184" s="35"/>
      <c r="D184" s="35"/>
      <c r="E184" s="35"/>
      <c r="F184" s="35"/>
      <c r="G184" s="19"/>
    </row>
    <row r="185" spans="2:7" x14ac:dyDescent="0.25">
      <c r="B185" s="35"/>
      <c r="C185" s="35"/>
      <c r="D185" s="35"/>
      <c r="E185" s="35"/>
      <c r="F185" s="35"/>
      <c r="G185" s="19"/>
    </row>
    <row r="186" spans="2:7" x14ac:dyDescent="0.25">
      <c r="B186" s="35"/>
      <c r="C186" s="35"/>
      <c r="D186" s="35"/>
      <c r="E186" s="35"/>
      <c r="F186" s="35"/>
      <c r="G186" s="19"/>
    </row>
    <row r="187" spans="2:7" x14ac:dyDescent="0.25">
      <c r="B187" s="35"/>
      <c r="C187" s="35"/>
      <c r="D187" s="35"/>
      <c r="E187" s="35"/>
      <c r="F187" s="35"/>
      <c r="G187" s="19"/>
    </row>
    <row r="188" spans="2:7" x14ac:dyDescent="0.25">
      <c r="B188" s="35"/>
      <c r="C188" s="35"/>
      <c r="D188" s="35"/>
      <c r="E188" s="35"/>
      <c r="F188" s="35"/>
      <c r="G188" s="19"/>
    </row>
    <row r="189" spans="2:7" x14ac:dyDescent="0.25">
      <c r="B189" s="35"/>
      <c r="C189" s="35"/>
      <c r="D189" s="35"/>
      <c r="E189" s="35"/>
      <c r="F189" s="35"/>
      <c r="G189" s="19"/>
    </row>
    <row r="190" spans="2:7" x14ac:dyDescent="0.25">
      <c r="B190" s="35"/>
      <c r="C190" s="35"/>
      <c r="D190" s="35"/>
      <c r="E190" s="35"/>
      <c r="F190" s="35"/>
      <c r="G190" s="19"/>
    </row>
    <row r="191" spans="2:7" x14ac:dyDescent="0.25">
      <c r="B191" s="35"/>
      <c r="C191" s="35"/>
      <c r="D191" s="35"/>
      <c r="E191" s="35"/>
      <c r="F191" s="35"/>
      <c r="G191" s="19"/>
    </row>
    <row r="192" spans="2:7" x14ac:dyDescent="0.25">
      <c r="B192" s="35"/>
      <c r="C192" s="35"/>
      <c r="D192" s="35"/>
      <c r="E192" s="35"/>
      <c r="F192" s="35"/>
      <c r="G192" s="19"/>
    </row>
    <row r="193" spans="2:7" x14ac:dyDescent="0.25">
      <c r="B193" s="35"/>
      <c r="C193" s="35"/>
      <c r="D193" s="35"/>
      <c r="E193" s="35"/>
      <c r="F193" s="35"/>
      <c r="G193" s="19"/>
    </row>
    <row r="194" spans="2:7" x14ac:dyDescent="0.25">
      <c r="B194" s="35"/>
      <c r="C194" s="35"/>
      <c r="D194" s="35"/>
      <c r="E194" s="35"/>
      <c r="F194" s="35"/>
      <c r="G194" s="19"/>
    </row>
    <row r="195" spans="2:7" x14ac:dyDescent="0.25">
      <c r="B195" s="35"/>
      <c r="C195" s="35"/>
      <c r="D195" s="35"/>
      <c r="E195" s="35"/>
      <c r="F195" s="35"/>
      <c r="G195" s="19"/>
    </row>
    <row r="196" spans="2:7" x14ac:dyDescent="0.25">
      <c r="B196" s="35"/>
      <c r="C196" s="35"/>
      <c r="D196" s="35"/>
      <c r="E196" s="35"/>
      <c r="F196" s="35"/>
      <c r="G196" s="19"/>
    </row>
    <row r="197" spans="2:7" x14ac:dyDescent="0.25">
      <c r="B197" s="35"/>
      <c r="C197" s="35"/>
      <c r="D197" s="35"/>
      <c r="E197" s="35"/>
      <c r="F197" s="35"/>
      <c r="G197" s="19"/>
    </row>
    <row r="198" spans="2:7" x14ac:dyDescent="0.25">
      <c r="B198" s="35"/>
      <c r="C198" s="35"/>
      <c r="D198" s="35"/>
      <c r="E198" s="35"/>
      <c r="F198" s="35"/>
      <c r="G198" s="19"/>
    </row>
    <row r="199" spans="2:7" x14ac:dyDescent="0.25">
      <c r="B199" s="35"/>
      <c r="C199" s="35"/>
      <c r="D199" s="35"/>
      <c r="E199" s="35"/>
      <c r="F199" s="35"/>
      <c r="G199" s="19"/>
    </row>
    <row r="200" spans="2:7" x14ac:dyDescent="0.25">
      <c r="B200" s="35"/>
      <c r="C200" s="35"/>
      <c r="D200" s="35"/>
      <c r="E200" s="35"/>
      <c r="F200" s="35"/>
      <c r="G200" s="19"/>
    </row>
    <row r="201" spans="2:7" x14ac:dyDescent="0.25">
      <c r="B201" s="35"/>
      <c r="C201" s="35"/>
      <c r="D201" s="35"/>
      <c r="E201" s="35"/>
      <c r="F201" s="35"/>
      <c r="G201" s="19"/>
    </row>
    <row r="202" spans="2:7" x14ac:dyDescent="0.25">
      <c r="B202" s="35"/>
      <c r="C202" s="35"/>
      <c r="D202" s="35"/>
      <c r="E202" s="35"/>
      <c r="F202" s="35"/>
      <c r="G202" s="19"/>
    </row>
    <row r="203" spans="2:7" x14ac:dyDescent="0.25">
      <c r="B203" s="35"/>
      <c r="C203" s="35"/>
      <c r="D203" s="35"/>
      <c r="E203" s="35"/>
      <c r="F203" s="35"/>
      <c r="G203" s="19"/>
    </row>
    <row r="204" spans="2:7" x14ac:dyDescent="0.25">
      <c r="B204" s="35"/>
      <c r="C204" s="35"/>
      <c r="D204" s="35"/>
      <c r="E204" s="35"/>
      <c r="F204" s="35"/>
      <c r="G204" s="19"/>
    </row>
    <row r="205" spans="2:7" x14ac:dyDescent="0.25">
      <c r="B205" s="35"/>
      <c r="C205" s="35"/>
      <c r="D205" s="35"/>
      <c r="E205" s="35"/>
      <c r="F205" s="35"/>
      <c r="G205" s="19"/>
    </row>
    <row r="206" spans="2:7" x14ac:dyDescent="0.25">
      <c r="B206" s="35"/>
      <c r="C206" s="35"/>
      <c r="D206" s="35"/>
      <c r="E206" s="35"/>
      <c r="F206" s="35"/>
      <c r="G206" s="19"/>
    </row>
    <row r="207" spans="2:7" x14ac:dyDescent="0.25">
      <c r="B207" s="35"/>
      <c r="C207" s="35"/>
      <c r="D207" s="35"/>
      <c r="E207" s="35"/>
      <c r="F207" s="35"/>
      <c r="G207" s="19"/>
    </row>
    <row r="208" spans="2:7" x14ac:dyDescent="0.25">
      <c r="B208" s="35"/>
      <c r="C208" s="35"/>
      <c r="D208" s="35"/>
      <c r="E208" s="35"/>
      <c r="F208" s="35"/>
      <c r="G208" s="19"/>
    </row>
    <row r="209" spans="2:7" x14ac:dyDescent="0.25">
      <c r="B209" s="35"/>
      <c r="C209" s="35"/>
      <c r="D209" s="35"/>
      <c r="E209" s="35"/>
      <c r="F209" s="35"/>
      <c r="G209" s="19"/>
    </row>
    <row r="210" spans="2:7" x14ac:dyDescent="0.25">
      <c r="B210" s="35"/>
      <c r="C210" s="35"/>
      <c r="D210" s="35"/>
      <c r="E210" s="35"/>
      <c r="F210" s="35"/>
      <c r="G210" s="19"/>
    </row>
    <row r="211" spans="2:7" x14ac:dyDescent="0.25">
      <c r="B211" s="35"/>
      <c r="C211" s="35"/>
      <c r="D211" s="35"/>
      <c r="E211" s="35"/>
      <c r="F211" s="35"/>
      <c r="G211" s="19"/>
    </row>
    <row r="212" spans="2:7" x14ac:dyDescent="0.25">
      <c r="B212" s="35"/>
      <c r="C212" s="35"/>
      <c r="D212" s="35"/>
      <c r="E212" s="35"/>
      <c r="F212" s="35"/>
      <c r="G212" s="19"/>
    </row>
    <row r="213" spans="2:7" x14ac:dyDescent="0.25">
      <c r="B213" s="35"/>
      <c r="C213" s="35"/>
      <c r="D213" s="35"/>
      <c r="E213" s="35"/>
      <c r="F213" s="35"/>
      <c r="G213" s="19"/>
    </row>
    <row r="214" spans="2:7" x14ac:dyDescent="0.25">
      <c r="B214" s="35"/>
      <c r="C214" s="35"/>
      <c r="D214" s="35"/>
      <c r="E214" s="35"/>
      <c r="F214" s="35"/>
      <c r="G214" s="19"/>
    </row>
    <row r="215" spans="2:7" x14ac:dyDescent="0.25">
      <c r="B215" s="35"/>
      <c r="C215" s="35"/>
      <c r="D215" s="35"/>
      <c r="E215" s="35"/>
      <c r="F215" s="35"/>
      <c r="G215" s="19"/>
    </row>
    <row r="216" spans="2:7" x14ac:dyDescent="0.25">
      <c r="B216" s="35"/>
      <c r="C216" s="35"/>
      <c r="D216" s="35"/>
      <c r="E216" s="35"/>
      <c r="F216" s="35"/>
      <c r="G216" s="19"/>
    </row>
    <row r="217" spans="2:7" x14ac:dyDescent="0.25">
      <c r="B217" s="35"/>
      <c r="C217" s="35"/>
      <c r="D217" s="35"/>
      <c r="E217" s="35"/>
      <c r="F217" s="35"/>
      <c r="G217" s="19"/>
    </row>
    <row r="218" spans="2:7" x14ac:dyDescent="0.25">
      <c r="B218" s="35"/>
      <c r="C218" s="35"/>
      <c r="D218" s="35"/>
      <c r="E218" s="35"/>
      <c r="F218" s="35"/>
      <c r="G218" s="19"/>
    </row>
    <row r="219" spans="2:7" x14ac:dyDescent="0.25">
      <c r="B219" s="35"/>
      <c r="C219" s="35"/>
      <c r="D219" s="35"/>
      <c r="E219" s="35"/>
      <c r="F219" s="35"/>
      <c r="G219" s="19"/>
    </row>
    <row r="220" spans="2:7" x14ac:dyDescent="0.25">
      <c r="B220" s="35"/>
      <c r="C220" s="35"/>
      <c r="D220" s="35"/>
      <c r="E220" s="35"/>
      <c r="F220" s="35"/>
      <c r="G220" s="19"/>
    </row>
    <row r="221" spans="2:7" x14ac:dyDescent="0.25">
      <c r="B221" s="35"/>
      <c r="C221" s="35"/>
      <c r="D221" s="35"/>
      <c r="E221" s="35"/>
      <c r="F221" s="35"/>
      <c r="G221" s="19"/>
    </row>
    <row r="222" spans="2:7" x14ac:dyDescent="0.25">
      <c r="B222" s="35"/>
      <c r="C222" s="35"/>
      <c r="D222" s="35"/>
      <c r="E222" s="35"/>
      <c r="F222" s="35"/>
      <c r="G222" s="19"/>
    </row>
    <row r="223" spans="2:7" x14ac:dyDescent="0.25">
      <c r="B223" s="35"/>
      <c r="C223" s="35"/>
      <c r="D223" s="35"/>
      <c r="E223" s="35"/>
      <c r="F223" s="35"/>
      <c r="G223" s="19"/>
    </row>
    <row r="224" spans="2:7" x14ac:dyDescent="0.25">
      <c r="B224" s="35"/>
      <c r="C224" s="35"/>
      <c r="D224" s="35"/>
      <c r="E224" s="35"/>
      <c r="F224" s="35"/>
      <c r="G224" s="19"/>
    </row>
    <row r="225" spans="2:7" x14ac:dyDescent="0.25">
      <c r="B225" s="35"/>
      <c r="C225" s="35"/>
      <c r="D225" s="35"/>
      <c r="E225" s="35"/>
      <c r="F225" s="35"/>
      <c r="G225" s="19"/>
    </row>
    <row r="226" spans="2:7" x14ac:dyDescent="0.25">
      <c r="B226" s="35"/>
      <c r="C226" s="35"/>
      <c r="D226" s="35"/>
      <c r="E226" s="35"/>
      <c r="F226" s="35"/>
      <c r="G226" s="19"/>
    </row>
    <row r="227" spans="2:7" x14ac:dyDescent="0.25">
      <c r="B227" s="35"/>
      <c r="C227" s="35"/>
      <c r="D227" s="35"/>
      <c r="E227" s="35"/>
      <c r="F227" s="35"/>
      <c r="G227" s="19"/>
    </row>
    <row r="228" spans="2:7" x14ac:dyDescent="0.25">
      <c r="B228" s="35"/>
      <c r="C228" s="35"/>
      <c r="D228" s="35"/>
      <c r="E228" s="35"/>
      <c r="F228" s="35"/>
      <c r="G228" s="19"/>
    </row>
    <row r="229" spans="2:7" x14ac:dyDescent="0.25">
      <c r="B229" s="35"/>
      <c r="C229" s="35"/>
      <c r="D229" s="35"/>
      <c r="E229" s="35"/>
      <c r="F229" s="35"/>
      <c r="G229" s="19"/>
    </row>
    <row r="230" spans="2:7" x14ac:dyDescent="0.25">
      <c r="B230" s="35"/>
      <c r="C230" s="35"/>
      <c r="D230" s="35"/>
      <c r="E230" s="35"/>
      <c r="F230" s="35"/>
      <c r="G230" s="19"/>
    </row>
    <row r="231" spans="2:7" x14ac:dyDescent="0.25">
      <c r="B231" s="35"/>
      <c r="C231" s="35"/>
      <c r="D231" s="35"/>
      <c r="E231" s="35"/>
      <c r="F231" s="35"/>
      <c r="G231" s="19"/>
    </row>
    <row r="232" spans="2:7" x14ac:dyDescent="0.25">
      <c r="B232" s="35"/>
      <c r="C232" s="35"/>
      <c r="D232" s="35"/>
      <c r="E232" s="35"/>
      <c r="F232" s="35"/>
      <c r="G232" s="19"/>
    </row>
    <row r="233" spans="2:7" x14ac:dyDescent="0.25">
      <c r="B233" s="35"/>
      <c r="C233" s="35"/>
      <c r="D233" s="35"/>
      <c r="E233" s="35"/>
      <c r="F233" s="35"/>
      <c r="G233" s="19"/>
    </row>
    <row r="234" spans="2:7" x14ac:dyDescent="0.25">
      <c r="B234" s="35"/>
      <c r="C234" s="35"/>
      <c r="D234" s="35"/>
      <c r="E234" s="35"/>
      <c r="F234" s="35"/>
      <c r="G234" s="19"/>
    </row>
    <row r="235" spans="2:7" x14ac:dyDescent="0.25">
      <c r="B235" s="35"/>
      <c r="C235" s="35"/>
      <c r="D235" s="35"/>
      <c r="E235" s="35"/>
      <c r="F235" s="35"/>
      <c r="G235" s="19"/>
    </row>
    <row r="236" spans="2:7" x14ac:dyDescent="0.25">
      <c r="B236" s="35"/>
      <c r="C236" s="35"/>
      <c r="D236" s="35"/>
      <c r="E236" s="35"/>
      <c r="F236" s="35"/>
      <c r="G236" s="19"/>
    </row>
    <row r="237" spans="2:7" x14ac:dyDescent="0.25">
      <c r="B237" s="35"/>
      <c r="C237" s="35"/>
      <c r="D237" s="35"/>
      <c r="E237" s="35"/>
      <c r="F237" s="35"/>
      <c r="G237" s="19"/>
    </row>
    <row r="238" spans="2:7" x14ac:dyDescent="0.25">
      <c r="B238" s="35"/>
      <c r="C238" s="35"/>
      <c r="D238" s="35"/>
      <c r="E238" s="35"/>
      <c r="F238" s="35"/>
      <c r="G238" s="19"/>
    </row>
    <row r="239" spans="2:7" x14ac:dyDescent="0.25">
      <c r="B239" s="35"/>
      <c r="C239" s="35"/>
      <c r="D239" s="35"/>
      <c r="E239" s="35"/>
      <c r="F239" s="35"/>
      <c r="G239" s="19"/>
    </row>
    <row r="240" spans="2:7" x14ac:dyDescent="0.25">
      <c r="B240" s="35"/>
      <c r="C240" s="35"/>
      <c r="D240" s="35"/>
      <c r="E240" s="35"/>
      <c r="F240" s="35"/>
      <c r="G240" s="19"/>
    </row>
    <row r="241" spans="2:7" x14ac:dyDescent="0.25">
      <c r="B241" s="35"/>
      <c r="C241" s="35"/>
      <c r="D241" s="35"/>
      <c r="E241" s="35"/>
      <c r="F241" s="35"/>
      <c r="G241" s="19"/>
    </row>
    <row r="242" spans="2:7" x14ac:dyDescent="0.25">
      <c r="B242" s="35"/>
      <c r="C242" s="35"/>
      <c r="D242" s="35"/>
      <c r="E242" s="35"/>
      <c r="F242" s="35"/>
      <c r="G242" s="19"/>
    </row>
    <row r="243" spans="2:7" x14ac:dyDescent="0.25">
      <c r="B243" s="35"/>
      <c r="C243" s="35"/>
      <c r="D243" s="35"/>
      <c r="E243" s="35"/>
      <c r="F243" s="35"/>
      <c r="G243" s="19"/>
    </row>
    <row r="244" spans="2:7" x14ac:dyDescent="0.25">
      <c r="B244" s="35"/>
      <c r="C244" s="35"/>
      <c r="D244" s="35"/>
      <c r="E244" s="35"/>
      <c r="F244" s="35"/>
      <c r="G244" s="19"/>
    </row>
    <row r="245" spans="2:7" x14ac:dyDescent="0.25">
      <c r="B245" s="35"/>
      <c r="C245" s="35"/>
      <c r="D245" s="35"/>
      <c r="E245" s="35"/>
      <c r="F245" s="35"/>
      <c r="G245" s="19"/>
    </row>
    <row r="246" spans="2:7" x14ac:dyDescent="0.25">
      <c r="B246" s="35"/>
      <c r="C246" s="35"/>
      <c r="D246" s="35"/>
      <c r="E246" s="35"/>
      <c r="F246" s="35"/>
      <c r="G246" s="19"/>
    </row>
    <row r="247" spans="2:7" x14ac:dyDescent="0.25">
      <c r="B247" s="35"/>
      <c r="C247" s="35"/>
      <c r="D247" s="35"/>
      <c r="E247" s="35"/>
      <c r="F247" s="35"/>
      <c r="G247" s="19"/>
    </row>
    <row r="248" spans="2:7" x14ac:dyDescent="0.25">
      <c r="B248" s="35"/>
      <c r="C248" s="35"/>
      <c r="D248" s="35"/>
      <c r="E248" s="35"/>
      <c r="F248" s="35"/>
      <c r="G248" s="19"/>
    </row>
    <row r="249" spans="2:7" x14ac:dyDescent="0.25">
      <c r="B249" s="35"/>
      <c r="C249" s="35"/>
      <c r="D249" s="35"/>
      <c r="E249" s="35"/>
      <c r="F249" s="35"/>
      <c r="G249" s="19"/>
    </row>
    <row r="250" spans="2:7" x14ac:dyDescent="0.25">
      <c r="B250" s="35"/>
      <c r="C250" s="35"/>
      <c r="D250" s="35"/>
      <c r="E250" s="35"/>
      <c r="F250" s="35"/>
      <c r="G250" s="19"/>
    </row>
    <row r="251" spans="2:7" x14ac:dyDescent="0.25">
      <c r="B251" s="35"/>
      <c r="C251" s="35"/>
      <c r="D251" s="35"/>
      <c r="E251" s="35"/>
      <c r="F251" s="35"/>
      <c r="G251" s="19"/>
    </row>
    <row r="252" spans="2:7" x14ac:dyDescent="0.25">
      <c r="B252" s="35"/>
      <c r="C252" s="35"/>
      <c r="D252" s="35"/>
      <c r="E252" s="35"/>
      <c r="F252" s="35"/>
      <c r="G252" s="19"/>
    </row>
    <row r="253" spans="2:7" x14ac:dyDescent="0.25">
      <c r="B253" s="35"/>
      <c r="C253" s="35"/>
      <c r="D253" s="35"/>
      <c r="E253" s="35"/>
      <c r="F253" s="35"/>
      <c r="G253" s="19"/>
    </row>
    <row r="254" spans="2:7" x14ac:dyDescent="0.25">
      <c r="B254" s="35"/>
      <c r="C254" s="35"/>
      <c r="D254" s="35"/>
      <c r="E254" s="35"/>
      <c r="F254" s="35"/>
      <c r="G254" s="19"/>
    </row>
    <row r="255" spans="2:7" x14ac:dyDescent="0.25">
      <c r="B255" s="35"/>
      <c r="C255" s="35"/>
      <c r="D255" s="35"/>
      <c r="E255" s="35"/>
      <c r="F255" s="35"/>
      <c r="G255" s="19"/>
    </row>
    <row r="256" spans="2:7" x14ac:dyDescent="0.25">
      <c r="B256" s="35"/>
      <c r="C256" s="35"/>
      <c r="D256" s="35"/>
      <c r="E256" s="35"/>
      <c r="F256" s="35"/>
      <c r="G256" s="19"/>
    </row>
    <row r="257" spans="2:7" x14ac:dyDescent="0.25">
      <c r="B257" s="35"/>
      <c r="C257" s="35"/>
      <c r="D257" s="35"/>
      <c r="E257" s="35"/>
      <c r="F257" s="35"/>
      <c r="G257" s="19"/>
    </row>
    <row r="258" spans="2:7" x14ac:dyDescent="0.25">
      <c r="B258" s="35"/>
      <c r="C258" s="35"/>
      <c r="D258" s="35"/>
      <c r="E258" s="35"/>
      <c r="F258" s="35"/>
      <c r="G258" s="19"/>
    </row>
    <row r="259" spans="2:7" x14ac:dyDescent="0.25">
      <c r="B259" s="35"/>
      <c r="C259" s="35"/>
      <c r="D259" s="35"/>
      <c r="E259" s="35"/>
      <c r="F259" s="35"/>
      <c r="G259" s="19"/>
    </row>
    <row r="260" spans="2:7" x14ac:dyDescent="0.25">
      <c r="B260" s="35"/>
      <c r="C260" s="35"/>
      <c r="D260" s="35"/>
      <c r="E260" s="35"/>
      <c r="F260" s="35"/>
      <c r="G260" s="19"/>
    </row>
    <row r="261" spans="2:7" x14ac:dyDescent="0.25">
      <c r="B261" s="35"/>
      <c r="C261" s="35"/>
      <c r="D261" s="35"/>
      <c r="E261" s="35"/>
      <c r="F261" s="35"/>
      <c r="G261" s="19"/>
    </row>
    <row r="262" spans="2:7" x14ac:dyDescent="0.25">
      <c r="B262" s="35"/>
      <c r="C262" s="35"/>
      <c r="D262" s="35"/>
      <c r="E262" s="35"/>
      <c r="F262" s="35"/>
      <c r="G262" s="19"/>
    </row>
    <row r="263" spans="2:7" x14ac:dyDescent="0.25">
      <c r="B263" s="35"/>
      <c r="C263" s="35"/>
      <c r="D263" s="35"/>
      <c r="E263" s="35"/>
      <c r="F263" s="35"/>
      <c r="G263" s="19"/>
    </row>
    <row r="264" spans="2:7" x14ac:dyDescent="0.25">
      <c r="B264" s="35"/>
      <c r="C264" s="35"/>
      <c r="D264" s="35"/>
      <c r="E264" s="35"/>
      <c r="F264" s="35"/>
      <c r="G264" s="19"/>
    </row>
    <row r="265" spans="2:7" x14ac:dyDescent="0.25">
      <c r="B265" s="35"/>
      <c r="C265" s="35"/>
      <c r="D265" s="35"/>
      <c r="E265" s="35"/>
      <c r="F265" s="35"/>
      <c r="G265" s="19"/>
    </row>
    <row r="266" spans="2:7" x14ac:dyDescent="0.25">
      <c r="B266" s="35"/>
      <c r="C266" s="35"/>
      <c r="D266" s="35"/>
      <c r="E266" s="35"/>
      <c r="F266" s="35"/>
      <c r="G266" s="19"/>
    </row>
    <row r="267" spans="2:7" x14ac:dyDescent="0.25">
      <c r="B267" s="35"/>
      <c r="C267" s="35"/>
      <c r="D267" s="35"/>
      <c r="E267" s="35"/>
      <c r="F267" s="35"/>
      <c r="G267" s="19"/>
    </row>
    <row r="268" spans="2:7" x14ac:dyDescent="0.25">
      <c r="B268" s="35"/>
      <c r="C268" s="35"/>
      <c r="D268" s="35"/>
      <c r="E268" s="35"/>
      <c r="F268" s="35"/>
      <c r="G268" s="19"/>
    </row>
    <row r="269" spans="2:7" x14ac:dyDescent="0.25">
      <c r="B269" s="35"/>
      <c r="C269" s="35"/>
      <c r="D269" s="35"/>
      <c r="E269" s="35"/>
      <c r="F269" s="35"/>
      <c r="G269" s="19"/>
    </row>
    <row r="270" spans="2:7" x14ac:dyDescent="0.25">
      <c r="B270" s="35"/>
      <c r="C270" s="35"/>
      <c r="D270" s="35"/>
      <c r="E270" s="35"/>
      <c r="F270" s="35"/>
      <c r="G270" s="19"/>
    </row>
    <row r="271" spans="2:7" x14ac:dyDescent="0.25">
      <c r="B271" s="35"/>
      <c r="C271" s="35"/>
      <c r="D271" s="35"/>
      <c r="E271" s="35"/>
      <c r="F271" s="35"/>
      <c r="G271" s="19"/>
    </row>
    <row r="272" spans="2:7" x14ac:dyDescent="0.25">
      <c r="B272" s="35"/>
      <c r="C272" s="35"/>
      <c r="D272" s="35"/>
      <c r="E272" s="35"/>
      <c r="F272" s="35"/>
      <c r="G272" s="19"/>
    </row>
    <row r="273" spans="2:7" x14ac:dyDescent="0.25">
      <c r="B273" s="35"/>
      <c r="C273" s="35"/>
      <c r="D273" s="35"/>
      <c r="E273" s="35"/>
      <c r="F273" s="35"/>
      <c r="G273" s="19"/>
    </row>
    <row r="274" spans="2:7" x14ac:dyDescent="0.25">
      <c r="B274" s="35"/>
      <c r="C274" s="35"/>
      <c r="D274" s="35"/>
      <c r="E274" s="35"/>
      <c r="F274" s="35"/>
      <c r="G274" s="19"/>
    </row>
    <row r="275" spans="2:7" x14ac:dyDescent="0.25">
      <c r="B275" s="35"/>
      <c r="C275" s="35"/>
      <c r="D275" s="35"/>
      <c r="E275" s="35"/>
      <c r="F275" s="35"/>
      <c r="G275" s="19"/>
    </row>
    <row r="276" spans="2:7" x14ac:dyDescent="0.25">
      <c r="B276" s="35"/>
      <c r="C276" s="35"/>
      <c r="D276" s="35"/>
      <c r="E276" s="35"/>
      <c r="F276" s="35"/>
      <c r="G276" s="19"/>
    </row>
    <row r="277" spans="2:7" x14ac:dyDescent="0.25">
      <c r="B277" s="35"/>
      <c r="C277" s="35"/>
      <c r="D277" s="35"/>
      <c r="E277" s="35"/>
      <c r="F277" s="35"/>
      <c r="G277" s="19"/>
    </row>
    <row r="278" spans="2:7" x14ac:dyDescent="0.25">
      <c r="B278" s="35"/>
      <c r="C278" s="35"/>
      <c r="D278" s="35"/>
      <c r="E278" s="35"/>
      <c r="F278" s="35"/>
      <c r="G278" s="19"/>
    </row>
    <row r="279" spans="2:7" x14ac:dyDescent="0.25">
      <c r="B279" s="35"/>
      <c r="C279" s="35"/>
      <c r="D279" s="35"/>
      <c r="E279" s="35"/>
      <c r="F279" s="35"/>
      <c r="G279" s="19"/>
    </row>
    <row r="280" spans="2:7" x14ac:dyDescent="0.25">
      <c r="B280" s="35"/>
      <c r="C280" s="35"/>
      <c r="D280" s="35"/>
      <c r="E280" s="35"/>
      <c r="F280" s="35"/>
      <c r="G280" s="19"/>
    </row>
    <row r="281" spans="2:7" x14ac:dyDescent="0.25">
      <c r="B281" s="35"/>
      <c r="C281" s="35"/>
      <c r="D281" s="35"/>
      <c r="E281" s="35"/>
      <c r="F281" s="35"/>
      <c r="G281" s="19"/>
    </row>
    <row r="282" spans="2:7" x14ac:dyDescent="0.25">
      <c r="B282" s="35"/>
      <c r="C282" s="35"/>
      <c r="D282" s="35"/>
      <c r="E282" s="35"/>
      <c r="F282" s="35"/>
      <c r="G282" s="19"/>
    </row>
    <row r="283" spans="2:7" x14ac:dyDescent="0.25">
      <c r="B283" s="35"/>
      <c r="C283" s="35"/>
      <c r="D283" s="35"/>
      <c r="E283" s="35"/>
      <c r="F283" s="35"/>
      <c r="G283" s="19"/>
    </row>
    <row r="284" spans="2:7" x14ac:dyDescent="0.25">
      <c r="B284" s="35"/>
      <c r="C284" s="35"/>
      <c r="D284" s="35"/>
      <c r="E284" s="35"/>
      <c r="F284" s="35"/>
      <c r="G284" s="19"/>
    </row>
    <row r="285" spans="2:7" x14ac:dyDescent="0.25">
      <c r="B285" s="35"/>
      <c r="C285" s="35"/>
      <c r="D285" s="35"/>
      <c r="E285" s="35"/>
      <c r="F285" s="35"/>
      <c r="G285" s="19"/>
    </row>
    <row r="286" spans="2:7" x14ac:dyDescent="0.25">
      <c r="B286" s="35"/>
      <c r="C286" s="35"/>
      <c r="D286" s="35"/>
      <c r="E286" s="35"/>
      <c r="F286" s="35"/>
      <c r="G286" s="19"/>
    </row>
    <row r="287" spans="2:7" x14ac:dyDescent="0.25">
      <c r="B287" s="35"/>
      <c r="C287" s="35"/>
      <c r="D287" s="35"/>
      <c r="E287" s="35"/>
      <c r="F287" s="35"/>
      <c r="G287" s="19"/>
    </row>
    <row r="288" spans="2:7" x14ac:dyDescent="0.25">
      <c r="B288" s="35"/>
      <c r="C288" s="35"/>
      <c r="D288" s="35"/>
      <c r="E288" s="35"/>
      <c r="F288" s="35"/>
      <c r="G288" s="19"/>
    </row>
    <row r="289" spans="2:7" x14ac:dyDescent="0.25">
      <c r="B289" s="35"/>
      <c r="C289" s="35"/>
      <c r="D289" s="35"/>
      <c r="E289" s="35"/>
      <c r="F289" s="35"/>
      <c r="G289" s="19"/>
    </row>
    <row r="290" spans="2:7" x14ac:dyDescent="0.25">
      <c r="B290" s="35"/>
      <c r="C290" s="35"/>
      <c r="D290" s="35"/>
      <c r="E290" s="35"/>
      <c r="F290" s="35"/>
      <c r="G290" s="19"/>
    </row>
    <row r="291" spans="2:7" x14ac:dyDescent="0.25">
      <c r="B291" s="35"/>
      <c r="C291" s="35"/>
      <c r="D291" s="35"/>
      <c r="E291" s="35"/>
      <c r="F291" s="35"/>
      <c r="G291" s="19"/>
    </row>
    <row r="292" spans="2:7" x14ac:dyDescent="0.25">
      <c r="B292" s="35"/>
      <c r="C292" s="35"/>
      <c r="D292" s="35"/>
      <c r="E292" s="35"/>
      <c r="F292" s="35"/>
      <c r="G292" s="19"/>
    </row>
    <row r="293" spans="2:7" x14ac:dyDescent="0.25">
      <c r="B293" s="35"/>
      <c r="C293" s="35"/>
      <c r="D293" s="35"/>
      <c r="E293" s="35"/>
      <c r="F293" s="35"/>
      <c r="G293" s="19"/>
    </row>
    <row r="294" spans="2:7" x14ac:dyDescent="0.25">
      <c r="B294" s="35"/>
      <c r="C294" s="35"/>
      <c r="D294" s="35"/>
      <c r="E294" s="35"/>
      <c r="F294" s="35"/>
      <c r="G294" s="19"/>
    </row>
    <row r="295" spans="2:7" x14ac:dyDescent="0.25">
      <c r="B295" s="35"/>
      <c r="C295" s="35"/>
      <c r="D295" s="35"/>
      <c r="E295" s="35"/>
      <c r="F295" s="35"/>
      <c r="G295" s="19"/>
    </row>
    <row r="296" spans="2:7" x14ac:dyDescent="0.25">
      <c r="B296" s="35"/>
      <c r="C296" s="35"/>
      <c r="D296" s="35"/>
      <c r="E296" s="35"/>
      <c r="F296" s="35"/>
      <c r="G296" s="19"/>
    </row>
    <row r="297" spans="2:7" x14ac:dyDescent="0.25">
      <c r="B297" s="35"/>
      <c r="C297" s="35"/>
      <c r="D297" s="35"/>
      <c r="E297" s="35"/>
      <c r="F297" s="35"/>
      <c r="G297" s="19"/>
    </row>
    <row r="298" spans="2:7" x14ac:dyDescent="0.25">
      <c r="B298" s="35"/>
      <c r="C298" s="35"/>
      <c r="D298" s="35"/>
      <c r="E298" s="35"/>
      <c r="F298" s="35"/>
      <c r="G298" s="19"/>
    </row>
    <row r="299" spans="2:7" x14ac:dyDescent="0.25">
      <c r="B299" s="35"/>
      <c r="C299" s="35"/>
      <c r="D299" s="35"/>
      <c r="E299" s="35"/>
      <c r="F299" s="35"/>
      <c r="G299" s="19"/>
    </row>
    <row r="300" spans="2:7" x14ac:dyDescent="0.25">
      <c r="B300" s="35"/>
      <c r="C300" s="35"/>
      <c r="D300" s="35"/>
      <c r="E300" s="35"/>
      <c r="F300" s="35"/>
      <c r="G300" s="19"/>
    </row>
    <row r="301" spans="2:7" x14ac:dyDescent="0.25">
      <c r="B301" s="35"/>
      <c r="C301" s="35"/>
      <c r="D301" s="35"/>
      <c r="E301" s="35"/>
      <c r="F301" s="35"/>
      <c r="G301" s="19"/>
    </row>
    <row r="302" spans="2:7" x14ac:dyDescent="0.25">
      <c r="B302" s="35"/>
      <c r="C302" s="35"/>
      <c r="D302" s="35"/>
      <c r="E302" s="35"/>
      <c r="F302" s="35"/>
      <c r="G302" s="19"/>
    </row>
    <row r="303" spans="2:7" x14ac:dyDescent="0.25">
      <c r="B303" s="35"/>
      <c r="C303" s="35"/>
      <c r="D303" s="35"/>
      <c r="E303" s="35"/>
      <c r="F303" s="35"/>
      <c r="G303" s="19"/>
    </row>
    <row r="304" spans="2:7" x14ac:dyDescent="0.25">
      <c r="B304" s="35"/>
      <c r="C304" s="35"/>
      <c r="D304" s="35"/>
      <c r="E304" s="35"/>
      <c r="F304" s="35"/>
      <c r="G304" s="19"/>
    </row>
    <row r="305" spans="2:7" x14ac:dyDescent="0.25">
      <c r="B305" s="35"/>
      <c r="C305" s="35"/>
      <c r="D305" s="35"/>
      <c r="E305" s="35"/>
      <c r="F305" s="35"/>
      <c r="G305" s="19"/>
    </row>
    <row r="306" spans="2:7" x14ac:dyDescent="0.25">
      <c r="B306" s="35"/>
      <c r="C306" s="35"/>
      <c r="D306" s="35"/>
      <c r="E306" s="35"/>
      <c r="F306" s="35"/>
      <c r="G306" s="19"/>
    </row>
    <row r="307" spans="2:7" x14ac:dyDescent="0.25">
      <c r="B307" s="35"/>
      <c r="C307" s="35"/>
      <c r="D307" s="35"/>
      <c r="E307" s="35"/>
      <c r="F307" s="35"/>
      <c r="G307" s="19"/>
    </row>
    <row r="308" spans="2:7" x14ac:dyDescent="0.25">
      <c r="B308" s="35"/>
      <c r="C308" s="35"/>
      <c r="D308" s="35"/>
      <c r="E308" s="35"/>
      <c r="F308" s="35"/>
      <c r="G308" s="19"/>
    </row>
    <row r="309" spans="2:7" x14ac:dyDescent="0.25">
      <c r="B309" s="35"/>
      <c r="C309" s="35"/>
      <c r="D309" s="35"/>
      <c r="E309" s="35"/>
      <c r="F309" s="35"/>
      <c r="G309" s="19"/>
    </row>
    <row r="310" spans="2:7" x14ac:dyDescent="0.25">
      <c r="B310" s="35"/>
      <c r="C310" s="35"/>
      <c r="D310" s="35"/>
      <c r="E310" s="35"/>
      <c r="F310" s="35"/>
      <c r="G310" s="19"/>
    </row>
    <row r="311" spans="2:7" x14ac:dyDescent="0.25">
      <c r="B311" s="35"/>
      <c r="C311" s="35"/>
      <c r="D311" s="35"/>
      <c r="E311" s="35"/>
      <c r="F311" s="35"/>
      <c r="G311" s="19"/>
    </row>
    <row r="312" spans="2:7" x14ac:dyDescent="0.25">
      <c r="B312" s="35"/>
      <c r="C312" s="35"/>
      <c r="D312" s="35"/>
      <c r="E312" s="35"/>
      <c r="F312" s="35"/>
      <c r="G312" s="19"/>
    </row>
    <row r="313" spans="2:7" x14ac:dyDescent="0.25">
      <c r="B313" s="35"/>
      <c r="C313" s="35"/>
      <c r="D313" s="35"/>
      <c r="E313" s="35"/>
      <c r="F313" s="35"/>
      <c r="G313" s="19"/>
    </row>
    <row r="314" spans="2:7" x14ac:dyDescent="0.25">
      <c r="B314" s="35"/>
      <c r="C314" s="35"/>
      <c r="D314" s="35"/>
      <c r="E314" s="35"/>
      <c r="F314" s="35"/>
      <c r="G314" s="19"/>
    </row>
    <row r="315" spans="2:7" x14ac:dyDescent="0.25">
      <c r="B315" s="35"/>
      <c r="C315" s="35"/>
      <c r="D315" s="35"/>
      <c r="E315" s="35"/>
      <c r="F315" s="35"/>
      <c r="G315" s="19"/>
    </row>
    <row r="316" spans="2:7" x14ac:dyDescent="0.25">
      <c r="B316" s="35"/>
      <c r="C316" s="35"/>
      <c r="D316" s="35"/>
      <c r="E316" s="35"/>
      <c r="F316" s="35"/>
      <c r="G316" s="19"/>
    </row>
    <row r="317" spans="2:7" x14ac:dyDescent="0.25">
      <c r="B317" s="35"/>
      <c r="C317" s="35"/>
      <c r="D317" s="35"/>
      <c r="E317" s="35"/>
      <c r="F317" s="35"/>
      <c r="G317" s="19"/>
    </row>
    <row r="318" spans="2:7" x14ac:dyDescent="0.25">
      <c r="B318" s="35"/>
      <c r="C318" s="35"/>
      <c r="D318" s="35"/>
      <c r="E318" s="35"/>
      <c r="F318" s="35"/>
      <c r="G318" s="19"/>
    </row>
    <row r="319" spans="2:7" x14ac:dyDescent="0.25">
      <c r="B319" s="35"/>
      <c r="C319" s="35"/>
      <c r="D319" s="35"/>
      <c r="E319" s="35"/>
      <c r="F319" s="35"/>
      <c r="G319" s="19"/>
    </row>
    <row r="320" spans="2:7" x14ac:dyDescent="0.25">
      <c r="B320" s="35"/>
      <c r="C320" s="35"/>
      <c r="D320" s="35"/>
      <c r="E320" s="35"/>
      <c r="F320" s="35"/>
      <c r="G320" s="19"/>
    </row>
    <row r="321" spans="2:7" x14ac:dyDescent="0.25">
      <c r="B321" s="35"/>
      <c r="C321" s="35"/>
      <c r="D321" s="35"/>
      <c r="E321" s="35"/>
      <c r="F321" s="35"/>
      <c r="G321" s="19"/>
    </row>
    <row r="322" spans="2:7" x14ac:dyDescent="0.25">
      <c r="B322" s="35"/>
      <c r="C322" s="35"/>
      <c r="D322" s="35"/>
      <c r="E322" s="35"/>
      <c r="F322" s="35"/>
      <c r="G322" s="19"/>
    </row>
    <row r="323" spans="2:7" x14ac:dyDescent="0.25">
      <c r="B323" s="35"/>
      <c r="C323" s="35"/>
      <c r="D323" s="35"/>
      <c r="E323" s="35"/>
      <c r="F323" s="35"/>
      <c r="G323" s="19"/>
    </row>
    <row r="324" spans="2:7" x14ac:dyDescent="0.25">
      <c r="B324" s="35"/>
      <c r="C324" s="35"/>
      <c r="D324" s="35"/>
      <c r="E324" s="35"/>
      <c r="F324" s="35"/>
      <c r="G324" s="19"/>
    </row>
    <row r="325" spans="2:7" x14ac:dyDescent="0.25">
      <c r="B325" s="35"/>
      <c r="C325" s="35"/>
      <c r="D325" s="35"/>
      <c r="E325" s="35"/>
      <c r="F325" s="35"/>
      <c r="G325" s="19"/>
    </row>
    <row r="326" spans="2:7" x14ac:dyDescent="0.25">
      <c r="B326" s="35"/>
      <c r="C326" s="35"/>
      <c r="D326" s="35"/>
      <c r="E326" s="35"/>
      <c r="F326" s="35"/>
      <c r="G326" s="19"/>
    </row>
    <row r="327" spans="2:7" x14ac:dyDescent="0.25">
      <c r="B327" s="35"/>
      <c r="C327" s="35"/>
      <c r="D327" s="35"/>
      <c r="E327" s="35"/>
      <c r="F327" s="35"/>
      <c r="G327" s="19"/>
    </row>
    <row r="328" spans="2:7" x14ac:dyDescent="0.25">
      <c r="B328" s="35"/>
      <c r="C328" s="35"/>
      <c r="D328" s="35"/>
      <c r="E328" s="35"/>
      <c r="F328" s="35"/>
      <c r="G328" s="19"/>
    </row>
    <row r="329" spans="2:7" x14ac:dyDescent="0.25">
      <c r="B329" s="35"/>
      <c r="C329" s="35"/>
      <c r="D329" s="35"/>
      <c r="E329" s="35"/>
      <c r="F329" s="35"/>
      <c r="G329" s="19"/>
    </row>
    <row r="330" spans="2:7" x14ac:dyDescent="0.25">
      <c r="B330" s="35"/>
      <c r="C330" s="35"/>
      <c r="D330" s="35"/>
      <c r="E330" s="35"/>
      <c r="F330" s="35"/>
      <c r="G330" s="19"/>
    </row>
    <row r="331" spans="2:7" x14ac:dyDescent="0.25">
      <c r="B331" s="35"/>
      <c r="C331" s="35"/>
      <c r="D331" s="35"/>
      <c r="E331" s="35"/>
      <c r="F331" s="35"/>
      <c r="G331" s="19"/>
    </row>
    <row r="332" spans="2:7" x14ac:dyDescent="0.25">
      <c r="B332" s="35"/>
      <c r="C332" s="35"/>
      <c r="D332" s="35"/>
      <c r="E332" s="35"/>
      <c r="F332" s="35"/>
      <c r="G332" s="19"/>
    </row>
    <row r="333" spans="2:7" x14ac:dyDescent="0.25">
      <c r="B333" s="35"/>
      <c r="C333" s="35"/>
      <c r="D333" s="35"/>
      <c r="E333" s="35"/>
      <c r="F333" s="35"/>
      <c r="G333" s="19"/>
    </row>
    <row r="334" spans="2:7" x14ac:dyDescent="0.25">
      <c r="B334" s="35"/>
      <c r="C334" s="35"/>
      <c r="D334" s="35"/>
      <c r="E334" s="35"/>
      <c r="F334" s="35"/>
      <c r="G334" s="19"/>
    </row>
    <row r="335" spans="2:7" x14ac:dyDescent="0.25">
      <c r="B335" s="35"/>
      <c r="C335" s="35"/>
      <c r="D335" s="35"/>
      <c r="E335" s="35"/>
      <c r="F335" s="35"/>
      <c r="G335" s="19"/>
    </row>
    <row r="336" spans="2:7" x14ac:dyDescent="0.25">
      <c r="B336" s="35"/>
      <c r="C336" s="35"/>
      <c r="D336" s="35"/>
      <c r="E336" s="35"/>
      <c r="F336" s="35"/>
      <c r="G336" s="19"/>
    </row>
    <row r="337" spans="2:7" x14ac:dyDescent="0.25">
      <c r="B337" s="35"/>
      <c r="C337" s="35"/>
      <c r="D337" s="35"/>
      <c r="E337" s="35"/>
      <c r="F337" s="35"/>
      <c r="G337" s="19"/>
    </row>
    <row r="338" spans="2:7" x14ac:dyDescent="0.25">
      <c r="B338" s="35"/>
      <c r="C338" s="35"/>
      <c r="D338" s="35"/>
      <c r="E338" s="35"/>
      <c r="F338" s="35"/>
      <c r="G338" s="19"/>
    </row>
    <row r="339" spans="2:7" x14ac:dyDescent="0.25">
      <c r="B339" s="35"/>
      <c r="C339" s="35"/>
      <c r="D339" s="35"/>
      <c r="E339" s="35"/>
      <c r="F339" s="35"/>
      <c r="G339" s="19"/>
    </row>
    <row r="340" spans="2:7" x14ac:dyDescent="0.25">
      <c r="B340" s="35"/>
      <c r="C340" s="35"/>
      <c r="D340" s="35"/>
      <c r="E340" s="35"/>
      <c r="F340" s="35"/>
      <c r="G340" s="19"/>
    </row>
    <row r="341" spans="2:7" x14ac:dyDescent="0.25">
      <c r="B341" s="35"/>
      <c r="C341" s="35"/>
      <c r="D341" s="35"/>
      <c r="E341" s="35"/>
      <c r="F341" s="35"/>
      <c r="G341" s="19"/>
    </row>
    <row r="342" spans="2:7" x14ac:dyDescent="0.25">
      <c r="B342" s="35"/>
      <c r="C342" s="35"/>
      <c r="D342" s="35"/>
      <c r="E342" s="35"/>
      <c r="F342" s="35"/>
      <c r="G342" s="19"/>
    </row>
    <row r="343" spans="2:7" x14ac:dyDescent="0.25">
      <c r="B343" s="35"/>
      <c r="C343" s="35"/>
      <c r="D343" s="35"/>
      <c r="E343" s="35"/>
      <c r="F343" s="35"/>
      <c r="G343" s="19"/>
    </row>
    <row r="344" spans="2:7" x14ac:dyDescent="0.25">
      <c r="B344" s="35"/>
      <c r="C344" s="35"/>
      <c r="D344" s="35"/>
      <c r="E344" s="35"/>
      <c r="F344" s="35"/>
      <c r="G344" s="19"/>
    </row>
    <row r="345" spans="2:7" x14ac:dyDescent="0.25">
      <c r="B345" s="35"/>
      <c r="C345" s="35"/>
      <c r="D345" s="35"/>
      <c r="E345" s="35"/>
      <c r="F345" s="35"/>
      <c r="G345" s="19"/>
    </row>
    <row r="346" spans="2:7" x14ac:dyDescent="0.25">
      <c r="B346" s="35"/>
      <c r="C346" s="35"/>
      <c r="D346" s="35"/>
      <c r="E346" s="35"/>
      <c r="F346" s="35"/>
      <c r="G346" s="19"/>
    </row>
    <row r="347" spans="2:7" x14ac:dyDescent="0.25">
      <c r="B347" s="35"/>
      <c r="C347" s="35"/>
      <c r="D347" s="35"/>
      <c r="E347" s="35"/>
      <c r="F347" s="35"/>
      <c r="G347" s="19"/>
    </row>
    <row r="348" spans="2:7" x14ac:dyDescent="0.25">
      <c r="B348" s="35"/>
      <c r="C348" s="35"/>
      <c r="D348" s="35"/>
      <c r="E348" s="35"/>
      <c r="F348" s="35"/>
      <c r="G348" s="19"/>
    </row>
    <row r="349" spans="2:7" x14ac:dyDescent="0.25">
      <c r="B349" s="35"/>
      <c r="C349" s="35"/>
      <c r="D349" s="35"/>
      <c r="E349" s="35"/>
      <c r="F349" s="35"/>
      <c r="G349" s="19"/>
    </row>
    <row r="350" spans="2:7" x14ac:dyDescent="0.25">
      <c r="B350" s="35"/>
      <c r="C350" s="35"/>
      <c r="D350" s="35"/>
      <c r="E350" s="35"/>
      <c r="F350" s="35"/>
      <c r="G350" s="19"/>
    </row>
    <row r="351" spans="2:7" x14ac:dyDescent="0.25">
      <c r="B351" s="35"/>
      <c r="C351" s="35"/>
      <c r="D351" s="35"/>
      <c r="E351" s="35"/>
      <c r="F351" s="35"/>
      <c r="G351" s="19"/>
    </row>
    <row r="352" spans="2:7" x14ac:dyDescent="0.25">
      <c r="B352" s="35"/>
      <c r="C352" s="35"/>
      <c r="D352" s="35"/>
      <c r="E352" s="35"/>
      <c r="F352" s="35"/>
      <c r="G352" s="19"/>
    </row>
    <row r="353" spans="2:7" x14ac:dyDescent="0.25">
      <c r="B353" s="35"/>
      <c r="C353" s="35"/>
      <c r="D353" s="35"/>
      <c r="E353" s="35"/>
      <c r="F353" s="35"/>
      <c r="G353" s="19"/>
    </row>
    <row r="354" spans="2:7" x14ac:dyDescent="0.25">
      <c r="B354" s="35"/>
      <c r="C354" s="35"/>
      <c r="D354" s="35"/>
      <c r="E354" s="35"/>
      <c r="F354" s="35"/>
      <c r="G354" s="19"/>
    </row>
    <row r="355" spans="2:7" x14ac:dyDescent="0.25">
      <c r="B355" s="35"/>
      <c r="C355" s="35"/>
      <c r="D355" s="35"/>
      <c r="E355" s="35"/>
      <c r="F355" s="35"/>
      <c r="G355" s="19"/>
    </row>
    <row r="356" spans="2:7" x14ac:dyDescent="0.25">
      <c r="B356" s="35"/>
      <c r="C356" s="35"/>
      <c r="D356" s="35"/>
      <c r="E356" s="35"/>
      <c r="F356" s="35"/>
      <c r="G356" s="19"/>
    </row>
    <row r="357" spans="2:7" x14ac:dyDescent="0.25">
      <c r="B357" s="35"/>
      <c r="C357" s="35"/>
      <c r="D357" s="35"/>
      <c r="E357" s="35"/>
      <c r="F357" s="35"/>
      <c r="G357" s="19"/>
    </row>
    <row r="358" spans="2:7" x14ac:dyDescent="0.25">
      <c r="B358" s="35"/>
      <c r="C358" s="35"/>
      <c r="D358" s="35"/>
      <c r="E358" s="35"/>
      <c r="F358" s="35"/>
      <c r="G358" s="19"/>
    </row>
    <row r="359" spans="2:7" x14ac:dyDescent="0.25">
      <c r="B359" s="35"/>
      <c r="C359" s="35"/>
      <c r="D359" s="35"/>
      <c r="E359" s="35"/>
      <c r="F359" s="35"/>
      <c r="G359" s="19"/>
    </row>
    <row r="360" spans="2:7" x14ac:dyDescent="0.25">
      <c r="B360" s="35"/>
      <c r="C360" s="35"/>
      <c r="D360" s="35"/>
      <c r="E360" s="35"/>
      <c r="F360" s="35"/>
      <c r="G360" s="19"/>
    </row>
    <row r="361" spans="2:7" x14ac:dyDescent="0.25">
      <c r="B361" s="35"/>
      <c r="C361" s="35"/>
      <c r="D361" s="35"/>
      <c r="E361" s="35"/>
      <c r="F361" s="35"/>
      <c r="G361" s="19"/>
    </row>
    <row r="362" spans="2:7" x14ac:dyDescent="0.25">
      <c r="B362" s="35"/>
      <c r="C362" s="35"/>
      <c r="D362" s="35"/>
      <c r="E362" s="35"/>
      <c r="F362" s="35"/>
      <c r="G362" s="19"/>
    </row>
    <row r="363" spans="2:7" x14ac:dyDescent="0.25">
      <c r="B363" s="35"/>
      <c r="C363" s="35"/>
      <c r="D363" s="35"/>
      <c r="E363" s="35"/>
      <c r="F363" s="35"/>
      <c r="G363" s="19"/>
    </row>
    <row r="364" spans="2:7" x14ac:dyDescent="0.25">
      <c r="B364" s="35"/>
      <c r="C364" s="35"/>
      <c r="D364" s="35"/>
      <c r="E364" s="35"/>
      <c r="F364" s="35"/>
      <c r="G364" s="19"/>
    </row>
    <row r="365" spans="2:7" x14ac:dyDescent="0.25">
      <c r="B365" s="35"/>
      <c r="C365" s="35"/>
      <c r="D365" s="35"/>
      <c r="E365" s="35"/>
      <c r="F365" s="35"/>
      <c r="G365" s="19"/>
    </row>
    <row r="366" spans="2:7" x14ac:dyDescent="0.25">
      <c r="B366" s="35"/>
      <c r="C366" s="35"/>
      <c r="D366" s="35"/>
      <c r="E366" s="35"/>
      <c r="F366" s="35"/>
      <c r="G366" s="19"/>
    </row>
    <row r="367" spans="2:7" x14ac:dyDescent="0.25">
      <c r="B367" s="35"/>
      <c r="C367" s="35"/>
      <c r="D367" s="35"/>
      <c r="E367" s="35"/>
      <c r="F367" s="35"/>
      <c r="G367" s="19"/>
    </row>
    <row r="368" spans="2:7" x14ac:dyDescent="0.25">
      <c r="B368" s="35"/>
      <c r="C368" s="35"/>
      <c r="D368" s="35"/>
      <c r="E368" s="35"/>
      <c r="F368" s="35"/>
      <c r="G368" s="19"/>
    </row>
    <row r="369" spans="2:7" x14ac:dyDescent="0.25">
      <c r="B369" s="35"/>
      <c r="C369" s="35"/>
      <c r="D369" s="35"/>
      <c r="E369" s="35"/>
      <c r="F369" s="35"/>
      <c r="G369" s="19"/>
    </row>
    <row r="370" spans="2:7" x14ac:dyDescent="0.25">
      <c r="B370" s="35"/>
      <c r="C370" s="35"/>
      <c r="D370" s="35"/>
      <c r="E370" s="35"/>
      <c r="F370" s="35"/>
      <c r="G370" s="19"/>
    </row>
    <row r="371" spans="2:7" x14ac:dyDescent="0.25">
      <c r="B371" s="35"/>
      <c r="C371" s="35"/>
      <c r="D371" s="35"/>
      <c r="E371" s="35"/>
      <c r="F371" s="35"/>
      <c r="G371" s="19"/>
    </row>
    <row r="372" spans="2:7" x14ac:dyDescent="0.25">
      <c r="B372" s="35"/>
      <c r="C372" s="35"/>
      <c r="D372" s="35"/>
      <c r="E372" s="35"/>
      <c r="F372" s="35"/>
      <c r="G372" s="19"/>
    </row>
    <row r="373" spans="2:7" x14ac:dyDescent="0.25">
      <c r="B373" s="35"/>
      <c r="C373" s="35"/>
      <c r="D373" s="35"/>
      <c r="E373" s="35"/>
      <c r="F373" s="35"/>
      <c r="G373" s="19"/>
    </row>
    <row r="374" spans="2:7" x14ac:dyDescent="0.25">
      <c r="B374" s="35"/>
      <c r="C374" s="35"/>
      <c r="D374" s="35"/>
      <c r="E374" s="35"/>
      <c r="F374" s="35"/>
      <c r="G374" s="19"/>
    </row>
    <row r="375" spans="2:7" x14ac:dyDescent="0.25">
      <c r="B375" s="35"/>
      <c r="C375" s="35"/>
      <c r="D375" s="35"/>
      <c r="E375" s="35"/>
      <c r="F375" s="35"/>
      <c r="G375" s="19"/>
    </row>
    <row r="376" spans="2:7" x14ac:dyDescent="0.25">
      <c r="B376" s="35"/>
      <c r="C376" s="35"/>
      <c r="D376" s="35"/>
      <c r="E376" s="35"/>
      <c r="F376" s="35"/>
      <c r="G376" s="19"/>
    </row>
    <row r="377" spans="2:7" x14ac:dyDescent="0.25">
      <c r="B377" s="35"/>
      <c r="C377" s="35"/>
      <c r="D377" s="35"/>
      <c r="E377" s="35"/>
      <c r="F377" s="35"/>
      <c r="G377" s="19"/>
    </row>
    <row r="378" spans="2:7" x14ac:dyDescent="0.25">
      <c r="B378" s="35"/>
      <c r="C378" s="35"/>
      <c r="D378" s="35"/>
      <c r="E378" s="35"/>
      <c r="F378" s="35"/>
      <c r="G378" s="19"/>
    </row>
    <row r="379" spans="2:7" x14ac:dyDescent="0.25">
      <c r="B379" s="35"/>
      <c r="C379" s="35"/>
      <c r="D379" s="35"/>
      <c r="E379" s="35"/>
      <c r="F379" s="35"/>
      <c r="G379" s="19"/>
    </row>
    <row r="380" spans="2:7" x14ac:dyDescent="0.25">
      <c r="B380" s="35"/>
      <c r="C380" s="35"/>
      <c r="D380" s="35"/>
      <c r="E380" s="35"/>
      <c r="F380" s="35"/>
      <c r="G380" s="19"/>
    </row>
    <row r="381" spans="2:7" x14ac:dyDescent="0.25">
      <c r="B381" s="35"/>
      <c r="C381" s="35"/>
      <c r="D381" s="35"/>
      <c r="E381" s="35"/>
      <c r="F381" s="35"/>
      <c r="G381" s="19"/>
    </row>
    <row r="382" spans="2:7" x14ac:dyDescent="0.25">
      <c r="B382" s="35"/>
      <c r="C382" s="35"/>
      <c r="D382" s="35"/>
      <c r="E382" s="35"/>
      <c r="F382" s="35"/>
      <c r="G382" s="19"/>
    </row>
    <row r="383" spans="2:7" x14ac:dyDescent="0.25">
      <c r="B383" s="35"/>
      <c r="C383" s="35"/>
      <c r="D383" s="35"/>
      <c r="E383" s="35"/>
      <c r="F383" s="35"/>
      <c r="G383" s="19"/>
    </row>
    <row r="384" spans="2:7" x14ac:dyDescent="0.25">
      <c r="B384" s="35"/>
      <c r="C384" s="35"/>
      <c r="D384" s="35"/>
      <c r="E384" s="35"/>
      <c r="F384" s="35"/>
      <c r="G384" s="19"/>
    </row>
    <row r="385" spans="2:7" x14ac:dyDescent="0.25">
      <c r="B385" s="35"/>
      <c r="C385" s="35"/>
      <c r="D385" s="35"/>
      <c r="E385" s="35"/>
      <c r="F385" s="35"/>
      <c r="G385" s="19"/>
    </row>
    <row r="386" spans="2:7" x14ac:dyDescent="0.25">
      <c r="B386" s="35"/>
      <c r="C386" s="35"/>
      <c r="D386" s="35"/>
      <c r="E386" s="35"/>
      <c r="F386" s="35"/>
      <c r="G386" s="19"/>
    </row>
    <row r="387" spans="2:7" x14ac:dyDescent="0.25">
      <c r="B387" s="35"/>
      <c r="C387" s="35"/>
      <c r="D387" s="35"/>
      <c r="E387" s="35"/>
      <c r="F387" s="35"/>
      <c r="G387" s="19"/>
    </row>
    <row r="388" spans="2:7" x14ac:dyDescent="0.25">
      <c r="B388" s="35"/>
      <c r="C388" s="35"/>
      <c r="D388" s="35"/>
      <c r="E388" s="35"/>
      <c r="F388" s="35"/>
      <c r="G388" s="19"/>
    </row>
    <row r="389" spans="2:7" x14ac:dyDescent="0.25">
      <c r="B389" s="35"/>
      <c r="C389" s="35"/>
      <c r="D389" s="35"/>
      <c r="E389" s="35"/>
      <c r="F389" s="35"/>
      <c r="G389" s="19"/>
    </row>
    <row r="390" spans="2:7" x14ac:dyDescent="0.25">
      <c r="B390" s="35"/>
      <c r="C390" s="35"/>
      <c r="D390" s="35"/>
      <c r="E390" s="35"/>
      <c r="F390" s="35"/>
      <c r="G390" s="19"/>
    </row>
    <row r="391" spans="2:7" x14ac:dyDescent="0.25">
      <c r="B391" s="35"/>
      <c r="C391" s="35"/>
      <c r="D391" s="35"/>
      <c r="E391" s="35"/>
      <c r="F391" s="35"/>
      <c r="G391" s="19"/>
    </row>
    <row r="392" spans="2:7" x14ac:dyDescent="0.25">
      <c r="B392" s="35"/>
      <c r="C392" s="35"/>
      <c r="D392" s="35"/>
      <c r="E392" s="35"/>
      <c r="F392" s="35"/>
      <c r="G392" s="19"/>
    </row>
    <row r="393" spans="2:7" x14ac:dyDescent="0.25">
      <c r="B393" s="35"/>
      <c r="C393" s="35"/>
      <c r="D393" s="35"/>
      <c r="E393" s="35"/>
      <c r="F393" s="35"/>
      <c r="G393" s="19"/>
    </row>
    <row r="394" spans="2:7" x14ac:dyDescent="0.25">
      <c r="B394" s="35"/>
      <c r="C394" s="35"/>
      <c r="D394" s="35"/>
      <c r="E394" s="35"/>
      <c r="F394" s="35"/>
      <c r="G394" s="19"/>
    </row>
    <row r="395" spans="2:7" x14ac:dyDescent="0.25">
      <c r="B395" s="35"/>
      <c r="C395" s="35"/>
      <c r="D395" s="35"/>
      <c r="E395" s="35"/>
      <c r="F395" s="35"/>
      <c r="G395" s="19"/>
    </row>
    <row r="396" spans="2:7" x14ac:dyDescent="0.25">
      <c r="B396" s="35"/>
      <c r="C396" s="35"/>
      <c r="D396" s="35"/>
      <c r="E396" s="35"/>
      <c r="F396" s="35"/>
      <c r="G396" s="19"/>
    </row>
    <row r="397" spans="2:7" x14ac:dyDescent="0.25">
      <c r="B397" s="35"/>
      <c r="C397" s="35"/>
      <c r="D397" s="35"/>
      <c r="E397" s="35"/>
      <c r="F397" s="35"/>
      <c r="G397" s="19"/>
    </row>
    <row r="398" spans="2:7" x14ac:dyDescent="0.25">
      <c r="B398" s="35"/>
      <c r="C398" s="35"/>
      <c r="D398" s="35"/>
      <c r="E398" s="35"/>
      <c r="F398" s="35"/>
      <c r="G398" s="19"/>
    </row>
    <row r="399" spans="2:7" x14ac:dyDescent="0.25">
      <c r="B399" s="35"/>
      <c r="C399" s="35"/>
      <c r="D399" s="35"/>
      <c r="E399" s="35"/>
      <c r="F399" s="35"/>
      <c r="G399" s="19"/>
    </row>
    <row r="400" spans="2:7" x14ac:dyDescent="0.25">
      <c r="B400" s="35"/>
      <c r="C400" s="35"/>
      <c r="D400" s="35"/>
      <c r="E400" s="35"/>
      <c r="F400" s="35"/>
      <c r="G400" s="19"/>
    </row>
    <row r="401" spans="2:7" x14ac:dyDescent="0.25">
      <c r="B401" s="35"/>
      <c r="C401" s="35"/>
      <c r="D401" s="35"/>
      <c r="E401" s="35"/>
      <c r="F401" s="35"/>
      <c r="G401" s="19"/>
    </row>
    <row r="402" spans="2:7" x14ac:dyDescent="0.25">
      <c r="B402" s="35"/>
      <c r="C402" s="35"/>
      <c r="D402" s="35"/>
      <c r="E402" s="35"/>
      <c r="F402" s="35"/>
      <c r="G402" s="19"/>
    </row>
    <row r="403" spans="2:7" x14ac:dyDescent="0.25">
      <c r="B403" s="35"/>
      <c r="C403" s="35"/>
      <c r="D403" s="35"/>
      <c r="E403" s="35"/>
      <c r="F403" s="35"/>
      <c r="G403" s="19"/>
    </row>
    <row r="404" spans="2:7" x14ac:dyDescent="0.25">
      <c r="B404" s="35"/>
      <c r="C404" s="35"/>
      <c r="D404" s="35"/>
      <c r="E404" s="35"/>
      <c r="F404" s="35"/>
      <c r="G404" s="19"/>
    </row>
    <row r="405" spans="2:7" x14ac:dyDescent="0.25">
      <c r="B405" s="35"/>
      <c r="C405" s="35"/>
      <c r="D405" s="35"/>
      <c r="E405" s="35"/>
      <c r="F405" s="35"/>
      <c r="G405" s="19"/>
    </row>
    <row r="406" spans="2:7" x14ac:dyDescent="0.25">
      <c r="B406" s="35"/>
      <c r="C406" s="35"/>
      <c r="D406" s="35"/>
      <c r="E406" s="35"/>
      <c r="F406" s="35"/>
      <c r="G406" s="19"/>
    </row>
    <row r="407" spans="2:7" x14ac:dyDescent="0.25">
      <c r="B407" s="35"/>
      <c r="C407" s="35"/>
      <c r="D407" s="35"/>
      <c r="E407" s="35"/>
      <c r="F407" s="35"/>
      <c r="G407" s="19"/>
    </row>
    <row r="408" spans="2:7" x14ac:dyDescent="0.25">
      <c r="B408" s="35"/>
      <c r="C408" s="35"/>
      <c r="D408" s="35"/>
      <c r="E408" s="35"/>
      <c r="F408" s="35"/>
      <c r="G408" s="19"/>
    </row>
    <row r="409" spans="2:7" x14ac:dyDescent="0.25">
      <c r="B409" s="35"/>
      <c r="C409" s="35"/>
      <c r="D409" s="35"/>
      <c r="E409" s="35"/>
      <c r="F409" s="35"/>
      <c r="G409" s="19"/>
    </row>
    <row r="410" spans="2:7" x14ac:dyDescent="0.25">
      <c r="B410" s="35"/>
      <c r="C410" s="35"/>
      <c r="D410" s="35"/>
      <c r="E410" s="35"/>
      <c r="F410" s="35"/>
      <c r="G410" s="19"/>
    </row>
    <row r="411" spans="2:7" x14ac:dyDescent="0.25">
      <c r="B411" s="35"/>
      <c r="C411" s="35"/>
      <c r="D411" s="35"/>
      <c r="E411" s="35"/>
      <c r="F411" s="35"/>
      <c r="G411" s="19"/>
    </row>
    <row r="412" spans="2:7" x14ac:dyDescent="0.25">
      <c r="B412" s="35"/>
      <c r="C412" s="35"/>
      <c r="D412" s="35"/>
      <c r="E412" s="35"/>
      <c r="F412" s="35"/>
      <c r="G412" s="19"/>
    </row>
    <row r="413" spans="2:7" x14ac:dyDescent="0.25">
      <c r="B413" s="35"/>
      <c r="C413" s="35"/>
      <c r="D413" s="35"/>
      <c r="E413" s="35"/>
      <c r="F413" s="35"/>
      <c r="G413" s="19"/>
    </row>
    <row r="414" spans="2:7" x14ac:dyDescent="0.25">
      <c r="B414" s="35"/>
      <c r="C414" s="35"/>
      <c r="D414" s="35"/>
      <c r="E414" s="35"/>
      <c r="F414" s="35"/>
      <c r="G414" s="19"/>
    </row>
    <row r="415" spans="2:7" x14ac:dyDescent="0.25">
      <c r="B415" s="35"/>
      <c r="C415" s="35"/>
      <c r="D415" s="35"/>
      <c r="E415" s="35"/>
      <c r="F415" s="35"/>
      <c r="G415" s="19"/>
    </row>
    <row r="416" spans="2:7" x14ac:dyDescent="0.25">
      <c r="B416" s="35"/>
      <c r="C416" s="35"/>
      <c r="D416" s="35"/>
      <c r="E416" s="35"/>
      <c r="F416" s="35"/>
      <c r="G416" s="19"/>
    </row>
    <row r="417" spans="2:7" x14ac:dyDescent="0.25">
      <c r="B417" s="35"/>
      <c r="C417" s="35"/>
      <c r="D417" s="35"/>
      <c r="E417" s="35"/>
      <c r="F417" s="35"/>
      <c r="G417" s="19"/>
    </row>
    <row r="418" spans="2:7" x14ac:dyDescent="0.25">
      <c r="B418" s="35"/>
      <c r="C418" s="35"/>
      <c r="D418" s="35"/>
      <c r="E418" s="35"/>
      <c r="F418" s="35"/>
      <c r="G418" s="19"/>
    </row>
    <row r="419" spans="2:7" x14ac:dyDescent="0.25">
      <c r="B419" s="35"/>
      <c r="C419" s="35"/>
      <c r="D419" s="35"/>
      <c r="E419" s="35"/>
      <c r="F419" s="35"/>
      <c r="G419" s="19"/>
    </row>
    <row r="420" spans="2:7" x14ac:dyDescent="0.25">
      <c r="B420" s="35"/>
      <c r="C420" s="35"/>
      <c r="D420" s="35"/>
      <c r="E420" s="35"/>
      <c r="F420" s="35"/>
      <c r="G420" s="19"/>
    </row>
    <row r="421" spans="2:7" x14ac:dyDescent="0.25">
      <c r="B421" s="35"/>
      <c r="C421" s="35"/>
      <c r="D421" s="35"/>
      <c r="E421" s="35"/>
      <c r="F421" s="35"/>
      <c r="G421" s="19"/>
    </row>
    <row r="422" spans="2:7" x14ac:dyDescent="0.25">
      <c r="B422" s="35"/>
      <c r="C422" s="35"/>
      <c r="D422" s="35"/>
      <c r="E422" s="35"/>
      <c r="F422" s="35"/>
      <c r="G422" s="19"/>
    </row>
    <row r="423" spans="2:7" x14ac:dyDescent="0.25">
      <c r="B423" s="35"/>
      <c r="C423" s="35"/>
      <c r="D423" s="35"/>
      <c r="E423" s="35"/>
      <c r="F423" s="35"/>
      <c r="G423" s="19"/>
    </row>
    <row r="424" spans="2:7" x14ac:dyDescent="0.25">
      <c r="B424" s="35"/>
      <c r="C424" s="35"/>
      <c r="D424" s="35"/>
      <c r="E424" s="35"/>
      <c r="F424" s="35"/>
      <c r="G424" s="19"/>
    </row>
    <row r="425" spans="2:7" x14ac:dyDescent="0.25">
      <c r="B425" s="35"/>
      <c r="C425" s="35"/>
      <c r="D425" s="35"/>
      <c r="E425" s="35"/>
      <c r="F425" s="35"/>
      <c r="G425" s="19"/>
    </row>
    <row r="426" spans="2:7" x14ac:dyDescent="0.25">
      <c r="B426" s="35"/>
      <c r="C426" s="35"/>
      <c r="D426" s="35"/>
      <c r="E426" s="35"/>
      <c r="F426" s="35"/>
      <c r="G426" s="19"/>
    </row>
    <row r="427" spans="2:7" x14ac:dyDescent="0.25">
      <c r="B427" s="35"/>
      <c r="C427" s="35"/>
      <c r="D427" s="35"/>
      <c r="E427" s="35"/>
      <c r="F427" s="35"/>
      <c r="G427" s="19"/>
    </row>
    <row r="428" spans="2:7" x14ac:dyDescent="0.25">
      <c r="B428" s="35"/>
      <c r="C428" s="35"/>
      <c r="D428" s="35"/>
      <c r="E428" s="35"/>
      <c r="F428" s="35"/>
      <c r="G428" s="19"/>
    </row>
    <row r="429" spans="2:7" x14ac:dyDescent="0.25">
      <c r="B429" s="35"/>
      <c r="C429" s="35"/>
      <c r="D429" s="35"/>
      <c r="E429" s="35"/>
      <c r="F429" s="35"/>
      <c r="G429" s="19"/>
    </row>
    <row r="430" spans="2:7" x14ac:dyDescent="0.25">
      <c r="B430" s="35"/>
      <c r="C430" s="35"/>
      <c r="D430" s="35"/>
      <c r="E430" s="35"/>
      <c r="F430" s="35"/>
      <c r="G430" s="19"/>
    </row>
    <row r="431" spans="2:7" x14ac:dyDescent="0.25">
      <c r="B431" s="35"/>
      <c r="C431" s="35"/>
      <c r="D431" s="35"/>
      <c r="E431" s="35"/>
      <c r="F431" s="35"/>
      <c r="G431" s="19"/>
    </row>
    <row r="432" spans="2:7" x14ac:dyDescent="0.25">
      <c r="B432" s="35"/>
      <c r="C432" s="35"/>
      <c r="D432" s="35"/>
      <c r="E432" s="35"/>
      <c r="F432" s="35"/>
      <c r="G432" s="19"/>
    </row>
    <row r="433" spans="2:7" x14ac:dyDescent="0.25">
      <c r="B433" s="35"/>
      <c r="C433" s="35"/>
      <c r="D433" s="35"/>
      <c r="E433" s="35"/>
      <c r="F433" s="35"/>
      <c r="G433" s="19"/>
    </row>
    <row r="434" spans="2:7" x14ac:dyDescent="0.25">
      <c r="B434" s="35"/>
      <c r="C434" s="35"/>
      <c r="D434" s="35"/>
      <c r="E434" s="35"/>
      <c r="F434" s="35"/>
      <c r="G434" s="19"/>
    </row>
    <row r="435" spans="2:7" x14ac:dyDescent="0.25">
      <c r="B435" s="35"/>
      <c r="C435" s="35"/>
      <c r="D435" s="35"/>
      <c r="E435" s="35"/>
      <c r="F435" s="35"/>
      <c r="G435" s="19"/>
    </row>
    <row r="436" spans="2:7" x14ac:dyDescent="0.25">
      <c r="B436" s="35"/>
      <c r="C436" s="35"/>
      <c r="D436" s="35"/>
      <c r="E436" s="35"/>
      <c r="F436" s="35"/>
      <c r="G436" s="19"/>
    </row>
    <row r="437" spans="2:7" x14ac:dyDescent="0.25">
      <c r="B437" s="35"/>
      <c r="C437" s="35"/>
      <c r="D437" s="35"/>
      <c r="E437" s="35"/>
      <c r="F437" s="35"/>
      <c r="G437" s="19"/>
    </row>
    <row r="438" spans="2:7" x14ac:dyDescent="0.25">
      <c r="B438" s="35"/>
      <c r="C438" s="35"/>
      <c r="D438" s="35"/>
      <c r="E438" s="35"/>
      <c r="F438" s="35"/>
      <c r="G438" s="19"/>
    </row>
    <row r="439" spans="2:7" x14ac:dyDescent="0.25">
      <c r="B439" s="35"/>
      <c r="C439" s="35"/>
      <c r="D439" s="35"/>
      <c r="E439" s="35"/>
      <c r="F439" s="35"/>
      <c r="G439" s="19"/>
    </row>
    <row r="440" spans="2:7" x14ac:dyDescent="0.25">
      <c r="B440" s="35"/>
      <c r="C440" s="35"/>
      <c r="D440" s="35"/>
      <c r="E440" s="35"/>
      <c r="F440" s="35"/>
      <c r="G440" s="19"/>
    </row>
    <row r="441" spans="2:7" x14ac:dyDescent="0.25">
      <c r="B441" s="35"/>
      <c r="C441" s="35"/>
      <c r="D441" s="35"/>
      <c r="E441" s="35"/>
      <c r="F441" s="35"/>
      <c r="G441" s="19"/>
    </row>
    <row r="442" spans="2:7" x14ac:dyDescent="0.25">
      <c r="B442" s="35"/>
      <c r="C442" s="35"/>
      <c r="D442" s="35"/>
      <c r="E442" s="35"/>
      <c r="F442" s="35"/>
      <c r="G442" s="19"/>
    </row>
    <row r="443" spans="2:7" x14ac:dyDescent="0.25">
      <c r="B443" s="35"/>
      <c r="C443" s="35"/>
      <c r="D443" s="35"/>
      <c r="E443" s="35"/>
      <c r="F443" s="35"/>
      <c r="G443" s="19"/>
    </row>
    <row r="444" spans="2:7" x14ac:dyDescent="0.25">
      <c r="B444" s="35"/>
      <c r="C444" s="35"/>
      <c r="D444" s="35"/>
      <c r="E444" s="35"/>
      <c r="F444" s="35"/>
      <c r="G444" s="19"/>
    </row>
    <row r="445" spans="2:7" x14ac:dyDescent="0.25">
      <c r="B445" s="35"/>
      <c r="C445" s="35"/>
      <c r="D445" s="35"/>
      <c r="E445" s="35"/>
      <c r="F445" s="35"/>
      <c r="G445" s="19"/>
    </row>
    <row r="446" spans="2:7" x14ac:dyDescent="0.25">
      <c r="B446" s="35"/>
      <c r="C446" s="35"/>
      <c r="D446" s="35"/>
      <c r="E446" s="35"/>
      <c r="F446" s="35"/>
      <c r="G446" s="19"/>
    </row>
    <row r="447" spans="2:7" x14ac:dyDescent="0.25">
      <c r="B447" s="19"/>
      <c r="C447" s="19"/>
      <c r="D447" s="19"/>
      <c r="E447" s="19"/>
      <c r="F447" s="19"/>
      <c r="G447" s="19"/>
    </row>
    <row r="448" spans="2:7" x14ac:dyDescent="0.25">
      <c r="B448" s="19"/>
      <c r="C448" s="19"/>
      <c r="D448" s="19"/>
      <c r="E448" s="19"/>
      <c r="F448" s="19"/>
      <c r="G448" s="19"/>
    </row>
    <row r="449" spans="2:7" x14ac:dyDescent="0.25">
      <c r="B449" s="19"/>
      <c r="C449" s="19"/>
      <c r="D449" s="19"/>
      <c r="E449" s="19"/>
      <c r="F449" s="19"/>
      <c r="G449" s="19"/>
    </row>
    <row r="450" spans="2:7" x14ac:dyDescent="0.25">
      <c r="B450" s="19"/>
      <c r="C450" s="19"/>
      <c r="D450" s="19"/>
      <c r="E450" s="19"/>
      <c r="F450" s="19"/>
      <c r="G450" s="19"/>
    </row>
    <row r="451" spans="2:7" x14ac:dyDescent="0.25">
      <c r="B451" s="19"/>
      <c r="C451" s="19"/>
      <c r="D451" s="19"/>
      <c r="E451" s="19"/>
      <c r="F451" s="19"/>
      <c r="G451" s="19"/>
    </row>
    <row r="452" spans="2:7" x14ac:dyDescent="0.25">
      <c r="B452" s="19"/>
      <c r="C452" s="19"/>
      <c r="D452" s="19"/>
      <c r="E452" s="19"/>
      <c r="F452" s="19"/>
      <c r="G452" s="19"/>
    </row>
    <row r="453" spans="2:7" x14ac:dyDescent="0.25">
      <c r="B453" s="19"/>
      <c r="C453" s="19"/>
      <c r="D453" s="19"/>
      <c r="E453" s="19"/>
      <c r="F453" s="19"/>
      <c r="G453" s="19"/>
    </row>
    <row r="454" spans="2:7" x14ac:dyDescent="0.25">
      <c r="B454" s="19"/>
      <c r="C454" s="19"/>
      <c r="D454" s="19"/>
      <c r="E454" s="19"/>
      <c r="F454" s="19"/>
      <c r="G454" s="19"/>
    </row>
    <row r="455" spans="2:7" x14ac:dyDescent="0.25">
      <c r="B455" s="19"/>
      <c r="C455" s="19"/>
      <c r="D455" s="19"/>
      <c r="E455" s="19"/>
      <c r="F455" s="19"/>
      <c r="G455" s="19"/>
    </row>
    <row r="456" spans="2:7" x14ac:dyDescent="0.25">
      <c r="B456" s="19"/>
      <c r="C456" s="19"/>
      <c r="D456" s="19"/>
      <c r="E456" s="19"/>
      <c r="F456" s="19"/>
      <c r="G456" s="19"/>
    </row>
    <row r="457" spans="2:7" x14ac:dyDescent="0.25">
      <c r="B457" s="19"/>
      <c r="C457" s="19"/>
      <c r="D457" s="19"/>
      <c r="E457" s="19"/>
      <c r="F457" s="19"/>
      <c r="G457" s="19"/>
    </row>
    <row r="458" spans="2:7" x14ac:dyDescent="0.25">
      <c r="B458" s="19"/>
      <c r="C458" s="19"/>
      <c r="D458" s="19"/>
      <c r="E458" s="19"/>
      <c r="F458" s="19"/>
      <c r="G458" s="19"/>
    </row>
    <row r="459" spans="2:7" x14ac:dyDescent="0.25">
      <c r="B459" s="19"/>
      <c r="C459" s="19"/>
      <c r="D459" s="19"/>
      <c r="E459" s="19"/>
      <c r="F459" s="19"/>
      <c r="G459" s="19"/>
    </row>
    <row r="460" spans="2:7" x14ac:dyDescent="0.25">
      <c r="B460" s="19"/>
      <c r="C460" s="19"/>
      <c r="D460" s="19"/>
      <c r="E460" s="19"/>
      <c r="F460" s="19"/>
      <c r="G460" s="19"/>
    </row>
    <row r="461" spans="2:7" x14ac:dyDescent="0.25">
      <c r="B461" s="19"/>
      <c r="C461" s="19"/>
      <c r="D461" s="19"/>
      <c r="E461" s="19"/>
      <c r="F461" s="19"/>
      <c r="G461" s="19"/>
    </row>
    <row r="462" spans="2:7" x14ac:dyDescent="0.25">
      <c r="B462" s="19"/>
      <c r="C462" s="19"/>
      <c r="D462" s="19"/>
      <c r="E462" s="19"/>
      <c r="F462" s="19"/>
      <c r="G462" s="19"/>
    </row>
    <row r="463" spans="2:7" x14ac:dyDescent="0.25">
      <c r="B463" s="19"/>
      <c r="C463" s="19"/>
      <c r="D463" s="19"/>
      <c r="E463" s="19"/>
      <c r="F463" s="19"/>
      <c r="G463" s="19"/>
    </row>
    <row r="464" spans="2:7" x14ac:dyDescent="0.25">
      <c r="B464" s="19"/>
      <c r="C464" s="19"/>
      <c r="D464" s="19"/>
      <c r="E464" s="19"/>
      <c r="F464" s="19"/>
      <c r="G464" s="19"/>
    </row>
    <row r="465" spans="2:7" x14ac:dyDescent="0.25">
      <c r="B465" s="19"/>
      <c r="C465" s="19"/>
      <c r="D465" s="19"/>
      <c r="E465" s="19"/>
      <c r="F465" s="19"/>
      <c r="G465" s="19"/>
    </row>
    <row r="466" spans="2:7" x14ac:dyDescent="0.25">
      <c r="B466" s="19"/>
      <c r="C466" s="19"/>
      <c r="D466" s="19"/>
      <c r="E466" s="19"/>
      <c r="F466" s="19"/>
      <c r="G466" s="19"/>
    </row>
    <row r="467" spans="2:7" x14ac:dyDescent="0.25">
      <c r="B467" s="19"/>
      <c r="C467" s="19"/>
      <c r="D467" s="19"/>
      <c r="E467" s="19"/>
      <c r="F467" s="19"/>
      <c r="G467" s="19"/>
    </row>
    <row r="468" spans="2:7" x14ac:dyDescent="0.25">
      <c r="B468" s="19"/>
      <c r="C468" s="19"/>
      <c r="D468" s="19"/>
      <c r="E468" s="19"/>
      <c r="F468" s="19"/>
      <c r="G468" s="19"/>
    </row>
    <row r="469" spans="2:7" x14ac:dyDescent="0.25">
      <c r="B469" s="19"/>
      <c r="C469" s="19"/>
      <c r="D469" s="19"/>
      <c r="E469" s="19"/>
      <c r="F469" s="19"/>
      <c r="G469" s="19"/>
    </row>
    <row r="470" spans="2:7" x14ac:dyDescent="0.25">
      <c r="B470" s="19"/>
      <c r="C470" s="19"/>
      <c r="D470" s="19"/>
      <c r="E470" s="19"/>
      <c r="F470" s="19"/>
      <c r="G470" s="19"/>
    </row>
    <row r="471" spans="2:7" x14ac:dyDescent="0.25">
      <c r="B471" s="19"/>
      <c r="C471" s="19"/>
      <c r="D471" s="19"/>
      <c r="E471" s="19"/>
      <c r="F471" s="19"/>
      <c r="G471" s="19"/>
    </row>
    <row r="472" spans="2:7" x14ac:dyDescent="0.25">
      <c r="B472" s="19"/>
      <c r="C472" s="19"/>
      <c r="D472" s="19"/>
      <c r="E472" s="19"/>
      <c r="F472" s="19"/>
      <c r="G472" s="19"/>
    </row>
    <row r="473" spans="2:7" x14ac:dyDescent="0.25">
      <c r="B473" s="19"/>
      <c r="C473" s="19"/>
      <c r="D473" s="19"/>
      <c r="E473" s="19"/>
      <c r="F473" s="19"/>
      <c r="G473" s="19"/>
    </row>
    <row r="474" spans="2:7" x14ac:dyDescent="0.25">
      <c r="B474" s="19"/>
      <c r="C474" s="19"/>
      <c r="D474" s="19"/>
      <c r="E474" s="19"/>
      <c r="F474" s="19"/>
      <c r="G474" s="19"/>
    </row>
    <row r="475" spans="2:7" x14ac:dyDescent="0.25">
      <c r="B475" s="19"/>
      <c r="C475" s="19"/>
      <c r="D475" s="19"/>
      <c r="E475" s="19"/>
      <c r="F475" s="19"/>
      <c r="G475" s="19"/>
    </row>
    <row r="476" spans="2:7" x14ac:dyDescent="0.25">
      <c r="B476" s="19"/>
      <c r="C476" s="19"/>
      <c r="D476" s="19"/>
      <c r="E476" s="19"/>
      <c r="F476" s="19"/>
      <c r="G476" s="19"/>
    </row>
    <row r="477" spans="2:7" x14ac:dyDescent="0.25">
      <c r="B477" s="19"/>
      <c r="C477" s="19"/>
      <c r="D477" s="19"/>
      <c r="E477" s="19"/>
      <c r="F477" s="19"/>
      <c r="G477" s="19"/>
    </row>
    <row r="478" spans="2:7" x14ac:dyDescent="0.25">
      <c r="B478" s="19"/>
      <c r="C478" s="19"/>
      <c r="D478" s="19"/>
      <c r="E478" s="19"/>
      <c r="F478" s="19"/>
      <c r="G478" s="19"/>
    </row>
    <row r="479" spans="2:7" x14ac:dyDescent="0.25">
      <c r="B479" s="19"/>
      <c r="C479" s="19"/>
      <c r="D479" s="19"/>
      <c r="E479" s="19"/>
      <c r="F479" s="19"/>
      <c r="G479" s="19"/>
    </row>
    <row r="480" spans="2:7" x14ac:dyDescent="0.25">
      <c r="B480" s="19"/>
      <c r="C480" s="19"/>
      <c r="D480" s="19"/>
      <c r="E480" s="19"/>
      <c r="F480" s="19"/>
      <c r="G480" s="19"/>
    </row>
    <row r="481" spans="2:7" x14ac:dyDescent="0.25">
      <c r="B481" s="19"/>
      <c r="C481" s="19"/>
      <c r="D481" s="19"/>
      <c r="E481" s="19"/>
      <c r="F481" s="19"/>
      <c r="G481" s="19"/>
    </row>
    <row r="482" spans="2:7" x14ac:dyDescent="0.25">
      <c r="B482" s="19"/>
      <c r="C482" s="19"/>
      <c r="D482" s="19"/>
      <c r="E482" s="19"/>
      <c r="F482" s="19"/>
      <c r="G482" s="19"/>
    </row>
    <row r="483" spans="2:7" x14ac:dyDescent="0.25">
      <c r="B483" s="19"/>
      <c r="C483" s="19"/>
      <c r="D483" s="19"/>
      <c r="E483" s="19"/>
      <c r="F483" s="19"/>
      <c r="G483" s="19"/>
    </row>
    <row r="484" spans="2:7" x14ac:dyDescent="0.25">
      <c r="B484" s="19"/>
      <c r="C484" s="19"/>
      <c r="D484" s="19"/>
      <c r="E484" s="19"/>
      <c r="F484" s="19"/>
      <c r="G484" s="19"/>
    </row>
    <row r="485" spans="2:7" x14ac:dyDescent="0.25">
      <c r="B485" s="19"/>
      <c r="C485" s="19"/>
      <c r="D485" s="19"/>
      <c r="E485" s="19"/>
      <c r="F485" s="19"/>
      <c r="G485" s="19"/>
    </row>
    <row r="486" spans="2:7" x14ac:dyDescent="0.25">
      <c r="B486" s="19"/>
      <c r="C486" s="19"/>
      <c r="D486" s="19"/>
      <c r="E486" s="19"/>
      <c r="F486" s="19"/>
      <c r="G486" s="19"/>
    </row>
    <row r="487" spans="2:7" x14ac:dyDescent="0.25">
      <c r="B487" s="19"/>
      <c r="C487" s="19"/>
      <c r="D487" s="19"/>
      <c r="E487" s="19"/>
      <c r="F487" s="19"/>
      <c r="G487" s="19"/>
    </row>
    <row r="488" spans="2:7" x14ac:dyDescent="0.25">
      <c r="B488" s="19"/>
      <c r="C488" s="19"/>
      <c r="D488" s="19"/>
      <c r="E488" s="19"/>
      <c r="F488" s="19"/>
      <c r="G488" s="19"/>
    </row>
    <row r="489" spans="2:7" x14ac:dyDescent="0.25">
      <c r="B489" s="19"/>
      <c r="C489" s="19"/>
      <c r="D489" s="19"/>
      <c r="E489" s="19"/>
      <c r="F489" s="19"/>
      <c r="G489" s="19"/>
    </row>
    <row r="490" spans="2:7" x14ac:dyDescent="0.25">
      <c r="B490" s="19"/>
      <c r="C490" s="19"/>
      <c r="D490" s="19"/>
      <c r="E490" s="19"/>
      <c r="F490" s="19"/>
      <c r="G490" s="19"/>
    </row>
    <row r="491" spans="2:7" x14ac:dyDescent="0.25">
      <c r="B491" s="19"/>
      <c r="C491" s="19"/>
      <c r="D491" s="19"/>
      <c r="E491" s="19"/>
      <c r="F491" s="19"/>
      <c r="G491" s="19"/>
    </row>
    <row r="492" spans="2:7" x14ac:dyDescent="0.25">
      <c r="B492" s="19"/>
      <c r="C492" s="19"/>
      <c r="D492" s="19"/>
      <c r="E492" s="19"/>
      <c r="F492" s="19"/>
      <c r="G492" s="19"/>
    </row>
    <row r="493" spans="2:7" x14ac:dyDescent="0.25">
      <c r="B493" s="19"/>
      <c r="C493" s="19"/>
      <c r="D493" s="19"/>
      <c r="E493" s="19"/>
      <c r="F493" s="19"/>
      <c r="G493" s="19"/>
    </row>
    <row r="494" spans="2:7" x14ac:dyDescent="0.25">
      <c r="B494" s="19"/>
      <c r="C494" s="19"/>
      <c r="D494" s="19"/>
      <c r="E494" s="19"/>
      <c r="F494" s="19"/>
      <c r="G494" s="19"/>
    </row>
    <row r="495" spans="2:7" x14ac:dyDescent="0.25">
      <c r="B495" s="19"/>
      <c r="C495" s="19"/>
      <c r="D495" s="19"/>
      <c r="E495" s="19"/>
      <c r="F495" s="19"/>
      <c r="G495" s="19"/>
    </row>
    <row r="496" spans="2:7" x14ac:dyDescent="0.25">
      <c r="B496" s="19"/>
      <c r="C496" s="19"/>
      <c r="D496" s="19"/>
      <c r="E496" s="19"/>
      <c r="F496" s="19"/>
      <c r="G496" s="19"/>
    </row>
    <row r="497" spans="2:7" x14ac:dyDescent="0.25">
      <c r="B497" s="19"/>
      <c r="C497" s="19"/>
      <c r="D497" s="19"/>
      <c r="E497" s="19"/>
      <c r="F497" s="19"/>
      <c r="G497" s="19"/>
    </row>
    <row r="498" spans="2:7" x14ac:dyDescent="0.25">
      <c r="B498" s="19"/>
      <c r="C498" s="19"/>
      <c r="D498" s="19"/>
      <c r="E498" s="19"/>
      <c r="F498" s="19"/>
      <c r="G498" s="19"/>
    </row>
    <row r="499" spans="2:7" x14ac:dyDescent="0.25">
      <c r="B499" s="19"/>
      <c r="C499" s="19"/>
      <c r="D499" s="19"/>
      <c r="E499" s="19"/>
      <c r="F499" s="19"/>
      <c r="G499" s="19"/>
    </row>
    <row r="500" spans="2:7" x14ac:dyDescent="0.25">
      <c r="B500" s="19"/>
      <c r="C500" s="19"/>
      <c r="D500" s="19"/>
      <c r="E500" s="19"/>
      <c r="F500" s="19"/>
      <c r="G500" s="19"/>
    </row>
    <row r="501" spans="2:7" x14ac:dyDescent="0.25">
      <c r="B501" s="19"/>
      <c r="C501" s="19"/>
      <c r="D501" s="19"/>
      <c r="E501" s="19"/>
      <c r="F501" s="19"/>
      <c r="G501" s="19"/>
    </row>
    <row r="502" spans="2:7" x14ac:dyDescent="0.25">
      <c r="B502" s="19"/>
      <c r="C502" s="19"/>
      <c r="D502" s="19"/>
      <c r="E502" s="19"/>
      <c r="F502" s="19"/>
      <c r="G502" s="19"/>
    </row>
    <row r="503" spans="2:7" x14ac:dyDescent="0.25">
      <c r="B503" s="19"/>
      <c r="C503" s="19"/>
      <c r="D503" s="19"/>
      <c r="E503" s="19"/>
      <c r="F503" s="19"/>
      <c r="G503" s="19"/>
    </row>
    <row r="504" spans="2:7" x14ac:dyDescent="0.25">
      <c r="B504" s="19"/>
      <c r="C504" s="19"/>
      <c r="D504" s="19"/>
      <c r="E504" s="19"/>
      <c r="F504" s="19"/>
      <c r="G504" s="19"/>
    </row>
    <row r="505" spans="2:7" x14ac:dyDescent="0.25">
      <c r="B505" s="19"/>
      <c r="C505" s="19"/>
      <c r="D505" s="19"/>
      <c r="E505" s="19"/>
      <c r="F505" s="19"/>
      <c r="G505" s="19"/>
    </row>
    <row r="506" spans="2:7" x14ac:dyDescent="0.25">
      <c r="B506" s="19"/>
      <c r="C506" s="19"/>
      <c r="D506" s="19"/>
      <c r="E506" s="19"/>
      <c r="F506" s="19"/>
      <c r="G506" s="19"/>
    </row>
    <row r="507" spans="2:7" x14ac:dyDescent="0.25">
      <c r="B507" s="19"/>
      <c r="C507" s="19"/>
      <c r="D507" s="19"/>
      <c r="E507" s="19"/>
      <c r="F507" s="19"/>
      <c r="G507" s="19"/>
    </row>
    <row r="508" spans="2:7" x14ac:dyDescent="0.25">
      <c r="B508" s="19"/>
      <c r="C508" s="19"/>
      <c r="D508" s="19"/>
      <c r="E508" s="19"/>
      <c r="F508" s="19"/>
      <c r="G508" s="19"/>
    </row>
    <row r="509" spans="2:7" x14ac:dyDescent="0.25">
      <c r="B509" s="19"/>
      <c r="C509" s="19"/>
      <c r="D509" s="19"/>
      <c r="E509" s="19"/>
      <c r="F509" s="19"/>
      <c r="G509" s="19"/>
    </row>
    <row r="510" spans="2:7" x14ac:dyDescent="0.25">
      <c r="B510" s="19"/>
      <c r="C510" s="19"/>
      <c r="D510" s="19"/>
      <c r="E510" s="19"/>
      <c r="F510" s="19"/>
      <c r="G510" s="19"/>
    </row>
    <row r="511" spans="2:7" x14ac:dyDescent="0.25">
      <c r="B511" s="19"/>
      <c r="C511" s="19"/>
      <c r="D511" s="19"/>
      <c r="E511" s="19"/>
      <c r="F511" s="19"/>
      <c r="G511" s="19"/>
    </row>
    <row r="512" spans="2:7" x14ac:dyDescent="0.25">
      <c r="B512" s="19"/>
      <c r="C512" s="19"/>
      <c r="D512" s="19"/>
      <c r="E512" s="19"/>
      <c r="F512" s="19"/>
      <c r="G512" s="19"/>
    </row>
    <row r="513" spans="2:7" x14ac:dyDescent="0.25">
      <c r="B513" s="19"/>
      <c r="C513" s="19"/>
      <c r="D513" s="19"/>
      <c r="E513" s="19"/>
      <c r="F513" s="19"/>
      <c r="G513" s="19"/>
    </row>
    <row r="514" spans="2:7" x14ac:dyDescent="0.25">
      <c r="B514" s="19"/>
      <c r="C514" s="19"/>
      <c r="D514" s="19"/>
      <c r="E514" s="19"/>
      <c r="F514" s="19"/>
      <c r="G514" s="19"/>
    </row>
    <row r="515" spans="2:7" x14ac:dyDescent="0.25">
      <c r="B515" s="19"/>
      <c r="C515" s="19"/>
      <c r="D515" s="19"/>
      <c r="E515" s="19"/>
      <c r="F515" s="19"/>
      <c r="G515" s="19"/>
    </row>
    <row r="516" spans="2:7" x14ac:dyDescent="0.25">
      <c r="B516" s="19"/>
      <c r="C516" s="19"/>
      <c r="D516" s="19"/>
      <c r="E516" s="19"/>
      <c r="F516" s="19"/>
      <c r="G516" s="19"/>
    </row>
    <row r="517" spans="2:7" x14ac:dyDescent="0.25">
      <c r="B517" s="19"/>
      <c r="C517" s="19"/>
      <c r="D517" s="19"/>
      <c r="E517" s="19"/>
      <c r="F517" s="19"/>
      <c r="G517" s="19"/>
    </row>
    <row r="518" spans="2:7" x14ac:dyDescent="0.25">
      <c r="B518" s="19"/>
      <c r="C518" s="19"/>
      <c r="D518" s="19"/>
      <c r="E518" s="19"/>
      <c r="F518" s="19"/>
      <c r="G518" s="19"/>
    </row>
    <row r="519" spans="2:7" x14ac:dyDescent="0.25">
      <c r="B519" s="19"/>
      <c r="C519" s="19"/>
      <c r="D519" s="19"/>
      <c r="E519" s="19"/>
      <c r="F519" s="19"/>
      <c r="G519" s="19"/>
    </row>
    <row r="520" spans="2:7" x14ac:dyDescent="0.25">
      <c r="B520" s="19"/>
      <c r="C520" s="19"/>
      <c r="D520" s="19"/>
      <c r="E520" s="19"/>
      <c r="F520" s="19"/>
      <c r="G520" s="19"/>
    </row>
    <row r="521" spans="2:7" x14ac:dyDescent="0.25">
      <c r="B521" s="19"/>
      <c r="C521" s="19"/>
      <c r="D521" s="19"/>
      <c r="E521" s="19"/>
      <c r="F521" s="19"/>
      <c r="G521" s="19"/>
    </row>
    <row r="522" spans="2:7" x14ac:dyDescent="0.25">
      <c r="B522" s="19"/>
      <c r="C522" s="19"/>
      <c r="D522" s="19"/>
      <c r="E522" s="19"/>
      <c r="F522" s="19"/>
      <c r="G522" s="19"/>
    </row>
    <row r="523" spans="2:7" x14ac:dyDescent="0.25">
      <c r="B523" s="19"/>
      <c r="C523" s="19"/>
      <c r="D523" s="19"/>
      <c r="E523" s="19"/>
      <c r="F523" s="19"/>
      <c r="G523" s="19"/>
    </row>
    <row r="524" spans="2:7" x14ac:dyDescent="0.25">
      <c r="B524" s="19"/>
      <c r="C524" s="19"/>
      <c r="D524" s="19"/>
      <c r="E524" s="19"/>
      <c r="F524" s="19"/>
      <c r="G524" s="19"/>
    </row>
    <row r="525" spans="2:7" x14ac:dyDescent="0.25">
      <c r="B525" s="19"/>
      <c r="C525" s="19"/>
      <c r="D525" s="19"/>
      <c r="E525" s="19"/>
      <c r="F525" s="19"/>
      <c r="G525" s="19"/>
    </row>
    <row r="526" spans="2:7" x14ac:dyDescent="0.25">
      <c r="B526" s="19"/>
      <c r="C526" s="19"/>
      <c r="D526" s="19"/>
      <c r="E526" s="19"/>
      <c r="F526" s="19"/>
      <c r="G526" s="19"/>
    </row>
    <row r="527" spans="2:7" x14ac:dyDescent="0.25">
      <c r="B527" s="19"/>
      <c r="C527" s="19"/>
      <c r="D527" s="19"/>
      <c r="E527" s="19"/>
      <c r="F527" s="19"/>
      <c r="G527" s="19"/>
    </row>
    <row r="528" spans="2:7" x14ac:dyDescent="0.25">
      <c r="B528" s="19"/>
      <c r="C528" s="19"/>
      <c r="D528" s="19"/>
      <c r="E528" s="19"/>
      <c r="F528" s="19"/>
      <c r="G528" s="19"/>
    </row>
    <row r="529" spans="2:7" x14ac:dyDescent="0.25">
      <c r="B529" s="19"/>
      <c r="C529" s="19"/>
      <c r="D529" s="19"/>
      <c r="E529" s="19"/>
      <c r="F529" s="19"/>
      <c r="G529" s="19"/>
    </row>
    <row r="530" spans="2:7" x14ac:dyDescent="0.25">
      <c r="B530" s="19"/>
      <c r="C530" s="19"/>
      <c r="D530" s="19"/>
      <c r="E530" s="19"/>
      <c r="F530" s="19"/>
      <c r="G530" s="19"/>
    </row>
    <row r="531" spans="2:7" x14ac:dyDescent="0.25">
      <c r="B531" s="19"/>
      <c r="C531" s="19"/>
      <c r="D531" s="19"/>
      <c r="E531" s="19"/>
      <c r="F531" s="19"/>
      <c r="G531" s="19"/>
    </row>
    <row r="532" spans="2:7" x14ac:dyDescent="0.25">
      <c r="B532" s="19"/>
      <c r="C532" s="19"/>
      <c r="D532" s="19"/>
      <c r="E532" s="19"/>
      <c r="F532" s="19"/>
      <c r="G532" s="19"/>
    </row>
    <row r="533" spans="2:7" x14ac:dyDescent="0.25">
      <c r="B533" s="19"/>
      <c r="C533" s="19"/>
      <c r="D533" s="19"/>
      <c r="E533" s="19"/>
      <c r="F533" s="19"/>
      <c r="G533" s="19"/>
    </row>
    <row r="534" spans="2:7" x14ac:dyDescent="0.25">
      <c r="B534" s="19"/>
      <c r="C534" s="19"/>
      <c r="D534" s="19"/>
      <c r="E534" s="19"/>
      <c r="F534" s="19"/>
      <c r="G534" s="19"/>
    </row>
    <row r="535" spans="2:7" x14ac:dyDescent="0.25">
      <c r="B535" s="19"/>
      <c r="C535" s="19"/>
      <c r="D535" s="19"/>
      <c r="E535" s="19"/>
      <c r="F535" s="19"/>
      <c r="G535" s="19"/>
    </row>
    <row r="536" spans="2:7" x14ac:dyDescent="0.25">
      <c r="B536" s="19"/>
      <c r="C536" s="19"/>
      <c r="D536" s="19"/>
      <c r="E536" s="19"/>
      <c r="F536" s="19"/>
      <c r="G536" s="19"/>
    </row>
    <row r="537" spans="2:7" x14ac:dyDescent="0.25">
      <c r="B537" s="19"/>
      <c r="C537" s="19"/>
      <c r="D537" s="19"/>
      <c r="E537" s="19"/>
      <c r="F537" s="19"/>
      <c r="G537" s="19"/>
    </row>
    <row r="538" spans="2:7" x14ac:dyDescent="0.25">
      <c r="B538" s="19"/>
      <c r="C538" s="19"/>
      <c r="D538" s="19"/>
      <c r="E538" s="19"/>
      <c r="F538" s="19"/>
      <c r="G538" s="19"/>
    </row>
    <row r="539" spans="2:7" x14ac:dyDescent="0.25">
      <c r="B539" s="19"/>
      <c r="C539" s="19"/>
      <c r="D539" s="19"/>
      <c r="E539" s="19"/>
      <c r="F539" s="19"/>
      <c r="G539" s="19"/>
    </row>
    <row r="540" spans="2:7" x14ac:dyDescent="0.25">
      <c r="B540" s="19"/>
      <c r="C540" s="19"/>
      <c r="D540" s="19"/>
      <c r="E540" s="19"/>
      <c r="F540" s="19"/>
      <c r="G540" s="19"/>
    </row>
    <row r="541" spans="2:7" x14ac:dyDescent="0.25">
      <c r="B541" s="19"/>
      <c r="C541" s="19"/>
      <c r="D541" s="19"/>
      <c r="E541" s="19"/>
      <c r="F541" s="19"/>
      <c r="G541" s="19"/>
    </row>
    <row r="542" spans="2:7" x14ac:dyDescent="0.25">
      <c r="B542" s="19"/>
      <c r="C542" s="19"/>
      <c r="D542" s="19"/>
      <c r="E542" s="19"/>
      <c r="F542" s="19"/>
      <c r="G542" s="19"/>
    </row>
    <row r="543" spans="2:7" x14ac:dyDescent="0.25">
      <c r="B543" s="19"/>
      <c r="C543" s="19"/>
      <c r="D543" s="19"/>
      <c r="E543" s="19"/>
      <c r="F543" s="19"/>
      <c r="G543" s="19"/>
    </row>
    <row r="544" spans="2:7" x14ac:dyDescent="0.25">
      <c r="B544" s="19"/>
      <c r="C544" s="19"/>
      <c r="D544" s="19"/>
      <c r="E544" s="19"/>
      <c r="F544" s="19"/>
      <c r="G544" s="19"/>
    </row>
    <row r="545" spans="2:7" x14ac:dyDescent="0.25">
      <c r="B545" s="19"/>
      <c r="C545" s="19"/>
      <c r="D545" s="19"/>
      <c r="E545" s="19"/>
      <c r="F545" s="19"/>
      <c r="G545" s="19"/>
    </row>
    <row r="546" spans="2:7" x14ac:dyDescent="0.25">
      <c r="B546" s="19"/>
      <c r="C546" s="19"/>
      <c r="D546" s="19"/>
      <c r="E546" s="19"/>
      <c r="F546" s="19"/>
      <c r="G546" s="19"/>
    </row>
    <row r="547" spans="2:7" x14ac:dyDescent="0.25">
      <c r="B547" s="19"/>
      <c r="C547" s="19"/>
      <c r="D547" s="19"/>
      <c r="E547" s="19"/>
      <c r="F547" s="19"/>
      <c r="G547" s="19"/>
    </row>
    <row r="548" spans="2:7" x14ac:dyDescent="0.25">
      <c r="B548" s="19"/>
      <c r="C548" s="19"/>
      <c r="D548" s="19"/>
      <c r="E548" s="19"/>
      <c r="F548" s="19"/>
      <c r="G548" s="19"/>
    </row>
    <row r="549" spans="2:7" x14ac:dyDescent="0.25">
      <c r="B549" s="19"/>
      <c r="C549" s="19"/>
      <c r="D549" s="19"/>
      <c r="E549" s="19"/>
      <c r="F549" s="19"/>
      <c r="G549" s="19"/>
    </row>
    <row r="550" spans="2:7" x14ac:dyDescent="0.25">
      <c r="B550" s="19"/>
      <c r="C550" s="19"/>
      <c r="D550" s="19"/>
      <c r="E550" s="19"/>
      <c r="F550" s="19"/>
      <c r="G550" s="19"/>
    </row>
    <row r="551" spans="2:7" x14ac:dyDescent="0.25">
      <c r="B551" s="19"/>
      <c r="C551" s="19"/>
      <c r="D551" s="19"/>
      <c r="E551" s="19"/>
      <c r="F551" s="19"/>
      <c r="G551" s="19"/>
    </row>
    <row r="552" spans="2:7" x14ac:dyDescent="0.25">
      <c r="B552" s="19"/>
      <c r="C552" s="19"/>
      <c r="D552" s="19"/>
      <c r="E552" s="19"/>
      <c r="F552" s="19"/>
      <c r="G552" s="19"/>
    </row>
    <row r="553" spans="2:7" x14ac:dyDescent="0.25">
      <c r="B553" s="19"/>
      <c r="C553" s="19"/>
      <c r="D553" s="19"/>
      <c r="E553" s="19"/>
      <c r="F553" s="19"/>
      <c r="G553" s="19"/>
    </row>
    <row r="554" spans="2:7" x14ac:dyDescent="0.25">
      <c r="B554" s="19"/>
      <c r="C554" s="19"/>
      <c r="D554" s="19"/>
      <c r="E554" s="19"/>
      <c r="F554" s="19"/>
      <c r="G554" s="19"/>
    </row>
    <row r="555" spans="2:7" x14ac:dyDescent="0.25">
      <c r="B555" s="19"/>
      <c r="C555" s="19"/>
      <c r="D555" s="19"/>
      <c r="E555" s="19"/>
      <c r="F555" s="19"/>
      <c r="G555" s="19"/>
    </row>
    <row r="556" spans="2:7" x14ac:dyDescent="0.25">
      <c r="B556" s="19"/>
      <c r="C556" s="19"/>
      <c r="D556" s="19"/>
      <c r="E556" s="19"/>
      <c r="F556" s="19"/>
      <c r="G556" s="19"/>
    </row>
    <row r="557" spans="2:7" x14ac:dyDescent="0.25">
      <c r="B557" s="19"/>
      <c r="C557" s="19"/>
      <c r="D557" s="19"/>
      <c r="E557" s="19"/>
      <c r="F557" s="19"/>
      <c r="G557" s="19"/>
    </row>
    <row r="558" spans="2:7" x14ac:dyDescent="0.25">
      <c r="B558" s="19"/>
      <c r="C558" s="19"/>
      <c r="D558" s="19"/>
      <c r="E558" s="19"/>
      <c r="F558" s="19"/>
      <c r="G558" s="19"/>
    </row>
    <row r="559" spans="2:7" x14ac:dyDescent="0.25">
      <c r="B559" s="19"/>
      <c r="C559" s="19"/>
      <c r="D559" s="19"/>
      <c r="E559" s="19"/>
      <c r="F559" s="19"/>
      <c r="G559" s="19"/>
    </row>
    <row r="560" spans="2:7" x14ac:dyDescent="0.25">
      <c r="B560" s="19"/>
      <c r="C560" s="19"/>
      <c r="D560" s="19"/>
      <c r="E560" s="19"/>
      <c r="F560" s="19"/>
      <c r="G560" s="19"/>
    </row>
    <row r="561" spans="2:7" x14ac:dyDescent="0.25">
      <c r="B561" s="19"/>
      <c r="C561" s="19"/>
      <c r="D561" s="19"/>
      <c r="E561" s="19"/>
      <c r="F561" s="19"/>
      <c r="G561" s="19"/>
    </row>
    <row r="562" spans="2:7" x14ac:dyDescent="0.25">
      <c r="B562" s="19"/>
      <c r="C562" s="19"/>
      <c r="D562" s="19"/>
      <c r="E562" s="19"/>
      <c r="F562" s="19"/>
      <c r="G562" s="19"/>
    </row>
    <row r="563" spans="2:7" x14ac:dyDescent="0.25">
      <c r="B563" s="19"/>
      <c r="C563" s="19"/>
      <c r="D563" s="19"/>
      <c r="E563" s="19"/>
      <c r="F563" s="19"/>
      <c r="G563" s="19"/>
    </row>
    <row r="564" spans="2:7" x14ac:dyDescent="0.25">
      <c r="B564" s="19"/>
      <c r="C564" s="19"/>
      <c r="D564" s="19"/>
      <c r="E564" s="19"/>
      <c r="F564" s="19"/>
      <c r="G564" s="19"/>
    </row>
    <row r="565" spans="2:7" x14ac:dyDescent="0.25">
      <c r="B565" s="19"/>
      <c r="C565" s="19"/>
      <c r="D565" s="19"/>
      <c r="E565" s="19"/>
      <c r="F565" s="19"/>
      <c r="G565" s="19"/>
    </row>
    <row r="566" spans="2:7" x14ac:dyDescent="0.25">
      <c r="B566" s="19"/>
      <c r="C566" s="19"/>
      <c r="D566" s="19"/>
      <c r="E566" s="19"/>
      <c r="F566" s="19"/>
      <c r="G566" s="19"/>
    </row>
    <row r="567" spans="2:7" x14ac:dyDescent="0.25">
      <c r="B567" s="19"/>
      <c r="C567" s="19"/>
      <c r="D567" s="19"/>
      <c r="E567" s="19"/>
      <c r="F567" s="19"/>
      <c r="G567" s="19"/>
    </row>
    <row r="568" spans="2:7" x14ac:dyDescent="0.25">
      <c r="B568" s="19"/>
      <c r="C568" s="19"/>
      <c r="D568" s="19"/>
      <c r="E568" s="19"/>
      <c r="F568" s="19"/>
      <c r="G568" s="19"/>
    </row>
    <row r="569" spans="2:7" x14ac:dyDescent="0.25">
      <c r="B569" s="19"/>
      <c r="C569" s="19"/>
      <c r="D569" s="19"/>
      <c r="E569" s="19"/>
      <c r="F569" s="19"/>
      <c r="G569" s="19"/>
    </row>
    <row r="570" spans="2:7" x14ac:dyDescent="0.25">
      <c r="B570" s="19"/>
      <c r="C570" s="19"/>
      <c r="D570" s="19"/>
      <c r="E570" s="19"/>
      <c r="F570" s="19"/>
      <c r="G570" s="19"/>
    </row>
    <row r="571" spans="2:7" x14ac:dyDescent="0.25">
      <c r="B571" s="19"/>
      <c r="C571" s="19"/>
      <c r="D571" s="19"/>
      <c r="E571" s="19"/>
      <c r="F571" s="19"/>
      <c r="G571" s="19"/>
    </row>
    <row r="572" spans="2:7" x14ac:dyDescent="0.25">
      <c r="B572" s="19"/>
      <c r="C572" s="19"/>
      <c r="D572" s="19"/>
      <c r="E572" s="19"/>
      <c r="F572" s="19"/>
      <c r="G572" s="19"/>
    </row>
    <row r="573" spans="2:7" x14ac:dyDescent="0.25">
      <c r="B573" s="19"/>
      <c r="C573" s="19"/>
      <c r="D573" s="19"/>
      <c r="E573" s="19"/>
      <c r="F573" s="19"/>
      <c r="G573" s="19"/>
    </row>
    <row r="574" spans="2:7" x14ac:dyDescent="0.25">
      <c r="B574" s="19"/>
      <c r="C574" s="19"/>
      <c r="D574" s="19"/>
      <c r="E574" s="19"/>
      <c r="F574" s="19"/>
      <c r="G574" s="19"/>
    </row>
    <row r="575" spans="2:7" x14ac:dyDescent="0.25">
      <c r="B575" s="19"/>
      <c r="C575" s="19"/>
      <c r="D575" s="19"/>
      <c r="E575" s="19"/>
      <c r="F575" s="19"/>
      <c r="G575" s="19"/>
    </row>
    <row r="576" spans="2:7" x14ac:dyDescent="0.25">
      <c r="B576" s="19"/>
      <c r="C576" s="19"/>
      <c r="D576" s="19"/>
      <c r="E576" s="19"/>
      <c r="F576" s="19"/>
      <c r="G576" s="19"/>
    </row>
    <row r="577" spans="2:7" x14ac:dyDescent="0.25">
      <c r="B577" s="19"/>
      <c r="C577" s="19"/>
      <c r="D577" s="19"/>
      <c r="E577" s="19"/>
      <c r="F577" s="19"/>
      <c r="G577" s="19"/>
    </row>
    <row r="578" spans="2:7" x14ac:dyDescent="0.25">
      <c r="B578" s="19"/>
      <c r="C578" s="19"/>
      <c r="D578" s="19"/>
      <c r="E578" s="19"/>
      <c r="F578" s="19"/>
      <c r="G578" s="19"/>
    </row>
    <row r="579" spans="2:7" x14ac:dyDescent="0.25">
      <c r="B579" s="19"/>
      <c r="C579" s="19"/>
      <c r="D579" s="19"/>
      <c r="E579" s="19"/>
      <c r="F579" s="19"/>
      <c r="G579" s="19"/>
    </row>
    <row r="580" spans="2:7" x14ac:dyDescent="0.25">
      <c r="B580" s="19"/>
      <c r="C580" s="19"/>
      <c r="D580" s="19"/>
      <c r="E580" s="19"/>
      <c r="F580" s="19"/>
      <c r="G580" s="19"/>
    </row>
    <row r="581" spans="2:7" x14ac:dyDescent="0.25">
      <c r="B581" s="19"/>
      <c r="C581" s="19"/>
      <c r="D581" s="19"/>
      <c r="E581" s="19"/>
      <c r="F581" s="19"/>
      <c r="G581" s="19"/>
    </row>
    <row r="582" spans="2:7" x14ac:dyDescent="0.25">
      <c r="B582" s="19"/>
      <c r="C582" s="19"/>
      <c r="D582" s="19"/>
      <c r="E582" s="19"/>
      <c r="F582" s="19"/>
      <c r="G582" s="19"/>
    </row>
    <row r="583" spans="2:7" x14ac:dyDescent="0.25">
      <c r="B583" s="19"/>
      <c r="C583" s="19"/>
      <c r="D583" s="19"/>
      <c r="E583" s="19"/>
      <c r="F583" s="19"/>
      <c r="G583" s="19"/>
    </row>
    <row r="584" spans="2:7" x14ac:dyDescent="0.25">
      <c r="B584" s="19"/>
      <c r="C584" s="19"/>
      <c r="D584" s="19"/>
      <c r="E584" s="19"/>
      <c r="F584" s="19"/>
      <c r="G584" s="19"/>
    </row>
    <row r="585" spans="2:7" x14ac:dyDescent="0.25">
      <c r="B585" s="19"/>
      <c r="C585" s="19"/>
      <c r="D585" s="19"/>
      <c r="E585" s="19"/>
      <c r="F585" s="19"/>
      <c r="G585" s="19"/>
    </row>
    <row r="586" spans="2:7" x14ac:dyDescent="0.25">
      <c r="B586" s="19"/>
      <c r="C586" s="19"/>
      <c r="D586" s="19"/>
      <c r="E586" s="19"/>
      <c r="F586" s="19"/>
      <c r="G586" s="19"/>
    </row>
    <row r="587" spans="2:7" x14ac:dyDescent="0.25">
      <c r="B587" s="19"/>
      <c r="C587" s="19"/>
      <c r="D587" s="19"/>
      <c r="E587" s="19"/>
      <c r="F587" s="19"/>
      <c r="G587" s="19"/>
    </row>
    <row r="588" spans="2:7" x14ac:dyDescent="0.25">
      <c r="B588" s="19"/>
      <c r="C588" s="19"/>
      <c r="D588" s="19"/>
      <c r="E588" s="19"/>
      <c r="F588" s="19"/>
      <c r="G588" s="19"/>
    </row>
    <row r="589" spans="2:7" x14ac:dyDescent="0.25">
      <c r="B589" s="19"/>
      <c r="C589" s="19"/>
      <c r="D589" s="19"/>
      <c r="E589" s="19"/>
      <c r="F589" s="19"/>
      <c r="G589" s="19"/>
    </row>
    <row r="590" spans="2:7" x14ac:dyDescent="0.25">
      <c r="B590" s="19"/>
      <c r="C590" s="19"/>
      <c r="D590" s="19"/>
      <c r="E590" s="19"/>
      <c r="F590" s="19"/>
      <c r="G590" s="19"/>
    </row>
    <row r="591" spans="2:7" x14ac:dyDescent="0.25">
      <c r="B591" s="19"/>
      <c r="C591" s="19"/>
      <c r="D591" s="19"/>
      <c r="E591" s="19"/>
      <c r="F591" s="19"/>
      <c r="G591" s="19"/>
    </row>
    <row r="592" spans="2:7" x14ac:dyDescent="0.25">
      <c r="B592" s="19"/>
      <c r="C592" s="19"/>
      <c r="D592" s="19"/>
      <c r="E592" s="19"/>
      <c r="F592" s="19"/>
      <c r="G592" s="19"/>
    </row>
    <row r="593" spans="2:7" x14ac:dyDescent="0.25">
      <c r="B593" s="19"/>
      <c r="C593" s="19"/>
      <c r="D593" s="19"/>
      <c r="E593" s="19"/>
      <c r="F593" s="19"/>
      <c r="G593" s="19"/>
    </row>
    <row r="594" spans="2:7" x14ac:dyDescent="0.25">
      <c r="B594" s="19"/>
      <c r="C594" s="19"/>
      <c r="D594" s="19"/>
      <c r="E594" s="19"/>
      <c r="F594" s="19"/>
      <c r="G594" s="19"/>
    </row>
    <row r="595" spans="2:7" x14ac:dyDescent="0.25">
      <c r="B595" s="19"/>
      <c r="C595" s="19"/>
      <c r="D595" s="19"/>
      <c r="E595" s="19"/>
      <c r="F595" s="19"/>
      <c r="G595" s="19"/>
    </row>
    <row r="596" spans="2:7" x14ac:dyDescent="0.25">
      <c r="B596" s="19"/>
      <c r="C596" s="19"/>
      <c r="D596" s="19"/>
      <c r="E596" s="19"/>
      <c r="F596" s="19"/>
      <c r="G596" s="19"/>
    </row>
    <row r="597" spans="2:7" x14ac:dyDescent="0.25">
      <c r="B597" s="19"/>
      <c r="C597" s="19"/>
      <c r="D597" s="19"/>
      <c r="E597" s="19"/>
      <c r="F597" s="19"/>
      <c r="G597" s="19"/>
    </row>
    <row r="598" spans="2:7" x14ac:dyDescent="0.25">
      <c r="B598" s="19"/>
      <c r="C598" s="19"/>
      <c r="D598" s="19"/>
      <c r="E598" s="19"/>
      <c r="F598" s="19"/>
      <c r="G598" s="19"/>
    </row>
    <row r="599" spans="2:7" x14ac:dyDescent="0.25">
      <c r="B599" s="19"/>
      <c r="C599" s="19"/>
      <c r="D599" s="19"/>
      <c r="E599" s="19"/>
      <c r="F599" s="19"/>
      <c r="G599" s="19"/>
    </row>
    <row r="600" spans="2:7" x14ac:dyDescent="0.25">
      <c r="B600" s="19"/>
      <c r="C600" s="19"/>
      <c r="D600" s="19"/>
      <c r="E600" s="19"/>
      <c r="F600" s="19"/>
      <c r="G600" s="19"/>
    </row>
    <row r="601" spans="2:7" x14ac:dyDescent="0.25">
      <c r="B601" s="19"/>
      <c r="C601" s="19"/>
      <c r="D601" s="19"/>
      <c r="E601" s="19"/>
      <c r="F601" s="19"/>
      <c r="G601" s="19"/>
    </row>
    <row r="602" spans="2:7" x14ac:dyDescent="0.25">
      <c r="B602" s="19"/>
      <c r="C602" s="19"/>
      <c r="D602" s="19"/>
      <c r="E602" s="19"/>
      <c r="F602" s="19"/>
      <c r="G602" s="19"/>
    </row>
    <row r="603" spans="2:7" x14ac:dyDescent="0.25">
      <c r="B603" s="19"/>
      <c r="C603" s="19"/>
      <c r="D603" s="19"/>
      <c r="E603" s="19"/>
      <c r="F603" s="19"/>
      <c r="G603" s="19"/>
    </row>
    <row r="604" spans="2:7" x14ac:dyDescent="0.25">
      <c r="B604" s="19"/>
      <c r="C604" s="19"/>
      <c r="D604" s="19"/>
      <c r="E604" s="19"/>
      <c r="F604" s="19"/>
      <c r="G604" s="19"/>
    </row>
    <row r="605" spans="2:7" x14ac:dyDescent="0.25">
      <c r="B605" s="19"/>
      <c r="C605" s="19"/>
      <c r="D605" s="19"/>
      <c r="E605" s="19"/>
      <c r="F605" s="19"/>
      <c r="G605" s="19"/>
    </row>
    <row r="606" spans="2:7" x14ac:dyDescent="0.25">
      <c r="B606" s="19"/>
      <c r="C606" s="19"/>
      <c r="D606" s="19"/>
      <c r="E606" s="19"/>
      <c r="F606" s="19"/>
      <c r="G606" s="19"/>
    </row>
    <row r="607" spans="2:7" x14ac:dyDescent="0.25">
      <c r="B607" s="19"/>
      <c r="C607" s="19"/>
      <c r="D607" s="19"/>
      <c r="E607" s="19"/>
      <c r="F607" s="19"/>
      <c r="G607" s="19"/>
    </row>
    <row r="608" spans="2:7" x14ac:dyDescent="0.25">
      <c r="B608" s="19"/>
      <c r="C608" s="19"/>
      <c r="D608" s="19"/>
      <c r="E608" s="19"/>
      <c r="F608" s="19"/>
      <c r="G608" s="19"/>
    </row>
    <row r="609" spans="2:7" x14ac:dyDescent="0.25">
      <c r="B609" s="19"/>
      <c r="C609" s="19"/>
      <c r="D609" s="19"/>
      <c r="E609" s="19"/>
      <c r="F609" s="19"/>
      <c r="G609" s="19"/>
    </row>
    <row r="610" spans="2:7" x14ac:dyDescent="0.25">
      <c r="B610" s="19"/>
      <c r="C610" s="19"/>
      <c r="D610" s="19"/>
      <c r="E610" s="19"/>
      <c r="F610" s="19"/>
      <c r="G610" s="19"/>
    </row>
    <row r="611" spans="2:7" x14ac:dyDescent="0.25">
      <c r="B611" s="19"/>
      <c r="C611" s="19"/>
      <c r="D611" s="19"/>
      <c r="E611" s="19"/>
      <c r="F611" s="19"/>
      <c r="G611" s="19"/>
    </row>
    <row r="612" spans="2:7" x14ac:dyDescent="0.25">
      <c r="B612" s="19"/>
      <c r="C612" s="19"/>
      <c r="D612" s="19"/>
      <c r="E612" s="19"/>
      <c r="F612" s="19"/>
      <c r="G612" s="19"/>
    </row>
    <row r="613" spans="2:7" x14ac:dyDescent="0.25">
      <c r="B613" s="19"/>
      <c r="C613" s="19"/>
      <c r="D613" s="19"/>
      <c r="E613" s="19"/>
      <c r="F613" s="19"/>
      <c r="G613" s="19"/>
    </row>
    <row r="614" spans="2:7" x14ac:dyDescent="0.25">
      <c r="B614" s="19"/>
      <c r="C614" s="19"/>
      <c r="D614" s="19"/>
      <c r="E614" s="19"/>
      <c r="F614" s="19"/>
      <c r="G614" s="19"/>
    </row>
    <row r="615" spans="2:7" x14ac:dyDescent="0.25">
      <c r="B615" s="19"/>
      <c r="C615" s="19"/>
      <c r="D615" s="19"/>
      <c r="E615" s="19"/>
      <c r="F615" s="19"/>
      <c r="G615" s="19"/>
    </row>
    <row r="616" spans="2:7" x14ac:dyDescent="0.25">
      <c r="B616" s="19"/>
      <c r="C616" s="19"/>
      <c r="D616" s="19"/>
      <c r="E616" s="19"/>
      <c r="F616" s="19"/>
      <c r="G616" s="19"/>
    </row>
    <row r="617" spans="2:7" x14ac:dyDescent="0.25">
      <c r="B617" s="19"/>
      <c r="C617" s="19"/>
      <c r="D617" s="19"/>
      <c r="E617" s="19"/>
      <c r="F617" s="19"/>
      <c r="G617" s="19"/>
    </row>
    <row r="618" spans="2:7" x14ac:dyDescent="0.25">
      <c r="B618" s="19"/>
      <c r="C618" s="19"/>
      <c r="D618" s="19"/>
      <c r="E618" s="19"/>
      <c r="F618" s="19"/>
      <c r="G618" s="19"/>
    </row>
    <row r="619" spans="2:7" x14ac:dyDescent="0.25">
      <c r="B619" s="19"/>
      <c r="C619" s="19"/>
      <c r="D619" s="19"/>
      <c r="E619" s="19"/>
      <c r="F619" s="19"/>
      <c r="G619" s="19"/>
    </row>
    <row r="620" spans="2:7" x14ac:dyDescent="0.25">
      <c r="B620" s="19"/>
      <c r="C620" s="19"/>
      <c r="D620" s="19"/>
      <c r="E620" s="19"/>
      <c r="F620" s="19"/>
      <c r="G620" s="19"/>
    </row>
    <row r="621" spans="2:7" x14ac:dyDescent="0.25">
      <c r="B621" s="19"/>
      <c r="C621" s="19"/>
      <c r="D621" s="19"/>
      <c r="E621" s="19"/>
      <c r="F621" s="19"/>
      <c r="G621" s="19"/>
    </row>
    <row r="622" spans="2:7" x14ac:dyDescent="0.25">
      <c r="B622" s="19"/>
      <c r="C622" s="19"/>
      <c r="D622" s="19"/>
      <c r="E622" s="19"/>
      <c r="F622" s="19"/>
      <c r="G622" s="19"/>
    </row>
    <row r="623" spans="2:7" x14ac:dyDescent="0.25">
      <c r="B623" s="19"/>
      <c r="C623" s="19"/>
      <c r="D623" s="19"/>
      <c r="E623" s="19"/>
      <c r="F623" s="19"/>
      <c r="G623" s="19"/>
    </row>
    <row r="624" spans="2:7" x14ac:dyDescent="0.25">
      <c r="B624" s="19"/>
      <c r="C624" s="19"/>
      <c r="D624" s="19"/>
      <c r="E624" s="19"/>
      <c r="F624" s="19"/>
      <c r="G624" s="19"/>
    </row>
    <row r="625" spans="2:7" x14ac:dyDescent="0.25">
      <c r="B625" s="19"/>
      <c r="C625" s="19"/>
      <c r="D625" s="19"/>
      <c r="E625" s="19"/>
      <c r="F625" s="19"/>
      <c r="G625" s="19"/>
    </row>
    <row r="626" spans="2:7" x14ac:dyDescent="0.25">
      <c r="B626" s="19"/>
      <c r="C626" s="19"/>
      <c r="D626" s="19"/>
      <c r="E626" s="19"/>
      <c r="F626" s="19"/>
      <c r="G626" s="19"/>
    </row>
    <row r="627" spans="2:7" x14ac:dyDescent="0.25">
      <c r="B627" s="19"/>
      <c r="C627" s="19"/>
      <c r="D627" s="19"/>
      <c r="E627" s="19"/>
      <c r="F627" s="19"/>
      <c r="G627" s="19"/>
    </row>
    <row r="628" spans="2:7" x14ac:dyDescent="0.25">
      <c r="B628" s="19"/>
      <c r="C628" s="19"/>
      <c r="D628" s="19"/>
      <c r="E628" s="19"/>
      <c r="F628" s="19"/>
      <c r="G628" s="19"/>
    </row>
    <row r="629" spans="2:7" x14ac:dyDescent="0.25">
      <c r="B629" s="19"/>
      <c r="C629" s="19"/>
      <c r="D629" s="19"/>
      <c r="E629" s="19"/>
      <c r="F629" s="19"/>
      <c r="G629" s="19"/>
    </row>
    <row r="630" spans="2:7" x14ac:dyDescent="0.25">
      <c r="B630" s="19"/>
      <c r="C630" s="19"/>
      <c r="D630" s="19"/>
      <c r="E630" s="19"/>
      <c r="F630" s="19"/>
      <c r="G630" s="19"/>
    </row>
    <row r="631" spans="2:7" x14ac:dyDescent="0.25">
      <c r="B631" s="19"/>
      <c r="C631" s="19"/>
      <c r="D631" s="19"/>
      <c r="E631" s="19"/>
      <c r="F631" s="19"/>
      <c r="G631" s="19"/>
    </row>
    <row r="632" spans="2:7" x14ac:dyDescent="0.25">
      <c r="B632" s="19"/>
      <c r="C632" s="19"/>
      <c r="D632" s="19"/>
      <c r="E632" s="19"/>
      <c r="F632" s="19"/>
      <c r="G632" s="19"/>
    </row>
    <row r="633" spans="2:7" x14ac:dyDescent="0.25">
      <c r="B633" s="19"/>
      <c r="C633" s="19"/>
      <c r="D633" s="19"/>
      <c r="E633" s="19"/>
      <c r="F633" s="19"/>
      <c r="G633" s="19"/>
    </row>
    <row r="634" spans="2:7" x14ac:dyDescent="0.25">
      <c r="B634" s="19"/>
      <c r="C634" s="19"/>
      <c r="D634" s="19"/>
      <c r="E634" s="19"/>
      <c r="F634" s="19"/>
      <c r="G634" s="19"/>
    </row>
    <row r="635" spans="2:7" x14ac:dyDescent="0.25">
      <c r="B635" s="19"/>
      <c r="C635" s="19"/>
      <c r="D635" s="19"/>
      <c r="E635" s="19"/>
      <c r="F635" s="19"/>
      <c r="G635" s="19"/>
    </row>
    <row r="636" spans="2:7" x14ac:dyDescent="0.25">
      <c r="B636" s="19"/>
      <c r="C636" s="19"/>
      <c r="D636" s="19"/>
      <c r="E636" s="19"/>
      <c r="F636" s="19"/>
      <c r="G636" s="19"/>
    </row>
    <row r="637" spans="2:7" x14ac:dyDescent="0.25">
      <c r="B637" s="19"/>
      <c r="C637" s="19"/>
      <c r="D637" s="19"/>
      <c r="E637" s="19"/>
      <c r="F637" s="19"/>
      <c r="G637" s="19"/>
    </row>
    <row r="638" spans="2:7" x14ac:dyDescent="0.25">
      <c r="B638" s="19"/>
      <c r="C638" s="19"/>
      <c r="D638" s="19"/>
      <c r="E638" s="19"/>
      <c r="F638" s="19"/>
      <c r="G638" s="19"/>
    </row>
    <row r="639" spans="2:7" x14ac:dyDescent="0.25">
      <c r="B639" s="19"/>
      <c r="C639" s="19"/>
      <c r="D639" s="19"/>
      <c r="E639" s="19"/>
      <c r="F639" s="19"/>
      <c r="G639" s="19"/>
    </row>
    <row r="640" spans="2:7" x14ac:dyDescent="0.25">
      <c r="B640" s="19"/>
      <c r="C640" s="19"/>
      <c r="D640" s="19"/>
      <c r="E640" s="19"/>
      <c r="F640" s="19"/>
      <c r="G640" s="19"/>
    </row>
    <row r="641" spans="2:7" x14ac:dyDescent="0.25">
      <c r="B641" s="19"/>
      <c r="C641" s="19"/>
      <c r="D641" s="19"/>
      <c r="E641" s="19"/>
      <c r="F641" s="19"/>
      <c r="G641" s="19"/>
    </row>
    <row r="642" spans="2:7" x14ac:dyDescent="0.25">
      <c r="B642" s="19"/>
      <c r="C642" s="19"/>
      <c r="D642" s="19"/>
      <c r="E642" s="19"/>
      <c r="F642" s="19"/>
      <c r="G642" s="19"/>
    </row>
    <row r="643" spans="2:7" x14ac:dyDescent="0.25">
      <c r="B643" s="19"/>
      <c r="C643" s="19"/>
      <c r="D643" s="19"/>
      <c r="E643" s="19"/>
      <c r="F643" s="19"/>
      <c r="G643" s="19"/>
    </row>
    <row r="644" spans="2:7" x14ac:dyDescent="0.25">
      <c r="B644" s="19"/>
      <c r="C644" s="19"/>
      <c r="D644" s="19"/>
      <c r="E644" s="19"/>
      <c r="F644" s="19"/>
      <c r="G644" s="19"/>
    </row>
    <row r="645" spans="2:7" x14ac:dyDescent="0.25">
      <c r="B645" s="19"/>
      <c r="C645" s="19"/>
      <c r="D645" s="19"/>
      <c r="E645" s="19"/>
      <c r="F645" s="19"/>
      <c r="G645" s="19"/>
    </row>
    <row r="646" spans="2:7" x14ac:dyDescent="0.25">
      <c r="B646" s="19"/>
      <c r="C646" s="19"/>
      <c r="D646" s="19"/>
      <c r="E646" s="19"/>
      <c r="F646" s="19"/>
      <c r="G646" s="19"/>
    </row>
    <row r="647" spans="2:7" x14ac:dyDescent="0.25">
      <c r="B647" s="19"/>
      <c r="C647" s="19"/>
      <c r="D647" s="19"/>
      <c r="E647" s="19"/>
      <c r="F647" s="19"/>
      <c r="G647" s="19"/>
    </row>
    <row r="648" spans="2:7" x14ac:dyDescent="0.25">
      <c r="B648" s="19"/>
      <c r="C648" s="19"/>
      <c r="D648" s="19"/>
      <c r="E648" s="19"/>
      <c r="F648" s="19"/>
      <c r="G648" s="19"/>
    </row>
    <row r="649" spans="2:7" x14ac:dyDescent="0.25">
      <c r="B649" s="19"/>
      <c r="C649" s="19"/>
      <c r="D649" s="19"/>
      <c r="E649" s="19"/>
      <c r="F649" s="19"/>
      <c r="G649" s="19"/>
    </row>
    <row r="650" spans="2:7" x14ac:dyDescent="0.25">
      <c r="B650" s="19"/>
      <c r="C650" s="19"/>
      <c r="D650" s="19"/>
      <c r="E650" s="19"/>
      <c r="F650" s="19"/>
      <c r="G650" s="19"/>
    </row>
    <row r="651" spans="2:7" x14ac:dyDescent="0.25">
      <c r="B651" s="19"/>
      <c r="C651" s="19"/>
      <c r="D651" s="19"/>
      <c r="E651" s="19"/>
      <c r="F651" s="19"/>
      <c r="G651" s="19"/>
    </row>
    <row r="652" spans="2:7" x14ac:dyDescent="0.25">
      <c r="B652" s="19"/>
      <c r="C652" s="19"/>
      <c r="D652" s="19"/>
      <c r="E652" s="19"/>
      <c r="F652" s="19"/>
      <c r="G652" s="19"/>
    </row>
    <row r="653" spans="2:7" x14ac:dyDescent="0.25">
      <c r="B653" s="19"/>
      <c r="C653" s="19"/>
      <c r="D653" s="19"/>
      <c r="E653" s="19"/>
      <c r="F653" s="19"/>
      <c r="G653" s="19"/>
    </row>
    <row r="654" spans="2:7" x14ac:dyDescent="0.25">
      <c r="B654" s="19"/>
      <c r="C654" s="19"/>
      <c r="D654" s="19"/>
      <c r="E654" s="19"/>
      <c r="F654" s="19"/>
      <c r="G654" s="19"/>
    </row>
    <row r="655" spans="2:7" x14ac:dyDescent="0.25">
      <c r="B655" s="19"/>
      <c r="C655" s="19"/>
      <c r="D655" s="19"/>
      <c r="E655" s="19"/>
      <c r="F655" s="19"/>
      <c r="G655" s="19"/>
    </row>
    <row r="656" spans="2:7" x14ac:dyDescent="0.25">
      <c r="B656" s="19"/>
      <c r="C656" s="19"/>
      <c r="D656" s="19"/>
      <c r="E656" s="19"/>
      <c r="F656" s="19"/>
      <c r="G656" s="19"/>
    </row>
    <row r="657" spans="2:7" x14ac:dyDescent="0.25">
      <c r="B657" s="19"/>
      <c r="C657" s="19"/>
      <c r="D657" s="19"/>
      <c r="E657" s="19"/>
      <c r="F657" s="19"/>
      <c r="G657" s="19"/>
    </row>
    <row r="658" spans="2:7" x14ac:dyDescent="0.25">
      <c r="B658" s="19"/>
      <c r="C658" s="19"/>
      <c r="D658" s="19"/>
      <c r="E658" s="19"/>
      <c r="F658" s="19"/>
      <c r="G658" s="19"/>
    </row>
    <row r="659" spans="2:7" x14ac:dyDescent="0.25">
      <c r="B659" s="19"/>
      <c r="C659" s="19"/>
      <c r="D659" s="19"/>
      <c r="E659" s="19"/>
      <c r="F659" s="19"/>
      <c r="G659" s="19"/>
    </row>
    <row r="660" spans="2:7" x14ac:dyDescent="0.25">
      <c r="B660" s="19"/>
      <c r="C660" s="19"/>
      <c r="D660" s="19"/>
      <c r="E660" s="19"/>
      <c r="F660" s="19"/>
      <c r="G660" s="19"/>
    </row>
    <row r="661" spans="2:7" x14ac:dyDescent="0.25">
      <c r="B661" s="19"/>
      <c r="C661" s="19"/>
      <c r="D661" s="19"/>
      <c r="E661" s="19"/>
      <c r="F661" s="19"/>
      <c r="G661" s="19"/>
    </row>
    <row r="662" spans="2:7" x14ac:dyDescent="0.25">
      <c r="B662" s="19"/>
      <c r="C662" s="19"/>
      <c r="D662" s="19"/>
      <c r="E662" s="19"/>
      <c r="F662" s="19"/>
      <c r="G662" s="19"/>
    </row>
    <row r="663" spans="2:7" x14ac:dyDescent="0.25">
      <c r="B663" s="19"/>
      <c r="C663" s="19"/>
      <c r="D663" s="19"/>
      <c r="E663" s="19"/>
      <c r="F663" s="19"/>
      <c r="G663" s="19"/>
    </row>
    <row r="664" spans="2:7" x14ac:dyDescent="0.25">
      <c r="B664" s="19"/>
      <c r="C664" s="19"/>
      <c r="D664" s="19"/>
      <c r="E664" s="19"/>
      <c r="F664" s="19"/>
      <c r="G664" s="19"/>
    </row>
    <row r="665" spans="2:7" x14ac:dyDescent="0.25">
      <c r="B665" s="19"/>
      <c r="C665" s="19"/>
      <c r="D665" s="19"/>
      <c r="E665" s="19"/>
      <c r="F665" s="19"/>
      <c r="G665" s="19"/>
    </row>
    <row r="666" spans="2:7" x14ac:dyDescent="0.25">
      <c r="B666" s="19"/>
      <c r="C666" s="19"/>
      <c r="D666" s="19"/>
      <c r="E666" s="19"/>
      <c r="F666" s="19"/>
      <c r="G666" s="19"/>
    </row>
    <row r="667" spans="2:7" x14ac:dyDescent="0.25">
      <c r="B667" s="19"/>
      <c r="C667" s="19"/>
      <c r="D667" s="19"/>
      <c r="E667" s="19"/>
      <c r="F667" s="19"/>
      <c r="G667" s="19"/>
    </row>
    <row r="668" spans="2:7" x14ac:dyDescent="0.25">
      <c r="B668" s="19"/>
      <c r="C668" s="19"/>
      <c r="D668" s="19"/>
      <c r="E668" s="19"/>
      <c r="F668" s="19"/>
      <c r="G668" s="19"/>
    </row>
    <row r="669" spans="2:7" x14ac:dyDescent="0.25">
      <c r="B669" s="19"/>
      <c r="C669" s="19"/>
      <c r="D669" s="19"/>
      <c r="E669" s="19"/>
      <c r="F669" s="19"/>
      <c r="G669" s="19"/>
    </row>
    <row r="670" spans="2:7" x14ac:dyDescent="0.25">
      <c r="B670" s="19"/>
      <c r="C670" s="19"/>
      <c r="D670" s="19"/>
      <c r="E670" s="19"/>
      <c r="F670" s="19"/>
      <c r="G670" s="19"/>
    </row>
    <row r="671" spans="2:7" x14ac:dyDescent="0.25">
      <c r="B671" s="19"/>
      <c r="C671" s="19"/>
      <c r="D671" s="19"/>
      <c r="E671" s="19"/>
      <c r="F671" s="19"/>
      <c r="G671" s="19"/>
    </row>
    <row r="672" spans="2:7" x14ac:dyDescent="0.25">
      <c r="B672" s="19"/>
      <c r="C672" s="19"/>
      <c r="D672" s="19"/>
      <c r="E672" s="19"/>
      <c r="F672" s="19"/>
      <c r="G672" s="19"/>
    </row>
    <row r="673" spans="2:7" x14ac:dyDescent="0.25">
      <c r="B673" s="19"/>
      <c r="C673" s="19"/>
      <c r="D673" s="19"/>
      <c r="E673" s="19"/>
      <c r="F673" s="19"/>
      <c r="G673" s="19"/>
    </row>
    <row r="674" spans="2:7" x14ac:dyDescent="0.25">
      <c r="B674" s="19"/>
      <c r="C674" s="19"/>
      <c r="D674" s="19"/>
      <c r="E674" s="19"/>
      <c r="F674" s="19"/>
      <c r="G674" s="19"/>
    </row>
    <row r="675" spans="2:7" x14ac:dyDescent="0.25">
      <c r="B675" s="19"/>
      <c r="C675" s="19"/>
      <c r="D675" s="19"/>
      <c r="E675" s="19"/>
      <c r="F675" s="19"/>
      <c r="G675" s="19"/>
    </row>
    <row r="676" spans="2:7" x14ac:dyDescent="0.25">
      <c r="B676" s="19"/>
      <c r="C676" s="19"/>
      <c r="D676" s="19"/>
      <c r="E676" s="19"/>
      <c r="F676" s="19"/>
      <c r="G676" s="19"/>
    </row>
    <row r="677" spans="2:7" x14ac:dyDescent="0.25">
      <c r="B677" s="19"/>
      <c r="C677" s="19"/>
      <c r="D677" s="19"/>
      <c r="E677" s="19"/>
      <c r="F677" s="19"/>
      <c r="G677" s="19"/>
    </row>
    <row r="678" spans="2:7" x14ac:dyDescent="0.25">
      <c r="B678" s="19"/>
      <c r="C678" s="19"/>
      <c r="D678" s="19"/>
      <c r="E678" s="19"/>
      <c r="F678" s="19"/>
      <c r="G678" s="19"/>
    </row>
    <row r="679" spans="2:7" x14ac:dyDescent="0.25">
      <c r="B679" s="19"/>
      <c r="C679" s="19"/>
      <c r="D679" s="19"/>
      <c r="E679" s="19"/>
      <c r="F679" s="19"/>
      <c r="G679" s="19"/>
    </row>
    <row r="680" spans="2:7" x14ac:dyDescent="0.25">
      <c r="B680" s="19"/>
      <c r="C680" s="19"/>
      <c r="D680" s="19"/>
      <c r="E680" s="19"/>
      <c r="F680" s="19"/>
      <c r="G680" s="19"/>
    </row>
    <row r="681" spans="2:7" x14ac:dyDescent="0.25">
      <c r="B681" s="19"/>
      <c r="C681" s="19"/>
      <c r="D681" s="19"/>
      <c r="E681" s="19"/>
      <c r="F681" s="19"/>
      <c r="G681" s="19"/>
    </row>
    <row r="682" spans="2:7" x14ac:dyDescent="0.25">
      <c r="B682" s="19"/>
      <c r="C682" s="19"/>
      <c r="D682" s="19"/>
      <c r="E682" s="19"/>
      <c r="F682" s="19"/>
      <c r="G682" s="19"/>
    </row>
    <row r="683" spans="2:7" x14ac:dyDescent="0.25">
      <c r="B683" s="19"/>
      <c r="C683" s="19"/>
      <c r="D683" s="19"/>
      <c r="E683" s="19"/>
      <c r="F683" s="19"/>
      <c r="G683" s="19"/>
    </row>
    <row r="684" spans="2:7" x14ac:dyDescent="0.25">
      <c r="B684" s="19"/>
      <c r="C684" s="19"/>
      <c r="D684" s="19"/>
      <c r="E684" s="19"/>
      <c r="F684" s="19"/>
      <c r="G684" s="19"/>
    </row>
    <row r="685" spans="2:7" x14ac:dyDescent="0.25">
      <c r="B685" s="19"/>
      <c r="C685" s="19"/>
      <c r="D685" s="19"/>
      <c r="E685" s="19"/>
      <c r="F685" s="19"/>
      <c r="G685" s="19"/>
    </row>
    <row r="686" spans="2:7" x14ac:dyDescent="0.25">
      <c r="B686" s="19"/>
      <c r="C686" s="19"/>
      <c r="D686" s="19"/>
      <c r="E686" s="19"/>
      <c r="F686" s="19"/>
      <c r="G686" s="19"/>
    </row>
    <row r="687" spans="2:7" x14ac:dyDescent="0.25">
      <c r="B687" s="19"/>
      <c r="C687" s="19"/>
      <c r="D687" s="19"/>
      <c r="E687" s="19"/>
      <c r="F687" s="19"/>
      <c r="G687" s="19"/>
    </row>
    <row r="688" spans="2:7" x14ac:dyDescent="0.25">
      <c r="B688" s="19"/>
      <c r="C688" s="19"/>
      <c r="D688" s="19"/>
      <c r="E688" s="19"/>
      <c r="F688" s="19"/>
      <c r="G688" s="19"/>
    </row>
    <row r="689" spans="2:7" x14ac:dyDescent="0.25">
      <c r="B689" s="19"/>
      <c r="C689" s="19"/>
      <c r="D689" s="19"/>
      <c r="E689" s="19"/>
      <c r="F689" s="19"/>
      <c r="G689" s="19"/>
    </row>
    <row r="690" spans="2:7" x14ac:dyDescent="0.25">
      <c r="B690" s="19"/>
      <c r="C690" s="19"/>
      <c r="D690" s="19"/>
      <c r="E690" s="19"/>
      <c r="F690" s="19"/>
      <c r="G690" s="19"/>
    </row>
    <row r="691" spans="2:7" x14ac:dyDescent="0.25">
      <c r="B691" s="19"/>
      <c r="C691" s="19"/>
      <c r="D691" s="19"/>
      <c r="E691" s="19"/>
      <c r="F691" s="19"/>
      <c r="G691" s="19"/>
    </row>
    <row r="692" spans="2:7" x14ac:dyDescent="0.25">
      <c r="B692" s="19"/>
      <c r="C692" s="19"/>
      <c r="D692" s="19"/>
      <c r="E692" s="19"/>
      <c r="F692" s="19"/>
      <c r="G692" s="19"/>
    </row>
    <row r="693" spans="2:7" x14ac:dyDescent="0.25">
      <c r="B693" s="19"/>
      <c r="C693" s="19"/>
      <c r="D693" s="19"/>
      <c r="E693" s="19"/>
      <c r="F693" s="19"/>
      <c r="G693" s="19"/>
    </row>
    <row r="694" spans="2:7" x14ac:dyDescent="0.25">
      <c r="B694" s="19"/>
      <c r="C694" s="19"/>
      <c r="D694" s="19"/>
      <c r="E694" s="19"/>
      <c r="F694" s="19"/>
      <c r="G694" s="19"/>
    </row>
    <row r="695" spans="2:7" x14ac:dyDescent="0.25">
      <c r="B695" s="19"/>
      <c r="C695" s="19"/>
      <c r="D695" s="19"/>
      <c r="E695" s="19"/>
      <c r="F695" s="19"/>
      <c r="G695" s="19"/>
    </row>
    <row r="696" spans="2:7" x14ac:dyDescent="0.25">
      <c r="B696" s="19"/>
      <c r="C696" s="19"/>
      <c r="D696" s="19"/>
      <c r="E696" s="19"/>
      <c r="F696" s="19"/>
      <c r="G696" s="19"/>
    </row>
    <row r="697" spans="2:7" x14ac:dyDescent="0.25">
      <c r="B697" s="19"/>
      <c r="C697" s="19"/>
      <c r="D697" s="19"/>
      <c r="E697" s="19"/>
      <c r="F697" s="19"/>
      <c r="G697" s="19"/>
    </row>
    <row r="698" spans="2:7" x14ac:dyDescent="0.25">
      <c r="B698" s="19"/>
      <c r="C698" s="19"/>
      <c r="D698" s="19"/>
      <c r="E698" s="19"/>
      <c r="F698" s="19"/>
      <c r="G698" s="19"/>
    </row>
    <row r="699" spans="2:7" x14ac:dyDescent="0.25">
      <c r="B699" s="19"/>
      <c r="C699" s="19"/>
      <c r="D699" s="19"/>
      <c r="E699" s="19"/>
      <c r="F699" s="19"/>
      <c r="G699" s="19"/>
    </row>
    <row r="700" spans="2:7" x14ac:dyDescent="0.25">
      <c r="B700" s="19"/>
      <c r="C700" s="19"/>
      <c r="D700" s="19"/>
      <c r="E700" s="19"/>
      <c r="F700" s="19"/>
      <c r="G700" s="19"/>
    </row>
    <row r="701" spans="2:7" x14ac:dyDescent="0.25">
      <c r="B701" s="19"/>
      <c r="C701" s="19"/>
      <c r="D701" s="19"/>
      <c r="E701" s="19"/>
      <c r="F701" s="19"/>
      <c r="G701" s="19"/>
    </row>
    <row r="702" spans="2:7" x14ac:dyDescent="0.25">
      <c r="B702" s="19"/>
      <c r="C702" s="19"/>
      <c r="D702" s="19"/>
      <c r="E702" s="19"/>
      <c r="F702" s="19"/>
      <c r="G702" s="19"/>
    </row>
    <row r="703" spans="2:7" x14ac:dyDescent="0.25">
      <c r="B703" s="19"/>
      <c r="C703" s="19"/>
      <c r="D703" s="19"/>
      <c r="E703" s="19"/>
      <c r="F703" s="19"/>
      <c r="G703" s="19"/>
    </row>
    <row r="704" spans="2:7" x14ac:dyDescent="0.25">
      <c r="B704" s="19"/>
      <c r="C704" s="19"/>
      <c r="D704" s="19"/>
      <c r="E704" s="19"/>
      <c r="F704" s="19"/>
      <c r="G704" s="19"/>
    </row>
    <row r="705" spans="2:7" x14ac:dyDescent="0.25">
      <c r="B705" s="19"/>
      <c r="C705" s="19"/>
      <c r="D705" s="19"/>
      <c r="E705" s="19"/>
      <c r="F705" s="19"/>
      <c r="G705" s="19"/>
    </row>
    <row r="706" spans="2:7" x14ac:dyDescent="0.25">
      <c r="B706" s="19"/>
      <c r="C706" s="19"/>
      <c r="D706" s="19"/>
      <c r="E706" s="19"/>
      <c r="F706" s="19"/>
      <c r="G706" s="19"/>
    </row>
    <row r="707" spans="2:7" x14ac:dyDescent="0.25">
      <c r="B707" s="19"/>
      <c r="C707" s="19"/>
      <c r="D707" s="19"/>
      <c r="E707" s="19"/>
      <c r="F707" s="19"/>
      <c r="G707" s="19"/>
    </row>
    <row r="708" spans="2:7" x14ac:dyDescent="0.25">
      <c r="B708" s="19"/>
      <c r="C708" s="19"/>
      <c r="D708" s="19"/>
      <c r="E708" s="19"/>
      <c r="F708" s="19"/>
      <c r="G708" s="19"/>
    </row>
    <row r="709" spans="2:7" x14ac:dyDescent="0.25">
      <c r="B709" s="19"/>
      <c r="C709" s="19"/>
      <c r="D709" s="19"/>
      <c r="E709" s="19"/>
      <c r="F709" s="19"/>
      <c r="G709" s="19"/>
    </row>
    <row r="710" spans="2:7" x14ac:dyDescent="0.25">
      <c r="B710" s="19"/>
      <c r="C710" s="19"/>
      <c r="D710" s="19"/>
      <c r="E710" s="19"/>
      <c r="F710" s="19"/>
      <c r="G710" s="19"/>
    </row>
    <row r="711" spans="2:7" x14ac:dyDescent="0.25">
      <c r="B711" s="19"/>
      <c r="C711" s="19"/>
      <c r="D711" s="19"/>
      <c r="E711" s="19"/>
      <c r="F711" s="19"/>
      <c r="G711" s="19"/>
    </row>
    <row r="712" spans="2:7" x14ac:dyDescent="0.25">
      <c r="B712" s="19"/>
      <c r="C712" s="19"/>
      <c r="D712" s="19"/>
      <c r="E712" s="19"/>
      <c r="F712" s="19"/>
      <c r="G712" s="19"/>
    </row>
    <row r="713" spans="2:7" x14ac:dyDescent="0.25">
      <c r="B713" s="19"/>
      <c r="C713" s="19"/>
      <c r="D713" s="19"/>
      <c r="E713" s="19"/>
      <c r="F713" s="19"/>
      <c r="G713" s="19"/>
    </row>
    <row r="714" spans="2:7" x14ac:dyDescent="0.25">
      <c r="B714" s="19"/>
      <c r="C714" s="19"/>
      <c r="D714" s="19"/>
      <c r="E714" s="19"/>
      <c r="F714" s="19"/>
      <c r="G714" s="19"/>
    </row>
    <row r="715" spans="2:7" x14ac:dyDescent="0.25">
      <c r="B715" s="19"/>
      <c r="C715" s="19"/>
      <c r="D715" s="19"/>
      <c r="E715" s="19"/>
      <c r="F715" s="19"/>
      <c r="G715" s="19"/>
    </row>
    <row r="716" spans="2:7" x14ac:dyDescent="0.25">
      <c r="B716" s="19"/>
      <c r="C716" s="19"/>
      <c r="D716" s="19"/>
      <c r="E716" s="19"/>
      <c r="F716" s="19"/>
      <c r="G716" s="19"/>
    </row>
    <row r="717" spans="2:7" x14ac:dyDescent="0.25">
      <c r="B717" s="19"/>
      <c r="C717" s="19"/>
      <c r="D717" s="19"/>
      <c r="E717" s="19"/>
      <c r="F717" s="19"/>
      <c r="G717" s="19"/>
    </row>
    <row r="718" spans="2:7" x14ac:dyDescent="0.25">
      <c r="B718" s="19"/>
      <c r="C718" s="19"/>
      <c r="D718" s="19"/>
      <c r="E718" s="19"/>
      <c r="F718" s="19"/>
      <c r="G718" s="19"/>
    </row>
    <row r="719" spans="2:7" x14ac:dyDescent="0.25">
      <c r="B719" s="19"/>
      <c r="C719" s="19"/>
      <c r="D719" s="19"/>
      <c r="E719" s="19"/>
      <c r="F719" s="19"/>
      <c r="G719" s="19"/>
    </row>
    <row r="720" spans="2:7" x14ac:dyDescent="0.25">
      <c r="B720" s="19"/>
      <c r="C720" s="19"/>
      <c r="D720" s="19"/>
      <c r="E720" s="19"/>
      <c r="F720" s="19"/>
      <c r="G720" s="19"/>
    </row>
    <row r="721" spans="2:7" x14ac:dyDescent="0.25">
      <c r="B721" s="19"/>
      <c r="C721" s="19"/>
      <c r="D721" s="19"/>
      <c r="E721" s="19"/>
      <c r="F721" s="19"/>
      <c r="G721" s="19"/>
    </row>
    <row r="722" spans="2:7" x14ac:dyDescent="0.25">
      <c r="B722" s="19"/>
      <c r="C722" s="19"/>
      <c r="D722" s="19"/>
      <c r="E722" s="19"/>
      <c r="F722" s="19"/>
      <c r="G722" s="19"/>
    </row>
    <row r="723" spans="2:7" x14ac:dyDescent="0.25">
      <c r="B723" s="19"/>
      <c r="C723" s="19"/>
      <c r="D723" s="19"/>
      <c r="E723" s="19"/>
      <c r="F723" s="19"/>
      <c r="G723" s="19"/>
    </row>
    <row r="724" spans="2:7" x14ac:dyDescent="0.25">
      <c r="B724" s="19"/>
      <c r="C724" s="19"/>
      <c r="D724" s="19"/>
      <c r="E724" s="19"/>
      <c r="F724" s="19"/>
      <c r="G724" s="19"/>
    </row>
    <row r="725" spans="2:7" x14ac:dyDescent="0.25">
      <c r="B725" s="19"/>
      <c r="C725" s="19"/>
      <c r="D725" s="19"/>
      <c r="E725" s="19"/>
      <c r="F725" s="19"/>
      <c r="G725" s="19"/>
    </row>
    <row r="726" spans="2:7" x14ac:dyDescent="0.25">
      <c r="B726" s="19"/>
      <c r="C726" s="19"/>
      <c r="D726" s="19"/>
      <c r="E726" s="19"/>
      <c r="F726" s="19"/>
      <c r="G726" s="19"/>
    </row>
    <row r="727" spans="2:7" x14ac:dyDescent="0.25">
      <c r="B727" s="19"/>
      <c r="C727" s="19"/>
      <c r="D727" s="19"/>
      <c r="E727" s="19"/>
      <c r="F727" s="19"/>
      <c r="G727" s="19"/>
    </row>
    <row r="728" spans="2:7" x14ac:dyDescent="0.25">
      <c r="B728" s="19"/>
      <c r="C728" s="19"/>
      <c r="D728" s="19"/>
      <c r="E728" s="19"/>
      <c r="F728" s="19"/>
      <c r="G728" s="19"/>
    </row>
    <row r="729" spans="2:7" x14ac:dyDescent="0.25">
      <c r="B729" s="19"/>
      <c r="C729" s="19"/>
      <c r="D729" s="19"/>
      <c r="E729" s="19"/>
      <c r="F729" s="19"/>
      <c r="G729" s="19"/>
    </row>
    <row r="730" spans="2:7" x14ac:dyDescent="0.25">
      <c r="B730" s="19"/>
      <c r="C730" s="19"/>
      <c r="D730" s="19"/>
      <c r="E730" s="19"/>
      <c r="F730" s="19"/>
      <c r="G730" s="19"/>
    </row>
    <row r="731" spans="2:7" x14ac:dyDescent="0.25">
      <c r="B731" s="19"/>
      <c r="C731" s="19"/>
      <c r="D731" s="19"/>
      <c r="E731" s="19"/>
      <c r="F731" s="19"/>
      <c r="G731" s="19"/>
    </row>
    <row r="732" spans="2:7" x14ac:dyDescent="0.25">
      <c r="B732" s="19"/>
      <c r="C732" s="19"/>
      <c r="D732" s="19"/>
      <c r="E732" s="19"/>
      <c r="F732" s="19"/>
      <c r="G732" s="19"/>
    </row>
    <row r="733" spans="2:7" x14ac:dyDescent="0.25">
      <c r="B733" s="19"/>
      <c r="C733" s="19"/>
      <c r="D733" s="19"/>
      <c r="E733" s="19"/>
      <c r="F733" s="19"/>
      <c r="G733" s="19"/>
    </row>
    <row r="734" spans="2:7" x14ac:dyDescent="0.25">
      <c r="B734" s="19"/>
      <c r="C734" s="19"/>
      <c r="D734" s="19"/>
      <c r="E734" s="19"/>
      <c r="F734" s="19"/>
      <c r="G734" s="19"/>
    </row>
    <row r="735" spans="2:7" x14ac:dyDescent="0.25">
      <c r="B735" s="19"/>
      <c r="C735" s="19"/>
      <c r="D735" s="19"/>
      <c r="E735" s="19"/>
      <c r="F735" s="19"/>
      <c r="G735" s="19"/>
    </row>
    <row r="736" spans="2:7" x14ac:dyDescent="0.25">
      <c r="B736" s="19"/>
      <c r="C736" s="19"/>
      <c r="D736" s="19"/>
      <c r="E736" s="19"/>
      <c r="F736" s="19"/>
      <c r="G736" s="19"/>
    </row>
    <row r="737" spans="2:7" x14ac:dyDescent="0.25">
      <c r="B737" s="19"/>
      <c r="C737" s="19"/>
      <c r="D737" s="19"/>
      <c r="E737" s="19"/>
      <c r="F737" s="19"/>
      <c r="G737" s="19"/>
    </row>
    <row r="738" spans="2:7" x14ac:dyDescent="0.25">
      <c r="B738" s="19"/>
      <c r="C738" s="19"/>
      <c r="D738" s="19"/>
      <c r="E738" s="19"/>
      <c r="F738" s="19"/>
      <c r="G738" s="19"/>
    </row>
    <row r="739" spans="2:7" x14ac:dyDescent="0.25">
      <c r="B739" s="19"/>
      <c r="C739" s="19"/>
      <c r="D739" s="19"/>
      <c r="E739" s="19"/>
      <c r="F739" s="19"/>
      <c r="G739" s="19"/>
    </row>
    <row r="740" spans="2:7" x14ac:dyDescent="0.25">
      <c r="B740" s="19"/>
      <c r="C740" s="19"/>
      <c r="D740" s="19"/>
      <c r="E740" s="19"/>
      <c r="F740" s="19"/>
      <c r="G740" s="19"/>
    </row>
    <row r="741" spans="2:7" x14ac:dyDescent="0.25">
      <c r="B741" s="19"/>
      <c r="C741" s="19"/>
      <c r="D741" s="19"/>
      <c r="E741" s="19"/>
      <c r="F741" s="19"/>
      <c r="G741" s="19"/>
    </row>
    <row r="742" spans="2:7" x14ac:dyDescent="0.25">
      <c r="B742" s="19"/>
      <c r="C742" s="19"/>
      <c r="D742" s="19"/>
      <c r="E742" s="19"/>
      <c r="F742" s="19"/>
      <c r="G742" s="19"/>
    </row>
    <row r="743" spans="2:7" x14ac:dyDescent="0.25">
      <c r="B743" s="19"/>
      <c r="C743" s="19"/>
      <c r="D743" s="19"/>
      <c r="E743" s="19"/>
      <c r="F743" s="19"/>
      <c r="G743" s="19"/>
    </row>
    <row r="744" spans="2:7" x14ac:dyDescent="0.25">
      <c r="B744" s="19"/>
      <c r="C744" s="19"/>
      <c r="D744" s="19"/>
      <c r="E744" s="19"/>
      <c r="F744" s="19"/>
      <c r="G744" s="19"/>
    </row>
    <row r="745" spans="2:7" x14ac:dyDescent="0.25">
      <c r="B745" s="19"/>
      <c r="C745" s="19"/>
      <c r="D745" s="19"/>
      <c r="E745" s="19"/>
      <c r="F745" s="19"/>
      <c r="G745" s="19"/>
    </row>
    <row r="746" spans="2:7" x14ac:dyDescent="0.25">
      <c r="B746" s="19"/>
      <c r="C746" s="19"/>
      <c r="D746" s="19"/>
      <c r="E746" s="19"/>
      <c r="F746" s="19"/>
      <c r="G746" s="19"/>
    </row>
    <row r="747" spans="2:7" x14ac:dyDescent="0.25">
      <c r="B747" s="19"/>
      <c r="C747" s="19"/>
      <c r="D747" s="19"/>
      <c r="E747" s="19"/>
      <c r="F747" s="19"/>
      <c r="G747" s="19"/>
    </row>
    <row r="748" spans="2:7" x14ac:dyDescent="0.25">
      <c r="B748" s="19"/>
      <c r="C748" s="19"/>
      <c r="D748" s="19"/>
      <c r="E748" s="19"/>
      <c r="F748" s="19"/>
      <c r="G748" s="19"/>
    </row>
    <row r="749" spans="2:7" x14ac:dyDescent="0.25">
      <c r="B749" s="19"/>
      <c r="C749" s="19"/>
      <c r="D749" s="19"/>
      <c r="E749" s="19"/>
      <c r="F749" s="19"/>
      <c r="G749" s="19"/>
    </row>
    <row r="750" spans="2:7" x14ac:dyDescent="0.25">
      <c r="B750" s="19"/>
      <c r="C750" s="19"/>
      <c r="D750" s="19"/>
      <c r="E750" s="19"/>
      <c r="F750" s="19"/>
      <c r="G750" s="19"/>
    </row>
    <row r="751" spans="2:7" x14ac:dyDescent="0.25">
      <c r="B751" s="19"/>
      <c r="C751" s="19"/>
      <c r="D751" s="19"/>
      <c r="E751" s="19"/>
      <c r="F751" s="19"/>
      <c r="G751" s="19"/>
    </row>
    <row r="752" spans="2:7" x14ac:dyDescent="0.25">
      <c r="B752" s="19"/>
      <c r="C752" s="19"/>
      <c r="D752" s="19"/>
      <c r="E752" s="19"/>
      <c r="F752" s="19"/>
      <c r="G752" s="19"/>
    </row>
    <row r="753" spans="2:7" x14ac:dyDescent="0.25">
      <c r="B753" s="19"/>
      <c r="C753" s="19"/>
      <c r="D753" s="19"/>
      <c r="E753" s="19"/>
      <c r="F753" s="19"/>
      <c r="G753" s="19"/>
    </row>
    <row r="754" spans="2:7" x14ac:dyDescent="0.25">
      <c r="B754" s="19"/>
      <c r="C754" s="19"/>
      <c r="D754" s="19"/>
      <c r="E754" s="19"/>
      <c r="F754" s="19"/>
      <c r="G754" s="19"/>
    </row>
    <row r="755" spans="2:7" x14ac:dyDescent="0.25">
      <c r="B755" s="19"/>
      <c r="C755" s="19"/>
      <c r="D755" s="19"/>
      <c r="E755" s="19"/>
      <c r="F755" s="19"/>
      <c r="G755" s="19"/>
    </row>
    <row r="756" spans="2:7" x14ac:dyDescent="0.25">
      <c r="B756" s="19"/>
      <c r="C756" s="19"/>
      <c r="D756" s="19"/>
      <c r="E756" s="19"/>
      <c r="F756" s="19"/>
      <c r="G756" s="19"/>
    </row>
    <row r="757" spans="2:7" x14ac:dyDescent="0.25">
      <c r="B757" s="19"/>
      <c r="C757" s="19"/>
      <c r="D757" s="19"/>
      <c r="E757" s="19"/>
      <c r="F757" s="19"/>
      <c r="G757" s="19"/>
    </row>
    <row r="758" spans="2:7" x14ac:dyDescent="0.25">
      <c r="B758" s="19"/>
      <c r="C758" s="19"/>
      <c r="D758" s="19"/>
      <c r="E758" s="19"/>
      <c r="F758" s="19"/>
      <c r="G758" s="19"/>
    </row>
    <row r="759" spans="2:7" x14ac:dyDescent="0.25">
      <c r="B759" s="19"/>
      <c r="C759" s="19"/>
      <c r="D759" s="19"/>
      <c r="E759" s="19"/>
      <c r="F759" s="19"/>
      <c r="G759" s="19"/>
    </row>
    <row r="760" spans="2:7" x14ac:dyDescent="0.25">
      <c r="B760" s="19"/>
      <c r="C760" s="19"/>
      <c r="D760" s="19"/>
      <c r="E760" s="19"/>
      <c r="F760" s="19"/>
      <c r="G760" s="19"/>
    </row>
    <row r="761" spans="2:7" x14ac:dyDescent="0.25">
      <c r="B761" s="19"/>
      <c r="C761" s="19"/>
      <c r="D761" s="19"/>
      <c r="E761" s="19"/>
      <c r="F761" s="19"/>
      <c r="G761" s="19"/>
    </row>
    <row r="762" spans="2:7" x14ac:dyDescent="0.25">
      <c r="B762" s="19"/>
      <c r="C762" s="19"/>
      <c r="D762" s="19"/>
      <c r="E762" s="19"/>
      <c r="F762" s="19"/>
      <c r="G762" s="19"/>
    </row>
    <row r="763" spans="2:7" x14ac:dyDescent="0.25">
      <c r="B763" s="19"/>
      <c r="C763" s="19"/>
      <c r="D763" s="19"/>
      <c r="E763" s="19"/>
      <c r="F763" s="19"/>
      <c r="G763" s="19"/>
    </row>
    <row r="764" spans="2:7" x14ac:dyDescent="0.25">
      <c r="B764" s="19"/>
      <c r="C764" s="19"/>
      <c r="D764" s="19"/>
      <c r="E764" s="19"/>
      <c r="F764" s="19"/>
      <c r="G764" s="19"/>
    </row>
    <row r="765" spans="2:7" x14ac:dyDescent="0.25">
      <c r="B765" s="19"/>
      <c r="C765" s="19"/>
      <c r="D765" s="19"/>
      <c r="E765" s="19"/>
      <c r="F765" s="19"/>
      <c r="G765" s="19"/>
    </row>
    <row r="766" spans="2:7" x14ac:dyDescent="0.25">
      <c r="B766" s="19"/>
      <c r="C766" s="19"/>
      <c r="D766" s="19"/>
      <c r="E766" s="19"/>
      <c r="F766" s="19"/>
      <c r="G766" s="19"/>
    </row>
    <row r="767" spans="2:7" x14ac:dyDescent="0.25">
      <c r="B767" s="19"/>
      <c r="C767" s="19"/>
      <c r="D767" s="19"/>
      <c r="E767" s="19"/>
      <c r="F767" s="19"/>
      <c r="G767" s="19"/>
    </row>
    <row r="768" spans="2:7" x14ac:dyDescent="0.25">
      <c r="B768" s="19"/>
      <c r="C768" s="19"/>
      <c r="D768" s="19"/>
      <c r="E768" s="19"/>
      <c r="F768" s="19"/>
      <c r="G768" s="19"/>
    </row>
    <row r="769" spans="2:7" x14ac:dyDescent="0.25">
      <c r="B769" s="19"/>
      <c r="C769" s="19"/>
      <c r="D769" s="19"/>
      <c r="E769" s="19"/>
      <c r="F769" s="19"/>
      <c r="G769" s="19"/>
    </row>
    <row r="770" spans="2:7" x14ac:dyDescent="0.25">
      <c r="B770" s="19"/>
      <c r="C770" s="19"/>
      <c r="D770" s="19"/>
      <c r="E770" s="19"/>
      <c r="F770" s="19"/>
      <c r="G770" s="19"/>
    </row>
    <row r="771" spans="2:7" x14ac:dyDescent="0.25">
      <c r="B771" s="19"/>
      <c r="C771" s="19"/>
      <c r="D771" s="19"/>
      <c r="E771" s="19"/>
      <c r="F771" s="19"/>
      <c r="G771" s="19"/>
    </row>
    <row r="772" spans="2:7" x14ac:dyDescent="0.25">
      <c r="B772" s="19"/>
      <c r="C772" s="19"/>
      <c r="D772" s="19"/>
      <c r="E772" s="19"/>
      <c r="F772" s="19"/>
      <c r="G772" s="19"/>
    </row>
    <row r="773" spans="2:7" x14ac:dyDescent="0.25">
      <c r="B773" s="19"/>
      <c r="C773" s="19"/>
      <c r="D773" s="19"/>
      <c r="E773" s="19"/>
      <c r="F773" s="19"/>
      <c r="G773" s="19"/>
    </row>
    <row r="774" spans="2:7" x14ac:dyDescent="0.25">
      <c r="B774" s="19"/>
      <c r="C774" s="19"/>
      <c r="D774" s="19"/>
      <c r="E774" s="19"/>
      <c r="F774" s="19"/>
      <c r="G774" s="19"/>
    </row>
    <row r="775" spans="2:7" x14ac:dyDescent="0.25">
      <c r="B775" s="19"/>
      <c r="C775" s="19"/>
      <c r="D775" s="19"/>
      <c r="E775" s="19"/>
      <c r="F775" s="19"/>
      <c r="G775" s="19"/>
    </row>
    <row r="776" spans="2:7" x14ac:dyDescent="0.25">
      <c r="B776" s="19"/>
      <c r="C776" s="19"/>
      <c r="D776" s="19"/>
      <c r="E776" s="19"/>
      <c r="F776" s="19"/>
      <c r="G776" s="19"/>
    </row>
    <row r="777" spans="2:7" x14ac:dyDescent="0.25">
      <c r="B777" s="19"/>
      <c r="C777" s="19"/>
      <c r="D777" s="19"/>
      <c r="E777" s="19"/>
      <c r="F777" s="19"/>
      <c r="G777" s="19"/>
    </row>
    <row r="778" spans="2:7" x14ac:dyDescent="0.25">
      <c r="B778" s="19"/>
      <c r="C778" s="19"/>
      <c r="D778" s="19"/>
      <c r="E778" s="19"/>
      <c r="F778" s="19"/>
      <c r="G778" s="19"/>
    </row>
    <row r="779" spans="2:7" x14ac:dyDescent="0.25">
      <c r="B779" s="19"/>
      <c r="C779" s="19"/>
      <c r="D779" s="19"/>
      <c r="E779" s="19"/>
      <c r="F779" s="19"/>
      <c r="G779" s="19"/>
    </row>
    <row r="780" spans="2:7" x14ac:dyDescent="0.25">
      <c r="B780" s="19"/>
      <c r="C780" s="19"/>
      <c r="D780" s="19"/>
      <c r="E780" s="19"/>
      <c r="F780" s="19"/>
      <c r="G780" s="19"/>
    </row>
    <row r="781" spans="2:7" x14ac:dyDescent="0.25">
      <c r="B781" s="19"/>
      <c r="C781" s="19"/>
      <c r="D781" s="19"/>
      <c r="E781" s="19"/>
      <c r="F781" s="19"/>
      <c r="G781" s="19"/>
    </row>
    <row r="782" spans="2:7" x14ac:dyDescent="0.25">
      <c r="B782" s="19"/>
      <c r="C782" s="19"/>
      <c r="D782" s="19"/>
      <c r="E782" s="19"/>
      <c r="F782" s="19"/>
      <c r="G782" s="19"/>
    </row>
    <row r="783" spans="2:7" x14ac:dyDescent="0.25">
      <c r="B783" s="19"/>
      <c r="C783" s="19"/>
      <c r="D783" s="19"/>
      <c r="E783" s="19"/>
      <c r="F783" s="19"/>
      <c r="G783" s="19"/>
    </row>
    <row r="784" spans="2:7" x14ac:dyDescent="0.25">
      <c r="B784" s="19"/>
      <c r="C784" s="19"/>
      <c r="D784" s="19"/>
      <c r="E784" s="19"/>
      <c r="F784" s="19"/>
      <c r="G784" s="19"/>
    </row>
    <row r="785" spans="2:7" x14ac:dyDescent="0.25">
      <c r="B785" s="19"/>
      <c r="C785" s="19"/>
      <c r="D785" s="19"/>
      <c r="E785" s="19"/>
      <c r="F785" s="19"/>
      <c r="G785" s="19"/>
    </row>
    <row r="786" spans="2:7" x14ac:dyDescent="0.25">
      <c r="B786" s="19"/>
      <c r="C786" s="19"/>
      <c r="D786" s="19"/>
      <c r="E786" s="19"/>
      <c r="F786" s="19"/>
      <c r="G786" s="19"/>
    </row>
    <row r="787" spans="2:7" x14ac:dyDescent="0.25">
      <c r="B787" s="19"/>
      <c r="C787" s="19"/>
      <c r="D787" s="19"/>
      <c r="E787" s="19"/>
      <c r="F787" s="19"/>
      <c r="G787" s="19"/>
    </row>
    <row r="788" spans="2:7" x14ac:dyDescent="0.25">
      <c r="B788" s="19"/>
      <c r="C788" s="19"/>
      <c r="D788" s="19"/>
      <c r="E788" s="19"/>
      <c r="F788" s="19"/>
      <c r="G788" s="19"/>
    </row>
    <row r="789" spans="2:7" x14ac:dyDescent="0.25">
      <c r="B789" s="19"/>
      <c r="C789" s="19"/>
      <c r="D789" s="19"/>
      <c r="E789" s="19"/>
      <c r="F789" s="19"/>
      <c r="G789" s="19"/>
    </row>
    <row r="790" spans="2:7" x14ac:dyDescent="0.25">
      <c r="B790" s="19"/>
      <c r="C790" s="19"/>
      <c r="D790" s="19"/>
      <c r="E790" s="19"/>
      <c r="F790" s="19"/>
      <c r="G790" s="19"/>
    </row>
    <row r="791" spans="2:7" x14ac:dyDescent="0.25">
      <c r="B791" s="19"/>
      <c r="C791" s="19"/>
      <c r="D791" s="19"/>
      <c r="E791" s="19"/>
      <c r="F791" s="19"/>
      <c r="G791" s="19"/>
    </row>
    <row r="792" spans="2:7" x14ac:dyDescent="0.25">
      <c r="B792" s="19"/>
      <c r="C792" s="19"/>
      <c r="D792" s="19"/>
      <c r="E792" s="19"/>
      <c r="F792" s="19"/>
      <c r="G792" s="19"/>
    </row>
    <row r="793" spans="2:7" x14ac:dyDescent="0.25">
      <c r="B793" s="19"/>
      <c r="C793" s="19"/>
      <c r="D793" s="19"/>
      <c r="E793" s="19"/>
      <c r="F793" s="19"/>
      <c r="G793" s="19"/>
    </row>
    <row r="794" spans="2:7" x14ac:dyDescent="0.25">
      <c r="B794" s="19"/>
      <c r="C794" s="19"/>
      <c r="D794" s="19"/>
      <c r="E794" s="19"/>
      <c r="F794" s="19"/>
      <c r="G794" s="19"/>
    </row>
    <row r="795" spans="2:7" x14ac:dyDescent="0.25">
      <c r="B795" s="19"/>
      <c r="C795" s="19"/>
      <c r="D795" s="19"/>
      <c r="E795" s="19"/>
      <c r="F795" s="19"/>
      <c r="G795" s="19"/>
    </row>
    <row r="796" spans="2:7" x14ac:dyDescent="0.25">
      <c r="B796" s="19"/>
      <c r="C796" s="19"/>
      <c r="D796" s="19"/>
      <c r="E796" s="19"/>
      <c r="F796" s="19"/>
      <c r="G796" s="19"/>
    </row>
    <row r="797" spans="2:7" x14ac:dyDescent="0.25">
      <c r="B797" s="19"/>
      <c r="C797" s="19"/>
      <c r="D797" s="19"/>
      <c r="E797" s="19"/>
      <c r="F797" s="19"/>
      <c r="G797" s="19"/>
    </row>
    <row r="798" spans="2:7" x14ac:dyDescent="0.25">
      <c r="B798" s="19"/>
      <c r="C798" s="19"/>
      <c r="D798" s="19"/>
      <c r="E798" s="19"/>
      <c r="F798" s="19"/>
      <c r="G798" s="19"/>
    </row>
    <row r="799" spans="2:7" x14ac:dyDescent="0.25">
      <c r="B799" s="19"/>
      <c r="C799" s="19"/>
      <c r="D799" s="19"/>
      <c r="E799" s="19"/>
      <c r="F799" s="19"/>
      <c r="G799" s="19"/>
    </row>
    <row r="800" spans="2:7" x14ac:dyDescent="0.25">
      <c r="B800" s="19"/>
      <c r="C800" s="19"/>
      <c r="D800" s="19"/>
      <c r="E800" s="19"/>
      <c r="F800" s="19"/>
      <c r="G800" s="19"/>
    </row>
    <row r="801" spans="2:7" x14ac:dyDescent="0.25">
      <c r="B801" s="19"/>
      <c r="C801" s="19"/>
      <c r="D801" s="19"/>
      <c r="E801" s="19"/>
      <c r="F801" s="19"/>
      <c r="G801" s="19"/>
    </row>
    <row r="802" spans="2:7" x14ac:dyDescent="0.25">
      <c r="B802" s="19"/>
      <c r="C802" s="19"/>
      <c r="D802" s="19"/>
      <c r="E802" s="19"/>
      <c r="F802" s="19"/>
      <c r="G802" s="19"/>
    </row>
    <row r="803" spans="2:7" x14ac:dyDescent="0.25">
      <c r="B803" s="19"/>
      <c r="C803" s="19"/>
      <c r="D803" s="19"/>
      <c r="E803" s="19"/>
      <c r="F803" s="19"/>
      <c r="G803" s="19"/>
    </row>
    <row r="804" spans="2:7" x14ac:dyDescent="0.25">
      <c r="B804" s="19"/>
      <c r="C804" s="19"/>
      <c r="D804" s="19"/>
      <c r="E804" s="19"/>
      <c r="F804" s="19"/>
      <c r="G804" s="19"/>
    </row>
    <row r="805" spans="2:7" x14ac:dyDescent="0.25">
      <c r="B805" s="19"/>
      <c r="C805" s="19"/>
      <c r="D805" s="19"/>
      <c r="E805" s="19"/>
      <c r="F805" s="19"/>
      <c r="G805" s="19"/>
    </row>
    <row r="806" spans="2:7" x14ac:dyDescent="0.25">
      <c r="B806" s="19"/>
      <c r="C806" s="19"/>
      <c r="D806" s="19"/>
      <c r="E806" s="19"/>
      <c r="F806" s="19"/>
      <c r="G806" s="19"/>
    </row>
    <row r="807" spans="2:7" x14ac:dyDescent="0.25">
      <c r="B807" s="19"/>
      <c r="C807" s="19"/>
      <c r="D807" s="19"/>
      <c r="E807" s="19"/>
      <c r="F807" s="19"/>
      <c r="G807" s="19"/>
    </row>
    <row r="808" spans="2:7" x14ac:dyDescent="0.25">
      <c r="B808" s="19"/>
      <c r="C808" s="19"/>
      <c r="D808" s="19"/>
      <c r="E808" s="19"/>
      <c r="F808" s="19"/>
      <c r="G808" s="19"/>
    </row>
    <row r="809" spans="2:7" x14ac:dyDescent="0.25">
      <c r="B809" s="19"/>
      <c r="C809" s="19"/>
      <c r="D809" s="19"/>
      <c r="E809" s="19"/>
      <c r="F809" s="19"/>
      <c r="G809" s="19"/>
    </row>
    <row r="810" spans="2:7" x14ac:dyDescent="0.25">
      <c r="B810" s="19"/>
      <c r="C810" s="19"/>
      <c r="D810" s="19"/>
      <c r="E810" s="19"/>
      <c r="F810" s="19"/>
      <c r="G810" s="19"/>
    </row>
    <row r="811" spans="2:7" x14ac:dyDescent="0.25">
      <c r="B811" s="19"/>
      <c r="C811" s="19"/>
      <c r="D811" s="19"/>
      <c r="E811" s="19"/>
      <c r="F811" s="19"/>
      <c r="G811" s="19"/>
    </row>
    <row r="812" spans="2:7" x14ac:dyDescent="0.25">
      <c r="B812" s="19"/>
      <c r="C812" s="19"/>
      <c r="D812" s="19"/>
      <c r="E812" s="19"/>
      <c r="F812" s="19"/>
      <c r="G812" s="19"/>
    </row>
    <row r="813" spans="2:7" x14ac:dyDescent="0.25">
      <c r="B813" s="19"/>
      <c r="C813" s="19"/>
      <c r="D813" s="19"/>
      <c r="E813" s="19"/>
      <c r="F813" s="19"/>
      <c r="G813" s="19"/>
    </row>
    <row r="814" spans="2:7" x14ac:dyDescent="0.25">
      <c r="B814" s="19"/>
      <c r="C814" s="19"/>
      <c r="D814" s="19"/>
      <c r="E814" s="19"/>
      <c r="F814" s="19"/>
      <c r="G814" s="19"/>
    </row>
    <row r="815" spans="2:7" x14ac:dyDescent="0.25">
      <c r="B815" s="19"/>
      <c r="C815" s="19"/>
      <c r="D815" s="19"/>
      <c r="E815" s="19"/>
      <c r="F815" s="19"/>
      <c r="G815" s="19"/>
    </row>
    <row r="816" spans="2:7" x14ac:dyDescent="0.25">
      <c r="B816" s="19"/>
      <c r="C816" s="19"/>
      <c r="D816" s="19"/>
      <c r="E816" s="19"/>
      <c r="F816" s="19"/>
      <c r="G816" s="19"/>
    </row>
    <row r="817" spans="2:7" x14ac:dyDescent="0.25">
      <c r="B817" s="19"/>
      <c r="C817" s="19"/>
      <c r="D817" s="19"/>
      <c r="E817" s="19"/>
      <c r="F817" s="19"/>
      <c r="G817" s="19"/>
    </row>
    <row r="818" spans="2:7" x14ac:dyDescent="0.25">
      <c r="B818" s="19"/>
      <c r="C818" s="19"/>
      <c r="D818" s="19"/>
      <c r="E818" s="19"/>
      <c r="F818" s="19"/>
      <c r="G818" s="19"/>
    </row>
    <row r="819" spans="2:7" x14ac:dyDescent="0.25">
      <c r="B819" s="19"/>
      <c r="C819" s="19"/>
      <c r="D819" s="19"/>
      <c r="E819" s="19"/>
      <c r="F819" s="19"/>
      <c r="G819" s="19"/>
    </row>
    <row r="820" spans="2:7" x14ac:dyDescent="0.25">
      <c r="B820" s="19"/>
      <c r="C820" s="19"/>
      <c r="D820" s="19"/>
      <c r="E820" s="19"/>
      <c r="F820" s="19"/>
      <c r="G820" s="19"/>
    </row>
    <row r="821" spans="2:7" x14ac:dyDescent="0.25">
      <c r="B821" s="19"/>
      <c r="C821" s="19"/>
      <c r="D821" s="19"/>
      <c r="E821" s="19"/>
      <c r="F821" s="19"/>
      <c r="G821" s="19"/>
    </row>
    <row r="822" spans="2:7" x14ac:dyDescent="0.25">
      <c r="B822" s="19"/>
      <c r="C822" s="19"/>
      <c r="D822" s="19"/>
      <c r="E822" s="19"/>
      <c r="F822" s="19"/>
      <c r="G822" s="19"/>
    </row>
    <row r="823" spans="2:7" x14ac:dyDescent="0.25">
      <c r="B823" s="19"/>
      <c r="C823" s="19"/>
      <c r="D823" s="19"/>
      <c r="E823" s="19"/>
      <c r="F823" s="19"/>
      <c r="G823" s="19"/>
    </row>
    <row r="824" spans="2:7" x14ac:dyDescent="0.25">
      <c r="B824" s="19"/>
      <c r="C824" s="19"/>
      <c r="D824" s="19"/>
      <c r="E824" s="19"/>
      <c r="F824" s="19"/>
      <c r="G824" s="19"/>
    </row>
    <row r="825" spans="2:7" x14ac:dyDescent="0.25">
      <c r="B825" s="19"/>
      <c r="C825" s="19"/>
      <c r="D825" s="19"/>
      <c r="E825" s="19"/>
      <c r="F825" s="19"/>
      <c r="G825" s="19"/>
    </row>
    <row r="826" spans="2:7" x14ac:dyDescent="0.25">
      <c r="B826" s="19"/>
      <c r="C826" s="19"/>
      <c r="D826" s="19"/>
      <c r="E826" s="19"/>
      <c r="F826" s="19"/>
      <c r="G826" s="19"/>
    </row>
    <row r="827" spans="2:7" x14ac:dyDescent="0.25">
      <c r="B827" s="19"/>
      <c r="C827" s="19"/>
      <c r="D827" s="19"/>
      <c r="E827" s="19"/>
      <c r="F827" s="19"/>
      <c r="G827" s="19"/>
    </row>
    <row r="828" spans="2:7" x14ac:dyDescent="0.25">
      <c r="B828" s="19"/>
      <c r="C828" s="19"/>
      <c r="D828" s="19"/>
      <c r="E828" s="19"/>
      <c r="F828" s="19"/>
      <c r="G828" s="19"/>
    </row>
    <row r="829" spans="2:7" x14ac:dyDescent="0.25">
      <c r="B829" s="19"/>
      <c r="C829" s="19"/>
      <c r="D829" s="19"/>
      <c r="E829" s="19"/>
      <c r="F829" s="19"/>
      <c r="G829" s="19"/>
    </row>
    <row r="830" spans="2:7" x14ac:dyDescent="0.25">
      <c r="B830" s="19"/>
      <c r="C830" s="19"/>
      <c r="D830" s="19"/>
      <c r="E830" s="19"/>
      <c r="F830" s="19"/>
      <c r="G830" s="19"/>
    </row>
    <row r="831" spans="2:7" x14ac:dyDescent="0.25">
      <c r="B831" s="19"/>
      <c r="C831" s="19"/>
      <c r="D831" s="19"/>
      <c r="E831" s="19"/>
      <c r="F831" s="19"/>
      <c r="G831" s="19"/>
    </row>
    <row r="832" spans="2:7" x14ac:dyDescent="0.25">
      <c r="B832" s="19"/>
      <c r="C832" s="19"/>
      <c r="D832" s="19"/>
      <c r="E832" s="19"/>
      <c r="F832" s="19"/>
      <c r="G832" s="19"/>
    </row>
    <row r="833" spans="2:7" x14ac:dyDescent="0.25">
      <c r="B833" s="19"/>
      <c r="C833" s="19"/>
      <c r="D833" s="19"/>
      <c r="E833" s="19"/>
      <c r="F833" s="19"/>
      <c r="G833" s="19"/>
    </row>
    <row r="834" spans="2:7" x14ac:dyDescent="0.25">
      <c r="B834" s="19"/>
      <c r="C834" s="19"/>
      <c r="D834" s="19"/>
      <c r="E834" s="19"/>
      <c r="F834" s="19"/>
      <c r="G834" s="19"/>
    </row>
    <row r="835" spans="2:7" x14ac:dyDescent="0.25">
      <c r="B835" s="19"/>
      <c r="C835" s="19"/>
      <c r="D835" s="19"/>
      <c r="E835" s="19"/>
      <c r="F835" s="19"/>
      <c r="G835" s="19"/>
    </row>
    <row r="836" spans="2:7" x14ac:dyDescent="0.25">
      <c r="B836" s="19"/>
      <c r="C836" s="19"/>
      <c r="D836" s="19"/>
      <c r="E836" s="19"/>
      <c r="F836" s="19"/>
      <c r="G836" s="19"/>
    </row>
    <row r="837" spans="2:7" x14ac:dyDescent="0.25">
      <c r="B837" s="19"/>
      <c r="C837" s="19"/>
      <c r="D837" s="19"/>
      <c r="E837" s="19"/>
      <c r="F837" s="19"/>
      <c r="G837" s="19"/>
    </row>
    <row r="838" spans="2:7" x14ac:dyDescent="0.25">
      <c r="B838" s="19"/>
      <c r="C838" s="19"/>
      <c r="D838" s="19"/>
      <c r="E838" s="19"/>
      <c r="F838" s="19"/>
      <c r="G838" s="19"/>
    </row>
    <row r="839" spans="2:7" x14ac:dyDescent="0.25">
      <c r="B839" s="19"/>
      <c r="C839" s="19"/>
      <c r="D839" s="19"/>
      <c r="E839" s="19"/>
      <c r="F839" s="19"/>
      <c r="G839" s="19"/>
    </row>
    <row r="840" spans="2:7" x14ac:dyDescent="0.25">
      <c r="B840" s="19"/>
      <c r="C840" s="19"/>
      <c r="D840" s="19"/>
      <c r="E840" s="19"/>
      <c r="F840" s="19"/>
      <c r="G840" s="19"/>
    </row>
    <row r="841" spans="2:7" x14ac:dyDescent="0.25">
      <c r="B841" s="19"/>
      <c r="C841" s="19"/>
      <c r="D841" s="19"/>
      <c r="E841" s="19"/>
      <c r="F841" s="19"/>
      <c r="G841" s="19"/>
    </row>
    <row r="842" spans="2:7" x14ac:dyDescent="0.25">
      <c r="B842" s="19"/>
      <c r="C842" s="19"/>
      <c r="D842" s="19"/>
      <c r="E842" s="19"/>
      <c r="F842" s="19"/>
      <c r="G842" s="19"/>
    </row>
    <row r="843" spans="2:7" x14ac:dyDescent="0.25">
      <c r="B843" s="19"/>
      <c r="C843" s="19"/>
      <c r="D843" s="19"/>
      <c r="E843" s="19"/>
      <c r="F843" s="19"/>
      <c r="G843" s="19"/>
    </row>
    <row r="844" spans="2:7" x14ac:dyDescent="0.25">
      <c r="B844" s="19"/>
      <c r="C844" s="19"/>
      <c r="D844" s="19"/>
      <c r="E844" s="19"/>
      <c r="F844" s="19"/>
      <c r="G844" s="19"/>
    </row>
    <row r="845" spans="2:7" x14ac:dyDescent="0.25">
      <c r="B845" s="19"/>
      <c r="C845" s="19"/>
      <c r="D845" s="19"/>
      <c r="E845" s="19"/>
      <c r="F845" s="19"/>
      <c r="G845" s="19"/>
    </row>
    <row r="846" spans="2:7" x14ac:dyDescent="0.25">
      <c r="B846" s="19"/>
      <c r="C846" s="19"/>
      <c r="D846" s="19"/>
      <c r="E846" s="19"/>
      <c r="F846" s="19"/>
      <c r="G846" s="19"/>
    </row>
    <row r="847" spans="2:7" x14ac:dyDescent="0.25">
      <c r="B847" s="19"/>
      <c r="C847" s="19"/>
      <c r="D847" s="19"/>
      <c r="E847" s="19"/>
      <c r="F847" s="19"/>
      <c r="G847" s="19"/>
    </row>
    <row r="848" spans="2:7" x14ac:dyDescent="0.25">
      <c r="B848" s="19"/>
      <c r="C848" s="19"/>
      <c r="D848" s="19"/>
      <c r="E848" s="19"/>
      <c r="F848" s="19"/>
      <c r="G848" s="19"/>
    </row>
    <row r="849" spans="2:7" x14ac:dyDescent="0.25">
      <c r="B849" s="19"/>
      <c r="C849" s="19"/>
      <c r="D849" s="19"/>
      <c r="E849" s="19"/>
      <c r="F849" s="19"/>
      <c r="G849" s="19"/>
    </row>
    <row r="850" spans="2:7" x14ac:dyDescent="0.25">
      <c r="B850" s="19"/>
      <c r="C850" s="19"/>
      <c r="D850" s="19"/>
      <c r="E850" s="19"/>
      <c r="F850" s="19"/>
      <c r="G850" s="19"/>
    </row>
    <row r="851" spans="2:7" x14ac:dyDescent="0.25">
      <c r="B851" s="19"/>
      <c r="C851" s="19"/>
      <c r="D851" s="19"/>
      <c r="E851" s="19"/>
      <c r="F851" s="19"/>
      <c r="G851" s="19"/>
    </row>
    <row r="852" spans="2:7" x14ac:dyDescent="0.25">
      <c r="B852" s="19"/>
      <c r="C852" s="19"/>
      <c r="D852" s="19"/>
      <c r="E852" s="19"/>
      <c r="F852" s="19"/>
      <c r="G852" s="19"/>
    </row>
    <row r="853" spans="2:7" x14ac:dyDescent="0.25">
      <c r="B853" s="19"/>
      <c r="C853" s="19"/>
      <c r="D853" s="19"/>
      <c r="E853" s="19"/>
      <c r="F853" s="19"/>
      <c r="G853" s="19"/>
    </row>
    <row r="854" spans="2:7" x14ac:dyDescent="0.25">
      <c r="B854" s="19"/>
      <c r="C854" s="19"/>
      <c r="D854" s="19"/>
      <c r="E854" s="19"/>
      <c r="F854" s="19"/>
      <c r="G854" s="19"/>
    </row>
    <row r="855" spans="2:7" x14ac:dyDescent="0.25">
      <c r="B855" s="19"/>
      <c r="C855" s="19"/>
      <c r="D855" s="19"/>
      <c r="E855" s="19"/>
      <c r="F855" s="19"/>
      <c r="G855" s="19"/>
    </row>
    <row r="856" spans="2:7" x14ac:dyDescent="0.25">
      <c r="B856" s="19"/>
      <c r="C856" s="19"/>
      <c r="D856" s="19"/>
      <c r="E856" s="19"/>
      <c r="F856" s="19"/>
      <c r="G856" s="19"/>
    </row>
    <row r="857" spans="2:7" x14ac:dyDescent="0.25">
      <c r="B857" s="19"/>
      <c r="C857" s="19"/>
      <c r="D857" s="19"/>
      <c r="E857" s="19"/>
      <c r="F857" s="19"/>
      <c r="G857" s="19"/>
    </row>
    <row r="858" spans="2:7" x14ac:dyDescent="0.25">
      <c r="B858" s="19"/>
      <c r="C858" s="19"/>
      <c r="D858" s="19"/>
      <c r="E858" s="19"/>
      <c r="F858" s="19"/>
      <c r="G858" s="19"/>
    </row>
    <row r="859" spans="2:7" x14ac:dyDescent="0.25">
      <c r="B859" s="19"/>
      <c r="C859" s="19"/>
      <c r="D859" s="19"/>
      <c r="E859" s="19"/>
      <c r="F859" s="19"/>
      <c r="G859" s="19"/>
    </row>
    <row r="860" spans="2:7" x14ac:dyDescent="0.25">
      <c r="B860" s="19"/>
      <c r="C860" s="19"/>
      <c r="D860" s="19"/>
      <c r="E860" s="19"/>
      <c r="F860" s="19"/>
      <c r="G860" s="19"/>
    </row>
    <row r="861" spans="2:7" x14ac:dyDescent="0.25">
      <c r="B861" s="19"/>
      <c r="C861" s="19"/>
      <c r="D861" s="19"/>
      <c r="E861" s="19"/>
      <c r="F861" s="19"/>
      <c r="G861" s="19"/>
    </row>
    <row r="862" spans="2:7" x14ac:dyDescent="0.25">
      <c r="B862" s="19"/>
      <c r="C862" s="19"/>
      <c r="D862" s="19"/>
      <c r="E862" s="19"/>
      <c r="F862" s="19"/>
      <c r="G862" s="19"/>
    </row>
    <row r="863" spans="2:7" x14ac:dyDescent="0.25">
      <c r="B863" s="19"/>
      <c r="C863" s="19"/>
      <c r="D863" s="19"/>
      <c r="E863" s="19"/>
      <c r="F863" s="19"/>
      <c r="G863" s="19"/>
    </row>
    <row r="864" spans="2:7" x14ac:dyDescent="0.25">
      <c r="B864" s="19"/>
      <c r="C864" s="19"/>
      <c r="D864" s="19"/>
      <c r="E864" s="19"/>
      <c r="F864" s="19"/>
      <c r="G864" s="19"/>
    </row>
    <row r="865" spans="2:7" x14ac:dyDescent="0.25">
      <c r="B865" s="19"/>
      <c r="C865" s="19"/>
      <c r="D865" s="19"/>
      <c r="E865" s="19"/>
      <c r="F865" s="19"/>
      <c r="G865" s="19"/>
    </row>
    <row r="866" spans="2:7" x14ac:dyDescent="0.25">
      <c r="B866" s="19"/>
      <c r="C866" s="19"/>
      <c r="D866" s="19"/>
      <c r="E866" s="19"/>
      <c r="F866" s="19"/>
      <c r="G866" s="19"/>
    </row>
    <row r="867" spans="2:7" x14ac:dyDescent="0.25">
      <c r="B867" s="19"/>
      <c r="C867" s="19"/>
      <c r="D867" s="19"/>
      <c r="E867" s="19"/>
      <c r="F867" s="19"/>
      <c r="G867" s="19"/>
    </row>
    <row r="868" spans="2:7" x14ac:dyDescent="0.25">
      <c r="B868" s="19"/>
      <c r="C868" s="19"/>
      <c r="D868" s="19"/>
      <c r="E868" s="19"/>
      <c r="F868" s="19"/>
      <c r="G868" s="19"/>
    </row>
    <row r="869" spans="2:7" x14ac:dyDescent="0.25">
      <c r="B869" s="19"/>
      <c r="C869" s="19"/>
      <c r="D869" s="19"/>
      <c r="E869" s="19"/>
      <c r="F869" s="19"/>
      <c r="G869" s="19"/>
    </row>
    <row r="870" spans="2:7" x14ac:dyDescent="0.25">
      <c r="B870" s="19"/>
      <c r="C870" s="19"/>
      <c r="D870" s="19"/>
      <c r="E870" s="19"/>
      <c r="F870" s="19"/>
      <c r="G870" s="19"/>
    </row>
    <row r="871" spans="2:7" x14ac:dyDescent="0.25">
      <c r="B871" s="19"/>
      <c r="C871" s="19"/>
      <c r="D871" s="19"/>
      <c r="E871" s="19"/>
      <c r="F871" s="19"/>
      <c r="G871" s="19"/>
    </row>
    <row r="872" spans="2:7" x14ac:dyDescent="0.25">
      <c r="B872" s="19"/>
      <c r="C872" s="19"/>
      <c r="D872" s="19"/>
      <c r="E872" s="19"/>
      <c r="F872" s="19"/>
      <c r="G872" s="19"/>
    </row>
    <row r="873" spans="2:7" x14ac:dyDescent="0.25">
      <c r="B873" s="19"/>
      <c r="C873" s="19"/>
      <c r="D873" s="19"/>
      <c r="E873" s="19"/>
      <c r="F873" s="19"/>
      <c r="G873" s="19"/>
    </row>
    <row r="874" spans="2:7" x14ac:dyDescent="0.25">
      <c r="B874" s="19"/>
      <c r="C874" s="19"/>
      <c r="D874" s="19"/>
      <c r="E874" s="19"/>
      <c r="F874" s="19"/>
      <c r="G874" s="19"/>
    </row>
    <row r="875" spans="2:7" x14ac:dyDescent="0.25">
      <c r="B875" s="19"/>
      <c r="C875" s="19"/>
      <c r="D875" s="19"/>
      <c r="E875" s="19"/>
      <c r="F875" s="19"/>
      <c r="G875" s="19"/>
    </row>
    <row r="876" spans="2:7" x14ac:dyDescent="0.25">
      <c r="B876" s="19"/>
      <c r="C876" s="19"/>
      <c r="D876" s="19"/>
      <c r="E876" s="19"/>
      <c r="F876" s="19"/>
      <c r="G876" s="19"/>
    </row>
    <row r="877" spans="2:7" x14ac:dyDescent="0.25">
      <c r="B877" s="19"/>
      <c r="C877" s="19"/>
      <c r="D877" s="19"/>
      <c r="E877" s="19"/>
      <c r="F877" s="19"/>
      <c r="G877" s="19"/>
    </row>
    <row r="878" spans="2:7" x14ac:dyDescent="0.25">
      <c r="B878" s="19"/>
      <c r="C878" s="19"/>
      <c r="D878" s="19"/>
      <c r="E878" s="19"/>
      <c r="F878" s="19"/>
      <c r="G878" s="19"/>
    </row>
    <row r="879" spans="2:7" x14ac:dyDescent="0.25">
      <c r="B879" s="19"/>
      <c r="C879" s="19"/>
      <c r="D879" s="19"/>
      <c r="E879" s="19"/>
      <c r="F879" s="19"/>
      <c r="G879" s="19"/>
    </row>
    <row r="880" spans="2:7" x14ac:dyDescent="0.25">
      <c r="B880" s="19"/>
      <c r="C880" s="19"/>
      <c r="D880" s="19"/>
      <c r="E880" s="19"/>
      <c r="F880" s="19"/>
      <c r="G880" s="19"/>
    </row>
    <row r="881" spans="2:7" x14ac:dyDescent="0.25">
      <c r="B881" s="19"/>
      <c r="C881" s="19"/>
      <c r="D881" s="19"/>
      <c r="E881" s="19"/>
      <c r="F881" s="19"/>
      <c r="G881" s="19"/>
    </row>
    <row r="882" spans="2:7" x14ac:dyDescent="0.25">
      <c r="B882" s="19"/>
      <c r="C882" s="19"/>
      <c r="D882" s="19"/>
      <c r="E882" s="19"/>
      <c r="F882" s="19"/>
      <c r="G882" s="19"/>
    </row>
    <row r="883" spans="2:7" x14ac:dyDescent="0.25">
      <c r="B883" s="19"/>
      <c r="C883" s="19"/>
      <c r="D883" s="19"/>
      <c r="E883" s="19"/>
      <c r="F883" s="19"/>
      <c r="G883" s="19"/>
    </row>
    <row r="884" spans="2:7" x14ac:dyDescent="0.25">
      <c r="B884" s="19"/>
      <c r="C884" s="19"/>
      <c r="D884" s="19"/>
      <c r="E884" s="19"/>
      <c r="F884" s="19"/>
      <c r="G884" s="19"/>
    </row>
    <row r="885" spans="2:7" x14ac:dyDescent="0.25">
      <c r="B885" s="19"/>
      <c r="C885" s="19"/>
      <c r="D885" s="19"/>
      <c r="E885" s="19"/>
      <c r="F885" s="19"/>
      <c r="G885" s="19"/>
    </row>
    <row r="886" spans="2:7" x14ac:dyDescent="0.25">
      <c r="B886" s="19"/>
      <c r="C886" s="19"/>
      <c r="D886" s="19"/>
      <c r="E886" s="19"/>
      <c r="F886" s="19"/>
      <c r="G886" s="19"/>
    </row>
    <row r="887" spans="2:7" x14ac:dyDescent="0.25">
      <c r="B887" s="19"/>
      <c r="C887" s="19"/>
      <c r="D887" s="19"/>
      <c r="E887" s="19"/>
      <c r="F887" s="19"/>
      <c r="G887" s="19"/>
    </row>
    <row r="888" spans="2:7" x14ac:dyDescent="0.25">
      <c r="B888" s="19"/>
      <c r="C888" s="19"/>
      <c r="D888" s="19"/>
      <c r="E888" s="19"/>
      <c r="F888" s="19"/>
      <c r="G888" s="19"/>
    </row>
    <row r="889" spans="2:7" x14ac:dyDescent="0.25">
      <c r="B889" s="19"/>
      <c r="C889" s="19"/>
      <c r="D889" s="19"/>
      <c r="E889" s="19"/>
      <c r="F889" s="19"/>
      <c r="G889" s="19"/>
    </row>
    <row r="890" spans="2:7" x14ac:dyDescent="0.25">
      <c r="B890" s="19"/>
      <c r="C890" s="19"/>
      <c r="D890" s="19"/>
      <c r="E890" s="19"/>
      <c r="F890" s="19"/>
      <c r="G890" s="19"/>
    </row>
    <row r="891" spans="2:7" x14ac:dyDescent="0.25">
      <c r="B891" s="19"/>
      <c r="C891" s="19"/>
      <c r="D891" s="19"/>
      <c r="E891" s="19"/>
      <c r="F891" s="19"/>
      <c r="G891" s="19"/>
    </row>
    <row r="892" spans="2:7" x14ac:dyDescent="0.25">
      <c r="B892" s="19"/>
      <c r="C892" s="19"/>
      <c r="D892" s="19"/>
      <c r="E892" s="19"/>
      <c r="F892" s="19"/>
      <c r="G892" s="19"/>
    </row>
    <row r="893" spans="2:7" x14ac:dyDescent="0.25">
      <c r="B893" s="19"/>
      <c r="C893" s="19"/>
      <c r="D893" s="19"/>
      <c r="E893" s="19"/>
      <c r="F893" s="19"/>
      <c r="G893" s="19"/>
    </row>
    <row r="894" spans="2:7" x14ac:dyDescent="0.25">
      <c r="B894" s="19"/>
      <c r="C894" s="19"/>
      <c r="D894" s="19"/>
      <c r="E894" s="19"/>
      <c r="F894" s="19"/>
      <c r="G894" s="19"/>
    </row>
    <row r="895" spans="2:7" x14ac:dyDescent="0.25">
      <c r="B895" s="19"/>
      <c r="C895" s="19"/>
      <c r="D895" s="19"/>
      <c r="E895" s="19"/>
      <c r="F895" s="19"/>
      <c r="G895" s="19"/>
    </row>
    <row r="896" spans="2:7" x14ac:dyDescent="0.25">
      <c r="B896" s="19"/>
      <c r="C896" s="19"/>
      <c r="D896" s="19"/>
      <c r="E896" s="19"/>
      <c r="F896" s="19"/>
      <c r="G896" s="19"/>
    </row>
    <row r="897" spans="2:7" x14ac:dyDescent="0.25">
      <c r="B897" s="19"/>
      <c r="C897" s="19"/>
      <c r="D897" s="19"/>
      <c r="E897" s="19"/>
      <c r="F897" s="19"/>
      <c r="G897" s="19"/>
    </row>
    <row r="898" spans="2:7" x14ac:dyDescent="0.25">
      <c r="B898" s="19"/>
      <c r="C898" s="19"/>
      <c r="D898" s="19"/>
      <c r="E898" s="19"/>
      <c r="F898" s="19"/>
      <c r="G898" s="19"/>
    </row>
    <row r="899" spans="2:7" x14ac:dyDescent="0.25">
      <c r="B899" s="19"/>
      <c r="C899" s="19"/>
      <c r="D899" s="19"/>
      <c r="E899" s="19"/>
      <c r="F899" s="19"/>
      <c r="G899" s="19"/>
    </row>
    <row r="900" spans="2:7" x14ac:dyDescent="0.25">
      <c r="B900" s="19"/>
      <c r="C900" s="19"/>
      <c r="D900" s="19"/>
      <c r="E900" s="19"/>
      <c r="F900" s="19"/>
      <c r="G900" s="19"/>
    </row>
    <row r="901" spans="2:7" x14ac:dyDescent="0.25">
      <c r="B901" s="19"/>
      <c r="C901" s="19"/>
      <c r="D901" s="19"/>
      <c r="E901" s="19"/>
      <c r="F901" s="19"/>
      <c r="G901" s="19"/>
    </row>
    <row r="902" spans="2:7" x14ac:dyDescent="0.25">
      <c r="B902" s="19"/>
      <c r="C902" s="19"/>
      <c r="D902" s="19"/>
      <c r="E902" s="19"/>
      <c r="F902" s="19"/>
      <c r="G902" s="19"/>
    </row>
    <row r="903" spans="2:7" x14ac:dyDescent="0.25">
      <c r="B903" s="19"/>
      <c r="C903" s="19"/>
      <c r="D903" s="19"/>
      <c r="E903" s="19"/>
      <c r="F903" s="19"/>
      <c r="G903" s="19"/>
    </row>
    <row r="904" spans="2:7" x14ac:dyDescent="0.25">
      <c r="B904" s="19"/>
      <c r="C904" s="19"/>
      <c r="D904" s="19"/>
      <c r="E904" s="19"/>
      <c r="F904" s="19"/>
      <c r="G904" s="19"/>
    </row>
    <row r="905" spans="2:7" x14ac:dyDescent="0.25">
      <c r="B905" s="19"/>
      <c r="C905" s="19"/>
      <c r="D905" s="19"/>
      <c r="E905" s="19"/>
      <c r="F905" s="19"/>
      <c r="G905" s="19"/>
    </row>
    <row r="906" spans="2:7" x14ac:dyDescent="0.25">
      <c r="B906" s="19"/>
      <c r="C906" s="19"/>
      <c r="D906" s="19"/>
      <c r="E906" s="19"/>
      <c r="F906" s="19"/>
      <c r="G906" s="19"/>
    </row>
    <row r="907" spans="2:7" x14ac:dyDescent="0.25">
      <c r="B907" s="19"/>
      <c r="C907" s="19"/>
      <c r="D907" s="19"/>
      <c r="E907" s="19"/>
      <c r="F907" s="19"/>
      <c r="G907" s="19"/>
    </row>
    <row r="908" spans="2:7" x14ac:dyDescent="0.25">
      <c r="B908" s="19"/>
      <c r="C908" s="19"/>
      <c r="D908" s="19"/>
      <c r="E908" s="19"/>
      <c r="F908" s="19"/>
      <c r="G908" s="19"/>
    </row>
    <row r="909" spans="2:7" x14ac:dyDescent="0.25">
      <c r="B909" s="19"/>
      <c r="C909" s="19"/>
      <c r="D909" s="19"/>
      <c r="E909" s="19"/>
      <c r="F909" s="19"/>
      <c r="G909" s="19"/>
    </row>
    <row r="910" spans="2:7" x14ac:dyDescent="0.25">
      <c r="B910" s="19"/>
      <c r="C910" s="19"/>
      <c r="D910" s="19"/>
      <c r="E910" s="19"/>
      <c r="F910" s="19"/>
      <c r="G910" s="19"/>
    </row>
    <row r="911" spans="2:7" x14ac:dyDescent="0.25">
      <c r="B911" s="19"/>
      <c r="C911" s="19"/>
      <c r="D911" s="19"/>
      <c r="E911" s="19"/>
      <c r="F911" s="19"/>
      <c r="G911" s="19"/>
    </row>
    <row r="912" spans="2:7" x14ac:dyDescent="0.25">
      <c r="B912" s="19"/>
      <c r="C912" s="19"/>
      <c r="D912" s="19"/>
      <c r="E912" s="19"/>
      <c r="F912" s="19"/>
      <c r="G912" s="19"/>
    </row>
    <row r="913" spans="2:7" x14ac:dyDescent="0.25">
      <c r="B913" s="19"/>
      <c r="C913" s="19"/>
      <c r="D913" s="19"/>
      <c r="E913" s="19"/>
      <c r="F913" s="19"/>
      <c r="G913" s="19"/>
    </row>
    <row r="914" spans="2:7" x14ac:dyDescent="0.25">
      <c r="B914" s="19"/>
      <c r="C914" s="19"/>
      <c r="D914" s="19"/>
      <c r="E914" s="19"/>
      <c r="F914" s="19"/>
      <c r="G914" s="19"/>
    </row>
    <row r="915" spans="2:7" x14ac:dyDescent="0.25">
      <c r="B915" s="19"/>
      <c r="C915" s="19"/>
      <c r="D915" s="19"/>
      <c r="E915" s="19"/>
      <c r="F915" s="19"/>
      <c r="G915" s="19"/>
    </row>
    <row r="916" spans="2:7" x14ac:dyDescent="0.25">
      <c r="B916" s="19"/>
      <c r="C916" s="19"/>
      <c r="D916" s="19"/>
      <c r="E916" s="19"/>
      <c r="F916" s="19"/>
      <c r="G916" s="19"/>
    </row>
    <row r="917" spans="2:7" x14ac:dyDescent="0.25">
      <c r="B917" s="19"/>
      <c r="C917" s="19"/>
      <c r="D917" s="19"/>
      <c r="E917" s="19"/>
      <c r="F917" s="19"/>
      <c r="G917" s="19"/>
    </row>
    <row r="918" spans="2:7" x14ac:dyDescent="0.25">
      <c r="B918" s="19"/>
      <c r="C918" s="19"/>
      <c r="D918" s="19"/>
      <c r="E918" s="19"/>
      <c r="F918" s="19"/>
      <c r="G918" s="19"/>
    </row>
    <row r="919" spans="2:7" x14ac:dyDescent="0.25">
      <c r="B919" s="19"/>
      <c r="C919" s="19"/>
      <c r="D919" s="19"/>
      <c r="E919" s="19"/>
      <c r="F919" s="19"/>
      <c r="G919" s="19"/>
    </row>
    <row r="920" spans="2:7" x14ac:dyDescent="0.25">
      <c r="B920" s="19"/>
      <c r="C920" s="19"/>
      <c r="D920" s="19"/>
      <c r="E920" s="19"/>
      <c r="F920" s="19"/>
      <c r="G920" s="19"/>
    </row>
    <row r="921" spans="2:7" x14ac:dyDescent="0.25">
      <c r="B921" s="19"/>
      <c r="C921" s="19"/>
      <c r="D921" s="19"/>
      <c r="E921" s="19"/>
      <c r="F921" s="19"/>
      <c r="G921" s="19"/>
    </row>
    <row r="922" spans="2:7" x14ac:dyDescent="0.25">
      <c r="B922" s="19"/>
      <c r="C922" s="19"/>
      <c r="D922" s="19"/>
      <c r="E922" s="19"/>
      <c r="F922" s="19"/>
      <c r="G922" s="19"/>
    </row>
    <row r="923" spans="2:7" x14ac:dyDescent="0.25">
      <c r="B923" s="19"/>
      <c r="C923" s="19"/>
      <c r="D923" s="19"/>
      <c r="E923" s="19"/>
      <c r="F923" s="19"/>
      <c r="G923" s="19"/>
    </row>
    <row r="924" spans="2:7" x14ac:dyDescent="0.25">
      <c r="B924" s="19"/>
      <c r="C924" s="19"/>
      <c r="D924" s="19"/>
      <c r="E924" s="19"/>
      <c r="F924" s="19"/>
      <c r="G924" s="19"/>
    </row>
    <row r="925" spans="2:7" x14ac:dyDescent="0.25">
      <c r="B925" s="19"/>
      <c r="C925" s="19"/>
      <c r="D925" s="19"/>
      <c r="E925" s="19"/>
      <c r="F925" s="19"/>
      <c r="G925" s="19"/>
    </row>
    <row r="926" spans="2:7" x14ac:dyDescent="0.25">
      <c r="B926" s="19"/>
      <c r="C926" s="19"/>
      <c r="D926" s="19"/>
      <c r="E926" s="19"/>
      <c r="F926" s="19"/>
      <c r="G926" s="19"/>
    </row>
    <row r="927" spans="2:7" x14ac:dyDescent="0.25">
      <c r="B927" s="19"/>
      <c r="C927" s="19"/>
      <c r="D927" s="19"/>
      <c r="E927" s="19"/>
      <c r="F927" s="19"/>
      <c r="G927" s="19"/>
    </row>
    <row r="928" spans="2:7" x14ac:dyDescent="0.25">
      <c r="B928" s="19"/>
      <c r="C928" s="19"/>
      <c r="D928" s="19"/>
      <c r="E928" s="19"/>
      <c r="F928" s="19"/>
      <c r="G928" s="19"/>
    </row>
    <row r="929" spans="2:7" x14ac:dyDescent="0.25">
      <c r="B929" s="19"/>
      <c r="C929" s="19"/>
      <c r="D929" s="19"/>
      <c r="E929" s="19"/>
      <c r="F929" s="19"/>
      <c r="G929" s="19"/>
    </row>
    <row r="930" spans="2:7" x14ac:dyDescent="0.25">
      <c r="B930" s="19"/>
      <c r="C930" s="19"/>
      <c r="D930" s="19"/>
      <c r="E930" s="19"/>
      <c r="F930" s="19"/>
      <c r="G930" s="19"/>
    </row>
    <row r="931" spans="2:7" x14ac:dyDescent="0.25">
      <c r="B931" s="19"/>
      <c r="C931" s="19"/>
      <c r="D931" s="19"/>
      <c r="E931" s="19"/>
      <c r="F931" s="19"/>
      <c r="G931" s="19"/>
    </row>
    <row r="932" spans="2:7" x14ac:dyDescent="0.25">
      <c r="B932" s="19"/>
      <c r="C932" s="19"/>
      <c r="D932" s="19"/>
      <c r="E932" s="19"/>
      <c r="F932" s="19"/>
      <c r="G932" s="19"/>
    </row>
    <row r="933" spans="2:7" x14ac:dyDescent="0.25">
      <c r="B933" s="19"/>
      <c r="C933" s="19"/>
      <c r="D933" s="19"/>
      <c r="E933" s="19"/>
      <c r="F933" s="19"/>
      <c r="G933" s="19"/>
    </row>
    <row r="934" spans="2:7" x14ac:dyDescent="0.25">
      <c r="B934" s="19"/>
      <c r="C934" s="19"/>
      <c r="D934" s="19"/>
      <c r="E934" s="19"/>
      <c r="F934" s="19"/>
      <c r="G934" s="19"/>
    </row>
    <row r="935" spans="2:7" x14ac:dyDescent="0.25">
      <c r="B935" s="19"/>
      <c r="C935" s="19"/>
      <c r="D935" s="19"/>
      <c r="E935" s="19"/>
      <c r="F935" s="19"/>
      <c r="G935" s="19"/>
    </row>
    <row r="936" spans="2:7" x14ac:dyDescent="0.25">
      <c r="B936" s="19"/>
      <c r="C936" s="19"/>
      <c r="D936" s="19"/>
      <c r="E936" s="19"/>
      <c r="F936" s="19"/>
      <c r="G936" s="19"/>
    </row>
    <row r="937" spans="2:7" x14ac:dyDescent="0.25">
      <c r="B937" s="19"/>
      <c r="C937" s="19"/>
      <c r="D937" s="19"/>
      <c r="E937" s="19"/>
      <c r="F937" s="19"/>
      <c r="G937" s="19"/>
    </row>
    <row r="938" spans="2:7" x14ac:dyDescent="0.25">
      <c r="B938" s="19"/>
      <c r="C938" s="19"/>
      <c r="D938" s="19"/>
      <c r="E938" s="19"/>
      <c r="F938" s="19"/>
      <c r="G938" s="19"/>
    </row>
    <row r="939" spans="2:7" x14ac:dyDescent="0.25">
      <c r="B939" s="19"/>
      <c r="C939" s="19"/>
      <c r="D939" s="19"/>
      <c r="E939" s="19"/>
      <c r="F939" s="19"/>
      <c r="G939" s="19"/>
    </row>
    <row r="940" spans="2:7" x14ac:dyDescent="0.25">
      <c r="B940" s="19"/>
      <c r="C940" s="19"/>
      <c r="D940" s="19"/>
      <c r="E940" s="19"/>
      <c r="F940" s="19"/>
      <c r="G940" s="19"/>
    </row>
    <row r="941" spans="2:7" x14ac:dyDescent="0.25">
      <c r="B941" s="19"/>
      <c r="C941" s="19"/>
      <c r="D941" s="19"/>
      <c r="E941" s="19"/>
      <c r="F941" s="19"/>
      <c r="G941" s="19"/>
    </row>
    <row r="942" spans="2:7" x14ac:dyDescent="0.25">
      <c r="B942" s="19"/>
      <c r="C942" s="19"/>
      <c r="D942" s="19"/>
      <c r="E942" s="19"/>
      <c r="F942" s="19"/>
      <c r="G942" s="19"/>
    </row>
    <row r="943" spans="2:7" x14ac:dyDescent="0.25">
      <c r="B943" s="19"/>
      <c r="C943" s="19"/>
      <c r="D943" s="19"/>
      <c r="E943" s="19"/>
      <c r="F943" s="19"/>
      <c r="G943" s="19"/>
    </row>
    <row r="944" spans="2:7" x14ac:dyDescent="0.25">
      <c r="B944" s="19"/>
      <c r="C944" s="19"/>
      <c r="D944" s="19"/>
      <c r="E944" s="19"/>
      <c r="F944" s="19"/>
      <c r="G944" s="19"/>
    </row>
    <row r="945" spans="2:7" x14ac:dyDescent="0.25">
      <c r="B945" s="19"/>
      <c r="C945" s="19"/>
      <c r="D945" s="19"/>
      <c r="E945" s="19"/>
      <c r="F945" s="19"/>
      <c r="G945" s="19"/>
    </row>
    <row r="946" spans="2:7" x14ac:dyDescent="0.25">
      <c r="B946" s="19"/>
      <c r="C946" s="19"/>
      <c r="D946" s="19"/>
      <c r="E946" s="19"/>
      <c r="F946" s="19"/>
      <c r="G946" s="19"/>
    </row>
    <row r="947" spans="2:7" x14ac:dyDescent="0.25">
      <c r="B947" s="19"/>
      <c r="C947" s="19"/>
      <c r="D947" s="19"/>
      <c r="E947" s="19"/>
      <c r="F947" s="19"/>
      <c r="G947" s="19"/>
    </row>
    <row r="948" spans="2:7" x14ac:dyDescent="0.25">
      <c r="B948" s="19"/>
      <c r="C948" s="19"/>
      <c r="D948" s="19"/>
      <c r="E948" s="19"/>
      <c r="F948" s="19"/>
      <c r="G948" s="19"/>
    </row>
    <row r="949" spans="2:7" x14ac:dyDescent="0.25">
      <c r="B949" s="19"/>
      <c r="C949" s="19"/>
      <c r="D949" s="19"/>
      <c r="E949" s="19"/>
      <c r="F949" s="19"/>
      <c r="G949" s="19"/>
    </row>
    <row r="950" spans="2:7" x14ac:dyDescent="0.25">
      <c r="B950" s="19"/>
      <c r="C950" s="19"/>
      <c r="D950" s="19"/>
      <c r="E950" s="19"/>
      <c r="F950" s="19"/>
      <c r="G950" s="19"/>
    </row>
    <row r="951" spans="2:7" x14ac:dyDescent="0.25">
      <c r="B951" s="19"/>
      <c r="C951" s="19"/>
      <c r="D951" s="19"/>
      <c r="E951" s="19"/>
      <c r="F951" s="19"/>
      <c r="G951" s="19"/>
    </row>
    <row r="952" spans="2:7" x14ac:dyDescent="0.25">
      <c r="B952" s="19"/>
      <c r="C952" s="19"/>
      <c r="D952" s="19"/>
      <c r="E952" s="19"/>
      <c r="F952" s="19"/>
      <c r="G952" s="19"/>
    </row>
    <row r="953" spans="2:7" x14ac:dyDescent="0.25">
      <c r="B953" s="19"/>
      <c r="C953" s="19"/>
      <c r="D953" s="19"/>
      <c r="E953" s="19"/>
      <c r="F953" s="19"/>
      <c r="G953" s="19"/>
    </row>
    <row r="954" spans="2:7" x14ac:dyDescent="0.25">
      <c r="B954" s="19"/>
      <c r="C954" s="19"/>
      <c r="D954" s="19"/>
      <c r="E954" s="19"/>
      <c r="F954" s="19"/>
      <c r="G954" s="19"/>
    </row>
    <row r="955" spans="2:7" x14ac:dyDescent="0.25">
      <c r="B955" s="19"/>
      <c r="C955" s="19"/>
      <c r="D955" s="19"/>
      <c r="E955" s="19"/>
      <c r="F955" s="19"/>
      <c r="G955" s="19"/>
    </row>
    <row r="956" spans="2:7" x14ac:dyDescent="0.25">
      <c r="B956" s="19"/>
      <c r="C956" s="19"/>
      <c r="D956" s="19"/>
      <c r="E956" s="19"/>
      <c r="F956" s="19"/>
      <c r="G956" s="19"/>
    </row>
    <row r="957" spans="2:7" x14ac:dyDescent="0.25">
      <c r="B957" s="19"/>
      <c r="C957" s="19"/>
      <c r="D957" s="19"/>
      <c r="E957" s="19"/>
      <c r="F957" s="19"/>
      <c r="G957" s="19"/>
    </row>
  </sheetData>
  <phoneticPr fontId="0" type="noConversion"/>
  <pageMargins left="0.5" right="0.5" top="1" bottom="1" header="0.5" footer="0.5"/>
  <pageSetup scale="39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indexed="22"/>
    <pageSetUpPr fitToPage="1"/>
  </sheetPr>
  <dimension ref="A1:L948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3" style="3" bestFit="1" customWidth="1"/>
    <col min="2" max="2" width="16.28515625" style="3" customWidth="1"/>
    <col min="3" max="3" width="14.85546875" style="3" bestFit="1" customWidth="1"/>
    <col min="4" max="4" width="15.7109375" style="3" bestFit="1" customWidth="1"/>
    <col min="5" max="5" width="17.28515625" style="3" bestFit="1" customWidth="1"/>
    <col min="6" max="6" width="14.85546875" style="3" bestFit="1" customWidth="1"/>
    <col min="7" max="7" width="16" style="3" bestFit="1" customWidth="1"/>
    <col min="8" max="8" width="16.7109375" style="3" bestFit="1" customWidth="1"/>
    <col min="9" max="16384" width="13.7109375" style="3"/>
  </cols>
  <sheetData>
    <row r="1" spans="1:10" s="23" customFormat="1" x14ac:dyDescent="0.25">
      <c r="A1" s="43" t="s">
        <v>384</v>
      </c>
      <c r="B1" s="23" t="s">
        <v>105</v>
      </c>
      <c r="C1" s="23" t="s">
        <v>106</v>
      </c>
      <c r="D1" s="23" t="s">
        <v>107</v>
      </c>
      <c r="E1" s="23" t="s">
        <v>210</v>
      </c>
      <c r="F1" s="23" t="s">
        <v>211</v>
      </c>
      <c r="G1" s="24" t="s">
        <v>212</v>
      </c>
      <c r="H1" s="23" t="s">
        <v>5</v>
      </c>
    </row>
    <row r="2" spans="1:10" s="23" customFormat="1" x14ac:dyDescent="0.25">
      <c r="A2" s="43" t="s">
        <v>385</v>
      </c>
      <c r="B2" s="22">
        <v>39052</v>
      </c>
      <c r="C2" s="22">
        <v>41244</v>
      </c>
      <c r="D2" s="22">
        <v>43800</v>
      </c>
      <c r="E2" s="22">
        <v>46174</v>
      </c>
      <c r="F2" s="22">
        <v>46722</v>
      </c>
      <c r="G2" s="12">
        <v>47453</v>
      </c>
    </row>
    <row r="3" spans="1:10" s="23" customFormat="1" x14ac:dyDescent="0.25">
      <c r="A3" s="43" t="s">
        <v>386</v>
      </c>
      <c r="B3" s="25">
        <v>6.3200000000000006E-2</v>
      </c>
      <c r="C3" s="25">
        <v>6.6100000000000006E-2</v>
      </c>
      <c r="D3" s="25">
        <v>6.83E-2</v>
      </c>
      <c r="E3" s="25">
        <v>5.3499999999999999E-2</v>
      </c>
      <c r="F3" s="25">
        <v>5.5E-2</v>
      </c>
      <c r="G3" s="26">
        <v>6.7000000000000004E-2</v>
      </c>
    </row>
    <row r="4" spans="1:10" s="23" customFormat="1" x14ac:dyDescent="0.25">
      <c r="A4" s="344" t="s">
        <v>334</v>
      </c>
      <c r="B4" s="28" t="s">
        <v>221</v>
      </c>
      <c r="C4" s="28" t="s">
        <v>222</v>
      </c>
      <c r="D4" s="28" t="s">
        <v>223</v>
      </c>
      <c r="E4" s="28" t="s">
        <v>224</v>
      </c>
      <c r="F4" s="28" t="s">
        <v>225</v>
      </c>
      <c r="G4" s="29" t="s">
        <v>226</v>
      </c>
      <c r="H4" s="28"/>
    </row>
    <row r="5" spans="1:10" s="23" customFormat="1" x14ac:dyDescent="0.25">
      <c r="A5" s="43"/>
      <c r="G5" s="24"/>
    </row>
    <row r="6" spans="1:10" x14ac:dyDescent="0.25">
      <c r="A6" s="3" t="s">
        <v>108</v>
      </c>
      <c r="B6" s="212">
        <v>1550000</v>
      </c>
      <c r="C6" s="212">
        <v>2245000</v>
      </c>
      <c r="D6" s="212">
        <v>5350000</v>
      </c>
      <c r="E6" s="212">
        <v>2230000</v>
      </c>
      <c r="F6" s="212">
        <v>1330000</v>
      </c>
      <c r="G6" s="213">
        <v>11295000</v>
      </c>
      <c r="H6" s="214">
        <f>SUM(B6:G6)</f>
        <v>24000000</v>
      </c>
    </row>
    <row r="7" spans="1:10" x14ac:dyDescent="0.25">
      <c r="A7" s="224"/>
      <c r="B7" s="212"/>
      <c r="C7" s="212"/>
      <c r="D7" s="212"/>
      <c r="E7" s="212"/>
      <c r="F7" s="212"/>
      <c r="G7" s="213"/>
      <c r="H7" s="214"/>
      <c r="J7" s="213"/>
    </row>
    <row r="8" spans="1:10" x14ac:dyDescent="0.25">
      <c r="A8" s="297" t="s">
        <v>382</v>
      </c>
      <c r="B8" s="212">
        <v>0</v>
      </c>
      <c r="C8" s="212">
        <v>118880.13</v>
      </c>
      <c r="D8" s="212">
        <v>5226316.88</v>
      </c>
      <c r="E8" s="212">
        <v>0</v>
      </c>
      <c r="F8" s="212">
        <v>0</v>
      </c>
      <c r="G8" s="213">
        <v>7885000</v>
      </c>
      <c r="H8" s="214">
        <f>SUM(B8:G8)</f>
        <v>13230197.01</v>
      </c>
      <c r="J8" s="213"/>
    </row>
    <row r="9" spans="1:10" x14ac:dyDescent="0.25">
      <c r="A9" s="297" t="s">
        <v>78</v>
      </c>
      <c r="B9" s="212"/>
      <c r="C9" s="212"/>
      <c r="D9" s="212"/>
      <c r="E9" s="212"/>
      <c r="F9" s="212"/>
      <c r="G9" s="213"/>
      <c r="H9" s="214"/>
    </row>
    <row r="10" spans="1:10" x14ac:dyDescent="0.25">
      <c r="A10" s="6"/>
      <c r="B10" s="212"/>
      <c r="C10" s="212"/>
      <c r="D10" s="212"/>
      <c r="E10" s="212"/>
      <c r="F10" s="212"/>
      <c r="G10" s="213"/>
      <c r="H10" s="214"/>
    </row>
    <row r="11" spans="1:10" x14ac:dyDescent="0.25">
      <c r="A11" s="8">
        <v>37591</v>
      </c>
      <c r="B11" s="212">
        <v>0</v>
      </c>
      <c r="C11" s="212">
        <v>114830.98</v>
      </c>
      <c r="D11" s="212">
        <v>0</v>
      </c>
      <c r="E11" s="212">
        <v>0</v>
      </c>
      <c r="F11" s="212">
        <v>0</v>
      </c>
      <c r="G11" s="213">
        <v>40000</v>
      </c>
      <c r="H11" s="214">
        <f t="shared" ref="H11:H20" si="0">SUM(B11:G11)</f>
        <v>154830.97999999998</v>
      </c>
    </row>
    <row r="12" spans="1:10" x14ac:dyDescent="0.25">
      <c r="A12" s="8">
        <v>37622</v>
      </c>
      <c r="B12" s="212">
        <v>0</v>
      </c>
      <c r="C12" s="212">
        <v>4049.15</v>
      </c>
      <c r="D12" s="212">
        <v>0</v>
      </c>
      <c r="E12" s="212">
        <v>0</v>
      </c>
      <c r="F12" s="212">
        <v>0</v>
      </c>
      <c r="G12" s="213">
        <v>550000</v>
      </c>
      <c r="H12" s="214">
        <f t="shared" si="0"/>
        <v>554049.15</v>
      </c>
    </row>
    <row r="13" spans="1:10" x14ac:dyDescent="0.25">
      <c r="A13" s="8">
        <v>37653</v>
      </c>
      <c r="B13" s="212">
        <v>0</v>
      </c>
      <c r="C13" s="212">
        <v>0</v>
      </c>
      <c r="D13" s="212">
        <v>81244.3</v>
      </c>
      <c r="E13" s="212">
        <v>0</v>
      </c>
      <c r="F13" s="212">
        <v>0</v>
      </c>
      <c r="G13" s="213">
        <v>155000</v>
      </c>
      <c r="H13" s="214">
        <f t="shared" si="0"/>
        <v>236244.3</v>
      </c>
    </row>
    <row r="14" spans="1:10" x14ac:dyDescent="0.25">
      <c r="A14" s="8">
        <v>37681</v>
      </c>
      <c r="B14" s="212">
        <v>0</v>
      </c>
      <c r="C14" s="212">
        <v>0</v>
      </c>
      <c r="D14" s="212">
        <v>85000</v>
      </c>
      <c r="E14" s="212">
        <v>0</v>
      </c>
      <c r="F14" s="212">
        <v>0</v>
      </c>
      <c r="G14" s="213">
        <v>305000</v>
      </c>
      <c r="H14" s="214">
        <f t="shared" si="0"/>
        <v>390000</v>
      </c>
    </row>
    <row r="15" spans="1:10" x14ac:dyDescent="0.25">
      <c r="A15" s="8">
        <v>37712</v>
      </c>
      <c r="B15" s="212">
        <v>0</v>
      </c>
      <c r="C15" s="212">
        <v>0</v>
      </c>
      <c r="D15" s="212">
        <v>90000</v>
      </c>
      <c r="E15" s="212">
        <v>0</v>
      </c>
      <c r="F15" s="212">
        <v>0</v>
      </c>
      <c r="G15" s="213">
        <v>220000</v>
      </c>
      <c r="H15" s="214">
        <f t="shared" si="0"/>
        <v>310000</v>
      </c>
    </row>
    <row r="16" spans="1:10" x14ac:dyDescent="0.25">
      <c r="A16" s="8">
        <v>37742</v>
      </c>
      <c r="B16" s="212">
        <v>0</v>
      </c>
      <c r="C16" s="212">
        <v>0</v>
      </c>
      <c r="D16" s="212">
        <v>85000</v>
      </c>
      <c r="E16" s="212">
        <v>0</v>
      </c>
      <c r="F16" s="212">
        <v>0</v>
      </c>
      <c r="G16" s="213">
        <v>485000</v>
      </c>
      <c r="H16" s="214">
        <f>SUM(B16:G16)</f>
        <v>570000</v>
      </c>
    </row>
    <row r="17" spans="1:8" x14ac:dyDescent="0.25">
      <c r="A17" s="8">
        <v>37773</v>
      </c>
      <c r="B17" s="212">
        <v>0</v>
      </c>
      <c r="C17" s="212">
        <v>0</v>
      </c>
      <c r="D17" s="212">
        <v>100000</v>
      </c>
      <c r="E17" s="212">
        <v>0</v>
      </c>
      <c r="F17" s="212">
        <v>0</v>
      </c>
      <c r="G17" s="213">
        <v>380000</v>
      </c>
      <c r="H17" s="214">
        <f>SUM(B17:G17)</f>
        <v>480000</v>
      </c>
    </row>
    <row r="18" spans="1:8" x14ac:dyDescent="0.25">
      <c r="A18" s="8">
        <v>37803</v>
      </c>
      <c r="B18" s="212">
        <v>0</v>
      </c>
      <c r="C18" s="212">
        <v>0</v>
      </c>
      <c r="D18" s="212">
        <v>414676.98</v>
      </c>
      <c r="E18" s="212">
        <v>0</v>
      </c>
      <c r="F18" s="212">
        <v>0</v>
      </c>
      <c r="G18" s="213">
        <v>0</v>
      </c>
      <c r="H18" s="214">
        <f>SUM(B18:G18)</f>
        <v>414676.98</v>
      </c>
    </row>
    <row r="19" spans="1:8" x14ac:dyDescent="0.25">
      <c r="A19" s="8">
        <v>37834</v>
      </c>
      <c r="B19" s="212">
        <v>0</v>
      </c>
      <c r="C19" s="212">
        <v>0</v>
      </c>
      <c r="D19" s="212">
        <v>215850.45</v>
      </c>
      <c r="E19" s="212">
        <v>0</v>
      </c>
      <c r="F19" s="212">
        <v>0</v>
      </c>
      <c r="G19" s="213">
        <v>0</v>
      </c>
      <c r="H19" s="214">
        <f>SUM(B19:G19)</f>
        <v>215850.45</v>
      </c>
    </row>
    <row r="20" spans="1:8" x14ac:dyDescent="0.25">
      <c r="A20" s="8">
        <v>37865</v>
      </c>
      <c r="B20" s="212">
        <v>0</v>
      </c>
      <c r="C20" s="212">
        <v>0</v>
      </c>
      <c r="D20" s="212">
        <v>452822.33</v>
      </c>
      <c r="E20" s="212">
        <v>0</v>
      </c>
      <c r="F20" s="212">
        <v>0</v>
      </c>
      <c r="G20" s="213">
        <v>0</v>
      </c>
      <c r="H20" s="214">
        <f t="shared" si="0"/>
        <v>452822.33</v>
      </c>
    </row>
    <row r="21" spans="1:8" x14ac:dyDescent="0.25">
      <c r="A21" s="8">
        <v>37895</v>
      </c>
      <c r="B21" s="212">
        <v>0</v>
      </c>
      <c r="C21" s="212">
        <v>0</v>
      </c>
      <c r="D21" s="212">
        <v>122441.57</v>
      </c>
      <c r="E21" s="212">
        <v>0</v>
      </c>
      <c r="F21" s="212">
        <v>0</v>
      </c>
      <c r="G21" s="213">
        <v>0</v>
      </c>
      <c r="H21" s="214">
        <f>SUM(B21:G21)</f>
        <v>122441.57</v>
      </c>
    </row>
    <row r="22" spans="1:8" x14ac:dyDescent="0.25">
      <c r="A22" s="8">
        <v>37926</v>
      </c>
      <c r="B22" s="212">
        <v>0</v>
      </c>
      <c r="C22" s="212">
        <v>0</v>
      </c>
      <c r="D22" s="212">
        <v>308302.61</v>
      </c>
      <c r="E22" s="212">
        <v>0</v>
      </c>
      <c r="F22" s="212">
        <v>0</v>
      </c>
      <c r="G22" s="213">
        <v>0</v>
      </c>
      <c r="H22" s="214">
        <f>SUM(B22:G22)</f>
        <v>308302.61</v>
      </c>
    </row>
    <row r="23" spans="1:8" x14ac:dyDescent="0.25">
      <c r="A23" s="8">
        <v>37956</v>
      </c>
      <c r="B23" s="212">
        <v>0</v>
      </c>
      <c r="C23" s="212">
        <v>0</v>
      </c>
      <c r="D23" s="212">
        <v>161210.66</v>
      </c>
      <c r="E23" s="212">
        <v>0</v>
      </c>
      <c r="F23" s="212">
        <v>0</v>
      </c>
      <c r="G23" s="213">
        <v>65000</v>
      </c>
      <c r="H23" s="214">
        <f>SUM(B23:G23)</f>
        <v>226210.66</v>
      </c>
    </row>
    <row r="24" spans="1:8" x14ac:dyDescent="0.25">
      <c r="A24" s="8">
        <v>37987</v>
      </c>
      <c r="B24" s="212">
        <v>0</v>
      </c>
      <c r="C24" s="212">
        <v>0</v>
      </c>
      <c r="D24" s="212">
        <v>276471.02</v>
      </c>
      <c r="E24" s="212">
        <v>0</v>
      </c>
      <c r="F24" s="212">
        <v>0</v>
      </c>
      <c r="G24" s="213">
        <v>90000</v>
      </c>
      <c r="H24" s="214">
        <f>SUM(B24:G24)</f>
        <v>366471.02</v>
      </c>
    </row>
    <row r="25" spans="1:8" x14ac:dyDescent="0.25">
      <c r="A25" s="8">
        <v>38018</v>
      </c>
      <c r="B25" s="212">
        <v>0</v>
      </c>
      <c r="C25" s="212">
        <v>0</v>
      </c>
      <c r="D25" s="212">
        <v>133573.81</v>
      </c>
      <c r="E25" s="212">
        <v>0</v>
      </c>
      <c r="F25" s="212">
        <v>0</v>
      </c>
      <c r="G25" s="213">
        <v>90000</v>
      </c>
      <c r="H25" s="214">
        <f>SUM(B25:G25)</f>
        <v>223573.81</v>
      </c>
    </row>
    <row r="26" spans="1:8" x14ac:dyDescent="0.25">
      <c r="A26" s="8">
        <v>38047</v>
      </c>
      <c r="B26" s="212">
        <v>0</v>
      </c>
      <c r="C26" s="212">
        <v>0</v>
      </c>
      <c r="D26" s="212">
        <v>0</v>
      </c>
      <c r="E26" s="212">
        <v>0</v>
      </c>
      <c r="F26" s="212">
        <v>0</v>
      </c>
      <c r="G26" s="213">
        <v>55000</v>
      </c>
      <c r="H26" s="214">
        <f t="shared" ref="H26:H33" si="1">SUM(B26:G26)</f>
        <v>55000</v>
      </c>
    </row>
    <row r="27" spans="1:8" x14ac:dyDescent="0.25">
      <c r="A27" s="8">
        <v>38078</v>
      </c>
      <c r="B27" s="212">
        <v>0</v>
      </c>
      <c r="C27" s="212">
        <v>0</v>
      </c>
      <c r="D27" s="212">
        <v>21575.25</v>
      </c>
      <c r="E27" s="212">
        <v>0</v>
      </c>
      <c r="F27" s="212">
        <v>0</v>
      </c>
      <c r="G27" s="213">
        <v>110000</v>
      </c>
      <c r="H27" s="214">
        <f t="shared" si="1"/>
        <v>131575.25</v>
      </c>
    </row>
    <row r="28" spans="1:8" x14ac:dyDescent="0.25">
      <c r="A28" s="8">
        <v>38108</v>
      </c>
      <c r="B28" s="212">
        <v>0</v>
      </c>
      <c r="C28" s="212">
        <v>0</v>
      </c>
      <c r="D28" s="212">
        <v>367642.41</v>
      </c>
      <c r="E28" s="212">
        <v>0</v>
      </c>
      <c r="F28" s="212">
        <v>0</v>
      </c>
      <c r="G28" s="213">
        <v>80000</v>
      </c>
      <c r="H28" s="214">
        <f t="shared" si="1"/>
        <v>447642.41</v>
      </c>
    </row>
    <row r="29" spans="1:8" x14ac:dyDescent="0.25">
      <c r="A29" s="8">
        <v>38139</v>
      </c>
      <c r="B29" s="212">
        <v>0</v>
      </c>
      <c r="C29" s="212">
        <v>0</v>
      </c>
      <c r="D29" s="212">
        <v>114626.53</v>
      </c>
      <c r="E29" s="212">
        <v>0</v>
      </c>
      <c r="F29" s="212">
        <v>0</v>
      </c>
      <c r="G29" s="213">
        <v>80000</v>
      </c>
      <c r="H29" s="214">
        <f t="shared" si="1"/>
        <v>194626.53</v>
      </c>
    </row>
    <row r="30" spans="1:8" x14ac:dyDescent="0.25">
      <c r="A30" s="8">
        <v>38169</v>
      </c>
      <c r="B30" s="212">
        <v>0</v>
      </c>
      <c r="C30" s="212">
        <v>0</v>
      </c>
      <c r="D30" s="212">
        <v>163884.37</v>
      </c>
      <c r="E30" s="212">
        <v>0</v>
      </c>
      <c r="F30" s="212">
        <v>0</v>
      </c>
      <c r="G30" s="213">
        <v>75000</v>
      </c>
      <c r="H30" s="214">
        <f t="shared" si="1"/>
        <v>238884.37</v>
      </c>
    </row>
    <row r="31" spans="1:8" x14ac:dyDescent="0.25">
      <c r="A31" s="8">
        <v>38200</v>
      </c>
      <c r="B31" s="212">
        <v>0</v>
      </c>
      <c r="C31" s="212">
        <v>0</v>
      </c>
      <c r="D31" s="212">
        <v>134892.69</v>
      </c>
      <c r="E31" s="212">
        <v>0</v>
      </c>
      <c r="F31" s="212">
        <v>0</v>
      </c>
      <c r="G31" s="213">
        <v>70000</v>
      </c>
      <c r="H31" s="214">
        <f t="shared" si="1"/>
        <v>204892.69</v>
      </c>
    </row>
    <row r="32" spans="1:8" x14ac:dyDescent="0.25">
      <c r="A32" s="8">
        <v>38231</v>
      </c>
      <c r="B32" s="212">
        <v>0</v>
      </c>
      <c r="C32" s="212">
        <v>0</v>
      </c>
      <c r="D32" s="212">
        <v>214201.55</v>
      </c>
      <c r="E32" s="212">
        <v>0</v>
      </c>
      <c r="F32" s="212">
        <v>0</v>
      </c>
      <c r="G32" s="213">
        <v>70000</v>
      </c>
      <c r="H32" s="214">
        <f t="shared" si="1"/>
        <v>284201.55</v>
      </c>
    </row>
    <row r="33" spans="1:8" x14ac:dyDescent="0.25">
      <c r="A33" s="8">
        <v>38261</v>
      </c>
      <c r="B33" s="212">
        <v>0</v>
      </c>
      <c r="C33" s="212">
        <v>0</v>
      </c>
      <c r="D33" s="212">
        <v>120155.21</v>
      </c>
      <c r="E33" s="212">
        <v>0</v>
      </c>
      <c r="F33" s="212">
        <v>0</v>
      </c>
      <c r="G33" s="213">
        <v>0</v>
      </c>
      <c r="H33" s="214">
        <f t="shared" si="1"/>
        <v>120155.21</v>
      </c>
    </row>
    <row r="34" spans="1:8" x14ac:dyDescent="0.25">
      <c r="A34" s="8">
        <v>38292</v>
      </c>
      <c r="B34" s="212">
        <v>0</v>
      </c>
      <c r="C34" s="212">
        <v>0</v>
      </c>
      <c r="D34" s="212">
        <v>0</v>
      </c>
      <c r="E34" s="212">
        <v>0</v>
      </c>
      <c r="F34" s="212">
        <v>0</v>
      </c>
      <c r="G34" s="213">
        <v>65000</v>
      </c>
      <c r="H34" s="214">
        <f>SUM(B34:G34)</f>
        <v>65000</v>
      </c>
    </row>
    <row r="35" spans="1:8" x14ac:dyDescent="0.25">
      <c r="A35" s="8">
        <v>38322</v>
      </c>
      <c r="B35" s="212">
        <v>0</v>
      </c>
      <c r="C35" s="212">
        <v>0</v>
      </c>
      <c r="D35" s="212">
        <v>139226.63698116672</v>
      </c>
      <c r="E35" s="212">
        <v>0</v>
      </c>
      <c r="F35" s="212">
        <v>0</v>
      </c>
      <c r="G35" s="213">
        <v>125000</v>
      </c>
      <c r="H35" s="214">
        <f>SUM(B35:G35)</f>
        <v>264226.63698116672</v>
      </c>
    </row>
    <row r="36" spans="1:8" x14ac:dyDescent="0.25">
      <c r="A36" s="8">
        <v>38353</v>
      </c>
      <c r="B36" s="212">
        <v>0</v>
      </c>
      <c r="C36" s="212">
        <v>0</v>
      </c>
      <c r="D36" s="212">
        <v>154556.04999999999</v>
      </c>
      <c r="E36" s="212">
        <v>0</v>
      </c>
      <c r="F36" s="212">
        <v>0</v>
      </c>
      <c r="G36" s="213">
        <v>60000</v>
      </c>
      <c r="H36" s="214">
        <f>SUM(B36:G36)</f>
        <v>214556.05</v>
      </c>
    </row>
    <row r="37" spans="1:8" x14ac:dyDescent="0.25">
      <c r="A37" s="8">
        <v>38384</v>
      </c>
      <c r="B37" s="212">
        <v>0</v>
      </c>
      <c r="C37" s="212">
        <v>0</v>
      </c>
      <c r="D37" s="212">
        <v>0</v>
      </c>
      <c r="E37" s="212">
        <v>0</v>
      </c>
      <c r="F37" s="212">
        <v>0</v>
      </c>
      <c r="G37" s="213">
        <v>5000</v>
      </c>
      <c r="H37" s="214">
        <f>SUM(B37:G37)</f>
        <v>5000</v>
      </c>
    </row>
    <row r="38" spans="1:8" x14ac:dyDescent="0.25">
      <c r="A38" s="8">
        <v>38412</v>
      </c>
      <c r="B38" s="212">
        <v>0</v>
      </c>
      <c r="C38" s="212">
        <v>0</v>
      </c>
      <c r="D38" s="212">
        <v>0</v>
      </c>
      <c r="E38" s="212">
        <v>0</v>
      </c>
      <c r="F38" s="212">
        <v>0</v>
      </c>
      <c r="G38" s="213">
        <v>55000</v>
      </c>
      <c r="H38" s="214">
        <f>SUM(B38:G38)</f>
        <v>55000</v>
      </c>
    </row>
    <row r="39" spans="1:8" x14ac:dyDescent="0.25">
      <c r="A39" s="8">
        <v>38443</v>
      </c>
      <c r="B39" s="212">
        <v>0</v>
      </c>
      <c r="C39" s="212">
        <v>0</v>
      </c>
      <c r="D39" s="212">
        <v>196414.6</v>
      </c>
      <c r="E39" s="212">
        <v>0</v>
      </c>
      <c r="F39" s="212">
        <v>0</v>
      </c>
      <c r="G39" s="213">
        <v>115000</v>
      </c>
      <c r="H39" s="214">
        <f t="shared" ref="H39:H46" si="2">SUM(B39:G39)</f>
        <v>311414.59999999998</v>
      </c>
    </row>
    <row r="40" spans="1:8" x14ac:dyDescent="0.25">
      <c r="A40" s="8">
        <v>38473</v>
      </c>
      <c r="B40" s="212">
        <v>0</v>
      </c>
      <c r="C40" s="212">
        <v>0</v>
      </c>
      <c r="D40" s="212">
        <v>246746.85</v>
      </c>
      <c r="E40" s="212">
        <v>0</v>
      </c>
      <c r="F40" s="212">
        <v>0</v>
      </c>
      <c r="G40" s="213">
        <v>45000</v>
      </c>
      <c r="H40" s="214">
        <f t="shared" si="2"/>
        <v>291746.84999999998</v>
      </c>
    </row>
    <row r="41" spans="1:8" x14ac:dyDescent="0.25">
      <c r="A41" s="8">
        <v>38504</v>
      </c>
      <c r="B41" s="212">
        <v>0</v>
      </c>
      <c r="C41" s="212">
        <v>0</v>
      </c>
      <c r="D41" s="212">
        <v>367925.86</v>
      </c>
      <c r="E41" s="212">
        <v>0</v>
      </c>
      <c r="F41" s="212">
        <v>0</v>
      </c>
      <c r="G41" s="213">
        <v>50000</v>
      </c>
      <c r="H41" s="214">
        <f t="shared" si="2"/>
        <v>417925.86</v>
      </c>
    </row>
    <row r="42" spans="1:8" x14ac:dyDescent="0.25">
      <c r="A42" s="8">
        <v>38534</v>
      </c>
      <c r="B42" s="212">
        <v>0</v>
      </c>
      <c r="C42" s="212">
        <v>0</v>
      </c>
      <c r="D42" s="212">
        <v>74496.570000000007</v>
      </c>
      <c r="E42" s="212">
        <v>0</v>
      </c>
      <c r="F42" s="212">
        <v>0</v>
      </c>
      <c r="G42" s="213">
        <v>45000</v>
      </c>
      <c r="H42" s="214">
        <f t="shared" si="2"/>
        <v>119496.57</v>
      </c>
    </row>
    <row r="43" spans="1:8" x14ac:dyDescent="0.25">
      <c r="A43" s="8">
        <v>38565</v>
      </c>
      <c r="B43" s="212">
        <v>0</v>
      </c>
      <c r="C43" s="212">
        <v>0</v>
      </c>
      <c r="D43" s="212">
        <v>37368.76</v>
      </c>
      <c r="E43" s="212">
        <v>0</v>
      </c>
      <c r="F43" s="212">
        <v>0</v>
      </c>
      <c r="G43" s="213">
        <v>50000</v>
      </c>
      <c r="H43" s="214">
        <f t="shared" si="2"/>
        <v>87368.760000000009</v>
      </c>
    </row>
    <row r="44" spans="1:8" x14ac:dyDescent="0.25">
      <c r="A44" s="8">
        <v>38626</v>
      </c>
      <c r="B44" s="212">
        <v>0</v>
      </c>
      <c r="C44" s="212">
        <v>0</v>
      </c>
      <c r="D44" s="212">
        <v>111497.69</v>
      </c>
      <c r="E44" s="212">
        <v>0</v>
      </c>
      <c r="F44" s="212">
        <v>0</v>
      </c>
      <c r="G44" s="213">
        <v>85000</v>
      </c>
      <c r="H44" s="214">
        <f t="shared" si="2"/>
        <v>196497.69</v>
      </c>
    </row>
    <row r="45" spans="1:8" x14ac:dyDescent="0.25">
      <c r="A45" s="8">
        <v>38657</v>
      </c>
      <c r="B45" s="212">
        <v>0</v>
      </c>
      <c r="C45" s="212">
        <v>0</v>
      </c>
      <c r="D45" s="212">
        <v>0</v>
      </c>
      <c r="E45" s="212">
        <v>0</v>
      </c>
      <c r="F45" s="212">
        <v>0</v>
      </c>
      <c r="G45" s="213">
        <v>5000</v>
      </c>
      <c r="H45" s="214">
        <f t="shared" si="2"/>
        <v>5000</v>
      </c>
    </row>
    <row r="46" spans="1:8" x14ac:dyDescent="0.25">
      <c r="A46" s="8">
        <v>38687</v>
      </c>
      <c r="B46" s="212">
        <v>0</v>
      </c>
      <c r="C46" s="212">
        <v>0</v>
      </c>
      <c r="D46" s="212">
        <v>54178.32</v>
      </c>
      <c r="E46" s="212">
        <v>0</v>
      </c>
      <c r="F46" s="212">
        <v>0</v>
      </c>
      <c r="G46" s="213">
        <v>65000</v>
      </c>
      <c r="H46" s="214">
        <f t="shared" si="2"/>
        <v>119178.32</v>
      </c>
    </row>
    <row r="47" spans="1:8" x14ac:dyDescent="0.25">
      <c r="A47" s="8">
        <v>38718</v>
      </c>
      <c r="B47" s="212">
        <v>0</v>
      </c>
      <c r="C47" s="212">
        <v>0</v>
      </c>
      <c r="D47" s="212">
        <v>111154.26</v>
      </c>
      <c r="E47" s="212">
        <v>0</v>
      </c>
      <c r="F47" s="212">
        <v>0</v>
      </c>
      <c r="G47" s="213">
        <v>40000</v>
      </c>
      <c r="H47" s="214">
        <f>SUM(B47:G47)</f>
        <v>151154.26</v>
      </c>
    </row>
    <row r="48" spans="1:8" x14ac:dyDescent="0.25">
      <c r="A48" s="8">
        <v>38749</v>
      </c>
      <c r="B48" s="212">
        <v>0</v>
      </c>
      <c r="C48" s="212">
        <v>0</v>
      </c>
      <c r="D48" s="212">
        <v>13536.47</v>
      </c>
      <c r="E48" s="212">
        <v>0</v>
      </c>
      <c r="F48" s="212">
        <v>0</v>
      </c>
      <c r="G48" s="213">
        <v>40000</v>
      </c>
      <c r="H48" s="214">
        <f>SUM(B48:G48)</f>
        <v>53536.47</v>
      </c>
    </row>
    <row r="49" spans="1:8" x14ac:dyDescent="0.25">
      <c r="A49" s="8">
        <v>38777</v>
      </c>
      <c r="B49" s="212">
        <v>0</v>
      </c>
      <c r="C49" s="212">
        <v>0</v>
      </c>
      <c r="D49" s="212">
        <v>49171.63</v>
      </c>
      <c r="E49" s="212">
        <v>0</v>
      </c>
      <c r="F49" s="212">
        <v>0</v>
      </c>
      <c r="G49" s="213">
        <v>30000</v>
      </c>
      <c r="H49" s="214">
        <f>SUM(B49:G49)</f>
        <v>79171.63</v>
      </c>
    </row>
    <row r="50" spans="1:8" x14ac:dyDescent="0.25">
      <c r="A50" s="8">
        <v>38808</v>
      </c>
      <c r="B50" s="212">
        <v>0</v>
      </c>
      <c r="C50" s="212">
        <v>0</v>
      </c>
      <c r="D50" s="212">
        <v>6471.44</v>
      </c>
      <c r="E50" s="212">
        <v>0</v>
      </c>
      <c r="F50" s="212">
        <v>0</v>
      </c>
      <c r="G50" s="213">
        <v>50000</v>
      </c>
      <c r="H50" s="214">
        <f>SUM(B50:G50)</f>
        <v>56471.44</v>
      </c>
    </row>
    <row r="51" spans="1:8" x14ac:dyDescent="0.25">
      <c r="A51" s="8">
        <v>38838</v>
      </c>
      <c r="B51" s="212">
        <v>0</v>
      </c>
      <c r="C51" s="212">
        <v>0</v>
      </c>
      <c r="D51" s="212">
        <v>0</v>
      </c>
      <c r="E51" s="212">
        <v>0</v>
      </c>
      <c r="F51" s="212">
        <v>0</v>
      </c>
      <c r="G51" s="213">
        <v>190000</v>
      </c>
      <c r="H51" s="214">
        <f>SUM(B51:G51)</f>
        <v>190000</v>
      </c>
    </row>
    <row r="52" spans="1:8" x14ac:dyDescent="0.25">
      <c r="A52" s="8">
        <v>38869</v>
      </c>
      <c r="B52" s="212">
        <v>0</v>
      </c>
      <c r="C52" s="212">
        <v>0</v>
      </c>
      <c r="D52" s="212">
        <v>0</v>
      </c>
      <c r="E52" s="212">
        <v>0</v>
      </c>
      <c r="F52" s="212">
        <v>0</v>
      </c>
      <c r="G52" s="213">
        <v>20000</v>
      </c>
      <c r="H52" s="214">
        <f t="shared" ref="H52:H59" si="3">SUM(B52:G52)</f>
        <v>20000</v>
      </c>
    </row>
    <row r="53" spans="1:8" x14ac:dyDescent="0.25">
      <c r="A53" s="8">
        <v>38899</v>
      </c>
      <c r="B53" s="212">
        <v>0</v>
      </c>
      <c r="C53" s="212">
        <v>0</v>
      </c>
      <c r="D53" s="212">
        <v>0</v>
      </c>
      <c r="E53" s="212">
        <v>0</v>
      </c>
      <c r="F53" s="212">
        <v>0</v>
      </c>
      <c r="G53" s="213">
        <v>65000</v>
      </c>
      <c r="H53" s="214">
        <f t="shared" si="3"/>
        <v>65000</v>
      </c>
    </row>
    <row r="54" spans="1:8" x14ac:dyDescent="0.25">
      <c r="A54" s="8">
        <v>38930</v>
      </c>
      <c r="B54" s="212">
        <v>0</v>
      </c>
      <c r="C54" s="212">
        <v>0</v>
      </c>
      <c r="D54" s="212">
        <v>0</v>
      </c>
      <c r="E54" s="212">
        <v>0</v>
      </c>
      <c r="F54" s="212">
        <v>0</v>
      </c>
      <c r="G54" s="213">
        <v>70000</v>
      </c>
      <c r="H54" s="214">
        <f t="shared" si="3"/>
        <v>70000</v>
      </c>
    </row>
    <row r="55" spans="1:8" x14ac:dyDescent="0.25">
      <c r="A55" s="8">
        <v>38961</v>
      </c>
      <c r="B55" s="212">
        <v>0</v>
      </c>
      <c r="C55" s="212">
        <v>0</v>
      </c>
      <c r="D55" s="212">
        <v>0</v>
      </c>
      <c r="E55" s="212">
        <v>0</v>
      </c>
      <c r="F55" s="212">
        <v>0</v>
      </c>
      <c r="G55" s="213">
        <v>50000</v>
      </c>
      <c r="H55" s="214">
        <f t="shared" si="3"/>
        <v>50000</v>
      </c>
    </row>
    <row r="56" spans="1:8" x14ac:dyDescent="0.25">
      <c r="A56" s="8">
        <v>38991</v>
      </c>
      <c r="B56" s="212">
        <v>0</v>
      </c>
      <c r="C56" s="212">
        <v>0</v>
      </c>
      <c r="D56" s="212">
        <v>0</v>
      </c>
      <c r="E56" s="212">
        <v>0</v>
      </c>
      <c r="F56" s="212">
        <v>0</v>
      </c>
      <c r="G56" s="213">
        <v>215000</v>
      </c>
      <c r="H56" s="214">
        <f t="shared" si="3"/>
        <v>215000</v>
      </c>
    </row>
    <row r="57" spans="1:8" x14ac:dyDescent="0.25">
      <c r="A57" s="8">
        <v>39022</v>
      </c>
      <c r="B57" s="212">
        <v>0</v>
      </c>
      <c r="C57" s="212">
        <v>0</v>
      </c>
      <c r="D57" s="212">
        <v>0</v>
      </c>
      <c r="E57" s="212">
        <v>0</v>
      </c>
      <c r="F57" s="212">
        <v>0</v>
      </c>
      <c r="G57" s="213">
        <v>130000</v>
      </c>
      <c r="H57" s="214">
        <f t="shared" si="3"/>
        <v>130000</v>
      </c>
    </row>
    <row r="58" spans="1:8" x14ac:dyDescent="0.25">
      <c r="A58" s="8">
        <v>39052</v>
      </c>
      <c r="B58" s="212">
        <v>0</v>
      </c>
      <c r="C58" s="212">
        <v>0</v>
      </c>
      <c r="D58" s="212">
        <v>0</v>
      </c>
      <c r="E58" s="212">
        <v>0</v>
      </c>
      <c r="F58" s="212">
        <v>0</v>
      </c>
      <c r="G58" s="213">
        <v>20000</v>
      </c>
      <c r="H58" s="214">
        <f t="shared" si="3"/>
        <v>20000</v>
      </c>
    </row>
    <row r="59" spans="1:8" x14ac:dyDescent="0.25">
      <c r="A59" s="8">
        <v>39083</v>
      </c>
      <c r="B59" s="212">
        <v>0</v>
      </c>
      <c r="C59" s="212">
        <v>0</v>
      </c>
      <c r="D59" s="212">
        <v>0</v>
      </c>
      <c r="E59" s="212">
        <v>0</v>
      </c>
      <c r="F59" s="212">
        <v>0</v>
      </c>
      <c r="G59" s="213">
        <v>75000</v>
      </c>
      <c r="H59" s="214">
        <f t="shared" si="3"/>
        <v>75000</v>
      </c>
    </row>
    <row r="60" spans="1:8" x14ac:dyDescent="0.25">
      <c r="A60" s="8">
        <v>39114</v>
      </c>
      <c r="B60" s="212">
        <v>0</v>
      </c>
      <c r="C60" s="212">
        <v>0</v>
      </c>
      <c r="D60" s="212">
        <v>0</v>
      </c>
      <c r="E60" s="212">
        <v>0</v>
      </c>
      <c r="F60" s="212">
        <v>0</v>
      </c>
      <c r="G60" s="213">
        <v>5000</v>
      </c>
      <c r="H60" s="214">
        <f t="shared" ref="H60:H92" si="4">SUM(B60:G60)</f>
        <v>5000</v>
      </c>
    </row>
    <row r="61" spans="1:8" x14ac:dyDescent="0.25">
      <c r="A61" s="8">
        <v>39142</v>
      </c>
      <c r="B61" s="212">
        <v>0</v>
      </c>
      <c r="C61" s="212">
        <v>0</v>
      </c>
      <c r="D61" s="212">
        <v>0</v>
      </c>
      <c r="E61" s="212">
        <v>0</v>
      </c>
      <c r="F61" s="212">
        <v>0</v>
      </c>
      <c r="G61" s="213">
        <v>65000</v>
      </c>
      <c r="H61" s="214">
        <f t="shared" si="4"/>
        <v>65000</v>
      </c>
    </row>
    <row r="62" spans="1:8" x14ac:dyDescent="0.25">
      <c r="A62" s="8">
        <v>39173</v>
      </c>
      <c r="B62" s="212">
        <v>0</v>
      </c>
      <c r="C62" s="212">
        <v>0</v>
      </c>
      <c r="D62" s="212">
        <v>0</v>
      </c>
      <c r="E62" s="212">
        <v>0</v>
      </c>
      <c r="F62" s="212">
        <v>0</v>
      </c>
      <c r="G62" s="213">
        <v>115000</v>
      </c>
      <c r="H62" s="214">
        <f t="shared" si="4"/>
        <v>115000</v>
      </c>
    </row>
    <row r="63" spans="1:8" x14ac:dyDescent="0.25">
      <c r="A63" s="8">
        <v>39203</v>
      </c>
      <c r="B63" s="212">
        <v>0</v>
      </c>
      <c r="C63" s="212">
        <v>0</v>
      </c>
      <c r="D63" s="212">
        <v>0</v>
      </c>
      <c r="E63" s="212">
        <v>0</v>
      </c>
      <c r="F63" s="212">
        <v>0</v>
      </c>
      <c r="G63" s="213">
        <v>5000</v>
      </c>
      <c r="H63" s="214">
        <f t="shared" si="4"/>
        <v>5000</v>
      </c>
    </row>
    <row r="64" spans="1:8" x14ac:dyDescent="0.25">
      <c r="A64" s="8">
        <v>39234</v>
      </c>
      <c r="B64" s="212">
        <v>0</v>
      </c>
      <c r="C64" s="212">
        <v>0</v>
      </c>
      <c r="D64" s="212">
        <v>0</v>
      </c>
      <c r="E64" s="212">
        <v>0</v>
      </c>
      <c r="F64" s="212">
        <v>0</v>
      </c>
      <c r="G64" s="213">
        <v>15000</v>
      </c>
      <c r="H64" s="214">
        <f t="shared" si="4"/>
        <v>15000</v>
      </c>
    </row>
    <row r="65" spans="1:8" x14ac:dyDescent="0.25">
      <c r="A65" s="8">
        <v>39264</v>
      </c>
      <c r="B65" s="212">
        <v>0</v>
      </c>
      <c r="C65" s="212">
        <v>0</v>
      </c>
      <c r="D65" s="212">
        <v>0</v>
      </c>
      <c r="E65" s="212">
        <v>0</v>
      </c>
      <c r="F65" s="212">
        <v>0</v>
      </c>
      <c r="G65" s="213">
        <v>5000</v>
      </c>
      <c r="H65" s="214">
        <f>SUM(B65:G65)</f>
        <v>5000</v>
      </c>
    </row>
    <row r="66" spans="1:8" x14ac:dyDescent="0.25">
      <c r="A66" s="8">
        <v>39295</v>
      </c>
      <c r="B66" s="212">
        <v>0</v>
      </c>
      <c r="C66" s="212">
        <v>0</v>
      </c>
      <c r="D66" s="212">
        <v>0</v>
      </c>
      <c r="E66" s="212">
        <v>0</v>
      </c>
      <c r="F66" s="212">
        <v>0</v>
      </c>
      <c r="G66" s="213">
        <v>65000</v>
      </c>
      <c r="H66" s="214">
        <f>SUM(B66:G66)</f>
        <v>65000</v>
      </c>
    </row>
    <row r="67" spans="1:8" x14ac:dyDescent="0.25">
      <c r="A67" s="8">
        <v>39326</v>
      </c>
      <c r="B67" s="212">
        <v>0</v>
      </c>
      <c r="C67" s="212">
        <v>0</v>
      </c>
      <c r="D67" s="212">
        <v>0</v>
      </c>
      <c r="E67" s="212">
        <v>0</v>
      </c>
      <c r="F67" s="212">
        <v>0</v>
      </c>
      <c r="G67" s="213">
        <v>95000</v>
      </c>
      <c r="H67" s="214">
        <f t="shared" si="4"/>
        <v>95000</v>
      </c>
    </row>
    <row r="68" spans="1:8" x14ac:dyDescent="0.25">
      <c r="A68" s="8">
        <v>39356</v>
      </c>
      <c r="B68" s="212">
        <v>0</v>
      </c>
      <c r="C68" s="212">
        <v>0</v>
      </c>
      <c r="D68" s="212">
        <v>0</v>
      </c>
      <c r="E68" s="212">
        <v>0</v>
      </c>
      <c r="F68" s="212">
        <v>0</v>
      </c>
      <c r="G68" s="213">
        <v>10000</v>
      </c>
      <c r="H68" s="214">
        <f t="shared" si="4"/>
        <v>10000</v>
      </c>
    </row>
    <row r="69" spans="1:8" x14ac:dyDescent="0.25">
      <c r="A69" s="8">
        <v>39387</v>
      </c>
      <c r="B69" s="212">
        <v>0</v>
      </c>
      <c r="C69" s="212">
        <v>0</v>
      </c>
      <c r="D69" s="212">
        <v>0</v>
      </c>
      <c r="E69" s="212">
        <v>0</v>
      </c>
      <c r="F69" s="212">
        <v>0</v>
      </c>
      <c r="G69" s="213">
        <v>50000</v>
      </c>
      <c r="H69" s="214">
        <f t="shared" si="4"/>
        <v>50000</v>
      </c>
    </row>
    <row r="70" spans="1:8" x14ac:dyDescent="0.25">
      <c r="A70" s="8">
        <v>39417</v>
      </c>
      <c r="B70" s="212">
        <v>0</v>
      </c>
      <c r="C70" s="212">
        <v>0</v>
      </c>
      <c r="D70" s="212">
        <v>0</v>
      </c>
      <c r="E70" s="212">
        <v>0</v>
      </c>
      <c r="F70" s="212">
        <v>0</v>
      </c>
      <c r="G70" s="213">
        <v>65000</v>
      </c>
      <c r="H70" s="214">
        <f t="shared" si="4"/>
        <v>65000</v>
      </c>
    </row>
    <row r="71" spans="1:8" x14ac:dyDescent="0.25">
      <c r="A71" s="8">
        <v>39448</v>
      </c>
      <c r="B71" s="212">
        <v>0</v>
      </c>
      <c r="C71" s="212">
        <v>0</v>
      </c>
      <c r="D71" s="212">
        <v>0</v>
      </c>
      <c r="E71" s="212">
        <v>0</v>
      </c>
      <c r="F71" s="212">
        <v>0</v>
      </c>
      <c r="G71" s="213">
        <v>120000</v>
      </c>
      <c r="H71" s="214">
        <f t="shared" si="4"/>
        <v>120000</v>
      </c>
    </row>
    <row r="72" spans="1:8" x14ac:dyDescent="0.25">
      <c r="A72" s="8">
        <v>39479</v>
      </c>
      <c r="B72" s="212">
        <v>0</v>
      </c>
      <c r="C72" s="212">
        <v>0</v>
      </c>
      <c r="D72" s="212">
        <v>0</v>
      </c>
      <c r="E72" s="212">
        <v>0</v>
      </c>
      <c r="F72" s="212">
        <v>0</v>
      </c>
      <c r="G72" s="213">
        <v>5000</v>
      </c>
      <c r="H72" s="214">
        <f t="shared" si="4"/>
        <v>5000</v>
      </c>
    </row>
    <row r="73" spans="1:8" x14ac:dyDescent="0.25">
      <c r="A73" s="8">
        <v>39508</v>
      </c>
      <c r="B73" s="212">
        <v>0</v>
      </c>
      <c r="C73" s="212">
        <v>0</v>
      </c>
      <c r="D73" s="212">
        <v>0</v>
      </c>
      <c r="E73" s="212">
        <v>0</v>
      </c>
      <c r="F73" s="212">
        <v>0</v>
      </c>
      <c r="G73" s="213">
        <v>5000</v>
      </c>
      <c r="H73" s="214">
        <f t="shared" si="4"/>
        <v>5000</v>
      </c>
    </row>
    <row r="74" spans="1:8" x14ac:dyDescent="0.25">
      <c r="A74" s="8">
        <v>39539</v>
      </c>
      <c r="B74" s="212">
        <v>0</v>
      </c>
      <c r="C74" s="212">
        <v>0</v>
      </c>
      <c r="D74" s="212">
        <v>0</v>
      </c>
      <c r="E74" s="212">
        <v>0</v>
      </c>
      <c r="F74" s="212">
        <v>0</v>
      </c>
      <c r="G74" s="213">
        <v>105000</v>
      </c>
      <c r="H74" s="214">
        <f t="shared" si="4"/>
        <v>105000</v>
      </c>
    </row>
    <row r="75" spans="1:8" x14ac:dyDescent="0.25">
      <c r="A75" s="8">
        <v>39569</v>
      </c>
      <c r="B75" s="212">
        <v>0</v>
      </c>
      <c r="C75" s="212">
        <v>0</v>
      </c>
      <c r="D75" s="212">
        <v>0</v>
      </c>
      <c r="E75" s="212">
        <v>0</v>
      </c>
      <c r="F75" s="212">
        <v>0</v>
      </c>
      <c r="G75" s="213">
        <v>5000</v>
      </c>
      <c r="H75" s="214">
        <f>SUM(B75:G75)</f>
        <v>5000</v>
      </c>
    </row>
    <row r="76" spans="1:8" x14ac:dyDescent="0.25">
      <c r="A76" s="8">
        <v>39600</v>
      </c>
      <c r="B76" s="212">
        <v>0</v>
      </c>
      <c r="C76" s="212">
        <v>0</v>
      </c>
      <c r="D76" s="212">
        <v>0</v>
      </c>
      <c r="E76" s="212">
        <v>0</v>
      </c>
      <c r="F76" s="212">
        <v>0</v>
      </c>
      <c r="G76" s="213">
        <v>20000</v>
      </c>
      <c r="H76" s="214">
        <f t="shared" si="4"/>
        <v>20000</v>
      </c>
    </row>
    <row r="77" spans="1:8" x14ac:dyDescent="0.25">
      <c r="A77" s="8">
        <v>39630</v>
      </c>
      <c r="B77" s="212">
        <v>0</v>
      </c>
      <c r="C77" s="212">
        <v>0</v>
      </c>
      <c r="D77" s="212">
        <v>0</v>
      </c>
      <c r="E77" s="212">
        <v>0</v>
      </c>
      <c r="F77" s="212">
        <v>0</v>
      </c>
      <c r="G77" s="213">
        <v>65000</v>
      </c>
      <c r="H77" s="214">
        <f t="shared" si="4"/>
        <v>65000</v>
      </c>
    </row>
    <row r="78" spans="1:8" x14ac:dyDescent="0.25">
      <c r="A78" s="8">
        <v>39661</v>
      </c>
      <c r="B78" s="212">
        <v>0</v>
      </c>
      <c r="C78" s="212">
        <v>0</v>
      </c>
      <c r="D78" s="212">
        <v>0</v>
      </c>
      <c r="E78" s="212">
        <v>0</v>
      </c>
      <c r="F78" s="212">
        <v>0</v>
      </c>
      <c r="G78" s="213">
        <v>5000</v>
      </c>
      <c r="H78" s="214">
        <f t="shared" si="4"/>
        <v>5000</v>
      </c>
    </row>
    <row r="79" spans="1:8" x14ac:dyDescent="0.25">
      <c r="A79" s="8">
        <v>39692</v>
      </c>
      <c r="B79" s="212">
        <v>0</v>
      </c>
      <c r="C79" s="212">
        <v>0</v>
      </c>
      <c r="D79" s="212">
        <v>0</v>
      </c>
      <c r="E79" s="212">
        <v>0</v>
      </c>
      <c r="F79" s="212">
        <v>0</v>
      </c>
      <c r="G79" s="213">
        <v>90000</v>
      </c>
      <c r="H79" s="214">
        <f t="shared" si="4"/>
        <v>90000</v>
      </c>
    </row>
    <row r="80" spans="1:8" x14ac:dyDescent="0.25">
      <c r="A80" s="8">
        <v>39722</v>
      </c>
      <c r="B80" s="212">
        <v>0</v>
      </c>
      <c r="C80" s="212">
        <v>0</v>
      </c>
      <c r="D80" s="212">
        <v>0</v>
      </c>
      <c r="E80" s="212">
        <v>0</v>
      </c>
      <c r="F80" s="212">
        <v>0</v>
      </c>
      <c r="G80" s="213">
        <v>65000</v>
      </c>
      <c r="H80" s="214">
        <f t="shared" si="4"/>
        <v>65000</v>
      </c>
    </row>
    <row r="81" spans="1:12" x14ac:dyDescent="0.25">
      <c r="A81" s="8">
        <v>39753</v>
      </c>
      <c r="B81" s="212">
        <v>0</v>
      </c>
      <c r="C81" s="212">
        <v>0</v>
      </c>
      <c r="D81" s="212">
        <v>0</v>
      </c>
      <c r="E81" s="212">
        <v>0</v>
      </c>
      <c r="F81" s="212">
        <v>0</v>
      </c>
      <c r="G81" s="213">
        <v>5000</v>
      </c>
      <c r="H81" s="214">
        <f t="shared" si="4"/>
        <v>5000</v>
      </c>
    </row>
    <row r="82" spans="1:12" x14ac:dyDescent="0.25">
      <c r="A82" s="8">
        <v>39783</v>
      </c>
      <c r="B82" s="212">
        <v>0</v>
      </c>
      <c r="C82" s="212">
        <v>0</v>
      </c>
      <c r="D82" s="212">
        <v>0</v>
      </c>
      <c r="E82" s="212">
        <v>0</v>
      </c>
      <c r="F82" s="212">
        <v>0</v>
      </c>
      <c r="G82" s="213">
        <v>20000</v>
      </c>
      <c r="H82" s="214">
        <f t="shared" si="4"/>
        <v>20000</v>
      </c>
    </row>
    <row r="83" spans="1:12" x14ac:dyDescent="0.25">
      <c r="A83" s="8">
        <v>39814</v>
      </c>
      <c r="B83" s="212">
        <v>0</v>
      </c>
      <c r="C83" s="212">
        <v>0</v>
      </c>
      <c r="D83" s="212">
        <v>0</v>
      </c>
      <c r="E83" s="212">
        <v>0</v>
      </c>
      <c r="F83" s="212">
        <v>0</v>
      </c>
      <c r="G83" s="213">
        <v>5000</v>
      </c>
      <c r="H83" s="214">
        <f t="shared" si="4"/>
        <v>5000</v>
      </c>
    </row>
    <row r="84" spans="1:12" x14ac:dyDescent="0.25">
      <c r="A84" s="8">
        <v>39845</v>
      </c>
      <c r="B84" s="212">
        <v>0</v>
      </c>
      <c r="C84" s="212">
        <v>0</v>
      </c>
      <c r="D84" s="212">
        <v>0</v>
      </c>
      <c r="E84" s="212">
        <v>0</v>
      </c>
      <c r="F84" s="212">
        <v>0</v>
      </c>
      <c r="G84" s="213">
        <v>60000</v>
      </c>
      <c r="H84" s="214">
        <f t="shared" si="4"/>
        <v>60000</v>
      </c>
    </row>
    <row r="85" spans="1:12" x14ac:dyDescent="0.25">
      <c r="A85" s="8">
        <v>39873</v>
      </c>
      <c r="B85" s="212">
        <v>0</v>
      </c>
      <c r="C85" s="212">
        <v>0</v>
      </c>
      <c r="D85" s="212">
        <v>0</v>
      </c>
      <c r="E85" s="212">
        <v>0</v>
      </c>
      <c r="F85" s="212">
        <v>0</v>
      </c>
      <c r="G85" s="213">
        <v>5000</v>
      </c>
      <c r="H85" s="214">
        <f t="shared" si="4"/>
        <v>5000</v>
      </c>
    </row>
    <row r="86" spans="1:12" x14ac:dyDescent="0.25">
      <c r="A86" s="8">
        <v>39904</v>
      </c>
      <c r="B86" s="212">
        <v>0</v>
      </c>
      <c r="C86" s="212">
        <v>0</v>
      </c>
      <c r="D86" s="212">
        <v>0</v>
      </c>
      <c r="E86" s="212">
        <v>0</v>
      </c>
      <c r="F86" s="212">
        <v>0</v>
      </c>
      <c r="G86" s="213">
        <v>30000</v>
      </c>
      <c r="H86" s="214">
        <f t="shared" si="4"/>
        <v>30000</v>
      </c>
    </row>
    <row r="87" spans="1:12" x14ac:dyDescent="0.25">
      <c r="A87" s="8">
        <v>39934</v>
      </c>
      <c r="B87" s="212">
        <v>0</v>
      </c>
      <c r="C87" s="212">
        <v>0</v>
      </c>
      <c r="D87" s="212">
        <v>0</v>
      </c>
      <c r="E87" s="212">
        <v>0</v>
      </c>
      <c r="F87" s="212">
        <v>0</v>
      </c>
      <c r="G87" s="213">
        <v>60000</v>
      </c>
      <c r="H87" s="214">
        <f t="shared" si="4"/>
        <v>60000</v>
      </c>
    </row>
    <row r="88" spans="1:12" x14ac:dyDescent="0.25">
      <c r="A88" s="8">
        <v>39965</v>
      </c>
      <c r="B88" s="212">
        <v>0</v>
      </c>
      <c r="C88" s="212">
        <v>0</v>
      </c>
      <c r="D88" s="212">
        <v>0</v>
      </c>
      <c r="E88" s="212">
        <v>0</v>
      </c>
      <c r="F88" s="212">
        <v>0</v>
      </c>
      <c r="G88" s="213">
        <v>70000</v>
      </c>
      <c r="H88" s="214">
        <f t="shared" si="4"/>
        <v>70000</v>
      </c>
    </row>
    <row r="89" spans="1:12" x14ac:dyDescent="0.25">
      <c r="A89" s="8">
        <v>39995</v>
      </c>
      <c r="B89" s="212">
        <v>0</v>
      </c>
      <c r="C89" s="212">
        <v>0</v>
      </c>
      <c r="D89" s="212">
        <v>0</v>
      </c>
      <c r="E89" s="212">
        <v>0</v>
      </c>
      <c r="F89" s="212">
        <v>0</v>
      </c>
      <c r="G89" s="213">
        <v>5000</v>
      </c>
      <c r="H89" s="214">
        <f t="shared" si="4"/>
        <v>5000</v>
      </c>
    </row>
    <row r="90" spans="1:12" x14ac:dyDescent="0.25">
      <c r="A90" s="8">
        <v>40026</v>
      </c>
      <c r="B90" s="212">
        <v>0</v>
      </c>
      <c r="C90" s="212">
        <v>0</v>
      </c>
      <c r="D90" s="212">
        <v>0</v>
      </c>
      <c r="E90" s="212">
        <v>0</v>
      </c>
      <c r="F90" s="212">
        <v>0</v>
      </c>
      <c r="G90" s="213">
        <v>5000</v>
      </c>
      <c r="H90" s="214">
        <f t="shared" si="4"/>
        <v>5000</v>
      </c>
    </row>
    <row r="91" spans="1:12" x14ac:dyDescent="0.25">
      <c r="A91" s="8">
        <v>40057</v>
      </c>
      <c r="B91" s="212">
        <v>0</v>
      </c>
      <c r="C91" s="212">
        <v>0</v>
      </c>
      <c r="D91" s="212">
        <v>0</v>
      </c>
      <c r="E91" s="212">
        <v>0</v>
      </c>
      <c r="F91" s="212">
        <v>0</v>
      </c>
      <c r="G91" s="213">
        <v>5000</v>
      </c>
      <c r="H91" s="214">
        <f t="shared" si="4"/>
        <v>5000</v>
      </c>
    </row>
    <row r="92" spans="1:12" x14ac:dyDescent="0.25">
      <c r="A92" s="8">
        <v>40081</v>
      </c>
      <c r="B92" s="212">
        <v>0</v>
      </c>
      <c r="C92" s="212">
        <v>0</v>
      </c>
      <c r="D92" s="212">
        <v>0</v>
      </c>
      <c r="E92" s="212">
        <v>0</v>
      </c>
      <c r="F92" s="212">
        <v>0</v>
      </c>
      <c r="G92" s="213">
        <v>1950000</v>
      </c>
      <c r="H92" s="214">
        <f t="shared" si="4"/>
        <v>1950000</v>
      </c>
    </row>
    <row r="93" spans="1:12" x14ac:dyDescent="0.25">
      <c r="A93" s="8"/>
      <c r="B93" s="212"/>
      <c r="C93" s="212"/>
      <c r="D93" s="212"/>
      <c r="E93" s="212"/>
      <c r="F93" s="212"/>
      <c r="G93" s="213"/>
      <c r="H93" s="214"/>
    </row>
    <row r="94" spans="1:12" x14ac:dyDescent="0.25">
      <c r="A94" s="8"/>
      <c r="B94" s="212"/>
      <c r="C94" s="212"/>
      <c r="D94" s="212"/>
      <c r="E94" s="212"/>
      <c r="F94" s="212"/>
      <c r="G94" s="213"/>
      <c r="H94" s="214"/>
      <c r="L94" s="3">
        <v>0</v>
      </c>
    </row>
    <row r="95" spans="1:12" x14ac:dyDescent="0.25">
      <c r="A95" s="8"/>
      <c r="B95" s="212"/>
      <c r="C95" s="212"/>
      <c r="D95" s="212"/>
      <c r="E95" s="212"/>
      <c r="F95" s="212"/>
      <c r="G95" s="213"/>
      <c r="H95" s="214"/>
    </row>
    <row r="96" spans="1:12" s="217" customFormat="1" x14ac:dyDescent="0.25">
      <c r="A96" s="345"/>
      <c r="B96" s="215"/>
      <c r="C96" s="215"/>
      <c r="D96" s="215"/>
      <c r="E96" s="215"/>
      <c r="F96" s="215"/>
      <c r="G96" s="216"/>
      <c r="H96" s="214"/>
    </row>
    <row r="97" spans="1:9" s="220" customFormat="1" x14ac:dyDescent="0.25">
      <c r="A97" s="220" t="s">
        <v>46</v>
      </c>
      <c r="B97" s="218">
        <f t="shared" ref="B97:G97" si="5">SUM(B10:B96)</f>
        <v>0</v>
      </c>
      <c r="C97" s="218">
        <f t="shared" si="5"/>
        <v>118880.12999999999</v>
      </c>
      <c r="D97" s="218">
        <f t="shared" si="5"/>
        <v>5226316.8769811681</v>
      </c>
      <c r="E97" s="218">
        <f t="shared" si="5"/>
        <v>0</v>
      </c>
      <c r="F97" s="218">
        <f t="shared" si="5"/>
        <v>0</v>
      </c>
      <c r="G97" s="219">
        <f t="shared" si="5"/>
        <v>7885000</v>
      </c>
      <c r="H97" s="218">
        <f>SUM(B97:G97)</f>
        <v>13230197.006981168</v>
      </c>
    </row>
    <row r="98" spans="1:9" x14ac:dyDescent="0.25">
      <c r="A98" s="3" t="s">
        <v>110</v>
      </c>
      <c r="B98" s="212">
        <f t="shared" ref="B98:G98" si="6">B8-B97</f>
        <v>0</v>
      </c>
      <c r="C98" s="212">
        <f t="shared" si="6"/>
        <v>0</v>
      </c>
      <c r="D98" s="212">
        <f t="shared" si="6"/>
        <v>3.0188318341970444E-3</v>
      </c>
      <c r="E98" s="212">
        <f t="shared" si="6"/>
        <v>0</v>
      </c>
      <c r="F98" s="212">
        <f t="shared" si="6"/>
        <v>0</v>
      </c>
      <c r="G98" s="213">
        <f t="shared" si="6"/>
        <v>0</v>
      </c>
      <c r="H98" s="212">
        <f>SUM(B98:G98)</f>
        <v>3.0188318341970444E-3</v>
      </c>
    </row>
    <row r="99" spans="1:9" x14ac:dyDescent="0.25">
      <c r="B99" s="212"/>
      <c r="C99" s="212"/>
      <c r="D99" s="212"/>
      <c r="E99" s="212"/>
      <c r="F99" s="212"/>
      <c r="G99" s="212"/>
      <c r="H99" s="214"/>
    </row>
    <row r="100" spans="1:9" x14ac:dyDescent="0.25">
      <c r="B100" s="221" t="s">
        <v>219</v>
      </c>
      <c r="C100" s="212">
        <f>SUM(B98:D98)</f>
        <v>3.0188318341970444E-3</v>
      </c>
      <c r="D100" s="212"/>
      <c r="E100" s="212" t="s">
        <v>220</v>
      </c>
      <c r="F100" s="212">
        <f>SUM(E98:G98)</f>
        <v>0</v>
      </c>
      <c r="G100" s="212"/>
      <c r="H100" s="214"/>
    </row>
    <row r="101" spans="1:9" x14ac:dyDescent="0.25">
      <c r="C101" s="212"/>
      <c r="D101" s="212"/>
      <c r="E101" s="212"/>
      <c r="F101" s="212"/>
      <c r="G101" s="212"/>
      <c r="H101" s="214"/>
    </row>
    <row r="102" spans="1:9" x14ac:dyDescent="0.25">
      <c r="B102" s="177"/>
      <c r="C102" s="212"/>
      <c r="D102" s="212"/>
      <c r="E102" s="212"/>
      <c r="F102" s="212"/>
      <c r="G102" s="212"/>
      <c r="H102" s="214"/>
    </row>
    <row r="103" spans="1:9" x14ac:dyDescent="0.25">
      <c r="C103" s="212"/>
      <c r="D103" s="212"/>
      <c r="E103" s="212"/>
      <c r="F103" s="212"/>
      <c r="G103" s="212"/>
      <c r="H103" s="214"/>
    </row>
    <row r="104" spans="1:9" x14ac:dyDescent="0.25">
      <c r="B104" s="224"/>
      <c r="C104" s="122"/>
      <c r="D104" s="43"/>
      <c r="F104" s="212"/>
      <c r="G104" s="212"/>
      <c r="H104" s="212"/>
      <c r="I104" s="214"/>
    </row>
    <row r="105" spans="1:9" x14ac:dyDescent="0.25">
      <c r="B105" s="224"/>
      <c r="C105" s="122"/>
      <c r="D105" s="43"/>
      <c r="F105" s="212"/>
      <c r="G105" s="212"/>
      <c r="H105" s="212"/>
      <c r="I105" s="214"/>
    </row>
    <row r="106" spans="1:9" x14ac:dyDescent="0.25">
      <c r="B106" s="224"/>
      <c r="C106" s="122"/>
      <c r="D106" s="43"/>
      <c r="F106" s="212"/>
      <c r="G106" s="212"/>
      <c r="H106" s="212"/>
      <c r="I106" s="214"/>
    </row>
    <row r="107" spans="1:9" x14ac:dyDescent="0.25">
      <c r="B107" s="224"/>
      <c r="C107" s="122"/>
      <c r="D107" s="43"/>
      <c r="F107" s="212"/>
      <c r="G107" s="212"/>
      <c r="H107" s="212"/>
      <c r="I107" s="214"/>
    </row>
    <row r="108" spans="1:9" x14ac:dyDescent="0.25">
      <c r="B108" s="224"/>
      <c r="C108" s="122"/>
      <c r="D108" s="43"/>
      <c r="F108" s="212"/>
      <c r="G108" s="212"/>
      <c r="H108" s="212"/>
      <c r="I108" s="214"/>
    </row>
    <row r="109" spans="1:9" x14ac:dyDescent="0.25">
      <c r="B109" s="224"/>
      <c r="C109" s="122"/>
      <c r="D109" s="43"/>
      <c r="F109" s="212"/>
      <c r="G109" s="212"/>
      <c r="H109" s="212"/>
      <c r="I109" s="214"/>
    </row>
    <row r="110" spans="1:9" x14ac:dyDescent="0.25">
      <c r="B110" s="212"/>
      <c r="C110" s="212"/>
      <c r="D110" s="212"/>
      <c r="E110" s="212"/>
      <c r="F110" s="212"/>
      <c r="G110" s="212"/>
      <c r="H110" s="214"/>
    </row>
    <row r="111" spans="1:9" x14ac:dyDescent="0.25">
      <c r="B111" s="212"/>
      <c r="C111" s="212"/>
      <c r="D111" s="212"/>
      <c r="E111" s="212"/>
      <c r="F111" s="212"/>
      <c r="G111" s="212"/>
      <c r="H111" s="214"/>
    </row>
    <row r="112" spans="1:9" x14ac:dyDescent="0.25">
      <c r="B112" s="212"/>
      <c r="C112" s="212"/>
      <c r="D112" s="212"/>
      <c r="E112" s="212"/>
      <c r="F112" s="212"/>
      <c r="G112" s="212"/>
      <c r="H112" s="214"/>
    </row>
    <row r="113" spans="2:8" x14ac:dyDescent="0.25">
      <c r="B113" s="212"/>
      <c r="C113" s="212"/>
      <c r="D113" s="212"/>
      <c r="E113" s="212"/>
      <c r="F113" s="212"/>
      <c r="G113" s="212"/>
      <c r="H113" s="214"/>
    </row>
    <row r="114" spans="2:8" x14ac:dyDescent="0.25">
      <c r="B114" s="212"/>
      <c r="C114" s="212"/>
      <c r="D114" s="212"/>
      <c r="E114" s="212"/>
      <c r="F114" s="212"/>
      <c r="G114" s="212"/>
      <c r="H114" s="214"/>
    </row>
    <row r="115" spans="2:8" x14ac:dyDescent="0.25">
      <c r="B115" s="212"/>
      <c r="C115" s="212"/>
      <c r="D115" s="212"/>
      <c r="E115" s="212"/>
      <c r="F115" s="212"/>
      <c r="G115" s="212"/>
      <c r="H115" s="214"/>
    </row>
    <row r="116" spans="2:8" x14ac:dyDescent="0.25">
      <c r="B116" s="212"/>
      <c r="C116" s="212"/>
      <c r="D116" s="212"/>
      <c r="E116" s="212"/>
      <c r="F116" s="212"/>
      <c r="G116" s="212"/>
      <c r="H116" s="214"/>
    </row>
    <row r="117" spans="2:8" x14ac:dyDescent="0.25">
      <c r="B117" s="212"/>
      <c r="C117" s="212"/>
      <c r="D117" s="212"/>
      <c r="E117" s="212"/>
      <c r="F117" s="212"/>
      <c r="G117" s="212"/>
      <c r="H117" s="214"/>
    </row>
    <row r="118" spans="2:8" x14ac:dyDescent="0.25">
      <c r="B118" s="212"/>
      <c r="C118" s="212"/>
      <c r="D118" s="212"/>
      <c r="E118" s="212"/>
      <c r="F118" s="212"/>
      <c r="G118" s="212"/>
      <c r="H118" s="214"/>
    </row>
    <row r="119" spans="2:8" x14ac:dyDescent="0.25">
      <c r="B119" s="212"/>
      <c r="C119" s="212"/>
      <c r="D119" s="212"/>
      <c r="E119" s="212"/>
      <c r="F119" s="212"/>
      <c r="G119" s="212"/>
      <c r="H119" s="214"/>
    </row>
    <row r="120" spans="2:8" x14ac:dyDescent="0.25">
      <c r="B120" s="212"/>
      <c r="C120" s="212"/>
      <c r="D120" s="212"/>
      <c r="E120" s="212"/>
      <c r="F120" s="212"/>
      <c r="G120" s="212"/>
      <c r="H120" s="214"/>
    </row>
    <row r="121" spans="2:8" x14ac:dyDescent="0.25">
      <c r="B121" s="212"/>
      <c r="C121" s="212"/>
      <c r="D121" s="212"/>
      <c r="E121" s="212"/>
      <c r="F121" s="212"/>
      <c r="G121" s="212"/>
      <c r="H121" s="214"/>
    </row>
    <row r="122" spans="2:8" x14ac:dyDescent="0.25">
      <c r="B122" s="212"/>
      <c r="C122" s="212"/>
      <c r="D122" s="212"/>
      <c r="E122" s="212"/>
      <c r="F122" s="212"/>
      <c r="G122" s="212"/>
      <c r="H122" s="214"/>
    </row>
    <row r="123" spans="2:8" x14ac:dyDescent="0.25">
      <c r="B123" s="212"/>
      <c r="C123" s="212"/>
      <c r="D123" s="212"/>
      <c r="E123" s="212"/>
      <c r="F123" s="212"/>
      <c r="G123" s="212"/>
      <c r="H123" s="214"/>
    </row>
    <row r="124" spans="2:8" x14ac:dyDescent="0.25">
      <c r="B124" s="212"/>
      <c r="C124" s="212"/>
      <c r="D124" s="212"/>
      <c r="E124" s="212"/>
      <c r="F124" s="212"/>
      <c r="G124" s="212"/>
      <c r="H124" s="214"/>
    </row>
    <row r="125" spans="2:8" x14ac:dyDescent="0.25">
      <c r="B125" s="212"/>
      <c r="C125" s="212"/>
      <c r="D125" s="212"/>
      <c r="E125" s="212"/>
      <c r="F125" s="212"/>
      <c r="G125" s="212"/>
      <c r="H125" s="214"/>
    </row>
    <row r="126" spans="2:8" x14ac:dyDescent="0.25">
      <c r="B126" s="212"/>
      <c r="C126" s="212"/>
      <c r="D126" s="212"/>
      <c r="E126" s="212"/>
      <c r="F126" s="212"/>
      <c r="G126" s="212"/>
      <c r="H126" s="214"/>
    </row>
    <row r="127" spans="2:8" x14ac:dyDescent="0.25">
      <c r="B127" s="212"/>
      <c r="C127" s="212"/>
      <c r="D127" s="212"/>
      <c r="E127" s="212"/>
      <c r="F127" s="212"/>
      <c r="G127" s="212"/>
      <c r="H127" s="214"/>
    </row>
    <row r="128" spans="2:8" x14ac:dyDescent="0.25">
      <c r="B128" s="212"/>
      <c r="C128" s="212"/>
      <c r="D128" s="212"/>
      <c r="E128" s="212"/>
      <c r="F128" s="212"/>
      <c r="G128" s="212"/>
      <c r="H128" s="214"/>
    </row>
    <row r="129" spans="2:8" x14ac:dyDescent="0.25">
      <c r="B129" s="212"/>
      <c r="C129" s="212"/>
      <c r="D129" s="212"/>
      <c r="E129" s="212"/>
      <c r="F129" s="212"/>
      <c r="G129" s="212"/>
      <c r="H129" s="214"/>
    </row>
    <row r="130" spans="2:8" x14ac:dyDescent="0.25">
      <c r="B130" s="212"/>
      <c r="C130" s="212"/>
      <c r="D130" s="212"/>
      <c r="E130" s="212"/>
      <c r="F130" s="212"/>
      <c r="G130" s="212"/>
      <c r="H130" s="214"/>
    </row>
    <row r="131" spans="2:8" x14ac:dyDescent="0.25">
      <c r="B131" s="212"/>
      <c r="C131" s="212"/>
      <c r="D131" s="212"/>
      <c r="E131" s="212"/>
      <c r="F131" s="212"/>
      <c r="G131" s="212"/>
      <c r="H131" s="214"/>
    </row>
    <row r="132" spans="2:8" x14ac:dyDescent="0.25">
      <c r="B132" s="212"/>
      <c r="C132" s="212"/>
      <c r="D132" s="212"/>
      <c r="E132" s="212"/>
      <c r="F132" s="212"/>
      <c r="G132" s="212"/>
      <c r="H132" s="214"/>
    </row>
    <row r="133" spans="2:8" x14ac:dyDescent="0.25">
      <c r="B133" s="212"/>
      <c r="C133" s="212"/>
      <c r="D133" s="212"/>
      <c r="E133" s="212"/>
      <c r="F133" s="212"/>
      <c r="G133" s="212"/>
      <c r="H133" s="214"/>
    </row>
    <row r="134" spans="2:8" x14ac:dyDescent="0.25">
      <c r="B134" s="212"/>
      <c r="C134" s="212"/>
      <c r="D134" s="212"/>
      <c r="E134" s="212"/>
      <c r="F134" s="212"/>
      <c r="G134" s="212"/>
      <c r="H134" s="214"/>
    </row>
    <row r="135" spans="2:8" x14ac:dyDescent="0.25">
      <c r="B135" s="212"/>
      <c r="C135" s="212"/>
      <c r="D135" s="212"/>
      <c r="E135" s="212"/>
      <c r="F135" s="212"/>
      <c r="G135" s="212"/>
      <c r="H135" s="214"/>
    </row>
    <row r="136" spans="2:8" x14ac:dyDescent="0.25">
      <c r="B136" s="212"/>
      <c r="C136" s="212"/>
      <c r="D136" s="212"/>
      <c r="E136" s="212"/>
      <c r="F136" s="212"/>
      <c r="G136" s="212"/>
      <c r="H136" s="214"/>
    </row>
    <row r="137" spans="2:8" x14ac:dyDescent="0.25">
      <c r="B137" s="212"/>
      <c r="C137" s="212"/>
      <c r="D137" s="212"/>
      <c r="E137" s="212"/>
      <c r="F137" s="212"/>
      <c r="G137" s="212"/>
      <c r="H137" s="214"/>
    </row>
    <row r="138" spans="2:8" x14ac:dyDescent="0.25">
      <c r="B138" s="212"/>
      <c r="C138" s="212"/>
      <c r="D138" s="212"/>
      <c r="E138" s="212"/>
      <c r="F138" s="212"/>
      <c r="G138" s="212"/>
      <c r="H138" s="214"/>
    </row>
    <row r="139" spans="2:8" x14ac:dyDescent="0.25">
      <c r="B139" s="212"/>
      <c r="C139" s="212"/>
      <c r="D139" s="212"/>
      <c r="E139" s="212"/>
      <c r="F139" s="212"/>
      <c r="G139" s="212"/>
      <c r="H139" s="214"/>
    </row>
    <row r="140" spans="2:8" x14ac:dyDescent="0.25">
      <c r="B140" s="212"/>
      <c r="C140" s="212"/>
      <c r="D140" s="212"/>
      <c r="E140" s="212"/>
      <c r="F140" s="212"/>
      <c r="G140" s="212"/>
      <c r="H140" s="214"/>
    </row>
    <row r="141" spans="2:8" x14ac:dyDescent="0.25">
      <c r="B141" s="212"/>
      <c r="C141" s="212"/>
      <c r="D141" s="212"/>
      <c r="E141" s="212"/>
      <c r="F141" s="212"/>
      <c r="G141" s="212"/>
      <c r="H141" s="214"/>
    </row>
    <row r="142" spans="2:8" x14ac:dyDescent="0.25">
      <c r="B142" s="212"/>
      <c r="C142" s="212"/>
      <c r="D142" s="212"/>
      <c r="E142" s="212"/>
      <c r="F142" s="212"/>
      <c r="G142" s="212"/>
      <c r="H142" s="214"/>
    </row>
    <row r="143" spans="2:8" x14ac:dyDescent="0.25">
      <c r="B143" s="212"/>
      <c r="C143" s="212"/>
      <c r="D143" s="212"/>
      <c r="E143" s="212"/>
      <c r="F143" s="212"/>
      <c r="G143" s="212"/>
      <c r="H143" s="214"/>
    </row>
    <row r="144" spans="2:8" x14ac:dyDescent="0.25">
      <c r="B144" s="212"/>
      <c r="C144" s="212"/>
      <c r="D144" s="212"/>
      <c r="E144" s="212"/>
      <c r="F144" s="212"/>
      <c r="G144" s="212"/>
      <c r="H144" s="214"/>
    </row>
    <row r="145" spans="2:8" x14ac:dyDescent="0.25">
      <c r="B145" s="212"/>
      <c r="C145" s="212"/>
      <c r="D145" s="212"/>
      <c r="E145" s="212"/>
      <c r="F145" s="212"/>
      <c r="G145" s="212"/>
      <c r="H145" s="214"/>
    </row>
    <row r="146" spans="2:8" x14ac:dyDescent="0.25">
      <c r="B146" s="212"/>
      <c r="C146" s="212"/>
      <c r="D146" s="212"/>
      <c r="E146" s="212"/>
      <c r="F146" s="212"/>
      <c r="G146" s="212"/>
      <c r="H146" s="214"/>
    </row>
    <row r="147" spans="2:8" x14ac:dyDescent="0.25">
      <c r="B147" s="212"/>
      <c r="C147" s="212"/>
      <c r="D147" s="212"/>
      <c r="E147" s="212"/>
      <c r="F147" s="212"/>
      <c r="G147" s="212"/>
      <c r="H147" s="214"/>
    </row>
    <row r="148" spans="2:8" x14ac:dyDescent="0.25">
      <c r="B148" s="212"/>
      <c r="C148" s="212"/>
      <c r="D148" s="212"/>
      <c r="E148" s="212"/>
      <c r="F148" s="212"/>
      <c r="G148" s="212"/>
      <c r="H148" s="214"/>
    </row>
    <row r="149" spans="2:8" x14ac:dyDescent="0.25">
      <c r="B149" s="212"/>
      <c r="C149" s="212"/>
      <c r="D149" s="212"/>
      <c r="E149" s="212"/>
      <c r="F149" s="212"/>
      <c r="G149" s="212"/>
      <c r="H149" s="214"/>
    </row>
    <row r="150" spans="2:8" x14ac:dyDescent="0.25">
      <c r="B150" s="212"/>
      <c r="C150" s="212"/>
      <c r="D150" s="212"/>
      <c r="E150" s="212"/>
      <c r="F150" s="212"/>
      <c r="G150" s="212"/>
      <c r="H150" s="214"/>
    </row>
    <row r="151" spans="2:8" x14ac:dyDescent="0.25">
      <c r="B151" s="212"/>
      <c r="C151" s="212"/>
      <c r="D151" s="212"/>
      <c r="E151" s="212"/>
      <c r="F151" s="212"/>
      <c r="G151" s="212"/>
      <c r="H151" s="214"/>
    </row>
    <row r="152" spans="2:8" x14ac:dyDescent="0.25">
      <c r="B152" s="212"/>
      <c r="C152" s="212"/>
      <c r="D152" s="212"/>
      <c r="E152" s="212"/>
      <c r="F152" s="212"/>
      <c r="G152" s="212"/>
      <c r="H152" s="214"/>
    </row>
    <row r="153" spans="2:8" x14ac:dyDescent="0.25">
      <c r="B153" s="212"/>
      <c r="C153" s="212"/>
      <c r="D153" s="212"/>
      <c r="E153" s="212"/>
      <c r="F153" s="212"/>
      <c r="G153" s="212"/>
      <c r="H153" s="214"/>
    </row>
    <row r="154" spans="2:8" x14ac:dyDescent="0.25">
      <c r="B154" s="212"/>
      <c r="C154" s="212"/>
      <c r="D154" s="212"/>
      <c r="E154" s="212"/>
      <c r="F154" s="212"/>
      <c r="G154" s="212"/>
      <c r="H154" s="214"/>
    </row>
    <row r="155" spans="2:8" x14ac:dyDescent="0.25">
      <c r="B155" s="212"/>
      <c r="C155" s="212"/>
      <c r="D155" s="212"/>
      <c r="E155" s="212"/>
      <c r="F155" s="212"/>
      <c r="G155" s="212"/>
      <c r="H155" s="214"/>
    </row>
    <row r="156" spans="2:8" x14ac:dyDescent="0.25">
      <c r="B156" s="212"/>
      <c r="C156" s="212"/>
      <c r="D156" s="212"/>
      <c r="E156" s="212"/>
      <c r="F156" s="212"/>
      <c r="G156" s="212"/>
      <c r="H156" s="214"/>
    </row>
    <row r="157" spans="2:8" x14ac:dyDescent="0.25">
      <c r="B157" s="212"/>
      <c r="C157" s="212"/>
      <c r="D157" s="212"/>
      <c r="E157" s="212"/>
      <c r="F157" s="212"/>
      <c r="G157" s="212"/>
      <c r="H157" s="214"/>
    </row>
    <row r="158" spans="2:8" x14ac:dyDescent="0.25">
      <c r="B158" s="212"/>
      <c r="C158" s="212"/>
      <c r="D158" s="212"/>
      <c r="E158" s="212"/>
      <c r="F158" s="212"/>
      <c r="G158" s="212"/>
      <c r="H158" s="214"/>
    </row>
    <row r="159" spans="2:8" x14ac:dyDescent="0.25">
      <c r="B159" s="212"/>
      <c r="C159" s="212"/>
      <c r="D159" s="212"/>
      <c r="E159" s="212"/>
      <c r="F159" s="212"/>
      <c r="G159" s="212"/>
      <c r="H159" s="214"/>
    </row>
    <row r="160" spans="2:8" x14ac:dyDescent="0.25">
      <c r="B160" s="212"/>
      <c r="C160" s="212"/>
      <c r="D160" s="212"/>
      <c r="E160" s="212"/>
      <c r="F160" s="212"/>
      <c r="G160" s="212"/>
      <c r="H160" s="214"/>
    </row>
    <row r="161" spans="2:8" x14ac:dyDescent="0.25">
      <c r="B161" s="212"/>
      <c r="C161" s="212"/>
      <c r="D161" s="212"/>
      <c r="E161" s="212"/>
      <c r="F161" s="212"/>
      <c r="G161" s="212"/>
      <c r="H161" s="214"/>
    </row>
    <row r="162" spans="2:8" x14ac:dyDescent="0.25">
      <c r="B162" s="212"/>
      <c r="C162" s="212"/>
      <c r="D162" s="212"/>
      <c r="E162" s="212"/>
      <c r="F162" s="212"/>
      <c r="G162" s="212"/>
      <c r="H162" s="214"/>
    </row>
    <row r="163" spans="2:8" x14ac:dyDescent="0.25">
      <c r="B163" s="212"/>
      <c r="C163" s="212"/>
      <c r="D163" s="212"/>
      <c r="E163" s="212"/>
      <c r="F163" s="212"/>
      <c r="G163" s="212"/>
      <c r="H163" s="214"/>
    </row>
    <row r="164" spans="2:8" x14ac:dyDescent="0.25">
      <c r="B164" s="212"/>
      <c r="C164" s="212"/>
      <c r="D164" s="212"/>
      <c r="E164" s="212"/>
      <c r="F164" s="212"/>
      <c r="G164" s="212"/>
      <c r="H164" s="214"/>
    </row>
    <row r="165" spans="2:8" x14ac:dyDescent="0.25">
      <c r="B165" s="212"/>
      <c r="C165" s="212"/>
      <c r="D165" s="212"/>
      <c r="E165" s="212"/>
      <c r="F165" s="212"/>
      <c r="G165" s="212"/>
      <c r="H165" s="214"/>
    </row>
    <row r="166" spans="2:8" x14ac:dyDescent="0.25">
      <c r="B166" s="35"/>
      <c r="C166" s="35"/>
      <c r="D166" s="35"/>
      <c r="E166" s="35"/>
      <c r="F166" s="35"/>
      <c r="G166" s="35"/>
      <c r="H166" s="19"/>
    </row>
    <row r="167" spans="2:8" x14ac:dyDescent="0.25">
      <c r="B167" s="35"/>
      <c r="C167" s="35"/>
      <c r="D167" s="35"/>
      <c r="E167" s="35"/>
      <c r="F167" s="35"/>
      <c r="G167" s="35"/>
      <c r="H167" s="19"/>
    </row>
    <row r="168" spans="2:8" x14ac:dyDescent="0.25">
      <c r="B168" s="35"/>
      <c r="C168" s="35"/>
      <c r="D168" s="35"/>
      <c r="E168" s="35"/>
      <c r="F168" s="35"/>
      <c r="G168" s="35"/>
      <c r="H168" s="19"/>
    </row>
    <row r="169" spans="2:8" x14ac:dyDescent="0.25">
      <c r="B169" s="35"/>
      <c r="C169" s="35"/>
      <c r="D169" s="35"/>
      <c r="E169" s="35"/>
      <c r="F169" s="35"/>
      <c r="G169" s="35"/>
      <c r="H169" s="19"/>
    </row>
    <row r="170" spans="2:8" x14ac:dyDescent="0.25">
      <c r="B170" s="35"/>
      <c r="C170" s="35"/>
      <c r="D170" s="35"/>
      <c r="E170" s="35"/>
      <c r="F170" s="35"/>
      <c r="G170" s="35"/>
      <c r="H170" s="19"/>
    </row>
    <row r="171" spans="2:8" x14ac:dyDescent="0.25">
      <c r="B171" s="35"/>
      <c r="C171" s="35"/>
      <c r="D171" s="35"/>
      <c r="E171" s="35"/>
      <c r="F171" s="35"/>
      <c r="G171" s="35"/>
      <c r="H171" s="19"/>
    </row>
    <row r="172" spans="2:8" x14ac:dyDescent="0.25">
      <c r="B172" s="35"/>
      <c r="C172" s="35"/>
      <c r="D172" s="35"/>
      <c r="E172" s="35"/>
      <c r="F172" s="35"/>
      <c r="G172" s="35"/>
      <c r="H172" s="19"/>
    </row>
    <row r="173" spans="2:8" x14ac:dyDescent="0.25">
      <c r="B173" s="35"/>
      <c r="C173" s="35"/>
      <c r="D173" s="35"/>
      <c r="E173" s="35"/>
      <c r="F173" s="35"/>
      <c r="G173" s="35"/>
      <c r="H173" s="19"/>
    </row>
    <row r="174" spans="2:8" x14ac:dyDescent="0.25">
      <c r="B174" s="35"/>
      <c r="C174" s="35"/>
      <c r="D174" s="35"/>
      <c r="E174" s="35"/>
      <c r="F174" s="35"/>
      <c r="G174" s="35"/>
      <c r="H174" s="19"/>
    </row>
    <row r="175" spans="2:8" x14ac:dyDescent="0.25">
      <c r="B175" s="35"/>
      <c r="C175" s="35"/>
      <c r="D175" s="35"/>
      <c r="E175" s="35"/>
      <c r="F175" s="35"/>
      <c r="G175" s="35"/>
      <c r="H175" s="19"/>
    </row>
    <row r="176" spans="2:8" x14ac:dyDescent="0.25">
      <c r="B176" s="35"/>
      <c r="C176" s="35"/>
      <c r="D176" s="35"/>
      <c r="E176" s="35"/>
      <c r="F176" s="35"/>
      <c r="G176" s="35"/>
      <c r="H176" s="19"/>
    </row>
    <row r="177" spans="2:8" x14ac:dyDescent="0.25">
      <c r="B177" s="35"/>
      <c r="C177" s="35"/>
      <c r="D177" s="35"/>
      <c r="E177" s="35"/>
      <c r="F177" s="35"/>
      <c r="G177" s="35"/>
      <c r="H177" s="19"/>
    </row>
    <row r="178" spans="2:8" x14ac:dyDescent="0.25">
      <c r="B178" s="35"/>
      <c r="C178" s="35"/>
      <c r="D178" s="35"/>
      <c r="E178" s="35"/>
      <c r="F178" s="35"/>
      <c r="G178" s="35"/>
      <c r="H178" s="19"/>
    </row>
    <row r="179" spans="2:8" x14ac:dyDescent="0.25">
      <c r="B179" s="35"/>
      <c r="C179" s="35"/>
      <c r="D179" s="35"/>
      <c r="E179" s="35"/>
      <c r="F179" s="35"/>
      <c r="G179" s="35"/>
      <c r="H179" s="19"/>
    </row>
    <row r="180" spans="2:8" x14ac:dyDescent="0.25">
      <c r="B180" s="35"/>
      <c r="C180" s="35"/>
      <c r="D180" s="35"/>
      <c r="E180" s="35"/>
      <c r="F180" s="35"/>
      <c r="G180" s="35"/>
      <c r="H180" s="19"/>
    </row>
    <row r="181" spans="2:8" x14ac:dyDescent="0.25">
      <c r="B181" s="35"/>
      <c r="C181" s="35"/>
      <c r="D181" s="35"/>
      <c r="E181" s="35"/>
      <c r="F181" s="35"/>
      <c r="G181" s="35"/>
      <c r="H181" s="19"/>
    </row>
    <row r="182" spans="2:8" x14ac:dyDescent="0.25">
      <c r="B182" s="35"/>
      <c r="C182" s="35"/>
      <c r="D182" s="35"/>
      <c r="E182" s="35"/>
      <c r="F182" s="35"/>
      <c r="G182" s="35"/>
      <c r="H182" s="19"/>
    </row>
    <row r="183" spans="2:8" x14ac:dyDescent="0.25">
      <c r="B183" s="35"/>
      <c r="C183" s="35"/>
      <c r="D183" s="35"/>
      <c r="E183" s="35"/>
      <c r="F183" s="35"/>
      <c r="G183" s="35"/>
      <c r="H183" s="19"/>
    </row>
    <row r="184" spans="2:8" x14ac:dyDescent="0.25">
      <c r="B184" s="35"/>
      <c r="C184" s="35"/>
      <c r="D184" s="35"/>
      <c r="E184" s="35"/>
      <c r="F184" s="35"/>
      <c r="G184" s="35"/>
      <c r="H184" s="19"/>
    </row>
    <row r="185" spans="2:8" x14ac:dyDescent="0.25">
      <c r="B185" s="35"/>
      <c r="C185" s="35"/>
      <c r="D185" s="35"/>
      <c r="E185" s="35"/>
      <c r="F185" s="35"/>
      <c r="G185" s="35"/>
      <c r="H185" s="19"/>
    </row>
    <row r="186" spans="2:8" x14ac:dyDescent="0.25">
      <c r="B186" s="35"/>
      <c r="C186" s="35"/>
      <c r="D186" s="35"/>
      <c r="E186" s="35"/>
      <c r="F186" s="35"/>
      <c r="G186" s="35"/>
      <c r="H186" s="19"/>
    </row>
    <row r="187" spans="2:8" x14ac:dyDescent="0.25">
      <c r="B187" s="35"/>
      <c r="C187" s="35"/>
      <c r="D187" s="35"/>
      <c r="E187" s="35"/>
      <c r="F187" s="35"/>
      <c r="G187" s="35"/>
      <c r="H187" s="19"/>
    </row>
    <row r="188" spans="2:8" x14ac:dyDescent="0.25">
      <c r="B188" s="35"/>
      <c r="C188" s="35"/>
      <c r="D188" s="35"/>
      <c r="E188" s="35"/>
      <c r="F188" s="35"/>
      <c r="G188" s="35"/>
      <c r="H188" s="19"/>
    </row>
    <row r="189" spans="2:8" x14ac:dyDescent="0.25">
      <c r="B189" s="35"/>
      <c r="C189" s="35"/>
      <c r="D189" s="35"/>
      <c r="E189" s="35"/>
      <c r="F189" s="35"/>
      <c r="G189" s="35"/>
      <c r="H189" s="19"/>
    </row>
    <row r="190" spans="2:8" x14ac:dyDescent="0.25">
      <c r="B190" s="35"/>
      <c r="C190" s="35"/>
      <c r="D190" s="35"/>
      <c r="E190" s="35"/>
      <c r="F190" s="35"/>
      <c r="G190" s="35"/>
      <c r="H190" s="19"/>
    </row>
    <row r="191" spans="2:8" x14ac:dyDescent="0.25">
      <c r="B191" s="35"/>
      <c r="C191" s="35"/>
      <c r="D191" s="35"/>
      <c r="E191" s="35"/>
      <c r="F191" s="35"/>
      <c r="G191" s="35"/>
      <c r="H191" s="19"/>
    </row>
    <row r="192" spans="2:8" x14ac:dyDescent="0.25">
      <c r="B192" s="35"/>
      <c r="C192" s="35"/>
      <c r="D192" s="35"/>
      <c r="E192" s="35"/>
      <c r="F192" s="35"/>
      <c r="G192" s="35"/>
      <c r="H192" s="19"/>
    </row>
    <row r="193" spans="2:8" x14ac:dyDescent="0.25">
      <c r="B193" s="35"/>
      <c r="C193" s="35"/>
      <c r="D193" s="35"/>
      <c r="E193" s="35"/>
      <c r="F193" s="35"/>
      <c r="G193" s="35"/>
      <c r="H193" s="19"/>
    </row>
    <row r="194" spans="2:8" x14ac:dyDescent="0.25">
      <c r="B194" s="35"/>
      <c r="C194" s="35"/>
      <c r="D194" s="35"/>
      <c r="E194" s="35"/>
      <c r="F194" s="35"/>
      <c r="G194" s="35"/>
      <c r="H194" s="19"/>
    </row>
    <row r="195" spans="2:8" x14ac:dyDescent="0.25">
      <c r="B195" s="35"/>
      <c r="C195" s="35"/>
      <c r="D195" s="35"/>
      <c r="E195" s="35"/>
      <c r="F195" s="35"/>
      <c r="G195" s="35"/>
      <c r="H195" s="19"/>
    </row>
    <row r="196" spans="2:8" x14ac:dyDescent="0.25">
      <c r="B196" s="35"/>
      <c r="C196" s="35"/>
      <c r="D196" s="35"/>
      <c r="E196" s="35"/>
      <c r="F196" s="35"/>
      <c r="G196" s="35"/>
      <c r="H196" s="19"/>
    </row>
    <row r="197" spans="2:8" x14ac:dyDescent="0.25">
      <c r="B197" s="35"/>
      <c r="C197" s="35"/>
      <c r="D197" s="35"/>
      <c r="E197" s="35"/>
      <c r="F197" s="35"/>
      <c r="G197" s="35"/>
      <c r="H197" s="19"/>
    </row>
    <row r="198" spans="2:8" x14ac:dyDescent="0.25">
      <c r="B198" s="35"/>
      <c r="C198" s="35"/>
      <c r="D198" s="35"/>
      <c r="E198" s="35"/>
      <c r="F198" s="35"/>
      <c r="G198" s="35"/>
      <c r="H198" s="19"/>
    </row>
    <row r="199" spans="2:8" x14ac:dyDescent="0.25">
      <c r="B199" s="35"/>
      <c r="C199" s="35"/>
      <c r="D199" s="35"/>
      <c r="E199" s="35"/>
      <c r="F199" s="35"/>
      <c r="G199" s="35"/>
      <c r="H199" s="19"/>
    </row>
    <row r="200" spans="2:8" x14ac:dyDescent="0.25">
      <c r="B200" s="35"/>
      <c r="C200" s="35"/>
      <c r="D200" s="35"/>
      <c r="E200" s="35"/>
      <c r="F200" s="35"/>
      <c r="G200" s="35"/>
      <c r="H200" s="19"/>
    </row>
    <row r="201" spans="2:8" x14ac:dyDescent="0.25">
      <c r="B201" s="35"/>
      <c r="C201" s="35"/>
      <c r="D201" s="35"/>
      <c r="E201" s="35"/>
      <c r="F201" s="35"/>
      <c r="G201" s="35"/>
      <c r="H201" s="19"/>
    </row>
    <row r="202" spans="2:8" x14ac:dyDescent="0.25">
      <c r="B202" s="35"/>
      <c r="C202" s="35"/>
      <c r="D202" s="35"/>
      <c r="E202" s="35"/>
      <c r="F202" s="35"/>
      <c r="G202" s="35"/>
      <c r="H202" s="19"/>
    </row>
    <row r="203" spans="2:8" x14ac:dyDescent="0.25">
      <c r="B203" s="35"/>
      <c r="C203" s="35"/>
      <c r="D203" s="35"/>
      <c r="E203" s="35"/>
      <c r="F203" s="35"/>
      <c r="G203" s="35"/>
      <c r="H203" s="19"/>
    </row>
    <row r="204" spans="2:8" x14ac:dyDescent="0.25">
      <c r="B204" s="35"/>
      <c r="C204" s="35"/>
      <c r="D204" s="35"/>
      <c r="E204" s="35"/>
      <c r="F204" s="35"/>
      <c r="G204" s="35"/>
      <c r="H204" s="19"/>
    </row>
    <row r="205" spans="2:8" x14ac:dyDescent="0.25">
      <c r="B205" s="35"/>
      <c r="C205" s="35"/>
      <c r="D205" s="35"/>
      <c r="E205" s="35"/>
      <c r="F205" s="35"/>
      <c r="G205" s="35"/>
      <c r="H205" s="19"/>
    </row>
    <row r="206" spans="2:8" x14ac:dyDescent="0.25">
      <c r="B206" s="35"/>
      <c r="C206" s="35"/>
      <c r="D206" s="35"/>
      <c r="E206" s="35"/>
      <c r="F206" s="35"/>
      <c r="G206" s="35"/>
      <c r="H206" s="19"/>
    </row>
    <row r="207" spans="2:8" x14ac:dyDescent="0.25">
      <c r="B207" s="35"/>
      <c r="C207" s="35"/>
      <c r="D207" s="35"/>
      <c r="E207" s="35"/>
      <c r="F207" s="35"/>
      <c r="G207" s="35"/>
      <c r="H207" s="19"/>
    </row>
    <row r="208" spans="2:8" x14ac:dyDescent="0.25">
      <c r="B208" s="35"/>
      <c r="C208" s="35"/>
      <c r="D208" s="35"/>
      <c r="E208" s="35"/>
      <c r="F208" s="35"/>
      <c r="G208" s="35"/>
      <c r="H208" s="19"/>
    </row>
    <row r="209" spans="2:8" x14ac:dyDescent="0.25">
      <c r="B209" s="35"/>
      <c r="C209" s="35"/>
      <c r="D209" s="35"/>
      <c r="E209" s="35"/>
      <c r="F209" s="35"/>
      <c r="G209" s="35"/>
      <c r="H209" s="19"/>
    </row>
    <row r="210" spans="2:8" x14ac:dyDescent="0.25">
      <c r="B210" s="35"/>
      <c r="C210" s="35"/>
      <c r="D210" s="35"/>
      <c r="E210" s="35"/>
      <c r="F210" s="35"/>
      <c r="G210" s="35"/>
      <c r="H210" s="19"/>
    </row>
    <row r="211" spans="2:8" x14ac:dyDescent="0.25">
      <c r="B211" s="35"/>
      <c r="C211" s="35"/>
      <c r="D211" s="35"/>
      <c r="E211" s="35"/>
      <c r="F211" s="35"/>
      <c r="G211" s="35"/>
      <c r="H211" s="19"/>
    </row>
    <row r="212" spans="2:8" x14ac:dyDescent="0.25">
      <c r="B212" s="35"/>
      <c r="C212" s="35"/>
      <c r="D212" s="35"/>
      <c r="E212" s="35"/>
      <c r="F212" s="35"/>
      <c r="G212" s="35"/>
      <c r="H212" s="19"/>
    </row>
    <row r="213" spans="2:8" x14ac:dyDescent="0.25">
      <c r="B213" s="35"/>
      <c r="C213" s="35"/>
      <c r="D213" s="35"/>
      <c r="E213" s="35"/>
      <c r="F213" s="35"/>
      <c r="G213" s="35"/>
      <c r="H213" s="19"/>
    </row>
    <row r="214" spans="2:8" x14ac:dyDescent="0.25">
      <c r="B214" s="35"/>
      <c r="C214" s="35"/>
      <c r="D214" s="35"/>
      <c r="E214" s="35"/>
      <c r="F214" s="35"/>
      <c r="G214" s="35"/>
      <c r="H214" s="19"/>
    </row>
    <row r="215" spans="2:8" x14ac:dyDescent="0.25">
      <c r="B215" s="35"/>
      <c r="C215" s="35"/>
      <c r="D215" s="35"/>
      <c r="E215" s="35"/>
      <c r="F215" s="35"/>
      <c r="G215" s="35"/>
      <c r="H215" s="19"/>
    </row>
    <row r="216" spans="2:8" x14ac:dyDescent="0.25">
      <c r="B216" s="35"/>
      <c r="C216" s="35"/>
      <c r="D216" s="35"/>
      <c r="E216" s="35"/>
      <c r="F216" s="35"/>
      <c r="G216" s="35"/>
      <c r="H216" s="19"/>
    </row>
    <row r="217" spans="2:8" x14ac:dyDescent="0.25">
      <c r="B217" s="35"/>
      <c r="C217" s="35"/>
      <c r="D217" s="35"/>
      <c r="E217" s="35"/>
      <c r="F217" s="35"/>
      <c r="G217" s="35"/>
      <c r="H217" s="19"/>
    </row>
    <row r="218" spans="2:8" x14ac:dyDescent="0.25">
      <c r="B218" s="35"/>
      <c r="C218" s="35"/>
      <c r="D218" s="35"/>
      <c r="E218" s="35"/>
      <c r="F218" s="35"/>
      <c r="G218" s="35"/>
      <c r="H218" s="19"/>
    </row>
    <row r="219" spans="2:8" x14ac:dyDescent="0.25">
      <c r="B219" s="35"/>
      <c r="C219" s="35"/>
      <c r="D219" s="35"/>
      <c r="E219" s="35"/>
      <c r="F219" s="35"/>
      <c r="G219" s="35"/>
      <c r="H219" s="19"/>
    </row>
    <row r="220" spans="2:8" x14ac:dyDescent="0.25">
      <c r="B220" s="35"/>
      <c r="C220" s="35"/>
      <c r="D220" s="35"/>
      <c r="E220" s="35"/>
      <c r="F220" s="35"/>
      <c r="G220" s="35"/>
      <c r="H220" s="19"/>
    </row>
    <row r="221" spans="2:8" x14ac:dyDescent="0.25">
      <c r="B221" s="35"/>
      <c r="C221" s="35"/>
      <c r="D221" s="35"/>
      <c r="E221" s="35"/>
      <c r="F221" s="35"/>
      <c r="G221" s="35"/>
      <c r="H221" s="19"/>
    </row>
    <row r="222" spans="2:8" x14ac:dyDescent="0.25">
      <c r="B222" s="35"/>
      <c r="C222" s="35"/>
      <c r="D222" s="35"/>
      <c r="E222" s="35"/>
      <c r="F222" s="35"/>
      <c r="G222" s="35"/>
      <c r="H222" s="19"/>
    </row>
    <row r="223" spans="2:8" x14ac:dyDescent="0.25">
      <c r="B223" s="35"/>
      <c r="C223" s="35"/>
      <c r="D223" s="35"/>
      <c r="E223" s="35"/>
      <c r="F223" s="35"/>
      <c r="G223" s="35"/>
      <c r="H223" s="19"/>
    </row>
    <row r="224" spans="2:8" x14ac:dyDescent="0.25">
      <c r="B224" s="35"/>
      <c r="C224" s="35"/>
      <c r="D224" s="35"/>
      <c r="E224" s="35"/>
      <c r="F224" s="35"/>
      <c r="G224" s="35"/>
      <c r="H224" s="19"/>
    </row>
    <row r="225" spans="2:8" x14ac:dyDescent="0.25">
      <c r="B225" s="35"/>
      <c r="C225" s="35"/>
      <c r="D225" s="35"/>
      <c r="E225" s="35"/>
      <c r="F225" s="35"/>
      <c r="G225" s="35"/>
      <c r="H225" s="19"/>
    </row>
    <row r="226" spans="2:8" x14ac:dyDescent="0.25">
      <c r="B226" s="35"/>
      <c r="C226" s="35"/>
      <c r="D226" s="35"/>
      <c r="E226" s="35"/>
      <c r="F226" s="35"/>
      <c r="G226" s="35"/>
      <c r="H226" s="19"/>
    </row>
    <row r="227" spans="2:8" x14ac:dyDescent="0.25">
      <c r="B227" s="35"/>
      <c r="C227" s="35"/>
      <c r="D227" s="35"/>
      <c r="E227" s="35"/>
      <c r="F227" s="35"/>
      <c r="G227" s="35"/>
      <c r="H227" s="19"/>
    </row>
    <row r="228" spans="2:8" x14ac:dyDescent="0.25">
      <c r="B228" s="35"/>
      <c r="C228" s="35"/>
      <c r="D228" s="35"/>
      <c r="E228" s="35"/>
      <c r="F228" s="35"/>
      <c r="G228" s="35"/>
      <c r="H228" s="19"/>
    </row>
    <row r="229" spans="2:8" x14ac:dyDescent="0.25">
      <c r="B229" s="35"/>
      <c r="C229" s="35"/>
      <c r="D229" s="35"/>
      <c r="E229" s="35"/>
      <c r="F229" s="35"/>
      <c r="G229" s="35"/>
      <c r="H229" s="19"/>
    </row>
    <row r="230" spans="2:8" x14ac:dyDescent="0.25">
      <c r="B230" s="35"/>
      <c r="C230" s="35"/>
      <c r="D230" s="35"/>
      <c r="E230" s="35"/>
      <c r="F230" s="35"/>
      <c r="G230" s="35"/>
      <c r="H230" s="19"/>
    </row>
    <row r="231" spans="2:8" x14ac:dyDescent="0.25">
      <c r="B231" s="35"/>
      <c r="C231" s="35"/>
      <c r="D231" s="35"/>
      <c r="E231" s="35"/>
      <c r="F231" s="35"/>
      <c r="G231" s="35"/>
      <c r="H231" s="19"/>
    </row>
    <row r="232" spans="2:8" x14ac:dyDescent="0.25">
      <c r="B232" s="35"/>
      <c r="C232" s="35"/>
      <c r="D232" s="35"/>
      <c r="E232" s="35"/>
      <c r="F232" s="35"/>
      <c r="G232" s="35"/>
      <c r="H232" s="19"/>
    </row>
    <row r="233" spans="2:8" x14ac:dyDescent="0.25">
      <c r="B233" s="35"/>
      <c r="C233" s="35"/>
      <c r="D233" s="35"/>
      <c r="E233" s="35"/>
      <c r="F233" s="35"/>
      <c r="G233" s="35"/>
      <c r="H233" s="19"/>
    </row>
    <row r="234" spans="2:8" x14ac:dyDescent="0.25">
      <c r="B234" s="35"/>
      <c r="C234" s="35"/>
      <c r="D234" s="35"/>
      <c r="E234" s="35"/>
      <c r="F234" s="35"/>
      <c r="G234" s="35"/>
      <c r="H234" s="19"/>
    </row>
    <row r="235" spans="2:8" x14ac:dyDescent="0.25">
      <c r="B235" s="35"/>
      <c r="C235" s="35"/>
      <c r="D235" s="35"/>
      <c r="E235" s="35"/>
      <c r="F235" s="35"/>
      <c r="G235" s="35"/>
      <c r="H235" s="19"/>
    </row>
    <row r="236" spans="2:8" x14ac:dyDescent="0.25">
      <c r="B236" s="35"/>
      <c r="C236" s="35"/>
      <c r="D236" s="35"/>
      <c r="E236" s="35"/>
      <c r="F236" s="35"/>
      <c r="G236" s="35"/>
      <c r="H236" s="19"/>
    </row>
    <row r="237" spans="2:8" x14ac:dyDescent="0.25">
      <c r="B237" s="35"/>
      <c r="C237" s="35"/>
      <c r="D237" s="35"/>
      <c r="E237" s="35"/>
      <c r="F237" s="35"/>
      <c r="G237" s="35"/>
      <c r="H237" s="19"/>
    </row>
    <row r="238" spans="2:8" x14ac:dyDescent="0.25">
      <c r="B238" s="35"/>
      <c r="C238" s="35"/>
      <c r="D238" s="35"/>
      <c r="E238" s="35"/>
      <c r="F238" s="35"/>
      <c r="G238" s="35"/>
      <c r="H238" s="19"/>
    </row>
    <row r="239" spans="2:8" x14ac:dyDescent="0.25">
      <c r="B239" s="35"/>
      <c r="C239" s="35"/>
      <c r="D239" s="35"/>
      <c r="E239" s="35"/>
      <c r="F239" s="35"/>
      <c r="G239" s="35"/>
      <c r="H239" s="19"/>
    </row>
    <row r="240" spans="2:8" x14ac:dyDescent="0.25">
      <c r="B240" s="35"/>
      <c r="C240" s="35"/>
      <c r="D240" s="35"/>
      <c r="E240" s="35"/>
      <c r="F240" s="35"/>
      <c r="G240" s="35"/>
      <c r="H240" s="19"/>
    </row>
    <row r="241" spans="2:8" x14ac:dyDescent="0.25">
      <c r="B241" s="35"/>
      <c r="C241" s="35"/>
      <c r="D241" s="35"/>
      <c r="E241" s="35"/>
      <c r="F241" s="35"/>
      <c r="G241" s="35"/>
      <c r="H241" s="19"/>
    </row>
    <row r="242" spans="2:8" x14ac:dyDescent="0.25">
      <c r="B242" s="35"/>
      <c r="C242" s="35"/>
      <c r="D242" s="35"/>
      <c r="E242" s="35"/>
      <c r="F242" s="35"/>
      <c r="G242" s="35"/>
      <c r="H242" s="19"/>
    </row>
    <row r="243" spans="2:8" x14ac:dyDescent="0.25">
      <c r="B243" s="35"/>
      <c r="C243" s="35"/>
      <c r="D243" s="35"/>
      <c r="E243" s="35"/>
      <c r="F243" s="35"/>
      <c r="G243" s="35"/>
      <c r="H243" s="19"/>
    </row>
    <row r="244" spans="2:8" x14ac:dyDescent="0.25">
      <c r="B244" s="35"/>
      <c r="C244" s="35"/>
      <c r="D244" s="35"/>
      <c r="E244" s="35"/>
      <c r="F244" s="35"/>
      <c r="G244" s="35"/>
      <c r="H244" s="19"/>
    </row>
    <row r="245" spans="2:8" x14ac:dyDescent="0.25">
      <c r="B245" s="35"/>
      <c r="C245" s="35"/>
      <c r="D245" s="35"/>
      <c r="E245" s="35"/>
      <c r="F245" s="35"/>
      <c r="G245" s="35"/>
      <c r="H245" s="19"/>
    </row>
    <row r="246" spans="2:8" x14ac:dyDescent="0.25">
      <c r="B246" s="35"/>
      <c r="C246" s="35"/>
      <c r="D246" s="35"/>
      <c r="E246" s="35"/>
      <c r="F246" s="35"/>
      <c r="G246" s="35"/>
      <c r="H246" s="19"/>
    </row>
    <row r="247" spans="2:8" x14ac:dyDescent="0.25">
      <c r="B247" s="35"/>
      <c r="C247" s="35"/>
      <c r="D247" s="35"/>
      <c r="E247" s="35"/>
      <c r="F247" s="35"/>
      <c r="G247" s="35"/>
      <c r="H247" s="19"/>
    </row>
    <row r="248" spans="2:8" x14ac:dyDescent="0.25">
      <c r="B248" s="35"/>
      <c r="C248" s="35"/>
      <c r="D248" s="35"/>
      <c r="E248" s="35"/>
      <c r="F248" s="35"/>
      <c r="G248" s="35"/>
      <c r="H248" s="19"/>
    </row>
    <row r="249" spans="2:8" x14ac:dyDescent="0.25">
      <c r="B249" s="35"/>
      <c r="C249" s="35"/>
      <c r="D249" s="35"/>
      <c r="E249" s="35"/>
      <c r="F249" s="35"/>
      <c r="G249" s="35"/>
      <c r="H249" s="19"/>
    </row>
    <row r="250" spans="2:8" x14ac:dyDescent="0.25">
      <c r="B250" s="35"/>
      <c r="C250" s="35"/>
      <c r="D250" s="35"/>
      <c r="E250" s="35"/>
      <c r="F250" s="35"/>
      <c r="G250" s="35"/>
      <c r="H250" s="19"/>
    </row>
    <row r="251" spans="2:8" x14ac:dyDescent="0.25">
      <c r="B251" s="35"/>
      <c r="C251" s="35"/>
      <c r="D251" s="35"/>
      <c r="E251" s="35"/>
      <c r="F251" s="35"/>
      <c r="G251" s="35"/>
      <c r="H251" s="19"/>
    </row>
    <row r="252" spans="2:8" x14ac:dyDescent="0.25">
      <c r="B252" s="35"/>
      <c r="C252" s="35"/>
      <c r="D252" s="35"/>
      <c r="E252" s="35"/>
      <c r="F252" s="35"/>
      <c r="G252" s="35"/>
      <c r="H252" s="19"/>
    </row>
    <row r="253" spans="2:8" x14ac:dyDescent="0.25">
      <c r="B253" s="35"/>
      <c r="C253" s="35"/>
      <c r="D253" s="35"/>
      <c r="E253" s="35"/>
      <c r="F253" s="35"/>
      <c r="G253" s="35"/>
      <c r="H253" s="19"/>
    </row>
    <row r="254" spans="2:8" x14ac:dyDescent="0.25">
      <c r="B254" s="35"/>
      <c r="C254" s="35"/>
      <c r="D254" s="35"/>
      <c r="E254" s="35"/>
      <c r="F254" s="35"/>
      <c r="G254" s="35"/>
      <c r="H254" s="19"/>
    </row>
    <row r="255" spans="2:8" x14ac:dyDescent="0.25">
      <c r="B255" s="35"/>
      <c r="C255" s="35"/>
      <c r="D255" s="35"/>
      <c r="E255" s="35"/>
      <c r="F255" s="35"/>
      <c r="G255" s="35"/>
      <c r="H255" s="19"/>
    </row>
    <row r="256" spans="2:8" x14ac:dyDescent="0.25">
      <c r="B256" s="35"/>
      <c r="C256" s="35"/>
      <c r="D256" s="35"/>
      <c r="E256" s="35"/>
      <c r="F256" s="35"/>
      <c r="G256" s="35"/>
      <c r="H256" s="19"/>
    </row>
    <row r="257" spans="2:8" x14ac:dyDescent="0.25">
      <c r="B257" s="35"/>
      <c r="C257" s="35"/>
      <c r="D257" s="35"/>
      <c r="E257" s="35"/>
      <c r="F257" s="35"/>
      <c r="G257" s="35"/>
      <c r="H257" s="19"/>
    </row>
    <row r="258" spans="2:8" x14ac:dyDescent="0.25">
      <c r="B258" s="35"/>
      <c r="C258" s="35"/>
      <c r="D258" s="35"/>
      <c r="E258" s="35"/>
      <c r="F258" s="35"/>
      <c r="G258" s="35"/>
      <c r="H258" s="19"/>
    </row>
    <row r="259" spans="2:8" x14ac:dyDescent="0.25">
      <c r="B259" s="35"/>
      <c r="C259" s="35"/>
      <c r="D259" s="35"/>
      <c r="E259" s="35"/>
      <c r="F259" s="35"/>
      <c r="G259" s="35"/>
      <c r="H259" s="19"/>
    </row>
    <row r="260" spans="2:8" x14ac:dyDescent="0.25">
      <c r="B260" s="35"/>
      <c r="C260" s="35"/>
      <c r="D260" s="35"/>
      <c r="E260" s="35"/>
      <c r="F260" s="35"/>
      <c r="G260" s="35"/>
      <c r="H260" s="19"/>
    </row>
    <row r="261" spans="2:8" x14ac:dyDescent="0.25">
      <c r="B261" s="35"/>
      <c r="C261" s="35"/>
      <c r="D261" s="35"/>
      <c r="E261" s="35"/>
      <c r="F261" s="35"/>
      <c r="G261" s="35"/>
      <c r="H261" s="19"/>
    </row>
    <row r="262" spans="2:8" x14ac:dyDescent="0.25">
      <c r="B262" s="35"/>
      <c r="C262" s="35"/>
      <c r="D262" s="35"/>
      <c r="E262" s="35"/>
      <c r="F262" s="35"/>
      <c r="G262" s="35"/>
      <c r="H262" s="19"/>
    </row>
    <row r="263" spans="2:8" x14ac:dyDescent="0.25">
      <c r="B263" s="35"/>
      <c r="C263" s="35"/>
      <c r="D263" s="35"/>
      <c r="E263" s="35"/>
      <c r="F263" s="35"/>
      <c r="G263" s="35"/>
      <c r="H263" s="19"/>
    </row>
    <row r="264" spans="2:8" x14ac:dyDescent="0.25">
      <c r="B264" s="35"/>
      <c r="C264" s="35"/>
      <c r="D264" s="35"/>
      <c r="E264" s="35"/>
      <c r="F264" s="35"/>
      <c r="G264" s="35"/>
      <c r="H264" s="19"/>
    </row>
    <row r="265" spans="2:8" x14ac:dyDescent="0.25">
      <c r="B265" s="35"/>
      <c r="C265" s="35"/>
      <c r="D265" s="35"/>
      <c r="E265" s="35"/>
      <c r="F265" s="35"/>
      <c r="G265" s="35"/>
      <c r="H265" s="19"/>
    </row>
    <row r="266" spans="2:8" x14ac:dyDescent="0.25">
      <c r="B266" s="35"/>
      <c r="C266" s="35"/>
      <c r="D266" s="35"/>
      <c r="E266" s="35"/>
      <c r="F266" s="35"/>
      <c r="G266" s="35"/>
      <c r="H266" s="19"/>
    </row>
    <row r="267" spans="2:8" x14ac:dyDescent="0.25">
      <c r="B267" s="35"/>
      <c r="C267" s="35"/>
      <c r="D267" s="35"/>
      <c r="E267" s="35"/>
      <c r="F267" s="35"/>
      <c r="G267" s="35"/>
      <c r="H267" s="19"/>
    </row>
    <row r="268" spans="2:8" x14ac:dyDescent="0.25">
      <c r="B268" s="35"/>
      <c r="C268" s="35"/>
      <c r="D268" s="35"/>
      <c r="E268" s="35"/>
      <c r="F268" s="35"/>
      <c r="G268" s="35"/>
      <c r="H268" s="19"/>
    </row>
    <row r="269" spans="2:8" x14ac:dyDescent="0.25">
      <c r="B269" s="35"/>
      <c r="C269" s="35"/>
      <c r="D269" s="35"/>
      <c r="E269" s="35"/>
      <c r="F269" s="35"/>
      <c r="G269" s="35"/>
      <c r="H269" s="19"/>
    </row>
    <row r="270" spans="2:8" x14ac:dyDescent="0.25">
      <c r="B270" s="35"/>
      <c r="C270" s="35"/>
      <c r="D270" s="35"/>
      <c r="E270" s="35"/>
      <c r="F270" s="35"/>
      <c r="G270" s="35"/>
      <c r="H270" s="19"/>
    </row>
    <row r="271" spans="2:8" x14ac:dyDescent="0.25">
      <c r="B271" s="35"/>
      <c r="C271" s="35"/>
      <c r="D271" s="35"/>
      <c r="E271" s="35"/>
      <c r="F271" s="35"/>
      <c r="G271" s="35"/>
      <c r="H271" s="19"/>
    </row>
    <row r="272" spans="2:8" x14ac:dyDescent="0.25">
      <c r="B272" s="35"/>
      <c r="C272" s="35"/>
      <c r="D272" s="35"/>
      <c r="E272" s="35"/>
      <c r="F272" s="35"/>
      <c r="G272" s="35"/>
      <c r="H272" s="19"/>
    </row>
    <row r="273" spans="2:8" x14ac:dyDescent="0.25">
      <c r="B273" s="35"/>
      <c r="C273" s="35"/>
      <c r="D273" s="35"/>
      <c r="E273" s="35"/>
      <c r="F273" s="35"/>
      <c r="G273" s="35"/>
      <c r="H273" s="19"/>
    </row>
    <row r="274" spans="2:8" x14ac:dyDescent="0.25">
      <c r="B274" s="35"/>
      <c r="C274" s="35"/>
      <c r="D274" s="35"/>
      <c r="E274" s="35"/>
      <c r="F274" s="35"/>
      <c r="G274" s="35"/>
      <c r="H274" s="19"/>
    </row>
    <row r="275" spans="2:8" x14ac:dyDescent="0.25">
      <c r="B275" s="35"/>
      <c r="C275" s="35"/>
      <c r="D275" s="35"/>
      <c r="E275" s="35"/>
      <c r="F275" s="35"/>
      <c r="G275" s="35"/>
      <c r="H275" s="19"/>
    </row>
    <row r="276" spans="2:8" x14ac:dyDescent="0.25">
      <c r="B276" s="35"/>
      <c r="C276" s="35"/>
      <c r="D276" s="35"/>
      <c r="E276" s="35"/>
      <c r="F276" s="35"/>
      <c r="G276" s="35"/>
      <c r="H276" s="19"/>
    </row>
    <row r="277" spans="2:8" x14ac:dyDescent="0.25">
      <c r="B277" s="35"/>
      <c r="C277" s="35"/>
      <c r="D277" s="35"/>
      <c r="E277" s="35"/>
      <c r="F277" s="35"/>
      <c r="G277" s="35"/>
      <c r="H277" s="19"/>
    </row>
    <row r="278" spans="2:8" x14ac:dyDescent="0.25">
      <c r="B278" s="35"/>
      <c r="C278" s="35"/>
      <c r="D278" s="35"/>
      <c r="E278" s="35"/>
      <c r="F278" s="35"/>
      <c r="G278" s="35"/>
      <c r="H278" s="19"/>
    </row>
    <row r="279" spans="2:8" x14ac:dyDescent="0.25">
      <c r="B279" s="35"/>
      <c r="C279" s="35"/>
      <c r="D279" s="35"/>
      <c r="E279" s="35"/>
      <c r="F279" s="35"/>
      <c r="G279" s="35"/>
      <c r="H279" s="19"/>
    </row>
    <row r="280" spans="2:8" x14ac:dyDescent="0.25">
      <c r="B280" s="35"/>
      <c r="C280" s="35"/>
      <c r="D280" s="35"/>
      <c r="E280" s="35"/>
      <c r="F280" s="35"/>
      <c r="G280" s="35"/>
      <c r="H280" s="19"/>
    </row>
    <row r="281" spans="2:8" x14ac:dyDescent="0.25">
      <c r="B281" s="35"/>
      <c r="C281" s="35"/>
      <c r="D281" s="35"/>
      <c r="E281" s="35"/>
      <c r="F281" s="35"/>
      <c r="G281" s="35"/>
      <c r="H281" s="19"/>
    </row>
    <row r="282" spans="2:8" x14ac:dyDescent="0.25">
      <c r="B282" s="35"/>
      <c r="C282" s="35"/>
      <c r="D282" s="35"/>
      <c r="E282" s="35"/>
      <c r="F282" s="35"/>
      <c r="G282" s="35"/>
      <c r="H282" s="19"/>
    </row>
    <row r="283" spans="2:8" x14ac:dyDescent="0.25">
      <c r="B283" s="35"/>
      <c r="C283" s="35"/>
      <c r="D283" s="35"/>
      <c r="E283" s="35"/>
      <c r="F283" s="35"/>
      <c r="G283" s="35"/>
      <c r="H283" s="19"/>
    </row>
    <row r="284" spans="2:8" x14ac:dyDescent="0.25">
      <c r="B284" s="35"/>
      <c r="C284" s="35"/>
      <c r="D284" s="35"/>
      <c r="E284" s="35"/>
      <c r="F284" s="35"/>
      <c r="G284" s="35"/>
      <c r="H284" s="19"/>
    </row>
    <row r="285" spans="2:8" x14ac:dyDescent="0.25">
      <c r="B285" s="35"/>
      <c r="C285" s="35"/>
      <c r="D285" s="35"/>
      <c r="E285" s="35"/>
      <c r="F285" s="35"/>
      <c r="G285" s="35"/>
      <c r="H285" s="19"/>
    </row>
    <row r="286" spans="2:8" x14ac:dyDescent="0.25">
      <c r="B286" s="35"/>
      <c r="C286" s="35"/>
      <c r="D286" s="35"/>
      <c r="E286" s="35"/>
      <c r="F286" s="35"/>
      <c r="G286" s="35"/>
      <c r="H286" s="19"/>
    </row>
    <row r="287" spans="2:8" x14ac:dyDescent="0.25">
      <c r="B287" s="35"/>
      <c r="C287" s="35"/>
      <c r="D287" s="35"/>
      <c r="E287" s="35"/>
      <c r="F287" s="35"/>
      <c r="G287" s="35"/>
      <c r="H287" s="19"/>
    </row>
    <row r="288" spans="2:8" x14ac:dyDescent="0.25">
      <c r="B288" s="35"/>
      <c r="C288" s="35"/>
      <c r="D288" s="35"/>
      <c r="E288" s="35"/>
      <c r="F288" s="35"/>
      <c r="G288" s="35"/>
      <c r="H288" s="19"/>
    </row>
    <row r="289" spans="2:8" x14ac:dyDescent="0.25">
      <c r="B289" s="35"/>
      <c r="C289" s="35"/>
      <c r="D289" s="35"/>
      <c r="E289" s="35"/>
      <c r="F289" s="35"/>
      <c r="G289" s="35"/>
      <c r="H289" s="19"/>
    </row>
    <row r="290" spans="2:8" x14ac:dyDescent="0.25">
      <c r="B290" s="35"/>
      <c r="C290" s="35"/>
      <c r="D290" s="35"/>
      <c r="E290" s="35"/>
      <c r="F290" s="35"/>
      <c r="G290" s="35"/>
      <c r="H290" s="19"/>
    </row>
    <row r="291" spans="2:8" x14ac:dyDescent="0.25">
      <c r="B291" s="35"/>
      <c r="C291" s="35"/>
      <c r="D291" s="35"/>
      <c r="E291" s="35"/>
      <c r="F291" s="35"/>
      <c r="G291" s="35"/>
      <c r="H291" s="19"/>
    </row>
    <row r="292" spans="2:8" x14ac:dyDescent="0.25">
      <c r="B292" s="35"/>
      <c r="C292" s="35"/>
      <c r="D292" s="35"/>
      <c r="E292" s="35"/>
      <c r="F292" s="35"/>
      <c r="G292" s="35"/>
      <c r="H292" s="19"/>
    </row>
    <row r="293" spans="2:8" x14ac:dyDescent="0.25">
      <c r="B293" s="35"/>
      <c r="C293" s="35"/>
      <c r="D293" s="35"/>
      <c r="E293" s="35"/>
      <c r="F293" s="35"/>
      <c r="G293" s="35"/>
      <c r="H293" s="19"/>
    </row>
    <row r="294" spans="2:8" x14ac:dyDescent="0.25">
      <c r="B294" s="35"/>
      <c r="C294" s="35"/>
      <c r="D294" s="35"/>
      <c r="E294" s="35"/>
      <c r="F294" s="35"/>
      <c r="G294" s="35"/>
      <c r="H294" s="19"/>
    </row>
    <row r="295" spans="2:8" x14ac:dyDescent="0.25">
      <c r="B295" s="35"/>
      <c r="C295" s="35"/>
      <c r="D295" s="35"/>
      <c r="E295" s="35"/>
      <c r="F295" s="35"/>
      <c r="G295" s="35"/>
      <c r="H295" s="19"/>
    </row>
    <row r="296" spans="2:8" x14ac:dyDescent="0.25">
      <c r="B296" s="35"/>
      <c r="C296" s="35"/>
      <c r="D296" s="35"/>
      <c r="E296" s="35"/>
      <c r="F296" s="35"/>
      <c r="G296" s="35"/>
      <c r="H296" s="19"/>
    </row>
    <row r="297" spans="2:8" x14ac:dyDescent="0.25">
      <c r="B297" s="35"/>
      <c r="C297" s="35"/>
      <c r="D297" s="35"/>
      <c r="E297" s="35"/>
      <c r="F297" s="35"/>
      <c r="G297" s="35"/>
      <c r="H297" s="19"/>
    </row>
    <row r="298" spans="2:8" x14ac:dyDescent="0.25">
      <c r="B298" s="35"/>
      <c r="C298" s="35"/>
      <c r="D298" s="35"/>
      <c r="E298" s="35"/>
      <c r="F298" s="35"/>
      <c r="G298" s="35"/>
      <c r="H298" s="19"/>
    </row>
    <row r="299" spans="2:8" x14ac:dyDescent="0.25">
      <c r="B299" s="35"/>
      <c r="C299" s="35"/>
      <c r="D299" s="35"/>
      <c r="E299" s="35"/>
      <c r="F299" s="35"/>
      <c r="G299" s="35"/>
      <c r="H299" s="19"/>
    </row>
    <row r="300" spans="2:8" x14ac:dyDescent="0.25">
      <c r="B300" s="35"/>
      <c r="C300" s="35"/>
      <c r="D300" s="35"/>
      <c r="E300" s="35"/>
      <c r="F300" s="35"/>
      <c r="G300" s="35"/>
      <c r="H300" s="19"/>
    </row>
    <row r="301" spans="2:8" x14ac:dyDescent="0.25">
      <c r="B301" s="35"/>
      <c r="C301" s="35"/>
      <c r="D301" s="35"/>
      <c r="E301" s="35"/>
      <c r="F301" s="35"/>
      <c r="G301" s="35"/>
      <c r="H301" s="19"/>
    </row>
    <row r="302" spans="2:8" x14ac:dyDescent="0.25">
      <c r="B302" s="35"/>
      <c r="C302" s="35"/>
      <c r="D302" s="35"/>
      <c r="E302" s="35"/>
      <c r="F302" s="35"/>
      <c r="G302" s="35"/>
      <c r="H302" s="19"/>
    </row>
    <row r="303" spans="2:8" x14ac:dyDescent="0.25">
      <c r="B303" s="35"/>
      <c r="C303" s="35"/>
      <c r="D303" s="35"/>
      <c r="E303" s="35"/>
      <c r="F303" s="35"/>
      <c r="G303" s="35"/>
      <c r="H303" s="19"/>
    </row>
    <row r="304" spans="2:8" x14ac:dyDescent="0.25">
      <c r="B304" s="35"/>
      <c r="C304" s="35"/>
      <c r="D304" s="35"/>
      <c r="E304" s="35"/>
      <c r="F304" s="35"/>
      <c r="G304" s="35"/>
      <c r="H304" s="19"/>
    </row>
    <row r="305" spans="2:8" x14ac:dyDescent="0.25">
      <c r="B305" s="35"/>
      <c r="C305" s="35"/>
      <c r="D305" s="35"/>
      <c r="E305" s="35"/>
      <c r="F305" s="35"/>
      <c r="G305" s="35"/>
      <c r="H305" s="19"/>
    </row>
    <row r="306" spans="2:8" x14ac:dyDescent="0.25">
      <c r="B306" s="35"/>
      <c r="C306" s="35"/>
      <c r="D306" s="35"/>
      <c r="E306" s="35"/>
      <c r="F306" s="35"/>
      <c r="G306" s="35"/>
      <c r="H306" s="19"/>
    </row>
    <row r="307" spans="2:8" x14ac:dyDescent="0.25">
      <c r="B307" s="35"/>
      <c r="C307" s="35"/>
      <c r="D307" s="35"/>
      <c r="E307" s="35"/>
      <c r="F307" s="35"/>
      <c r="G307" s="35"/>
      <c r="H307" s="19"/>
    </row>
    <row r="308" spans="2:8" x14ac:dyDescent="0.25">
      <c r="B308" s="35"/>
      <c r="C308" s="35"/>
      <c r="D308" s="35"/>
      <c r="E308" s="35"/>
      <c r="F308" s="35"/>
      <c r="G308" s="35"/>
      <c r="H308" s="19"/>
    </row>
    <row r="309" spans="2:8" x14ac:dyDescent="0.25">
      <c r="B309" s="35"/>
      <c r="C309" s="35"/>
      <c r="D309" s="35"/>
      <c r="E309" s="35"/>
      <c r="F309" s="35"/>
      <c r="G309" s="35"/>
      <c r="H309" s="19"/>
    </row>
    <row r="310" spans="2:8" x14ac:dyDescent="0.25">
      <c r="B310" s="35"/>
      <c r="C310" s="35"/>
      <c r="D310" s="35"/>
      <c r="E310" s="35"/>
      <c r="F310" s="35"/>
      <c r="G310" s="35"/>
      <c r="H310" s="19"/>
    </row>
    <row r="311" spans="2:8" x14ac:dyDescent="0.25">
      <c r="B311" s="35"/>
      <c r="C311" s="35"/>
      <c r="D311" s="35"/>
      <c r="E311" s="35"/>
      <c r="F311" s="35"/>
      <c r="G311" s="35"/>
      <c r="H311" s="19"/>
    </row>
    <row r="312" spans="2:8" x14ac:dyDescent="0.25">
      <c r="B312" s="35"/>
      <c r="C312" s="35"/>
      <c r="D312" s="35"/>
      <c r="E312" s="35"/>
      <c r="F312" s="35"/>
      <c r="G312" s="35"/>
      <c r="H312" s="19"/>
    </row>
    <row r="313" spans="2:8" x14ac:dyDescent="0.25">
      <c r="B313" s="35"/>
      <c r="C313" s="35"/>
      <c r="D313" s="35"/>
      <c r="E313" s="35"/>
      <c r="F313" s="35"/>
      <c r="G313" s="35"/>
      <c r="H313" s="19"/>
    </row>
    <row r="314" spans="2:8" x14ac:dyDescent="0.25">
      <c r="B314" s="35"/>
      <c r="C314" s="35"/>
      <c r="D314" s="35"/>
      <c r="E314" s="35"/>
      <c r="F314" s="35"/>
      <c r="G314" s="35"/>
      <c r="H314" s="19"/>
    </row>
    <row r="315" spans="2:8" x14ac:dyDescent="0.25">
      <c r="B315" s="35"/>
      <c r="C315" s="35"/>
      <c r="D315" s="35"/>
      <c r="E315" s="35"/>
      <c r="F315" s="35"/>
      <c r="G315" s="35"/>
      <c r="H315" s="19"/>
    </row>
    <row r="316" spans="2:8" x14ac:dyDescent="0.25">
      <c r="B316" s="35"/>
      <c r="C316" s="35"/>
      <c r="D316" s="35"/>
      <c r="E316" s="35"/>
      <c r="F316" s="35"/>
      <c r="G316" s="35"/>
      <c r="H316" s="19"/>
    </row>
    <row r="317" spans="2:8" x14ac:dyDescent="0.25">
      <c r="B317" s="35"/>
      <c r="C317" s="35"/>
      <c r="D317" s="35"/>
      <c r="E317" s="35"/>
      <c r="F317" s="35"/>
      <c r="G317" s="35"/>
      <c r="H317" s="19"/>
    </row>
    <row r="318" spans="2:8" x14ac:dyDescent="0.25">
      <c r="B318" s="35"/>
      <c r="C318" s="35"/>
      <c r="D318" s="35"/>
      <c r="E318" s="35"/>
      <c r="F318" s="35"/>
      <c r="G318" s="35"/>
      <c r="H318" s="19"/>
    </row>
    <row r="319" spans="2:8" x14ac:dyDescent="0.25">
      <c r="B319" s="35"/>
      <c r="C319" s="35"/>
      <c r="D319" s="35"/>
      <c r="E319" s="35"/>
      <c r="F319" s="35"/>
      <c r="G319" s="35"/>
      <c r="H319" s="19"/>
    </row>
    <row r="320" spans="2:8" x14ac:dyDescent="0.25">
      <c r="B320" s="35"/>
      <c r="C320" s="35"/>
      <c r="D320" s="35"/>
      <c r="E320" s="35"/>
      <c r="F320" s="35"/>
      <c r="G320" s="35"/>
      <c r="H320" s="19"/>
    </row>
    <row r="321" spans="2:8" x14ac:dyDescent="0.25">
      <c r="B321" s="35"/>
      <c r="C321" s="35"/>
      <c r="D321" s="35"/>
      <c r="E321" s="35"/>
      <c r="F321" s="35"/>
      <c r="G321" s="35"/>
      <c r="H321" s="19"/>
    </row>
    <row r="322" spans="2:8" x14ac:dyDescent="0.25">
      <c r="B322" s="35"/>
      <c r="C322" s="35"/>
      <c r="D322" s="35"/>
      <c r="E322" s="35"/>
      <c r="F322" s="35"/>
      <c r="G322" s="35"/>
      <c r="H322" s="19"/>
    </row>
    <row r="323" spans="2:8" x14ac:dyDescent="0.25">
      <c r="B323" s="35"/>
      <c r="C323" s="35"/>
      <c r="D323" s="35"/>
      <c r="E323" s="35"/>
      <c r="F323" s="35"/>
      <c r="G323" s="35"/>
      <c r="H323" s="19"/>
    </row>
    <row r="324" spans="2:8" x14ac:dyDescent="0.25">
      <c r="B324" s="35"/>
      <c r="C324" s="35"/>
      <c r="D324" s="35"/>
      <c r="E324" s="35"/>
      <c r="F324" s="35"/>
      <c r="G324" s="35"/>
      <c r="H324" s="19"/>
    </row>
    <row r="325" spans="2:8" x14ac:dyDescent="0.25">
      <c r="B325" s="35"/>
      <c r="C325" s="35"/>
      <c r="D325" s="35"/>
      <c r="E325" s="35"/>
      <c r="F325" s="35"/>
      <c r="G325" s="35"/>
      <c r="H325" s="19"/>
    </row>
    <row r="326" spans="2:8" x14ac:dyDescent="0.25">
      <c r="B326" s="35"/>
      <c r="C326" s="35"/>
      <c r="D326" s="35"/>
      <c r="E326" s="35"/>
      <c r="F326" s="35"/>
      <c r="G326" s="35"/>
      <c r="H326" s="19"/>
    </row>
    <row r="327" spans="2:8" x14ac:dyDescent="0.25">
      <c r="B327" s="35"/>
      <c r="C327" s="35"/>
      <c r="D327" s="35"/>
      <c r="E327" s="35"/>
      <c r="F327" s="35"/>
      <c r="G327" s="35"/>
      <c r="H327" s="19"/>
    </row>
    <row r="328" spans="2:8" x14ac:dyDescent="0.25">
      <c r="B328" s="35"/>
      <c r="C328" s="35"/>
      <c r="D328" s="35"/>
      <c r="E328" s="35"/>
      <c r="F328" s="35"/>
      <c r="G328" s="35"/>
      <c r="H328" s="19"/>
    </row>
    <row r="329" spans="2:8" x14ac:dyDescent="0.25">
      <c r="B329" s="35"/>
      <c r="C329" s="35"/>
      <c r="D329" s="35"/>
      <c r="E329" s="35"/>
      <c r="F329" s="35"/>
      <c r="G329" s="35"/>
      <c r="H329" s="19"/>
    </row>
    <row r="330" spans="2:8" x14ac:dyDescent="0.25">
      <c r="B330" s="35"/>
      <c r="C330" s="35"/>
      <c r="D330" s="35"/>
      <c r="E330" s="35"/>
      <c r="F330" s="35"/>
      <c r="G330" s="35"/>
      <c r="H330" s="19"/>
    </row>
    <row r="331" spans="2:8" x14ac:dyDescent="0.25">
      <c r="B331" s="35"/>
      <c r="C331" s="35"/>
      <c r="D331" s="35"/>
      <c r="E331" s="35"/>
      <c r="F331" s="35"/>
      <c r="G331" s="35"/>
      <c r="H331" s="19"/>
    </row>
    <row r="332" spans="2:8" x14ac:dyDescent="0.25">
      <c r="B332" s="35"/>
      <c r="C332" s="35"/>
      <c r="D332" s="35"/>
      <c r="E332" s="35"/>
      <c r="F332" s="35"/>
      <c r="G332" s="35"/>
      <c r="H332" s="19"/>
    </row>
    <row r="333" spans="2:8" x14ac:dyDescent="0.25">
      <c r="B333" s="35"/>
      <c r="C333" s="35"/>
      <c r="D333" s="35"/>
      <c r="E333" s="35"/>
      <c r="F333" s="35"/>
      <c r="G333" s="35"/>
      <c r="H333" s="19"/>
    </row>
    <row r="334" spans="2:8" x14ac:dyDescent="0.25">
      <c r="B334" s="35"/>
      <c r="C334" s="35"/>
      <c r="D334" s="35"/>
      <c r="E334" s="35"/>
      <c r="F334" s="35"/>
      <c r="G334" s="35"/>
      <c r="H334" s="19"/>
    </row>
    <row r="335" spans="2:8" x14ac:dyDescent="0.25">
      <c r="B335" s="35"/>
      <c r="C335" s="35"/>
      <c r="D335" s="35"/>
      <c r="E335" s="35"/>
      <c r="F335" s="35"/>
      <c r="G335" s="35"/>
      <c r="H335" s="19"/>
    </row>
    <row r="336" spans="2:8" x14ac:dyDescent="0.25">
      <c r="B336" s="35"/>
      <c r="C336" s="35"/>
      <c r="D336" s="35"/>
      <c r="E336" s="35"/>
      <c r="F336" s="35"/>
      <c r="G336" s="35"/>
      <c r="H336" s="19"/>
    </row>
    <row r="337" spans="2:8" x14ac:dyDescent="0.25">
      <c r="B337" s="35"/>
      <c r="C337" s="35"/>
      <c r="D337" s="35"/>
      <c r="E337" s="35"/>
      <c r="F337" s="35"/>
      <c r="G337" s="35"/>
      <c r="H337" s="19"/>
    </row>
    <row r="338" spans="2:8" x14ac:dyDescent="0.25">
      <c r="B338" s="35"/>
      <c r="C338" s="35"/>
      <c r="D338" s="35"/>
      <c r="E338" s="35"/>
      <c r="F338" s="35"/>
      <c r="G338" s="35"/>
      <c r="H338" s="19"/>
    </row>
    <row r="339" spans="2:8" x14ac:dyDescent="0.25">
      <c r="B339" s="35"/>
      <c r="C339" s="35"/>
      <c r="D339" s="35"/>
      <c r="E339" s="35"/>
      <c r="F339" s="35"/>
      <c r="G339" s="35"/>
      <c r="H339" s="19"/>
    </row>
    <row r="340" spans="2:8" x14ac:dyDescent="0.25">
      <c r="B340" s="35"/>
      <c r="C340" s="35"/>
      <c r="D340" s="35"/>
      <c r="E340" s="35"/>
      <c r="F340" s="35"/>
      <c r="G340" s="35"/>
      <c r="H340" s="19"/>
    </row>
    <row r="341" spans="2:8" x14ac:dyDescent="0.25">
      <c r="B341" s="35"/>
      <c r="C341" s="35"/>
      <c r="D341" s="35"/>
      <c r="E341" s="35"/>
      <c r="F341" s="35"/>
      <c r="G341" s="35"/>
      <c r="H341" s="19"/>
    </row>
    <row r="342" spans="2:8" x14ac:dyDescent="0.25">
      <c r="B342" s="35"/>
      <c r="C342" s="35"/>
      <c r="D342" s="35"/>
      <c r="E342" s="35"/>
      <c r="F342" s="35"/>
      <c r="G342" s="35"/>
      <c r="H342" s="19"/>
    </row>
    <row r="343" spans="2:8" x14ac:dyDescent="0.25">
      <c r="B343" s="35"/>
      <c r="C343" s="35"/>
      <c r="D343" s="35"/>
      <c r="E343" s="35"/>
      <c r="F343" s="35"/>
      <c r="G343" s="35"/>
      <c r="H343" s="19"/>
    </row>
    <row r="344" spans="2:8" x14ac:dyDescent="0.25">
      <c r="B344" s="35"/>
      <c r="C344" s="35"/>
      <c r="D344" s="35"/>
      <c r="E344" s="35"/>
      <c r="F344" s="35"/>
      <c r="G344" s="35"/>
      <c r="H344" s="19"/>
    </row>
    <row r="345" spans="2:8" x14ac:dyDescent="0.25">
      <c r="B345" s="35"/>
      <c r="C345" s="35"/>
      <c r="D345" s="35"/>
      <c r="E345" s="35"/>
      <c r="F345" s="35"/>
      <c r="G345" s="35"/>
      <c r="H345" s="19"/>
    </row>
    <row r="346" spans="2:8" x14ac:dyDescent="0.25">
      <c r="B346" s="35"/>
      <c r="C346" s="35"/>
      <c r="D346" s="35"/>
      <c r="E346" s="35"/>
      <c r="F346" s="35"/>
      <c r="G346" s="35"/>
      <c r="H346" s="19"/>
    </row>
    <row r="347" spans="2:8" x14ac:dyDescent="0.25">
      <c r="B347" s="35"/>
      <c r="C347" s="35"/>
      <c r="D347" s="35"/>
      <c r="E347" s="35"/>
      <c r="F347" s="35"/>
      <c r="G347" s="35"/>
      <c r="H347" s="19"/>
    </row>
    <row r="348" spans="2:8" x14ac:dyDescent="0.25">
      <c r="B348" s="35"/>
      <c r="C348" s="35"/>
      <c r="D348" s="35"/>
      <c r="E348" s="35"/>
      <c r="F348" s="35"/>
      <c r="G348" s="35"/>
      <c r="H348" s="19"/>
    </row>
    <row r="349" spans="2:8" x14ac:dyDescent="0.25">
      <c r="B349" s="35"/>
      <c r="C349" s="35"/>
      <c r="D349" s="35"/>
      <c r="E349" s="35"/>
      <c r="F349" s="35"/>
      <c r="G349" s="35"/>
      <c r="H349" s="19"/>
    </row>
    <row r="350" spans="2:8" x14ac:dyDescent="0.25">
      <c r="B350" s="35"/>
      <c r="C350" s="35"/>
      <c r="D350" s="35"/>
      <c r="E350" s="35"/>
      <c r="F350" s="35"/>
      <c r="G350" s="35"/>
      <c r="H350" s="19"/>
    </row>
    <row r="351" spans="2:8" x14ac:dyDescent="0.25">
      <c r="B351" s="35"/>
      <c r="C351" s="35"/>
      <c r="D351" s="35"/>
      <c r="E351" s="35"/>
      <c r="F351" s="35"/>
      <c r="G351" s="35"/>
      <c r="H351" s="19"/>
    </row>
    <row r="352" spans="2:8" x14ac:dyDescent="0.25">
      <c r="B352" s="35"/>
      <c r="C352" s="35"/>
      <c r="D352" s="35"/>
      <c r="E352" s="35"/>
      <c r="F352" s="35"/>
      <c r="G352" s="35"/>
      <c r="H352" s="19"/>
    </row>
    <row r="353" spans="2:8" x14ac:dyDescent="0.25">
      <c r="B353" s="35"/>
      <c r="C353" s="35"/>
      <c r="D353" s="35"/>
      <c r="E353" s="35"/>
      <c r="F353" s="35"/>
      <c r="G353" s="35"/>
      <c r="H353" s="19"/>
    </row>
    <row r="354" spans="2:8" x14ac:dyDescent="0.25">
      <c r="B354" s="35"/>
      <c r="C354" s="35"/>
      <c r="D354" s="35"/>
      <c r="E354" s="35"/>
      <c r="F354" s="35"/>
      <c r="G354" s="35"/>
      <c r="H354" s="19"/>
    </row>
    <row r="355" spans="2:8" x14ac:dyDescent="0.25">
      <c r="B355" s="35"/>
      <c r="C355" s="35"/>
      <c r="D355" s="35"/>
      <c r="E355" s="35"/>
      <c r="F355" s="35"/>
      <c r="G355" s="35"/>
      <c r="H355" s="19"/>
    </row>
    <row r="356" spans="2:8" x14ac:dyDescent="0.25">
      <c r="B356" s="35"/>
      <c r="C356" s="35"/>
      <c r="D356" s="35"/>
      <c r="E356" s="35"/>
      <c r="F356" s="35"/>
      <c r="G356" s="35"/>
      <c r="H356" s="19"/>
    </row>
    <row r="357" spans="2:8" x14ac:dyDescent="0.25">
      <c r="B357" s="35"/>
      <c r="C357" s="35"/>
      <c r="D357" s="35"/>
      <c r="E357" s="35"/>
      <c r="F357" s="35"/>
      <c r="G357" s="35"/>
      <c r="H357" s="19"/>
    </row>
    <row r="358" spans="2:8" x14ac:dyDescent="0.25">
      <c r="B358" s="35"/>
      <c r="C358" s="35"/>
      <c r="D358" s="35"/>
      <c r="E358" s="35"/>
      <c r="F358" s="35"/>
      <c r="G358" s="35"/>
      <c r="H358" s="19"/>
    </row>
    <row r="359" spans="2:8" x14ac:dyDescent="0.25">
      <c r="B359" s="35"/>
      <c r="C359" s="35"/>
      <c r="D359" s="35"/>
      <c r="E359" s="35"/>
      <c r="F359" s="35"/>
      <c r="G359" s="35"/>
      <c r="H359" s="19"/>
    </row>
    <row r="360" spans="2:8" x14ac:dyDescent="0.25">
      <c r="B360" s="35"/>
      <c r="C360" s="35"/>
      <c r="D360" s="35"/>
      <c r="E360" s="35"/>
      <c r="F360" s="35"/>
      <c r="G360" s="35"/>
      <c r="H360" s="19"/>
    </row>
    <row r="361" spans="2:8" x14ac:dyDescent="0.25">
      <c r="B361" s="35"/>
      <c r="C361" s="35"/>
      <c r="D361" s="35"/>
      <c r="E361" s="35"/>
      <c r="F361" s="35"/>
      <c r="G361" s="35"/>
      <c r="H361" s="19"/>
    </row>
    <row r="362" spans="2:8" x14ac:dyDescent="0.25">
      <c r="B362" s="35"/>
      <c r="C362" s="35"/>
      <c r="D362" s="35"/>
      <c r="E362" s="35"/>
      <c r="F362" s="35"/>
      <c r="G362" s="35"/>
      <c r="H362" s="19"/>
    </row>
    <row r="363" spans="2:8" x14ac:dyDescent="0.25">
      <c r="B363" s="35"/>
      <c r="C363" s="35"/>
      <c r="D363" s="35"/>
      <c r="E363" s="35"/>
      <c r="F363" s="35"/>
      <c r="G363" s="35"/>
      <c r="H363" s="19"/>
    </row>
    <row r="364" spans="2:8" x14ac:dyDescent="0.25">
      <c r="B364" s="35"/>
      <c r="C364" s="35"/>
      <c r="D364" s="35"/>
      <c r="E364" s="35"/>
      <c r="F364" s="35"/>
      <c r="G364" s="35"/>
      <c r="H364" s="19"/>
    </row>
    <row r="365" spans="2:8" x14ac:dyDescent="0.25">
      <c r="B365" s="35"/>
      <c r="C365" s="35"/>
      <c r="D365" s="35"/>
      <c r="E365" s="35"/>
      <c r="F365" s="35"/>
      <c r="G365" s="35"/>
      <c r="H365" s="19"/>
    </row>
    <row r="366" spans="2:8" x14ac:dyDescent="0.25">
      <c r="B366" s="35"/>
      <c r="C366" s="35"/>
      <c r="D366" s="35"/>
      <c r="E366" s="35"/>
      <c r="F366" s="35"/>
      <c r="G366" s="35"/>
      <c r="H366" s="19"/>
    </row>
    <row r="367" spans="2:8" x14ac:dyDescent="0.25">
      <c r="B367" s="35"/>
      <c r="C367" s="35"/>
      <c r="D367" s="35"/>
      <c r="E367" s="35"/>
      <c r="F367" s="35"/>
      <c r="G367" s="35"/>
      <c r="H367" s="19"/>
    </row>
    <row r="368" spans="2:8" x14ac:dyDescent="0.25">
      <c r="B368" s="35"/>
      <c r="C368" s="35"/>
      <c r="D368" s="35"/>
      <c r="E368" s="35"/>
      <c r="F368" s="35"/>
      <c r="G368" s="35"/>
      <c r="H368" s="19"/>
    </row>
    <row r="369" spans="2:8" x14ac:dyDescent="0.25">
      <c r="B369" s="35"/>
      <c r="C369" s="35"/>
      <c r="D369" s="35"/>
      <c r="E369" s="35"/>
      <c r="F369" s="35"/>
      <c r="G369" s="35"/>
      <c r="H369" s="19"/>
    </row>
    <row r="370" spans="2:8" x14ac:dyDescent="0.25">
      <c r="B370" s="35"/>
      <c r="C370" s="35"/>
      <c r="D370" s="35"/>
      <c r="E370" s="35"/>
      <c r="F370" s="35"/>
      <c r="G370" s="35"/>
      <c r="H370" s="19"/>
    </row>
    <row r="371" spans="2:8" x14ac:dyDescent="0.25">
      <c r="B371" s="35"/>
      <c r="C371" s="35"/>
      <c r="D371" s="35"/>
      <c r="E371" s="35"/>
      <c r="F371" s="35"/>
      <c r="G371" s="35"/>
      <c r="H371" s="19"/>
    </row>
    <row r="372" spans="2:8" x14ac:dyDescent="0.25">
      <c r="B372" s="35"/>
      <c r="C372" s="35"/>
      <c r="D372" s="35"/>
      <c r="E372" s="35"/>
      <c r="F372" s="35"/>
      <c r="G372" s="35"/>
      <c r="H372" s="19"/>
    </row>
    <row r="373" spans="2:8" x14ac:dyDescent="0.25">
      <c r="B373" s="35"/>
      <c r="C373" s="35"/>
      <c r="D373" s="35"/>
      <c r="E373" s="35"/>
      <c r="F373" s="35"/>
      <c r="G373" s="35"/>
      <c r="H373" s="19"/>
    </row>
    <row r="374" spans="2:8" x14ac:dyDescent="0.25">
      <c r="B374" s="35"/>
      <c r="C374" s="35"/>
      <c r="D374" s="35"/>
      <c r="E374" s="35"/>
      <c r="F374" s="35"/>
      <c r="G374" s="35"/>
      <c r="H374" s="19"/>
    </row>
    <row r="375" spans="2:8" x14ac:dyDescent="0.25">
      <c r="B375" s="35"/>
      <c r="C375" s="35"/>
      <c r="D375" s="35"/>
      <c r="E375" s="35"/>
      <c r="F375" s="35"/>
      <c r="G375" s="35"/>
      <c r="H375" s="19"/>
    </row>
    <row r="376" spans="2:8" x14ac:dyDescent="0.25">
      <c r="B376" s="35"/>
      <c r="C376" s="35"/>
      <c r="D376" s="35"/>
      <c r="E376" s="35"/>
      <c r="F376" s="35"/>
      <c r="G376" s="35"/>
      <c r="H376" s="19"/>
    </row>
    <row r="377" spans="2:8" x14ac:dyDescent="0.25">
      <c r="B377" s="35"/>
      <c r="C377" s="35"/>
      <c r="D377" s="35"/>
      <c r="E377" s="35"/>
      <c r="F377" s="35"/>
      <c r="G377" s="35"/>
      <c r="H377" s="19"/>
    </row>
    <row r="378" spans="2:8" x14ac:dyDescent="0.25">
      <c r="B378" s="35"/>
      <c r="C378" s="35"/>
      <c r="D378" s="35"/>
      <c r="E378" s="35"/>
      <c r="F378" s="35"/>
      <c r="G378" s="35"/>
      <c r="H378" s="19"/>
    </row>
    <row r="379" spans="2:8" x14ac:dyDescent="0.25">
      <c r="B379" s="35"/>
      <c r="C379" s="35"/>
      <c r="D379" s="35"/>
      <c r="E379" s="35"/>
      <c r="F379" s="35"/>
      <c r="G379" s="35"/>
      <c r="H379" s="19"/>
    </row>
    <row r="380" spans="2:8" x14ac:dyDescent="0.25">
      <c r="B380" s="35"/>
      <c r="C380" s="35"/>
      <c r="D380" s="35"/>
      <c r="E380" s="35"/>
      <c r="F380" s="35"/>
      <c r="G380" s="35"/>
      <c r="H380" s="19"/>
    </row>
    <row r="381" spans="2:8" x14ac:dyDescent="0.25">
      <c r="B381" s="35"/>
      <c r="C381" s="35"/>
      <c r="D381" s="35"/>
      <c r="E381" s="35"/>
      <c r="F381" s="35"/>
      <c r="G381" s="35"/>
      <c r="H381" s="19"/>
    </row>
    <row r="382" spans="2:8" x14ac:dyDescent="0.25">
      <c r="B382" s="35"/>
      <c r="C382" s="35"/>
      <c r="D382" s="35"/>
      <c r="E382" s="35"/>
      <c r="F382" s="35"/>
      <c r="G382" s="35"/>
      <c r="H382" s="19"/>
    </row>
    <row r="383" spans="2:8" x14ac:dyDescent="0.25">
      <c r="B383" s="35"/>
      <c r="C383" s="35"/>
      <c r="D383" s="35"/>
      <c r="E383" s="35"/>
      <c r="F383" s="35"/>
      <c r="G383" s="35"/>
      <c r="H383" s="19"/>
    </row>
    <row r="384" spans="2:8" x14ac:dyDescent="0.25">
      <c r="B384" s="35"/>
      <c r="C384" s="35"/>
      <c r="D384" s="35"/>
      <c r="E384" s="35"/>
      <c r="F384" s="35"/>
      <c r="G384" s="35"/>
      <c r="H384" s="19"/>
    </row>
    <row r="385" spans="2:8" x14ac:dyDescent="0.25">
      <c r="B385" s="35"/>
      <c r="C385" s="35"/>
      <c r="D385" s="35"/>
      <c r="E385" s="35"/>
      <c r="F385" s="35"/>
      <c r="G385" s="35"/>
      <c r="H385" s="19"/>
    </row>
    <row r="386" spans="2:8" x14ac:dyDescent="0.25">
      <c r="B386" s="35"/>
      <c r="C386" s="35"/>
      <c r="D386" s="35"/>
      <c r="E386" s="35"/>
      <c r="F386" s="35"/>
      <c r="G386" s="35"/>
      <c r="H386" s="19"/>
    </row>
    <row r="387" spans="2:8" x14ac:dyDescent="0.25">
      <c r="B387" s="35"/>
      <c r="C387" s="35"/>
      <c r="D387" s="35"/>
      <c r="E387" s="35"/>
      <c r="F387" s="35"/>
      <c r="G387" s="35"/>
      <c r="H387" s="19"/>
    </row>
    <row r="388" spans="2:8" x14ac:dyDescent="0.25">
      <c r="B388" s="35"/>
      <c r="C388" s="35"/>
      <c r="D388" s="35"/>
      <c r="E388" s="35"/>
      <c r="F388" s="35"/>
      <c r="G388" s="35"/>
      <c r="H388" s="19"/>
    </row>
    <row r="389" spans="2:8" x14ac:dyDescent="0.25">
      <c r="B389" s="35"/>
      <c r="C389" s="35"/>
      <c r="D389" s="35"/>
      <c r="E389" s="35"/>
      <c r="F389" s="35"/>
      <c r="G389" s="35"/>
      <c r="H389" s="19"/>
    </row>
    <row r="390" spans="2:8" x14ac:dyDescent="0.25">
      <c r="B390" s="35"/>
      <c r="C390" s="35"/>
      <c r="D390" s="35"/>
      <c r="E390" s="35"/>
      <c r="F390" s="35"/>
      <c r="G390" s="35"/>
      <c r="H390" s="19"/>
    </row>
    <row r="391" spans="2:8" x14ac:dyDescent="0.25">
      <c r="B391" s="35"/>
      <c r="C391" s="35"/>
      <c r="D391" s="35"/>
      <c r="E391" s="35"/>
      <c r="F391" s="35"/>
      <c r="G391" s="35"/>
      <c r="H391" s="19"/>
    </row>
    <row r="392" spans="2:8" x14ac:dyDescent="0.25">
      <c r="B392" s="35"/>
      <c r="C392" s="35"/>
      <c r="D392" s="35"/>
      <c r="E392" s="35"/>
      <c r="F392" s="35"/>
      <c r="G392" s="35"/>
      <c r="H392" s="19"/>
    </row>
    <row r="393" spans="2:8" x14ac:dyDescent="0.25">
      <c r="B393" s="35"/>
      <c r="C393" s="35"/>
      <c r="D393" s="35"/>
      <c r="E393" s="35"/>
      <c r="F393" s="35"/>
      <c r="G393" s="35"/>
      <c r="H393" s="19"/>
    </row>
    <row r="394" spans="2:8" x14ac:dyDescent="0.25">
      <c r="B394" s="35"/>
      <c r="C394" s="35"/>
      <c r="D394" s="35"/>
      <c r="E394" s="35"/>
      <c r="F394" s="35"/>
      <c r="G394" s="35"/>
      <c r="H394" s="19"/>
    </row>
    <row r="395" spans="2:8" x14ac:dyDescent="0.25">
      <c r="B395" s="35"/>
      <c r="C395" s="35"/>
      <c r="D395" s="35"/>
      <c r="E395" s="35"/>
      <c r="F395" s="35"/>
      <c r="G395" s="35"/>
      <c r="H395" s="19"/>
    </row>
    <row r="396" spans="2:8" x14ac:dyDescent="0.25">
      <c r="B396" s="35"/>
      <c r="C396" s="35"/>
      <c r="D396" s="35"/>
      <c r="E396" s="35"/>
      <c r="F396" s="35"/>
      <c r="G396" s="35"/>
      <c r="H396" s="19"/>
    </row>
    <row r="397" spans="2:8" x14ac:dyDescent="0.25">
      <c r="B397" s="35"/>
      <c r="C397" s="35"/>
      <c r="D397" s="35"/>
      <c r="E397" s="35"/>
      <c r="F397" s="35"/>
      <c r="G397" s="35"/>
      <c r="H397" s="19"/>
    </row>
    <row r="398" spans="2:8" x14ac:dyDescent="0.25">
      <c r="B398" s="35"/>
      <c r="C398" s="35"/>
      <c r="D398" s="35"/>
      <c r="E398" s="35"/>
      <c r="F398" s="35"/>
      <c r="G398" s="35"/>
      <c r="H398" s="19"/>
    </row>
    <row r="399" spans="2:8" x14ac:dyDescent="0.25">
      <c r="B399" s="35"/>
      <c r="C399" s="35"/>
      <c r="D399" s="35"/>
      <c r="E399" s="35"/>
      <c r="F399" s="35"/>
      <c r="G399" s="35"/>
      <c r="H399" s="19"/>
    </row>
    <row r="400" spans="2:8" x14ac:dyDescent="0.25">
      <c r="B400" s="35"/>
      <c r="C400" s="35"/>
      <c r="D400" s="35"/>
      <c r="E400" s="35"/>
      <c r="F400" s="35"/>
      <c r="G400" s="35"/>
      <c r="H400" s="19"/>
    </row>
    <row r="401" spans="2:8" x14ac:dyDescent="0.25">
      <c r="B401" s="35"/>
      <c r="C401" s="35"/>
      <c r="D401" s="35"/>
      <c r="E401" s="35"/>
      <c r="F401" s="35"/>
      <c r="G401" s="35"/>
      <c r="H401" s="19"/>
    </row>
    <row r="402" spans="2:8" x14ac:dyDescent="0.25">
      <c r="B402" s="35"/>
      <c r="C402" s="35"/>
      <c r="D402" s="35"/>
      <c r="E402" s="35"/>
      <c r="F402" s="35"/>
      <c r="G402" s="35"/>
      <c r="H402" s="19"/>
    </row>
    <row r="403" spans="2:8" x14ac:dyDescent="0.25">
      <c r="B403" s="35"/>
      <c r="C403" s="35"/>
      <c r="D403" s="35"/>
      <c r="E403" s="35"/>
      <c r="F403" s="35"/>
      <c r="G403" s="35"/>
      <c r="H403" s="19"/>
    </row>
    <row r="404" spans="2:8" x14ac:dyDescent="0.25">
      <c r="B404" s="35"/>
      <c r="C404" s="35"/>
      <c r="D404" s="35"/>
      <c r="E404" s="35"/>
      <c r="F404" s="35"/>
      <c r="G404" s="35"/>
      <c r="H404" s="19"/>
    </row>
    <row r="405" spans="2:8" x14ac:dyDescent="0.25">
      <c r="B405" s="35"/>
      <c r="C405" s="35"/>
      <c r="D405" s="35"/>
      <c r="E405" s="35"/>
      <c r="F405" s="35"/>
      <c r="G405" s="35"/>
      <c r="H405" s="19"/>
    </row>
    <row r="406" spans="2:8" x14ac:dyDescent="0.25">
      <c r="B406" s="35"/>
      <c r="C406" s="35"/>
      <c r="D406" s="35"/>
      <c r="E406" s="35"/>
      <c r="F406" s="35"/>
      <c r="G406" s="35"/>
      <c r="H406" s="19"/>
    </row>
    <row r="407" spans="2:8" x14ac:dyDescent="0.25">
      <c r="B407" s="35"/>
      <c r="C407" s="35"/>
      <c r="D407" s="35"/>
      <c r="E407" s="35"/>
      <c r="F407" s="35"/>
      <c r="G407" s="35"/>
      <c r="H407" s="19"/>
    </row>
    <row r="408" spans="2:8" x14ac:dyDescent="0.25">
      <c r="B408" s="35"/>
      <c r="C408" s="35"/>
      <c r="D408" s="35"/>
      <c r="E408" s="35"/>
      <c r="F408" s="35"/>
      <c r="G408" s="35"/>
      <c r="H408" s="19"/>
    </row>
    <row r="409" spans="2:8" x14ac:dyDescent="0.25">
      <c r="B409" s="35"/>
      <c r="C409" s="35"/>
      <c r="D409" s="35"/>
      <c r="E409" s="35"/>
      <c r="F409" s="35"/>
      <c r="G409" s="35"/>
      <c r="H409" s="19"/>
    </row>
    <row r="410" spans="2:8" x14ac:dyDescent="0.25">
      <c r="B410" s="35"/>
      <c r="C410" s="35"/>
      <c r="D410" s="35"/>
      <c r="E410" s="35"/>
      <c r="F410" s="35"/>
      <c r="G410" s="35"/>
      <c r="H410" s="19"/>
    </row>
    <row r="411" spans="2:8" x14ac:dyDescent="0.25">
      <c r="B411" s="35"/>
      <c r="C411" s="35"/>
      <c r="D411" s="35"/>
      <c r="E411" s="35"/>
      <c r="F411" s="35"/>
      <c r="G411" s="35"/>
      <c r="H411" s="19"/>
    </row>
    <row r="412" spans="2:8" x14ac:dyDescent="0.25">
      <c r="B412" s="35"/>
      <c r="C412" s="35"/>
      <c r="D412" s="35"/>
      <c r="E412" s="35"/>
      <c r="F412" s="35"/>
      <c r="G412" s="35"/>
      <c r="H412" s="19"/>
    </row>
    <row r="413" spans="2:8" x14ac:dyDescent="0.25">
      <c r="B413" s="35"/>
      <c r="C413" s="35"/>
      <c r="D413" s="35"/>
      <c r="E413" s="35"/>
      <c r="F413" s="35"/>
      <c r="G413" s="35"/>
      <c r="H413" s="19"/>
    </row>
    <row r="414" spans="2:8" x14ac:dyDescent="0.25">
      <c r="B414" s="35"/>
      <c r="C414" s="35"/>
      <c r="D414" s="35"/>
      <c r="E414" s="35"/>
      <c r="F414" s="35"/>
      <c r="G414" s="35"/>
      <c r="H414" s="19"/>
    </row>
    <row r="415" spans="2:8" x14ac:dyDescent="0.25">
      <c r="B415" s="35"/>
      <c r="C415" s="35"/>
      <c r="D415" s="35"/>
      <c r="E415" s="35"/>
      <c r="F415" s="35"/>
      <c r="G415" s="35"/>
      <c r="H415" s="19"/>
    </row>
    <row r="416" spans="2:8" x14ac:dyDescent="0.25">
      <c r="B416" s="35"/>
      <c r="C416" s="35"/>
      <c r="D416" s="35"/>
      <c r="E416" s="35"/>
      <c r="F416" s="35"/>
      <c r="G416" s="35"/>
      <c r="H416" s="19"/>
    </row>
    <row r="417" spans="2:8" x14ac:dyDescent="0.25">
      <c r="B417" s="35"/>
      <c r="C417" s="35"/>
      <c r="D417" s="35"/>
      <c r="E417" s="35"/>
      <c r="F417" s="35"/>
      <c r="G417" s="35"/>
      <c r="H417" s="19"/>
    </row>
    <row r="418" spans="2:8" x14ac:dyDescent="0.25">
      <c r="B418" s="35"/>
      <c r="C418" s="35"/>
      <c r="D418" s="35"/>
      <c r="E418" s="35"/>
      <c r="F418" s="35"/>
      <c r="G418" s="35"/>
      <c r="H418" s="19"/>
    </row>
    <row r="419" spans="2:8" x14ac:dyDescent="0.25">
      <c r="B419" s="35"/>
      <c r="C419" s="35"/>
      <c r="D419" s="35"/>
      <c r="E419" s="35"/>
      <c r="F419" s="35"/>
      <c r="G419" s="35"/>
      <c r="H419" s="19"/>
    </row>
    <row r="420" spans="2:8" x14ac:dyDescent="0.25">
      <c r="B420" s="35"/>
      <c r="C420" s="35"/>
      <c r="D420" s="35"/>
      <c r="E420" s="35"/>
      <c r="F420" s="35"/>
      <c r="G420" s="35"/>
      <c r="H420" s="19"/>
    </row>
    <row r="421" spans="2:8" x14ac:dyDescent="0.25">
      <c r="B421" s="35"/>
      <c r="C421" s="35"/>
      <c r="D421" s="35"/>
      <c r="E421" s="35"/>
      <c r="F421" s="35"/>
      <c r="G421" s="35"/>
      <c r="H421" s="19"/>
    </row>
    <row r="422" spans="2:8" x14ac:dyDescent="0.25">
      <c r="B422" s="35"/>
      <c r="C422" s="35"/>
      <c r="D422" s="35"/>
      <c r="E422" s="35"/>
      <c r="F422" s="35"/>
      <c r="G422" s="35"/>
      <c r="H422" s="19"/>
    </row>
    <row r="423" spans="2:8" x14ac:dyDescent="0.25">
      <c r="B423" s="35"/>
      <c r="C423" s="35"/>
      <c r="D423" s="35"/>
      <c r="E423" s="35"/>
      <c r="F423" s="35"/>
      <c r="G423" s="35"/>
      <c r="H423" s="19"/>
    </row>
    <row r="424" spans="2:8" x14ac:dyDescent="0.25">
      <c r="B424" s="35"/>
      <c r="C424" s="35"/>
      <c r="D424" s="35"/>
      <c r="E424" s="35"/>
      <c r="F424" s="35"/>
      <c r="G424" s="35"/>
      <c r="H424" s="19"/>
    </row>
    <row r="425" spans="2:8" x14ac:dyDescent="0.25">
      <c r="B425" s="35"/>
      <c r="C425" s="35"/>
      <c r="D425" s="35"/>
      <c r="E425" s="35"/>
      <c r="F425" s="35"/>
      <c r="G425" s="35"/>
      <c r="H425" s="19"/>
    </row>
    <row r="426" spans="2:8" x14ac:dyDescent="0.25">
      <c r="B426" s="35"/>
      <c r="C426" s="35"/>
      <c r="D426" s="35"/>
      <c r="E426" s="35"/>
      <c r="F426" s="35"/>
      <c r="G426" s="35"/>
      <c r="H426" s="19"/>
    </row>
    <row r="427" spans="2:8" x14ac:dyDescent="0.25">
      <c r="B427" s="35"/>
      <c r="C427" s="35"/>
      <c r="D427" s="35"/>
      <c r="E427" s="35"/>
      <c r="F427" s="35"/>
      <c r="G427" s="35"/>
      <c r="H427" s="19"/>
    </row>
    <row r="428" spans="2:8" x14ac:dyDescent="0.25">
      <c r="B428" s="35"/>
      <c r="C428" s="35"/>
      <c r="D428" s="35"/>
      <c r="E428" s="35"/>
      <c r="F428" s="35"/>
      <c r="G428" s="35"/>
      <c r="H428" s="19"/>
    </row>
    <row r="429" spans="2:8" x14ac:dyDescent="0.25">
      <c r="B429" s="35"/>
      <c r="C429" s="35"/>
      <c r="D429" s="35"/>
      <c r="E429" s="35"/>
      <c r="F429" s="35"/>
      <c r="G429" s="35"/>
      <c r="H429" s="19"/>
    </row>
    <row r="430" spans="2:8" x14ac:dyDescent="0.25">
      <c r="B430" s="35"/>
      <c r="C430" s="35"/>
      <c r="D430" s="35"/>
      <c r="E430" s="35"/>
      <c r="F430" s="35"/>
      <c r="G430" s="35"/>
      <c r="H430" s="19"/>
    </row>
    <row r="431" spans="2:8" x14ac:dyDescent="0.25">
      <c r="B431" s="35"/>
      <c r="C431" s="35"/>
      <c r="D431" s="35"/>
      <c r="E431" s="35"/>
      <c r="F431" s="35"/>
      <c r="G431" s="35"/>
      <c r="H431" s="19"/>
    </row>
    <row r="432" spans="2:8" x14ac:dyDescent="0.25">
      <c r="B432" s="35"/>
      <c r="C432" s="35"/>
      <c r="D432" s="35"/>
      <c r="E432" s="35"/>
      <c r="F432" s="35"/>
      <c r="G432" s="35"/>
      <c r="H432" s="19"/>
    </row>
    <row r="433" spans="2:8" x14ac:dyDescent="0.25">
      <c r="B433" s="35"/>
      <c r="C433" s="35"/>
      <c r="D433" s="35"/>
      <c r="E433" s="35"/>
      <c r="F433" s="35"/>
      <c r="G433" s="35"/>
      <c r="H433" s="19"/>
    </row>
    <row r="434" spans="2:8" x14ac:dyDescent="0.25">
      <c r="B434" s="35"/>
      <c r="C434" s="35"/>
      <c r="D434" s="35"/>
      <c r="E434" s="35"/>
      <c r="F434" s="35"/>
      <c r="G434" s="35"/>
      <c r="H434" s="19"/>
    </row>
    <row r="435" spans="2:8" x14ac:dyDescent="0.25">
      <c r="B435" s="35"/>
      <c r="C435" s="35"/>
      <c r="D435" s="35"/>
      <c r="E435" s="35"/>
      <c r="F435" s="35"/>
      <c r="G435" s="35"/>
      <c r="H435" s="19"/>
    </row>
    <row r="436" spans="2:8" x14ac:dyDescent="0.25">
      <c r="B436" s="35"/>
      <c r="C436" s="35"/>
      <c r="D436" s="35"/>
      <c r="E436" s="35"/>
      <c r="F436" s="35"/>
      <c r="G436" s="35"/>
      <c r="H436" s="19"/>
    </row>
    <row r="437" spans="2:8" x14ac:dyDescent="0.25">
      <c r="B437" s="35"/>
      <c r="C437" s="35"/>
      <c r="D437" s="35"/>
      <c r="E437" s="35"/>
      <c r="F437" s="35"/>
      <c r="G437" s="35"/>
      <c r="H437" s="19"/>
    </row>
    <row r="438" spans="2:8" x14ac:dyDescent="0.25">
      <c r="B438" s="19"/>
      <c r="C438" s="19"/>
      <c r="D438" s="19"/>
      <c r="E438" s="19"/>
      <c r="F438" s="19"/>
      <c r="G438" s="19"/>
      <c r="H438" s="19"/>
    </row>
    <row r="439" spans="2:8" x14ac:dyDescent="0.25">
      <c r="B439" s="19"/>
      <c r="C439" s="19"/>
      <c r="D439" s="19"/>
      <c r="E439" s="19"/>
      <c r="F439" s="19"/>
      <c r="G439" s="19"/>
      <c r="H439" s="19"/>
    </row>
    <row r="440" spans="2:8" x14ac:dyDescent="0.25">
      <c r="B440" s="19"/>
      <c r="C440" s="19"/>
      <c r="D440" s="19"/>
      <c r="E440" s="19"/>
      <c r="F440" s="19"/>
      <c r="G440" s="19"/>
      <c r="H440" s="19"/>
    </row>
    <row r="441" spans="2:8" x14ac:dyDescent="0.25">
      <c r="B441" s="19"/>
      <c r="C441" s="19"/>
      <c r="D441" s="19"/>
      <c r="E441" s="19"/>
      <c r="F441" s="19"/>
      <c r="G441" s="19"/>
      <c r="H441" s="19"/>
    </row>
    <row r="442" spans="2:8" x14ac:dyDescent="0.25">
      <c r="B442" s="19"/>
      <c r="C442" s="19"/>
      <c r="D442" s="19"/>
      <c r="E442" s="19"/>
      <c r="F442" s="19"/>
      <c r="G442" s="19"/>
      <c r="H442" s="19"/>
    </row>
    <row r="443" spans="2:8" x14ac:dyDescent="0.25">
      <c r="B443" s="19"/>
      <c r="C443" s="19"/>
      <c r="D443" s="19"/>
      <c r="E443" s="19"/>
      <c r="F443" s="19"/>
      <c r="G443" s="19"/>
      <c r="H443" s="19"/>
    </row>
    <row r="444" spans="2:8" x14ac:dyDescent="0.25">
      <c r="B444" s="19"/>
      <c r="C444" s="19"/>
      <c r="D444" s="19"/>
      <c r="E444" s="19"/>
      <c r="F444" s="19"/>
      <c r="G444" s="19"/>
      <c r="H444" s="19"/>
    </row>
    <row r="445" spans="2:8" x14ac:dyDescent="0.25">
      <c r="B445" s="19"/>
      <c r="C445" s="19"/>
      <c r="D445" s="19"/>
      <c r="E445" s="19"/>
      <c r="F445" s="19"/>
      <c r="G445" s="19"/>
      <c r="H445" s="19"/>
    </row>
    <row r="446" spans="2:8" x14ac:dyDescent="0.25">
      <c r="B446" s="19"/>
      <c r="C446" s="19"/>
      <c r="D446" s="19"/>
      <c r="E446" s="19"/>
      <c r="F446" s="19"/>
      <c r="G446" s="19"/>
      <c r="H446" s="19"/>
    </row>
    <row r="447" spans="2:8" x14ac:dyDescent="0.25">
      <c r="B447" s="19"/>
      <c r="C447" s="19"/>
      <c r="D447" s="19"/>
      <c r="E447" s="19"/>
      <c r="F447" s="19"/>
      <c r="G447" s="19"/>
      <c r="H447" s="19"/>
    </row>
    <row r="448" spans="2:8" x14ac:dyDescent="0.25">
      <c r="B448" s="19"/>
      <c r="C448" s="19"/>
      <c r="D448" s="19"/>
      <c r="E448" s="19"/>
      <c r="F448" s="19"/>
      <c r="G448" s="19"/>
      <c r="H448" s="19"/>
    </row>
    <row r="449" spans="2:8" x14ac:dyDescent="0.25">
      <c r="B449" s="19"/>
      <c r="C449" s="19"/>
      <c r="D449" s="19"/>
      <c r="E449" s="19"/>
      <c r="F449" s="19"/>
      <c r="G449" s="19"/>
      <c r="H449" s="19"/>
    </row>
    <row r="450" spans="2:8" x14ac:dyDescent="0.25">
      <c r="B450" s="19"/>
      <c r="C450" s="19"/>
      <c r="D450" s="19"/>
      <c r="E450" s="19"/>
      <c r="F450" s="19"/>
      <c r="G450" s="19"/>
      <c r="H450" s="19"/>
    </row>
    <row r="451" spans="2:8" x14ac:dyDescent="0.25">
      <c r="B451" s="19"/>
      <c r="C451" s="19"/>
      <c r="D451" s="19"/>
      <c r="E451" s="19"/>
      <c r="F451" s="19"/>
      <c r="G451" s="19"/>
      <c r="H451" s="19"/>
    </row>
    <row r="452" spans="2:8" x14ac:dyDescent="0.25">
      <c r="B452" s="19"/>
      <c r="C452" s="19"/>
      <c r="D452" s="19"/>
      <c r="E452" s="19"/>
      <c r="F452" s="19"/>
      <c r="G452" s="19"/>
      <c r="H452" s="19"/>
    </row>
    <row r="453" spans="2:8" x14ac:dyDescent="0.25">
      <c r="B453" s="19"/>
      <c r="C453" s="19"/>
      <c r="D453" s="19"/>
      <c r="E453" s="19"/>
      <c r="F453" s="19"/>
      <c r="G453" s="19"/>
      <c r="H453" s="19"/>
    </row>
    <row r="454" spans="2:8" x14ac:dyDescent="0.25">
      <c r="B454" s="19"/>
      <c r="C454" s="19"/>
      <c r="D454" s="19"/>
      <c r="E454" s="19"/>
      <c r="F454" s="19"/>
      <c r="G454" s="19"/>
      <c r="H454" s="19"/>
    </row>
    <row r="455" spans="2:8" x14ac:dyDescent="0.25">
      <c r="B455" s="19"/>
      <c r="C455" s="19"/>
      <c r="D455" s="19"/>
      <c r="E455" s="19"/>
      <c r="F455" s="19"/>
      <c r="G455" s="19"/>
      <c r="H455" s="19"/>
    </row>
    <row r="456" spans="2:8" x14ac:dyDescent="0.25">
      <c r="B456" s="19"/>
      <c r="C456" s="19"/>
      <c r="D456" s="19"/>
      <c r="E456" s="19"/>
      <c r="F456" s="19"/>
      <c r="G456" s="19"/>
      <c r="H456" s="19"/>
    </row>
    <row r="457" spans="2:8" x14ac:dyDescent="0.25">
      <c r="B457" s="19"/>
      <c r="C457" s="19"/>
      <c r="D457" s="19"/>
      <c r="E457" s="19"/>
      <c r="F457" s="19"/>
      <c r="G457" s="19"/>
      <c r="H457" s="19"/>
    </row>
    <row r="458" spans="2:8" x14ac:dyDescent="0.25">
      <c r="B458" s="19"/>
      <c r="C458" s="19"/>
      <c r="D458" s="19"/>
      <c r="E458" s="19"/>
      <c r="F458" s="19"/>
      <c r="G458" s="19"/>
      <c r="H458" s="19"/>
    </row>
    <row r="459" spans="2:8" x14ac:dyDescent="0.25">
      <c r="B459" s="19"/>
      <c r="C459" s="19"/>
      <c r="D459" s="19"/>
      <c r="E459" s="19"/>
      <c r="F459" s="19"/>
      <c r="G459" s="19"/>
      <c r="H459" s="19"/>
    </row>
    <row r="460" spans="2:8" x14ac:dyDescent="0.25">
      <c r="B460" s="19"/>
      <c r="C460" s="19"/>
      <c r="D460" s="19"/>
      <c r="E460" s="19"/>
      <c r="F460" s="19"/>
      <c r="G460" s="19"/>
      <c r="H460" s="19"/>
    </row>
    <row r="461" spans="2:8" x14ac:dyDescent="0.25">
      <c r="B461" s="19"/>
      <c r="C461" s="19"/>
      <c r="D461" s="19"/>
      <c r="E461" s="19"/>
      <c r="F461" s="19"/>
      <c r="G461" s="19"/>
      <c r="H461" s="19"/>
    </row>
    <row r="462" spans="2:8" x14ac:dyDescent="0.25">
      <c r="B462" s="19"/>
      <c r="C462" s="19"/>
      <c r="D462" s="19"/>
      <c r="E462" s="19"/>
      <c r="F462" s="19"/>
      <c r="G462" s="19"/>
      <c r="H462" s="19"/>
    </row>
    <row r="463" spans="2:8" x14ac:dyDescent="0.25">
      <c r="B463" s="19"/>
      <c r="C463" s="19"/>
      <c r="D463" s="19"/>
      <c r="E463" s="19"/>
      <c r="F463" s="19"/>
      <c r="G463" s="19"/>
      <c r="H463" s="19"/>
    </row>
    <row r="464" spans="2:8" x14ac:dyDescent="0.25">
      <c r="B464" s="19"/>
      <c r="C464" s="19"/>
      <c r="D464" s="19"/>
      <c r="E464" s="19"/>
      <c r="F464" s="19"/>
      <c r="G464" s="19"/>
      <c r="H464" s="19"/>
    </row>
    <row r="465" spans="2:8" x14ac:dyDescent="0.25">
      <c r="B465" s="19"/>
      <c r="C465" s="19"/>
      <c r="D465" s="19"/>
      <c r="E465" s="19"/>
      <c r="F465" s="19"/>
      <c r="G465" s="19"/>
      <c r="H465" s="19"/>
    </row>
    <row r="466" spans="2:8" x14ac:dyDescent="0.25">
      <c r="B466" s="19"/>
      <c r="C466" s="19"/>
      <c r="D466" s="19"/>
      <c r="E466" s="19"/>
      <c r="F466" s="19"/>
      <c r="G466" s="19"/>
      <c r="H466" s="19"/>
    </row>
    <row r="467" spans="2:8" x14ac:dyDescent="0.25">
      <c r="B467" s="19"/>
      <c r="C467" s="19"/>
      <c r="D467" s="19"/>
      <c r="E467" s="19"/>
      <c r="F467" s="19"/>
      <c r="G467" s="19"/>
      <c r="H467" s="19"/>
    </row>
    <row r="468" spans="2:8" x14ac:dyDescent="0.25">
      <c r="B468" s="19"/>
      <c r="C468" s="19"/>
      <c r="D468" s="19"/>
      <c r="E468" s="19"/>
      <c r="F468" s="19"/>
      <c r="G468" s="19"/>
      <c r="H468" s="19"/>
    </row>
    <row r="469" spans="2:8" x14ac:dyDescent="0.25">
      <c r="B469" s="19"/>
      <c r="C469" s="19"/>
      <c r="D469" s="19"/>
      <c r="E469" s="19"/>
      <c r="F469" s="19"/>
      <c r="G469" s="19"/>
      <c r="H469" s="19"/>
    </row>
    <row r="470" spans="2:8" x14ac:dyDescent="0.25">
      <c r="B470" s="19"/>
      <c r="C470" s="19"/>
      <c r="D470" s="19"/>
      <c r="E470" s="19"/>
      <c r="F470" s="19"/>
      <c r="G470" s="19"/>
      <c r="H470" s="19"/>
    </row>
    <row r="471" spans="2:8" x14ac:dyDescent="0.25">
      <c r="B471" s="19"/>
      <c r="C471" s="19"/>
      <c r="D471" s="19"/>
      <c r="E471" s="19"/>
      <c r="F471" s="19"/>
      <c r="G471" s="19"/>
      <c r="H471" s="19"/>
    </row>
    <row r="472" spans="2:8" x14ac:dyDescent="0.25">
      <c r="B472" s="19"/>
      <c r="C472" s="19"/>
      <c r="D472" s="19"/>
      <c r="E472" s="19"/>
      <c r="F472" s="19"/>
      <c r="G472" s="19"/>
      <c r="H472" s="19"/>
    </row>
    <row r="473" spans="2:8" x14ac:dyDescent="0.25">
      <c r="B473" s="19"/>
      <c r="C473" s="19"/>
      <c r="D473" s="19"/>
      <c r="E473" s="19"/>
      <c r="F473" s="19"/>
      <c r="G473" s="19"/>
      <c r="H473" s="19"/>
    </row>
    <row r="474" spans="2:8" x14ac:dyDescent="0.25">
      <c r="B474" s="19"/>
      <c r="C474" s="19"/>
      <c r="D474" s="19"/>
      <c r="E474" s="19"/>
      <c r="F474" s="19"/>
      <c r="G474" s="19"/>
      <c r="H474" s="19"/>
    </row>
    <row r="475" spans="2:8" x14ac:dyDescent="0.25">
      <c r="B475" s="19"/>
      <c r="C475" s="19"/>
      <c r="D475" s="19"/>
      <c r="E475" s="19"/>
      <c r="F475" s="19"/>
      <c r="G475" s="19"/>
      <c r="H475" s="19"/>
    </row>
    <row r="476" spans="2:8" x14ac:dyDescent="0.25">
      <c r="B476" s="19"/>
      <c r="C476" s="19"/>
      <c r="D476" s="19"/>
      <c r="E476" s="19"/>
      <c r="F476" s="19"/>
      <c r="G476" s="19"/>
      <c r="H476" s="19"/>
    </row>
    <row r="477" spans="2:8" x14ac:dyDescent="0.25">
      <c r="B477" s="19"/>
      <c r="C477" s="19"/>
      <c r="D477" s="19"/>
      <c r="E477" s="19"/>
      <c r="F477" s="19"/>
      <c r="G477" s="19"/>
      <c r="H477" s="19"/>
    </row>
    <row r="478" spans="2:8" x14ac:dyDescent="0.25">
      <c r="B478" s="19"/>
      <c r="C478" s="19"/>
      <c r="D478" s="19"/>
      <c r="E478" s="19"/>
      <c r="F478" s="19"/>
      <c r="G478" s="19"/>
      <c r="H478" s="19"/>
    </row>
    <row r="479" spans="2:8" x14ac:dyDescent="0.25">
      <c r="B479" s="19"/>
      <c r="C479" s="19"/>
      <c r="D479" s="19"/>
      <c r="E479" s="19"/>
      <c r="F479" s="19"/>
      <c r="G479" s="19"/>
      <c r="H479" s="19"/>
    </row>
    <row r="480" spans="2:8" x14ac:dyDescent="0.25">
      <c r="B480" s="19"/>
      <c r="C480" s="19"/>
      <c r="D480" s="19"/>
      <c r="E480" s="19"/>
      <c r="F480" s="19"/>
      <c r="G480" s="19"/>
      <c r="H480" s="19"/>
    </row>
    <row r="481" spans="2:8" x14ac:dyDescent="0.25">
      <c r="B481" s="19"/>
      <c r="C481" s="19"/>
      <c r="D481" s="19"/>
      <c r="E481" s="19"/>
      <c r="F481" s="19"/>
      <c r="G481" s="19"/>
      <c r="H481" s="19"/>
    </row>
    <row r="482" spans="2:8" x14ac:dyDescent="0.25">
      <c r="B482" s="19"/>
      <c r="C482" s="19"/>
      <c r="D482" s="19"/>
      <c r="E482" s="19"/>
      <c r="F482" s="19"/>
      <c r="G482" s="19"/>
      <c r="H482" s="19"/>
    </row>
    <row r="483" spans="2:8" x14ac:dyDescent="0.25">
      <c r="B483" s="19"/>
      <c r="C483" s="19"/>
      <c r="D483" s="19"/>
      <c r="E483" s="19"/>
      <c r="F483" s="19"/>
      <c r="G483" s="19"/>
      <c r="H483" s="19"/>
    </row>
    <row r="484" spans="2:8" x14ac:dyDescent="0.25">
      <c r="B484" s="19"/>
      <c r="C484" s="19"/>
      <c r="D484" s="19"/>
      <c r="E484" s="19"/>
      <c r="F484" s="19"/>
      <c r="G484" s="19"/>
      <c r="H484" s="19"/>
    </row>
    <row r="485" spans="2:8" x14ac:dyDescent="0.25">
      <c r="B485" s="19"/>
      <c r="C485" s="19"/>
      <c r="D485" s="19"/>
      <c r="E485" s="19"/>
      <c r="F485" s="19"/>
      <c r="G485" s="19"/>
      <c r="H485" s="19"/>
    </row>
    <row r="486" spans="2:8" x14ac:dyDescent="0.25">
      <c r="B486" s="19"/>
      <c r="C486" s="19"/>
      <c r="D486" s="19"/>
      <c r="E486" s="19"/>
      <c r="F486" s="19"/>
      <c r="G486" s="19"/>
      <c r="H486" s="19"/>
    </row>
    <row r="487" spans="2:8" x14ac:dyDescent="0.25">
      <c r="B487" s="19"/>
      <c r="C487" s="19"/>
      <c r="D487" s="19"/>
      <c r="E487" s="19"/>
      <c r="F487" s="19"/>
      <c r="G487" s="19"/>
      <c r="H487" s="19"/>
    </row>
    <row r="488" spans="2:8" x14ac:dyDescent="0.25">
      <c r="B488" s="19"/>
      <c r="C488" s="19"/>
      <c r="D488" s="19"/>
      <c r="E488" s="19"/>
      <c r="F488" s="19"/>
      <c r="G488" s="19"/>
      <c r="H488" s="19"/>
    </row>
    <row r="489" spans="2:8" x14ac:dyDescent="0.25">
      <c r="B489" s="19"/>
      <c r="C489" s="19"/>
      <c r="D489" s="19"/>
      <c r="E489" s="19"/>
      <c r="F489" s="19"/>
      <c r="G489" s="19"/>
      <c r="H489" s="19"/>
    </row>
    <row r="490" spans="2:8" x14ac:dyDescent="0.25">
      <c r="B490" s="19"/>
      <c r="C490" s="19"/>
      <c r="D490" s="19"/>
      <c r="E490" s="19"/>
      <c r="F490" s="19"/>
      <c r="G490" s="19"/>
      <c r="H490" s="19"/>
    </row>
    <row r="491" spans="2:8" x14ac:dyDescent="0.25">
      <c r="B491" s="19"/>
      <c r="C491" s="19"/>
      <c r="D491" s="19"/>
      <c r="E491" s="19"/>
      <c r="F491" s="19"/>
      <c r="G491" s="19"/>
      <c r="H491" s="19"/>
    </row>
    <row r="492" spans="2:8" x14ac:dyDescent="0.25">
      <c r="B492" s="19"/>
      <c r="C492" s="19"/>
      <c r="D492" s="19"/>
      <c r="E492" s="19"/>
      <c r="F492" s="19"/>
      <c r="G492" s="19"/>
      <c r="H492" s="19"/>
    </row>
    <row r="493" spans="2:8" x14ac:dyDescent="0.25">
      <c r="B493" s="19"/>
      <c r="C493" s="19"/>
      <c r="D493" s="19"/>
      <c r="E493" s="19"/>
      <c r="F493" s="19"/>
      <c r="G493" s="19"/>
      <c r="H493" s="19"/>
    </row>
    <row r="494" spans="2:8" x14ac:dyDescent="0.25">
      <c r="B494" s="19"/>
      <c r="C494" s="19"/>
      <c r="D494" s="19"/>
      <c r="E494" s="19"/>
      <c r="F494" s="19"/>
      <c r="G494" s="19"/>
      <c r="H494" s="19"/>
    </row>
    <row r="495" spans="2:8" x14ac:dyDescent="0.25">
      <c r="B495" s="19"/>
      <c r="C495" s="19"/>
      <c r="D495" s="19"/>
      <c r="E495" s="19"/>
      <c r="F495" s="19"/>
      <c r="G495" s="19"/>
      <c r="H495" s="19"/>
    </row>
    <row r="496" spans="2:8" x14ac:dyDescent="0.25">
      <c r="B496" s="19"/>
      <c r="C496" s="19"/>
      <c r="D496" s="19"/>
      <c r="E496" s="19"/>
      <c r="F496" s="19"/>
      <c r="G496" s="19"/>
      <c r="H496" s="19"/>
    </row>
    <row r="497" spans="2:8" x14ac:dyDescent="0.25">
      <c r="B497" s="19"/>
      <c r="C497" s="19"/>
      <c r="D497" s="19"/>
      <c r="E497" s="19"/>
      <c r="F497" s="19"/>
      <c r="G497" s="19"/>
      <c r="H497" s="19"/>
    </row>
    <row r="498" spans="2:8" x14ac:dyDescent="0.25">
      <c r="B498" s="19"/>
      <c r="C498" s="19"/>
      <c r="D498" s="19"/>
      <c r="E498" s="19"/>
      <c r="F498" s="19"/>
      <c r="G498" s="19"/>
      <c r="H498" s="19"/>
    </row>
    <row r="499" spans="2:8" x14ac:dyDescent="0.25">
      <c r="B499" s="19"/>
      <c r="C499" s="19"/>
      <c r="D499" s="19"/>
      <c r="E499" s="19"/>
      <c r="F499" s="19"/>
      <c r="G499" s="19"/>
      <c r="H499" s="19"/>
    </row>
    <row r="500" spans="2:8" x14ac:dyDescent="0.25">
      <c r="B500" s="19"/>
      <c r="C500" s="19"/>
      <c r="D500" s="19"/>
      <c r="E500" s="19"/>
      <c r="F500" s="19"/>
      <c r="G500" s="19"/>
      <c r="H500" s="19"/>
    </row>
    <row r="501" spans="2:8" x14ac:dyDescent="0.25">
      <c r="B501" s="19"/>
      <c r="C501" s="19"/>
      <c r="D501" s="19"/>
      <c r="E501" s="19"/>
      <c r="F501" s="19"/>
      <c r="G501" s="19"/>
      <c r="H501" s="19"/>
    </row>
    <row r="502" spans="2:8" x14ac:dyDescent="0.25">
      <c r="B502" s="19"/>
      <c r="C502" s="19"/>
      <c r="D502" s="19"/>
      <c r="E502" s="19"/>
      <c r="F502" s="19"/>
      <c r="G502" s="19"/>
      <c r="H502" s="19"/>
    </row>
    <row r="503" spans="2:8" x14ac:dyDescent="0.25">
      <c r="B503" s="19"/>
      <c r="C503" s="19"/>
      <c r="D503" s="19"/>
      <c r="E503" s="19"/>
      <c r="F503" s="19"/>
      <c r="G503" s="19"/>
      <c r="H503" s="19"/>
    </row>
    <row r="504" spans="2:8" x14ac:dyDescent="0.25">
      <c r="B504" s="19"/>
      <c r="C504" s="19"/>
      <c r="D504" s="19"/>
      <c r="E504" s="19"/>
      <c r="F504" s="19"/>
      <c r="G504" s="19"/>
      <c r="H504" s="19"/>
    </row>
    <row r="505" spans="2:8" x14ac:dyDescent="0.25">
      <c r="B505" s="19"/>
      <c r="C505" s="19"/>
      <c r="D505" s="19"/>
      <c r="E505" s="19"/>
      <c r="F505" s="19"/>
      <c r="G505" s="19"/>
      <c r="H505" s="19"/>
    </row>
    <row r="506" spans="2:8" x14ac:dyDescent="0.25">
      <c r="B506" s="19"/>
      <c r="C506" s="19"/>
      <c r="D506" s="19"/>
      <c r="E506" s="19"/>
      <c r="F506" s="19"/>
      <c r="G506" s="19"/>
      <c r="H506" s="19"/>
    </row>
    <row r="507" spans="2:8" x14ac:dyDescent="0.25">
      <c r="B507" s="19"/>
      <c r="C507" s="19"/>
      <c r="D507" s="19"/>
      <c r="E507" s="19"/>
      <c r="F507" s="19"/>
      <c r="G507" s="19"/>
      <c r="H507" s="19"/>
    </row>
    <row r="508" spans="2:8" x14ac:dyDescent="0.25">
      <c r="B508" s="19"/>
      <c r="C508" s="19"/>
      <c r="D508" s="19"/>
      <c r="E508" s="19"/>
      <c r="F508" s="19"/>
      <c r="G508" s="19"/>
      <c r="H508" s="19"/>
    </row>
    <row r="509" spans="2:8" x14ac:dyDescent="0.25">
      <c r="B509" s="19"/>
      <c r="C509" s="19"/>
      <c r="D509" s="19"/>
      <c r="E509" s="19"/>
      <c r="F509" s="19"/>
      <c r="G509" s="19"/>
      <c r="H509" s="19"/>
    </row>
    <row r="510" spans="2:8" x14ac:dyDescent="0.25">
      <c r="B510" s="19"/>
      <c r="C510" s="19"/>
      <c r="D510" s="19"/>
      <c r="E510" s="19"/>
      <c r="F510" s="19"/>
      <c r="G510" s="19"/>
      <c r="H510" s="19"/>
    </row>
    <row r="511" spans="2:8" x14ac:dyDescent="0.25">
      <c r="B511" s="19"/>
      <c r="C511" s="19"/>
      <c r="D511" s="19"/>
      <c r="E511" s="19"/>
      <c r="F511" s="19"/>
      <c r="G511" s="19"/>
      <c r="H511" s="19"/>
    </row>
    <row r="512" spans="2:8" x14ac:dyDescent="0.25">
      <c r="B512" s="19"/>
      <c r="C512" s="19"/>
      <c r="D512" s="19"/>
      <c r="E512" s="19"/>
      <c r="F512" s="19"/>
      <c r="G512" s="19"/>
      <c r="H512" s="19"/>
    </row>
    <row r="513" spans="2:8" x14ac:dyDescent="0.25">
      <c r="B513" s="19"/>
      <c r="C513" s="19"/>
      <c r="D513" s="19"/>
      <c r="E513" s="19"/>
      <c r="F513" s="19"/>
      <c r="G513" s="19"/>
      <c r="H513" s="19"/>
    </row>
    <row r="514" spans="2:8" x14ac:dyDescent="0.25">
      <c r="B514" s="19"/>
      <c r="C514" s="19"/>
      <c r="D514" s="19"/>
      <c r="E514" s="19"/>
      <c r="F514" s="19"/>
      <c r="G514" s="19"/>
      <c r="H514" s="19"/>
    </row>
    <row r="515" spans="2:8" x14ac:dyDescent="0.25">
      <c r="B515" s="19"/>
      <c r="C515" s="19"/>
      <c r="D515" s="19"/>
      <c r="E515" s="19"/>
      <c r="F515" s="19"/>
      <c r="G515" s="19"/>
      <c r="H515" s="19"/>
    </row>
    <row r="516" spans="2:8" x14ac:dyDescent="0.25">
      <c r="B516" s="19"/>
      <c r="C516" s="19"/>
      <c r="D516" s="19"/>
      <c r="E516" s="19"/>
      <c r="F516" s="19"/>
      <c r="G516" s="19"/>
      <c r="H516" s="19"/>
    </row>
    <row r="517" spans="2:8" x14ac:dyDescent="0.25">
      <c r="B517" s="19"/>
      <c r="C517" s="19"/>
      <c r="D517" s="19"/>
      <c r="E517" s="19"/>
      <c r="F517" s="19"/>
      <c r="G517" s="19"/>
      <c r="H517" s="19"/>
    </row>
    <row r="518" spans="2:8" x14ac:dyDescent="0.25">
      <c r="B518" s="19"/>
      <c r="C518" s="19"/>
      <c r="D518" s="19"/>
      <c r="E518" s="19"/>
      <c r="F518" s="19"/>
      <c r="G518" s="19"/>
      <c r="H518" s="19"/>
    </row>
    <row r="519" spans="2:8" x14ac:dyDescent="0.25">
      <c r="B519" s="19"/>
      <c r="C519" s="19"/>
      <c r="D519" s="19"/>
      <c r="E519" s="19"/>
      <c r="F519" s="19"/>
      <c r="G519" s="19"/>
      <c r="H519" s="19"/>
    </row>
    <row r="520" spans="2:8" x14ac:dyDescent="0.25">
      <c r="B520" s="19"/>
      <c r="C520" s="19"/>
      <c r="D520" s="19"/>
      <c r="E520" s="19"/>
      <c r="F520" s="19"/>
      <c r="G520" s="19"/>
      <c r="H520" s="19"/>
    </row>
    <row r="521" spans="2:8" x14ac:dyDescent="0.25">
      <c r="B521" s="19"/>
      <c r="C521" s="19"/>
      <c r="D521" s="19"/>
      <c r="E521" s="19"/>
      <c r="F521" s="19"/>
      <c r="G521" s="19"/>
      <c r="H521" s="19"/>
    </row>
    <row r="522" spans="2:8" x14ac:dyDescent="0.25">
      <c r="B522" s="19"/>
      <c r="C522" s="19"/>
      <c r="D522" s="19"/>
      <c r="E522" s="19"/>
      <c r="F522" s="19"/>
      <c r="G522" s="19"/>
      <c r="H522" s="19"/>
    </row>
    <row r="523" spans="2:8" x14ac:dyDescent="0.25">
      <c r="B523" s="19"/>
      <c r="C523" s="19"/>
      <c r="D523" s="19"/>
      <c r="E523" s="19"/>
      <c r="F523" s="19"/>
      <c r="G523" s="19"/>
      <c r="H523" s="19"/>
    </row>
    <row r="524" spans="2:8" x14ac:dyDescent="0.25">
      <c r="B524" s="19"/>
      <c r="C524" s="19"/>
      <c r="D524" s="19"/>
      <c r="E524" s="19"/>
      <c r="F524" s="19"/>
      <c r="G524" s="19"/>
      <c r="H524" s="19"/>
    </row>
    <row r="525" spans="2:8" x14ac:dyDescent="0.25">
      <c r="B525" s="19"/>
      <c r="C525" s="19"/>
      <c r="D525" s="19"/>
      <c r="E525" s="19"/>
      <c r="F525" s="19"/>
      <c r="G525" s="19"/>
      <c r="H525" s="19"/>
    </row>
    <row r="526" spans="2:8" x14ac:dyDescent="0.25">
      <c r="B526" s="19"/>
      <c r="C526" s="19"/>
      <c r="D526" s="19"/>
      <c r="E526" s="19"/>
      <c r="F526" s="19"/>
      <c r="G526" s="19"/>
      <c r="H526" s="19"/>
    </row>
    <row r="527" spans="2:8" x14ac:dyDescent="0.25">
      <c r="B527" s="19"/>
      <c r="C527" s="19"/>
      <c r="D527" s="19"/>
      <c r="E527" s="19"/>
      <c r="F527" s="19"/>
      <c r="G527" s="19"/>
      <c r="H527" s="19"/>
    </row>
    <row r="528" spans="2:8" x14ac:dyDescent="0.25">
      <c r="B528" s="19"/>
      <c r="C528" s="19"/>
      <c r="D528" s="19"/>
      <c r="E528" s="19"/>
      <c r="F528" s="19"/>
      <c r="G528" s="19"/>
      <c r="H528" s="19"/>
    </row>
    <row r="529" spans="2:8" x14ac:dyDescent="0.25">
      <c r="B529" s="19"/>
      <c r="C529" s="19"/>
      <c r="D529" s="19"/>
      <c r="E529" s="19"/>
      <c r="F529" s="19"/>
      <c r="G529" s="19"/>
      <c r="H529" s="19"/>
    </row>
    <row r="530" spans="2:8" x14ac:dyDescent="0.25">
      <c r="B530" s="19"/>
      <c r="C530" s="19"/>
      <c r="D530" s="19"/>
      <c r="E530" s="19"/>
      <c r="F530" s="19"/>
      <c r="G530" s="19"/>
      <c r="H530" s="19"/>
    </row>
    <row r="531" spans="2:8" x14ac:dyDescent="0.25">
      <c r="B531" s="19"/>
      <c r="C531" s="19"/>
      <c r="D531" s="19"/>
      <c r="E531" s="19"/>
      <c r="F531" s="19"/>
      <c r="G531" s="19"/>
      <c r="H531" s="19"/>
    </row>
    <row r="532" spans="2:8" x14ac:dyDescent="0.25">
      <c r="B532" s="19"/>
      <c r="C532" s="19"/>
      <c r="D532" s="19"/>
      <c r="E532" s="19"/>
      <c r="F532" s="19"/>
      <c r="G532" s="19"/>
      <c r="H532" s="19"/>
    </row>
    <row r="533" spans="2:8" x14ac:dyDescent="0.25">
      <c r="B533" s="19"/>
      <c r="C533" s="19"/>
      <c r="D533" s="19"/>
      <c r="E533" s="19"/>
      <c r="F533" s="19"/>
      <c r="G533" s="19"/>
      <c r="H533" s="19"/>
    </row>
    <row r="534" spans="2:8" x14ac:dyDescent="0.25">
      <c r="B534" s="19"/>
      <c r="C534" s="19"/>
      <c r="D534" s="19"/>
      <c r="E534" s="19"/>
      <c r="F534" s="19"/>
      <c r="G534" s="19"/>
      <c r="H534" s="19"/>
    </row>
    <row r="535" spans="2:8" x14ac:dyDescent="0.25">
      <c r="B535" s="19"/>
      <c r="C535" s="19"/>
      <c r="D535" s="19"/>
      <c r="E535" s="19"/>
      <c r="F535" s="19"/>
      <c r="G535" s="19"/>
      <c r="H535" s="19"/>
    </row>
    <row r="536" spans="2:8" x14ac:dyDescent="0.25">
      <c r="B536" s="19"/>
      <c r="C536" s="19"/>
      <c r="D536" s="19"/>
      <c r="E536" s="19"/>
      <c r="F536" s="19"/>
      <c r="G536" s="19"/>
      <c r="H536" s="19"/>
    </row>
    <row r="537" spans="2:8" x14ac:dyDescent="0.25">
      <c r="B537" s="19"/>
      <c r="C537" s="19"/>
      <c r="D537" s="19"/>
      <c r="E537" s="19"/>
      <c r="F537" s="19"/>
      <c r="G537" s="19"/>
      <c r="H537" s="19"/>
    </row>
    <row r="538" spans="2:8" x14ac:dyDescent="0.25">
      <c r="B538" s="19"/>
      <c r="C538" s="19"/>
      <c r="D538" s="19"/>
      <c r="E538" s="19"/>
      <c r="F538" s="19"/>
      <c r="G538" s="19"/>
      <c r="H538" s="19"/>
    </row>
    <row r="539" spans="2:8" x14ac:dyDescent="0.25">
      <c r="B539" s="19"/>
      <c r="C539" s="19"/>
      <c r="D539" s="19"/>
      <c r="E539" s="19"/>
      <c r="F539" s="19"/>
      <c r="G539" s="19"/>
      <c r="H539" s="19"/>
    </row>
    <row r="540" spans="2:8" x14ac:dyDescent="0.25">
      <c r="B540" s="19"/>
      <c r="C540" s="19"/>
      <c r="D540" s="19"/>
      <c r="E540" s="19"/>
      <c r="F540" s="19"/>
      <c r="G540" s="19"/>
      <c r="H540" s="19"/>
    </row>
    <row r="541" spans="2:8" x14ac:dyDescent="0.25">
      <c r="B541" s="19"/>
      <c r="C541" s="19"/>
      <c r="D541" s="19"/>
      <c r="E541" s="19"/>
      <c r="F541" s="19"/>
      <c r="G541" s="19"/>
      <c r="H541" s="19"/>
    </row>
    <row r="542" spans="2:8" x14ac:dyDescent="0.25">
      <c r="B542" s="19"/>
      <c r="C542" s="19"/>
      <c r="D542" s="19"/>
      <c r="E542" s="19"/>
      <c r="F542" s="19"/>
      <c r="G542" s="19"/>
      <c r="H542" s="19"/>
    </row>
    <row r="543" spans="2:8" x14ac:dyDescent="0.25">
      <c r="B543" s="19"/>
      <c r="C543" s="19"/>
      <c r="D543" s="19"/>
      <c r="E543" s="19"/>
      <c r="F543" s="19"/>
      <c r="G543" s="19"/>
      <c r="H543" s="19"/>
    </row>
    <row r="544" spans="2:8" x14ac:dyDescent="0.25">
      <c r="B544" s="19"/>
      <c r="C544" s="19"/>
      <c r="D544" s="19"/>
      <c r="E544" s="19"/>
      <c r="F544" s="19"/>
      <c r="G544" s="19"/>
      <c r="H544" s="19"/>
    </row>
    <row r="545" spans="2:8" x14ac:dyDescent="0.25">
      <c r="B545" s="19"/>
      <c r="C545" s="19"/>
      <c r="D545" s="19"/>
      <c r="E545" s="19"/>
      <c r="F545" s="19"/>
      <c r="G545" s="19"/>
      <c r="H545" s="19"/>
    </row>
    <row r="546" spans="2:8" x14ac:dyDescent="0.25">
      <c r="B546" s="19"/>
      <c r="C546" s="19"/>
      <c r="D546" s="19"/>
      <c r="E546" s="19"/>
      <c r="F546" s="19"/>
      <c r="G546" s="19"/>
      <c r="H546" s="19"/>
    </row>
    <row r="547" spans="2:8" x14ac:dyDescent="0.25">
      <c r="B547" s="19"/>
      <c r="C547" s="19"/>
      <c r="D547" s="19"/>
      <c r="E547" s="19"/>
      <c r="F547" s="19"/>
      <c r="G547" s="19"/>
      <c r="H547" s="19"/>
    </row>
    <row r="548" spans="2:8" x14ac:dyDescent="0.25">
      <c r="B548" s="19"/>
      <c r="C548" s="19"/>
      <c r="D548" s="19"/>
      <c r="E548" s="19"/>
      <c r="F548" s="19"/>
      <c r="G548" s="19"/>
      <c r="H548" s="19"/>
    </row>
    <row r="549" spans="2:8" x14ac:dyDescent="0.25">
      <c r="B549" s="19"/>
      <c r="C549" s="19"/>
      <c r="D549" s="19"/>
      <c r="E549" s="19"/>
      <c r="F549" s="19"/>
      <c r="G549" s="19"/>
      <c r="H549" s="19"/>
    </row>
    <row r="550" spans="2:8" x14ac:dyDescent="0.25">
      <c r="B550" s="19"/>
      <c r="C550" s="19"/>
      <c r="D550" s="19"/>
      <c r="E550" s="19"/>
      <c r="F550" s="19"/>
      <c r="G550" s="19"/>
      <c r="H550" s="19"/>
    </row>
    <row r="551" spans="2:8" x14ac:dyDescent="0.25">
      <c r="B551" s="19"/>
      <c r="C551" s="19"/>
      <c r="D551" s="19"/>
      <c r="E551" s="19"/>
      <c r="F551" s="19"/>
      <c r="G551" s="19"/>
      <c r="H551" s="19"/>
    </row>
    <row r="552" spans="2:8" x14ac:dyDescent="0.25">
      <c r="B552" s="19"/>
      <c r="C552" s="19"/>
      <c r="D552" s="19"/>
      <c r="E552" s="19"/>
      <c r="F552" s="19"/>
      <c r="G552" s="19"/>
      <c r="H552" s="19"/>
    </row>
    <row r="553" spans="2:8" x14ac:dyDescent="0.25">
      <c r="B553" s="19"/>
      <c r="C553" s="19"/>
      <c r="D553" s="19"/>
      <c r="E553" s="19"/>
      <c r="F553" s="19"/>
      <c r="G553" s="19"/>
      <c r="H553" s="19"/>
    </row>
    <row r="554" spans="2:8" x14ac:dyDescent="0.25">
      <c r="B554" s="19"/>
      <c r="C554" s="19"/>
      <c r="D554" s="19"/>
      <c r="E554" s="19"/>
      <c r="F554" s="19"/>
      <c r="G554" s="19"/>
      <c r="H554" s="19"/>
    </row>
    <row r="555" spans="2:8" x14ac:dyDescent="0.25">
      <c r="B555" s="19"/>
      <c r="C555" s="19"/>
      <c r="D555" s="19"/>
      <c r="E555" s="19"/>
      <c r="F555" s="19"/>
      <c r="G555" s="19"/>
      <c r="H555" s="19"/>
    </row>
    <row r="556" spans="2:8" x14ac:dyDescent="0.25">
      <c r="B556" s="19"/>
      <c r="C556" s="19"/>
      <c r="D556" s="19"/>
      <c r="E556" s="19"/>
      <c r="F556" s="19"/>
      <c r="G556" s="19"/>
      <c r="H556" s="19"/>
    </row>
    <row r="557" spans="2:8" x14ac:dyDescent="0.25">
      <c r="B557" s="19"/>
      <c r="C557" s="19"/>
      <c r="D557" s="19"/>
      <c r="E557" s="19"/>
      <c r="F557" s="19"/>
      <c r="G557" s="19"/>
      <c r="H557" s="19"/>
    </row>
    <row r="558" spans="2:8" x14ac:dyDescent="0.25">
      <c r="B558" s="19"/>
      <c r="C558" s="19"/>
      <c r="D558" s="19"/>
      <c r="E558" s="19"/>
      <c r="F558" s="19"/>
      <c r="G558" s="19"/>
      <c r="H558" s="19"/>
    </row>
    <row r="559" spans="2:8" x14ac:dyDescent="0.25">
      <c r="B559" s="19"/>
      <c r="C559" s="19"/>
      <c r="D559" s="19"/>
      <c r="E559" s="19"/>
      <c r="F559" s="19"/>
      <c r="G559" s="19"/>
      <c r="H559" s="19"/>
    </row>
    <row r="560" spans="2:8" x14ac:dyDescent="0.25">
      <c r="B560" s="19"/>
      <c r="C560" s="19"/>
      <c r="D560" s="19"/>
      <c r="E560" s="19"/>
      <c r="F560" s="19"/>
      <c r="G560" s="19"/>
      <c r="H560" s="19"/>
    </row>
    <row r="561" spans="2:8" x14ac:dyDescent="0.25">
      <c r="B561" s="19"/>
      <c r="C561" s="19"/>
      <c r="D561" s="19"/>
      <c r="E561" s="19"/>
      <c r="F561" s="19"/>
      <c r="G561" s="19"/>
      <c r="H561" s="19"/>
    </row>
    <row r="562" spans="2:8" x14ac:dyDescent="0.25">
      <c r="B562" s="19"/>
      <c r="C562" s="19"/>
      <c r="D562" s="19"/>
      <c r="E562" s="19"/>
      <c r="F562" s="19"/>
      <c r="G562" s="19"/>
      <c r="H562" s="19"/>
    </row>
    <row r="563" spans="2:8" x14ac:dyDescent="0.25">
      <c r="B563" s="19"/>
      <c r="C563" s="19"/>
      <c r="D563" s="19"/>
      <c r="E563" s="19"/>
      <c r="F563" s="19"/>
      <c r="G563" s="19"/>
      <c r="H563" s="19"/>
    </row>
    <row r="564" spans="2:8" x14ac:dyDescent="0.25">
      <c r="B564" s="19"/>
      <c r="C564" s="19"/>
      <c r="D564" s="19"/>
      <c r="E564" s="19"/>
      <c r="F564" s="19"/>
      <c r="G564" s="19"/>
      <c r="H564" s="19"/>
    </row>
    <row r="565" spans="2:8" x14ac:dyDescent="0.25">
      <c r="B565" s="19"/>
      <c r="C565" s="19"/>
      <c r="D565" s="19"/>
      <c r="E565" s="19"/>
      <c r="F565" s="19"/>
      <c r="G565" s="19"/>
      <c r="H565" s="19"/>
    </row>
    <row r="566" spans="2:8" x14ac:dyDescent="0.25">
      <c r="B566" s="19"/>
      <c r="C566" s="19"/>
      <c r="D566" s="19"/>
      <c r="E566" s="19"/>
      <c r="F566" s="19"/>
      <c r="G566" s="19"/>
      <c r="H566" s="19"/>
    </row>
    <row r="567" spans="2:8" x14ac:dyDescent="0.25">
      <c r="B567" s="19"/>
      <c r="C567" s="19"/>
      <c r="D567" s="19"/>
      <c r="E567" s="19"/>
      <c r="F567" s="19"/>
      <c r="G567" s="19"/>
      <c r="H567" s="19"/>
    </row>
    <row r="568" spans="2:8" x14ac:dyDescent="0.25">
      <c r="B568" s="19"/>
      <c r="C568" s="19"/>
      <c r="D568" s="19"/>
      <c r="E568" s="19"/>
      <c r="F568" s="19"/>
      <c r="G568" s="19"/>
      <c r="H568" s="19"/>
    </row>
    <row r="569" spans="2:8" x14ac:dyDescent="0.25">
      <c r="B569" s="19"/>
      <c r="C569" s="19"/>
      <c r="D569" s="19"/>
      <c r="E569" s="19"/>
      <c r="F569" s="19"/>
      <c r="G569" s="19"/>
      <c r="H569" s="19"/>
    </row>
    <row r="570" spans="2:8" x14ac:dyDescent="0.25">
      <c r="B570" s="19"/>
      <c r="C570" s="19"/>
      <c r="D570" s="19"/>
      <c r="E570" s="19"/>
      <c r="F570" s="19"/>
      <c r="G570" s="19"/>
      <c r="H570" s="19"/>
    </row>
    <row r="571" spans="2:8" x14ac:dyDescent="0.25">
      <c r="B571" s="19"/>
      <c r="C571" s="19"/>
      <c r="D571" s="19"/>
      <c r="E571" s="19"/>
      <c r="F571" s="19"/>
      <c r="G571" s="19"/>
      <c r="H571" s="19"/>
    </row>
    <row r="572" spans="2:8" x14ac:dyDescent="0.25">
      <c r="B572" s="19"/>
      <c r="C572" s="19"/>
      <c r="D572" s="19"/>
      <c r="E572" s="19"/>
      <c r="F572" s="19"/>
      <c r="G572" s="19"/>
      <c r="H572" s="19"/>
    </row>
    <row r="573" spans="2:8" x14ac:dyDescent="0.25">
      <c r="B573" s="19"/>
      <c r="C573" s="19"/>
      <c r="D573" s="19"/>
      <c r="E573" s="19"/>
      <c r="F573" s="19"/>
      <c r="G573" s="19"/>
      <c r="H573" s="19"/>
    </row>
    <row r="574" spans="2:8" x14ac:dyDescent="0.25">
      <c r="B574" s="19"/>
      <c r="C574" s="19"/>
      <c r="D574" s="19"/>
      <c r="E574" s="19"/>
      <c r="F574" s="19"/>
      <c r="G574" s="19"/>
      <c r="H574" s="19"/>
    </row>
    <row r="575" spans="2:8" x14ac:dyDescent="0.25">
      <c r="B575" s="19"/>
      <c r="C575" s="19"/>
      <c r="D575" s="19"/>
      <c r="E575" s="19"/>
      <c r="F575" s="19"/>
      <c r="G575" s="19"/>
      <c r="H575" s="19"/>
    </row>
    <row r="576" spans="2:8" x14ac:dyDescent="0.25">
      <c r="B576" s="19"/>
      <c r="C576" s="19"/>
      <c r="D576" s="19"/>
      <c r="E576" s="19"/>
      <c r="F576" s="19"/>
      <c r="G576" s="19"/>
      <c r="H576" s="19"/>
    </row>
    <row r="577" spans="2:8" x14ac:dyDescent="0.25">
      <c r="B577" s="19"/>
      <c r="C577" s="19"/>
      <c r="D577" s="19"/>
      <c r="E577" s="19"/>
      <c r="F577" s="19"/>
      <c r="G577" s="19"/>
      <c r="H577" s="19"/>
    </row>
    <row r="578" spans="2:8" x14ac:dyDescent="0.25">
      <c r="B578" s="19"/>
      <c r="C578" s="19"/>
      <c r="D578" s="19"/>
      <c r="E578" s="19"/>
      <c r="F578" s="19"/>
      <c r="G578" s="19"/>
      <c r="H578" s="19"/>
    </row>
    <row r="579" spans="2:8" x14ac:dyDescent="0.25">
      <c r="B579" s="19"/>
      <c r="C579" s="19"/>
      <c r="D579" s="19"/>
      <c r="E579" s="19"/>
      <c r="F579" s="19"/>
      <c r="G579" s="19"/>
      <c r="H579" s="19"/>
    </row>
    <row r="580" spans="2:8" x14ac:dyDescent="0.25">
      <c r="B580" s="19"/>
      <c r="C580" s="19"/>
      <c r="D580" s="19"/>
      <c r="E580" s="19"/>
      <c r="F580" s="19"/>
      <c r="G580" s="19"/>
      <c r="H580" s="19"/>
    </row>
    <row r="581" spans="2:8" x14ac:dyDescent="0.25">
      <c r="B581" s="19"/>
      <c r="C581" s="19"/>
      <c r="D581" s="19"/>
      <c r="E581" s="19"/>
      <c r="F581" s="19"/>
      <c r="G581" s="19"/>
      <c r="H581" s="19"/>
    </row>
    <row r="582" spans="2:8" x14ac:dyDescent="0.25">
      <c r="B582" s="19"/>
      <c r="C582" s="19"/>
      <c r="D582" s="19"/>
      <c r="E582" s="19"/>
      <c r="F582" s="19"/>
      <c r="G582" s="19"/>
      <c r="H582" s="19"/>
    </row>
    <row r="583" spans="2:8" x14ac:dyDescent="0.25">
      <c r="B583" s="19"/>
      <c r="C583" s="19"/>
      <c r="D583" s="19"/>
      <c r="E583" s="19"/>
      <c r="F583" s="19"/>
      <c r="G583" s="19"/>
      <c r="H583" s="19"/>
    </row>
    <row r="584" spans="2:8" x14ac:dyDescent="0.25">
      <c r="B584" s="19"/>
      <c r="C584" s="19"/>
      <c r="D584" s="19"/>
      <c r="E584" s="19"/>
      <c r="F584" s="19"/>
      <c r="G584" s="19"/>
      <c r="H584" s="19"/>
    </row>
    <row r="585" spans="2:8" x14ac:dyDescent="0.25">
      <c r="B585" s="19"/>
      <c r="C585" s="19"/>
      <c r="D585" s="19"/>
      <c r="E585" s="19"/>
      <c r="F585" s="19"/>
      <c r="G585" s="19"/>
      <c r="H585" s="19"/>
    </row>
    <row r="586" spans="2:8" x14ac:dyDescent="0.25">
      <c r="B586" s="19"/>
      <c r="C586" s="19"/>
      <c r="D586" s="19"/>
      <c r="E586" s="19"/>
      <c r="F586" s="19"/>
      <c r="G586" s="19"/>
      <c r="H586" s="19"/>
    </row>
    <row r="587" spans="2:8" x14ac:dyDescent="0.25">
      <c r="B587" s="19"/>
      <c r="C587" s="19"/>
      <c r="D587" s="19"/>
      <c r="E587" s="19"/>
      <c r="F587" s="19"/>
      <c r="G587" s="19"/>
      <c r="H587" s="19"/>
    </row>
    <row r="588" spans="2:8" x14ac:dyDescent="0.25">
      <c r="B588" s="19"/>
      <c r="C588" s="19"/>
      <c r="D588" s="19"/>
      <c r="E588" s="19"/>
      <c r="F588" s="19"/>
      <c r="G588" s="19"/>
      <c r="H588" s="19"/>
    </row>
    <row r="589" spans="2:8" x14ac:dyDescent="0.25">
      <c r="B589" s="19"/>
      <c r="C589" s="19"/>
      <c r="D589" s="19"/>
      <c r="E589" s="19"/>
      <c r="F589" s="19"/>
      <c r="G589" s="19"/>
      <c r="H589" s="19"/>
    </row>
    <row r="590" spans="2:8" x14ac:dyDescent="0.25">
      <c r="B590" s="19"/>
      <c r="C590" s="19"/>
      <c r="D590" s="19"/>
      <c r="E590" s="19"/>
      <c r="F590" s="19"/>
      <c r="G590" s="19"/>
      <c r="H590" s="19"/>
    </row>
    <row r="591" spans="2:8" x14ac:dyDescent="0.25">
      <c r="B591" s="19"/>
      <c r="C591" s="19"/>
      <c r="D591" s="19"/>
      <c r="E591" s="19"/>
      <c r="F591" s="19"/>
      <c r="G591" s="19"/>
      <c r="H591" s="19"/>
    </row>
    <row r="592" spans="2:8" x14ac:dyDescent="0.25">
      <c r="B592" s="19"/>
      <c r="C592" s="19"/>
      <c r="D592" s="19"/>
      <c r="E592" s="19"/>
      <c r="F592" s="19"/>
      <c r="G592" s="19"/>
      <c r="H592" s="19"/>
    </row>
    <row r="593" spans="2:8" x14ac:dyDescent="0.25">
      <c r="B593" s="19"/>
      <c r="C593" s="19"/>
      <c r="D593" s="19"/>
      <c r="E593" s="19"/>
      <c r="F593" s="19"/>
      <c r="G593" s="19"/>
      <c r="H593" s="19"/>
    </row>
    <row r="594" spans="2:8" x14ac:dyDescent="0.25">
      <c r="B594" s="19"/>
      <c r="C594" s="19"/>
      <c r="D594" s="19"/>
      <c r="E594" s="19"/>
      <c r="F594" s="19"/>
      <c r="G594" s="19"/>
      <c r="H594" s="19"/>
    </row>
    <row r="595" spans="2:8" x14ac:dyDescent="0.25">
      <c r="B595" s="19"/>
      <c r="C595" s="19"/>
      <c r="D595" s="19"/>
      <c r="E595" s="19"/>
      <c r="F595" s="19"/>
      <c r="G595" s="19"/>
      <c r="H595" s="19"/>
    </row>
    <row r="596" spans="2:8" x14ac:dyDescent="0.25">
      <c r="B596" s="19"/>
      <c r="C596" s="19"/>
      <c r="D596" s="19"/>
      <c r="E596" s="19"/>
      <c r="F596" s="19"/>
      <c r="G596" s="19"/>
      <c r="H596" s="19"/>
    </row>
    <row r="597" spans="2:8" x14ac:dyDescent="0.25">
      <c r="B597" s="19"/>
      <c r="C597" s="19"/>
      <c r="D597" s="19"/>
      <c r="E597" s="19"/>
      <c r="F597" s="19"/>
      <c r="G597" s="19"/>
      <c r="H597" s="19"/>
    </row>
    <row r="598" spans="2:8" x14ac:dyDescent="0.25">
      <c r="B598" s="19"/>
      <c r="C598" s="19"/>
      <c r="D598" s="19"/>
      <c r="E598" s="19"/>
      <c r="F598" s="19"/>
      <c r="G598" s="19"/>
      <c r="H598" s="19"/>
    </row>
    <row r="599" spans="2:8" x14ac:dyDescent="0.25">
      <c r="B599" s="19"/>
      <c r="C599" s="19"/>
      <c r="D599" s="19"/>
      <c r="E599" s="19"/>
      <c r="F599" s="19"/>
      <c r="G599" s="19"/>
      <c r="H599" s="19"/>
    </row>
    <row r="600" spans="2:8" x14ac:dyDescent="0.25">
      <c r="B600" s="19"/>
      <c r="C600" s="19"/>
      <c r="D600" s="19"/>
      <c r="E600" s="19"/>
      <c r="F600" s="19"/>
      <c r="G600" s="19"/>
      <c r="H600" s="19"/>
    </row>
    <row r="601" spans="2:8" x14ac:dyDescent="0.25">
      <c r="B601" s="19"/>
      <c r="C601" s="19"/>
      <c r="D601" s="19"/>
      <c r="E601" s="19"/>
      <c r="F601" s="19"/>
      <c r="G601" s="19"/>
      <c r="H601" s="19"/>
    </row>
    <row r="602" spans="2:8" x14ac:dyDescent="0.25">
      <c r="B602" s="19"/>
      <c r="C602" s="19"/>
      <c r="D602" s="19"/>
      <c r="E602" s="19"/>
      <c r="F602" s="19"/>
      <c r="G602" s="19"/>
      <c r="H602" s="19"/>
    </row>
    <row r="603" spans="2:8" x14ac:dyDescent="0.25">
      <c r="B603" s="19"/>
      <c r="C603" s="19"/>
      <c r="D603" s="19"/>
      <c r="E603" s="19"/>
      <c r="F603" s="19"/>
      <c r="G603" s="19"/>
      <c r="H603" s="19"/>
    </row>
    <row r="604" spans="2:8" x14ac:dyDescent="0.25">
      <c r="B604" s="19"/>
      <c r="C604" s="19"/>
      <c r="D604" s="19"/>
      <c r="E604" s="19"/>
      <c r="F604" s="19"/>
      <c r="G604" s="19"/>
      <c r="H604" s="19"/>
    </row>
    <row r="605" spans="2:8" x14ac:dyDescent="0.25">
      <c r="B605" s="19"/>
      <c r="C605" s="19"/>
      <c r="D605" s="19"/>
      <c r="E605" s="19"/>
      <c r="F605" s="19"/>
      <c r="G605" s="19"/>
      <c r="H605" s="19"/>
    </row>
    <row r="606" spans="2:8" x14ac:dyDescent="0.25">
      <c r="B606" s="19"/>
      <c r="C606" s="19"/>
      <c r="D606" s="19"/>
      <c r="E606" s="19"/>
      <c r="F606" s="19"/>
      <c r="G606" s="19"/>
      <c r="H606" s="19"/>
    </row>
    <row r="607" spans="2:8" x14ac:dyDescent="0.25">
      <c r="B607" s="19"/>
      <c r="C607" s="19"/>
      <c r="D607" s="19"/>
      <c r="E607" s="19"/>
      <c r="F607" s="19"/>
      <c r="G607" s="19"/>
      <c r="H607" s="19"/>
    </row>
    <row r="608" spans="2:8" x14ac:dyDescent="0.25">
      <c r="B608" s="19"/>
      <c r="C608" s="19"/>
      <c r="D608" s="19"/>
      <c r="E608" s="19"/>
      <c r="F608" s="19"/>
      <c r="G608" s="19"/>
      <c r="H608" s="19"/>
    </row>
    <row r="609" spans="2:8" x14ac:dyDescent="0.25">
      <c r="B609" s="19"/>
      <c r="C609" s="19"/>
      <c r="D609" s="19"/>
      <c r="E609" s="19"/>
      <c r="F609" s="19"/>
      <c r="G609" s="19"/>
      <c r="H609" s="19"/>
    </row>
    <row r="610" spans="2:8" x14ac:dyDescent="0.25">
      <c r="B610" s="19"/>
      <c r="C610" s="19"/>
      <c r="D610" s="19"/>
      <c r="E610" s="19"/>
      <c r="F610" s="19"/>
      <c r="G610" s="19"/>
      <c r="H610" s="19"/>
    </row>
    <row r="611" spans="2:8" x14ac:dyDescent="0.25">
      <c r="B611" s="19"/>
      <c r="C611" s="19"/>
      <c r="D611" s="19"/>
      <c r="E611" s="19"/>
      <c r="F611" s="19"/>
      <c r="G611" s="19"/>
      <c r="H611" s="19"/>
    </row>
    <row r="612" spans="2:8" x14ac:dyDescent="0.25">
      <c r="B612" s="19"/>
      <c r="C612" s="19"/>
      <c r="D612" s="19"/>
      <c r="E612" s="19"/>
      <c r="F612" s="19"/>
      <c r="G612" s="19"/>
      <c r="H612" s="19"/>
    </row>
    <row r="613" spans="2:8" x14ac:dyDescent="0.25">
      <c r="B613" s="19"/>
      <c r="C613" s="19"/>
      <c r="D613" s="19"/>
      <c r="E613" s="19"/>
      <c r="F613" s="19"/>
      <c r="G613" s="19"/>
      <c r="H613" s="19"/>
    </row>
    <row r="614" spans="2:8" x14ac:dyDescent="0.25">
      <c r="B614" s="19"/>
      <c r="C614" s="19"/>
      <c r="D614" s="19"/>
      <c r="E614" s="19"/>
      <c r="F614" s="19"/>
      <c r="G614" s="19"/>
      <c r="H614" s="19"/>
    </row>
    <row r="615" spans="2:8" x14ac:dyDescent="0.25">
      <c r="B615" s="19"/>
      <c r="C615" s="19"/>
      <c r="D615" s="19"/>
      <c r="E615" s="19"/>
      <c r="F615" s="19"/>
      <c r="G615" s="19"/>
      <c r="H615" s="19"/>
    </row>
    <row r="616" spans="2:8" x14ac:dyDescent="0.25">
      <c r="B616" s="19"/>
      <c r="C616" s="19"/>
      <c r="D616" s="19"/>
      <c r="E616" s="19"/>
      <c r="F616" s="19"/>
      <c r="G616" s="19"/>
      <c r="H616" s="19"/>
    </row>
    <row r="617" spans="2:8" x14ac:dyDescent="0.25">
      <c r="B617" s="19"/>
      <c r="C617" s="19"/>
      <c r="D617" s="19"/>
      <c r="E617" s="19"/>
      <c r="F617" s="19"/>
      <c r="G617" s="19"/>
      <c r="H617" s="19"/>
    </row>
    <row r="618" spans="2:8" x14ac:dyDescent="0.25">
      <c r="B618" s="19"/>
      <c r="C618" s="19"/>
      <c r="D618" s="19"/>
      <c r="E618" s="19"/>
      <c r="F618" s="19"/>
      <c r="G618" s="19"/>
      <c r="H618" s="19"/>
    </row>
    <row r="619" spans="2:8" x14ac:dyDescent="0.25">
      <c r="B619" s="19"/>
      <c r="C619" s="19"/>
      <c r="D619" s="19"/>
      <c r="E619" s="19"/>
      <c r="F619" s="19"/>
      <c r="G619" s="19"/>
      <c r="H619" s="19"/>
    </row>
    <row r="620" spans="2:8" x14ac:dyDescent="0.25">
      <c r="B620" s="19"/>
      <c r="C620" s="19"/>
      <c r="D620" s="19"/>
      <c r="E620" s="19"/>
      <c r="F620" s="19"/>
      <c r="G620" s="19"/>
      <c r="H620" s="19"/>
    </row>
    <row r="621" spans="2:8" x14ac:dyDescent="0.25">
      <c r="B621" s="19"/>
      <c r="C621" s="19"/>
      <c r="D621" s="19"/>
      <c r="E621" s="19"/>
      <c r="F621" s="19"/>
      <c r="G621" s="19"/>
      <c r="H621" s="19"/>
    </row>
    <row r="622" spans="2:8" x14ac:dyDescent="0.25">
      <c r="B622" s="19"/>
      <c r="C622" s="19"/>
      <c r="D622" s="19"/>
      <c r="E622" s="19"/>
      <c r="F622" s="19"/>
      <c r="G622" s="19"/>
      <c r="H622" s="19"/>
    </row>
    <row r="623" spans="2:8" x14ac:dyDescent="0.25">
      <c r="B623" s="19"/>
      <c r="C623" s="19"/>
      <c r="D623" s="19"/>
      <c r="E623" s="19"/>
      <c r="F623" s="19"/>
      <c r="G623" s="19"/>
      <c r="H623" s="19"/>
    </row>
    <row r="624" spans="2:8" x14ac:dyDescent="0.25">
      <c r="B624" s="19"/>
      <c r="C624" s="19"/>
      <c r="D624" s="19"/>
      <c r="E624" s="19"/>
      <c r="F624" s="19"/>
      <c r="G624" s="19"/>
      <c r="H624" s="19"/>
    </row>
    <row r="625" spans="2:8" x14ac:dyDescent="0.25">
      <c r="B625" s="19"/>
      <c r="C625" s="19"/>
      <c r="D625" s="19"/>
      <c r="E625" s="19"/>
      <c r="F625" s="19"/>
      <c r="G625" s="19"/>
      <c r="H625" s="19"/>
    </row>
    <row r="626" spans="2:8" x14ac:dyDescent="0.25">
      <c r="B626" s="19"/>
      <c r="C626" s="19"/>
      <c r="D626" s="19"/>
      <c r="E626" s="19"/>
      <c r="F626" s="19"/>
      <c r="G626" s="19"/>
      <c r="H626" s="19"/>
    </row>
    <row r="627" spans="2:8" x14ac:dyDescent="0.25">
      <c r="B627" s="19"/>
      <c r="C627" s="19"/>
      <c r="D627" s="19"/>
      <c r="E627" s="19"/>
      <c r="F627" s="19"/>
      <c r="G627" s="19"/>
      <c r="H627" s="19"/>
    </row>
    <row r="628" spans="2:8" x14ac:dyDescent="0.25">
      <c r="B628" s="19"/>
      <c r="C628" s="19"/>
      <c r="D628" s="19"/>
      <c r="E628" s="19"/>
      <c r="F628" s="19"/>
      <c r="G628" s="19"/>
      <c r="H628" s="19"/>
    </row>
    <row r="629" spans="2:8" x14ac:dyDescent="0.25">
      <c r="B629" s="19"/>
      <c r="C629" s="19"/>
      <c r="D629" s="19"/>
      <c r="E629" s="19"/>
      <c r="F629" s="19"/>
      <c r="G629" s="19"/>
      <c r="H629" s="19"/>
    </row>
    <row r="630" spans="2:8" x14ac:dyDescent="0.25">
      <c r="B630" s="19"/>
      <c r="C630" s="19"/>
      <c r="D630" s="19"/>
      <c r="E630" s="19"/>
      <c r="F630" s="19"/>
      <c r="G630" s="19"/>
      <c r="H630" s="19"/>
    </row>
    <row r="631" spans="2:8" x14ac:dyDescent="0.25">
      <c r="B631" s="19"/>
      <c r="C631" s="19"/>
      <c r="D631" s="19"/>
      <c r="E631" s="19"/>
      <c r="F631" s="19"/>
      <c r="G631" s="19"/>
      <c r="H631" s="19"/>
    </row>
    <row r="632" spans="2:8" x14ac:dyDescent="0.25">
      <c r="B632" s="19"/>
      <c r="C632" s="19"/>
      <c r="D632" s="19"/>
      <c r="E632" s="19"/>
      <c r="F632" s="19"/>
      <c r="G632" s="19"/>
      <c r="H632" s="19"/>
    </row>
    <row r="633" spans="2:8" x14ac:dyDescent="0.25">
      <c r="B633" s="19"/>
      <c r="C633" s="19"/>
      <c r="D633" s="19"/>
      <c r="E633" s="19"/>
      <c r="F633" s="19"/>
      <c r="G633" s="19"/>
      <c r="H633" s="19"/>
    </row>
    <row r="634" spans="2:8" x14ac:dyDescent="0.25">
      <c r="B634" s="19"/>
      <c r="C634" s="19"/>
      <c r="D634" s="19"/>
      <c r="E634" s="19"/>
      <c r="F634" s="19"/>
      <c r="G634" s="19"/>
      <c r="H634" s="19"/>
    </row>
    <row r="635" spans="2:8" x14ac:dyDescent="0.25">
      <c r="B635" s="19"/>
      <c r="C635" s="19"/>
      <c r="D635" s="19"/>
      <c r="E635" s="19"/>
      <c r="F635" s="19"/>
      <c r="G635" s="19"/>
      <c r="H635" s="19"/>
    </row>
    <row r="636" spans="2:8" x14ac:dyDescent="0.25">
      <c r="B636" s="19"/>
      <c r="C636" s="19"/>
      <c r="D636" s="19"/>
      <c r="E636" s="19"/>
      <c r="F636" s="19"/>
      <c r="G636" s="19"/>
      <c r="H636" s="19"/>
    </row>
    <row r="637" spans="2:8" x14ac:dyDescent="0.25">
      <c r="B637" s="19"/>
      <c r="C637" s="19"/>
      <c r="D637" s="19"/>
      <c r="E637" s="19"/>
      <c r="F637" s="19"/>
      <c r="G637" s="19"/>
      <c r="H637" s="19"/>
    </row>
    <row r="638" spans="2:8" x14ac:dyDescent="0.25">
      <c r="B638" s="19"/>
      <c r="C638" s="19"/>
      <c r="D638" s="19"/>
      <c r="E638" s="19"/>
      <c r="F638" s="19"/>
      <c r="G638" s="19"/>
      <c r="H638" s="19"/>
    </row>
    <row r="639" spans="2:8" x14ac:dyDescent="0.25">
      <c r="B639" s="19"/>
      <c r="C639" s="19"/>
      <c r="D639" s="19"/>
      <c r="E639" s="19"/>
      <c r="F639" s="19"/>
      <c r="G639" s="19"/>
      <c r="H639" s="19"/>
    </row>
    <row r="640" spans="2:8" x14ac:dyDescent="0.25">
      <c r="B640" s="19"/>
      <c r="C640" s="19"/>
      <c r="D640" s="19"/>
      <c r="E640" s="19"/>
      <c r="F640" s="19"/>
      <c r="G640" s="19"/>
      <c r="H640" s="19"/>
    </row>
    <row r="641" spans="2:8" x14ac:dyDescent="0.25">
      <c r="B641" s="19"/>
      <c r="C641" s="19"/>
      <c r="D641" s="19"/>
      <c r="E641" s="19"/>
      <c r="F641" s="19"/>
      <c r="G641" s="19"/>
      <c r="H641" s="19"/>
    </row>
    <row r="642" spans="2:8" x14ac:dyDescent="0.25">
      <c r="B642" s="19"/>
      <c r="C642" s="19"/>
      <c r="D642" s="19"/>
      <c r="E642" s="19"/>
      <c r="F642" s="19"/>
      <c r="G642" s="19"/>
      <c r="H642" s="19"/>
    </row>
    <row r="643" spans="2:8" x14ac:dyDescent="0.25">
      <c r="B643" s="19"/>
      <c r="C643" s="19"/>
      <c r="D643" s="19"/>
      <c r="E643" s="19"/>
      <c r="F643" s="19"/>
      <c r="G643" s="19"/>
      <c r="H643" s="19"/>
    </row>
    <row r="644" spans="2:8" x14ac:dyDescent="0.25">
      <c r="B644" s="19"/>
      <c r="C644" s="19"/>
      <c r="D644" s="19"/>
      <c r="E644" s="19"/>
      <c r="F644" s="19"/>
      <c r="G644" s="19"/>
      <c r="H644" s="19"/>
    </row>
    <row r="645" spans="2:8" x14ac:dyDescent="0.25">
      <c r="B645" s="19"/>
      <c r="C645" s="19"/>
      <c r="D645" s="19"/>
      <c r="E645" s="19"/>
      <c r="F645" s="19"/>
      <c r="G645" s="19"/>
      <c r="H645" s="19"/>
    </row>
    <row r="646" spans="2:8" x14ac:dyDescent="0.25">
      <c r="B646" s="19"/>
      <c r="C646" s="19"/>
      <c r="D646" s="19"/>
      <c r="E646" s="19"/>
      <c r="F646" s="19"/>
      <c r="G646" s="19"/>
      <c r="H646" s="19"/>
    </row>
    <row r="647" spans="2:8" x14ac:dyDescent="0.25">
      <c r="B647" s="19"/>
      <c r="C647" s="19"/>
      <c r="D647" s="19"/>
      <c r="E647" s="19"/>
      <c r="F647" s="19"/>
      <c r="G647" s="19"/>
      <c r="H647" s="19"/>
    </row>
    <row r="648" spans="2:8" x14ac:dyDescent="0.25">
      <c r="B648" s="19"/>
      <c r="C648" s="19"/>
      <c r="D648" s="19"/>
      <c r="E648" s="19"/>
      <c r="F648" s="19"/>
      <c r="G648" s="19"/>
      <c r="H648" s="19"/>
    </row>
    <row r="649" spans="2:8" x14ac:dyDescent="0.25">
      <c r="B649" s="19"/>
      <c r="C649" s="19"/>
      <c r="D649" s="19"/>
      <c r="E649" s="19"/>
      <c r="F649" s="19"/>
      <c r="G649" s="19"/>
      <c r="H649" s="19"/>
    </row>
    <row r="650" spans="2:8" x14ac:dyDescent="0.25">
      <c r="B650" s="19"/>
      <c r="C650" s="19"/>
      <c r="D650" s="19"/>
      <c r="E650" s="19"/>
      <c r="F650" s="19"/>
      <c r="G650" s="19"/>
      <c r="H650" s="19"/>
    </row>
    <row r="651" spans="2:8" x14ac:dyDescent="0.25">
      <c r="B651" s="19"/>
      <c r="C651" s="19"/>
      <c r="D651" s="19"/>
      <c r="E651" s="19"/>
      <c r="F651" s="19"/>
      <c r="G651" s="19"/>
      <c r="H651" s="19"/>
    </row>
    <row r="652" spans="2:8" x14ac:dyDescent="0.25">
      <c r="B652" s="19"/>
      <c r="C652" s="19"/>
      <c r="D652" s="19"/>
      <c r="E652" s="19"/>
      <c r="F652" s="19"/>
      <c r="G652" s="19"/>
      <c r="H652" s="19"/>
    </row>
    <row r="653" spans="2:8" x14ac:dyDescent="0.25">
      <c r="B653" s="19"/>
      <c r="C653" s="19"/>
      <c r="D653" s="19"/>
      <c r="E653" s="19"/>
      <c r="F653" s="19"/>
      <c r="G653" s="19"/>
      <c r="H653" s="19"/>
    </row>
    <row r="654" spans="2:8" x14ac:dyDescent="0.25">
      <c r="B654" s="19"/>
      <c r="C654" s="19"/>
      <c r="D654" s="19"/>
      <c r="E654" s="19"/>
      <c r="F654" s="19"/>
      <c r="G654" s="19"/>
      <c r="H654" s="19"/>
    </row>
    <row r="655" spans="2:8" x14ac:dyDescent="0.25">
      <c r="B655" s="19"/>
      <c r="C655" s="19"/>
      <c r="D655" s="19"/>
      <c r="E655" s="19"/>
      <c r="F655" s="19"/>
      <c r="G655" s="19"/>
      <c r="H655" s="19"/>
    </row>
    <row r="656" spans="2:8" x14ac:dyDescent="0.25">
      <c r="B656" s="19"/>
      <c r="C656" s="19"/>
      <c r="D656" s="19"/>
      <c r="E656" s="19"/>
      <c r="F656" s="19"/>
      <c r="G656" s="19"/>
      <c r="H656" s="19"/>
    </row>
    <row r="657" spans="2:8" x14ac:dyDescent="0.25">
      <c r="B657" s="19"/>
      <c r="C657" s="19"/>
      <c r="D657" s="19"/>
      <c r="E657" s="19"/>
      <c r="F657" s="19"/>
      <c r="G657" s="19"/>
      <c r="H657" s="19"/>
    </row>
    <row r="658" spans="2:8" x14ac:dyDescent="0.25">
      <c r="B658" s="19"/>
      <c r="C658" s="19"/>
      <c r="D658" s="19"/>
      <c r="E658" s="19"/>
      <c r="F658" s="19"/>
      <c r="G658" s="19"/>
      <c r="H658" s="19"/>
    </row>
    <row r="659" spans="2:8" x14ac:dyDescent="0.25">
      <c r="B659" s="19"/>
      <c r="C659" s="19"/>
      <c r="D659" s="19"/>
      <c r="E659" s="19"/>
      <c r="F659" s="19"/>
      <c r="G659" s="19"/>
      <c r="H659" s="19"/>
    </row>
    <row r="660" spans="2:8" x14ac:dyDescent="0.25">
      <c r="B660" s="19"/>
      <c r="C660" s="19"/>
      <c r="D660" s="19"/>
      <c r="E660" s="19"/>
      <c r="F660" s="19"/>
      <c r="G660" s="19"/>
      <c r="H660" s="19"/>
    </row>
    <row r="661" spans="2:8" x14ac:dyDescent="0.25">
      <c r="B661" s="19"/>
      <c r="C661" s="19"/>
      <c r="D661" s="19"/>
      <c r="E661" s="19"/>
      <c r="F661" s="19"/>
      <c r="G661" s="19"/>
      <c r="H661" s="19"/>
    </row>
    <row r="662" spans="2:8" x14ac:dyDescent="0.25">
      <c r="B662" s="19"/>
      <c r="C662" s="19"/>
      <c r="D662" s="19"/>
      <c r="E662" s="19"/>
      <c r="F662" s="19"/>
      <c r="G662" s="19"/>
      <c r="H662" s="19"/>
    </row>
    <row r="663" spans="2:8" x14ac:dyDescent="0.25">
      <c r="B663" s="19"/>
      <c r="C663" s="19"/>
      <c r="D663" s="19"/>
      <c r="E663" s="19"/>
      <c r="F663" s="19"/>
      <c r="G663" s="19"/>
      <c r="H663" s="19"/>
    </row>
    <row r="664" spans="2:8" x14ac:dyDescent="0.25">
      <c r="B664" s="19"/>
      <c r="C664" s="19"/>
      <c r="D664" s="19"/>
      <c r="E664" s="19"/>
      <c r="F664" s="19"/>
      <c r="G664" s="19"/>
      <c r="H664" s="19"/>
    </row>
    <row r="665" spans="2:8" x14ac:dyDescent="0.25">
      <c r="B665" s="19"/>
      <c r="C665" s="19"/>
      <c r="D665" s="19"/>
      <c r="E665" s="19"/>
      <c r="F665" s="19"/>
      <c r="G665" s="19"/>
      <c r="H665" s="19"/>
    </row>
    <row r="666" spans="2:8" x14ac:dyDescent="0.25">
      <c r="B666" s="19"/>
      <c r="C666" s="19"/>
      <c r="D666" s="19"/>
      <c r="E666" s="19"/>
      <c r="F666" s="19"/>
      <c r="G666" s="19"/>
      <c r="H666" s="19"/>
    </row>
    <row r="667" spans="2:8" x14ac:dyDescent="0.25">
      <c r="B667" s="19"/>
      <c r="C667" s="19"/>
      <c r="D667" s="19"/>
      <c r="E667" s="19"/>
      <c r="F667" s="19"/>
      <c r="G667" s="19"/>
      <c r="H667" s="19"/>
    </row>
    <row r="668" spans="2:8" x14ac:dyDescent="0.25">
      <c r="B668" s="19"/>
      <c r="C668" s="19"/>
      <c r="D668" s="19"/>
      <c r="E668" s="19"/>
      <c r="F668" s="19"/>
      <c r="G668" s="19"/>
      <c r="H668" s="19"/>
    </row>
    <row r="669" spans="2:8" x14ac:dyDescent="0.25">
      <c r="B669" s="19"/>
      <c r="C669" s="19"/>
      <c r="D669" s="19"/>
      <c r="E669" s="19"/>
      <c r="F669" s="19"/>
      <c r="G669" s="19"/>
      <c r="H669" s="19"/>
    </row>
    <row r="670" spans="2:8" x14ac:dyDescent="0.25">
      <c r="B670" s="19"/>
      <c r="C670" s="19"/>
      <c r="D670" s="19"/>
      <c r="E670" s="19"/>
      <c r="F670" s="19"/>
      <c r="G670" s="19"/>
      <c r="H670" s="19"/>
    </row>
    <row r="671" spans="2:8" x14ac:dyDescent="0.25">
      <c r="B671" s="19"/>
      <c r="C671" s="19"/>
      <c r="D671" s="19"/>
      <c r="E671" s="19"/>
      <c r="F671" s="19"/>
      <c r="G671" s="19"/>
      <c r="H671" s="19"/>
    </row>
    <row r="672" spans="2:8" x14ac:dyDescent="0.25">
      <c r="B672" s="19"/>
      <c r="C672" s="19"/>
      <c r="D672" s="19"/>
      <c r="E672" s="19"/>
      <c r="F672" s="19"/>
      <c r="G672" s="19"/>
      <c r="H672" s="19"/>
    </row>
    <row r="673" spans="2:8" x14ac:dyDescent="0.25">
      <c r="B673" s="19"/>
      <c r="C673" s="19"/>
      <c r="D673" s="19"/>
      <c r="E673" s="19"/>
      <c r="F673" s="19"/>
      <c r="G673" s="19"/>
      <c r="H673" s="19"/>
    </row>
    <row r="674" spans="2:8" x14ac:dyDescent="0.25">
      <c r="B674" s="19"/>
      <c r="C674" s="19"/>
      <c r="D674" s="19"/>
      <c r="E674" s="19"/>
      <c r="F674" s="19"/>
      <c r="G674" s="19"/>
      <c r="H674" s="19"/>
    </row>
    <row r="675" spans="2:8" x14ac:dyDescent="0.25">
      <c r="B675" s="19"/>
      <c r="C675" s="19"/>
      <c r="D675" s="19"/>
      <c r="E675" s="19"/>
      <c r="F675" s="19"/>
      <c r="G675" s="19"/>
      <c r="H675" s="19"/>
    </row>
    <row r="676" spans="2:8" x14ac:dyDescent="0.25">
      <c r="B676" s="19"/>
      <c r="C676" s="19"/>
      <c r="D676" s="19"/>
      <c r="E676" s="19"/>
      <c r="F676" s="19"/>
      <c r="G676" s="19"/>
      <c r="H676" s="19"/>
    </row>
    <row r="677" spans="2:8" x14ac:dyDescent="0.25">
      <c r="B677" s="19"/>
      <c r="C677" s="19"/>
      <c r="D677" s="19"/>
      <c r="E677" s="19"/>
      <c r="F677" s="19"/>
      <c r="G677" s="19"/>
      <c r="H677" s="19"/>
    </row>
    <row r="678" spans="2:8" x14ac:dyDescent="0.25">
      <c r="B678" s="19"/>
      <c r="C678" s="19"/>
      <c r="D678" s="19"/>
      <c r="E678" s="19"/>
      <c r="F678" s="19"/>
      <c r="G678" s="19"/>
      <c r="H678" s="19"/>
    </row>
    <row r="679" spans="2:8" x14ac:dyDescent="0.25">
      <c r="B679" s="19"/>
      <c r="C679" s="19"/>
      <c r="D679" s="19"/>
      <c r="E679" s="19"/>
      <c r="F679" s="19"/>
      <c r="G679" s="19"/>
      <c r="H679" s="19"/>
    </row>
    <row r="680" spans="2:8" x14ac:dyDescent="0.25">
      <c r="B680" s="19"/>
      <c r="C680" s="19"/>
      <c r="D680" s="19"/>
      <c r="E680" s="19"/>
      <c r="F680" s="19"/>
      <c r="G680" s="19"/>
      <c r="H680" s="19"/>
    </row>
    <row r="681" spans="2:8" x14ac:dyDescent="0.25">
      <c r="B681" s="19"/>
      <c r="C681" s="19"/>
      <c r="D681" s="19"/>
      <c r="E681" s="19"/>
      <c r="F681" s="19"/>
      <c r="G681" s="19"/>
      <c r="H681" s="19"/>
    </row>
    <row r="682" spans="2:8" x14ac:dyDescent="0.25">
      <c r="B682" s="19"/>
      <c r="C682" s="19"/>
      <c r="D682" s="19"/>
      <c r="E682" s="19"/>
      <c r="F682" s="19"/>
      <c r="G682" s="19"/>
      <c r="H682" s="19"/>
    </row>
    <row r="683" spans="2:8" x14ac:dyDescent="0.25">
      <c r="B683" s="19"/>
      <c r="C683" s="19"/>
      <c r="D683" s="19"/>
      <c r="E683" s="19"/>
      <c r="F683" s="19"/>
      <c r="G683" s="19"/>
      <c r="H683" s="19"/>
    </row>
    <row r="684" spans="2:8" x14ac:dyDescent="0.25">
      <c r="B684" s="19"/>
      <c r="C684" s="19"/>
      <c r="D684" s="19"/>
      <c r="E684" s="19"/>
      <c r="F684" s="19"/>
      <c r="G684" s="19"/>
      <c r="H684" s="19"/>
    </row>
    <row r="685" spans="2:8" x14ac:dyDescent="0.25">
      <c r="B685" s="19"/>
      <c r="C685" s="19"/>
      <c r="D685" s="19"/>
      <c r="E685" s="19"/>
      <c r="F685" s="19"/>
      <c r="G685" s="19"/>
      <c r="H685" s="19"/>
    </row>
    <row r="686" spans="2:8" x14ac:dyDescent="0.25">
      <c r="B686" s="19"/>
      <c r="C686" s="19"/>
      <c r="D686" s="19"/>
      <c r="E686" s="19"/>
      <c r="F686" s="19"/>
      <c r="G686" s="19"/>
      <c r="H686" s="19"/>
    </row>
    <row r="687" spans="2:8" x14ac:dyDescent="0.25">
      <c r="B687" s="19"/>
      <c r="C687" s="19"/>
      <c r="D687" s="19"/>
      <c r="E687" s="19"/>
      <c r="F687" s="19"/>
      <c r="G687" s="19"/>
      <c r="H687" s="19"/>
    </row>
    <row r="688" spans="2:8" x14ac:dyDescent="0.25">
      <c r="B688" s="19"/>
      <c r="C688" s="19"/>
      <c r="D688" s="19"/>
      <c r="E688" s="19"/>
      <c r="F688" s="19"/>
      <c r="G688" s="19"/>
      <c r="H688" s="19"/>
    </row>
    <row r="689" spans="2:8" x14ac:dyDescent="0.25">
      <c r="B689" s="19"/>
      <c r="C689" s="19"/>
      <c r="D689" s="19"/>
      <c r="E689" s="19"/>
      <c r="F689" s="19"/>
      <c r="G689" s="19"/>
      <c r="H689" s="19"/>
    </row>
    <row r="690" spans="2:8" x14ac:dyDescent="0.25">
      <c r="B690" s="19"/>
      <c r="C690" s="19"/>
      <c r="D690" s="19"/>
      <c r="E690" s="19"/>
      <c r="F690" s="19"/>
      <c r="G690" s="19"/>
      <c r="H690" s="19"/>
    </row>
    <row r="691" spans="2:8" x14ac:dyDescent="0.25">
      <c r="B691" s="19"/>
      <c r="C691" s="19"/>
      <c r="D691" s="19"/>
      <c r="E691" s="19"/>
      <c r="F691" s="19"/>
      <c r="G691" s="19"/>
      <c r="H691" s="19"/>
    </row>
    <row r="692" spans="2:8" x14ac:dyDescent="0.25">
      <c r="B692" s="19"/>
      <c r="C692" s="19"/>
      <c r="D692" s="19"/>
      <c r="E692" s="19"/>
      <c r="F692" s="19"/>
      <c r="G692" s="19"/>
      <c r="H692" s="19"/>
    </row>
    <row r="693" spans="2:8" x14ac:dyDescent="0.25">
      <c r="B693" s="19"/>
      <c r="C693" s="19"/>
      <c r="D693" s="19"/>
      <c r="E693" s="19"/>
      <c r="F693" s="19"/>
      <c r="G693" s="19"/>
      <c r="H693" s="19"/>
    </row>
    <row r="694" spans="2:8" x14ac:dyDescent="0.25">
      <c r="B694" s="19"/>
      <c r="C694" s="19"/>
      <c r="D694" s="19"/>
      <c r="E694" s="19"/>
      <c r="F694" s="19"/>
      <c r="G694" s="19"/>
      <c r="H694" s="19"/>
    </row>
    <row r="695" spans="2:8" x14ac:dyDescent="0.25">
      <c r="B695" s="19"/>
      <c r="C695" s="19"/>
      <c r="D695" s="19"/>
      <c r="E695" s="19"/>
      <c r="F695" s="19"/>
      <c r="G695" s="19"/>
      <c r="H695" s="19"/>
    </row>
    <row r="696" spans="2:8" x14ac:dyDescent="0.25">
      <c r="B696" s="19"/>
      <c r="C696" s="19"/>
      <c r="D696" s="19"/>
      <c r="E696" s="19"/>
      <c r="F696" s="19"/>
      <c r="G696" s="19"/>
      <c r="H696" s="19"/>
    </row>
    <row r="697" spans="2:8" x14ac:dyDescent="0.25">
      <c r="B697" s="19"/>
      <c r="C697" s="19"/>
      <c r="D697" s="19"/>
      <c r="E697" s="19"/>
      <c r="F697" s="19"/>
      <c r="G697" s="19"/>
      <c r="H697" s="19"/>
    </row>
    <row r="698" spans="2:8" x14ac:dyDescent="0.25">
      <c r="B698" s="19"/>
      <c r="C698" s="19"/>
      <c r="D698" s="19"/>
      <c r="E698" s="19"/>
      <c r="F698" s="19"/>
      <c r="G698" s="19"/>
      <c r="H698" s="19"/>
    </row>
    <row r="699" spans="2:8" x14ac:dyDescent="0.25">
      <c r="B699" s="19"/>
      <c r="C699" s="19"/>
      <c r="D699" s="19"/>
      <c r="E699" s="19"/>
      <c r="F699" s="19"/>
      <c r="G699" s="19"/>
      <c r="H699" s="19"/>
    </row>
    <row r="700" spans="2:8" x14ac:dyDescent="0.25">
      <c r="B700" s="19"/>
      <c r="C700" s="19"/>
      <c r="D700" s="19"/>
      <c r="E700" s="19"/>
      <c r="F700" s="19"/>
      <c r="G700" s="19"/>
      <c r="H700" s="19"/>
    </row>
    <row r="701" spans="2:8" x14ac:dyDescent="0.25">
      <c r="B701" s="19"/>
      <c r="C701" s="19"/>
      <c r="D701" s="19"/>
      <c r="E701" s="19"/>
      <c r="F701" s="19"/>
      <c r="G701" s="19"/>
      <c r="H701" s="19"/>
    </row>
    <row r="702" spans="2:8" x14ac:dyDescent="0.25">
      <c r="B702" s="19"/>
      <c r="C702" s="19"/>
      <c r="D702" s="19"/>
      <c r="E702" s="19"/>
      <c r="F702" s="19"/>
      <c r="G702" s="19"/>
      <c r="H702" s="19"/>
    </row>
    <row r="703" spans="2:8" x14ac:dyDescent="0.25">
      <c r="B703" s="19"/>
      <c r="C703" s="19"/>
      <c r="D703" s="19"/>
      <c r="E703" s="19"/>
      <c r="F703" s="19"/>
      <c r="G703" s="19"/>
      <c r="H703" s="19"/>
    </row>
    <row r="704" spans="2:8" x14ac:dyDescent="0.25">
      <c r="B704" s="19"/>
      <c r="C704" s="19"/>
      <c r="D704" s="19"/>
      <c r="E704" s="19"/>
      <c r="F704" s="19"/>
      <c r="G704" s="19"/>
      <c r="H704" s="19"/>
    </row>
    <row r="705" spans="2:8" x14ac:dyDescent="0.25">
      <c r="B705" s="19"/>
      <c r="C705" s="19"/>
      <c r="D705" s="19"/>
      <c r="E705" s="19"/>
      <c r="F705" s="19"/>
      <c r="G705" s="19"/>
      <c r="H705" s="19"/>
    </row>
    <row r="706" spans="2:8" x14ac:dyDescent="0.25">
      <c r="B706" s="19"/>
      <c r="C706" s="19"/>
      <c r="D706" s="19"/>
      <c r="E706" s="19"/>
      <c r="F706" s="19"/>
      <c r="G706" s="19"/>
      <c r="H706" s="19"/>
    </row>
    <row r="707" spans="2:8" x14ac:dyDescent="0.25">
      <c r="B707" s="19"/>
      <c r="C707" s="19"/>
      <c r="D707" s="19"/>
      <c r="E707" s="19"/>
      <c r="F707" s="19"/>
      <c r="G707" s="19"/>
      <c r="H707" s="19"/>
    </row>
    <row r="708" spans="2:8" x14ac:dyDescent="0.25">
      <c r="B708" s="19"/>
      <c r="C708" s="19"/>
      <c r="D708" s="19"/>
      <c r="E708" s="19"/>
      <c r="F708" s="19"/>
      <c r="G708" s="19"/>
      <c r="H708" s="19"/>
    </row>
    <row r="709" spans="2:8" x14ac:dyDescent="0.25">
      <c r="B709" s="19"/>
      <c r="C709" s="19"/>
      <c r="D709" s="19"/>
      <c r="E709" s="19"/>
      <c r="F709" s="19"/>
      <c r="G709" s="19"/>
      <c r="H709" s="19"/>
    </row>
    <row r="710" spans="2:8" x14ac:dyDescent="0.25">
      <c r="B710" s="19"/>
      <c r="C710" s="19"/>
      <c r="D710" s="19"/>
      <c r="E710" s="19"/>
      <c r="F710" s="19"/>
      <c r="G710" s="19"/>
      <c r="H710" s="19"/>
    </row>
    <row r="711" spans="2:8" x14ac:dyDescent="0.25">
      <c r="B711" s="19"/>
      <c r="C711" s="19"/>
      <c r="D711" s="19"/>
      <c r="E711" s="19"/>
      <c r="F711" s="19"/>
      <c r="G711" s="19"/>
      <c r="H711" s="19"/>
    </row>
    <row r="712" spans="2:8" x14ac:dyDescent="0.25">
      <c r="B712" s="19"/>
      <c r="C712" s="19"/>
      <c r="D712" s="19"/>
      <c r="E712" s="19"/>
      <c r="F712" s="19"/>
      <c r="G712" s="19"/>
      <c r="H712" s="19"/>
    </row>
    <row r="713" spans="2:8" x14ac:dyDescent="0.25">
      <c r="B713" s="19"/>
      <c r="C713" s="19"/>
      <c r="D713" s="19"/>
      <c r="E713" s="19"/>
      <c r="F713" s="19"/>
      <c r="G713" s="19"/>
      <c r="H713" s="19"/>
    </row>
    <row r="714" spans="2:8" x14ac:dyDescent="0.25">
      <c r="B714" s="19"/>
      <c r="C714" s="19"/>
      <c r="D714" s="19"/>
      <c r="E714" s="19"/>
      <c r="F714" s="19"/>
      <c r="G714" s="19"/>
      <c r="H714" s="19"/>
    </row>
    <row r="715" spans="2:8" x14ac:dyDescent="0.25">
      <c r="B715" s="19"/>
      <c r="C715" s="19"/>
      <c r="D715" s="19"/>
      <c r="E715" s="19"/>
      <c r="F715" s="19"/>
      <c r="G715" s="19"/>
      <c r="H715" s="19"/>
    </row>
    <row r="716" spans="2:8" x14ac:dyDescent="0.25">
      <c r="B716" s="19"/>
      <c r="C716" s="19"/>
      <c r="D716" s="19"/>
      <c r="E716" s="19"/>
      <c r="F716" s="19"/>
      <c r="G716" s="19"/>
      <c r="H716" s="19"/>
    </row>
    <row r="717" spans="2:8" x14ac:dyDescent="0.25">
      <c r="B717" s="19"/>
      <c r="C717" s="19"/>
      <c r="D717" s="19"/>
      <c r="E717" s="19"/>
      <c r="F717" s="19"/>
      <c r="G717" s="19"/>
      <c r="H717" s="19"/>
    </row>
    <row r="718" spans="2:8" x14ac:dyDescent="0.25">
      <c r="B718" s="19"/>
      <c r="C718" s="19"/>
      <c r="D718" s="19"/>
      <c r="E718" s="19"/>
      <c r="F718" s="19"/>
      <c r="G718" s="19"/>
      <c r="H718" s="19"/>
    </row>
    <row r="719" spans="2:8" x14ac:dyDescent="0.25">
      <c r="B719" s="19"/>
      <c r="C719" s="19"/>
      <c r="D719" s="19"/>
      <c r="E719" s="19"/>
      <c r="F719" s="19"/>
      <c r="G719" s="19"/>
      <c r="H719" s="19"/>
    </row>
    <row r="720" spans="2:8" x14ac:dyDescent="0.25">
      <c r="B720" s="19"/>
      <c r="C720" s="19"/>
      <c r="D720" s="19"/>
      <c r="E720" s="19"/>
      <c r="F720" s="19"/>
      <c r="G720" s="19"/>
      <c r="H720" s="19"/>
    </row>
    <row r="721" spans="2:8" x14ac:dyDescent="0.25">
      <c r="B721" s="19"/>
      <c r="C721" s="19"/>
      <c r="D721" s="19"/>
      <c r="E721" s="19"/>
      <c r="F721" s="19"/>
      <c r="G721" s="19"/>
      <c r="H721" s="19"/>
    </row>
    <row r="722" spans="2:8" x14ac:dyDescent="0.25">
      <c r="B722" s="19"/>
      <c r="C722" s="19"/>
      <c r="D722" s="19"/>
      <c r="E722" s="19"/>
      <c r="F722" s="19"/>
      <c r="G722" s="19"/>
      <c r="H722" s="19"/>
    </row>
    <row r="723" spans="2:8" x14ac:dyDescent="0.25">
      <c r="B723" s="19"/>
      <c r="C723" s="19"/>
      <c r="D723" s="19"/>
      <c r="E723" s="19"/>
      <c r="F723" s="19"/>
      <c r="G723" s="19"/>
      <c r="H723" s="19"/>
    </row>
    <row r="724" spans="2:8" x14ac:dyDescent="0.25">
      <c r="B724" s="19"/>
      <c r="C724" s="19"/>
      <c r="D724" s="19"/>
      <c r="E724" s="19"/>
      <c r="F724" s="19"/>
      <c r="G724" s="19"/>
      <c r="H724" s="19"/>
    </row>
    <row r="725" spans="2:8" x14ac:dyDescent="0.25">
      <c r="B725" s="19"/>
      <c r="C725" s="19"/>
      <c r="D725" s="19"/>
      <c r="E725" s="19"/>
      <c r="F725" s="19"/>
      <c r="G725" s="19"/>
      <c r="H725" s="19"/>
    </row>
    <row r="726" spans="2:8" x14ac:dyDescent="0.25">
      <c r="B726" s="19"/>
      <c r="C726" s="19"/>
      <c r="D726" s="19"/>
      <c r="E726" s="19"/>
      <c r="F726" s="19"/>
      <c r="G726" s="19"/>
      <c r="H726" s="19"/>
    </row>
    <row r="727" spans="2:8" x14ac:dyDescent="0.25">
      <c r="B727" s="19"/>
      <c r="C727" s="19"/>
      <c r="D727" s="19"/>
      <c r="E727" s="19"/>
      <c r="F727" s="19"/>
      <c r="G727" s="19"/>
      <c r="H727" s="19"/>
    </row>
    <row r="728" spans="2:8" x14ac:dyDescent="0.25">
      <c r="B728" s="19"/>
      <c r="C728" s="19"/>
      <c r="D728" s="19"/>
      <c r="E728" s="19"/>
      <c r="F728" s="19"/>
      <c r="G728" s="19"/>
      <c r="H728" s="19"/>
    </row>
    <row r="729" spans="2:8" x14ac:dyDescent="0.25">
      <c r="B729" s="19"/>
      <c r="C729" s="19"/>
      <c r="D729" s="19"/>
      <c r="E729" s="19"/>
      <c r="F729" s="19"/>
      <c r="G729" s="19"/>
      <c r="H729" s="19"/>
    </row>
    <row r="730" spans="2:8" x14ac:dyDescent="0.25">
      <c r="B730" s="19"/>
      <c r="C730" s="19"/>
      <c r="D730" s="19"/>
      <c r="E730" s="19"/>
      <c r="F730" s="19"/>
      <c r="G730" s="19"/>
      <c r="H730" s="19"/>
    </row>
    <row r="731" spans="2:8" x14ac:dyDescent="0.25">
      <c r="B731" s="19"/>
      <c r="C731" s="19"/>
      <c r="D731" s="19"/>
      <c r="E731" s="19"/>
      <c r="F731" s="19"/>
      <c r="G731" s="19"/>
      <c r="H731" s="19"/>
    </row>
    <row r="732" spans="2:8" x14ac:dyDescent="0.25">
      <c r="B732" s="19"/>
      <c r="C732" s="19"/>
      <c r="D732" s="19"/>
      <c r="E732" s="19"/>
      <c r="F732" s="19"/>
      <c r="G732" s="19"/>
      <c r="H732" s="19"/>
    </row>
    <row r="733" spans="2:8" x14ac:dyDescent="0.25">
      <c r="B733" s="19"/>
      <c r="C733" s="19"/>
      <c r="D733" s="19"/>
      <c r="E733" s="19"/>
      <c r="F733" s="19"/>
      <c r="G733" s="19"/>
      <c r="H733" s="19"/>
    </row>
    <row r="734" spans="2:8" x14ac:dyDescent="0.25">
      <c r="B734" s="19"/>
      <c r="C734" s="19"/>
      <c r="D734" s="19"/>
      <c r="E734" s="19"/>
      <c r="F734" s="19"/>
      <c r="G734" s="19"/>
      <c r="H734" s="19"/>
    </row>
    <row r="735" spans="2:8" x14ac:dyDescent="0.25">
      <c r="B735" s="19"/>
      <c r="C735" s="19"/>
      <c r="D735" s="19"/>
      <c r="E735" s="19"/>
      <c r="F735" s="19"/>
      <c r="G735" s="19"/>
      <c r="H735" s="19"/>
    </row>
    <row r="736" spans="2:8" x14ac:dyDescent="0.25">
      <c r="B736" s="19"/>
      <c r="C736" s="19"/>
      <c r="D736" s="19"/>
      <c r="E736" s="19"/>
      <c r="F736" s="19"/>
      <c r="G736" s="19"/>
      <c r="H736" s="19"/>
    </row>
    <row r="737" spans="2:8" x14ac:dyDescent="0.25">
      <c r="B737" s="19"/>
      <c r="C737" s="19"/>
      <c r="D737" s="19"/>
      <c r="E737" s="19"/>
      <c r="F737" s="19"/>
      <c r="G737" s="19"/>
      <c r="H737" s="19"/>
    </row>
    <row r="738" spans="2:8" x14ac:dyDescent="0.25">
      <c r="B738" s="19"/>
      <c r="C738" s="19"/>
      <c r="D738" s="19"/>
      <c r="E738" s="19"/>
      <c r="F738" s="19"/>
      <c r="G738" s="19"/>
      <c r="H738" s="19"/>
    </row>
    <row r="739" spans="2:8" x14ac:dyDescent="0.25">
      <c r="B739" s="19"/>
      <c r="C739" s="19"/>
      <c r="D739" s="19"/>
      <c r="E739" s="19"/>
      <c r="F739" s="19"/>
      <c r="G739" s="19"/>
      <c r="H739" s="19"/>
    </row>
    <row r="740" spans="2:8" x14ac:dyDescent="0.25">
      <c r="B740" s="19"/>
      <c r="C740" s="19"/>
      <c r="D740" s="19"/>
      <c r="E740" s="19"/>
      <c r="F740" s="19"/>
      <c r="G740" s="19"/>
      <c r="H740" s="19"/>
    </row>
    <row r="741" spans="2:8" x14ac:dyDescent="0.25">
      <c r="B741" s="19"/>
      <c r="C741" s="19"/>
      <c r="D741" s="19"/>
      <c r="E741" s="19"/>
      <c r="F741" s="19"/>
      <c r="G741" s="19"/>
      <c r="H741" s="19"/>
    </row>
    <row r="742" spans="2:8" x14ac:dyDescent="0.25">
      <c r="B742" s="19"/>
      <c r="C742" s="19"/>
      <c r="D742" s="19"/>
      <c r="E742" s="19"/>
      <c r="F742" s="19"/>
      <c r="G742" s="19"/>
      <c r="H742" s="19"/>
    </row>
    <row r="743" spans="2:8" x14ac:dyDescent="0.25">
      <c r="B743" s="19"/>
      <c r="C743" s="19"/>
      <c r="D743" s="19"/>
      <c r="E743" s="19"/>
      <c r="F743" s="19"/>
      <c r="G743" s="19"/>
      <c r="H743" s="19"/>
    </row>
    <row r="744" spans="2:8" x14ac:dyDescent="0.25">
      <c r="B744" s="19"/>
      <c r="C744" s="19"/>
      <c r="D744" s="19"/>
      <c r="E744" s="19"/>
      <c r="F744" s="19"/>
      <c r="G744" s="19"/>
      <c r="H744" s="19"/>
    </row>
    <row r="745" spans="2:8" x14ac:dyDescent="0.25">
      <c r="B745" s="19"/>
      <c r="C745" s="19"/>
      <c r="D745" s="19"/>
      <c r="E745" s="19"/>
      <c r="F745" s="19"/>
      <c r="G745" s="19"/>
      <c r="H745" s="19"/>
    </row>
    <row r="746" spans="2:8" x14ac:dyDescent="0.25">
      <c r="B746" s="19"/>
      <c r="C746" s="19"/>
      <c r="D746" s="19"/>
      <c r="E746" s="19"/>
      <c r="F746" s="19"/>
      <c r="G746" s="19"/>
      <c r="H746" s="19"/>
    </row>
    <row r="747" spans="2:8" x14ac:dyDescent="0.25">
      <c r="B747" s="19"/>
      <c r="C747" s="19"/>
      <c r="D747" s="19"/>
      <c r="E747" s="19"/>
      <c r="F747" s="19"/>
      <c r="G747" s="19"/>
      <c r="H747" s="19"/>
    </row>
    <row r="748" spans="2:8" x14ac:dyDescent="0.25">
      <c r="B748" s="19"/>
      <c r="C748" s="19"/>
      <c r="D748" s="19"/>
      <c r="E748" s="19"/>
      <c r="F748" s="19"/>
      <c r="G748" s="19"/>
      <c r="H748" s="19"/>
    </row>
    <row r="749" spans="2:8" x14ac:dyDescent="0.25">
      <c r="B749" s="19"/>
      <c r="C749" s="19"/>
      <c r="D749" s="19"/>
      <c r="E749" s="19"/>
      <c r="F749" s="19"/>
      <c r="G749" s="19"/>
      <c r="H749" s="19"/>
    </row>
    <row r="750" spans="2:8" x14ac:dyDescent="0.25">
      <c r="B750" s="19"/>
      <c r="C750" s="19"/>
      <c r="D750" s="19"/>
      <c r="E750" s="19"/>
      <c r="F750" s="19"/>
      <c r="G750" s="19"/>
      <c r="H750" s="19"/>
    </row>
    <row r="751" spans="2:8" x14ac:dyDescent="0.25">
      <c r="B751" s="19"/>
      <c r="C751" s="19"/>
      <c r="D751" s="19"/>
      <c r="E751" s="19"/>
      <c r="F751" s="19"/>
      <c r="G751" s="19"/>
      <c r="H751" s="19"/>
    </row>
    <row r="752" spans="2:8" x14ac:dyDescent="0.25">
      <c r="B752" s="19"/>
      <c r="C752" s="19"/>
      <c r="D752" s="19"/>
      <c r="E752" s="19"/>
      <c r="F752" s="19"/>
      <c r="G752" s="19"/>
      <c r="H752" s="19"/>
    </row>
    <row r="753" spans="2:8" x14ac:dyDescent="0.25">
      <c r="B753" s="19"/>
      <c r="C753" s="19"/>
      <c r="D753" s="19"/>
      <c r="E753" s="19"/>
      <c r="F753" s="19"/>
      <c r="G753" s="19"/>
      <c r="H753" s="19"/>
    </row>
    <row r="754" spans="2:8" x14ac:dyDescent="0.25">
      <c r="B754" s="19"/>
      <c r="C754" s="19"/>
      <c r="D754" s="19"/>
      <c r="E754" s="19"/>
      <c r="F754" s="19"/>
      <c r="G754" s="19"/>
      <c r="H754" s="19"/>
    </row>
    <row r="755" spans="2:8" x14ac:dyDescent="0.25">
      <c r="B755" s="19"/>
      <c r="C755" s="19"/>
      <c r="D755" s="19"/>
      <c r="E755" s="19"/>
      <c r="F755" s="19"/>
      <c r="G755" s="19"/>
      <c r="H755" s="19"/>
    </row>
    <row r="756" spans="2:8" x14ac:dyDescent="0.25">
      <c r="B756" s="19"/>
      <c r="C756" s="19"/>
      <c r="D756" s="19"/>
      <c r="E756" s="19"/>
      <c r="F756" s="19"/>
      <c r="G756" s="19"/>
      <c r="H756" s="19"/>
    </row>
    <row r="757" spans="2:8" x14ac:dyDescent="0.25">
      <c r="B757" s="19"/>
      <c r="C757" s="19"/>
      <c r="D757" s="19"/>
      <c r="E757" s="19"/>
      <c r="F757" s="19"/>
      <c r="G757" s="19"/>
      <c r="H757" s="19"/>
    </row>
    <row r="758" spans="2:8" x14ac:dyDescent="0.25">
      <c r="B758" s="19"/>
      <c r="C758" s="19"/>
      <c r="D758" s="19"/>
      <c r="E758" s="19"/>
      <c r="F758" s="19"/>
      <c r="G758" s="19"/>
      <c r="H758" s="19"/>
    </row>
    <row r="759" spans="2:8" x14ac:dyDescent="0.25">
      <c r="B759" s="19"/>
      <c r="C759" s="19"/>
      <c r="D759" s="19"/>
      <c r="E759" s="19"/>
      <c r="F759" s="19"/>
      <c r="G759" s="19"/>
      <c r="H759" s="19"/>
    </row>
    <row r="760" spans="2:8" x14ac:dyDescent="0.25">
      <c r="B760" s="19"/>
      <c r="C760" s="19"/>
      <c r="D760" s="19"/>
      <c r="E760" s="19"/>
      <c r="F760" s="19"/>
      <c r="G760" s="19"/>
      <c r="H760" s="19"/>
    </row>
    <row r="761" spans="2:8" x14ac:dyDescent="0.25">
      <c r="B761" s="19"/>
      <c r="C761" s="19"/>
      <c r="D761" s="19"/>
      <c r="E761" s="19"/>
      <c r="F761" s="19"/>
      <c r="G761" s="19"/>
      <c r="H761" s="19"/>
    </row>
    <row r="762" spans="2:8" x14ac:dyDescent="0.25">
      <c r="B762" s="19"/>
      <c r="C762" s="19"/>
      <c r="D762" s="19"/>
      <c r="E762" s="19"/>
      <c r="F762" s="19"/>
      <c r="G762" s="19"/>
      <c r="H762" s="19"/>
    </row>
    <row r="763" spans="2:8" x14ac:dyDescent="0.25">
      <c r="B763" s="19"/>
      <c r="C763" s="19"/>
      <c r="D763" s="19"/>
      <c r="E763" s="19"/>
      <c r="F763" s="19"/>
      <c r="G763" s="19"/>
      <c r="H763" s="19"/>
    </row>
    <row r="764" spans="2:8" x14ac:dyDescent="0.25">
      <c r="B764" s="19"/>
      <c r="C764" s="19"/>
      <c r="D764" s="19"/>
      <c r="E764" s="19"/>
      <c r="F764" s="19"/>
      <c r="G764" s="19"/>
      <c r="H764" s="19"/>
    </row>
    <row r="765" spans="2:8" x14ac:dyDescent="0.25">
      <c r="B765" s="19"/>
      <c r="C765" s="19"/>
      <c r="D765" s="19"/>
      <c r="E765" s="19"/>
      <c r="F765" s="19"/>
      <c r="G765" s="19"/>
      <c r="H765" s="19"/>
    </row>
    <row r="766" spans="2:8" x14ac:dyDescent="0.25">
      <c r="B766" s="19"/>
      <c r="C766" s="19"/>
      <c r="D766" s="19"/>
      <c r="E766" s="19"/>
      <c r="F766" s="19"/>
      <c r="G766" s="19"/>
      <c r="H766" s="19"/>
    </row>
    <row r="767" spans="2:8" x14ac:dyDescent="0.25">
      <c r="B767" s="19"/>
      <c r="C767" s="19"/>
      <c r="D767" s="19"/>
      <c r="E767" s="19"/>
      <c r="F767" s="19"/>
      <c r="G767" s="19"/>
      <c r="H767" s="19"/>
    </row>
    <row r="768" spans="2:8" x14ac:dyDescent="0.25">
      <c r="B768" s="19"/>
      <c r="C768" s="19"/>
      <c r="D768" s="19"/>
      <c r="E768" s="19"/>
      <c r="F768" s="19"/>
      <c r="G768" s="19"/>
      <c r="H768" s="19"/>
    </row>
    <row r="769" spans="2:8" x14ac:dyDescent="0.25">
      <c r="B769" s="19"/>
      <c r="C769" s="19"/>
      <c r="D769" s="19"/>
      <c r="E769" s="19"/>
      <c r="F769" s="19"/>
      <c r="G769" s="19"/>
      <c r="H769" s="19"/>
    </row>
    <row r="770" spans="2:8" x14ac:dyDescent="0.25">
      <c r="B770" s="19"/>
      <c r="C770" s="19"/>
      <c r="D770" s="19"/>
      <c r="E770" s="19"/>
      <c r="F770" s="19"/>
      <c r="G770" s="19"/>
      <c r="H770" s="19"/>
    </row>
    <row r="771" spans="2:8" x14ac:dyDescent="0.25">
      <c r="B771" s="19"/>
      <c r="C771" s="19"/>
      <c r="D771" s="19"/>
      <c r="E771" s="19"/>
      <c r="F771" s="19"/>
      <c r="G771" s="19"/>
      <c r="H771" s="19"/>
    </row>
    <row r="772" spans="2:8" x14ac:dyDescent="0.25">
      <c r="B772" s="19"/>
      <c r="C772" s="19"/>
      <c r="D772" s="19"/>
      <c r="E772" s="19"/>
      <c r="F772" s="19"/>
      <c r="G772" s="19"/>
      <c r="H772" s="19"/>
    </row>
    <row r="773" spans="2:8" x14ac:dyDescent="0.25">
      <c r="B773" s="19"/>
      <c r="C773" s="19"/>
      <c r="D773" s="19"/>
      <c r="E773" s="19"/>
      <c r="F773" s="19"/>
      <c r="G773" s="19"/>
      <c r="H773" s="19"/>
    </row>
    <row r="774" spans="2:8" x14ac:dyDescent="0.25">
      <c r="B774" s="19"/>
      <c r="C774" s="19"/>
      <c r="D774" s="19"/>
      <c r="E774" s="19"/>
      <c r="F774" s="19"/>
      <c r="G774" s="19"/>
      <c r="H774" s="19"/>
    </row>
    <row r="775" spans="2:8" x14ac:dyDescent="0.25">
      <c r="B775" s="19"/>
      <c r="C775" s="19"/>
      <c r="D775" s="19"/>
      <c r="E775" s="19"/>
      <c r="F775" s="19"/>
      <c r="G775" s="19"/>
      <c r="H775" s="19"/>
    </row>
    <row r="776" spans="2:8" x14ac:dyDescent="0.25">
      <c r="B776" s="19"/>
      <c r="C776" s="19"/>
      <c r="D776" s="19"/>
      <c r="E776" s="19"/>
      <c r="F776" s="19"/>
      <c r="G776" s="19"/>
      <c r="H776" s="19"/>
    </row>
    <row r="777" spans="2:8" x14ac:dyDescent="0.25">
      <c r="B777" s="19"/>
      <c r="C777" s="19"/>
      <c r="D777" s="19"/>
      <c r="E777" s="19"/>
      <c r="F777" s="19"/>
      <c r="G777" s="19"/>
      <c r="H777" s="19"/>
    </row>
    <row r="778" spans="2:8" x14ac:dyDescent="0.25">
      <c r="B778" s="19"/>
      <c r="C778" s="19"/>
      <c r="D778" s="19"/>
      <c r="E778" s="19"/>
      <c r="F778" s="19"/>
      <c r="G778" s="19"/>
      <c r="H778" s="19"/>
    </row>
    <row r="779" spans="2:8" x14ac:dyDescent="0.25">
      <c r="B779" s="19"/>
      <c r="C779" s="19"/>
      <c r="D779" s="19"/>
      <c r="E779" s="19"/>
      <c r="F779" s="19"/>
      <c r="G779" s="19"/>
      <c r="H779" s="19"/>
    </row>
    <row r="780" spans="2:8" x14ac:dyDescent="0.25">
      <c r="B780" s="19"/>
      <c r="C780" s="19"/>
      <c r="D780" s="19"/>
      <c r="E780" s="19"/>
      <c r="F780" s="19"/>
      <c r="G780" s="19"/>
      <c r="H780" s="19"/>
    </row>
    <row r="781" spans="2:8" x14ac:dyDescent="0.25">
      <c r="B781" s="19"/>
      <c r="C781" s="19"/>
      <c r="D781" s="19"/>
      <c r="E781" s="19"/>
      <c r="F781" s="19"/>
      <c r="G781" s="19"/>
      <c r="H781" s="19"/>
    </row>
    <row r="782" spans="2:8" x14ac:dyDescent="0.25">
      <c r="B782" s="19"/>
      <c r="C782" s="19"/>
      <c r="D782" s="19"/>
      <c r="E782" s="19"/>
      <c r="F782" s="19"/>
      <c r="G782" s="19"/>
      <c r="H782" s="19"/>
    </row>
    <row r="783" spans="2:8" x14ac:dyDescent="0.25">
      <c r="B783" s="19"/>
      <c r="C783" s="19"/>
      <c r="D783" s="19"/>
      <c r="E783" s="19"/>
      <c r="F783" s="19"/>
      <c r="G783" s="19"/>
      <c r="H783" s="19"/>
    </row>
    <row r="784" spans="2:8" x14ac:dyDescent="0.25">
      <c r="B784" s="19"/>
      <c r="C784" s="19"/>
      <c r="D784" s="19"/>
      <c r="E784" s="19"/>
      <c r="F784" s="19"/>
      <c r="G784" s="19"/>
      <c r="H784" s="19"/>
    </row>
    <row r="785" spans="2:8" x14ac:dyDescent="0.25">
      <c r="B785" s="19"/>
      <c r="C785" s="19"/>
      <c r="D785" s="19"/>
      <c r="E785" s="19"/>
      <c r="F785" s="19"/>
      <c r="G785" s="19"/>
      <c r="H785" s="19"/>
    </row>
    <row r="786" spans="2:8" x14ac:dyDescent="0.25">
      <c r="B786" s="19"/>
      <c r="C786" s="19"/>
      <c r="D786" s="19"/>
      <c r="E786" s="19"/>
      <c r="F786" s="19"/>
      <c r="G786" s="19"/>
      <c r="H786" s="19"/>
    </row>
    <row r="787" spans="2:8" x14ac:dyDescent="0.25">
      <c r="B787" s="19"/>
      <c r="C787" s="19"/>
      <c r="D787" s="19"/>
      <c r="E787" s="19"/>
      <c r="F787" s="19"/>
      <c r="G787" s="19"/>
      <c r="H787" s="19"/>
    </row>
    <row r="788" spans="2:8" x14ac:dyDescent="0.25">
      <c r="B788" s="19"/>
      <c r="C788" s="19"/>
      <c r="D788" s="19"/>
      <c r="E788" s="19"/>
      <c r="F788" s="19"/>
      <c r="G788" s="19"/>
      <c r="H788" s="19"/>
    </row>
    <row r="789" spans="2:8" x14ac:dyDescent="0.25">
      <c r="B789" s="19"/>
      <c r="C789" s="19"/>
      <c r="D789" s="19"/>
      <c r="E789" s="19"/>
      <c r="F789" s="19"/>
      <c r="G789" s="19"/>
      <c r="H789" s="19"/>
    </row>
    <row r="790" spans="2:8" x14ac:dyDescent="0.25">
      <c r="B790" s="19"/>
      <c r="C790" s="19"/>
      <c r="D790" s="19"/>
      <c r="E790" s="19"/>
      <c r="F790" s="19"/>
      <c r="G790" s="19"/>
      <c r="H790" s="19"/>
    </row>
    <row r="791" spans="2:8" x14ac:dyDescent="0.25">
      <c r="B791" s="19"/>
      <c r="C791" s="19"/>
      <c r="D791" s="19"/>
      <c r="E791" s="19"/>
      <c r="F791" s="19"/>
      <c r="G791" s="19"/>
      <c r="H791" s="19"/>
    </row>
    <row r="792" spans="2:8" x14ac:dyDescent="0.25">
      <c r="B792" s="19"/>
      <c r="C792" s="19"/>
      <c r="D792" s="19"/>
      <c r="E792" s="19"/>
      <c r="F792" s="19"/>
      <c r="G792" s="19"/>
      <c r="H792" s="19"/>
    </row>
    <row r="793" spans="2:8" x14ac:dyDescent="0.25">
      <c r="B793" s="19"/>
      <c r="C793" s="19"/>
      <c r="D793" s="19"/>
      <c r="E793" s="19"/>
      <c r="F793" s="19"/>
      <c r="G793" s="19"/>
      <c r="H793" s="19"/>
    </row>
    <row r="794" spans="2:8" x14ac:dyDescent="0.25">
      <c r="B794" s="19"/>
      <c r="C794" s="19"/>
      <c r="D794" s="19"/>
      <c r="E794" s="19"/>
      <c r="F794" s="19"/>
      <c r="G794" s="19"/>
      <c r="H794" s="19"/>
    </row>
    <row r="795" spans="2:8" x14ac:dyDescent="0.25">
      <c r="B795" s="19"/>
      <c r="C795" s="19"/>
      <c r="D795" s="19"/>
      <c r="E795" s="19"/>
      <c r="F795" s="19"/>
      <c r="G795" s="19"/>
      <c r="H795" s="19"/>
    </row>
    <row r="796" spans="2:8" x14ac:dyDescent="0.25">
      <c r="B796" s="19"/>
      <c r="C796" s="19"/>
      <c r="D796" s="19"/>
      <c r="E796" s="19"/>
      <c r="F796" s="19"/>
      <c r="G796" s="19"/>
      <c r="H796" s="19"/>
    </row>
    <row r="797" spans="2:8" x14ac:dyDescent="0.25">
      <c r="B797" s="19"/>
      <c r="C797" s="19"/>
      <c r="D797" s="19"/>
      <c r="E797" s="19"/>
      <c r="F797" s="19"/>
      <c r="G797" s="19"/>
      <c r="H797" s="19"/>
    </row>
    <row r="798" spans="2:8" x14ac:dyDescent="0.25">
      <c r="B798" s="19"/>
      <c r="C798" s="19"/>
      <c r="D798" s="19"/>
      <c r="E798" s="19"/>
      <c r="F798" s="19"/>
      <c r="G798" s="19"/>
      <c r="H798" s="19"/>
    </row>
    <row r="799" spans="2:8" x14ac:dyDescent="0.25">
      <c r="B799" s="19"/>
      <c r="C799" s="19"/>
      <c r="D799" s="19"/>
      <c r="E799" s="19"/>
      <c r="F799" s="19"/>
      <c r="G799" s="19"/>
      <c r="H799" s="19"/>
    </row>
    <row r="800" spans="2:8" x14ac:dyDescent="0.25">
      <c r="B800" s="19"/>
      <c r="C800" s="19"/>
      <c r="D800" s="19"/>
      <c r="E800" s="19"/>
      <c r="F800" s="19"/>
      <c r="G800" s="19"/>
      <c r="H800" s="19"/>
    </row>
    <row r="801" spans="2:8" x14ac:dyDescent="0.25">
      <c r="B801" s="19"/>
      <c r="C801" s="19"/>
      <c r="D801" s="19"/>
      <c r="E801" s="19"/>
      <c r="F801" s="19"/>
      <c r="G801" s="19"/>
      <c r="H801" s="19"/>
    </row>
    <row r="802" spans="2:8" x14ac:dyDescent="0.25">
      <c r="B802" s="19"/>
      <c r="C802" s="19"/>
      <c r="D802" s="19"/>
      <c r="E802" s="19"/>
      <c r="F802" s="19"/>
      <c r="G802" s="19"/>
      <c r="H802" s="19"/>
    </row>
    <row r="803" spans="2:8" x14ac:dyDescent="0.25">
      <c r="B803" s="19"/>
      <c r="C803" s="19"/>
      <c r="D803" s="19"/>
      <c r="E803" s="19"/>
      <c r="F803" s="19"/>
      <c r="G803" s="19"/>
      <c r="H803" s="19"/>
    </row>
    <row r="804" spans="2:8" x14ac:dyDescent="0.25">
      <c r="B804" s="19"/>
      <c r="C804" s="19"/>
      <c r="D804" s="19"/>
      <c r="E804" s="19"/>
      <c r="F804" s="19"/>
      <c r="G804" s="19"/>
      <c r="H804" s="19"/>
    </row>
    <row r="805" spans="2:8" x14ac:dyDescent="0.25">
      <c r="B805" s="19"/>
      <c r="C805" s="19"/>
      <c r="D805" s="19"/>
      <c r="E805" s="19"/>
      <c r="F805" s="19"/>
      <c r="G805" s="19"/>
      <c r="H805" s="19"/>
    </row>
    <row r="806" spans="2:8" x14ac:dyDescent="0.25">
      <c r="B806" s="19"/>
      <c r="C806" s="19"/>
      <c r="D806" s="19"/>
      <c r="E806" s="19"/>
      <c r="F806" s="19"/>
      <c r="G806" s="19"/>
      <c r="H806" s="19"/>
    </row>
    <row r="807" spans="2:8" x14ac:dyDescent="0.25">
      <c r="B807" s="19"/>
      <c r="C807" s="19"/>
      <c r="D807" s="19"/>
      <c r="E807" s="19"/>
      <c r="F807" s="19"/>
      <c r="G807" s="19"/>
      <c r="H807" s="19"/>
    </row>
    <row r="808" spans="2:8" x14ac:dyDescent="0.25">
      <c r="B808" s="19"/>
      <c r="C808" s="19"/>
      <c r="D808" s="19"/>
      <c r="E808" s="19"/>
      <c r="F808" s="19"/>
      <c r="G808" s="19"/>
      <c r="H808" s="19"/>
    </row>
    <row r="809" spans="2:8" x14ac:dyDescent="0.25">
      <c r="B809" s="19"/>
      <c r="C809" s="19"/>
      <c r="D809" s="19"/>
      <c r="E809" s="19"/>
      <c r="F809" s="19"/>
      <c r="G809" s="19"/>
      <c r="H809" s="19"/>
    </row>
    <row r="810" spans="2:8" x14ac:dyDescent="0.25">
      <c r="B810" s="19"/>
      <c r="C810" s="19"/>
      <c r="D810" s="19"/>
      <c r="E810" s="19"/>
      <c r="F810" s="19"/>
      <c r="G810" s="19"/>
      <c r="H810" s="19"/>
    </row>
    <row r="811" spans="2:8" x14ac:dyDescent="0.25">
      <c r="B811" s="19"/>
      <c r="C811" s="19"/>
      <c r="D811" s="19"/>
      <c r="E811" s="19"/>
      <c r="F811" s="19"/>
      <c r="G811" s="19"/>
      <c r="H811" s="19"/>
    </row>
    <row r="812" spans="2:8" x14ac:dyDescent="0.25">
      <c r="B812" s="19"/>
      <c r="C812" s="19"/>
      <c r="D812" s="19"/>
      <c r="E812" s="19"/>
      <c r="F812" s="19"/>
      <c r="G812" s="19"/>
      <c r="H812" s="19"/>
    </row>
    <row r="813" spans="2:8" x14ac:dyDescent="0.25">
      <c r="B813" s="19"/>
      <c r="C813" s="19"/>
      <c r="D813" s="19"/>
      <c r="E813" s="19"/>
      <c r="F813" s="19"/>
      <c r="G813" s="19"/>
      <c r="H813" s="19"/>
    </row>
    <row r="814" spans="2:8" x14ac:dyDescent="0.25">
      <c r="B814" s="19"/>
      <c r="C814" s="19"/>
      <c r="D814" s="19"/>
      <c r="E814" s="19"/>
      <c r="F814" s="19"/>
      <c r="G814" s="19"/>
      <c r="H814" s="19"/>
    </row>
    <row r="815" spans="2:8" x14ac:dyDescent="0.25">
      <c r="B815" s="19"/>
      <c r="C815" s="19"/>
      <c r="D815" s="19"/>
      <c r="E815" s="19"/>
      <c r="F815" s="19"/>
      <c r="G815" s="19"/>
      <c r="H815" s="19"/>
    </row>
    <row r="816" spans="2:8" x14ac:dyDescent="0.25">
      <c r="B816" s="19"/>
      <c r="C816" s="19"/>
      <c r="D816" s="19"/>
      <c r="E816" s="19"/>
      <c r="F816" s="19"/>
      <c r="G816" s="19"/>
      <c r="H816" s="19"/>
    </row>
    <row r="817" spans="2:8" x14ac:dyDescent="0.25">
      <c r="B817" s="19"/>
      <c r="C817" s="19"/>
      <c r="D817" s="19"/>
      <c r="E817" s="19"/>
      <c r="F817" s="19"/>
      <c r="G817" s="19"/>
      <c r="H817" s="19"/>
    </row>
    <row r="818" spans="2:8" x14ac:dyDescent="0.25">
      <c r="B818" s="19"/>
      <c r="C818" s="19"/>
      <c r="D818" s="19"/>
      <c r="E818" s="19"/>
      <c r="F818" s="19"/>
      <c r="G818" s="19"/>
      <c r="H818" s="19"/>
    </row>
    <row r="819" spans="2:8" x14ac:dyDescent="0.25">
      <c r="B819" s="19"/>
      <c r="C819" s="19"/>
      <c r="D819" s="19"/>
      <c r="E819" s="19"/>
      <c r="F819" s="19"/>
      <c r="G819" s="19"/>
      <c r="H819" s="19"/>
    </row>
    <row r="820" spans="2:8" x14ac:dyDescent="0.25">
      <c r="B820" s="19"/>
      <c r="C820" s="19"/>
      <c r="D820" s="19"/>
      <c r="E820" s="19"/>
      <c r="F820" s="19"/>
      <c r="G820" s="19"/>
      <c r="H820" s="19"/>
    </row>
    <row r="821" spans="2:8" x14ac:dyDescent="0.25">
      <c r="B821" s="19"/>
      <c r="C821" s="19"/>
      <c r="D821" s="19"/>
      <c r="E821" s="19"/>
      <c r="F821" s="19"/>
      <c r="G821" s="19"/>
      <c r="H821" s="19"/>
    </row>
    <row r="822" spans="2:8" x14ac:dyDescent="0.25">
      <c r="B822" s="19"/>
      <c r="C822" s="19"/>
      <c r="D822" s="19"/>
      <c r="E822" s="19"/>
      <c r="F822" s="19"/>
      <c r="G822" s="19"/>
      <c r="H822" s="19"/>
    </row>
    <row r="823" spans="2:8" x14ac:dyDescent="0.25">
      <c r="B823" s="19"/>
      <c r="C823" s="19"/>
      <c r="D823" s="19"/>
      <c r="E823" s="19"/>
      <c r="F823" s="19"/>
      <c r="G823" s="19"/>
      <c r="H823" s="19"/>
    </row>
    <row r="824" spans="2:8" x14ac:dyDescent="0.25">
      <c r="B824" s="19"/>
      <c r="C824" s="19"/>
      <c r="D824" s="19"/>
      <c r="E824" s="19"/>
      <c r="F824" s="19"/>
      <c r="G824" s="19"/>
      <c r="H824" s="19"/>
    </row>
    <row r="825" spans="2:8" x14ac:dyDescent="0.25">
      <c r="B825" s="19"/>
      <c r="C825" s="19"/>
      <c r="D825" s="19"/>
      <c r="E825" s="19"/>
      <c r="F825" s="19"/>
      <c r="G825" s="19"/>
      <c r="H825" s="19"/>
    </row>
    <row r="826" spans="2:8" x14ac:dyDescent="0.25">
      <c r="B826" s="19"/>
      <c r="C826" s="19"/>
      <c r="D826" s="19"/>
      <c r="E826" s="19"/>
      <c r="F826" s="19"/>
      <c r="G826" s="19"/>
      <c r="H826" s="19"/>
    </row>
    <row r="827" spans="2:8" x14ac:dyDescent="0.25">
      <c r="B827" s="19"/>
      <c r="C827" s="19"/>
      <c r="D827" s="19"/>
      <c r="E827" s="19"/>
      <c r="F827" s="19"/>
      <c r="G827" s="19"/>
      <c r="H827" s="19"/>
    </row>
    <row r="828" spans="2:8" x14ac:dyDescent="0.25">
      <c r="B828" s="19"/>
      <c r="C828" s="19"/>
      <c r="D828" s="19"/>
      <c r="E828" s="19"/>
      <c r="F828" s="19"/>
      <c r="G828" s="19"/>
      <c r="H828" s="19"/>
    </row>
    <row r="829" spans="2:8" x14ac:dyDescent="0.25">
      <c r="B829" s="19"/>
      <c r="C829" s="19"/>
      <c r="D829" s="19"/>
      <c r="E829" s="19"/>
      <c r="F829" s="19"/>
      <c r="G829" s="19"/>
      <c r="H829" s="19"/>
    </row>
    <row r="830" spans="2:8" x14ac:dyDescent="0.25">
      <c r="B830" s="19"/>
      <c r="C830" s="19"/>
      <c r="D830" s="19"/>
      <c r="E830" s="19"/>
      <c r="F830" s="19"/>
      <c r="G830" s="19"/>
      <c r="H830" s="19"/>
    </row>
    <row r="831" spans="2:8" x14ac:dyDescent="0.25">
      <c r="B831" s="19"/>
      <c r="C831" s="19"/>
      <c r="D831" s="19"/>
      <c r="E831" s="19"/>
      <c r="F831" s="19"/>
      <c r="G831" s="19"/>
      <c r="H831" s="19"/>
    </row>
    <row r="832" spans="2:8" x14ac:dyDescent="0.25">
      <c r="B832" s="19"/>
      <c r="C832" s="19"/>
      <c r="D832" s="19"/>
      <c r="E832" s="19"/>
      <c r="F832" s="19"/>
      <c r="G832" s="19"/>
      <c r="H832" s="19"/>
    </row>
    <row r="833" spans="2:8" x14ac:dyDescent="0.25">
      <c r="B833" s="19"/>
      <c r="C833" s="19"/>
      <c r="D833" s="19"/>
      <c r="E833" s="19"/>
      <c r="F833" s="19"/>
      <c r="G833" s="19"/>
      <c r="H833" s="19"/>
    </row>
    <row r="834" spans="2:8" x14ac:dyDescent="0.25">
      <c r="B834" s="19"/>
      <c r="C834" s="19"/>
      <c r="D834" s="19"/>
      <c r="E834" s="19"/>
      <c r="F834" s="19"/>
      <c r="G834" s="19"/>
      <c r="H834" s="19"/>
    </row>
    <row r="835" spans="2:8" x14ac:dyDescent="0.25">
      <c r="B835" s="19"/>
      <c r="C835" s="19"/>
      <c r="D835" s="19"/>
      <c r="E835" s="19"/>
      <c r="F835" s="19"/>
      <c r="G835" s="19"/>
      <c r="H835" s="19"/>
    </row>
    <row r="836" spans="2:8" x14ac:dyDescent="0.25">
      <c r="B836" s="19"/>
      <c r="C836" s="19"/>
      <c r="D836" s="19"/>
      <c r="E836" s="19"/>
      <c r="F836" s="19"/>
      <c r="G836" s="19"/>
      <c r="H836" s="19"/>
    </row>
    <row r="837" spans="2:8" x14ac:dyDescent="0.25">
      <c r="B837" s="19"/>
      <c r="C837" s="19"/>
      <c r="D837" s="19"/>
      <c r="E837" s="19"/>
      <c r="F837" s="19"/>
      <c r="G837" s="19"/>
      <c r="H837" s="19"/>
    </row>
    <row r="838" spans="2:8" x14ac:dyDescent="0.25">
      <c r="B838" s="19"/>
      <c r="C838" s="19"/>
      <c r="D838" s="19"/>
      <c r="E838" s="19"/>
      <c r="F838" s="19"/>
      <c r="G838" s="19"/>
      <c r="H838" s="19"/>
    </row>
    <row r="839" spans="2:8" x14ac:dyDescent="0.25">
      <c r="B839" s="19"/>
      <c r="C839" s="19"/>
      <c r="D839" s="19"/>
      <c r="E839" s="19"/>
      <c r="F839" s="19"/>
      <c r="G839" s="19"/>
      <c r="H839" s="19"/>
    </row>
    <row r="840" spans="2:8" x14ac:dyDescent="0.25">
      <c r="B840" s="19"/>
      <c r="C840" s="19"/>
      <c r="D840" s="19"/>
      <c r="E840" s="19"/>
      <c r="F840" s="19"/>
      <c r="G840" s="19"/>
      <c r="H840" s="19"/>
    </row>
    <row r="841" spans="2:8" x14ac:dyDescent="0.25">
      <c r="B841" s="19"/>
      <c r="C841" s="19"/>
      <c r="D841" s="19"/>
      <c r="E841" s="19"/>
      <c r="F841" s="19"/>
      <c r="G841" s="19"/>
      <c r="H841" s="19"/>
    </row>
    <row r="842" spans="2:8" x14ac:dyDescent="0.25">
      <c r="B842" s="19"/>
      <c r="C842" s="19"/>
      <c r="D842" s="19"/>
      <c r="E842" s="19"/>
      <c r="F842" s="19"/>
      <c r="G842" s="19"/>
      <c r="H842" s="19"/>
    </row>
    <row r="843" spans="2:8" x14ac:dyDescent="0.25">
      <c r="B843" s="19"/>
      <c r="C843" s="19"/>
      <c r="D843" s="19"/>
      <c r="E843" s="19"/>
      <c r="F843" s="19"/>
      <c r="G843" s="19"/>
      <c r="H843" s="19"/>
    </row>
    <row r="844" spans="2:8" x14ac:dyDescent="0.25">
      <c r="B844" s="19"/>
      <c r="C844" s="19"/>
      <c r="D844" s="19"/>
      <c r="E844" s="19"/>
      <c r="F844" s="19"/>
      <c r="G844" s="19"/>
      <c r="H844" s="19"/>
    </row>
    <row r="845" spans="2:8" x14ac:dyDescent="0.25">
      <c r="B845" s="19"/>
      <c r="C845" s="19"/>
      <c r="D845" s="19"/>
      <c r="E845" s="19"/>
      <c r="F845" s="19"/>
      <c r="G845" s="19"/>
      <c r="H845" s="19"/>
    </row>
    <row r="846" spans="2:8" x14ac:dyDescent="0.25">
      <c r="B846" s="19"/>
      <c r="C846" s="19"/>
      <c r="D846" s="19"/>
      <c r="E846" s="19"/>
      <c r="F846" s="19"/>
      <c r="G846" s="19"/>
      <c r="H846" s="19"/>
    </row>
    <row r="847" spans="2:8" x14ac:dyDescent="0.25">
      <c r="B847" s="19"/>
      <c r="C847" s="19"/>
      <c r="D847" s="19"/>
      <c r="E847" s="19"/>
      <c r="F847" s="19"/>
      <c r="G847" s="19"/>
      <c r="H847" s="19"/>
    </row>
    <row r="848" spans="2:8" x14ac:dyDescent="0.25">
      <c r="B848" s="19"/>
      <c r="C848" s="19"/>
      <c r="D848" s="19"/>
      <c r="E848" s="19"/>
      <c r="F848" s="19"/>
      <c r="G848" s="19"/>
      <c r="H848" s="19"/>
    </row>
    <row r="849" spans="2:8" x14ac:dyDescent="0.25">
      <c r="B849" s="19"/>
      <c r="C849" s="19"/>
      <c r="D849" s="19"/>
      <c r="E849" s="19"/>
      <c r="F849" s="19"/>
      <c r="G849" s="19"/>
      <c r="H849" s="19"/>
    </row>
    <row r="850" spans="2:8" x14ac:dyDescent="0.25">
      <c r="B850" s="19"/>
      <c r="C850" s="19"/>
      <c r="D850" s="19"/>
      <c r="E850" s="19"/>
      <c r="F850" s="19"/>
      <c r="G850" s="19"/>
      <c r="H850" s="19"/>
    </row>
    <row r="851" spans="2:8" x14ac:dyDescent="0.25">
      <c r="B851" s="19"/>
      <c r="C851" s="19"/>
      <c r="D851" s="19"/>
      <c r="E851" s="19"/>
      <c r="F851" s="19"/>
      <c r="G851" s="19"/>
      <c r="H851" s="19"/>
    </row>
    <row r="852" spans="2:8" x14ac:dyDescent="0.25">
      <c r="B852" s="19"/>
      <c r="C852" s="19"/>
      <c r="D852" s="19"/>
      <c r="E852" s="19"/>
      <c r="F852" s="19"/>
      <c r="G852" s="19"/>
      <c r="H852" s="19"/>
    </row>
    <row r="853" spans="2:8" x14ac:dyDescent="0.25">
      <c r="B853" s="19"/>
      <c r="C853" s="19"/>
      <c r="D853" s="19"/>
      <c r="E853" s="19"/>
      <c r="F853" s="19"/>
      <c r="G853" s="19"/>
      <c r="H853" s="19"/>
    </row>
    <row r="854" spans="2:8" x14ac:dyDescent="0.25">
      <c r="B854" s="19"/>
      <c r="C854" s="19"/>
      <c r="D854" s="19"/>
      <c r="E854" s="19"/>
      <c r="F854" s="19"/>
      <c r="G854" s="19"/>
      <c r="H854" s="19"/>
    </row>
    <row r="855" spans="2:8" x14ac:dyDescent="0.25">
      <c r="B855" s="19"/>
      <c r="C855" s="19"/>
      <c r="D855" s="19"/>
      <c r="E855" s="19"/>
      <c r="F855" s="19"/>
      <c r="G855" s="19"/>
      <c r="H855" s="19"/>
    </row>
    <row r="856" spans="2:8" x14ac:dyDescent="0.25">
      <c r="B856" s="19"/>
      <c r="C856" s="19"/>
      <c r="D856" s="19"/>
      <c r="E856" s="19"/>
      <c r="F856" s="19"/>
      <c r="G856" s="19"/>
      <c r="H856" s="19"/>
    </row>
    <row r="857" spans="2:8" x14ac:dyDescent="0.25">
      <c r="B857" s="19"/>
      <c r="C857" s="19"/>
      <c r="D857" s="19"/>
      <c r="E857" s="19"/>
      <c r="F857" s="19"/>
      <c r="G857" s="19"/>
      <c r="H857" s="19"/>
    </row>
    <row r="858" spans="2:8" x14ac:dyDescent="0.25">
      <c r="B858" s="19"/>
      <c r="C858" s="19"/>
      <c r="D858" s="19"/>
      <c r="E858" s="19"/>
      <c r="F858" s="19"/>
      <c r="G858" s="19"/>
      <c r="H858" s="19"/>
    </row>
    <row r="859" spans="2:8" x14ac:dyDescent="0.25">
      <c r="B859" s="19"/>
      <c r="C859" s="19"/>
      <c r="D859" s="19"/>
      <c r="E859" s="19"/>
      <c r="F859" s="19"/>
      <c r="G859" s="19"/>
      <c r="H859" s="19"/>
    </row>
    <row r="860" spans="2:8" x14ac:dyDescent="0.25">
      <c r="B860" s="19"/>
      <c r="C860" s="19"/>
      <c r="D860" s="19"/>
      <c r="E860" s="19"/>
      <c r="F860" s="19"/>
      <c r="G860" s="19"/>
      <c r="H860" s="19"/>
    </row>
    <row r="861" spans="2:8" x14ac:dyDescent="0.25">
      <c r="B861" s="19"/>
      <c r="C861" s="19"/>
      <c r="D861" s="19"/>
      <c r="E861" s="19"/>
      <c r="F861" s="19"/>
      <c r="G861" s="19"/>
      <c r="H861" s="19"/>
    </row>
    <row r="862" spans="2:8" x14ac:dyDescent="0.25">
      <c r="B862" s="19"/>
      <c r="C862" s="19"/>
      <c r="D862" s="19"/>
      <c r="E862" s="19"/>
      <c r="F862" s="19"/>
      <c r="G862" s="19"/>
      <c r="H862" s="19"/>
    </row>
    <row r="863" spans="2:8" x14ac:dyDescent="0.25">
      <c r="B863" s="19"/>
      <c r="C863" s="19"/>
      <c r="D863" s="19"/>
      <c r="E863" s="19"/>
      <c r="F863" s="19"/>
      <c r="G863" s="19"/>
      <c r="H863" s="19"/>
    </row>
    <row r="864" spans="2:8" x14ac:dyDescent="0.25">
      <c r="B864" s="19"/>
      <c r="C864" s="19"/>
      <c r="D864" s="19"/>
      <c r="E864" s="19"/>
      <c r="F864" s="19"/>
      <c r="G864" s="19"/>
      <c r="H864" s="19"/>
    </row>
    <row r="865" spans="2:8" x14ac:dyDescent="0.25">
      <c r="B865" s="19"/>
      <c r="C865" s="19"/>
      <c r="D865" s="19"/>
      <c r="E865" s="19"/>
      <c r="F865" s="19"/>
      <c r="G865" s="19"/>
      <c r="H865" s="19"/>
    </row>
    <row r="866" spans="2:8" x14ac:dyDescent="0.25">
      <c r="B866" s="19"/>
      <c r="C866" s="19"/>
      <c r="D866" s="19"/>
      <c r="E866" s="19"/>
      <c r="F866" s="19"/>
      <c r="G866" s="19"/>
      <c r="H866" s="19"/>
    </row>
    <row r="867" spans="2:8" x14ac:dyDescent="0.25">
      <c r="B867" s="19"/>
      <c r="C867" s="19"/>
      <c r="D867" s="19"/>
      <c r="E867" s="19"/>
      <c r="F867" s="19"/>
      <c r="G867" s="19"/>
      <c r="H867" s="19"/>
    </row>
    <row r="868" spans="2:8" x14ac:dyDescent="0.25">
      <c r="B868" s="19"/>
      <c r="C868" s="19"/>
      <c r="D868" s="19"/>
      <c r="E868" s="19"/>
      <c r="F868" s="19"/>
      <c r="G868" s="19"/>
      <c r="H868" s="19"/>
    </row>
    <row r="869" spans="2:8" x14ac:dyDescent="0.25">
      <c r="B869" s="19"/>
      <c r="C869" s="19"/>
      <c r="D869" s="19"/>
      <c r="E869" s="19"/>
      <c r="F869" s="19"/>
      <c r="G869" s="19"/>
      <c r="H869" s="19"/>
    </row>
    <row r="870" spans="2:8" x14ac:dyDescent="0.25">
      <c r="B870" s="19"/>
      <c r="C870" s="19"/>
      <c r="D870" s="19"/>
      <c r="E870" s="19"/>
      <c r="F870" s="19"/>
      <c r="G870" s="19"/>
      <c r="H870" s="19"/>
    </row>
    <row r="871" spans="2:8" x14ac:dyDescent="0.25">
      <c r="B871" s="19"/>
      <c r="C871" s="19"/>
      <c r="D871" s="19"/>
      <c r="E871" s="19"/>
      <c r="F871" s="19"/>
      <c r="G871" s="19"/>
      <c r="H871" s="19"/>
    </row>
    <row r="872" spans="2:8" x14ac:dyDescent="0.25">
      <c r="B872" s="19"/>
      <c r="C872" s="19"/>
      <c r="D872" s="19"/>
      <c r="E872" s="19"/>
      <c r="F872" s="19"/>
      <c r="G872" s="19"/>
      <c r="H872" s="19"/>
    </row>
    <row r="873" spans="2:8" x14ac:dyDescent="0.25">
      <c r="B873" s="19"/>
      <c r="C873" s="19"/>
      <c r="D873" s="19"/>
      <c r="E873" s="19"/>
      <c r="F873" s="19"/>
      <c r="G873" s="19"/>
      <c r="H873" s="19"/>
    </row>
    <row r="874" spans="2:8" x14ac:dyDescent="0.25">
      <c r="B874" s="19"/>
      <c r="C874" s="19"/>
      <c r="D874" s="19"/>
      <c r="E874" s="19"/>
      <c r="F874" s="19"/>
      <c r="G874" s="19"/>
      <c r="H874" s="19"/>
    </row>
    <row r="875" spans="2:8" x14ac:dyDescent="0.25">
      <c r="B875" s="19"/>
      <c r="C875" s="19"/>
      <c r="D875" s="19"/>
      <c r="E875" s="19"/>
      <c r="F875" s="19"/>
      <c r="G875" s="19"/>
      <c r="H875" s="19"/>
    </row>
    <row r="876" spans="2:8" x14ac:dyDescent="0.25">
      <c r="B876" s="19"/>
      <c r="C876" s="19"/>
      <c r="D876" s="19"/>
      <c r="E876" s="19"/>
      <c r="F876" s="19"/>
      <c r="G876" s="19"/>
      <c r="H876" s="19"/>
    </row>
    <row r="877" spans="2:8" x14ac:dyDescent="0.25">
      <c r="B877" s="19"/>
      <c r="C877" s="19"/>
      <c r="D877" s="19"/>
      <c r="E877" s="19"/>
      <c r="F877" s="19"/>
      <c r="G877" s="19"/>
      <c r="H877" s="19"/>
    </row>
    <row r="878" spans="2:8" x14ac:dyDescent="0.25">
      <c r="B878" s="19"/>
      <c r="C878" s="19"/>
      <c r="D878" s="19"/>
      <c r="E878" s="19"/>
      <c r="F878" s="19"/>
      <c r="G878" s="19"/>
      <c r="H878" s="19"/>
    </row>
    <row r="879" spans="2:8" x14ac:dyDescent="0.25">
      <c r="B879" s="19"/>
      <c r="C879" s="19"/>
      <c r="D879" s="19"/>
      <c r="E879" s="19"/>
      <c r="F879" s="19"/>
      <c r="G879" s="19"/>
      <c r="H879" s="19"/>
    </row>
    <row r="880" spans="2:8" x14ac:dyDescent="0.25">
      <c r="B880" s="19"/>
      <c r="C880" s="19"/>
      <c r="D880" s="19"/>
      <c r="E880" s="19"/>
      <c r="F880" s="19"/>
      <c r="G880" s="19"/>
      <c r="H880" s="19"/>
    </row>
    <row r="881" spans="2:8" x14ac:dyDescent="0.25">
      <c r="B881" s="19"/>
      <c r="C881" s="19"/>
      <c r="D881" s="19"/>
      <c r="E881" s="19"/>
      <c r="F881" s="19"/>
      <c r="G881" s="19"/>
      <c r="H881" s="19"/>
    </row>
    <row r="882" spans="2:8" x14ac:dyDescent="0.25">
      <c r="B882" s="19"/>
      <c r="C882" s="19"/>
      <c r="D882" s="19"/>
      <c r="E882" s="19"/>
      <c r="F882" s="19"/>
      <c r="G882" s="19"/>
      <c r="H882" s="19"/>
    </row>
    <row r="883" spans="2:8" x14ac:dyDescent="0.25">
      <c r="B883" s="19"/>
      <c r="C883" s="19"/>
      <c r="D883" s="19"/>
      <c r="E883" s="19"/>
      <c r="F883" s="19"/>
      <c r="G883" s="19"/>
      <c r="H883" s="19"/>
    </row>
    <row r="884" spans="2:8" x14ac:dyDescent="0.25">
      <c r="B884" s="19"/>
      <c r="C884" s="19"/>
      <c r="D884" s="19"/>
      <c r="E884" s="19"/>
      <c r="F884" s="19"/>
      <c r="G884" s="19"/>
      <c r="H884" s="19"/>
    </row>
    <row r="885" spans="2:8" x14ac:dyDescent="0.25">
      <c r="B885" s="19"/>
      <c r="C885" s="19"/>
      <c r="D885" s="19"/>
      <c r="E885" s="19"/>
      <c r="F885" s="19"/>
      <c r="G885" s="19"/>
      <c r="H885" s="19"/>
    </row>
    <row r="886" spans="2:8" x14ac:dyDescent="0.25">
      <c r="B886" s="19"/>
      <c r="C886" s="19"/>
      <c r="D886" s="19"/>
      <c r="E886" s="19"/>
      <c r="F886" s="19"/>
      <c r="G886" s="19"/>
      <c r="H886" s="19"/>
    </row>
    <row r="887" spans="2:8" x14ac:dyDescent="0.25">
      <c r="B887" s="19"/>
      <c r="C887" s="19"/>
      <c r="D887" s="19"/>
      <c r="E887" s="19"/>
      <c r="F887" s="19"/>
      <c r="G887" s="19"/>
      <c r="H887" s="19"/>
    </row>
    <row r="888" spans="2:8" x14ac:dyDescent="0.25">
      <c r="B888" s="19"/>
      <c r="C888" s="19"/>
      <c r="D888" s="19"/>
      <c r="E888" s="19"/>
      <c r="F888" s="19"/>
      <c r="G888" s="19"/>
      <c r="H888" s="19"/>
    </row>
    <row r="889" spans="2:8" x14ac:dyDescent="0.25">
      <c r="B889" s="19"/>
      <c r="C889" s="19"/>
      <c r="D889" s="19"/>
      <c r="E889" s="19"/>
      <c r="F889" s="19"/>
      <c r="G889" s="19"/>
      <c r="H889" s="19"/>
    </row>
    <row r="890" spans="2:8" x14ac:dyDescent="0.25">
      <c r="B890" s="19"/>
      <c r="C890" s="19"/>
      <c r="D890" s="19"/>
      <c r="E890" s="19"/>
      <c r="F890" s="19"/>
      <c r="G890" s="19"/>
      <c r="H890" s="19"/>
    </row>
    <row r="891" spans="2:8" x14ac:dyDescent="0.25">
      <c r="B891" s="19"/>
      <c r="C891" s="19"/>
      <c r="D891" s="19"/>
      <c r="E891" s="19"/>
      <c r="F891" s="19"/>
      <c r="G891" s="19"/>
      <c r="H891" s="19"/>
    </row>
    <row r="892" spans="2:8" x14ac:dyDescent="0.25">
      <c r="B892" s="19"/>
      <c r="C892" s="19"/>
      <c r="D892" s="19"/>
      <c r="E892" s="19"/>
      <c r="F892" s="19"/>
      <c r="G892" s="19"/>
      <c r="H892" s="19"/>
    </row>
    <row r="893" spans="2:8" x14ac:dyDescent="0.25">
      <c r="B893" s="19"/>
      <c r="C893" s="19"/>
      <c r="D893" s="19"/>
      <c r="E893" s="19"/>
      <c r="F893" s="19"/>
      <c r="G893" s="19"/>
      <c r="H893" s="19"/>
    </row>
    <row r="894" spans="2:8" x14ac:dyDescent="0.25">
      <c r="B894" s="19"/>
      <c r="C894" s="19"/>
      <c r="D894" s="19"/>
      <c r="E894" s="19"/>
      <c r="F894" s="19"/>
      <c r="G894" s="19"/>
      <c r="H894" s="19"/>
    </row>
    <row r="895" spans="2:8" x14ac:dyDescent="0.25">
      <c r="B895" s="19"/>
      <c r="C895" s="19"/>
      <c r="D895" s="19"/>
      <c r="E895" s="19"/>
      <c r="F895" s="19"/>
      <c r="G895" s="19"/>
      <c r="H895" s="19"/>
    </row>
    <row r="896" spans="2:8" x14ac:dyDescent="0.25">
      <c r="B896" s="19"/>
      <c r="C896" s="19"/>
      <c r="D896" s="19"/>
      <c r="E896" s="19"/>
      <c r="F896" s="19"/>
      <c r="G896" s="19"/>
      <c r="H896" s="19"/>
    </row>
    <row r="897" spans="2:8" x14ac:dyDescent="0.25">
      <c r="B897" s="19"/>
      <c r="C897" s="19"/>
      <c r="D897" s="19"/>
      <c r="E897" s="19"/>
      <c r="F897" s="19"/>
      <c r="G897" s="19"/>
      <c r="H897" s="19"/>
    </row>
    <row r="898" spans="2:8" x14ac:dyDescent="0.25">
      <c r="B898" s="19"/>
      <c r="C898" s="19"/>
      <c r="D898" s="19"/>
      <c r="E898" s="19"/>
      <c r="F898" s="19"/>
      <c r="G898" s="19"/>
      <c r="H898" s="19"/>
    </row>
    <row r="899" spans="2:8" x14ac:dyDescent="0.25">
      <c r="B899" s="19"/>
      <c r="C899" s="19"/>
      <c r="D899" s="19"/>
      <c r="E899" s="19"/>
      <c r="F899" s="19"/>
      <c r="G899" s="19"/>
      <c r="H899" s="19"/>
    </row>
    <row r="900" spans="2:8" x14ac:dyDescent="0.25">
      <c r="B900" s="19"/>
      <c r="C900" s="19"/>
      <c r="D900" s="19"/>
      <c r="E900" s="19"/>
      <c r="F900" s="19"/>
      <c r="G900" s="19"/>
      <c r="H900" s="19"/>
    </row>
    <row r="901" spans="2:8" x14ac:dyDescent="0.25">
      <c r="B901" s="19"/>
      <c r="C901" s="19"/>
      <c r="D901" s="19"/>
      <c r="E901" s="19"/>
      <c r="F901" s="19"/>
      <c r="G901" s="19"/>
      <c r="H901" s="19"/>
    </row>
    <row r="902" spans="2:8" x14ac:dyDescent="0.25">
      <c r="B902" s="19"/>
      <c r="C902" s="19"/>
      <c r="D902" s="19"/>
      <c r="E902" s="19"/>
      <c r="F902" s="19"/>
      <c r="G902" s="19"/>
      <c r="H902" s="19"/>
    </row>
    <row r="903" spans="2:8" x14ac:dyDescent="0.25">
      <c r="B903" s="19"/>
      <c r="C903" s="19"/>
      <c r="D903" s="19"/>
      <c r="E903" s="19"/>
      <c r="F903" s="19"/>
      <c r="G903" s="19"/>
      <c r="H903" s="19"/>
    </row>
    <row r="904" spans="2:8" x14ac:dyDescent="0.25">
      <c r="B904" s="19"/>
      <c r="C904" s="19"/>
      <c r="D904" s="19"/>
      <c r="E904" s="19"/>
      <c r="F904" s="19"/>
      <c r="G904" s="19"/>
      <c r="H904" s="19"/>
    </row>
    <row r="905" spans="2:8" x14ac:dyDescent="0.25">
      <c r="B905" s="19"/>
      <c r="C905" s="19"/>
      <c r="D905" s="19"/>
      <c r="E905" s="19"/>
      <c r="F905" s="19"/>
      <c r="G905" s="19"/>
      <c r="H905" s="19"/>
    </row>
    <row r="906" spans="2:8" x14ac:dyDescent="0.25">
      <c r="B906" s="19"/>
      <c r="C906" s="19"/>
      <c r="D906" s="19"/>
      <c r="E906" s="19"/>
      <c r="F906" s="19"/>
      <c r="G906" s="19"/>
      <c r="H906" s="19"/>
    </row>
    <row r="907" spans="2:8" x14ac:dyDescent="0.25">
      <c r="B907" s="19"/>
      <c r="C907" s="19"/>
      <c r="D907" s="19"/>
      <c r="E907" s="19"/>
      <c r="F907" s="19"/>
      <c r="G907" s="19"/>
      <c r="H907" s="19"/>
    </row>
    <row r="908" spans="2:8" x14ac:dyDescent="0.25">
      <c r="B908" s="19"/>
      <c r="C908" s="19"/>
      <c r="D908" s="19"/>
      <c r="E908" s="19"/>
      <c r="F908" s="19"/>
      <c r="G908" s="19"/>
      <c r="H908" s="19"/>
    </row>
    <row r="909" spans="2:8" x14ac:dyDescent="0.25">
      <c r="B909" s="19"/>
      <c r="C909" s="19"/>
      <c r="D909" s="19"/>
      <c r="E909" s="19"/>
      <c r="F909" s="19"/>
      <c r="G909" s="19"/>
      <c r="H909" s="19"/>
    </row>
    <row r="910" spans="2:8" x14ac:dyDescent="0.25">
      <c r="B910" s="19"/>
      <c r="C910" s="19"/>
      <c r="D910" s="19"/>
      <c r="E910" s="19"/>
      <c r="F910" s="19"/>
      <c r="G910" s="19"/>
      <c r="H910" s="19"/>
    </row>
    <row r="911" spans="2:8" x14ac:dyDescent="0.25">
      <c r="B911" s="19"/>
      <c r="C911" s="19"/>
      <c r="D911" s="19"/>
      <c r="E911" s="19"/>
      <c r="F911" s="19"/>
      <c r="G911" s="19"/>
      <c r="H911" s="19"/>
    </row>
    <row r="912" spans="2:8" x14ac:dyDescent="0.25">
      <c r="B912" s="19"/>
      <c r="C912" s="19"/>
      <c r="D912" s="19"/>
      <c r="E912" s="19"/>
      <c r="F912" s="19"/>
      <c r="G912" s="19"/>
      <c r="H912" s="19"/>
    </row>
    <row r="913" spans="2:8" x14ac:dyDescent="0.25">
      <c r="B913" s="19"/>
      <c r="C913" s="19"/>
      <c r="D913" s="19"/>
      <c r="E913" s="19"/>
      <c r="F913" s="19"/>
      <c r="G913" s="19"/>
      <c r="H913" s="19"/>
    </row>
    <row r="914" spans="2:8" x14ac:dyDescent="0.25">
      <c r="B914" s="19"/>
      <c r="C914" s="19"/>
      <c r="D914" s="19"/>
      <c r="E914" s="19"/>
      <c r="F914" s="19"/>
      <c r="G914" s="19"/>
      <c r="H914" s="19"/>
    </row>
    <row r="915" spans="2:8" x14ac:dyDescent="0.25">
      <c r="B915" s="19"/>
      <c r="C915" s="19"/>
      <c r="D915" s="19"/>
      <c r="E915" s="19"/>
      <c r="F915" s="19"/>
      <c r="G915" s="19"/>
      <c r="H915" s="19"/>
    </row>
    <row r="916" spans="2:8" x14ac:dyDescent="0.25">
      <c r="B916" s="19"/>
      <c r="C916" s="19"/>
      <c r="D916" s="19"/>
      <c r="E916" s="19"/>
      <c r="F916" s="19"/>
      <c r="G916" s="19"/>
      <c r="H916" s="19"/>
    </row>
    <row r="917" spans="2:8" x14ac:dyDescent="0.25">
      <c r="B917" s="19"/>
      <c r="C917" s="19"/>
      <c r="D917" s="19"/>
      <c r="E917" s="19"/>
      <c r="F917" s="19"/>
      <c r="G917" s="19"/>
      <c r="H917" s="19"/>
    </row>
    <row r="918" spans="2:8" x14ac:dyDescent="0.25">
      <c r="B918" s="19"/>
      <c r="C918" s="19"/>
      <c r="D918" s="19"/>
      <c r="E918" s="19"/>
      <c r="F918" s="19"/>
      <c r="G918" s="19"/>
      <c r="H918" s="19"/>
    </row>
    <row r="919" spans="2:8" x14ac:dyDescent="0.25">
      <c r="B919" s="19"/>
      <c r="C919" s="19"/>
      <c r="D919" s="19"/>
      <c r="E919" s="19"/>
      <c r="F919" s="19"/>
      <c r="G919" s="19"/>
      <c r="H919" s="19"/>
    </row>
    <row r="920" spans="2:8" x14ac:dyDescent="0.25">
      <c r="B920" s="19"/>
      <c r="C920" s="19"/>
      <c r="D920" s="19"/>
      <c r="E920" s="19"/>
      <c r="F920" s="19"/>
      <c r="G920" s="19"/>
      <c r="H920" s="19"/>
    </row>
    <row r="921" spans="2:8" x14ac:dyDescent="0.25">
      <c r="B921" s="19"/>
      <c r="C921" s="19"/>
      <c r="D921" s="19"/>
      <c r="E921" s="19"/>
      <c r="F921" s="19"/>
      <c r="G921" s="19"/>
      <c r="H921" s="19"/>
    </row>
    <row r="922" spans="2:8" x14ac:dyDescent="0.25">
      <c r="B922" s="19"/>
      <c r="C922" s="19"/>
      <c r="D922" s="19"/>
      <c r="E922" s="19"/>
      <c r="F922" s="19"/>
      <c r="G922" s="19"/>
      <c r="H922" s="19"/>
    </row>
    <row r="923" spans="2:8" x14ac:dyDescent="0.25">
      <c r="B923" s="19"/>
      <c r="C923" s="19"/>
      <c r="D923" s="19"/>
      <c r="E923" s="19"/>
      <c r="F923" s="19"/>
      <c r="G923" s="19"/>
      <c r="H923" s="19"/>
    </row>
    <row r="924" spans="2:8" x14ac:dyDescent="0.25">
      <c r="B924" s="19"/>
      <c r="C924" s="19"/>
      <c r="D924" s="19"/>
      <c r="E924" s="19"/>
      <c r="F924" s="19"/>
      <c r="G924" s="19"/>
      <c r="H924" s="19"/>
    </row>
    <row r="925" spans="2:8" x14ac:dyDescent="0.25">
      <c r="B925" s="19"/>
      <c r="C925" s="19"/>
      <c r="D925" s="19"/>
      <c r="E925" s="19"/>
      <c r="F925" s="19"/>
      <c r="G925" s="19"/>
      <c r="H925" s="19"/>
    </row>
    <row r="926" spans="2:8" x14ac:dyDescent="0.25">
      <c r="B926" s="19"/>
      <c r="C926" s="19"/>
      <c r="D926" s="19"/>
      <c r="E926" s="19"/>
      <c r="F926" s="19"/>
      <c r="G926" s="19"/>
      <c r="H926" s="19"/>
    </row>
    <row r="927" spans="2:8" x14ac:dyDescent="0.25">
      <c r="B927" s="19"/>
      <c r="C927" s="19"/>
      <c r="D927" s="19"/>
      <c r="E927" s="19"/>
      <c r="F927" s="19"/>
      <c r="G927" s="19"/>
      <c r="H927" s="19"/>
    </row>
    <row r="928" spans="2:8" x14ac:dyDescent="0.25">
      <c r="B928" s="19"/>
      <c r="C928" s="19"/>
      <c r="D928" s="19"/>
      <c r="E928" s="19"/>
      <c r="F928" s="19"/>
      <c r="G928" s="19"/>
      <c r="H928" s="19"/>
    </row>
    <row r="929" spans="2:8" x14ac:dyDescent="0.25">
      <c r="B929" s="19"/>
      <c r="C929" s="19"/>
      <c r="D929" s="19"/>
      <c r="E929" s="19"/>
      <c r="F929" s="19"/>
      <c r="G929" s="19"/>
      <c r="H929" s="19"/>
    </row>
    <row r="930" spans="2:8" x14ac:dyDescent="0.25">
      <c r="B930" s="19"/>
      <c r="C930" s="19"/>
      <c r="D930" s="19"/>
      <c r="E930" s="19"/>
      <c r="F930" s="19"/>
      <c r="G930" s="19"/>
      <c r="H930" s="19"/>
    </row>
    <row r="931" spans="2:8" x14ac:dyDescent="0.25">
      <c r="B931" s="19"/>
      <c r="C931" s="19"/>
      <c r="D931" s="19"/>
      <c r="E931" s="19"/>
      <c r="F931" s="19"/>
      <c r="G931" s="19"/>
      <c r="H931" s="19"/>
    </row>
    <row r="932" spans="2:8" x14ac:dyDescent="0.25">
      <c r="B932" s="19"/>
      <c r="C932" s="19"/>
      <c r="D932" s="19"/>
      <c r="E932" s="19"/>
      <c r="F932" s="19"/>
      <c r="G932" s="19"/>
      <c r="H932" s="19"/>
    </row>
    <row r="933" spans="2:8" x14ac:dyDescent="0.25">
      <c r="B933" s="19"/>
      <c r="C933" s="19"/>
      <c r="D933" s="19"/>
      <c r="E933" s="19"/>
      <c r="F933" s="19"/>
      <c r="G933" s="19"/>
      <c r="H933" s="19"/>
    </row>
    <row r="934" spans="2:8" x14ac:dyDescent="0.25">
      <c r="B934" s="19"/>
      <c r="C934" s="19"/>
      <c r="D934" s="19"/>
      <c r="E934" s="19"/>
      <c r="F934" s="19"/>
      <c r="G934" s="19"/>
      <c r="H934" s="19"/>
    </row>
    <row r="935" spans="2:8" x14ac:dyDescent="0.25">
      <c r="B935" s="19"/>
      <c r="C935" s="19"/>
      <c r="D935" s="19"/>
      <c r="E935" s="19"/>
      <c r="F935" s="19"/>
      <c r="G935" s="19"/>
      <c r="H935" s="19"/>
    </row>
    <row r="936" spans="2:8" x14ac:dyDescent="0.25">
      <c r="B936" s="19"/>
      <c r="C936" s="19"/>
      <c r="D936" s="19"/>
      <c r="E936" s="19"/>
      <c r="F936" s="19"/>
      <c r="G936" s="19"/>
      <c r="H936" s="19"/>
    </row>
    <row r="937" spans="2:8" x14ac:dyDescent="0.25">
      <c r="B937" s="19"/>
      <c r="C937" s="19"/>
      <c r="D937" s="19"/>
      <c r="E937" s="19"/>
      <c r="F937" s="19"/>
      <c r="G937" s="19"/>
      <c r="H937" s="19"/>
    </row>
    <row r="938" spans="2:8" x14ac:dyDescent="0.25">
      <c r="B938" s="19"/>
      <c r="C938" s="19"/>
      <c r="D938" s="19"/>
      <c r="E938" s="19"/>
      <c r="F938" s="19"/>
      <c r="G938" s="19"/>
      <c r="H938" s="19"/>
    </row>
    <row r="939" spans="2:8" x14ac:dyDescent="0.25">
      <c r="B939" s="19"/>
      <c r="C939" s="19"/>
      <c r="D939" s="19"/>
      <c r="E939" s="19"/>
      <c r="F939" s="19"/>
      <c r="G939" s="19"/>
      <c r="H939" s="19"/>
    </row>
    <row r="940" spans="2:8" x14ac:dyDescent="0.25">
      <c r="B940" s="19"/>
      <c r="C940" s="19"/>
      <c r="D940" s="19"/>
      <c r="E940" s="19"/>
      <c r="F940" s="19"/>
      <c r="G940" s="19"/>
      <c r="H940" s="19"/>
    </row>
    <row r="941" spans="2:8" x14ac:dyDescent="0.25">
      <c r="B941" s="19"/>
      <c r="C941" s="19"/>
      <c r="D941" s="19"/>
      <c r="E941" s="19"/>
      <c r="F941" s="19"/>
      <c r="G941" s="19"/>
      <c r="H941" s="19"/>
    </row>
    <row r="942" spans="2:8" x14ac:dyDescent="0.25">
      <c r="B942" s="19"/>
      <c r="C942" s="19"/>
      <c r="D942" s="19"/>
      <c r="E942" s="19"/>
      <c r="F942" s="19"/>
      <c r="G942" s="19"/>
      <c r="H942" s="19"/>
    </row>
    <row r="943" spans="2:8" x14ac:dyDescent="0.25">
      <c r="B943" s="19"/>
      <c r="C943" s="19"/>
      <c r="D943" s="19"/>
      <c r="E943" s="19"/>
      <c r="F943" s="19"/>
      <c r="G943" s="19"/>
      <c r="H943" s="19"/>
    </row>
    <row r="944" spans="2:8" x14ac:dyDescent="0.25">
      <c r="B944" s="19"/>
      <c r="C944" s="19"/>
      <c r="D944" s="19"/>
      <c r="E944" s="19"/>
      <c r="F944" s="19"/>
      <c r="G944" s="19"/>
      <c r="H944" s="19"/>
    </row>
    <row r="945" spans="2:8" x14ac:dyDescent="0.25">
      <c r="B945" s="19"/>
      <c r="C945" s="19"/>
      <c r="D945" s="19"/>
      <c r="E945" s="19"/>
      <c r="F945" s="19"/>
      <c r="G945" s="19"/>
      <c r="H945" s="19"/>
    </row>
    <row r="946" spans="2:8" x14ac:dyDescent="0.25">
      <c r="B946" s="19"/>
      <c r="C946" s="19"/>
      <c r="D946" s="19"/>
      <c r="E946" s="19"/>
      <c r="F946" s="19"/>
      <c r="G946" s="19"/>
      <c r="H946" s="19"/>
    </row>
    <row r="947" spans="2:8" x14ac:dyDescent="0.25">
      <c r="B947" s="19"/>
      <c r="C947" s="19"/>
      <c r="D947" s="19"/>
      <c r="E947" s="19"/>
      <c r="F947" s="19"/>
      <c r="G947" s="19"/>
      <c r="H947" s="19"/>
    </row>
    <row r="948" spans="2:8" x14ac:dyDescent="0.25">
      <c r="B948" s="19"/>
      <c r="C948" s="19"/>
      <c r="D948" s="19"/>
      <c r="E948" s="19"/>
      <c r="F948" s="19"/>
      <c r="G948" s="19"/>
      <c r="H948" s="19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indexed="22"/>
    <pageSetUpPr fitToPage="1"/>
  </sheetPr>
  <dimension ref="A1:L948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3.85546875" style="4" customWidth="1"/>
    <col min="2" max="2" width="17.7109375" style="3" bestFit="1" customWidth="1"/>
    <col min="3" max="3" width="16" style="3" bestFit="1" customWidth="1"/>
    <col min="4" max="4" width="14.85546875" style="3" bestFit="1" customWidth="1"/>
    <col min="5" max="5" width="17.28515625" style="3" bestFit="1" customWidth="1"/>
    <col min="6" max="6" width="16" style="3" bestFit="1" customWidth="1"/>
    <col min="7" max="7" width="16" style="4" bestFit="1" customWidth="1"/>
    <col min="8" max="8" width="16" style="3" bestFit="1" customWidth="1"/>
    <col min="9" max="16384" width="13.7109375" style="3"/>
  </cols>
  <sheetData>
    <row r="1" spans="1:8" s="23" customFormat="1" x14ac:dyDescent="0.25">
      <c r="A1" s="30" t="s">
        <v>384</v>
      </c>
      <c r="B1" s="23" t="s">
        <v>105</v>
      </c>
      <c r="C1" s="23" t="s">
        <v>106</v>
      </c>
      <c r="D1" s="23" t="s">
        <v>107</v>
      </c>
      <c r="E1" s="23" t="s">
        <v>210</v>
      </c>
      <c r="F1" s="23" t="s">
        <v>211</v>
      </c>
      <c r="G1" s="24" t="s">
        <v>212</v>
      </c>
      <c r="H1" s="23" t="s">
        <v>5</v>
      </c>
    </row>
    <row r="2" spans="1:8" s="23" customFormat="1" x14ac:dyDescent="0.25">
      <c r="A2" s="30" t="s">
        <v>385</v>
      </c>
      <c r="B2" s="22">
        <v>40148</v>
      </c>
      <c r="C2" s="22">
        <v>41061</v>
      </c>
      <c r="D2" s="22">
        <v>45444</v>
      </c>
      <c r="E2" s="22">
        <v>43070</v>
      </c>
      <c r="F2" s="22">
        <v>43435</v>
      </c>
      <c r="G2" s="12">
        <v>47635</v>
      </c>
    </row>
    <row r="3" spans="1:8" s="23" customFormat="1" x14ac:dyDescent="0.25">
      <c r="A3" s="30" t="s">
        <v>386</v>
      </c>
      <c r="B3" s="25">
        <v>6.1600000000000002E-2</v>
      </c>
      <c r="C3" s="25">
        <v>6.3100000000000003E-2</v>
      </c>
      <c r="D3" s="25">
        <v>6.5600000000000006E-2</v>
      </c>
      <c r="E3" s="171">
        <v>5.1249999999999997E-2</v>
      </c>
      <c r="F3" s="25">
        <v>5.2499999999999998E-2</v>
      </c>
      <c r="G3" s="26">
        <v>6.3500000000000001E-2</v>
      </c>
    </row>
    <row r="4" spans="1:8" s="23" customFormat="1" x14ac:dyDescent="0.25">
      <c r="A4" s="342" t="s">
        <v>334</v>
      </c>
      <c r="B4" s="28" t="s">
        <v>227</v>
      </c>
      <c r="C4" s="28" t="s">
        <v>228</v>
      </c>
      <c r="D4" s="28" t="s">
        <v>229</v>
      </c>
      <c r="E4" s="28" t="s">
        <v>230</v>
      </c>
      <c r="F4" s="28" t="s">
        <v>231</v>
      </c>
      <c r="G4" s="29" t="s">
        <v>232</v>
      </c>
      <c r="H4" s="28"/>
    </row>
    <row r="5" spans="1:8" s="23" customFormat="1" x14ac:dyDescent="0.25">
      <c r="A5" s="30"/>
      <c r="G5" s="24"/>
    </row>
    <row r="6" spans="1:8" x14ac:dyDescent="0.25">
      <c r="A6" s="4" t="s">
        <v>108</v>
      </c>
      <c r="B6" s="212">
        <v>4615000</v>
      </c>
      <c r="C6" s="212">
        <v>1925000</v>
      </c>
      <c r="D6" s="212">
        <v>7885000</v>
      </c>
      <c r="E6" s="212">
        <v>3215000</v>
      </c>
      <c r="F6" s="212">
        <v>1590000</v>
      </c>
      <c r="G6" s="213">
        <v>19230000</v>
      </c>
      <c r="H6" s="214">
        <f>SUM(B6:G6)</f>
        <v>38460000</v>
      </c>
    </row>
    <row r="7" spans="1:8" hidden="1" x14ac:dyDescent="0.25">
      <c r="A7" s="4" t="s">
        <v>109</v>
      </c>
      <c r="B7" s="212"/>
      <c r="C7" s="212"/>
      <c r="D7" s="212"/>
      <c r="E7" s="212"/>
      <c r="F7" s="212"/>
      <c r="G7" s="213"/>
      <c r="H7" s="214"/>
    </row>
    <row r="8" spans="1:8" x14ac:dyDescent="0.25">
      <c r="A8" s="5"/>
      <c r="B8" s="212"/>
      <c r="C8" s="212"/>
      <c r="D8" s="212"/>
      <c r="E8" s="212"/>
      <c r="F8" s="212"/>
      <c r="G8" s="213"/>
      <c r="H8" s="214"/>
    </row>
    <row r="9" spans="1:8" x14ac:dyDescent="0.25">
      <c r="A9" s="195" t="s">
        <v>387</v>
      </c>
      <c r="B9" s="212">
        <v>0</v>
      </c>
      <c r="C9" s="212">
        <v>1653492.43</v>
      </c>
      <c r="D9" s="212">
        <v>7739017.9000000004</v>
      </c>
      <c r="E9" s="212">
        <v>0</v>
      </c>
      <c r="F9" s="212">
        <v>0</v>
      </c>
      <c r="G9" s="213">
        <v>13035000</v>
      </c>
      <c r="H9" s="214">
        <f>SUM(B9:G9)</f>
        <v>22427510.329999998</v>
      </c>
    </row>
    <row r="10" spans="1:8" x14ac:dyDescent="0.25">
      <c r="A10" s="195" t="s">
        <v>78</v>
      </c>
      <c r="B10" s="212"/>
      <c r="C10" s="212"/>
      <c r="D10" s="212"/>
      <c r="E10" s="212"/>
      <c r="F10" s="212"/>
      <c r="G10" s="213"/>
      <c r="H10" s="214"/>
    </row>
    <row r="11" spans="1:8" x14ac:dyDescent="0.25">
      <c r="A11" s="225"/>
      <c r="B11" s="212"/>
      <c r="C11" s="212"/>
      <c r="D11" s="212"/>
      <c r="E11" s="212"/>
      <c r="F11" s="212"/>
      <c r="G11" s="213"/>
      <c r="H11" s="214"/>
    </row>
    <row r="12" spans="1:8" x14ac:dyDescent="0.25">
      <c r="A12" s="7">
        <v>37591</v>
      </c>
      <c r="B12" s="212">
        <v>0</v>
      </c>
      <c r="C12" s="212">
        <v>145963.01</v>
      </c>
      <c r="D12" s="212">
        <v>0</v>
      </c>
      <c r="E12" s="212">
        <v>0</v>
      </c>
      <c r="F12" s="212">
        <v>0</v>
      </c>
      <c r="G12" s="213">
        <v>700000</v>
      </c>
      <c r="H12" s="214">
        <f t="shared" ref="H12:H21" si="0">SUM(B12:G12)</f>
        <v>845963.01</v>
      </c>
    </row>
    <row r="13" spans="1:8" x14ac:dyDescent="0.25">
      <c r="A13" s="7">
        <v>37622</v>
      </c>
      <c r="B13" s="212">
        <v>0</v>
      </c>
      <c r="C13" s="212">
        <v>141145.26</v>
      </c>
      <c r="D13" s="212">
        <v>0</v>
      </c>
      <c r="E13" s="212">
        <v>0</v>
      </c>
      <c r="F13" s="212">
        <v>0</v>
      </c>
      <c r="G13" s="213">
        <v>280000</v>
      </c>
      <c r="H13" s="214">
        <f t="shared" si="0"/>
        <v>421145.26</v>
      </c>
    </row>
    <row r="14" spans="1:8" x14ac:dyDescent="0.25">
      <c r="A14" s="7">
        <v>37653</v>
      </c>
      <c r="B14" s="212">
        <v>0</v>
      </c>
      <c r="C14" s="212">
        <v>140778.22</v>
      </c>
      <c r="D14" s="212">
        <v>0</v>
      </c>
      <c r="E14" s="212">
        <v>0</v>
      </c>
      <c r="F14" s="212">
        <v>0</v>
      </c>
      <c r="G14" s="213">
        <v>260000</v>
      </c>
      <c r="H14" s="214">
        <f t="shared" si="0"/>
        <v>400778.22</v>
      </c>
    </row>
    <row r="15" spans="1:8" x14ac:dyDescent="0.25">
      <c r="A15" s="7">
        <v>37681</v>
      </c>
      <c r="B15" s="212">
        <v>0</v>
      </c>
      <c r="C15" s="212">
        <v>140412.66</v>
      </c>
      <c r="D15" s="212">
        <v>0</v>
      </c>
      <c r="E15" s="212">
        <v>0</v>
      </c>
      <c r="F15" s="212">
        <v>0</v>
      </c>
      <c r="G15" s="213">
        <v>315000</v>
      </c>
      <c r="H15" s="214">
        <f t="shared" si="0"/>
        <v>455412.66000000003</v>
      </c>
    </row>
    <row r="16" spans="1:8" x14ac:dyDescent="0.25">
      <c r="A16" s="7">
        <v>37712</v>
      </c>
      <c r="B16" s="212">
        <v>0</v>
      </c>
      <c r="C16" s="212">
        <v>140048.6</v>
      </c>
      <c r="D16" s="212">
        <v>0</v>
      </c>
      <c r="E16" s="212">
        <v>0</v>
      </c>
      <c r="F16" s="212">
        <v>0</v>
      </c>
      <c r="G16" s="213">
        <v>575000</v>
      </c>
      <c r="H16" s="214">
        <f t="shared" si="0"/>
        <v>715048.6</v>
      </c>
    </row>
    <row r="17" spans="1:8" x14ac:dyDescent="0.25">
      <c r="A17" s="7">
        <v>37742</v>
      </c>
      <c r="B17" s="212">
        <v>0</v>
      </c>
      <c r="C17" s="212">
        <v>139686.01999999999</v>
      </c>
      <c r="D17" s="212">
        <v>0</v>
      </c>
      <c r="E17" s="212">
        <v>0</v>
      </c>
      <c r="F17" s="212">
        <v>0</v>
      </c>
      <c r="G17" s="213">
        <v>145000</v>
      </c>
      <c r="H17" s="214">
        <f>SUM(B17:G17)</f>
        <v>284686.02</v>
      </c>
    </row>
    <row r="18" spans="1:8" x14ac:dyDescent="0.25">
      <c r="A18" s="7">
        <v>37773</v>
      </c>
      <c r="B18" s="212">
        <v>0</v>
      </c>
      <c r="C18" s="212">
        <v>279010.94</v>
      </c>
      <c r="D18" s="212">
        <v>0</v>
      </c>
      <c r="E18" s="212">
        <v>0</v>
      </c>
      <c r="F18" s="212">
        <v>0</v>
      </c>
      <c r="G18" s="213">
        <v>535000</v>
      </c>
      <c r="H18" s="214">
        <f>SUM(B18:G18)</f>
        <v>814010.94</v>
      </c>
    </row>
    <row r="19" spans="1:8" x14ac:dyDescent="0.25">
      <c r="A19" s="7">
        <v>37803</v>
      </c>
      <c r="B19" s="212">
        <v>0</v>
      </c>
      <c r="C19" s="212">
        <v>0</v>
      </c>
      <c r="D19" s="212">
        <v>0</v>
      </c>
      <c r="E19" s="212">
        <v>0</v>
      </c>
      <c r="F19" s="212">
        <v>0</v>
      </c>
      <c r="G19" s="213">
        <v>825000</v>
      </c>
      <c r="H19" s="214">
        <f>SUM(B19:G19)</f>
        <v>825000</v>
      </c>
    </row>
    <row r="20" spans="1:8" x14ac:dyDescent="0.25">
      <c r="A20" s="7">
        <v>37834</v>
      </c>
      <c r="B20" s="212">
        <v>0</v>
      </c>
      <c r="C20" s="212">
        <v>137886.38</v>
      </c>
      <c r="D20" s="212">
        <v>0</v>
      </c>
      <c r="E20" s="212">
        <v>0</v>
      </c>
      <c r="F20" s="212">
        <v>0</v>
      </c>
      <c r="G20" s="213">
        <v>450000</v>
      </c>
      <c r="H20" s="214">
        <f>SUM(B20:G20)</f>
        <v>587886.38</v>
      </c>
    </row>
    <row r="21" spans="1:8" x14ac:dyDescent="0.25">
      <c r="A21" s="7">
        <v>37865</v>
      </c>
      <c r="B21" s="212">
        <v>0</v>
      </c>
      <c r="C21" s="212">
        <v>138250.42000000001</v>
      </c>
      <c r="D21" s="212">
        <v>0</v>
      </c>
      <c r="E21" s="212">
        <v>0</v>
      </c>
      <c r="F21" s="212">
        <v>0</v>
      </c>
      <c r="G21" s="213">
        <v>460000</v>
      </c>
      <c r="H21" s="214">
        <f t="shared" si="0"/>
        <v>598250.42000000004</v>
      </c>
    </row>
    <row r="22" spans="1:8" x14ac:dyDescent="0.25">
      <c r="A22" s="7">
        <v>37895</v>
      </c>
      <c r="B22" s="212">
        <v>0</v>
      </c>
      <c r="C22" s="212">
        <v>137895.19</v>
      </c>
      <c r="D22" s="212">
        <v>0</v>
      </c>
      <c r="E22" s="212">
        <v>0</v>
      </c>
      <c r="F22" s="212">
        <v>0</v>
      </c>
      <c r="G22" s="213">
        <v>985000</v>
      </c>
      <c r="H22" s="214">
        <f>SUM(B22:G22)</f>
        <v>1122895.19</v>
      </c>
    </row>
    <row r="23" spans="1:8" x14ac:dyDescent="0.25">
      <c r="A23" s="7">
        <v>37926</v>
      </c>
      <c r="B23" s="212">
        <v>0</v>
      </c>
      <c r="C23" s="212">
        <v>112415.73</v>
      </c>
      <c r="D23" s="212">
        <v>0</v>
      </c>
      <c r="E23" s="212">
        <v>0</v>
      </c>
      <c r="F23" s="212">
        <v>0</v>
      </c>
      <c r="G23" s="213">
        <v>190000</v>
      </c>
      <c r="H23" s="214">
        <f>SUM(B23:G23)</f>
        <v>302415.73</v>
      </c>
    </row>
    <row r="24" spans="1:8" x14ac:dyDescent="0.25">
      <c r="A24" s="7">
        <v>37956</v>
      </c>
      <c r="B24" s="212">
        <v>0</v>
      </c>
      <c r="C24" s="212">
        <v>0</v>
      </c>
      <c r="D24" s="212">
        <v>126675.52</v>
      </c>
      <c r="E24" s="212">
        <v>0</v>
      </c>
      <c r="F24" s="212">
        <v>0</v>
      </c>
      <c r="G24" s="213">
        <v>355000</v>
      </c>
      <c r="H24" s="214">
        <f>SUM(B24:G24)</f>
        <v>481675.52000000002</v>
      </c>
    </row>
    <row r="25" spans="1:8" x14ac:dyDescent="0.25">
      <c r="A25" s="7">
        <v>37987</v>
      </c>
      <c r="B25" s="212">
        <v>0</v>
      </c>
      <c r="C25" s="212">
        <v>0</v>
      </c>
      <c r="D25" s="212">
        <v>381486.36</v>
      </c>
      <c r="E25" s="212">
        <v>0</v>
      </c>
      <c r="F25" s="212">
        <v>0</v>
      </c>
      <c r="G25" s="213">
        <v>490000</v>
      </c>
      <c r="H25" s="214">
        <f>SUM(B25:G25)</f>
        <v>871486.36</v>
      </c>
    </row>
    <row r="26" spans="1:8" x14ac:dyDescent="0.25">
      <c r="A26" s="7">
        <v>38018</v>
      </c>
      <c r="B26" s="212">
        <v>0</v>
      </c>
      <c r="C26" s="212">
        <v>0</v>
      </c>
      <c r="D26" s="212">
        <v>83312.17</v>
      </c>
      <c r="E26" s="212">
        <v>0</v>
      </c>
      <c r="F26" s="212">
        <v>0</v>
      </c>
      <c r="G26" s="213">
        <v>120000</v>
      </c>
      <c r="H26" s="214">
        <f>SUM(B26:G26)</f>
        <v>203312.16999999998</v>
      </c>
    </row>
    <row r="27" spans="1:8" x14ac:dyDescent="0.25">
      <c r="A27" s="7">
        <v>38047</v>
      </c>
      <c r="B27" s="212">
        <v>0</v>
      </c>
      <c r="C27" s="212">
        <v>0</v>
      </c>
      <c r="D27" s="212">
        <v>98663.29</v>
      </c>
      <c r="E27" s="212">
        <v>0</v>
      </c>
      <c r="F27" s="212">
        <v>0</v>
      </c>
      <c r="G27" s="213">
        <v>115000</v>
      </c>
      <c r="H27" s="214">
        <f t="shared" ref="H27:H34" si="1">SUM(B27:G27)</f>
        <v>213663.28999999998</v>
      </c>
    </row>
    <row r="28" spans="1:8" x14ac:dyDescent="0.25">
      <c r="A28" s="7">
        <v>38078</v>
      </c>
      <c r="B28" s="212">
        <v>0</v>
      </c>
      <c r="C28" s="212">
        <v>0</v>
      </c>
      <c r="D28" s="212">
        <v>421210.96</v>
      </c>
      <c r="E28" s="212">
        <v>0</v>
      </c>
      <c r="F28" s="212">
        <v>0</v>
      </c>
      <c r="G28" s="213">
        <v>110000</v>
      </c>
      <c r="H28" s="214">
        <f t="shared" si="1"/>
        <v>531210.96</v>
      </c>
    </row>
    <row r="29" spans="1:8" x14ac:dyDescent="0.25">
      <c r="A29" s="7">
        <v>38108</v>
      </c>
      <c r="B29" s="212">
        <v>0</v>
      </c>
      <c r="C29" s="212">
        <v>0</v>
      </c>
      <c r="D29" s="212">
        <v>730908.76</v>
      </c>
      <c r="E29" s="212">
        <v>0</v>
      </c>
      <c r="F29" s="212">
        <v>0</v>
      </c>
      <c r="G29" s="213">
        <v>105000</v>
      </c>
      <c r="H29" s="214">
        <f t="shared" si="1"/>
        <v>835908.76</v>
      </c>
    </row>
    <row r="30" spans="1:8" x14ac:dyDescent="0.25">
      <c r="A30" s="7">
        <v>38139</v>
      </c>
      <c r="B30" s="212">
        <v>0</v>
      </c>
      <c r="C30" s="212">
        <v>0</v>
      </c>
      <c r="D30" s="212">
        <v>239036.47</v>
      </c>
      <c r="E30" s="212">
        <v>0</v>
      </c>
      <c r="F30" s="212">
        <v>0</v>
      </c>
      <c r="G30" s="213">
        <v>105000</v>
      </c>
      <c r="H30" s="214">
        <f t="shared" si="1"/>
        <v>344036.47</v>
      </c>
    </row>
    <row r="31" spans="1:8" x14ac:dyDescent="0.25">
      <c r="A31" s="7">
        <v>38169</v>
      </c>
      <c r="B31" s="212">
        <v>0</v>
      </c>
      <c r="C31" s="212">
        <v>0</v>
      </c>
      <c r="D31" s="212">
        <v>333834.83</v>
      </c>
      <c r="E31" s="212">
        <v>0</v>
      </c>
      <c r="F31" s="212">
        <v>0</v>
      </c>
      <c r="G31" s="213">
        <v>100000</v>
      </c>
      <c r="H31" s="214">
        <f t="shared" si="1"/>
        <v>433834.83</v>
      </c>
    </row>
    <row r="32" spans="1:8" x14ac:dyDescent="0.25">
      <c r="A32" s="7">
        <v>38200</v>
      </c>
      <c r="B32" s="212">
        <v>0</v>
      </c>
      <c r="C32" s="212">
        <v>0</v>
      </c>
      <c r="D32" s="212">
        <v>240645.2</v>
      </c>
      <c r="E32" s="212">
        <v>0</v>
      </c>
      <c r="F32" s="212">
        <v>0</v>
      </c>
      <c r="G32" s="213">
        <v>95000</v>
      </c>
      <c r="H32" s="214">
        <f t="shared" si="1"/>
        <v>335645.2</v>
      </c>
    </row>
    <row r="33" spans="1:8" x14ac:dyDescent="0.25">
      <c r="A33" s="7">
        <v>38231</v>
      </c>
      <c r="B33" s="212">
        <v>0</v>
      </c>
      <c r="C33" s="212">
        <v>0</v>
      </c>
      <c r="D33" s="212">
        <v>363110.51</v>
      </c>
      <c r="E33" s="212">
        <v>0</v>
      </c>
      <c r="F33" s="212">
        <v>0</v>
      </c>
      <c r="G33" s="213">
        <v>90000</v>
      </c>
      <c r="H33" s="214">
        <f t="shared" si="1"/>
        <v>453110.51</v>
      </c>
    </row>
    <row r="34" spans="1:8" x14ac:dyDescent="0.25">
      <c r="A34" s="7">
        <v>38261</v>
      </c>
      <c r="B34" s="212">
        <v>0</v>
      </c>
      <c r="C34" s="212">
        <v>0</v>
      </c>
      <c r="D34" s="212">
        <v>37703.1</v>
      </c>
      <c r="E34" s="212">
        <v>0</v>
      </c>
      <c r="F34" s="212">
        <v>0</v>
      </c>
      <c r="G34" s="213">
        <v>90000</v>
      </c>
      <c r="H34" s="214">
        <f t="shared" si="1"/>
        <v>127703.1</v>
      </c>
    </row>
    <row r="35" spans="1:8" x14ac:dyDescent="0.25">
      <c r="A35" s="7">
        <v>38292</v>
      </c>
      <c r="B35" s="212">
        <v>0</v>
      </c>
      <c r="C35" s="212">
        <v>0</v>
      </c>
      <c r="D35" s="212">
        <v>359694.08000000002</v>
      </c>
      <c r="E35" s="212">
        <v>0</v>
      </c>
      <c r="F35" s="212">
        <v>0</v>
      </c>
      <c r="G35" s="213">
        <v>85000</v>
      </c>
      <c r="H35" s="214">
        <f>SUM(B35:G35)</f>
        <v>444694.08</v>
      </c>
    </row>
    <row r="36" spans="1:8" x14ac:dyDescent="0.25">
      <c r="A36" s="7">
        <v>38322</v>
      </c>
      <c r="B36" s="212">
        <v>0</v>
      </c>
      <c r="C36" s="212">
        <v>0</v>
      </c>
      <c r="D36" s="212">
        <v>106662.27</v>
      </c>
      <c r="E36" s="212">
        <v>0</v>
      </c>
      <c r="F36" s="212">
        <v>0</v>
      </c>
      <c r="G36" s="213">
        <v>80000</v>
      </c>
      <c r="H36" s="214">
        <f>SUM(B36:G36)</f>
        <v>186662.27000000002</v>
      </c>
    </row>
    <row r="37" spans="1:8" x14ac:dyDescent="0.25">
      <c r="A37" s="7">
        <v>38353</v>
      </c>
      <c r="B37" s="212">
        <v>0</v>
      </c>
      <c r="C37" s="212">
        <v>0</v>
      </c>
      <c r="D37" s="212">
        <v>340298.58</v>
      </c>
      <c r="E37" s="212">
        <v>0</v>
      </c>
      <c r="F37" s="212">
        <v>0</v>
      </c>
      <c r="G37" s="213">
        <v>80000</v>
      </c>
      <c r="H37" s="214">
        <f>SUM(B37:G37)</f>
        <v>420298.58</v>
      </c>
    </row>
    <row r="38" spans="1:8" x14ac:dyDescent="0.25">
      <c r="A38" s="7">
        <v>38384</v>
      </c>
      <c r="B38" s="212">
        <v>0</v>
      </c>
      <c r="C38" s="212">
        <v>0</v>
      </c>
      <c r="D38" s="212">
        <v>135602.69</v>
      </c>
      <c r="E38" s="212">
        <v>0</v>
      </c>
      <c r="F38" s="212">
        <v>0</v>
      </c>
      <c r="G38" s="213">
        <v>75000</v>
      </c>
      <c r="H38" s="214">
        <f>SUM(B38:G38)</f>
        <v>210602.69</v>
      </c>
    </row>
    <row r="39" spans="1:8" x14ac:dyDescent="0.25">
      <c r="A39" s="7">
        <v>38412</v>
      </c>
      <c r="B39" s="212">
        <v>0</v>
      </c>
      <c r="C39" s="212">
        <v>0</v>
      </c>
      <c r="D39" s="212">
        <v>377819.34</v>
      </c>
      <c r="E39" s="212">
        <v>0</v>
      </c>
      <c r="F39" s="212">
        <v>0</v>
      </c>
      <c r="G39" s="213">
        <v>70000</v>
      </c>
      <c r="H39" s="214">
        <f>SUM(B39:G39)</f>
        <v>447819.34</v>
      </c>
    </row>
    <row r="40" spans="1:8" x14ac:dyDescent="0.25">
      <c r="A40" s="7">
        <v>38443</v>
      </c>
      <c r="B40" s="212">
        <v>0</v>
      </c>
      <c r="C40" s="212">
        <v>0</v>
      </c>
      <c r="D40" s="212">
        <v>413871.08</v>
      </c>
      <c r="E40" s="212">
        <v>0</v>
      </c>
      <c r="F40" s="212">
        <v>0</v>
      </c>
      <c r="G40" s="213">
        <v>70000</v>
      </c>
      <c r="H40" s="214">
        <f t="shared" ref="H40:H47" si="2">SUM(B40:G40)</f>
        <v>483871.08</v>
      </c>
    </row>
    <row r="41" spans="1:8" x14ac:dyDescent="0.25">
      <c r="A41" s="7">
        <v>38473</v>
      </c>
      <c r="B41" s="212">
        <v>0</v>
      </c>
      <c r="C41" s="212">
        <v>0</v>
      </c>
      <c r="D41" s="212">
        <v>156164.20000000001</v>
      </c>
      <c r="E41" s="212">
        <v>0</v>
      </c>
      <c r="F41" s="212">
        <v>0</v>
      </c>
      <c r="G41" s="213">
        <v>65000</v>
      </c>
      <c r="H41" s="214">
        <f t="shared" si="2"/>
        <v>221164.2</v>
      </c>
    </row>
    <row r="42" spans="1:8" x14ac:dyDescent="0.25">
      <c r="A42" s="7">
        <v>38504</v>
      </c>
      <c r="B42" s="212">
        <v>0</v>
      </c>
      <c r="C42" s="212">
        <v>0</v>
      </c>
      <c r="D42" s="212">
        <v>261307.49</v>
      </c>
      <c r="E42" s="212">
        <v>0</v>
      </c>
      <c r="F42" s="212">
        <v>0</v>
      </c>
      <c r="G42" s="213">
        <v>60000</v>
      </c>
      <c r="H42" s="214">
        <f t="shared" si="2"/>
        <v>321307.49</v>
      </c>
    </row>
    <row r="43" spans="1:8" x14ac:dyDescent="0.25">
      <c r="A43" s="7">
        <v>38534</v>
      </c>
      <c r="B43" s="212">
        <v>0</v>
      </c>
      <c r="C43" s="212">
        <v>0</v>
      </c>
      <c r="D43" s="212">
        <v>109309.99</v>
      </c>
      <c r="E43" s="212">
        <v>0</v>
      </c>
      <c r="F43" s="212">
        <v>0</v>
      </c>
      <c r="G43" s="213">
        <v>60000</v>
      </c>
      <c r="H43" s="214">
        <f t="shared" si="2"/>
        <v>169309.99</v>
      </c>
    </row>
    <row r="44" spans="1:8" x14ac:dyDescent="0.25">
      <c r="A44" s="7">
        <v>38565</v>
      </c>
      <c r="B44" s="212">
        <v>0</v>
      </c>
      <c r="C44" s="212">
        <v>0</v>
      </c>
      <c r="D44" s="212">
        <v>122284.32</v>
      </c>
      <c r="E44" s="212">
        <v>0</v>
      </c>
      <c r="F44" s="212">
        <v>0</v>
      </c>
      <c r="G44" s="213">
        <v>55000</v>
      </c>
      <c r="H44" s="214">
        <f t="shared" si="2"/>
        <v>177284.32</v>
      </c>
    </row>
    <row r="45" spans="1:8" x14ac:dyDescent="0.25">
      <c r="A45" s="7">
        <v>38626</v>
      </c>
      <c r="B45" s="212">
        <v>0</v>
      </c>
      <c r="C45" s="212">
        <v>0</v>
      </c>
      <c r="D45" s="212">
        <v>467274.03</v>
      </c>
      <c r="E45" s="212">
        <v>0</v>
      </c>
      <c r="F45" s="212">
        <v>0</v>
      </c>
      <c r="G45" s="213">
        <v>105000</v>
      </c>
      <c r="H45" s="214">
        <f t="shared" si="2"/>
        <v>572274.03</v>
      </c>
    </row>
    <row r="46" spans="1:8" x14ac:dyDescent="0.25">
      <c r="A46" s="7">
        <v>38657</v>
      </c>
      <c r="B46" s="212">
        <v>0</v>
      </c>
      <c r="C46" s="212">
        <v>0</v>
      </c>
      <c r="D46" s="212">
        <v>68734.69</v>
      </c>
      <c r="E46" s="212">
        <v>0</v>
      </c>
      <c r="F46" s="212">
        <v>0</v>
      </c>
      <c r="G46" s="213">
        <v>45000</v>
      </c>
      <c r="H46" s="214">
        <f t="shared" si="2"/>
        <v>113734.69</v>
      </c>
    </row>
    <row r="47" spans="1:8" x14ac:dyDescent="0.25">
      <c r="A47" s="7">
        <v>38687</v>
      </c>
      <c r="B47" s="212">
        <v>0</v>
      </c>
      <c r="C47" s="212">
        <v>0</v>
      </c>
      <c r="D47" s="212">
        <v>190234.16</v>
      </c>
      <c r="E47" s="212">
        <v>0</v>
      </c>
      <c r="F47" s="212">
        <v>0</v>
      </c>
      <c r="G47" s="213">
        <v>45000</v>
      </c>
      <c r="H47" s="214">
        <f t="shared" si="2"/>
        <v>235234.16</v>
      </c>
    </row>
    <row r="48" spans="1:8" x14ac:dyDescent="0.25">
      <c r="A48" s="7">
        <v>38718</v>
      </c>
      <c r="B48" s="212">
        <v>0</v>
      </c>
      <c r="C48" s="212">
        <v>0</v>
      </c>
      <c r="D48" s="212">
        <v>0</v>
      </c>
      <c r="E48" s="212">
        <v>0</v>
      </c>
      <c r="F48" s="212">
        <v>0</v>
      </c>
      <c r="G48" s="213">
        <v>15000</v>
      </c>
      <c r="H48" s="214">
        <f>SUM(B48:G48)</f>
        <v>15000</v>
      </c>
    </row>
    <row r="49" spans="1:8" x14ac:dyDescent="0.25">
      <c r="A49" s="7">
        <v>38749</v>
      </c>
      <c r="B49" s="212">
        <v>0</v>
      </c>
      <c r="C49" s="212">
        <v>0</v>
      </c>
      <c r="D49" s="212">
        <v>0</v>
      </c>
      <c r="E49" s="212">
        <v>0</v>
      </c>
      <c r="F49" s="212">
        <v>0</v>
      </c>
      <c r="G49" s="213">
        <v>60000</v>
      </c>
      <c r="H49" s="214">
        <f>SUM(B49:G49)</f>
        <v>60000</v>
      </c>
    </row>
    <row r="50" spans="1:8" x14ac:dyDescent="0.25">
      <c r="A50" s="5">
        <v>38777</v>
      </c>
      <c r="B50" s="212">
        <v>0</v>
      </c>
      <c r="C50" s="212">
        <v>0</v>
      </c>
      <c r="D50" s="212">
        <v>34852.089999999851</v>
      </c>
      <c r="E50" s="212">
        <v>0</v>
      </c>
      <c r="F50" s="212">
        <v>0</v>
      </c>
      <c r="G50" s="213">
        <v>45000</v>
      </c>
      <c r="H50" s="214">
        <f>SUM(B50:G50)</f>
        <v>79852.089999999851</v>
      </c>
    </row>
    <row r="51" spans="1:8" x14ac:dyDescent="0.25">
      <c r="A51" s="5">
        <v>38808</v>
      </c>
      <c r="B51" s="212">
        <v>0</v>
      </c>
      <c r="C51" s="212">
        <v>0</v>
      </c>
      <c r="D51" s="212">
        <v>14382.33</v>
      </c>
      <c r="E51" s="212">
        <v>0</v>
      </c>
      <c r="F51" s="212">
        <v>0</v>
      </c>
      <c r="G51" s="213">
        <v>35000</v>
      </c>
      <c r="H51" s="214">
        <f>SUM(B51:G51)</f>
        <v>49382.33</v>
      </c>
    </row>
    <row r="52" spans="1:8" x14ac:dyDescent="0.25">
      <c r="A52" s="5">
        <v>38838</v>
      </c>
      <c r="B52" s="212">
        <v>0</v>
      </c>
      <c r="C52" s="212">
        <v>0</v>
      </c>
      <c r="D52" s="212">
        <v>172276.84</v>
      </c>
      <c r="E52" s="212">
        <v>0</v>
      </c>
      <c r="F52" s="212">
        <v>0</v>
      </c>
      <c r="G52" s="213">
        <v>30000</v>
      </c>
      <c r="H52" s="214">
        <f>SUM(B52:G52)</f>
        <v>202276.84</v>
      </c>
    </row>
    <row r="53" spans="1:8" x14ac:dyDescent="0.25">
      <c r="A53" s="5">
        <v>38869</v>
      </c>
      <c r="B53" s="212">
        <v>0</v>
      </c>
      <c r="C53" s="212">
        <v>0</v>
      </c>
      <c r="D53" s="212">
        <v>112795.28475083309</v>
      </c>
      <c r="E53" s="212">
        <v>0</v>
      </c>
      <c r="F53" s="212">
        <v>0</v>
      </c>
      <c r="G53" s="213">
        <v>30000</v>
      </c>
      <c r="H53" s="214">
        <f t="shared" ref="H53:H60" si="3">SUM(B53:G53)</f>
        <v>142795.28475083309</v>
      </c>
    </row>
    <row r="54" spans="1:8" x14ac:dyDescent="0.25">
      <c r="A54" s="5">
        <v>38899</v>
      </c>
      <c r="B54" s="212">
        <v>0</v>
      </c>
      <c r="C54" s="212">
        <v>0</v>
      </c>
      <c r="D54" s="212">
        <v>141046.57999999999</v>
      </c>
      <c r="E54" s="212">
        <v>0</v>
      </c>
      <c r="F54" s="212">
        <v>0</v>
      </c>
      <c r="G54" s="213">
        <v>30000</v>
      </c>
      <c r="H54" s="214">
        <f t="shared" si="3"/>
        <v>171046.58</v>
      </c>
    </row>
    <row r="55" spans="1:8" x14ac:dyDescent="0.25">
      <c r="A55" s="5">
        <v>38930</v>
      </c>
      <c r="B55" s="212">
        <v>0</v>
      </c>
      <c r="C55" s="212">
        <v>0</v>
      </c>
      <c r="D55" s="212">
        <v>147359.59</v>
      </c>
      <c r="E55" s="212">
        <v>0</v>
      </c>
      <c r="F55" s="212">
        <v>0</v>
      </c>
      <c r="G55" s="213">
        <v>25000</v>
      </c>
      <c r="H55" s="214">
        <f t="shared" si="3"/>
        <v>172359.59</v>
      </c>
    </row>
    <row r="56" spans="1:8" x14ac:dyDescent="0.25">
      <c r="A56" s="5">
        <v>38961</v>
      </c>
      <c r="B56" s="212">
        <v>0</v>
      </c>
      <c r="C56" s="212">
        <v>0</v>
      </c>
      <c r="D56" s="212">
        <v>60924.43</v>
      </c>
      <c r="E56" s="212">
        <v>0</v>
      </c>
      <c r="F56" s="212">
        <v>0</v>
      </c>
      <c r="G56" s="213">
        <v>20000</v>
      </c>
      <c r="H56" s="214">
        <f t="shared" si="3"/>
        <v>80924.429999999993</v>
      </c>
    </row>
    <row r="57" spans="1:8" x14ac:dyDescent="0.25">
      <c r="A57" s="5">
        <v>38991</v>
      </c>
      <c r="B57" s="212">
        <v>0</v>
      </c>
      <c r="C57" s="212">
        <v>0</v>
      </c>
      <c r="D57" s="212">
        <v>22954.780000000334</v>
      </c>
      <c r="E57" s="212">
        <v>0</v>
      </c>
      <c r="F57" s="212">
        <v>0</v>
      </c>
      <c r="G57" s="213">
        <v>20000</v>
      </c>
      <c r="H57" s="214">
        <f t="shared" si="3"/>
        <v>42954.780000000334</v>
      </c>
    </row>
    <row r="58" spans="1:8" x14ac:dyDescent="0.25">
      <c r="A58" s="5">
        <v>39022</v>
      </c>
      <c r="B58" s="212">
        <v>0</v>
      </c>
      <c r="C58" s="212">
        <v>0</v>
      </c>
      <c r="D58" s="212">
        <v>35859.230000000003</v>
      </c>
      <c r="E58" s="212">
        <v>0</v>
      </c>
      <c r="F58" s="212">
        <v>0</v>
      </c>
      <c r="G58" s="213">
        <v>20000</v>
      </c>
      <c r="H58" s="214">
        <f t="shared" si="3"/>
        <v>55859.23</v>
      </c>
    </row>
    <row r="59" spans="1:8" x14ac:dyDescent="0.25">
      <c r="A59" s="5">
        <v>39052</v>
      </c>
      <c r="B59" s="212">
        <v>0</v>
      </c>
      <c r="C59" s="212">
        <v>0</v>
      </c>
      <c r="D59" s="212">
        <v>203598.63068183331</v>
      </c>
      <c r="E59" s="212">
        <v>0</v>
      </c>
      <c r="F59" s="212">
        <v>0</v>
      </c>
      <c r="G59" s="213">
        <v>15000</v>
      </c>
      <c r="H59" s="214">
        <f t="shared" si="3"/>
        <v>218598.63068183331</v>
      </c>
    </row>
    <row r="60" spans="1:8" x14ac:dyDescent="0.25">
      <c r="A60" s="5">
        <v>39083</v>
      </c>
      <c r="B60" s="212">
        <v>0</v>
      </c>
      <c r="C60" s="212">
        <v>0</v>
      </c>
      <c r="D60" s="212">
        <v>76405.11</v>
      </c>
      <c r="E60" s="212">
        <v>0</v>
      </c>
      <c r="F60" s="212">
        <v>0</v>
      </c>
      <c r="G60" s="213">
        <v>15000</v>
      </c>
      <c r="H60" s="214">
        <f t="shared" si="3"/>
        <v>91405.11</v>
      </c>
    </row>
    <row r="61" spans="1:8" x14ac:dyDescent="0.25">
      <c r="A61" s="5">
        <v>39114</v>
      </c>
      <c r="B61" s="212">
        <v>0</v>
      </c>
      <c r="C61" s="212">
        <v>0</v>
      </c>
      <c r="D61" s="212">
        <v>132360.32000000001</v>
      </c>
      <c r="E61" s="212">
        <v>0</v>
      </c>
      <c r="F61" s="212">
        <v>0</v>
      </c>
      <c r="G61" s="213">
        <v>10000</v>
      </c>
      <c r="H61" s="214">
        <f t="shared" ref="H61:H93" si="4">SUM(B61:G61)</f>
        <v>142360.32000000001</v>
      </c>
    </row>
    <row r="62" spans="1:8" x14ac:dyDescent="0.25">
      <c r="A62" s="5">
        <v>39142</v>
      </c>
      <c r="B62" s="212">
        <v>0</v>
      </c>
      <c r="C62" s="212">
        <v>0</v>
      </c>
      <c r="D62" s="212">
        <v>75696.03</v>
      </c>
      <c r="E62" s="212">
        <v>0</v>
      </c>
      <c r="F62" s="212">
        <v>0</v>
      </c>
      <c r="G62" s="213">
        <v>10000</v>
      </c>
      <c r="H62" s="214">
        <f t="shared" si="4"/>
        <v>85696.03</v>
      </c>
    </row>
    <row r="63" spans="1:8" x14ac:dyDescent="0.25">
      <c r="A63" s="5">
        <v>39173</v>
      </c>
      <c r="B63" s="212">
        <v>0</v>
      </c>
      <c r="C63" s="212">
        <v>0</v>
      </c>
      <c r="D63" s="212">
        <v>113278.71</v>
      </c>
      <c r="E63" s="212">
        <v>0</v>
      </c>
      <c r="F63" s="212">
        <v>0</v>
      </c>
      <c r="G63" s="213">
        <v>5000</v>
      </c>
      <c r="H63" s="214">
        <f t="shared" si="4"/>
        <v>118278.71</v>
      </c>
    </row>
    <row r="64" spans="1:8" x14ac:dyDescent="0.25">
      <c r="A64" s="5">
        <v>39203</v>
      </c>
      <c r="B64" s="212">
        <v>0</v>
      </c>
      <c r="C64" s="212">
        <v>0</v>
      </c>
      <c r="D64" s="212">
        <v>4042.3</v>
      </c>
      <c r="E64" s="212">
        <v>0</v>
      </c>
      <c r="F64" s="212">
        <v>0</v>
      </c>
      <c r="G64" s="213">
        <v>5000</v>
      </c>
      <c r="H64" s="214">
        <f t="shared" si="4"/>
        <v>9042.2999999999993</v>
      </c>
    </row>
    <row r="65" spans="1:8" x14ac:dyDescent="0.25">
      <c r="A65" s="5">
        <v>39234</v>
      </c>
      <c r="B65" s="212">
        <v>0</v>
      </c>
      <c r="C65" s="212">
        <v>0</v>
      </c>
      <c r="D65" s="212">
        <v>88892.03</v>
      </c>
      <c r="E65" s="212">
        <v>0</v>
      </c>
      <c r="F65" s="212">
        <v>0</v>
      </c>
      <c r="G65" s="213">
        <v>5000</v>
      </c>
      <c r="H65" s="214">
        <f t="shared" si="4"/>
        <v>93892.03</v>
      </c>
    </row>
    <row r="66" spans="1:8" x14ac:dyDescent="0.25">
      <c r="A66" s="5">
        <v>39264</v>
      </c>
      <c r="B66" s="212">
        <v>0</v>
      </c>
      <c r="C66" s="212">
        <v>0</v>
      </c>
      <c r="D66" s="212">
        <v>7480.03</v>
      </c>
      <c r="E66" s="212">
        <v>0</v>
      </c>
      <c r="F66" s="212">
        <v>0</v>
      </c>
      <c r="G66" s="213">
        <v>0</v>
      </c>
      <c r="H66" s="214">
        <f>SUM(B66:G66)</f>
        <v>7480.03</v>
      </c>
    </row>
    <row r="67" spans="1:8" x14ac:dyDescent="0.25">
      <c r="A67" s="5">
        <v>39301</v>
      </c>
      <c r="B67" s="212">
        <v>0</v>
      </c>
      <c r="C67" s="212">
        <v>0</v>
      </c>
      <c r="D67" s="212">
        <v>60639.199999999997</v>
      </c>
      <c r="E67" s="212">
        <v>0</v>
      </c>
      <c r="F67" s="212">
        <v>0</v>
      </c>
      <c r="G67" s="213">
        <v>0</v>
      </c>
      <c r="H67" s="214">
        <f>SUM(B67:G67)</f>
        <v>60639.199999999997</v>
      </c>
    </row>
    <row r="68" spans="1:8" x14ac:dyDescent="0.25">
      <c r="A68" s="5">
        <v>39326</v>
      </c>
      <c r="B68" s="212">
        <v>0</v>
      </c>
      <c r="C68" s="212">
        <v>0</v>
      </c>
      <c r="D68" s="212">
        <f>128330.3-60000</f>
        <v>68330.3</v>
      </c>
      <c r="E68" s="212">
        <v>0</v>
      </c>
      <c r="F68" s="212">
        <v>0</v>
      </c>
      <c r="G68" s="213">
        <v>60000</v>
      </c>
      <c r="H68" s="214">
        <f t="shared" si="4"/>
        <v>128330.3</v>
      </c>
    </row>
    <row r="69" spans="1:8" x14ac:dyDescent="0.25">
      <c r="A69" s="5">
        <v>39356</v>
      </c>
      <c r="B69" s="212">
        <v>0</v>
      </c>
      <c r="C69" s="212">
        <v>0</v>
      </c>
      <c r="D69" s="212">
        <v>0</v>
      </c>
      <c r="E69" s="212">
        <v>0</v>
      </c>
      <c r="F69" s="212">
        <v>0</v>
      </c>
      <c r="G69" s="213">
        <v>20000</v>
      </c>
      <c r="H69" s="214">
        <f t="shared" si="4"/>
        <v>20000</v>
      </c>
    </row>
    <row r="70" spans="1:8" x14ac:dyDescent="0.25">
      <c r="A70" s="5">
        <v>39387</v>
      </c>
      <c r="B70" s="212">
        <v>0</v>
      </c>
      <c r="C70" s="212">
        <v>0</v>
      </c>
      <c r="D70" s="212">
        <v>0</v>
      </c>
      <c r="E70" s="212">
        <v>0</v>
      </c>
      <c r="F70" s="212">
        <v>0</v>
      </c>
      <c r="G70" s="213">
        <v>5000</v>
      </c>
      <c r="H70" s="214">
        <f t="shared" si="4"/>
        <v>5000</v>
      </c>
    </row>
    <row r="71" spans="1:8" x14ac:dyDescent="0.25">
      <c r="A71" s="5">
        <v>39417</v>
      </c>
      <c r="B71" s="212">
        <v>0</v>
      </c>
      <c r="C71" s="212">
        <v>0</v>
      </c>
      <c r="D71" s="212">
        <v>0</v>
      </c>
      <c r="E71" s="212">
        <v>0</v>
      </c>
      <c r="F71" s="212">
        <v>0</v>
      </c>
      <c r="G71" s="213">
        <v>20000</v>
      </c>
      <c r="H71" s="214">
        <f t="shared" si="4"/>
        <v>20000</v>
      </c>
    </row>
    <row r="72" spans="1:8" x14ac:dyDescent="0.25">
      <c r="A72" s="5">
        <v>39448</v>
      </c>
      <c r="B72" s="212">
        <v>0</v>
      </c>
      <c r="C72" s="212">
        <v>0</v>
      </c>
      <c r="D72" s="212">
        <v>0</v>
      </c>
      <c r="E72" s="212">
        <v>0</v>
      </c>
      <c r="F72" s="212">
        <v>0</v>
      </c>
      <c r="G72" s="213">
        <v>115000</v>
      </c>
      <c r="H72" s="214">
        <f t="shared" si="4"/>
        <v>115000</v>
      </c>
    </row>
    <row r="73" spans="1:8" x14ac:dyDescent="0.25">
      <c r="A73" s="5">
        <v>39479</v>
      </c>
      <c r="B73" s="212">
        <v>0</v>
      </c>
      <c r="C73" s="212">
        <v>0</v>
      </c>
      <c r="D73" s="212">
        <v>0</v>
      </c>
      <c r="E73" s="212">
        <v>0</v>
      </c>
      <c r="F73" s="212">
        <v>0</v>
      </c>
      <c r="G73" s="213">
        <v>90000</v>
      </c>
      <c r="H73" s="214">
        <f t="shared" si="4"/>
        <v>90000</v>
      </c>
    </row>
    <row r="74" spans="1:8" x14ac:dyDescent="0.25">
      <c r="A74" s="5">
        <v>39508</v>
      </c>
      <c r="B74" s="212">
        <v>0</v>
      </c>
      <c r="C74" s="212">
        <v>0</v>
      </c>
      <c r="D74" s="212">
        <v>0</v>
      </c>
      <c r="E74" s="212">
        <v>0</v>
      </c>
      <c r="F74" s="212">
        <v>0</v>
      </c>
      <c r="G74" s="213">
        <v>85000</v>
      </c>
      <c r="H74" s="214">
        <f t="shared" si="4"/>
        <v>85000</v>
      </c>
    </row>
    <row r="75" spans="1:8" x14ac:dyDescent="0.25">
      <c r="A75" s="5">
        <v>39539</v>
      </c>
      <c r="B75" s="212">
        <v>0</v>
      </c>
      <c r="C75" s="212">
        <v>0</v>
      </c>
      <c r="D75" s="212">
        <v>0</v>
      </c>
      <c r="E75" s="212">
        <v>0</v>
      </c>
      <c r="F75" s="212">
        <v>0</v>
      </c>
      <c r="G75" s="213">
        <v>40000</v>
      </c>
      <c r="H75" s="214">
        <f t="shared" si="4"/>
        <v>40000</v>
      </c>
    </row>
    <row r="76" spans="1:8" x14ac:dyDescent="0.25">
      <c r="A76" s="5">
        <v>39569</v>
      </c>
      <c r="B76" s="212">
        <v>0</v>
      </c>
      <c r="C76" s="212">
        <v>0</v>
      </c>
      <c r="D76" s="212">
        <v>0</v>
      </c>
      <c r="E76" s="212">
        <v>0</v>
      </c>
      <c r="F76" s="212">
        <v>0</v>
      </c>
      <c r="G76" s="213">
        <v>55000</v>
      </c>
      <c r="H76" s="214">
        <f t="shared" si="4"/>
        <v>55000</v>
      </c>
    </row>
    <row r="77" spans="1:8" x14ac:dyDescent="0.25">
      <c r="A77" s="5">
        <v>39600</v>
      </c>
      <c r="B77" s="212">
        <v>0</v>
      </c>
      <c r="C77" s="212">
        <v>0</v>
      </c>
      <c r="D77" s="212">
        <v>0</v>
      </c>
      <c r="E77" s="212">
        <v>0</v>
      </c>
      <c r="F77" s="212">
        <v>0</v>
      </c>
      <c r="G77" s="213">
        <v>15000</v>
      </c>
      <c r="H77" s="214">
        <f t="shared" si="4"/>
        <v>15000</v>
      </c>
    </row>
    <row r="78" spans="1:8" x14ac:dyDescent="0.25">
      <c r="A78" s="5">
        <v>39630</v>
      </c>
      <c r="B78" s="212">
        <v>0</v>
      </c>
      <c r="C78" s="212">
        <v>0</v>
      </c>
      <c r="D78" s="212">
        <v>0</v>
      </c>
      <c r="E78" s="212">
        <v>0</v>
      </c>
      <c r="F78" s="212">
        <v>0</v>
      </c>
      <c r="G78" s="213">
        <v>10000</v>
      </c>
      <c r="H78" s="214">
        <f t="shared" si="4"/>
        <v>10000</v>
      </c>
    </row>
    <row r="79" spans="1:8" x14ac:dyDescent="0.25">
      <c r="A79" s="5">
        <v>39661</v>
      </c>
      <c r="B79" s="212">
        <v>0</v>
      </c>
      <c r="C79" s="212">
        <v>0</v>
      </c>
      <c r="D79" s="212">
        <v>0</v>
      </c>
      <c r="E79" s="212">
        <v>0</v>
      </c>
      <c r="F79" s="212">
        <v>0</v>
      </c>
      <c r="G79" s="213">
        <v>55000</v>
      </c>
      <c r="H79" s="214">
        <v>55000</v>
      </c>
    </row>
    <row r="80" spans="1:8" x14ac:dyDescent="0.25">
      <c r="A80" s="5">
        <v>39692</v>
      </c>
      <c r="B80" s="212">
        <v>0</v>
      </c>
      <c r="C80" s="212">
        <v>0</v>
      </c>
      <c r="D80" s="212">
        <v>0</v>
      </c>
      <c r="E80" s="212">
        <v>0</v>
      </c>
      <c r="F80" s="212">
        <v>0</v>
      </c>
      <c r="G80" s="213">
        <v>55000</v>
      </c>
      <c r="H80" s="214">
        <f t="shared" si="4"/>
        <v>55000</v>
      </c>
    </row>
    <row r="81" spans="1:12" x14ac:dyDescent="0.25">
      <c r="A81" s="5">
        <v>39722</v>
      </c>
      <c r="B81" s="212">
        <v>0</v>
      </c>
      <c r="C81" s="212">
        <v>0</v>
      </c>
      <c r="D81" s="212">
        <v>0</v>
      </c>
      <c r="E81" s="212">
        <v>0</v>
      </c>
      <c r="F81" s="212">
        <v>0</v>
      </c>
      <c r="G81" s="213">
        <v>190000</v>
      </c>
      <c r="H81" s="214">
        <f t="shared" si="4"/>
        <v>190000</v>
      </c>
    </row>
    <row r="82" spans="1:12" x14ac:dyDescent="0.25">
      <c r="A82" s="5">
        <v>39753</v>
      </c>
      <c r="B82" s="212">
        <v>0</v>
      </c>
      <c r="C82" s="212">
        <v>0</v>
      </c>
      <c r="D82" s="212">
        <v>0</v>
      </c>
      <c r="E82" s="212">
        <v>0</v>
      </c>
      <c r="F82" s="212">
        <v>0</v>
      </c>
      <c r="G82" s="213">
        <v>75000</v>
      </c>
      <c r="H82" s="214">
        <f t="shared" si="4"/>
        <v>75000</v>
      </c>
    </row>
    <row r="83" spans="1:12" x14ac:dyDescent="0.25">
      <c r="A83" s="5">
        <v>39783</v>
      </c>
      <c r="B83" s="212">
        <v>0</v>
      </c>
      <c r="C83" s="212">
        <v>0</v>
      </c>
      <c r="D83" s="212">
        <v>0</v>
      </c>
      <c r="E83" s="212">
        <v>0</v>
      </c>
      <c r="F83" s="212">
        <v>0</v>
      </c>
      <c r="G83" s="213">
        <v>15000</v>
      </c>
      <c r="H83" s="214">
        <f t="shared" si="4"/>
        <v>15000</v>
      </c>
    </row>
    <row r="84" spans="1:12" x14ac:dyDescent="0.25">
      <c r="A84" s="5">
        <v>39814</v>
      </c>
      <c r="B84" s="212">
        <v>0</v>
      </c>
      <c r="C84" s="212">
        <v>0</v>
      </c>
      <c r="D84" s="212">
        <v>0</v>
      </c>
      <c r="E84" s="212">
        <v>0</v>
      </c>
      <c r="F84" s="212">
        <v>0</v>
      </c>
      <c r="G84" s="213">
        <v>10000</v>
      </c>
      <c r="H84" s="214">
        <f t="shared" si="4"/>
        <v>10000</v>
      </c>
    </row>
    <row r="85" spans="1:12" x14ac:dyDescent="0.25">
      <c r="A85" s="5">
        <v>39845</v>
      </c>
      <c r="B85" s="212">
        <v>0</v>
      </c>
      <c r="C85" s="212">
        <v>0</v>
      </c>
      <c r="D85" s="212">
        <v>0</v>
      </c>
      <c r="E85" s="212">
        <v>0</v>
      </c>
      <c r="F85" s="212">
        <v>0</v>
      </c>
      <c r="G85" s="213">
        <v>10000</v>
      </c>
      <c r="H85" s="214">
        <f t="shared" si="4"/>
        <v>10000</v>
      </c>
    </row>
    <row r="86" spans="1:12" x14ac:dyDescent="0.25">
      <c r="A86" s="5">
        <v>39873</v>
      </c>
      <c r="B86" s="212">
        <v>0</v>
      </c>
      <c r="C86" s="212">
        <v>0</v>
      </c>
      <c r="D86" s="212">
        <v>0</v>
      </c>
      <c r="E86" s="212">
        <v>0</v>
      </c>
      <c r="F86" s="212">
        <v>0</v>
      </c>
      <c r="G86" s="213">
        <v>5000</v>
      </c>
      <c r="H86" s="214">
        <f t="shared" si="4"/>
        <v>5000</v>
      </c>
    </row>
    <row r="87" spans="1:12" x14ac:dyDescent="0.25">
      <c r="A87" s="5">
        <v>39904</v>
      </c>
      <c r="B87" s="212">
        <v>0</v>
      </c>
      <c r="C87" s="212">
        <v>0</v>
      </c>
      <c r="D87" s="212">
        <v>0</v>
      </c>
      <c r="E87" s="212">
        <v>0</v>
      </c>
      <c r="F87" s="212">
        <v>0</v>
      </c>
      <c r="G87" s="213">
        <v>40000</v>
      </c>
      <c r="H87" s="214">
        <f t="shared" si="4"/>
        <v>40000</v>
      </c>
    </row>
    <row r="88" spans="1:12" x14ac:dyDescent="0.25">
      <c r="A88" s="5">
        <v>39934</v>
      </c>
      <c r="B88" s="212">
        <v>0</v>
      </c>
      <c r="C88" s="212">
        <v>0</v>
      </c>
      <c r="D88" s="212">
        <v>0</v>
      </c>
      <c r="E88" s="212">
        <v>0</v>
      </c>
      <c r="F88" s="212">
        <v>0</v>
      </c>
      <c r="G88" s="213">
        <v>115000</v>
      </c>
      <c r="H88" s="214">
        <f t="shared" si="4"/>
        <v>115000</v>
      </c>
    </row>
    <row r="89" spans="1:12" x14ac:dyDescent="0.25">
      <c r="A89" s="5">
        <v>39965</v>
      </c>
      <c r="B89" s="212">
        <v>0</v>
      </c>
      <c r="C89" s="212">
        <v>0</v>
      </c>
      <c r="D89" s="212">
        <v>0</v>
      </c>
      <c r="E89" s="212">
        <v>0</v>
      </c>
      <c r="F89" s="212">
        <v>0</v>
      </c>
      <c r="G89" s="213">
        <v>15000</v>
      </c>
      <c r="H89" s="214">
        <f t="shared" si="4"/>
        <v>15000</v>
      </c>
    </row>
    <row r="90" spans="1:12" x14ac:dyDescent="0.25">
      <c r="A90" s="5">
        <v>39995</v>
      </c>
      <c r="B90" s="212">
        <v>0</v>
      </c>
      <c r="C90" s="212">
        <v>0</v>
      </c>
      <c r="D90" s="212">
        <v>0</v>
      </c>
      <c r="E90" s="212">
        <v>0</v>
      </c>
      <c r="F90" s="212">
        <v>0</v>
      </c>
      <c r="G90" s="213">
        <v>120000</v>
      </c>
      <c r="H90" s="214">
        <f t="shared" si="4"/>
        <v>120000</v>
      </c>
    </row>
    <row r="91" spans="1:12" x14ac:dyDescent="0.25">
      <c r="A91" s="5">
        <v>40026</v>
      </c>
      <c r="B91" s="212">
        <v>0</v>
      </c>
      <c r="C91" s="212">
        <v>0</v>
      </c>
      <c r="D91" s="212">
        <v>0</v>
      </c>
      <c r="E91" s="212">
        <v>0</v>
      </c>
      <c r="F91" s="212">
        <v>0</v>
      </c>
      <c r="G91" s="213">
        <v>70000</v>
      </c>
      <c r="H91" s="214">
        <f t="shared" si="4"/>
        <v>70000</v>
      </c>
    </row>
    <row r="92" spans="1:12" x14ac:dyDescent="0.25">
      <c r="A92" s="5">
        <v>40057</v>
      </c>
      <c r="B92" s="212">
        <v>0</v>
      </c>
      <c r="C92" s="212">
        <v>0</v>
      </c>
      <c r="D92" s="212">
        <v>0</v>
      </c>
      <c r="E92" s="212">
        <v>0</v>
      </c>
      <c r="F92" s="212">
        <v>0</v>
      </c>
      <c r="G92" s="213">
        <v>5000</v>
      </c>
      <c r="H92" s="214">
        <f t="shared" si="4"/>
        <v>5000</v>
      </c>
    </row>
    <row r="93" spans="1:12" x14ac:dyDescent="0.25">
      <c r="A93" s="5">
        <v>40081</v>
      </c>
      <c r="B93" s="212">
        <v>0</v>
      </c>
      <c r="C93" s="212">
        <v>0</v>
      </c>
      <c r="D93" s="212">
        <v>0</v>
      </c>
      <c r="E93" s="212">
        <v>0</v>
      </c>
      <c r="F93" s="212">
        <v>0</v>
      </c>
      <c r="G93" s="213">
        <v>2955000</v>
      </c>
      <c r="H93" s="214">
        <f t="shared" si="4"/>
        <v>2955000</v>
      </c>
    </row>
    <row r="94" spans="1:12" x14ac:dyDescent="0.25">
      <c r="A94" s="5"/>
      <c r="B94" s="212"/>
      <c r="C94" s="212"/>
      <c r="D94" s="212"/>
      <c r="E94" s="212"/>
      <c r="F94" s="212"/>
      <c r="G94" s="213"/>
      <c r="H94" s="214"/>
      <c r="L94" s="3">
        <v>0</v>
      </c>
    </row>
    <row r="95" spans="1:12" x14ac:dyDescent="0.25">
      <c r="A95" s="5"/>
      <c r="B95" s="212"/>
      <c r="C95" s="212"/>
      <c r="D95" s="212"/>
      <c r="E95" s="212"/>
      <c r="F95" s="212"/>
      <c r="G95" s="213"/>
      <c r="H95" s="214"/>
    </row>
    <row r="96" spans="1:12" x14ac:dyDescent="0.25">
      <c r="A96" s="226"/>
      <c r="B96" s="215"/>
      <c r="C96" s="215"/>
      <c r="D96" s="215"/>
      <c r="E96" s="215"/>
      <c r="F96" s="215"/>
      <c r="G96" s="216"/>
      <c r="H96" s="214"/>
    </row>
    <row r="97" spans="1:10" x14ac:dyDescent="0.25">
      <c r="A97" s="222" t="s">
        <v>46</v>
      </c>
      <c r="B97" s="218">
        <f t="shared" ref="B97:G97" si="5">SUM(B11:B96)</f>
        <v>0</v>
      </c>
      <c r="C97" s="218">
        <f t="shared" si="5"/>
        <v>1653492.4299999997</v>
      </c>
      <c r="D97" s="218">
        <f t="shared" si="5"/>
        <v>7739017.9054326704</v>
      </c>
      <c r="E97" s="218">
        <f t="shared" si="5"/>
        <v>0</v>
      </c>
      <c r="F97" s="218">
        <f t="shared" si="5"/>
        <v>0</v>
      </c>
      <c r="G97" s="219">
        <f t="shared" si="5"/>
        <v>13035000</v>
      </c>
      <c r="H97" s="218">
        <f>SUM(B97:G97)</f>
        <v>22427510.335432671</v>
      </c>
    </row>
    <row r="98" spans="1:10" x14ac:dyDescent="0.25">
      <c r="A98" s="4" t="s">
        <v>110</v>
      </c>
      <c r="B98" s="212">
        <f t="shared" ref="B98:G98" si="6">B9-B97</f>
        <v>0</v>
      </c>
      <c r="C98" s="212">
        <f t="shared" si="6"/>
        <v>0</v>
      </c>
      <c r="D98" s="212">
        <v>0</v>
      </c>
      <c r="E98" s="212">
        <f t="shared" si="6"/>
        <v>0</v>
      </c>
      <c r="F98" s="212">
        <f t="shared" si="6"/>
        <v>0</v>
      </c>
      <c r="G98" s="213">
        <f t="shared" si="6"/>
        <v>0</v>
      </c>
      <c r="H98" s="212">
        <f>SUM(B98:G98)</f>
        <v>0</v>
      </c>
    </row>
    <row r="99" spans="1:10" x14ac:dyDescent="0.25">
      <c r="A99" s="3"/>
      <c r="B99" s="212"/>
      <c r="C99" s="212"/>
      <c r="D99" s="212"/>
      <c r="E99" s="212"/>
      <c r="F99" s="212"/>
      <c r="G99" s="212"/>
      <c r="H99" s="214"/>
    </row>
    <row r="100" spans="1:10" x14ac:dyDescent="0.25">
      <c r="A100" s="3"/>
      <c r="B100" s="221" t="s">
        <v>219</v>
      </c>
      <c r="C100" s="212">
        <f>SUM(B98:D98)</f>
        <v>0</v>
      </c>
      <c r="D100" s="212"/>
      <c r="E100" s="212" t="s">
        <v>220</v>
      </c>
      <c r="F100" s="212">
        <f>SUM(E98:G98)</f>
        <v>0</v>
      </c>
      <c r="G100" s="212"/>
      <c r="H100" s="214"/>
    </row>
    <row r="101" spans="1:10" x14ac:dyDescent="0.25">
      <c r="A101" s="3"/>
      <c r="C101" s="212"/>
      <c r="D101" s="212"/>
      <c r="E101" s="212"/>
      <c r="F101" s="212"/>
      <c r="G101" s="212"/>
      <c r="H101" s="214"/>
    </row>
    <row r="102" spans="1:10" x14ac:dyDescent="0.25">
      <c r="A102" s="227" t="s">
        <v>233</v>
      </c>
      <c r="C102" s="212"/>
      <c r="D102" s="212"/>
      <c r="E102" s="212"/>
      <c r="F102" s="212"/>
      <c r="G102" s="212"/>
      <c r="H102" s="214"/>
    </row>
    <row r="103" spans="1:10" x14ac:dyDescent="0.25">
      <c r="A103" s="3"/>
      <c r="C103" s="212"/>
      <c r="D103" s="212"/>
      <c r="E103" s="212"/>
      <c r="F103" s="212"/>
      <c r="G103" s="212"/>
      <c r="H103" s="214"/>
    </row>
    <row r="104" spans="1:10" x14ac:dyDescent="0.25">
      <c r="A104" s="3"/>
      <c r="B104" s="177"/>
      <c r="C104" s="122"/>
      <c r="D104" s="43"/>
      <c r="E104" s="122"/>
      <c r="G104" s="212"/>
      <c r="H104" s="212"/>
      <c r="I104" s="212"/>
      <c r="J104" s="214"/>
    </row>
    <row r="105" spans="1:10" x14ac:dyDescent="0.25">
      <c r="A105" s="3"/>
      <c r="B105" s="224"/>
      <c r="C105" s="122"/>
      <c r="D105" s="43"/>
      <c r="E105" s="228"/>
      <c r="F105" s="61"/>
      <c r="G105" s="212"/>
      <c r="H105" s="212"/>
      <c r="I105" s="212"/>
      <c r="J105" s="214"/>
    </row>
    <row r="106" spans="1:10" x14ac:dyDescent="0.25">
      <c r="A106" s="3"/>
      <c r="B106" s="224"/>
      <c r="C106" s="122"/>
      <c r="D106" s="43"/>
      <c r="E106" s="124"/>
      <c r="F106" s="124"/>
      <c r="G106" s="124"/>
      <c r="H106" s="35"/>
      <c r="I106" s="212"/>
      <c r="J106" s="214"/>
    </row>
    <row r="107" spans="1:10" x14ac:dyDescent="0.25">
      <c r="A107" s="3"/>
      <c r="B107" s="224"/>
      <c r="C107" s="229"/>
      <c r="D107" s="43"/>
      <c r="E107" s="229"/>
      <c r="G107" s="212"/>
      <c r="H107" s="212"/>
      <c r="I107" s="212"/>
      <c r="J107" s="214"/>
    </row>
    <row r="108" spans="1:10" x14ac:dyDescent="0.25">
      <c r="A108" s="3"/>
      <c r="B108" s="224"/>
      <c r="C108" s="122"/>
      <c r="D108" s="43"/>
      <c r="E108" s="122"/>
      <c r="G108" s="212"/>
      <c r="H108" s="212"/>
      <c r="I108" s="212"/>
      <c r="J108" s="214"/>
    </row>
    <row r="109" spans="1:10" x14ac:dyDescent="0.25">
      <c r="A109" s="3"/>
      <c r="B109" s="224"/>
      <c r="C109" s="122"/>
      <c r="D109" s="43"/>
      <c r="E109" s="122"/>
      <c r="G109" s="212"/>
      <c r="H109" s="212"/>
      <c r="I109" s="212"/>
      <c r="J109" s="214"/>
    </row>
    <row r="110" spans="1:10" x14ac:dyDescent="0.25">
      <c r="A110" s="3"/>
      <c r="B110" s="212"/>
      <c r="C110" s="212"/>
      <c r="D110" s="212"/>
      <c r="E110" s="212"/>
      <c r="F110" s="212"/>
      <c r="G110" s="212"/>
      <c r="H110" s="214"/>
    </row>
    <row r="111" spans="1:10" x14ac:dyDescent="0.25">
      <c r="A111" s="3"/>
      <c r="B111" s="212"/>
      <c r="C111" s="212"/>
      <c r="D111" s="212"/>
      <c r="E111" s="212"/>
      <c r="F111" s="212"/>
      <c r="G111" s="212"/>
      <c r="H111" s="214"/>
    </row>
    <row r="112" spans="1:10" x14ac:dyDescent="0.25">
      <c r="A112" s="3"/>
      <c r="B112" s="212"/>
      <c r="C112" s="212"/>
      <c r="D112" s="212"/>
      <c r="E112" s="212"/>
      <c r="F112" s="212"/>
      <c r="G112" s="212"/>
      <c r="H112" s="214"/>
    </row>
    <row r="113" spans="1:8" x14ac:dyDescent="0.25">
      <c r="A113" s="3"/>
      <c r="B113" s="212"/>
      <c r="C113" s="212"/>
      <c r="D113" s="212"/>
      <c r="E113" s="212"/>
      <c r="F113" s="212"/>
      <c r="G113" s="212"/>
      <c r="H113" s="214"/>
    </row>
    <row r="114" spans="1:8" x14ac:dyDescent="0.25">
      <c r="A114" s="3"/>
      <c r="B114" s="212"/>
      <c r="C114" s="212"/>
      <c r="D114" s="212"/>
      <c r="E114" s="212"/>
      <c r="F114" s="212"/>
      <c r="G114" s="212"/>
      <c r="H114" s="214"/>
    </row>
    <row r="115" spans="1:8" x14ac:dyDescent="0.25">
      <c r="A115" s="3"/>
      <c r="B115" s="212"/>
      <c r="C115" s="212"/>
      <c r="D115" s="212"/>
      <c r="E115" s="212"/>
      <c r="F115" s="212"/>
      <c r="G115" s="212"/>
      <c r="H115" s="214"/>
    </row>
    <row r="116" spans="1:8" x14ac:dyDescent="0.25">
      <c r="A116" s="3"/>
      <c r="B116" s="212"/>
      <c r="C116" s="212"/>
      <c r="D116" s="212"/>
      <c r="E116" s="212"/>
      <c r="F116" s="212"/>
      <c r="G116" s="212"/>
      <c r="H116" s="214"/>
    </row>
    <row r="117" spans="1:8" x14ac:dyDescent="0.25">
      <c r="A117" s="3"/>
      <c r="B117" s="212"/>
      <c r="C117" s="212"/>
      <c r="D117" s="212"/>
      <c r="E117" s="212"/>
      <c r="F117" s="212"/>
      <c r="G117" s="212"/>
      <c r="H117" s="214"/>
    </row>
    <row r="118" spans="1:8" x14ac:dyDescent="0.25">
      <c r="A118" s="3"/>
      <c r="B118" s="212"/>
      <c r="C118" s="212"/>
      <c r="D118" s="212"/>
      <c r="E118" s="212"/>
      <c r="F118" s="212"/>
      <c r="G118" s="212"/>
      <c r="H118" s="214"/>
    </row>
    <row r="119" spans="1:8" x14ac:dyDescent="0.25">
      <c r="A119" s="3"/>
      <c r="B119" s="212"/>
      <c r="C119" s="212"/>
      <c r="D119" s="221"/>
      <c r="E119" s="212"/>
      <c r="F119" s="212"/>
      <c r="G119" s="212"/>
      <c r="H119" s="214"/>
    </row>
    <row r="120" spans="1:8" x14ac:dyDescent="0.25">
      <c r="A120" s="3"/>
      <c r="B120" s="212"/>
      <c r="C120" s="212"/>
      <c r="D120" s="212"/>
      <c r="E120" s="212"/>
      <c r="F120" s="212"/>
      <c r="G120" s="212"/>
      <c r="H120" s="214"/>
    </row>
    <row r="121" spans="1:8" x14ac:dyDescent="0.25">
      <c r="A121" s="3"/>
      <c r="B121" s="212"/>
      <c r="C121" s="212"/>
      <c r="D121" s="212"/>
      <c r="E121" s="212"/>
      <c r="F121" s="212"/>
      <c r="G121" s="212"/>
      <c r="H121" s="214"/>
    </row>
    <row r="122" spans="1:8" x14ac:dyDescent="0.25">
      <c r="A122" s="3"/>
      <c r="B122" s="212"/>
      <c r="C122" s="212"/>
      <c r="D122" s="212"/>
      <c r="E122" s="212"/>
      <c r="F122" s="212"/>
      <c r="G122" s="212"/>
      <c r="H122" s="214"/>
    </row>
    <row r="123" spans="1:8" x14ac:dyDescent="0.25">
      <c r="A123" s="3"/>
      <c r="B123" s="212"/>
      <c r="C123" s="212"/>
      <c r="D123" s="212"/>
      <c r="E123" s="212"/>
      <c r="F123" s="212"/>
      <c r="G123" s="212"/>
      <c r="H123" s="214"/>
    </row>
    <row r="124" spans="1:8" x14ac:dyDescent="0.25">
      <c r="A124" s="3"/>
      <c r="B124" s="212"/>
      <c r="C124" s="212"/>
      <c r="D124" s="212"/>
      <c r="E124" s="212"/>
      <c r="F124" s="212"/>
      <c r="G124" s="212"/>
      <c r="H124" s="214"/>
    </row>
    <row r="125" spans="1:8" x14ac:dyDescent="0.25">
      <c r="A125" s="3"/>
      <c r="B125" s="212"/>
      <c r="C125" s="212"/>
      <c r="D125" s="212"/>
      <c r="E125" s="212"/>
      <c r="F125" s="212"/>
      <c r="G125" s="212"/>
      <c r="H125" s="214"/>
    </row>
    <row r="126" spans="1:8" x14ac:dyDescent="0.25">
      <c r="A126" s="3"/>
      <c r="B126" s="212"/>
      <c r="C126" s="212"/>
      <c r="D126" s="212"/>
      <c r="E126" s="212"/>
      <c r="F126" s="212"/>
      <c r="G126" s="212"/>
      <c r="H126" s="214"/>
    </row>
    <row r="127" spans="1:8" x14ac:dyDescent="0.25">
      <c r="A127" s="3"/>
      <c r="B127" s="212"/>
      <c r="C127" s="212"/>
      <c r="D127" s="212"/>
      <c r="E127" s="212"/>
      <c r="F127" s="212"/>
      <c r="G127" s="212"/>
      <c r="H127" s="214"/>
    </row>
    <row r="128" spans="1:8" x14ac:dyDescent="0.25">
      <c r="A128" s="3"/>
      <c r="B128" s="212"/>
      <c r="C128" s="212"/>
      <c r="D128" s="212"/>
      <c r="E128" s="212"/>
      <c r="F128" s="212"/>
      <c r="G128" s="212"/>
      <c r="H128" s="214"/>
    </row>
    <row r="129" spans="1:8" x14ac:dyDescent="0.25">
      <c r="A129" s="3"/>
      <c r="B129" s="212"/>
      <c r="C129" s="212"/>
      <c r="D129" s="212"/>
      <c r="E129" s="212"/>
      <c r="F129" s="212"/>
      <c r="G129" s="212"/>
      <c r="H129" s="214"/>
    </row>
    <row r="130" spans="1:8" x14ac:dyDescent="0.25">
      <c r="A130" s="3"/>
      <c r="B130" s="212"/>
      <c r="C130" s="212"/>
      <c r="D130" s="212"/>
      <c r="E130" s="212"/>
      <c r="F130" s="212"/>
      <c r="G130" s="212"/>
      <c r="H130" s="214"/>
    </row>
    <row r="131" spans="1:8" x14ac:dyDescent="0.25">
      <c r="A131" s="3"/>
      <c r="B131" s="212"/>
      <c r="C131" s="212"/>
      <c r="D131" s="212"/>
      <c r="E131" s="212"/>
      <c r="F131" s="212"/>
      <c r="G131" s="212"/>
      <c r="H131" s="214"/>
    </row>
    <row r="132" spans="1:8" x14ac:dyDescent="0.25">
      <c r="A132" s="3"/>
      <c r="B132" s="212"/>
      <c r="C132" s="212"/>
      <c r="D132" s="212"/>
      <c r="E132" s="212"/>
      <c r="F132" s="212"/>
      <c r="G132" s="212"/>
      <c r="H132" s="214"/>
    </row>
    <row r="133" spans="1:8" x14ac:dyDescent="0.25">
      <c r="A133" s="3"/>
      <c r="B133" s="212"/>
      <c r="C133" s="212"/>
      <c r="D133" s="212"/>
      <c r="E133" s="212"/>
      <c r="F133" s="212"/>
      <c r="G133" s="212"/>
      <c r="H133" s="214"/>
    </row>
    <row r="134" spans="1:8" x14ac:dyDescent="0.25">
      <c r="A134" s="3"/>
      <c r="B134" s="212"/>
      <c r="C134" s="212"/>
      <c r="D134" s="212"/>
      <c r="E134" s="212"/>
      <c r="F134" s="212"/>
      <c r="G134" s="212"/>
      <c r="H134" s="214"/>
    </row>
    <row r="135" spans="1:8" x14ac:dyDescent="0.25">
      <c r="A135" s="3"/>
      <c r="B135" s="212"/>
      <c r="C135" s="212"/>
      <c r="D135" s="212"/>
      <c r="E135" s="212"/>
      <c r="F135" s="212"/>
      <c r="G135" s="212"/>
      <c r="H135" s="214"/>
    </row>
    <row r="136" spans="1:8" x14ac:dyDescent="0.25">
      <c r="A136" s="3"/>
      <c r="B136" s="212"/>
      <c r="C136" s="212"/>
      <c r="D136" s="212"/>
      <c r="E136" s="212"/>
      <c r="F136" s="212"/>
      <c r="G136" s="212"/>
      <c r="H136" s="214"/>
    </row>
    <row r="137" spans="1:8" x14ac:dyDescent="0.25">
      <c r="A137" s="3"/>
      <c r="B137" s="212"/>
      <c r="C137" s="212"/>
      <c r="D137" s="212"/>
      <c r="E137" s="212"/>
      <c r="F137" s="212"/>
      <c r="G137" s="212"/>
      <c r="H137" s="214"/>
    </row>
    <row r="138" spans="1:8" x14ac:dyDescent="0.25">
      <c r="A138" s="3"/>
      <c r="B138" s="212"/>
      <c r="C138" s="212"/>
      <c r="D138" s="212"/>
      <c r="E138" s="212"/>
      <c r="F138" s="212"/>
      <c r="G138" s="212"/>
      <c r="H138" s="214"/>
    </row>
    <row r="139" spans="1:8" x14ac:dyDescent="0.25">
      <c r="A139" s="3"/>
      <c r="B139" s="212"/>
      <c r="C139" s="212"/>
      <c r="D139" s="212"/>
      <c r="E139" s="212"/>
      <c r="F139" s="212"/>
      <c r="G139" s="212"/>
      <c r="H139" s="214"/>
    </row>
    <row r="140" spans="1:8" x14ac:dyDescent="0.25">
      <c r="A140" s="3"/>
      <c r="B140" s="212"/>
      <c r="C140" s="212"/>
      <c r="D140" s="212"/>
      <c r="E140" s="212"/>
      <c r="F140" s="212"/>
      <c r="G140" s="212"/>
      <c r="H140" s="214"/>
    </row>
    <row r="141" spans="1:8" x14ac:dyDescent="0.25">
      <c r="A141" s="3"/>
      <c r="B141" s="212"/>
      <c r="C141" s="212"/>
      <c r="D141" s="212"/>
      <c r="E141" s="212"/>
      <c r="F141" s="212"/>
      <c r="G141" s="212"/>
      <c r="H141" s="214"/>
    </row>
    <row r="142" spans="1:8" x14ac:dyDescent="0.25">
      <c r="A142" s="3"/>
      <c r="B142" s="212"/>
      <c r="C142" s="212"/>
      <c r="D142" s="212"/>
      <c r="E142" s="212"/>
      <c r="F142" s="212"/>
      <c r="G142" s="212"/>
      <c r="H142" s="214"/>
    </row>
    <row r="143" spans="1:8" x14ac:dyDescent="0.25">
      <c r="A143" s="3"/>
      <c r="B143" s="212"/>
      <c r="C143" s="212"/>
      <c r="D143" s="212"/>
      <c r="E143" s="212"/>
      <c r="F143" s="212"/>
      <c r="G143" s="212"/>
      <c r="H143" s="214"/>
    </row>
    <row r="144" spans="1:8" x14ac:dyDescent="0.25">
      <c r="A144" s="3"/>
      <c r="B144" s="212"/>
      <c r="C144" s="212"/>
      <c r="D144" s="212"/>
      <c r="E144" s="212"/>
      <c r="F144" s="212"/>
      <c r="G144" s="212"/>
      <c r="H144" s="214"/>
    </row>
    <row r="145" spans="1:8" x14ac:dyDescent="0.25">
      <c r="A145" s="3"/>
      <c r="B145" s="212"/>
      <c r="C145" s="212"/>
      <c r="D145" s="212"/>
      <c r="E145" s="212"/>
      <c r="F145" s="212"/>
      <c r="G145" s="212"/>
      <c r="H145" s="214"/>
    </row>
    <row r="146" spans="1:8" x14ac:dyDescent="0.25">
      <c r="A146" s="3"/>
      <c r="B146" s="212"/>
      <c r="C146" s="212"/>
      <c r="D146" s="212"/>
      <c r="E146" s="212"/>
      <c r="F146" s="212"/>
      <c r="G146" s="212"/>
      <c r="H146" s="214"/>
    </row>
    <row r="147" spans="1:8" x14ac:dyDescent="0.25">
      <c r="A147" s="3"/>
      <c r="B147" s="212"/>
      <c r="C147" s="212"/>
      <c r="D147" s="212"/>
      <c r="E147" s="212"/>
      <c r="F147" s="212"/>
      <c r="G147" s="212"/>
      <c r="H147" s="214"/>
    </row>
    <row r="148" spans="1:8" x14ac:dyDescent="0.25">
      <c r="A148" s="3"/>
      <c r="B148" s="212"/>
      <c r="C148" s="212"/>
      <c r="D148" s="212"/>
      <c r="E148" s="212"/>
      <c r="F148" s="212"/>
      <c r="G148" s="212"/>
      <c r="H148" s="214"/>
    </row>
    <row r="149" spans="1:8" x14ac:dyDescent="0.25">
      <c r="A149" s="3"/>
      <c r="B149" s="212"/>
      <c r="C149" s="212"/>
      <c r="D149" s="212"/>
      <c r="E149" s="212"/>
      <c r="F149" s="212"/>
      <c r="G149" s="212"/>
      <c r="H149" s="214"/>
    </row>
    <row r="150" spans="1:8" x14ac:dyDescent="0.25">
      <c r="A150" s="3"/>
      <c r="B150" s="212"/>
      <c r="C150" s="212"/>
      <c r="D150" s="212"/>
      <c r="E150" s="212"/>
      <c r="F150" s="212"/>
      <c r="G150" s="212"/>
      <c r="H150" s="214"/>
    </row>
    <row r="151" spans="1:8" x14ac:dyDescent="0.25">
      <c r="A151" s="3"/>
      <c r="B151" s="212"/>
      <c r="C151" s="212"/>
      <c r="D151" s="212"/>
      <c r="E151" s="212"/>
      <c r="F151" s="212"/>
      <c r="G151" s="212"/>
      <c r="H151" s="214"/>
    </row>
    <row r="152" spans="1:8" x14ac:dyDescent="0.25">
      <c r="A152" s="3"/>
      <c r="B152" s="212"/>
      <c r="C152" s="212"/>
      <c r="D152" s="212"/>
      <c r="E152" s="212"/>
      <c r="F152" s="212"/>
      <c r="G152" s="212"/>
      <c r="H152" s="214"/>
    </row>
    <row r="153" spans="1:8" x14ac:dyDescent="0.25">
      <c r="A153" s="3"/>
      <c r="B153" s="212"/>
      <c r="C153" s="212"/>
      <c r="D153" s="212"/>
      <c r="E153" s="212"/>
      <c r="F153" s="212"/>
      <c r="G153" s="212"/>
      <c r="H153" s="214"/>
    </row>
    <row r="154" spans="1:8" x14ac:dyDescent="0.25">
      <c r="A154" s="3"/>
      <c r="B154" s="212"/>
      <c r="C154" s="212"/>
      <c r="D154" s="212"/>
      <c r="E154" s="212"/>
      <c r="F154" s="212"/>
      <c r="G154" s="212"/>
      <c r="H154" s="214"/>
    </row>
    <row r="155" spans="1:8" x14ac:dyDescent="0.25">
      <c r="A155" s="3"/>
      <c r="B155" s="212"/>
      <c r="C155" s="212"/>
      <c r="D155" s="212"/>
      <c r="E155" s="212"/>
      <c r="F155" s="212"/>
      <c r="G155" s="212"/>
      <c r="H155" s="214"/>
    </row>
    <row r="156" spans="1:8" x14ac:dyDescent="0.25">
      <c r="A156" s="3"/>
      <c r="B156" s="212"/>
      <c r="C156" s="212"/>
      <c r="D156" s="212"/>
      <c r="E156" s="212"/>
      <c r="F156" s="212"/>
      <c r="G156" s="212"/>
      <c r="H156" s="214"/>
    </row>
    <row r="157" spans="1:8" x14ac:dyDescent="0.25">
      <c r="A157" s="3"/>
      <c r="B157" s="212"/>
      <c r="C157" s="212"/>
      <c r="D157" s="212"/>
      <c r="E157" s="212"/>
      <c r="F157" s="212"/>
      <c r="G157" s="212"/>
      <c r="H157" s="214"/>
    </row>
    <row r="158" spans="1:8" x14ac:dyDescent="0.25">
      <c r="A158" s="3"/>
      <c r="B158" s="212"/>
      <c r="C158" s="212"/>
      <c r="D158" s="212"/>
      <c r="E158" s="212"/>
      <c r="F158" s="212"/>
      <c r="G158" s="212"/>
      <c r="H158" s="214"/>
    </row>
    <row r="159" spans="1:8" x14ac:dyDescent="0.25">
      <c r="A159" s="3"/>
      <c r="B159" s="212"/>
      <c r="C159" s="212"/>
      <c r="D159" s="212"/>
      <c r="E159" s="212"/>
      <c r="F159" s="212"/>
      <c r="G159" s="212"/>
      <c r="H159" s="214"/>
    </row>
    <row r="160" spans="1:8" x14ac:dyDescent="0.25">
      <c r="A160" s="3"/>
      <c r="B160" s="212"/>
      <c r="C160" s="212"/>
      <c r="D160" s="212"/>
      <c r="E160" s="212"/>
      <c r="F160" s="212"/>
      <c r="G160" s="212"/>
      <c r="H160" s="214"/>
    </row>
    <row r="161" spans="1:8" x14ac:dyDescent="0.25">
      <c r="A161" s="3"/>
      <c r="B161" s="212"/>
      <c r="C161" s="212"/>
      <c r="D161" s="212"/>
      <c r="E161" s="212"/>
      <c r="F161" s="212"/>
      <c r="G161" s="212"/>
      <c r="H161" s="214"/>
    </row>
    <row r="162" spans="1:8" x14ac:dyDescent="0.25">
      <c r="A162" s="3"/>
      <c r="B162" s="212"/>
      <c r="C162" s="212"/>
      <c r="D162" s="212"/>
      <c r="E162" s="212"/>
      <c r="F162" s="212"/>
      <c r="G162" s="212"/>
      <c r="H162" s="214"/>
    </row>
    <row r="163" spans="1:8" x14ac:dyDescent="0.25">
      <c r="A163" s="3"/>
      <c r="B163" s="212"/>
      <c r="C163" s="212"/>
      <c r="D163" s="212"/>
      <c r="E163" s="212"/>
      <c r="F163" s="212"/>
      <c r="G163" s="212"/>
      <c r="H163" s="214"/>
    </row>
    <row r="164" spans="1:8" x14ac:dyDescent="0.25">
      <c r="A164" s="3"/>
      <c r="B164" s="212"/>
      <c r="C164" s="212"/>
      <c r="D164" s="212"/>
      <c r="E164" s="212"/>
      <c r="F164" s="212"/>
      <c r="G164" s="212"/>
      <c r="H164" s="214"/>
    </row>
    <row r="165" spans="1:8" x14ac:dyDescent="0.25">
      <c r="A165" s="3"/>
      <c r="B165" s="212"/>
      <c r="C165" s="212"/>
      <c r="D165" s="212"/>
      <c r="E165" s="212"/>
      <c r="F165" s="212"/>
      <c r="G165" s="212"/>
      <c r="H165" s="214"/>
    </row>
    <row r="166" spans="1:8" x14ac:dyDescent="0.25">
      <c r="A166" s="3"/>
      <c r="B166" s="35"/>
      <c r="C166" s="35"/>
      <c r="D166" s="35"/>
      <c r="E166" s="35"/>
      <c r="F166" s="35"/>
      <c r="G166" s="35"/>
      <c r="H166" s="19"/>
    </row>
    <row r="167" spans="1:8" x14ac:dyDescent="0.25">
      <c r="A167" s="3"/>
      <c r="B167" s="35"/>
      <c r="C167" s="35"/>
      <c r="D167" s="35"/>
      <c r="E167" s="35"/>
      <c r="F167" s="35"/>
      <c r="G167" s="35"/>
      <c r="H167" s="19"/>
    </row>
    <row r="168" spans="1:8" x14ac:dyDescent="0.25">
      <c r="A168" s="3"/>
      <c r="B168" s="35"/>
      <c r="C168" s="35"/>
      <c r="D168" s="35"/>
      <c r="E168" s="35"/>
      <c r="F168" s="35"/>
      <c r="G168" s="35"/>
      <c r="H168" s="19"/>
    </row>
    <row r="169" spans="1:8" x14ac:dyDescent="0.25">
      <c r="A169" s="3"/>
      <c r="B169" s="35"/>
      <c r="C169" s="35"/>
      <c r="D169" s="35"/>
      <c r="E169" s="35"/>
      <c r="F169" s="35"/>
      <c r="G169" s="35"/>
      <c r="H169" s="19"/>
    </row>
    <row r="170" spans="1:8" x14ac:dyDescent="0.25">
      <c r="A170" s="3"/>
      <c r="B170" s="35"/>
      <c r="C170" s="35"/>
      <c r="D170" s="35"/>
      <c r="E170" s="35"/>
      <c r="F170" s="35"/>
      <c r="G170" s="35"/>
      <c r="H170" s="19"/>
    </row>
    <row r="171" spans="1:8" x14ac:dyDescent="0.25">
      <c r="A171" s="3"/>
      <c r="B171" s="35"/>
      <c r="C171" s="35"/>
      <c r="D171" s="35"/>
      <c r="E171" s="35"/>
      <c r="F171" s="35"/>
      <c r="G171" s="35"/>
      <c r="H171" s="19"/>
    </row>
    <row r="172" spans="1:8" x14ac:dyDescent="0.25">
      <c r="A172" s="3"/>
      <c r="B172" s="35"/>
      <c r="C172" s="35"/>
      <c r="D172" s="35"/>
      <c r="E172" s="35"/>
      <c r="F172" s="35"/>
      <c r="G172" s="35"/>
      <c r="H172" s="19"/>
    </row>
    <row r="173" spans="1:8" x14ac:dyDescent="0.25">
      <c r="A173" s="3"/>
      <c r="B173" s="35"/>
      <c r="C173" s="35"/>
      <c r="D173" s="35"/>
      <c r="E173" s="35"/>
      <c r="F173" s="35"/>
      <c r="G173" s="35"/>
      <c r="H173" s="19"/>
    </row>
    <row r="174" spans="1:8" x14ac:dyDescent="0.25">
      <c r="A174" s="3"/>
      <c r="B174" s="35"/>
      <c r="C174" s="35"/>
      <c r="D174" s="35"/>
      <c r="E174" s="35"/>
      <c r="F174" s="35"/>
      <c r="G174" s="35"/>
      <c r="H174" s="19"/>
    </row>
    <row r="175" spans="1:8" x14ac:dyDescent="0.25">
      <c r="A175" s="3"/>
      <c r="B175" s="35"/>
      <c r="C175" s="35"/>
      <c r="D175" s="35"/>
      <c r="E175" s="35"/>
      <c r="F175" s="35"/>
      <c r="G175" s="35"/>
      <c r="H175" s="19"/>
    </row>
    <row r="176" spans="1:8" x14ac:dyDescent="0.25">
      <c r="A176" s="3"/>
      <c r="B176" s="35"/>
      <c r="C176" s="35"/>
      <c r="D176" s="35"/>
      <c r="E176" s="35"/>
      <c r="F176" s="35"/>
      <c r="G176" s="35"/>
      <c r="H176" s="19"/>
    </row>
    <row r="177" spans="1:8" x14ac:dyDescent="0.25">
      <c r="A177" s="3"/>
      <c r="B177" s="35"/>
      <c r="C177" s="35"/>
      <c r="D177" s="35"/>
      <c r="E177" s="35"/>
      <c r="F177" s="35"/>
      <c r="G177" s="35"/>
      <c r="H177" s="19"/>
    </row>
    <row r="178" spans="1:8" x14ac:dyDescent="0.25">
      <c r="A178" s="3"/>
      <c r="B178" s="35"/>
      <c r="C178" s="35"/>
      <c r="D178" s="35"/>
      <c r="E178" s="35"/>
      <c r="F178" s="35"/>
      <c r="G178" s="35"/>
      <c r="H178" s="19"/>
    </row>
    <row r="179" spans="1:8" x14ac:dyDescent="0.25">
      <c r="A179" s="3"/>
      <c r="B179" s="35"/>
      <c r="C179" s="35"/>
      <c r="D179" s="35"/>
      <c r="E179" s="35"/>
      <c r="F179" s="35"/>
      <c r="G179" s="35"/>
      <c r="H179" s="19"/>
    </row>
    <row r="180" spans="1:8" x14ac:dyDescent="0.25">
      <c r="A180" s="3"/>
      <c r="B180" s="35"/>
      <c r="C180" s="35"/>
      <c r="D180" s="35"/>
      <c r="E180" s="35"/>
      <c r="F180" s="35"/>
      <c r="G180" s="35"/>
      <c r="H180" s="19"/>
    </row>
    <row r="181" spans="1:8" x14ac:dyDescent="0.25">
      <c r="A181" s="3"/>
      <c r="B181" s="35"/>
      <c r="C181" s="35"/>
      <c r="D181" s="35"/>
      <c r="E181" s="35"/>
      <c r="F181" s="35"/>
      <c r="G181" s="35"/>
      <c r="H181" s="19"/>
    </row>
    <row r="182" spans="1:8" x14ac:dyDescent="0.25">
      <c r="A182" s="3"/>
      <c r="B182" s="35"/>
      <c r="C182" s="35"/>
      <c r="D182" s="35"/>
      <c r="E182" s="35"/>
      <c r="F182" s="35"/>
      <c r="G182" s="35"/>
      <c r="H182" s="19"/>
    </row>
    <row r="183" spans="1:8" x14ac:dyDescent="0.25">
      <c r="A183" s="3"/>
      <c r="B183" s="35"/>
      <c r="C183" s="35"/>
      <c r="D183" s="35"/>
      <c r="E183" s="35"/>
      <c r="F183" s="35"/>
      <c r="G183" s="35"/>
      <c r="H183" s="19"/>
    </row>
    <row r="184" spans="1:8" x14ac:dyDescent="0.25">
      <c r="A184" s="3"/>
      <c r="B184" s="35"/>
      <c r="C184" s="35"/>
      <c r="D184" s="35"/>
      <c r="E184" s="35"/>
      <c r="F184" s="35"/>
      <c r="G184" s="35"/>
      <c r="H184" s="19"/>
    </row>
    <row r="185" spans="1:8" x14ac:dyDescent="0.25">
      <c r="A185" s="3"/>
      <c r="B185" s="35"/>
      <c r="C185" s="35"/>
      <c r="D185" s="35"/>
      <c r="E185" s="35"/>
      <c r="F185" s="35"/>
      <c r="G185" s="35"/>
      <c r="H185" s="19"/>
    </row>
    <row r="186" spans="1:8" x14ac:dyDescent="0.25">
      <c r="A186" s="3"/>
      <c r="B186" s="35"/>
      <c r="C186" s="35"/>
      <c r="D186" s="35"/>
      <c r="E186" s="35"/>
      <c r="F186" s="35"/>
      <c r="G186" s="35"/>
      <c r="H186" s="19"/>
    </row>
    <row r="187" spans="1:8" x14ac:dyDescent="0.25">
      <c r="A187" s="3"/>
      <c r="B187" s="35"/>
      <c r="C187" s="35"/>
      <c r="D187" s="35"/>
      <c r="E187" s="35"/>
      <c r="F187" s="35"/>
      <c r="G187" s="35"/>
      <c r="H187" s="19"/>
    </row>
    <row r="188" spans="1:8" x14ac:dyDescent="0.25">
      <c r="A188" s="3"/>
      <c r="B188" s="35"/>
      <c r="C188" s="35"/>
      <c r="D188" s="35"/>
      <c r="E188" s="35"/>
      <c r="F188" s="35"/>
      <c r="G188" s="35"/>
      <c r="H188" s="19"/>
    </row>
    <row r="189" spans="1:8" x14ac:dyDescent="0.25">
      <c r="A189" s="3"/>
      <c r="B189" s="35"/>
      <c r="C189" s="35"/>
      <c r="D189" s="35"/>
      <c r="E189" s="35"/>
      <c r="F189" s="35"/>
      <c r="G189" s="35"/>
      <c r="H189" s="19"/>
    </row>
    <row r="190" spans="1:8" x14ac:dyDescent="0.25">
      <c r="A190" s="3"/>
      <c r="B190" s="35"/>
      <c r="C190" s="35"/>
      <c r="D190" s="35"/>
      <c r="E190" s="35"/>
      <c r="F190" s="35"/>
      <c r="G190" s="35"/>
      <c r="H190" s="19"/>
    </row>
    <row r="191" spans="1:8" x14ac:dyDescent="0.25">
      <c r="A191" s="3"/>
      <c r="B191" s="35"/>
      <c r="C191" s="35"/>
      <c r="D191" s="35"/>
      <c r="E191" s="35"/>
      <c r="F191" s="35"/>
      <c r="G191" s="35"/>
      <c r="H191" s="19"/>
    </row>
    <row r="192" spans="1:8" x14ac:dyDescent="0.25">
      <c r="A192" s="3"/>
      <c r="B192" s="35"/>
      <c r="C192" s="35"/>
      <c r="D192" s="35"/>
      <c r="E192" s="35"/>
      <c r="F192" s="35"/>
      <c r="G192" s="35"/>
      <c r="H192" s="19"/>
    </row>
    <row r="193" spans="1:8" x14ac:dyDescent="0.25">
      <c r="A193" s="3"/>
      <c r="B193" s="35"/>
      <c r="C193" s="35"/>
      <c r="D193" s="35"/>
      <c r="E193" s="35"/>
      <c r="F193" s="35"/>
      <c r="G193" s="35"/>
      <c r="H193" s="19"/>
    </row>
    <row r="194" spans="1:8" x14ac:dyDescent="0.25">
      <c r="A194" s="3"/>
      <c r="B194" s="35"/>
      <c r="C194" s="35"/>
      <c r="D194" s="35"/>
      <c r="E194" s="35"/>
      <c r="F194" s="35"/>
      <c r="G194" s="35"/>
      <c r="H194" s="19"/>
    </row>
    <row r="195" spans="1:8" x14ac:dyDescent="0.25">
      <c r="A195" s="3"/>
      <c r="B195" s="35"/>
      <c r="C195" s="35"/>
      <c r="D195" s="35"/>
      <c r="E195" s="35"/>
      <c r="F195" s="35"/>
      <c r="G195" s="35"/>
      <c r="H195" s="19"/>
    </row>
    <row r="196" spans="1:8" x14ac:dyDescent="0.25">
      <c r="A196" s="3"/>
      <c r="B196" s="35"/>
      <c r="C196" s="35"/>
      <c r="D196" s="35"/>
      <c r="E196" s="35"/>
      <c r="F196" s="35"/>
      <c r="G196" s="35"/>
      <c r="H196" s="19"/>
    </row>
    <row r="197" spans="1:8" x14ac:dyDescent="0.25">
      <c r="A197" s="3"/>
      <c r="B197" s="35"/>
      <c r="C197" s="35"/>
      <c r="D197" s="35"/>
      <c r="E197" s="35"/>
      <c r="F197" s="35"/>
      <c r="G197" s="35"/>
      <c r="H197" s="19"/>
    </row>
    <row r="198" spans="1:8" x14ac:dyDescent="0.25">
      <c r="A198" s="3"/>
      <c r="B198" s="35"/>
      <c r="C198" s="35"/>
      <c r="D198" s="35"/>
      <c r="E198" s="35"/>
      <c r="F198" s="35"/>
      <c r="G198" s="35"/>
      <c r="H198" s="19"/>
    </row>
    <row r="199" spans="1:8" x14ac:dyDescent="0.25">
      <c r="A199" s="3"/>
      <c r="B199" s="35"/>
      <c r="C199" s="35"/>
      <c r="D199" s="35"/>
      <c r="E199" s="35"/>
      <c r="F199" s="35"/>
      <c r="G199" s="35"/>
      <c r="H199" s="19"/>
    </row>
    <row r="200" spans="1:8" x14ac:dyDescent="0.25">
      <c r="A200" s="3"/>
      <c r="B200" s="35"/>
      <c r="C200" s="35"/>
      <c r="D200" s="35"/>
      <c r="E200" s="35"/>
      <c r="F200" s="35"/>
      <c r="G200" s="35"/>
      <c r="H200" s="19"/>
    </row>
    <row r="201" spans="1:8" x14ac:dyDescent="0.25">
      <c r="A201" s="3"/>
      <c r="B201" s="35"/>
      <c r="C201" s="35"/>
      <c r="D201" s="35"/>
      <c r="E201" s="35"/>
      <c r="F201" s="35"/>
      <c r="G201" s="35"/>
      <c r="H201" s="19"/>
    </row>
    <row r="202" spans="1:8" x14ac:dyDescent="0.25">
      <c r="A202" s="3"/>
      <c r="B202" s="35"/>
      <c r="C202" s="35"/>
      <c r="D202" s="35"/>
      <c r="E202" s="35"/>
      <c r="F202" s="35"/>
      <c r="G202" s="35"/>
      <c r="H202" s="19"/>
    </row>
    <row r="203" spans="1:8" x14ac:dyDescent="0.25">
      <c r="A203" s="3"/>
      <c r="B203" s="35"/>
      <c r="C203" s="35"/>
      <c r="D203" s="35"/>
      <c r="E203" s="35"/>
      <c r="F203" s="35"/>
      <c r="G203" s="35"/>
      <c r="H203" s="19"/>
    </row>
    <row r="204" spans="1:8" x14ac:dyDescent="0.25">
      <c r="A204" s="3"/>
      <c r="B204" s="35"/>
      <c r="C204" s="35"/>
      <c r="D204" s="35"/>
      <c r="E204" s="35"/>
      <c r="F204" s="35"/>
      <c r="G204" s="35"/>
      <c r="H204" s="19"/>
    </row>
    <row r="205" spans="1:8" x14ac:dyDescent="0.25">
      <c r="A205" s="3"/>
      <c r="B205" s="35"/>
      <c r="C205" s="35"/>
      <c r="D205" s="35"/>
      <c r="E205" s="35"/>
      <c r="F205" s="35"/>
      <c r="G205" s="35"/>
      <c r="H205" s="19"/>
    </row>
    <row r="206" spans="1:8" x14ac:dyDescent="0.25">
      <c r="A206" s="3"/>
      <c r="B206" s="35"/>
      <c r="C206" s="35"/>
      <c r="D206" s="35"/>
      <c r="E206" s="35"/>
      <c r="F206" s="35"/>
      <c r="G206" s="35"/>
      <c r="H206" s="19"/>
    </row>
    <row r="207" spans="1:8" x14ac:dyDescent="0.25">
      <c r="A207" s="3"/>
      <c r="B207" s="35"/>
      <c r="C207" s="35"/>
      <c r="D207" s="35"/>
      <c r="E207" s="35"/>
      <c r="F207" s="35"/>
      <c r="G207" s="35"/>
      <c r="H207" s="19"/>
    </row>
    <row r="208" spans="1:8" x14ac:dyDescent="0.25">
      <c r="A208" s="3"/>
      <c r="B208" s="35"/>
      <c r="C208" s="35"/>
      <c r="D208" s="35"/>
      <c r="E208" s="35"/>
      <c r="F208" s="35"/>
      <c r="G208" s="35"/>
      <c r="H208" s="19"/>
    </row>
    <row r="209" spans="1:8" x14ac:dyDescent="0.25">
      <c r="A209" s="3"/>
      <c r="B209" s="35"/>
      <c r="C209" s="35"/>
      <c r="D209" s="35"/>
      <c r="E209" s="35"/>
      <c r="F209" s="35"/>
      <c r="G209" s="35"/>
      <c r="H209" s="19"/>
    </row>
    <row r="210" spans="1:8" x14ac:dyDescent="0.25">
      <c r="A210" s="3"/>
      <c r="B210" s="35"/>
      <c r="C210" s="35"/>
      <c r="D210" s="35"/>
      <c r="E210" s="35"/>
      <c r="F210" s="35"/>
      <c r="G210" s="35"/>
      <c r="H210" s="19"/>
    </row>
    <row r="211" spans="1:8" x14ac:dyDescent="0.25">
      <c r="A211" s="3"/>
      <c r="B211" s="35"/>
      <c r="C211" s="35"/>
      <c r="D211" s="35"/>
      <c r="E211" s="35"/>
      <c r="F211" s="35"/>
      <c r="G211" s="35"/>
      <c r="H211" s="19"/>
    </row>
    <row r="212" spans="1:8" x14ac:dyDescent="0.25">
      <c r="A212" s="3"/>
      <c r="B212" s="35"/>
      <c r="C212" s="35"/>
      <c r="D212" s="35"/>
      <c r="E212" s="35"/>
      <c r="F212" s="35"/>
      <c r="G212" s="35"/>
      <c r="H212" s="19"/>
    </row>
    <row r="213" spans="1:8" x14ac:dyDescent="0.25">
      <c r="A213" s="3"/>
      <c r="B213" s="35"/>
      <c r="C213" s="35"/>
      <c r="D213" s="35"/>
      <c r="E213" s="35"/>
      <c r="F213" s="35"/>
      <c r="G213" s="35"/>
      <c r="H213" s="19"/>
    </row>
    <row r="214" spans="1:8" x14ac:dyDescent="0.25">
      <c r="A214" s="3"/>
      <c r="B214" s="35"/>
      <c r="C214" s="35"/>
      <c r="D214" s="35"/>
      <c r="E214" s="35"/>
      <c r="F214" s="35"/>
      <c r="G214" s="35"/>
      <c r="H214" s="19"/>
    </row>
    <row r="215" spans="1:8" x14ac:dyDescent="0.25">
      <c r="A215" s="3"/>
      <c r="B215" s="35"/>
      <c r="C215" s="35"/>
      <c r="D215" s="35"/>
      <c r="E215" s="35"/>
      <c r="F215" s="35"/>
      <c r="G215" s="35"/>
      <c r="H215" s="19"/>
    </row>
    <row r="216" spans="1:8" x14ac:dyDescent="0.25">
      <c r="A216" s="3"/>
      <c r="B216" s="35"/>
      <c r="C216" s="35"/>
      <c r="D216" s="35"/>
      <c r="E216" s="35"/>
      <c r="F216" s="35"/>
      <c r="G216" s="35"/>
      <c r="H216" s="19"/>
    </row>
    <row r="217" spans="1:8" x14ac:dyDescent="0.25">
      <c r="A217" s="3"/>
      <c r="B217" s="35"/>
      <c r="C217" s="35"/>
      <c r="D217" s="35"/>
      <c r="E217" s="35"/>
      <c r="F217" s="35"/>
      <c r="G217" s="35"/>
      <c r="H217" s="19"/>
    </row>
    <row r="218" spans="1:8" x14ac:dyDescent="0.25">
      <c r="A218" s="3"/>
      <c r="B218" s="35"/>
      <c r="C218" s="35"/>
      <c r="D218" s="35"/>
      <c r="E218" s="35"/>
      <c r="F218" s="35"/>
      <c r="G218" s="35"/>
      <c r="H218" s="19"/>
    </row>
    <row r="219" spans="1:8" x14ac:dyDescent="0.25">
      <c r="A219" s="3"/>
      <c r="B219" s="35"/>
      <c r="C219" s="35"/>
      <c r="D219" s="35"/>
      <c r="E219" s="35"/>
      <c r="F219" s="35"/>
      <c r="G219" s="35"/>
      <c r="H219" s="19"/>
    </row>
    <row r="220" spans="1:8" x14ac:dyDescent="0.25">
      <c r="A220" s="3"/>
      <c r="B220" s="35"/>
      <c r="C220" s="35"/>
      <c r="D220" s="35"/>
      <c r="E220" s="35"/>
      <c r="F220" s="35"/>
      <c r="G220" s="35"/>
      <c r="H220" s="19"/>
    </row>
    <row r="221" spans="1:8" x14ac:dyDescent="0.25">
      <c r="A221" s="3"/>
      <c r="B221" s="35"/>
      <c r="C221" s="35"/>
      <c r="D221" s="35"/>
      <c r="E221" s="35"/>
      <c r="F221" s="35"/>
      <c r="G221" s="35"/>
      <c r="H221" s="19"/>
    </row>
    <row r="222" spans="1:8" x14ac:dyDescent="0.25">
      <c r="A222" s="3"/>
      <c r="B222" s="35"/>
      <c r="C222" s="35"/>
      <c r="D222" s="35"/>
      <c r="E222" s="35"/>
      <c r="F222" s="35"/>
      <c r="G222" s="35"/>
      <c r="H222" s="19"/>
    </row>
    <row r="223" spans="1:8" x14ac:dyDescent="0.25">
      <c r="A223" s="3"/>
      <c r="B223" s="35"/>
      <c r="C223" s="35"/>
      <c r="D223" s="35"/>
      <c r="E223" s="35"/>
      <c r="F223" s="35"/>
      <c r="G223" s="35"/>
      <c r="H223" s="19"/>
    </row>
    <row r="224" spans="1:8" x14ac:dyDescent="0.25">
      <c r="A224" s="3"/>
      <c r="B224" s="35"/>
      <c r="C224" s="35"/>
      <c r="D224" s="35"/>
      <c r="E224" s="35"/>
      <c r="F224" s="35"/>
      <c r="G224" s="35"/>
      <c r="H224" s="19"/>
    </row>
    <row r="225" spans="1:8" x14ac:dyDescent="0.25">
      <c r="A225" s="3"/>
      <c r="B225" s="35"/>
      <c r="C225" s="35"/>
      <c r="D225" s="35"/>
      <c r="E225" s="35"/>
      <c r="F225" s="35"/>
      <c r="G225" s="35"/>
      <c r="H225" s="19"/>
    </row>
    <row r="226" spans="1:8" x14ac:dyDescent="0.25">
      <c r="A226" s="3"/>
      <c r="B226" s="35"/>
      <c r="C226" s="35"/>
      <c r="D226" s="35"/>
      <c r="E226" s="35"/>
      <c r="F226" s="35"/>
      <c r="G226" s="35"/>
      <c r="H226" s="19"/>
    </row>
    <row r="227" spans="1:8" x14ac:dyDescent="0.25">
      <c r="A227" s="3"/>
      <c r="B227" s="35"/>
      <c r="C227" s="35"/>
      <c r="D227" s="35"/>
      <c r="E227" s="35"/>
      <c r="F227" s="35"/>
      <c r="G227" s="35"/>
      <c r="H227" s="19"/>
    </row>
    <row r="228" spans="1:8" x14ac:dyDescent="0.25">
      <c r="A228" s="3"/>
      <c r="B228" s="35"/>
      <c r="C228" s="35"/>
      <c r="D228" s="35"/>
      <c r="E228" s="35"/>
      <c r="F228" s="35"/>
      <c r="G228" s="35"/>
      <c r="H228" s="19"/>
    </row>
    <row r="229" spans="1:8" x14ac:dyDescent="0.25">
      <c r="A229" s="3"/>
      <c r="B229" s="35"/>
      <c r="C229" s="35"/>
      <c r="D229" s="35"/>
      <c r="E229" s="35"/>
      <c r="F229" s="35"/>
      <c r="G229" s="35"/>
      <c r="H229" s="19"/>
    </row>
    <row r="230" spans="1:8" x14ac:dyDescent="0.25">
      <c r="A230" s="3"/>
      <c r="B230" s="35"/>
      <c r="C230" s="35"/>
      <c r="D230" s="35"/>
      <c r="E230" s="35"/>
      <c r="F230" s="35"/>
      <c r="G230" s="35"/>
      <c r="H230" s="19"/>
    </row>
    <row r="231" spans="1:8" x14ac:dyDescent="0.25">
      <c r="A231" s="3"/>
      <c r="B231" s="35"/>
      <c r="C231" s="35"/>
      <c r="D231" s="35"/>
      <c r="E231" s="35"/>
      <c r="F231" s="35"/>
      <c r="G231" s="35"/>
      <c r="H231" s="19"/>
    </row>
    <row r="232" spans="1:8" x14ac:dyDescent="0.25">
      <c r="A232" s="3"/>
      <c r="B232" s="35"/>
      <c r="C232" s="35"/>
      <c r="D232" s="35"/>
      <c r="E232" s="35"/>
      <c r="F232" s="35"/>
      <c r="G232" s="35"/>
      <c r="H232" s="19"/>
    </row>
    <row r="233" spans="1:8" x14ac:dyDescent="0.25">
      <c r="A233" s="3"/>
      <c r="B233" s="35"/>
      <c r="C233" s="35"/>
      <c r="D233" s="35"/>
      <c r="E233" s="35"/>
      <c r="F233" s="35"/>
      <c r="G233" s="35"/>
      <c r="H233" s="19"/>
    </row>
    <row r="234" spans="1:8" x14ac:dyDescent="0.25">
      <c r="A234" s="3"/>
      <c r="B234" s="35"/>
      <c r="C234" s="35"/>
      <c r="D234" s="35"/>
      <c r="E234" s="35"/>
      <c r="F234" s="35"/>
      <c r="G234" s="35"/>
      <c r="H234" s="19"/>
    </row>
    <row r="235" spans="1:8" x14ac:dyDescent="0.25">
      <c r="A235" s="3"/>
      <c r="B235" s="35"/>
      <c r="C235" s="35"/>
      <c r="D235" s="35"/>
      <c r="E235" s="35"/>
      <c r="F235" s="35"/>
      <c r="G235" s="35"/>
      <c r="H235" s="19"/>
    </row>
    <row r="236" spans="1:8" x14ac:dyDescent="0.25">
      <c r="A236" s="3"/>
      <c r="B236" s="35"/>
      <c r="C236" s="35"/>
      <c r="D236" s="35"/>
      <c r="E236" s="35"/>
      <c r="F236" s="35"/>
      <c r="G236" s="35"/>
      <c r="H236" s="19"/>
    </row>
    <row r="237" spans="1:8" x14ac:dyDescent="0.25">
      <c r="A237" s="3"/>
      <c r="B237" s="35"/>
      <c r="C237" s="35"/>
      <c r="D237" s="35"/>
      <c r="E237" s="35"/>
      <c r="F237" s="35"/>
      <c r="G237" s="35"/>
      <c r="H237" s="19"/>
    </row>
    <row r="238" spans="1:8" x14ac:dyDescent="0.25">
      <c r="A238" s="3"/>
      <c r="B238" s="35"/>
      <c r="C238" s="35"/>
      <c r="D238" s="35"/>
      <c r="E238" s="35"/>
      <c r="F238" s="35"/>
      <c r="G238" s="35"/>
      <c r="H238" s="19"/>
    </row>
    <row r="239" spans="1:8" x14ac:dyDescent="0.25">
      <c r="A239" s="3"/>
      <c r="B239" s="35"/>
      <c r="C239" s="35"/>
      <c r="D239" s="35"/>
      <c r="E239" s="35"/>
      <c r="F239" s="35"/>
      <c r="G239" s="35"/>
      <c r="H239" s="19"/>
    </row>
    <row r="240" spans="1:8" x14ac:dyDescent="0.25">
      <c r="A240" s="3"/>
      <c r="B240" s="35"/>
      <c r="C240" s="35"/>
      <c r="D240" s="35"/>
      <c r="E240" s="35"/>
      <c r="F240" s="35"/>
      <c r="G240" s="35"/>
      <c r="H240" s="19"/>
    </row>
    <row r="241" spans="1:8" x14ac:dyDescent="0.25">
      <c r="A241" s="3"/>
      <c r="B241" s="35"/>
      <c r="C241" s="35"/>
      <c r="D241" s="35"/>
      <c r="E241" s="35"/>
      <c r="F241" s="35"/>
      <c r="G241" s="35"/>
      <c r="H241" s="19"/>
    </row>
    <row r="242" spans="1:8" x14ac:dyDescent="0.25">
      <c r="A242" s="3"/>
      <c r="B242" s="35"/>
      <c r="C242" s="35"/>
      <c r="D242" s="35"/>
      <c r="E242" s="35"/>
      <c r="F242" s="35"/>
      <c r="G242" s="35"/>
      <c r="H242" s="19"/>
    </row>
    <row r="243" spans="1:8" x14ac:dyDescent="0.25">
      <c r="A243" s="3"/>
      <c r="B243" s="35"/>
      <c r="C243" s="35"/>
      <c r="D243" s="35"/>
      <c r="E243" s="35"/>
      <c r="F243" s="35"/>
      <c r="G243" s="35"/>
      <c r="H243" s="19"/>
    </row>
    <row r="244" spans="1:8" x14ac:dyDescent="0.25">
      <c r="A244" s="3"/>
      <c r="B244" s="35"/>
      <c r="C244" s="35"/>
      <c r="D244" s="35"/>
      <c r="E244" s="35"/>
      <c r="F244" s="35"/>
      <c r="G244" s="35"/>
      <c r="H244" s="19"/>
    </row>
    <row r="245" spans="1:8" x14ac:dyDescent="0.25">
      <c r="A245" s="3"/>
      <c r="B245" s="35"/>
      <c r="C245" s="35"/>
      <c r="D245" s="35"/>
      <c r="E245" s="35"/>
      <c r="F245" s="35"/>
      <c r="G245" s="35"/>
      <c r="H245" s="19"/>
    </row>
    <row r="246" spans="1:8" x14ac:dyDescent="0.25">
      <c r="A246" s="3"/>
      <c r="B246" s="35"/>
      <c r="C246" s="35"/>
      <c r="D246" s="35"/>
      <c r="E246" s="35"/>
      <c r="F246" s="35"/>
      <c r="G246" s="35"/>
      <c r="H246" s="19"/>
    </row>
    <row r="247" spans="1:8" x14ac:dyDescent="0.25">
      <c r="A247" s="3"/>
      <c r="B247" s="35"/>
      <c r="C247" s="35"/>
      <c r="D247" s="35"/>
      <c r="E247" s="35"/>
      <c r="F247" s="35"/>
      <c r="G247" s="35"/>
      <c r="H247" s="19"/>
    </row>
    <row r="248" spans="1:8" x14ac:dyDescent="0.25">
      <c r="A248" s="3"/>
      <c r="B248" s="35"/>
      <c r="C248" s="35"/>
      <c r="D248" s="35"/>
      <c r="E248" s="35"/>
      <c r="F248" s="35"/>
      <c r="G248" s="35"/>
      <c r="H248" s="19"/>
    </row>
    <row r="249" spans="1:8" x14ac:dyDescent="0.25">
      <c r="A249" s="3"/>
      <c r="B249" s="35"/>
      <c r="C249" s="35"/>
      <c r="D249" s="35"/>
      <c r="E249" s="35"/>
      <c r="F249" s="35"/>
      <c r="G249" s="35"/>
      <c r="H249" s="19"/>
    </row>
    <row r="250" spans="1:8" x14ac:dyDescent="0.25">
      <c r="A250" s="3"/>
      <c r="B250" s="35"/>
      <c r="C250" s="35"/>
      <c r="D250" s="35"/>
      <c r="E250" s="35"/>
      <c r="F250" s="35"/>
      <c r="G250" s="35"/>
      <c r="H250" s="19"/>
    </row>
    <row r="251" spans="1:8" x14ac:dyDescent="0.25">
      <c r="A251" s="3"/>
      <c r="B251" s="35"/>
      <c r="C251" s="35"/>
      <c r="D251" s="35"/>
      <c r="E251" s="35"/>
      <c r="F251" s="35"/>
      <c r="G251" s="35"/>
      <c r="H251" s="19"/>
    </row>
    <row r="252" spans="1:8" x14ac:dyDescent="0.25">
      <c r="A252" s="3"/>
      <c r="B252" s="35"/>
      <c r="C252" s="35"/>
      <c r="D252" s="35"/>
      <c r="E252" s="35"/>
      <c r="F252" s="35"/>
      <c r="G252" s="35"/>
      <c r="H252" s="19"/>
    </row>
    <row r="253" spans="1:8" x14ac:dyDescent="0.25">
      <c r="A253" s="3"/>
      <c r="B253" s="35"/>
      <c r="C253" s="35"/>
      <c r="D253" s="35"/>
      <c r="E253" s="35"/>
      <c r="F253" s="35"/>
      <c r="G253" s="35"/>
      <c r="H253" s="19"/>
    </row>
    <row r="254" spans="1:8" x14ac:dyDescent="0.25">
      <c r="A254" s="3"/>
      <c r="B254" s="35"/>
      <c r="C254" s="35"/>
      <c r="D254" s="35"/>
      <c r="E254" s="35"/>
      <c r="F254" s="35"/>
      <c r="G254" s="35"/>
      <c r="H254" s="19"/>
    </row>
    <row r="255" spans="1:8" x14ac:dyDescent="0.25">
      <c r="A255" s="3"/>
      <c r="B255" s="35"/>
      <c r="C255" s="35"/>
      <c r="D255" s="35"/>
      <c r="E255" s="35"/>
      <c r="F255" s="35"/>
      <c r="G255" s="35"/>
      <c r="H255" s="19"/>
    </row>
    <row r="256" spans="1:8" x14ac:dyDescent="0.25">
      <c r="A256" s="3"/>
      <c r="B256" s="35"/>
      <c r="C256" s="35"/>
      <c r="D256" s="35"/>
      <c r="E256" s="35"/>
      <c r="F256" s="35"/>
      <c r="G256" s="35"/>
      <c r="H256" s="19"/>
    </row>
    <row r="257" spans="1:8" x14ac:dyDescent="0.25">
      <c r="A257" s="3"/>
      <c r="B257" s="35"/>
      <c r="C257" s="35"/>
      <c r="D257" s="35"/>
      <c r="E257" s="35"/>
      <c r="F257" s="35"/>
      <c r="G257" s="35"/>
      <c r="H257" s="19"/>
    </row>
    <row r="258" spans="1:8" x14ac:dyDescent="0.25">
      <c r="A258" s="3"/>
      <c r="B258" s="35"/>
      <c r="C258" s="35"/>
      <c r="D258" s="35"/>
      <c r="E258" s="35"/>
      <c r="F258" s="35"/>
      <c r="G258" s="35"/>
      <c r="H258" s="19"/>
    </row>
    <row r="259" spans="1:8" x14ac:dyDescent="0.25">
      <c r="A259" s="3"/>
      <c r="B259" s="35"/>
      <c r="C259" s="35"/>
      <c r="D259" s="35"/>
      <c r="E259" s="35"/>
      <c r="F259" s="35"/>
      <c r="G259" s="35"/>
      <c r="H259" s="19"/>
    </row>
    <row r="260" spans="1:8" x14ac:dyDescent="0.25">
      <c r="A260" s="3"/>
      <c r="B260" s="35"/>
      <c r="C260" s="35"/>
      <c r="D260" s="35"/>
      <c r="E260" s="35"/>
      <c r="F260" s="35"/>
      <c r="G260" s="35"/>
      <c r="H260" s="19"/>
    </row>
    <row r="261" spans="1:8" x14ac:dyDescent="0.25">
      <c r="A261" s="3"/>
      <c r="B261" s="35"/>
      <c r="C261" s="35"/>
      <c r="D261" s="35"/>
      <c r="E261" s="35"/>
      <c r="F261" s="35"/>
      <c r="G261" s="35"/>
      <c r="H261" s="19"/>
    </row>
    <row r="262" spans="1:8" x14ac:dyDescent="0.25">
      <c r="A262" s="3"/>
      <c r="B262" s="35"/>
      <c r="C262" s="35"/>
      <c r="D262" s="35"/>
      <c r="E262" s="35"/>
      <c r="F262" s="35"/>
      <c r="G262" s="35"/>
      <c r="H262" s="19"/>
    </row>
    <row r="263" spans="1:8" x14ac:dyDescent="0.25">
      <c r="A263" s="3"/>
      <c r="B263" s="35"/>
      <c r="C263" s="35"/>
      <c r="D263" s="35"/>
      <c r="E263" s="35"/>
      <c r="F263" s="35"/>
      <c r="G263" s="35"/>
      <c r="H263" s="19"/>
    </row>
    <row r="264" spans="1:8" x14ac:dyDescent="0.25">
      <c r="A264" s="3"/>
      <c r="B264" s="35"/>
      <c r="C264" s="35"/>
      <c r="D264" s="35"/>
      <c r="E264" s="35"/>
      <c r="F264" s="35"/>
      <c r="G264" s="35"/>
      <c r="H264" s="19"/>
    </row>
    <row r="265" spans="1:8" x14ac:dyDescent="0.25">
      <c r="A265" s="3"/>
      <c r="B265" s="35"/>
      <c r="C265" s="35"/>
      <c r="D265" s="35"/>
      <c r="E265" s="35"/>
      <c r="F265" s="35"/>
      <c r="G265" s="35"/>
      <c r="H265" s="19"/>
    </row>
    <row r="266" spans="1:8" x14ac:dyDescent="0.25">
      <c r="A266" s="3"/>
      <c r="B266" s="35"/>
      <c r="C266" s="35"/>
      <c r="D266" s="35"/>
      <c r="E266" s="35"/>
      <c r="F266" s="35"/>
      <c r="G266" s="35"/>
      <c r="H266" s="19"/>
    </row>
    <row r="267" spans="1:8" x14ac:dyDescent="0.25">
      <c r="A267" s="3"/>
      <c r="B267" s="35"/>
      <c r="C267" s="35"/>
      <c r="D267" s="35"/>
      <c r="E267" s="35"/>
      <c r="F267" s="35"/>
      <c r="G267" s="35"/>
      <c r="H267" s="19"/>
    </row>
    <row r="268" spans="1:8" x14ac:dyDescent="0.25">
      <c r="A268" s="3"/>
      <c r="B268" s="35"/>
      <c r="C268" s="35"/>
      <c r="D268" s="35"/>
      <c r="E268" s="35"/>
      <c r="F268" s="35"/>
      <c r="G268" s="35"/>
      <c r="H268" s="19"/>
    </row>
    <row r="269" spans="1:8" x14ac:dyDescent="0.25">
      <c r="A269" s="3"/>
      <c r="B269" s="35"/>
      <c r="C269" s="35"/>
      <c r="D269" s="35"/>
      <c r="E269" s="35"/>
      <c r="F269" s="35"/>
      <c r="G269" s="35"/>
      <c r="H269" s="19"/>
    </row>
    <row r="270" spans="1:8" x14ac:dyDescent="0.25">
      <c r="A270" s="3"/>
      <c r="B270" s="35"/>
      <c r="C270" s="35"/>
      <c r="D270" s="35"/>
      <c r="E270" s="35"/>
      <c r="F270" s="35"/>
      <c r="G270" s="35"/>
      <c r="H270" s="19"/>
    </row>
    <row r="271" spans="1:8" x14ac:dyDescent="0.25">
      <c r="A271" s="3"/>
      <c r="B271" s="35"/>
      <c r="C271" s="35"/>
      <c r="D271" s="35"/>
      <c r="E271" s="35"/>
      <c r="F271" s="35"/>
      <c r="G271" s="35"/>
      <c r="H271" s="19"/>
    </row>
    <row r="272" spans="1:8" x14ac:dyDescent="0.25">
      <c r="A272" s="3"/>
      <c r="B272" s="35"/>
      <c r="C272" s="35"/>
      <c r="D272" s="35"/>
      <c r="E272" s="35"/>
      <c r="F272" s="35"/>
      <c r="G272" s="35"/>
      <c r="H272" s="19"/>
    </row>
    <row r="273" spans="1:8" x14ac:dyDescent="0.25">
      <c r="A273" s="3"/>
      <c r="B273" s="35"/>
      <c r="C273" s="35"/>
      <c r="D273" s="35"/>
      <c r="E273" s="35"/>
      <c r="F273" s="35"/>
      <c r="G273" s="35"/>
      <c r="H273" s="19"/>
    </row>
    <row r="274" spans="1:8" x14ac:dyDescent="0.25">
      <c r="A274" s="3"/>
      <c r="B274" s="35"/>
      <c r="C274" s="35"/>
      <c r="D274" s="35"/>
      <c r="E274" s="35"/>
      <c r="F274" s="35"/>
      <c r="G274" s="35"/>
      <c r="H274" s="19"/>
    </row>
    <row r="275" spans="1:8" x14ac:dyDescent="0.25">
      <c r="A275" s="3"/>
      <c r="B275" s="35"/>
      <c r="C275" s="35"/>
      <c r="D275" s="35"/>
      <c r="E275" s="35"/>
      <c r="F275" s="35"/>
      <c r="G275" s="35"/>
      <c r="H275" s="19"/>
    </row>
    <row r="276" spans="1:8" x14ac:dyDescent="0.25">
      <c r="A276" s="3"/>
      <c r="B276" s="35"/>
      <c r="C276" s="35"/>
      <c r="D276" s="35"/>
      <c r="E276" s="35"/>
      <c r="F276" s="35"/>
      <c r="G276" s="35"/>
      <c r="H276" s="19"/>
    </row>
    <row r="277" spans="1:8" x14ac:dyDescent="0.25">
      <c r="A277" s="3"/>
      <c r="B277" s="35"/>
      <c r="C277" s="35"/>
      <c r="D277" s="35"/>
      <c r="E277" s="35"/>
      <c r="F277" s="35"/>
      <c r="G277" s="35"/>
      <c r="H277" s="19"/>
    </row>
    <row r="278" spans="1:8" x14ac:dyDescent="0.25">
      <c r="A278" s="3"/>
      <c r="B278" s="35"/>
      <c r="C278" s="35"/>
      <c r="D278" s="35"/>
      <c r="E278" s="35"/>
      <c r="F278" s="35"/>
      <c r="G278" s="35"/>
      <c r="H278" s="19"/>
    </row>
    <row r="279" spans="1:8" x14ac:dyDescent="0.25">
      <c r="A279" s="3"/>
      <c r="B279" s="35"/>
      <c r="C279" s="35"/>
      <c r="D279" s="35"/>
      <c r="E279" s="35"/>
      <c r="F279" s="35"/>
      <c r="G279" s="35"/>
      <c r="H279" s="19"/>
    </row>
    <row r="280" spans="1:8" x14ac:dyDescent="0.25">
      <c r="A280" s="3"/>
      <c r="B280" s="35"/>
      <c r="C280" s="35"/>
      <c r="D280" s="35"/>
      <c r="E280" s="35"/>
      <c r="F280" s="35"/>
      <c r="G280" s="35"/>
      <c r="H280" s="19"/>
    </row>
    <row r="281" spans="1:8" x14ac:dyDescent="0.25">
      <c r="A281" s="3"/>
      <c r="B281" s="35"/>
      <c r="C281" s="35"/>
      <c r="D281" s="35"/>
      <c r="E281" s="35"/>
      <c r="F281" s="35"/>
      <c r="G281" s="35"/>
      <c r="H281" s="19"/>
    </row>
    <row r="282" spans="1:8" x14ac:dyDescent="0.25">
      <c r="A282" s="3"/>
      <c r="B282" s="35"/>
      <c r="C282" s="35"/>
      <c r="D282" s="35"/>
      <c r="E282" s="35"/>
      <c r="F282" s="35"/>
      <c r="G282" s="35"/>
      <c r="H282" s="19"/>
    </row>
    <row r="283" spans="1:8" x14ac:dyDescent="0.25">
      <c r="A283" s="3"/>
      <c r="B283" s="35"/>
      <c r="C283" s="35"/>
      <c r="D283" s="35"/>
      <c r="E283" s="35"/>
      <c r="F283" s="35"/>
      <c r="G283" s="35"/>
      <c r="H283" s="19"/>
    </row>
    <row r="284" spans="1:8" x14ac:dyDescent="0.25">
      <c r="A284" s="3"/>
      <c r="B284" s="35"/>
      <c r="C284" s="35"/>
      <c r="D284" s="35"/>
      <c r="E284" s="35"/>
      <c r="F284" s="35"/>
      <c r="G284" s="35"/>
      <c r="H284" s="19"/>
    </row>
    <row r="285" spans="1:8" x14ac:dyDescent="0.25">
      <c r="A285" s="3"/>
      <c r="B285" s="35"/>
      <c r="C285" s="35"/>
      <c r="D285" s="35"/>
      <c r="E285" s="35"/>
      <c r="F285" s="35"/>
      <c r="G285" s="35"/>
      <c r="H285" s="19"/>
    </row>
    <row r="286" spans="1:8" x14ac:dyDescent="0.25">
      <c r="A286" s="3"/>
      <c r="B286" s="35"/>
      <c r="C286" s="35"/>
      <c r="D286" s="35"/>
      <c r="E286" s="35"/>
      <c r="F286" s="35"/>
      <c r="G286" s="35"/>
      <c r="H286" s="19"/>
    </row>
    <row r="287" spans="1:8" x14ac:dyDescent="0.25">
      <c r="A287" s="3"/>
      <c r="B287" s="35"/>
      <c r="C287" s="35"/>
      <c r="D287" s="35"/>
      <c r="E287" s="35"/>
      <c r="F287" s="35"/>
      <c r="G287" s="35"/>
      <c r="H287" s="19"/>
    </row>
    <row r="288" spans="1:8" x14ac:dyDescent="0.25">
      <c r="A288" s="3"/>
      <c r="B288" s="35"/>
      <c r="C288" s="35"/>
      <c r="D288" s="35"/>
      <c r="E288" s="35"/>
      <c r="F288" s="35"/>
      <c r="G288" s="35"/>
      <c r="H288" s="19"/>
    </row>
    <row r="289" spans="1:8" x14ac:dyDescent="0.25">
      <c r="A289" s="3"/>
      <c r="B289" s="35"/>
      <c r="C289" s="35"/>
      <c r="D289" s="35"/>
      <c r="E289" s="35"/>
      <c r="F289" s="35"/>
      <c r="G289" s="35"/>
      <c r="H289" s="19"/>
    </row>
    <row r="290" spans="1:8" x14ac:dyDescent="0.25">
      <c r="A290" s="3"/>
      <c r="B290" s="35"/>
      <c r="C290" s="35"/>
      <c r="D290" s="35"/>
      <c r="E290" s="35"/>
      <c r="F290" s="35"/>
      <c r="G290" s="35"/>
      <c r="H290" s="19"/>
    </row>
    <row r="291" spans="1:8" x14ac:dyDescent="0.25">
      <c r="A291" s="3"/>
      <c r="B291" s="35"/>
      <c r="C291" s="35"/>
      <c r="D291" s="35"/>
      <c r="E291" s="35"/>
      <c r="F291" s="35"/>
      <c r="G291" s="35"/>
      <c r="H291" s="19"/>
    </row>
    <row r="292" spans="1:8" x14ac:dyDescent="0.25">
      <c r="A292" s="3"/>
      <c r="B292" s="35"/>
      <c r="C292" s="35"/>
      <c r="D292" s="35"/>
      <c r="E292" s="35"/>
      <c r="F292" s="35"/>
      <c r="G292" s="35"/>
      <c r="H292" s="19"/>
    </row>
    <row r="293" spans="1:8" x14ac:dyDescent="0.25">
      <c r="A293" s="3"/>
      <c r="B293" s="35"/>
      <c r="C293" s="35"/>
      <c r="D293" s="35"/>
      <c r="E293" s="35"/>
      <c r="F293" s="35"/>
      <c r="G293" s="35"/>
      <c r="H293" s="19"/>
    </row>
    <row r="294" spans="1:8" x14ac:dyDescent="0.25">
      <c r="A294" s="3"/>
      <c r="B294" s="35"/>
      <c r="C294" s="35"/>
      <c r="D294" s="35"/>
      <c r="E294" s="35"/>
      <c r="F294" s="35"/>
      <c r="G294" s="35"/>
      <c r="H294" s="19"/>
    </row>
    <row r="295" spans="1:8" x14ac:dyDescent="0.25">
      <c r="A295" s="3"/>
      <c r="B295" s="35"/>
      <c r="C295" s="35"/>
      <c r="D295" s="35"/>
      <c r="E295" s="35"/>
      <c r="F295" s="35"/>
      <c r="G295" s="35"/>
      <c r="H295" s="19"/>
    </row>
    <row r="296" spans="1:8" x14ac:dyDescent="0.25">
      <c r="A296" s="3"/>
      <c r="B296" s="35"/>
      <c r="C296" s="35"/>
      <c r="D296" s="35"/>
      <c r="E296" s="35"/>
      <c r="F296" s="35"/>
      <c r="G296" s="35"/>
      <c r="H296" s="19"/>
    </row>
    <row r="297" spans="1:8" x14ac:dyDescent="0.25">
      <c r="A297" s="3"/>
      <c r="B297" s="35"/>
      <c r="C297" s="35"/>
      <c r="D297" s="35"/>
      <c r="E297" s="35"/>
      <c r="F297" s="35"/>
      <c r="G297" s="35"/>
      <c r="H297" s="19"/>
    </row>
    <row r="298" spans="1:8" x14ac:dyDescent="0.25">
      <c r="A298" s="3"/>
      <c r="B298" s="35"/>
      <c r="C298" s="35"/>
      <c r="D298" s="35"/>
      <c r="E298" s="35"/>
      <c r="F298" s="35"/>
      <c r="G298" s="35"/>
      <c r="H298" s="19"/>
    </row>
    <row r="299" spans="1:8" x14ac:dyDescent="0.25">
      <c r="A299" s="3"/>
      <c r="B299" s="35"/>
      <c r="C299" s="35"/>
      <c r="D299" s="35"/>
      <c r="E299" s="35"/>
      <c r="F299" s="35"/>
      <c r="G299" s="35"/>
      <c r="H299" s="19"/>
    </row>
    <row r="300" spans="1:8" x14ac:dyDescent="0.25">
      <c r="A300" s="3"/>
      <c r="B300" s="35"/>
      <c r="C300" s="35"/>
      <c r="D300" s="35"/>
      <c r="E300" s="35"/>
      <c r="F300" s="35"/>
      <c r="G300" s="35"/>
      <c r="H300" s="19"/>
    </row>
    <row r="301" spans="1:8" x14ac:dyDescent="0.25">
      <c r="A301" s="3"/>
      <c r="B301" s="35"/>
      <c r="C301" s="35"/>
      <c r="D301" s="35"/>
      <c r="E301" s="35"/>
      <c r="F301" s="35"/>
      <c r="G301" s="35"/>
      <c r="H301" s="19"/>
    </row>
    <row r="302" spans="1:8" x14ac:dyDescent="0.25">
      <c r="A302" s="3"/>
      <c r="B302" s="35"/>
      <c r="C302" s="35"/>
      <c r="D302" s="35"/>
      <c r="E302" s="35"/>
      <c r="F302" s="35"/>
      <c r="G302" s="35"/>
      <c r="H302" s="19"/>
    </row>
    <row r="303" spans="1:8" x14ac:dyDescent="0.25">
      <c r="A303" s="3"/>
      <c r="B303" s="35"/>
      <c r="C303" s="35"/>
      <c r="D303" s="35"/>
      <c r="E303" s="35"/>
      <c r="F303" s="35"/>
      <c r="G303" s="35"/>
      <c r="H303" s="19"/>
    </row>
    <row r="304" spans="1:8" x14ac:dyDescent="0.25">
      <c r="A304" s="3"/>
      <c r="B304" s="35"/>
      <c r="C304" s="35"/>
      <c r="D304" s="35"/>
      <c r="E304" s="35"/>
      <c r="F304" s="35"/>
      <c r="G304" s="35"/>
      <c r="H304" s="19"/>
    </row>
    <row r="305" spans="1:8" x14ac:dyDescent="0.25">
      <c r="A305" s="3"/>
      <c r="B305" s="35"/>
      <c r="C305" s="35"/>
      <c r="D305" s="35"/>
      <c r="E305" s="35"/>
      <c r="F305" s="35"/>
      <c r="G305" s="35"/>
      <c r="H305" s="19"/>
    </row>
    <row r="306" spans="1:8" x14ac:dyDescent="0.25">
      <c r="A306" s="3"/>
      <c r="B306" s="35"/>
      <c r="C306" s="35"/>
      <c r="D306" s="35"/>
      <c r="E306" s="35"/>
      <c r="F306" s="35"/>
      <c r="G306" s="35"/>
      <c r="H306" s="19"/>
    </row>
    <row r="307" spans="1:8" x14ac:dyDescent="0.25">
      <c r="A307" s="3"/>
      <c r="B307" s="35"/>
      <c r="C307" s="35"/>
      <c r="D307" s="35"/>
      <c r="E307" s="35"/>
      <c r="F307" s="35"/>
      <c r="G307" s="35"/>
      <c r="H307" s="19"/>
    </row>
    <row r="308" spans="1:8" x14ac:dyDescent="0.25">
      <c r="A308" s="3"/>
      <c r="B308" s="35"/>
      <c r="C308" s="35"/>
      <c r="D308" s="35"/>
      <c r="E308" s="35"/>
      <c r="F308" s="35"/>
      <c r="G308" s="35"/>
      <c r="H308" s="19"/>
    </row>
    <row r="309" spans="1:8" x14ac:dyDescent="0.25">
      <c r="A309" s="3"/>
      <c r="B309" s="35"/>
      <c r="C309" s="35"/>
      <c r="D309" s="35"/>
      <c r="E309" s="35"/>
      <c r="F309" s="35"/>
      <c r="G309" s="35"/>
      <c r="H309" s="19"/>
    </row>
    <row r="310" spans="1:8" x14ac:dyDescent="0.25">
      <c r="A310" s="3"/>
      <c r="B310" s="35"/>
      <c r="C310" s="35"/>
      <c r="D310" s="35"/>
      <c r="E310" s="35"/>
      <c r="F310" s="35"/>
      <c r="G310" s="35"/>
      <c r="H310" s="19"/>
    </row>
    <row r="311" spans="1:8" x14ac:dyDescent="0.25">
      <c r="A311" s="3"/>
      <c r="B311" s="35"/>
      <c r="C311" s="35"/>
      <c r="D311" s="35"/>
      <c r="E311" s="35"/>
      <c r="F311" s="35"/>
      <c r="G311" s="35"/>
      <c r="H311" s="19"/>
    </row>
    <row r="312" spans="1:8" x14ac:dyDescent="0.25">
      <c r="A312" s="3"/>
      <c r="B312" s="35"/>
      <c r="C312" s="35"/>
      <c r="D312" s="35"/>
      <c r="E312" s="35"/>
      <c r="F312" s="35"/>
      <c r="G312" s="35"/>
      <c r="H312" s="19"/>
    </row>
    <row r="313" spans="1:8" x14ac:dyDescent="0.25">
      <c r="A313" s="3"/>
      <c r="B313" s="35"/>
      <c r="C313" s="35"/>
      <c r="D313" s="35"/>
      <c r="E313" s="35"/>
      <c r="F313" s="35"/>
      <c r="G313" s="35"/>
      <c r="H313" s="19"/>
    </row>
    <row r="314" spans="1:8" x14ac:dyDescent="0.25">
      <c r="A314" s="3"/>
      <c r="B314" s="35"/>
      <c r="C314" s="35"/>
      <c r="D314" s="35"/>
      <c r="E314" s="35"/>
      <c r="F314" s="35"/>
      <c r="G314" s="35"/>
      <c r="H314" s="19"/>
    </row>
    <row r="315" spans="1:8" x14ac:dyDescent="0.25">
      <c r="A315" s="3"/>
      <c r="B315" s="35"/>
      <c r="C315" s="35"/>
      <c r="D315" s="35"/>
      <c r="E315" s="35"/>
      <c r="F315" s="35"/>
      <c r="G315" s="35"/>
      <c r="H315" s="19"/>
    </row>
    <row r="316" spans="1:8" x14ac:dyDescent="0.25">
      <c r="A316" s="3"/>
      <c r="B316" s="35"/>
      <c r="C316" s="35"/>
      <c r="D316" s="35"/>
      <c r="E316" s="35"/>
      <c r="F316" s="35"/>
      <c r="G316" s="35"/>
      <c r="H316" s="19"/>
    </row>
    <row r="317" spans="1:8" x14ac:dyDescent="0.25">
      <c r="A317" s="3"/>
      <c r="B317" s="35"/>
      <c r="C317" s="35"/>
      <c r="D317" s="35"/>
      <c r="E317" s="35"/>
      <c r="F317" s="35"/>
      <c r="G317" s="35"/>
      <c r="H317" s="19"/>
    </row>
    <row r="318" spans="1:8" x14ac:dyDescent="0.25">
      <c r="A318" s="3"/>
      <c r="B318" s="35"/>
      <c r="C318" s="35"/>
      <c r="D318" s="35"/>
      <c r="E318" s="35"/>
      <c r="F318" s="35"/>
      <c r="G318" s="35"/>
      <c r="H318" s="19"/>
    </row>
    <row r="319" spans="1:8" x14ac:dyDescent="0.25">
      <c r="A319" s="3"/>
      <c r="B319" s="35"/>
      <c r="C319" s="35"/>
      <c r="D319" s="35"/>
      <c r="E319" s="35"/>
      <c r="F319" s="35"/>
      <c r="G319" s="35"/>
      <c r="H319" s="19"/>
    </row>
    <row r="320" spans="1:8" x14ac:dyDescent="0.25">
      <c r="A320" s="3"/>
      <c r="B320" s="35"/>
      <c r="C320" s="35"/>
      <c r="D320" s="35"/>
      <c r="E320" s="35"/>
      <c r="F320" s="35"/>
      <c r="G320" s="35"/>
      <c r="H320" s="19"/>
    </row>
    <row r="321" spans="1:8" x14ac:dyDescent="0.25">
      <c r="A321" s="3"/>
      <c r="B321" s="35"/>
      <c r="C321" s="35"/>
      <c r="D321" s="35"/>
      <c r="E321" s="35"/>
      <c r="F321" s="35"/>
      <c r="G321" s="35"/>
      <c r="H321" s="19"/>
    </row>
    <row r="322" spans="1:8" x14ac:dyDescent="0.25">
      <c r="A322" s="3"/>
      <c r="B322" s="35"/>
      <c r="C322" s="35"/>
      <c r="D322" s="35"/>
      <c r="E322" s="35"/>
      <c r="F322" s="35"/>
      <c r="G322" s="35"/>
      <c r="H322" s="19"/>
    </row>
    <row r="323" spans="1:8" x14ac:dyDescent="0.25">
      <c r="A323" s="3"/>
      <c r="B323" s="35"/>
      <c r="C323" s="35"/>
      <c r="D323" s="35"/>
      <c r="E323" s="35"/>
      <c r="F323" s="35"/>
      <c r="G323" s="35"/>
      <c r="H323" s="19"/>
    </row>
    <row r="324" spans="1:8" x14ac:dyDescent="0.25">
      <c r="A324" s="3"/>
      <c r="B324" s="35"/>
      <c r="C324" s="35"/>
      <c r="D324" s="35"/>
      <c r="E324" s="35"/>
      <c r="F324" s="35"/>
      <c r="G324" s="35"/>
      <c r="H324" s="19"/>
    </row>
    <row r="325" spans="1:8" x14ac:dyDescent="0.25">
      <c r="A325" s="3"/>
      <c r="B325" s="35"/>
      <c r="C325" s="35"/>
      <c r="D325" s="35"/>
      <c r="E325" s="35"/>
      <c r="F325" s="35"/>
      <c r="G325" s="35"/>
      <c r="H325" s="19"/>
    </row>
    <row r="326" spans="1:8" x14ac:dyDescent="0.25">
      <c r="A326" s="3"/>
      <c r="B326" s="35"/>
      <c r="C326" s="35"/>
      <c r="D326" s="35"/>
      <c r="E326" s="35"/>
      <c r="F326" s="35"/>
      <c r="G326" s="35"/>
      <c r="H326" s="19"/>
    </row>
    <row r="327" spans="1:8" x14ac:dyDescent="0.25">
      <c r="A327" s="3"/>
      <c r="B327" s="35"/>
      <c r="C327" s="35"/>
      <c r="D327" s="35"/>
      <c r="E327" s="35"/>
      <c r="F327" s="35"/>
      <c r="G327" s="35"/>
      <c r="H327" s="19"/>
    </row>
    <row r="328" spans="1:8" x14ac:dyDescent="0.25">
      <c r="A328" s="3"/>
      <c r="B328" s="35"/>
      <c r="C328" s="35"/>
      <c r="D328" s="35"/>
      <c r="E328" s="35"/>
      <c r="F328" s="35"/>
      <c r="G328" s="35"/>
      <c r="H328" s="19"/>
    </row>
    <row r="329" spans="1:8" x14ac:dyDescent="0.25">
      <c r="A329" s="3"/>
      <c r="B329" s="35"/>
      <c r="C329" s="35"/>
      <c r="D329" s="35"/>
      <c r="E329" s="35"/>
      <c r="F329" s="35"/>
      <c r="G329" s="35"/>
      <c r="H329" s="19"/>
    </row>
    <row r="330" spans="1:8" x14ac:dyDescent="0.25">
      <c r="A330" s="3"/>
      <c r="B330" s="35"/>
      <c r="C330" s="35"/>
      <c r="D330" s="35"/>
      <c r="E330" s="35"/>
      <c r="F330" s="35"/>
      <c r="G330" s="35"/>
      <c r="H330" s="19"/>
    </row>
    <row r="331" spans="1:8" x14ac:dyDescent="0.25">
      <c r="A331" s="3"/>
      <c r="B331" s="35"/>
      <c r="C331" s="35"/>
      <c r="D331" s="35"/>
      <c r="E331" s="35"/>
      <c r="F331" s="35"/>
      <c r="G331" s="35"/>
      <c r="H331" s="19"/>
    </row>
    <row r="332" spans="1:8" x14ac:dyDescent="0.25">
      <c r="A332" s="3"/>
      <c r="B332" s="35"/>
      <c r="C332" s="35"/>
      <c r="D332" s="35"/>
      <c r="E332" s="35"/>
      <c r="F332" s="35"/>
      <c r="G332" s="35"/>
      <c r="H332" s="19"/>
    </row>
    <row r="333" spans="1:8" x14ac:dyDescent="0.25">
      <c r="A333" s="3"/>
      <c r="B333" s="35"/>
      <c r="C333" s="35"/>
      <c r="D333" s="35"/>
      <c r="E333" s="35"/>
      <c r="F333" s="35"/>
      <c r="G333" s="35"/>
      <c r="H333" s="19"/>
    </row>
    <row r="334" spans="1:8" x14ac:dyDescent="0.25">
      <c r="A334" s="3"/>
      <c r="B334" s="35"/>
      <c r="C334" s="35"/>
      <c r="D334" s="35"/>
      <c r="E334" s="35"/>
      <c r="F334" s="35"/>
      <c r="G334" s="35"/>
      <c r="H334" s="19"/>
    </row>
    <row r="335" spans="1:8" x14ac:dyDescent="0.25">
      <c r="A335" s="3"/>
      <c r="B335" s="35"/>
      <c r="C335" s="35"/>
      <c r="D335" s="35"/>
      <c r="E335" s="35"/>
      <c r="F335" s="35"/>
      <c r="G335" s="35"/>
      <c r="H335" s="19"/>
    </row>
    <row r="336" spans="1:8" x14ac:dyDescent="0.25">
      <c r="A336" s="3"/>
      <c r="B336" s="35"/>
      <c r="C336" s="35"/>
      <c r="D336" s="35"/>
      <c r="E336" s="35"/>
      <c r="F336" s="35"/>
      <c r="G336" s="35"/>
      <c r="H336" s="19"/>
    </row>
    <row r="337" spans="1:8" x14ac:dyDescent="0.25">
      <c r="A337" s="3"/>
      <c r="B337" s="35"/>
      <c r="C337" s="35"/>
      <c r="D337" s="35"/>
      <c r="E337" s="35"/>
      <c r="F337" s="35"/>
      <c r="G337" s="35"/>
      <c r="H337" s="19"/>
    </row>
    <row r="338" spans="1:8" x14ac:dyDescent="0.25">
      <c r="A338" s="3"/>
      <c r="B338" s="35"/>
      <c r="C338" s="35"/>
      <c r="D338" s="35"/>
      <c r="E338" s="35"/>
      <c r="F338" s="35"/>
      <c r="G338" s="35"/>
      <c r="H338" s="19"/>
    </row>
    <row r="339" spans="1:8" x14ac:dyDescent="0.25">
      <c r="A339" s="3"/>
      <c r="B339" s="35"/>
      <c r="C339" s="35"/>
      <c r="D339" s="35"/>
      <c r="E339" s="35"/>
      <c r="F339" s="35"/>
      <c r="G339" s="35"/>
      <c r="H339" s="19"/>
    </row>
    <row r="340" spans="1:8" x14ac:dyDescent="0.25">
      <c r="A340" s="3"/>
      <c r="B340" s="35"/>
      <c r="C340" s="35"/>
      <c r="D340" s="35"/>
      <c r="E340" s="35"/>
      <c r="F340" s="35"/>
      <c r="G340" s="35"/>
      <c r="H340" s="19"/>
    </row>
    <row r="341" spans="1:8" x14ac:dyDescent="0.25">
      <c r="A341" s="3"/>
      <c r="B341" s="35"/>
      <c r="C341" s="35"/>
      <c r="D341" s="35"/>
      <c r="E341" s="35"/>
      <c r="F341" s="35"/>
      <c r="G341" s="35"/>
      <c r="H341" s="19"/>
    </row>
    <row r="342" spans="1:8" x14ac:dyDescent="0.25">
      <c r="A342" s="3"/>
      <c r="B342" s="35"/>
      <c r="C342" s="35"/>
      <c r="D342" s="35"/>
      <c r="E342" s="35"/>
      <c r="F342" s="35"/>
      <c r="G342" s="35"/>
      <c r="H342" s="19"/>
    </row>
    <row r="343" spans="1:8" x14ac:dyDescent="0.25">
      <c r="A343" s="3"/>
      <c r="B343" s="35"/>
      <c r="C343" s="35"/>
      <c r="D343" s="35"/>
      <c r="E343" s="35"/>
      <c r="F343" s="35"/>
      <c r="G343" s="35"/>
      <c r="H343" s="19"/>
    </row>
    <row r="344" spans="1:8" x14ac:dyDescent="0.25">
      <c r="A344" s="3"/>
      <c r="B344" s="35"/>
      <c r="C344" s="35"/>
      <c r="D344" s="35"/>
      <c r="E344" s="35"/>
      <c r="F344" s="35"/>
      <c r="G344" s="35"/>
      <c r="H344" s="19"/>
    </row>
    <row r="345" spans="1:8" x14ac:dyDescent="0.25">
      <c r="A345" s="3"/>
      <c r="B345" s="35"/>
      <c r="C345" s="35"/>
      <c r="D345" s="35"/>
      <c r="E345" s="35"/>
      <c r="F345" s="35"/>
      <c r="G345" s="35"/>
      <c r="H345" s="19"/>
    </row>
    <row r="346" spans="1:8" x14ac:dyDescent="0.25">
      <c r="A346" s="3"/>
      <c r="B346" s="35"/>
      <c r="C346" s="35"/>
      <c r="D346" s="35"/>
      <c r="E346" s="35"/>
      <c r="F346" s="35"/>
      <c r="G346" s="35"/>
      <c r="H346" s="19"/>
    </row>
    <row r="347" spans="1:8" x14ac:dyDescent="0.25">
      <c r="A347" s="3"/>
      <c r="B347" s="35"/>
      <c r="C347" s="35"/>
      <c r="D347" s="35"/>
      <c r="E347" s="35"/>
      <c r="F347" s="35"/>
      <c r="G347" s="35"/>
      <c r="H347" s="19"/>
    </row>
    <row r="348" spans="1:8" x14ac:dyDescent="0.25">
      <c r="A348" s="3"/>
      <c r="B348" s="35"/>
      <c r="C348" s="35"/>
      <c r="D348" s="35"/>
      <c r="E348" s="35"/>
      <c r="F348" s="35"/>
      <c r="G348" s="35"/>
      <c r="H348" s="19"/>
    </row>
    <row r="349" spans="1:8" x14ac:dyDescent="0.25">
      <c r="A349" s="3"/>
      <c r="B349" s="35"/>
      <c r="C349" s="35"/>
      <c r="D349" s="35"/>
      <c r="E349" s="35"/>
      <c r="F349" s="35"/>
      <c r="G349" s="35"/>
      <c r="H349" s="19"/>
    </row>
    <row r="350" spans="1:8" x14ac:dyDescent="0.25">
      <c r="A350" s="3"/>
      <c r="B350" s="35"/>
      <c r="C350" s="35"/>
      <c r="D350" s="35"/>
      <c r="E350" s="35"/>
      <c r="F350" s="35"/>
      <c r="G350" s="35"/>
      <c r="H350" s="19"/>
    </row>
    <row r="351" spans="1:8" x14ac:dyDescent="0.25">
      <c r="A351" s="3"/>
      <c r="B351" s="35"/>
      <c r="C351" s="35"/>
      <c r="D351" s="35"/>
      <c r="E351" s="35"/>
      <c r="F351" s="35"/>
      <c r="G351" s="35"/>
      <c r="H351" s="19"/>
    </row>
    <row r="352" spans="1:8" x14ac:dyDescent="0.25">
      <c r="A352" s="3"/>
      <c r="B352" s="35"/>
      <c r="C352" s="35"/>
      <c r="D352" s="35"/>
      <c r="E352" s="35"/>
      <c r="F352" s="35"/>
      <c r="G352" s="35"/>
      <c r="H352" s="19"/>
    </row>
    <row r="353" spans="1:8" x14ac:dyDescent="0.25">
      <c r="A353" s="3"/>
      <c r="B353" s="35"/>
      <c r="C353" s="35"/>
      <c r="D353" s="35"/>
      <c r="E353" s="35"/>
      <c r="F353" s="35"/>
      <c r="G353" s="35"/>
      <c r="H353" s="19"/>
    </row>
    <row r="354" spans="1:8" x14ac:dyDescent="0.25">
      <c r="A354" s="3"/>
      <c r="B354" s="35"/>
      <c r="C354" s="35"/>
      <c r="D354" s="35"/>
      <c r="E354" s="35"/>
      <c r="F354" s="35"/>
      <c r="G354" s="35"/>
      <c r="H354" s="19"/>
    </row>
    <row r="355" spans="1:8" x14ac:dyDescent="0.25">
      <c r="A355" s="3"/>
      <c r="B355" s="35"/>
      <c r="C355" s="35"/>
      <c r="D355" s="35"/>
      <c r="E355" s="35"/>
      <c r="F355" s="35"/>
      <c r="G355" s="35"/>
      <c r="H355" s="19"/>
    </row>
    <row r="356" spans="1:8" x14ac:dyDescent="0.25">
      <c r="A356" s="3"/>
      <c r="B356" s="35"/>
      <c r="C356" s="35"/>
      <c r="D356" s="35"/>
      <c r="E356" s="35"/>
      <c r="F356" s="35"/>
      <c r="G356" s="35"/>
      <c r="H356" s="19"/>
    </row>
    <row r="357" spans="1:8" x14ac:dyDescent="0.25">
      <c r="A357" s="3"/>
      <c r="B357" s="35"/>
      <c r="C357" s="35"/>
      <c r="D357" s="35"/>
      <c r="E357" s="35"/>
      <c r="F357" s="35"/>
      <c r="G357" s="35"/>
      <c r="H357" s="19"/>
    </row>
    <row r="358" spans="1:8" x14ac:dyDescent="0.25">
      <c r="A358" s="3"/>
      <c r="B358" s="35"/>
      <c r="C358" s="35"/>
      <c r="D358" s="35"/>
      <c r="E358" s="35"/>
      <c r="F358" s="35"/>
      <c r="G358" s="35"/>
      <c r="H358" s="19"/>
    </row>
    <row r="359" spans="1:8" x14ac:dyDescent="0.25">
      <c r="A359" s="3"/>
      <c r="B359" s="35"/>
      <c r="C359" s="35"/>
      <c r="D359" s="35"/>
      <c r="E359" s="35"/>
      <c r="F359" s="35"/>
      <c r="G359" s="35"/>
      <c r="H359" s="19"/>
    </row>
    <row r="360" spans="1:8" x14ac:dyDescent="0.25">
      <c r="A360" s="3"/>
      <c r="B360" s="35"/>
      <c r="C360" s="35"/>
      <c r="D360" s="35"/>
      <c r="E360" s="35"/>
      <c r="F360" s="35"/>
      <c r="G360" s="35"/>
      <c r="H360" s="19"/>
    </row>
    <row r="361" spans="1:8" x14ac:dyDescent="0.25">
      <c r="A361" s="3"/>
      <c r="B361" s="35"/>
      <c r="C361" s="35"/>
      <c r="D361" s="35"/>
      <c r="E361" s="35"/>
      <c r="F361" s="35"/>
      <c r="G361" s="35"/>
      <c r="H361" s="19"/>
    </row>
    <row r="362" spans="1:8" x14ac:dyDescent="0.25">
      <c r="A362" s="3"/>
      <c r="B362" s="35"/>
      <c r="C362" s="35"/>
      <c r="D362" s="35"/>
      <c r="E362" s="35"/>
      <c r="F362" s="35"/>
      <c r="G362" s="35"/>
      <c r="H362" s="19"/>
    </row>
    <row r="363" spans="1:8" x14ac:dyDescent="0.25">
      <c r="A363" s="3"/>
      <c r="B363" s="35"/>
      <c r="C363" s="35"/>
      <c r="D363" s="35"/>
      <c r="E363" s="35"/>
      <c r="F363" s="35"/>
      <c r="G363" s="35"/>
      <c r="H363" s="19"/>
    </row>
    <row r="364" spans="1:8" x14ac:dyDescent="0.25">
      <c r="A364" s="3"/>
      <c r="B364" s="35"/>
      <c r="C364" s="35"/>
      <c r="D364" s="35"/>
      <c r="E364" s="35"/>
      <c r="F364" s="35"/>
      <c r="G364" s="35"/>
      <c r="H364" s="19"/>
    </row>
    <row r="365" spans="1:8" x14ac:dyDescent="0.25">
      <c r="A365" s="3"/>
      <c r="B365" s="35"/>
      <c r="C365" s="35"/>
      <c r="D365" s="35"/>
      <c r="E365" s="35"/>
      <c r="F365" s="35"/>
      <c r="G365" s="35"/>
      <c r="H365" s="19"/>
    </row>
    <row r="366" spans="1:8" x14ac:dyDescent="0.25">
      <c r="A366" s="3"/>
      <c r="B366" s="35"/>
      <c r="C366" s="35"/>
      <c r="D366" s="35"/>
      <c r="E366" s="35"/>
      <c r="F366" s="35"/>
      <c r="G366" s="35"/>
      <c r="H366" s="19"/>
    </row>
    <row r="367" spans="1:8" x14ac:dyDescent="0.25">
      <c r="A367" s="3"/>
      <c r="B367" s="35"/>
      <c r="C367" s="35"/>
      <c r="D367" s="35"/>
      <c r="E367" s="35"/>
      <c r="F367" s="35"/>
      <c r="G367" s="35"/>
      <c r="H367" s="19"/>
    </row>
    <row r="368" spans="1:8" x14ac:dyDescent="0.25">
      <c r="A368" s="3"/>
      <c r="B368" s="35"/>
      <c r="C368" s="35"/>
      <c r="D368" s="35"/>
      <c r="E368" s="35"/>
      <c r="F368" s="35"/>
      <c r="G368" s="35"/>
      <c r="H368" s="19"/>
    </row>
    <row r="369" spans="1:8" x14ac:dyDescent="0.25">
      <c r="A369" s="3"/>
      <c r="B369" s="35"/>
      <c r="C369" s="35"/>
      <c r="D369" s="35"/>
      <c r="E369" s="35"/>
      <c r="F369" s="35"/>
      <c r="G369" s="35"/>
      <c r="H369" s="19"/>
    </row>
    <row r="370" spans="1:8" x14ac:dyDescent="0.25">
      <c r="A370" s="3"/>
      <c r="B370" s="35"/>
      <c r="C370" s="35"/>
      <c r="D370" s="35"/>
      <c r="E370" s="35"/>
      <c r="F370" s="35"/>
      <c r="G370" s="35"/>
      <c r="H370" s="19"/>
    </row>
    <row r="371" spans="1:8" x14ac:dyDescent="0.25">
      <c r="A371" s="3"/>
      <c r="B371" s="35"/>
      <c r="C371" s="35"/>
      <c r="D371" s="35"/>
      <c r="E371" s="35"/>
      <c r="F371" s="35"/>
      <c r="G371" s="35"/>
      <c r="H371" s="19"/>
    </row>
    <row r="372" spans="1:8" x14ac:dyDescent="0.25">
      <c r="A372" s="3"/>
      <c r="B372" s="35"/>
      <c r="C372" s="35"/>
      <c r="D372" s="35"/>
      <c r="E372" s="35"/>
      <c r="F372" s="35"/>
      <c r="G372" s="35"/>
      <c r="H372" s="19"/>
    </row>
    <row r="373" spans="1:8" x14ac:dyDescent="0.25">
      <c r="A373" s="3"/>
      <c r="B373" s="35"/>
      <c r="C373" s="35"/>
      <c r="D373" s="35"/>
      <c r="E373" s="35"/>
      <c r="F373" s="35"/>
      <c r="G373" s="35"/>
      <c r="H373" s="19"/>
    </row>
    <row r="374" spans="1:8" x14ac:dyDescent="0.25">
      <c r="A374" s="3"/>
      <c r="B374" s="35"/>
      <c r="C374" s="35"/>
      <c r="D374" s="35"/>
      <c r="E374" s="35"/>
      <c r="F374" s="35"/>
      <c r="G374" s="35"/>
      <c r="H374" s="19"/>
    </row>
    <row r="375" spans="1:8" x14ac:dyDescent="0.25">
      <c r="A375" s="3"/>
      <c r="B375" s="35"/>
      <c r="C375" s="35"/>
      <c r="D375" s="35"/>
      <c r="E375" s="35"/>
      <c r="F375" s="35"/>
      <c r="G375" s="35"/>
      <c r="H375" s="19"/>
    </row>
    <row r="376" spans="1:8" x14ac:dyDescent="0.25">
      <c r="A376" s="3"/>
      <c r="B376" s="35"/>
      <c r="C376" s="35"/>
      <c r="D376" s="35"/>
      <c r="E376" s="35"/>
      <c r="F376" s="35"/>
      <c r="G376" s="35"/>
      <c r="H376" s="19"/>
    </row>
    <row r="377" spans="1:8" x14ac:dyDescent="0.25">
      <c r="A377" s="3"/>
      <c r="B377" s="35"/>
      <c r="C377" s="35"/>
      <c r="D377" s="35"/>
      <c r="E377" s="35"/>
      <c r="F377" s="35"/>
      <c r="G377" s="35"/>
      <c r="H377" s="19"/>
    </row>
    <row r="378" spans="1:8" x14ac:dyDescent="0.25">
      <c r="A378" s="3"/>
      <c r="B378" s="35"/>
      <c r="C378" s="35"/>
      <c r="D378" s="35"/>
      <c r="E378" s="35"/>
      <c r="F378" s="35"/>
      <c r="G378" s="35"/>
      <c r="H378" s="19"/>
    </row>
    <row r="379" spans="1:8" x14ac:dyDescent="0.25">
      <c r="A379" s="3"/>
      <c r="B379" s="35"/>
      <c r="C379" s="35"/>
      <c r="D379" s="35"/>
      <c r="E379" s="35"/>
      <c r="F379" s="35"/>
      <c r="G379" s="35"/>
      <c r="H379" s="19"/>
    </row>
    <row r="380" spans="1:8" x14ac:dyDescent="0.25">
      <c r="A380" s="3"/>
      <c r="B380" s="35"/>
      <c r="C380" s="35"/>
      <c r="D380" s="35"/>
      <c r="E380" s="35"/>
      <c r="F380" s="35"/>
      <c r="G380" s="35"/>
      <c r="H380" s="19"/>
    </row>
    <row r="381" spans="1:8" x14ac:dyDescent="0.25">
      <c r="A381" s="3"/>
      <c r="B381" s="35"/>
      <c r="C381" s="35"/>
      <c r="D381" s="35"/>
      <c r="E381" s="35"/>
      <c r="F381" s="35"/>
      <c r="G381" s="35"/>
      <c r="H381" s="19"/>
    </row>
    <row r="382" spans="1:8" x14ac:dyDescent="0.25">
      <c r="A382" s="3"/>
      <c r="B382" s="35"/>
      <c r="C382" s="35"/>
      <c r="D382" s="35"/>
      <c r="E382" s="35"/>
      <c r="F382" s="35"/>
      <c r="G382" s="35"/>
      <c r="H382" s="19"/>
    </row>
    <row r="383" spans="1:8" x14ac:dyDescent="0.25">
      <c r="A383" s="3"/>
      <c r="B383" s="35"/>
      <c r="C383" s="35"/>
      <c r="D383" s="35"/>
      <c r="E383" s="35"/>
      <c r="F383" s="35"/>
      <c r="G383" s="35"/>
      <c r="H383" s="19"/>
    </row>
    <row r="384" spans="1:8" x14ac:dyDescent="0.25">
      <c r="A384" s="3"/>
      <c r="B384" s="35"/>
      <c r="C384" s="35"/>
      <c r="D384" s="35"/>
      <c r="E384" s="35"/>
      <c r="F384" s="35"/>
      <c r="G384" s="35"/>
      <c r="H384" s="19"/>
    </row>
    <row r="385" spans="1:8" x14ac:dyDescent="0.25">
      <c r="A385" s="3"/>
      <c r="B385" s="35"/>
      <c r="C385" s="35"/>
      <c r="D385" s="35"/>
      <c r="E385" s="35"/>
      <c r="F385" s="35"/>
      <c r="G385" s="35"/>
      <c r="H385" s="19"/>
    </row>
    <row r="386" spans="1:8" x14ac:dyDescent="0.25">
      <c r="A386" s="3"/>
      <c r="B386" s="35"/>
      <c r="C386" s="35"/>
      <c r="D386" s="35"/>
      <c r="E386" s="35"/>
      <c r="F386" s="35"/>
      <c r="G386" s="35"/>
      <c r="H386" s="19"/>
    </row>
    <row r="387" spans="1:8" x14ac:dyDescent="0.25">
      <c r="A387" s="3"/>
      <c r="B387" s="35"/>
      <c r="C387" s="35"/>
      <c r="D387" s="35"/>
      <c r="E387" s="35"/>
      <c r="F387" s="35"/>
      <c r="G387" s="35"/>
      <c r="H387" s="19"/>
    </row>
    <row r="388" spans="1:8" x14ac:dyDescent="0.25">
      <c r="A388" s="3"/>
      <c r="B388" s="35"/>
      <c r="C388" s="35"/>
      <c r="D388" s="35"/>
      <c r="E388" s="35"/>
      <c r="F388" s="35"/>
      <c r="G388" s="35"/>
      <c r="H388" s="19"/>
    </row>
    <row r="389" spans="1:8" x14ac:dyDescent="0.25">
      <c r="A389" s="3"/>
      <c r="B389" s="35"/>
      <c r="C389" s="35"/>
      <c r="D389" s="35"/>
      <c r="E389" s="35"/>
      <c r="F389" s="35"/>
      <c r="G389" s="35"/>
      <c r="H389" s="19"/>
    </row>
    <row r="390" spans="1:8" x14ac:dyDescent="0.25">
      <c r="A390" s="3"/>
      <c r="B390" s="35"/>
      <c r="C390" s="35"/>
      <c r="D390" s="35"/>
      <c r="E390" s="35"/>
      <c r="F390" s="35"/>
      <c r="G390" s="35"/>
      <c r="H390" s="19"/>
    </row>
    <row r="391" spans="1:8" x14ac:dyDescent="0.25">
      <c r="A391" s="3"/>
      <c r="B391" s="35"/>
      <c r="C391" s="35"/>
      <c r="D391" s="35"/>
      <c r="E391" s="35"/>
      <c r="F391" s="35"/>
      <c r="G391" s="35"/>
      <c r="H391" s="19"/>
    </row>
    <row r="392" spans="1:8" x14ac:dyDescent="0.25">
      <c r="A392" s="3"/>
      <c r="B392" s="35"/>
      <c r="C392" s="35"/>
      <c r="D392" s="35"/>
      <c r="E392" s="35"/>
      <c r="F392" s="35"/>
      <c r="G392" s="35"/>
      <c r="H392" s="19"/>
    </row>
    <row r="393" spans="1:8" x14ac:dyDescent="0.25">
      <c r="A393" s="3"/>
      <c r="B393" s="35"/>
      <c r="C393" s="35"/>
      <c r="D393" s="35"/>
      <c r="E393" s="35"/>
      <c r="F393" s="35"/>
      <c r="G393" s="35"/>
      <c r="H393" s="19"/>
    </row>
    <row r="394" spans="1:8" x14ac:dyDescent="0.25">
      <c r="A394" s="3"/>
      <c r="B394" s="35"/>
      <c r="C394" s="35"/>
      <c r="D394" s="35"/>
      <c r="E394" s="35"/>
      <c r="F394" s="35"/>
      <c r="G394" s="35"/>
      <c r="H394" s="19"/>
    </row>
    <row r="395" spans="1:8" x14ac:dyDescent="0.25">
      <c r="A395" s="3"/>
      <c r="B395" s="35"/>
      <c r="C395" s="35"/>
      <c r="D395" s="35"/>
      <c r="E395" s="35"/>
      <c r="F395" s="35"/>
      <c r="G395" s="35"/>
      <c r="H395" s="19"/>
    </row>
    <row r="396" spans="1:8" x14ac:dyDescent="0.25">
      <c r="A396" s="3"/>
      <c r="B396" s="35"/>
      <c r="C396" s="35"/>
      <c r="D396" s="35"/>
      <c r="E396" s="35"/>
      <c r="F396" s="35"/>
      <c r="G396" s="35"/>
      <c r="H396" s="19"/>
    </row>
    <row r="397" spans="1:8" x14ac:dyDescent="0.25">
      <c r="A397" s="3"/>
      <c r="B397" s="35"/>
      <c r="C397" s="35"/>
      <c r="D397" s="35"/>
      <c r="E397" s="35"/>
      <c r="F397" s="35"/>
      <c r="G397" s="35"/>
      <c r="H397" s="19"/>
    </row>
    <row r="398" spans="1:8" x14ac:dyDescent="0.25">
      <c r="A398" s="3"/>
      <c r="B398" s="35"/>
      <c r="C398" s="35"/>
      <c r="D398" s="35"/>
      <c r="E398" s="35"/>
      <c r="F398" s="35"/>
      <c r="G398" s="35"/>
      <c r="H398" s="19"/>
    </row>
    <row r="399" spans="1:8" x14ac:dyDescent="0.25">
      <c r="A399" s="3"/>
      <c r="B399" s="35"/>
      <c r="C399" s="35"/>
      <c r="D399" s="35"/>
      <c r="E399" s="35"/>
      <c r="F399" s="35"/>
      <c r="G399" s="35"/>
      <c r="H399" s="19"/>
    </row>
    <row r="400" spans="1:8" x14ac:dyDescent="0.25">
      <c r="A400" s="3"/>
      <c r="B400" s="35"/>
      <c r="C400" s="35"/>
      <c r="D400" s="35"/>
      <c r="E400" s="35"/>
      <c r="F400" s="35"/>
      <c r="G400" s="35"/>
      <c r="H400" s="19"/>
    </row>
    <row r="401" spans="1:8" x14ac:dyDescent="0.25">
      <c r="A401" s="3"/>
      <c r="B401" s="35"/>
      <c r="C401" s="35"/>
      <c r="D401" s="35"/>
      <c r="E401" s="35"/>
      <c r="F401" s="35"/>
      <c r="G401" s="35"/>
      <c r="H401" s="19"/>
    </row>
    <row r="402" spans="1:8" x14ac:dyDescent="0.25">
      <c r="A402" s="3"/>
      <c r="B402" s="35"/>
      <c r="C402" s="35"/>
      <c r="D402" s="35"/>
      <c r="E402" s="35"/>
      <c r="F402" s="35"/>
      <c r="G402" s="35"/>
      <c r="H402" s="19"/>
    </row>
    <row r="403" spans="1:8" x14ac:dyDescent="0.25">
      <c r="A403" s="3"/>
      <c r="B403" s="35"/>
      <c r="C403" s="35"/>
      <c r="D403" s="35"/>
      <c r="E403" s="35"/>
      <c r="F403" s="35"/>
      <c r="G403" s="35"/>
      <c r="H403" s="19"/>
    </row>
    <row r="404" spans="1:8" x14ac:dyDescent="0.25">
      <c r="A404" s="3"/>
      <c r="B404" s="35"/>
      <c r="C404" s="35"/>
      <c r="D404" s="35"/>
      <c r="E404" s="35"/>
      <c r="F404" s="35"/>
      <c r="G404" s="35"/>
      <c r="H404" s="19"/>
    </row>
    <row r="405" spans="1:8" x14ac:dyDescent="0.25">
      <c r="A405" s="3"/>
      <c r="B405" s="35"/>
      <c r="C405" s="35"/>
      <c r="D405" s="35"/>
      <c r="E405" s="35"/>
      <c r="F405" s="35"/>
      <c r="G405" s="35"/>
      <c r="H405" s="19"/>
    </row>
    <row r="406" spans="1:8" x14ac:dyDescent="0.25">
      <c r="A406" s="3"/>
      <c r="B406" s="35"/>
      <c r="C406" s="35"/>
      <c r="D406" s="35"/>
      <c r="E406" s="35"/>
      <c r="F406" s="35"/>
      <c r="G406" s="35"/>
      <c r="H406" s="19"/>
    </row>
    <row r="407" spans="1:8" x14ac:dyDescent="0.25">
      <c r="A407" s="3"/>
      <c r="B407" s="35"/>
      <c r="C407" s="35"/>
      <c r="D407" s="35"/>
      <c r="E407" s="35"/>
      <c r="F407" s="35"/>
      <c r="G407" s="35"/>
      <c r="H407" s="19"/>
    </row>
    <row r="408" spans="1:8" x14ac:dyDescent="0.25">
      <c r="A408" s="3"/>
      <c r="B408" s="35"/>
      <c r="C408" s="35"/>
      <c r="D408" s="35"/>
      <c r="E408" s="35"/>
      <c r="F408" s="35"/>
      <c r="G408" s="35"/>
      <c r="H408" s="19"/>
    </row>
    <row r="409" spans="1:8" x14ac:dyDescent="0.25">
      <c r="A409" s="3"/>
      <c r="B409" s="35"/>
      <c r="C409" s="35"/>
      <c r="D409" s="35"/>
      <c r="E409" s="35"/>
      <c r="F409" s="35"/>
      <c r="G409" s="35"/>
      <c r="H409" s="19"/>
    </row>
    <row r="410" spans="1:8" x14ac:dyDescent="0.25">
      <c r="A410" s="3"/>
      <c r="B410" s="35"/>
      <c r="C410" s="35"/>
      <c r="D410" s="35"/>
      <c r="E410" s="35"/>
      <c r="F410" s="35"/>
      <c r="G410" s="35"/>
      <c r="H410" s="19"/>
    </row>
    <row r="411" spans="1:8" x14ac:dyDescent="0.25">
      <c r="A411" s="3"/>
      <c r="B411" s="35"/>
      <c r="C411" s="35"/>
      <c r="D411" s="35"/>
      <c r="E411" s="35"/>
      <c r="F411" s="35"/>
      <c r="G411" s="35"/>
      <c r="H411" s="19"/>
    </row>
    <row r="412" spans="1:8" x14ac:dyDescent="0.25">
      <c r="A412" s="3"/>
      <c r="B412" s="35"/>
      <c r="C412" s="35"/>
      <c r="D412" s="35"/>
      <c r="E412" s="35"/>
      <c r="F412" s="35"/>
      <c r="G412" s="35"/>
      <c r="H412" s="19"/>
    </row>
    <row r="413" spans="1:8" x14ac:dyDescent="0.25">
      <c r="A413" s="3"/>
      <c r="B413" s="35"/>
      <c r="C413" s="35"/>
      <c r="D413" s="35"/>
      <c r="E413" s="35"/>
      <c r="F413" s="35"/>
      <c r="G413" s="35"/>
      <c r="H413" s="19"/>
    </row>
    <row r="414" spans="1:8" x14ac:dyDescent="0.25">
      <c r="A414" s="3"/>
      <c r="B414" s="35"/>
      <c r="C414" s="35"/>
      <c r="D414" s="35"/>
      <c r="E414" s="35"/>
      <c r="F414" s="35"/>
      <c r="G414" s="35"/>
      <c r="H414" s="19"/>
    </row>
    <row r="415" spans="1:8" x14ac:dyDescent="0.25">
      <c r="A415" s="3"/>
      <c r="B415" s="35"/>
      <c r="C415" s="35"/>
      <c r="D415" s="35"/>
      <c r="E415" s="35"/>
      <c r="F415" s="35"/>
      <c r="G415" s="35"/>
      <c r="H415" s="19"/>
    </row>
    <row r="416" spans="1:8" x14ac:dyDescent="0.25">
      <c r="A416" s="3"/>
      <c r="B416" s="35"/>
      <c r="C416" s="35"/>
      <c r="D416" s="35"/>
      <c r="E416" s="35"/>
      <c r="F416" s="35"/>
      <c r="G416" s="35"/>
      <c r="H416" s="19"/>
    </row>
    <row r="417" spans="1:8" x14ac:dyDescent="0.25">
      <c r="A417" s="3"/>
      <c r="B417" s="35"/>
      <c r="C417" s="35"/>
      <c r="D417" s="35"/>
      <c r="E417" s="35"/>
      <c r="F417" s="35"/>
      <c r="G417" s="35"/>
      <c r="H417" s="19"/>
    </row>
    <row r="418" spans="1:8" x14ac:dyDescent="0.25">
      <c r="A418" s="3"/>
      <c r="B418" s="35"/>
      <c r="C418" s="35"/>
      <c r="D418" s="35"/>
      <c r="E418" s="35"/>
      <c r="F418" s="35"/>
      <c r="G418" s="35"/>
      <c r="H418" s="19"/>
    </row>
    <row r="419" spans="1:8" x14ac:dyDescent="0.25">
      <c r="A419" s="3"/>
      <c r="B419" s="35"/>
      <c r="C419" s="35"/>
      <c r="D419" s="35"/>
      <c r="E419" s="35"/>
      <c r="F419" s="35"/>
      <c r="G419" s="35"/>
      <c r="H419" s="19"/>
    </row>
    <row r="420" spans="1:8" x14ac:dyDescent="0.25">
      <c r="A420" s="3"/>
      <c r="B420" s="35"/>
      <c r="C420" s="35"/>
      <c r="D420" s="35"/>
      <c r="E420" s="35"/>
      <c r="F420" s="35"/>
      <c r="G420" s="35"/>
      <c r="H420" s="19"/>
    </row>
    <row r="421" spans="1:8" x14ac:dyDescent="0.25">
      <c r="A421" s="3"/>
      <c r="B421" s="35"/>
      <c r="C421" s="35"/>
      <c r="D421" s="35"/>
      <c r="E421" s="35"/>
      <c r="F421" s="35"/>
      <c r="G421" s="35"/>
      <c r="H421" s="19"/>
    </row>
    <row r="422" spans="1:8" x14ac:dyDescent="0.25">
      <c r="A422" s="3"/>
      <c r="B422" s="35"/>
      <c r="C422" s="35"/>
      <c r="D422" s="35"/>
      <c r="E422" s="35"/>
      <c r="F422" s="35"/>
      <c r="G422" s="35"/>
      <c r="H422" s="19"/>
    </row>
    <row r="423" spans="1:8" x14ac:dyDescent="0.25">
      <c r="A423" s="3"/>
      <c r="B423" s="35"/>
      <c r="C423" s="35"/>
      <c r="D423" s="35"/>
      <c r="E423" s="35"/>
      <c r="F423" s="35"/>
      <c r="G423" s="35"/>
      <c r="H423" s="19"/>
    </row>
    <row r="424" spans="1:8" x14ac:dyDescent="0.25">
      <c r="A424" s="3"/>
      <c r="B424" s="35"/>
      <c r="C424" s="35"/>
      <c r="D424" s="35"/>
      <c r="E424" s="35"/>
      <c r="F424" s="35"/>
      <c r="G424" s="35"/>
      <c r="H424" s="19"/>
    </row>
    <row r="425" spans="1:8" x14ac:dyDescent="0.25">
      <c r="A425" s="3"/>
      <c r="B425" s="35"/>
      <c r="C425" s="35"/>
      <c r="D425" s="35"/>
      <c r="E425" s="35"/>
      <c r="F425" s="35"/>
      <c r="G425" s="35"/>
      <c r="H425" s="19"/>
    </row>
    <row r="426" spans="1:8" x14ac:dyDescent="0.25">
      <c r="A426" s="3"/>
      <c r="B426" s="35"/>
      <c r="C426" s="35"/>
      <c r="D426" s="35"/>
      <c r="E426" s="35"/>
      <c r="F426" s="35"/>
      <c r="G426" s="35"/>
      <c r="H426" s="19"/>
    </row>
    <row r="427" spans="1:8" x14ac:dyDescent="0.25">
      <c r="A427" s="3"/>
      <c r="B427" s="35"/>
      <c r="C427" s="35"/>
      <c r="D427" s="35"/>
      <c r="E427" s="35"/>
      <c r="F427" s="35"/>
      <c r="G427" s="35"/>
      <c r="H427" s="19"/>
    </row>
    <row r="428" spans="1:8" x14ac:dyDescent="0.25">
      <c r="A428" s="3"/>
      <c r="B428" s="35"/>
      <c r="C428" s="35"/>
      <c r="D428" s="35"/>
      <c r="E428" s="35"/>
      <c r="F428" s="35"/>
      <c r="G428" s="35"/>
      <c r="H428" s="19"/>
    </row>
    <row r="429" spans="1:8" x14ac:dyDescent="0.25">
      <c r="A429" s="3"/>
      <c r="B429" s="35"/>
      <c r="C429" s="35"/>
      <c r="D429" s="35"/>
      <c r="E429" s="35"/>
      <c r="F429" s="35"/>
      <c r="G429" s="35"/>
      <c r="H429" s="19"/>
    </row>
    <row r="430" spans="1:8" x14ac:dyDescent="0.25">
      <c r="A430" s="3"/>
      <c r="B430" s="35"/>
      <c r="C430" s="35"/>
      <c r="D430" s="35"/>
      <c r="E430" s="35"/>
      <c r="F430" s="35"/>
      <c r="G430" s="35"/>
      <c r="H430" s="19"/>
    </row>
    <row r="431" spans="1:8" x14ac:dyDescent="0.25">
      <c r="A431" s="3"/>
      <c r="B431" s="35"/>
      <c r="C431" s="35"/>
      <c r="D431" s="35"/>
      <c r="E431" s="35"/>
      <c r="F431" s="35"/>
      <c r="G431" s="35"/>
      <c r="H431" s="19"/>
    </row>
    <row r="432" spans="1:8" x14ac:dyDescent="0.25">
      <c r="A432" s="3"/>
      <c r="B432" s="35"/>
      <c r="C432" s="35"/>
      <c r="D432" s="35"/>
      <c r="E432" s="35"/>
      <c r="F432" s="35"/>
      <c r="G432" s="35"/>
      <c r="H432" s="19"/>
    </row>
    <row r="433" spans="1:8" x14ac:dyDescent="0.25">
      <c r="A433" s="3"/>
      <c r="B433" s="35"/>
      <c r="C433" s="35"/>
      <c r="D433" s="35"/>
      <c r="E433" s="35"/>
      <c r="F433" s="35"/>
      <c r="G433" s="35"/>
      <c r="H433" s="19"/>
    </row>
    <row r="434" spans="1:8" x14ac:dyDescent="0.25">
      <c r="A434" s="3"/>
      <c r="B434" s="35"/>
      <c r="C434" s="35"/>
      <c r="D434" s="35"/>
      <c r="E434" s="35"/>
      <c r="F434" s="35"/>
      <c r="G434" s="35"/>
      <c r="H434" s="19"/>
    </row>
    <row r="435" spans="1:8" x14ac:dyDescent="0.25">
      <c r="A435" s="3"/>
      <c r="B435" s="35"/>
      <c r="C435" s="35"/>
      <c r="D435" s="35"/>
      <c r="E435" s="35"/>
      <c r="F435" s="35"/>
      <c r="G435" s="35"/>
      <c r="H435" s="19"/>
    </row>
    <row r="436" spans="1:8" x14ac:dyDescent="0.25">
      <c r="A436" s="3"/>
      <c r="B436" s="35"/>
      <c r="C436" s="35"/>
      <c r="D436" s="35"/>
      <c r="E436" s="35"/>
      <c r="F436" s="35"/>
      <c r="G436" s="35"/>
      <c r="H436" s="19"/>
    </row>
    <row r="437" spans="1:8" x14ac:dyDescent="0.25">
      <c r="A437" s="3"/>
      <c r="B437" s="35"/>
      <c r="C437" s="35"/>
      <c r="D437" s="35"/>
      <c r="E437" s="35"/>
      <c r="F437" s="35"/>
      <c r="G437" s="35"/>
      <c r="H437" s="19"/>
    </row>
    <row r="438" spans="1:8" x14ac:dyDescent="0.25">
      <c r="A438" s="3"/>
      <c r="B438" s="19"/>
      <c r="C438" s="19"/>
      <c r="D438" s="19"/>
      <c r="E438" s="19"/>
      <c r="F438" s="19"/>
      <c r="G438" s="19"/>
      <c r="H438" s="19"/>
    </row>
    <row r="439" spans="1:8" x14ac:dyDescent="0.25">
      <c r="A439" s="3"/>
      <c r="B439" s="19"/>
      <c r="C439" s="19"/>
      <c r="D439" s="19"/>
      <c r="E439" s="19"/>
      <c r="F439" s="19"/>
      <c r="G439" s="19"/>
      <c r="H439" s="19"/>
    </row>
    <row r="440" spans="1:8" x14ac:dyDescent="0.25">
      <c r="A440" s="3"/>
      <c r="B440" s="19"/>
      <c r="C440" s="19"/>
      <c r="D440" s="19"/>
      <c r="E440" s="19"/>
      <c r="F440" s="19"/>
      <c r="G440" s="19"/>
      <c r="H440" s="19"/>
    </row>
    <row r="441" spans="1:8" x14ac:dyDescent="0.25">
      <c r="A441" s="3"/>
      <c r="B441" s="19"/>
      <c r="C441" s="19"/>
      <c r="D441" s="19"/>
      <c r="E441" s="19"/>
      <c r="F441" s="19"/>
      <c r="G441" s="19"/>
      <c r="H441" s="19"/>
    </row>
    <row r="442" spans="1:8" x14ac:dyDescent="0.25">
      <c r="A442" s="3"/>
      <c r="B442" s="19"/>
      <c r="C442" s="19"/>
      <c r="D442" s="19"/>
      <c r="E442" s="19"/>
      <c r="F442" s="19"/>
      <c r="G442" s="19"/>
      <c r="H442" s="19"/>
    </row>
    <row r="443" spans="1:8" x14ac:dyDescent="0.25">
      <c r="A443" s="3"/>
      <c r="B443" s="19"/>
      <c r="C443" s="19"/>
      <c r="D443" s="19"/>
      <c r="E443" s="19"/>
      <c r="F443" s="19"/>
      <c r="G443" s="19"/>
      <c r="H443" s="19"/>
    </row>
    <row r="444" spans="1:8" x14ac:dyDescent="0.25">
      <c r="A444" s="3"/>
      <c r="B444" s="19"/>
      <c r="C444" s="19"/>
      <c r="D444" s="19"/>
      <c r="E444" s="19"/>
      <c r="F444" s="19"/>
      <c r="G444" s="19"/>
      <c r="H444" s="19"/>
    </row>
    <row r="445" spans="1:8" x14ac:dyDescent="0.25">
      <c r="A445" s="3"/>
      <c r="B445" s="19"/>
      <c r="C445" s="19"/>
      <c r="D445" s="19"/>
      <c r="E445" s="19"/>
      <c r="F445" s="19"/>
      <c r="G445" s="19"/>
      <c r="H445" s="19"/>
    </row>
    <row r="446" spans="1:8" x14ac:dyDescent="0.25">
      <c r="A446" s="3"/>
      <c r="B446" s="19"/>
      <c r="C446" s="19"/>
      <c r="D446" s="19"/>
      <c r="E446" s="19"/>
      <c r="F446" s="19"/>
      <c r="G446" s="19"/>
      <c r="H446" s="19"/>
    </row>
    <row r="447" spans="1:8" x14ac:dyDescent="0.25">
      <c r="A447" s="3"/>
      <c r="B447" s="19"/>
      <c r="C447" s="19"/>
      <c r="D447" s="19"/>
      <c r="E447" s="19"/>
      <c r="F447" s="19"/>
      <c r="G447" s="19"/>
      <c r="H447" s="19"/>
    </row>
    <row r="448" spans="1:8" x14ac:dyDescent="0.25">
      <c r="A448" s="3"/>
      <c r="B448" s="19"/>
      <c r="C448" s="19"/>
      <c r="D448" s="19"/>
      <c r="E448" s="19"/>
      <c r="F448" s="19"/>
      <c r="G448" s="19"/>
      <c r="H448" s="19"/>
    </row>
    <row r="449" spans="1:8" x14ac:dyDescent="0.25">
      <c r="A449" s="3"/>
      <c r="B449" s="19"/>
      <c r="C449" s="19"/>
      <c r="D449" s="19"/>
      <c r="E449" s="19"/>
      <c r="F449" s="19"/>
      <c r="G449" s="19"/>
      <c r="H449" s="19"/>
    </row>
    <row r="450" spans="1:8" x14ac:dyDescent="0.25">
      <c r="A450" s="3"/>
      <c r="B450" s="19"/>
      <c r="C450" s="19"/>
      <c r="D450" s="19"/>
      <c r="E450" s="19"/>
      <c r="F450" s="19"/>
      <c r="G450" s="19"/>
      <c r="H450" s="19"/>
    </row>
    <row r="451" spans="1:8" x14ac:dyDescent="0.25">
      <c r="A451" s="3"/>
      <c r="B451" s="19"/>
      <c r="C451" s="19"/>
      <c r="D451" s="19"/>
      <c r="E451" s="19"/>
      <c r="F451" s="19"/>
      <c r="G451" s="19"/>
      <c r="H451" s="19"/>
    </row>
    <row r="452" spans="1:8" x14ac:dyDescent="0.25">
      <c r="A452" s="3"/>
      <c r="B452" s="19"/>
      <c r="C452" s="19"/>
      <c r="D452" s="19"/>
      <c r="E452" s="19"/>
      <c r="F452" s="19"/>
      <c r="G452" s="19"/>
      <c r="H452" s="19"/>
    </row>
    <row r="453" spans="1:8" x14ac:dyDescent="0.25">
      <c r="A453" s="3"/>
      <c r="B453" s="19"/>
      <c r="C453" s="19"/>
      <c r="D453" s="19"/>
      <c r="E453" s="19"/>
      <c r="F453" s="19"/>
      <c r="G453" s="19"/>
      <c r="H453" s="19"/>
    </row>
    <row r="454" spans="1:8" x14ac:dyDescent="0.25">
      <c r="A454" s="3"/>
      <c r="B454" s="19"/>
      <c r="C454" s="19"/>
      <c r="D454" s="19"/>
      <c r="E454" s="19"/>
      <c r="F454" s="19"/>
      <c r="G454" s="19"/>
      <c r="H454" s="19"/>
    </row>
    <row r="455" spans="1:8" x14ac:dyDescent="0.25">
      <c r="A455" s="3"/>
      <c r="B455" s="19"/>
      <c r="C455" s="19"/>
      <c r="D455" s="19"/>
      <c r="E455" s="19"/>
      <c r="F455" s="19"/>
      <c r="G455" s="19"/>
      <c r="H455" s="19"/>
    </row>
    <row r="456" spans="1:8" x14ac:dyDescent="0.25">
      <c r="A456" s="3"/>
      <c r="B456" s="19"/>
      <c r="C456" s="19"/>
      <c r="D456" s="19"/>
      <c r="E456" s="19"/>
      <c r="F456" s="19"/>
      <c r="G456" s="19"/>
      <c r="H456" s="19"/>
    </row>
    <row r="457" spans="1:8" x14ac:dyDescent="0.25">
      <c r="A457" s="3"/>
      <c r="B457" s="19"/>
      <c r="C457" s="19"/>
      <c r="D457" s="19"/>
      <c r="E457" s="19"/>
      <c r="F457" s="19"/>
      <c r="G457" s="19"/>
      <c r="H457" s="19"/>
    </row>
    <row r="458" spans="1:8" x14ac:dyDescent="0.25">
      <c r="A458" s="3"/>
      <c r="B458" s="19"/>
      <c r="C458" s="19"/>
      <c r="D458" s="19"/>
      <c r="E458" s="19"/>
      <c r="F458" s="19"/>
      <c r="G458" s="19"/>
      <c r="H458" s="19"/>
    </row>
    <row r="459" spans="1:8" x14ac:dyDescent="0.25">
      <c r="A459" s="3"/>
      <c r="B459" s="19"/>
      <c r="C459" s="19"/>
      <c r="D459" s="19"/>
      <c r="E459" s="19"/>
      <c r="F459" s="19"/>
      <c r="G459" s="19"/>
      <c r="H459" s="19"/>
    </row>
    <row r="460" spans="1:8" x14ac:dyDescent="0.25">
      <c r="A460" s="3"/>
      <c r="B460" s="19"/>
      <c r="C460" s="19"/>
      <c r="D460" s="19"/>
      <c r="E460" s="19"/>
      <c r="F460" s="19"/>
      <c r="G460" s="19"/>
      <c r="H460" s="19"/>
    </row>
    <row r="461" spans="1:8" x14ac:dyDescent="0.25">
      <c r="A461" s="3"/>
      <c r="B461" s="19"/>
      <c r="C461" s="19"/>
      <c r="D461" s="19"/>
      <c r="E461" s="19"/>
      <c r="F461" s="19"/>
      <c r="G461" s="19"/>
      <c r="H461" s="19"/>
    </row>
    <row r="462" spans="1:8" x14ac:dyDescent="0.25">
      <c r="A462" s="3"/>
      <c r="B462" s="19"/>
      <c r="C462" s="19"/>
      <c r="D462" s="19"/>
      <c r="E462" s="19"/>
      <c r="F462" s="19"/>
      <c r="G462" s="19"/>
      <c r="H462" s="19"/>
    </row>
    <row r="463" spans="1:8" x14ac:dyDescent="0.25">
      <c r="A463" s="3"/>
      <c r="B463" s="19"/>
      <c r="C463" s="19"/>
      <c r="D463" s="19"/>
      <c r="E463" s="19"/>
      <c r="F463" s="19"/>
      <c r="G463" s="19"/>
      <c r="H463" s="19"/>
    </row>
    <row r="464" spans="1:8" x14ac:dyDescent="0.25">
      <c r="A464" s="3"/>
      <c r="B464" s="19"/>
      <c r="C464" s="19"/>
      <c r="D464" s="19"/>
      <c r="E464" s="19"/>
      <c r="F464" s="19"/>
      <c r="G464" s="19"/>
      <c r="H464" s="19"/>
    </row>
    <row r="465" spans="1:8" x14ac:dyDescent="0.25">
      <c r="A465" s="3"/>
      <c r="B465" s="19"/>
      <c r="C465" s="19"/>
      <c r="D465" s="19"/>
      <c r="E465" s="19"/>
      <c r="F465" s="19"/>
      <c r="G465" s="19"/>
      <c r="H465" s="19"/>
    </row>
    <row r="466" spans="1:8" x14ac:dyDescent="0.25">
      <c r="A466" s="3"/>
      <c r="B466" s="19"/>
      <c r="C466" s="19"/>
      <c r="D466" s="19"/>
      <c r="E466" s="19"/>
      <c r="F466" s="19"/>
      <c r="G466" s="19"/>
      <c r="H466" s="19"/>
    </row>
    <row r="467" spans="1:8" x14ac:dyDescent="0.25">
      <c r="A467" s="3"/>
      <c r="B467" s="19"/>
      <c r="C467" s="19"/>
      <c r="D467" s="19"/>
      <c r="E467" s="19"/>
      <c r="F467" s="19"/>
      <c r="G467" s="19"/>
      <c r="H467" s="19"/>
    </row>
    <row r="468" spans="1:8" x14ac:dyDescent="0.25">
      <c r="A468" s="3"/>
      <c r="B468" s="19"/>
      <c r="C468" s="19"/>
      <c r="D468" s="19"/>
      <c r="E468" s="19"/>
      <c r="F468" s="19"/>
      <c r="G468" s="19"/>
      <c r="H468" s="19"/>
    </row>
    <row r="469" spans="1:8" x14ac:dyDescent="0.25">
      <c r="A469" s="3"/>
      <c r="B469" s="19"/>
      <c r="C469" s="19"/>
      <c r="D469" s="19"/>
      <c r="E469" s="19"/>
      <c r="F469" s="19"/>
      <c r="G469" s="19"/>
      <c r="H469" s="19"/>
    </row>
    <row r="470" spans="1:8" x14ac:dyDescent="0.25">
      <c r="A470" s="3"/>
      <c r="B470" s="19"/>
      <c r="C470" s="19"/>
      <c r="D470" s="19"/>
      <c r="E470" s="19"/>
      <c r="F470" s="19"/>
      <c r="G470" s="19"/>
      <c r="H470" s="19"/>
    </row>
    <row r="471" spans="1:8" x14ac:dyDescent="0.25">
      <c r="A471" s="3"/>
      <c r="B471" s="19"/>
      <c r="C471" s="19"/>
      <c r="D471" s="19"/>
      <c r="E471" s="19"/>
      <c r="F471" s="19"/>
      <c r="G471" s="19"/>
      <c r="H471" s="19"/>
    </row>
    <row r="472" spans="1:8" x14ac:dyDescent="0.25">
      <c r="A472" s="3"/>
      <c r="B472" s="19"/>
      <c r="C472" s="19"/>
      <c r="D472" s="19"/>
      <c r="E472" s="19"/>
      <c r="F472" s="19"/>
      <c r="G472" s="19"/>
      <c r="H472" s="19"/>
    </row>
    <row r="473" spans="1:8" x14ac:dyDescent="0.25">
      <c r="A473" s="3"/>
      <c r="B473" s="19"/>
      <c r="C473" s="19"/>
      <c r="D473" s="19"/>
      <c r="E473" s="19"/>
      <c r="F473" s="19"/>
      <c r="G473" s="19"/>
      <c r="H473" s="19"/>
    </row>
    <row r="474" spans="1:8" x14ac:dyDescent="0.25">
      <c r="A474" s="3"/>
      <c r="B474" s="19"/>
      <c r="C474" s="19"/>
      <c r="D474" s="19"/>
      <c r="E474" s="19"/>
      <c r="F474" s="19"/>
      <c r="G474" s="19"/>
      <c r="H474" s="19"/>
    </row>
    <row r="475" spans="1:8" x14ac:dyDescent="0.25">
      <c r="A475" s="3"/>
      <c r="B475" s="19"/>
      <c r="C475" s="19"/>
      <c r="D475" s="19"/>
      <c r="E475" s="19"/>
      <c r="F475" s="19"/>
      <c r="G475" s="19"/>
      <c r="H475" s="19"/>
    </row>
    <row r="476" spans="1:8" x14ac:dyDescent="0.25">
      <c r="A476" s="3"/>
      <c r="B476" s="19"/>
      <c r="C476" s="19"/>
      <c r="D476" s="19"/>
      <c r="E476" s="19"/>
      <c r="F476" s="19"/>
      <c r="G476" s="19"/>
      <c r="H476" s="19"/>
    </row>
    <row r="477" spans="1:8" x14ac:dyDescent="0.25">
      <c r="A477" s="3"/>
      <c r="B477" s="19"/>
      <c r="C477" s="19"/>
      <c r="D477" s="19"/>
      <c r="E477" s="19"/>
      <c r="F477" s="19"/>
      <c r="G477" s="19"/>
      <c r="H477" s="19"/>
    </row>
    <row r="478" spans="1:8" x14ac:dyDescent="0.25">
      <c r="A478" s="3"/>
      <c r="B478" s="19"/>
      <c r="C478" s="19"/>
      <c r="D478" s="19"/>
      <c r="E478" s="19"/>
      <c r="F478" s="19"/>
      <c r="G478" s="19"/>
      <c r="H478" s="19"/>
    </row>
    <row r="479" spans="1:8" x14ac:dyDescent="0.25">
      <c r="A479" s="3"/>
      <c r="B479" s="19"/>
      <c r="C479" s="19"/>
      <c r="D479" s="19"/>
      <c r="E479" s="19"/>
      <c r="F479" s="19"/>
      <c r="G479" s="19"/>
      <c r="H479" s="19"/>
    </row>
    <row r="480" spans="1:8" x14ac:dyDescent="0.25">
      <c r="A480" s="3"/>
      <c r="B480" s="19"/>
      <c r="C480" s="19"/>
      <c r="D480" s="19"/>
      <c r="E480" s="19"/>
      <c r="F480" s="19"/>
      <c r="G480" s="19"/>
      <c r="H480" s="19"/>
    </row>
    <row r="481" spans="1:8" x14ac:dyDescent="0.25">
      <c r="A481" s="3"/>
      <c r="B481" s="19"/>
      <c r="C481" s="19"/>
      <c r="D481" s="19"/>
      <c r="E481" s="19"/>
      <c r="F481" s="19"/>
      <c r="G481" s="19"/>
      <c r="H481" s="19"/>
    </row>
    <row r="482" spans="1:8" x14ac:dyDescent="0.25">
      <c r="A482" s="3"/>
      <c r="B482" s="19"/>
      <c r="C482" s="19"/>
      <c r="D482" s="19"/>
      <c r="E482" s="19"/>
      <c r="F482" s="19"/>
      <c r="G482" s="19"/>
      <c r="H482" s="19"/>
    </row>
    <row r="483" spans="1:8" x14ac:dyDescent="0.25">
      <c r="A483" s="3"/>
      <c r="B483" s="19"/>
      <c r="C483" s="19"/>
      <c r="D483" s="19"/>
      <c r="E483" s="19"/>
      <c r="F483" s="19"/>
      <c r="G483" s="19"/>
      <c r="H483" s="19"/>
    </row>
    <row r="484" spans="1:8" x14ac:dyDescent="0.25">
      <c r="A484" s="3"/>
      <c r="B484" s="19"/>
      <c r="C484" s="19"/>
      <c r="D484" s="19"/>
      <c r="E484" s="19"/>
      <c r="F484" s="19"/>
      <c r="G484" s="19"/>
      <c r="H484" s="19"/>
    </row>
    <row r="485" spans="1:8" x14ac:dyDescent="0.25">
      <c r="A485" s="3"/>
      <c r="B485" s="19"/>
      <c r="C485" s="19"/>
      <c r="D485" s="19"/>
      <c r="E485" s="19"/>
      <c r="F485" s="19"/>
      <c r="G485" s="19"/>
      <c r="H485" s="19"/>
    </row>
    <row r="486" spans="1:8" x14ac:dyDescent="0.25">
      <c r="A486" s="3"/>
      <c r="B486" s="19"/>
      <c r="C486" s="19"/>
      <c r="D486" s="19"/>
      <c r="E486" s="19"/>
      <c r="F486" s="19"/>
      <c r="G486" s="19"/>
      <c r="H486" s="19"/>
    </row>
    <row r="487" spans="1:8" x14ac:dyDescent="0.25">
      <c r="A487" s="3"/>
      <c r="B487" s="19"/>
      <c r="C487" s="19"/>
      <c r="D487" s="19"/>
      <c r="E487" s="19"/>
      <c r="F487" s="19"/>
      <c r="G487" s="19"/>
      <c r="H487" s="19"/>
    </row>
    <row r="488" spans="1:8" x14ac:dyDescent="0.25">
      <c r="A488" s="3"/>
      <c r="B488" s="19"/>
      <c r="C488" s="19"/>
      <c r="D488" s="19"/>
      <c r="E488" s="19"/>
      <c r="F488" s="19"/>
      <c r="G488" s="19"/>
      <c r="H488" s="19"/>
    </row>
    <row r="489" spans="1:8" x14ac:dyDescent="0.25">
      <c r="A489" s="3"/>
      <c r="B489" s="19"/>
      <c r="C489" s="19"/>
      <c r="D489" s="19"/>
      <c r="E489" s="19"/>
      <c r="F489" s="19"/>
      <c r="G489" s="19"/>
      <c r="H489" s="19"/>
    </row>
    <row r="490" spans="1:8" x14ac:dyDescent="0.25">
      <c r="A490" s="3"/>
      <c r="B490" s="19"/>
      <c r="C490" s="19"/>
      <c r="D490" s="19"/>
      <c r="E490" s="19"/>
      <c r="F490" s="19"/>
      <c r="G490" s="19"/>
      <c r="H490" s="19"/>
    </row>
    <row r="491" spans="1:8" x14ac:dyDescent="0.25">
      <c r="A491" s="3"/>
      <c r="B491" s="19"/>
      <c r="C491" s="19"/>
      <c r="D491" s="19"/>
      <c r="E491" s="19"/>
      <c r="F491" s="19"/>
      <c r="G491" s="19"/>
      <c r="H491" s="19"/>
    </row>
    <row r="492" spans="1:8" x14ac:dyDescent="0.25">
      <c r="A492" s="3"/>
      <c r="B492" s="19"/>
      <c r="C492" s="19"/>
      <c r="D492" s="19"/>
      <c r="E492" s="19"/>
      <c r="F492" s="19"/>
      <c r="G492" s="19"/>
      <c r="H492" s="19"/>
    </row>
    <row r="493" spans="1:8" x14ac:dyDescent="0.25">
      <c r="A493" s="3"/>
      <c r="B493" s="19"/>
      <c r="C493" s="19"/>
      <c r="D493" s="19"/>
      <c r="E493" s="19"/>
      <c r="F493" s="19"/>
      <c r="G493" s="19"/>
      <c r="H493" s="19"/>
    </row>
    <row r="494" spans="1:8" x14ac:dyDescent="0.25">
      <c r="A494" s="3"/>
      <c r="B494" s="19"/>
      <c r="C494" s="19"/>
      <c r="D494" s="19"/>
      <c r="E494" s="19"/>
      <c r="F494" s="19"/>
      <c r="G494" s="19"/>
      <c r="H494" s="19"/>
    </row>
    <row r="495" spans="1:8" x14ac:dyDescent="0.25">
      <c r="A495" s="3"/>
      <c r="B495" s="19"/>
      <c r="C495" s="19"/>
      <c r="D495" s="19"/>
      <c r="E495" s="19"/>
      <c r="F495" s="19"/>
      <c r="G495" s="19"/>
      <c r="H495" s="19"/>
    </row>
    <row r="496" spans="1:8" x14ac:dyDescent="0.25">
      <c r="A496" s="3"/>
      <c r="B496" s="19"/>
      <c r="C496" s="19"/>
      <c r="D496" s="19"/>
      <c r="E496" s="19"/>
      <c r="F496" s="19"/>
      <c r="G496" s="19"/>
      <c r="H496" s="19"/>
    </row>
    <row r="497" spans="1:8" x14ac:dyDescent="0.25">
      <c r="A497" s="3"/>
      <c r="B497" s="19"/>
      <c r="C497" s="19"/>
      <c r="D497" s="19"/>
      <c r="E497" s="19"/>
      <c r="F497" s="19"/>
      <c r="G497" s="19"/>
      <c r="H497" s="19"/>
    </row>
    <row r="498" spans="1:8" x14ac:dyDescent="0.25">
      <c r="A498" s="3"/>
      <c r="B498" s="19"/>
      <c r="C498" s="19"/>
      <c r="D498" s="19"/>
      <c r="E498" s="19"/>
      <c r="F498" s="19"/>
      <c r="G498" s="19"/>
      <c r="H498" s="19"/>
    </row>
    <row r="499" spans="1:8" x14ac:dyDescent="0.25">
      <c r="A499" s="3"/>
      <c r="B499" s="19"/>
      <c r="C499" s="19"/>
      <c r="D499" s="19"/>
      <c r="E499" s="19"/>
      <c r="F499" s="19"/>
      <c r="G499" s="19"/>
      <c r="H499" s="19"/>
    </row>
    <row r="500" spans="1:8" x14ac:dyDescent="0.25">
      <c r="A500" s="3"/>
      <c r="B500" s="19"/>
      <c r="C500" s="19"/>
      <c r="D500" s="19"/>
      <c r="E500" s="19"/>
      <c r="F500" s="19"/>
      <c r="G500" s="19"/>
      <c r="H500" s="19"/>
    </row>
    <row r="501" spans="1:8" x14ac:dyDescent="0.25">
      <c r="A501" s="3"/>
      <c r="B501" s="19"/>
      <c r="C501" s="19"/>
      <c r="D501" s="19"/>
      <c r="E501" s="19"/>
      <c r="F501" s="19"/>
      <c r="G501" s="19"/>
      <c r="H501" s="19"/>
    </row>
    <row r="502" spans="1:8" x14ac:dyDescent="0.25">
      <c r="A502" s="3"/>
      <c r="B502" s="19"/>
      <c r="C502" s="19"/>
      <c r="D502" s="19"/>
      <c r="E502" s="19"/>
      <c r="F502" s="19"/>
      <c r="G502" s="19"/>
      <c r="H502" s="19"/>
    </row>
    <row r="503" spans="1:8" x14ac:dyDescent="0.25">
      <c r="A503" s="3"/>
      <c r="B503" s="19"/>
      <c r="C503" s="19"/>
      <c r="D503" s="19"/>
      <c r="E503" s="19"/>
      <c r="F503" s="19"/>
      <c r="G503" s="19"/>
      <c r="H503" s="19"/>
    </row>
    <row r="504" spans="1:8" x14ac:dyDescent="0.25">
      <c r="A504" s="3"/>
      <c r="B504" s="19"/>
      <c r="C504" s="19"/>
      <c r="D504" s="19"/>
      <c r="E504" s="19"/>
      <c r="F504" s="19"/>
      <c r="G504" s="19"/>
      <c r="H504" s="19"/>
    </row>
    <row r="505" spans="1:8" x14ac:dyDescent="0.25">
      <c r="A505" s="3"/>
      <c r="B505" s="19"/>
      <c r="C505" s="19"/>
      <c r="D505" s="19"/>
      <c r="E505" s="19"/>
      <c r="F505" s="19"/>
      <c r="G505" s="19"/>
      <c r="H505" s="19"/>
    </row>
    <row r="506" spans="1:8" x14ac:dyDescent="0.25">
      <c r="A506" s="3"/>
      <c r="B506" s="19"/>
      <c r="C506" s="19"/>
      <c r="D506" s="19"/>
      <c r="E506" s="19"/>
      <c r="F506" s="19"/>
      <c r="G506" s="19"/>
      <c r="H506" s="19"/>
    </row>
    <row r="507" spans="1:8" x14ac:dyDescent="0.25">
      <c r="A507" s="3"/>
      <c r="B507" s="19"/>
      <c r="C507" s="19"/>
      <c r="D507" s="19"/>
      <c r="E507" s="19"/>
      <c r="F507" s="19"/>
      <c r="G507" s="19"/>
      <c r="H507" s="19"/>
    </row>
    <row r="508" spans="1:8" x14ac:dyDescent="0.25">
      <c r="A508" s="3"/>
      <c r="B508" s="19"/>
      <c r="C508" s="19"/>
      <c r="D508" s="19"/>
      <c r="E508" s="19"/>
      <c r="F508" s="19"/>
      <c r="G508" s="19"/>
      <c r="H508" s="19"/>
    </row>
    <row r="509" spans="1:8" x14ac:dyDescent="0.25">
      <c r="A509" s="3"/>
      <c r="B509" s="19"/>
      <c r="C509" s="19"/>
      <c r="D509" s="19"/>
      <c r="E509" s="19"/>
      <c r="F509" s="19"/>
      <c r="G509" s="19"/>
      <c r="H509" s="19"/>
    </row>
    <row r="510" spans="1:8" x14ac:dyDescent="0.25">
      <c r="A510" s="3"/>
      <c r="B510" s="19"/>
      <c r="C510" s="19"/>
      <c r="D510" s="19"/>
      <c r="E510" s="19"/>
      <c r="F510" s="19"/>
      <c r="G510" s="19"/>
      <c r="H510" s="19"/>
    </row>
    <row r="511" spans="1:8" x14ac:dyDescent="0.25">
      <c r="A511" s="3"/>
      <c r="B511" s="19"/>
      <c r="C511" s="19"/>
      <c r="D511" s="19"/>
      <c r="E511" s="19"/>
      <c r="F511" s="19"/>
      <c r="G511" s="19"/>
      <c r="H511" s="19"/>
    </row>
    <row r="512" spans="1:8" x14ac:dyDescent="0.25">
      <c r="A512" s="3"/>
      <c r="B512" s="19"/>
      <c r="C512" s="19"/>
      <c r="D512" s="19"/>
      <c r="E512" s="19"/>
      <c r="F512" s="19"/>
      <c r="G512" s="19"/>
      <c r="H512" s="19"/>
    </row>
    <row r="513" spans="1:8" x14ac:dyDescent="0.25">
      <c r="A513" s="3"/>
      <c r="B513" s="19"/>
      <c r="C513" s="19"/>
      <c r="D513" s="19"/>
      <c r="E513" s="19"/>
      <c r="F513" s="19"/>
      <c r="G513" s="19"/>
      <c r="H513" s="19"/>
    </row>
    <row r="514" spans="1:8" x14ac:dyDescent="0.25">
      <c r="A514" s="3"/>
      <c r="B514" s="19"/>
      <c r="C514" s="19"/>
      <c r="D514" s="19"/>
      <c r="E514" s="19"/>
      <c r="F514" s="19"/>
      <c r="G514" s="19"/>
      <c r="H514" s="19"/>
    </row>
    <row r="515" spans="1:8" x14ac:dyDescent="0.25">
      <c r="A515" s="3"/>
      <c r="B515" s="19"/>
      <c r="C515" s="19"/>
      <c r="D515" s="19"/>
      <c r="E515" s="19"/>
      <c r="F515" s="19"/>
      <c r="G515" s="19"/>
      <c r="H515" s="19"/>
    </row>
    <row r="516" spans="1:8" x14ac:dyDescent="0.25">
      <c r="A516" s="3"/>
      <c r="B516" s="19"/>
      <c r="C516" s="19"/>
      <c r="D516" s="19"/>
      <c r="E516" s="19"/>
      <c r="F516" s="19"/>
      <c r="G516" s="19"/>
      <c r="H516" s="19"/>
    </row>
    <row r="517" spans="1:8" x14ac:dyDescent="0.25">
      <c r="A517" s="3"/>
      <c r="B517" s="19"/>
      <c r="C517" s="19"/>
      <c r="D517" s="19"/>
      <c r="E517" s="19"/>
      <c r="F517" s="19"/>
      <c r="G517" s="19"/>
      <c r="H517" s="19"/>
    </row>
    <row r="518" spans="1:8" x14ac:dyDescent="0.25">
      <c r="A518" s="3"/>
      <c r="B518" s="19"/>
      <c r="C518" s="19"/>
      <c r="D518" s="19"/>
      <c r="E518" s="19"/>
      <c r="F518" s="19"/>
      <c r="G518" s="19"/>
      <c r="H518" s="19"/>
    </row>
    <row r="519" spans="1:8" x14ac:dyDescent="0.25">
      <c r="B519" s="19"/>
      <c r="C519" s="19"/>
      <c r="D519" s="19"/>
      <c r="E519" s="19"/>
      <c r="F519" s="19"/>
      <c r="G519" s="20"/>
      <c r="H519" s="19"/>
    </row>
    <row r="520" spans="1:8" x14ac:dyDescent="0.25">
      <c r="B520" s="19"/>
      <c r="C520" s="19"/>
      <c r="D520" s="19"/>
      <c r="E520" s="19"/>
      <c r="F520" s="19"/>
      <c r="G520" s="20"/>
      <c r="H520" s="19"/>
    </row>
    <row r="521" spans="1:8" x14ac:dyDescent="0.25">
      <c r="B521" s="19"/>
      <c r="C521" s="19"/>
      <c r="D521" s="19"/>
      <c r="E521" s="19"/>
      <c r="F521" s="19"/>
      <c r="G521" s="20"/>
      <c r="H521" s="19"/>
    </row>
    <row r="522" spans="1:8" x14ac:dyDescent="0.25">
      <c r="B522" s="19"/>
      <c r="C522" s="19"/>
      <c r="D522" s="19"/>
      <c r="E522" s="19"/>
      <c r="F522" s="19"/>
      <c r="G522" s="20"/>
      <c r="H522" s="19"/>
    </row>
    <row r="523" spans="1:8" x14ac:dyDescent="0.25">
      <c r="B523" s="19"/>
      <c r="C523" s="19"/>
      <c r="D523" s="19"/>
      <c r="E523" s="19"/>
      <c r="F523" s="19"/>
      <c r="G523" s="20"/>
      <c r="H523" s="19"/>
    </row>
    <row r="524" spans="1:8" x14ac:dyDescent="0.25">
      <c r="B524" s="19"/>
      <c r="C524" s="19"/>
      <c r="D524" s="19"/>
      <c r="E524" s="19"/>
      <c r="F524" s="19"/>
      <c r="G524" s="20"/>
      <c r="H524" s="19"/>
    </row>
    <row r="525" spans="1:8" x14ac:dyDescent="0.25">
      <c r="B525" s="19"/>
      <c r="C525" s="19"/>
      <c r="D525" s="19"/>
      <c r="E525" s="19"/>
      <c r="F525" s="19"/>
      <c r="G525" s="20"/>
      <c r="H525" s="19"/>
    </row>
    <row r="526" spans="1:8" x14ac:dyDescent="0.25">
      <c r="B526" s="19"/>
      <c r="C526" s="19"/>
      <c r="D526" s="19"/>
      <c r="E526" s="19"/>
      <c r="F526" s="19"/>
      <c r="G526" s="20"/>
      <c r="H526" s="19"/>
    </row>
    <row r="527" spans="1:8" x14ac:dyDescent="0.25">
      <c r="B527" s="19"/>
      <c r="C527" s="19"/>
      <c r="D527" s="19"/>
      <c r="E527" s="19"/>
      <c r="F527" s="19"/>
      <c r="G527" s="20"/>
      <c r="H527" s="19"/>
    </row>
    <row r="528" spans="1:8" x14ac:dyDescent="0.25">
      <c r="B528" s="19"/>
      <c r="C528" s="19"/>
      <c r="D528" s="19"/>
      <c r="E528" s="19"/>
      <c r="F528" s="19"/>
      <c r="G528" s="20"/>
      <c r="H528" s="19"/>
    </row>
    <row r="529" spans="2:8" x14ac:dyDescent="0.25">
      <c r="B529" s="19"/>
      <c r="C529" s="19"/>
      <c r="D529" s="19"/>
      <c r="E529" s="19"/>
      <c r="F529" s="19"/>
      <c r="G529" s="20"/>
      <c r="H529" s="19"/>
    </row>
    <row r="530" spans="2:8" x14ac:dyDescent="0.25">
      <c r="B530" s="19"/>
      <c r="C530" s="19"/>
      <c r="D530" s="19"/>
      <c r="E530" s="19"/>
      <c r="F530" s="19"/>
      <c r="G530" s="20"/>
      <c r="H530" s="19"/>
    </row>
    <row r="531" spans="2:8" x14ac:dyDescent="0.25">
      <c r="B531" s="19"/>
      <c r="C531" s="19"/>
      <c r="D531" s="19"/>
      <c r="E531" s="19"/>
      <c r="F531" s="19"/>
      <c r="G531" s="20"/>
      <c r="H531" s="19"/>
    </row>
    <row r="532" spans="2:8" x14ac:dyDescent="0.25">
      <c r="B532" s="19"/>
      <c r="C532" s="19"/>
      <c r="D532" s="19"/>
      <c r="E532" s="19"/>
      <c r="F532" s="19"/>
      <c r="G532" s="20"/>
      <c r="H532" s="19"/>
    </row>
    <row r="533" spans="2:8" x14ac:dyDescent="0.25">
      <c r="B533" s="19"/>
      <c r="C533" s="19"/>
      <c r="D533" s="19"/>
      <c r="E533" s="19"/>
      <c r="F533" s="19"/>
      <c r="G533" s="20"/>
      <c r="H533" s="19"/>
    </row>
    <row r="534" spans="2:8" x14ac:dyDescent="0.25">
      <c r="B534" s="19"/>
      <c r="C534" s="19"/>
      <c r="D534" s="19"/>
      <c r="E534" s="19"/>
      <c r="F534" s="19"/>
      <c r="G534" s="20"/>
      <c r="H534" s="19"/>
    </row>
    <row r="535" spans="2:8" x14ac:dyDescent="0.25">
      <c r="B535" s="19"/>
      <c r="C535" s="19"/>
      <c r="D535" s="19"/>
      <c r="E535" s="19"/>
      <c r="F535" s="19"/>
      <c r="G535" s="20"/>
      <c r="H535" s="19"/>
    </row>
    <row r="536" spans="2:8" x14ac:dyDescent="0.25">
      <c r="B536" s="19"/>
      <c r="C536" s="19"/>
      <c r="D536" s="19"/>
      <c r="E536" s="19"/>
      <c r="F536" s="19"/>
      <c r="G536" s="20"/>
      <c r="H536" s="19"/>
    </row>
    <row r="537" spans="2:8" x14ac:dyDescent="0.25">
      <c r="B537" s="19"/>
      <c r="C537" s="19"/>
      <c r="D537" s="19"/>
      <c r="E537" s="19"/>
      <c r="F537" s="19"/>
      <c r="G537" s="20"/>
      <c r="H537" s="19"/>
    </row>
    <row r="538" spans="2:8" x14ac:dyDescent="0.25">
      <c r="B538" s="19"/>
      <c r="C538" s="19"/>
      <c r="D538" s="19"/>
      <c r="E538" s="19"/>
      <c r="F538" s="19"/>
      <c r="G538" s="20"/>
      <c r="H538" s="19"/>
    </row>
    <row r="539" spans="2:8" x14ac:dyDescent="0.25">
      <c r="B539" s="19"/>
      <c r="C539" s="19"/>
      <c r="D539" s="19"/>
      <c r="E539" s="19"/>
      <c r="F539" s="19"/>
      <c r="G539" s="20"/>
      <c r="H539" s="19"/>
    </row>
    <row r="540" spans="2:8" x14ac:dyDescent="0.25">
      <c r="B540" s="19"/>
      <c r="C540" s="19"/>
      <c r="D540" s="19"/>
      <c r="E540" s="19"/>
      <c r="F540" s="19"/>
      <c r="G540" s="20"/>
      <c r="H540" s="19"/>
    </row>
    <row r="541" spans="2:8" x14ac:dyDescent="0.25">
      <c r="B541" s="19"/>
      <c r="C541" s="19"/>
      <c r="D541" s="19"/>
      <c r="E541" s="19"/>
      <c r="F541" s="19"/>
      <c r="G541" s="20"/>
      <c r="H541" s="19"/>
    </row>
    <row r="542" spans="2:8" x14ac:dyDescent="0.25">
      <c r="B542" s="19"/>
      <c r="C542" s="19"/>
      <c r="D542" s="19"/>
      <c r="E542" s="19"/>
      <c r="F542" s="19"/>
      <c r="G542" s="20"/>
      <c r="H542" s="19"/>
    </row>
    <row r="543" spans="2:8" x14ac:dyDescent="0.25">
      <c r="B543" s="19"/>
      <c r="C543" s="19"/>
      <c r="D543" s="19"/>
      <c r="E543" s="19"/>
      <c r="F543" s="19"/>
      <c r="G543" s="20"/>
      <c r="H543" s="19"/>
    </row>
    <row r="544" spans="2:8" x14ac:dyDescent="0.25">
      <c r="B544" s="19"/>
      <c r="C544" s="19"/>
      <c r="D544" s="19"/>
      <c r="E544" s="19"/>
      <c r="F544" s="19"/>
      <c r="G544" s="20"/>
      <c r="H544" s="19"/>
    </row>
    <row r="545" spans="2:8" x14ac:dyDescent="0.25">
      <c r="B545" s="19"/>
      <c r="C545" s="19"/>
      <c r="D545" s="19"/>
      <c r="E545" s="19"/>
      <c r="F545" s="19"/>
      <c r="G545" s="20"/>
      <c r="H545" s="19"/>
    </row>
    <row r="546" spans="2:8" x14ac:dyDescent="0.25">
      <c r="B546" s="19"/>
      <c r="C546" s="19"/>
      <c r="D546" s="19"/>
      <c r="E546" s="19"/>
      <c r="F546" s="19"/>
      <c r="G546" s="20"/>
      <c r="H546" s="19"/>
    </row>
    <row r="547" spans="2:8" x14ac:dyDescent="0.25">
      <c r="B547" s="19"/>
      <c r="C547" s="19"/>
      <c r="D547" s="19"/>
      <c r="E547" s="19"/>
      <c r="F547" s="19"/>
      <c r="G547" s="20"/>
      <c r="H547" s="19"/>
    </row>
    <row r="548" spans="2:8" x14ac:dyDescent="0.25">
      <c r="B548" s="19"/>
      <c r="C548" s="19"/>
      <c r="D548" s="19"/>
      <c r="E548" s="19"/>
      <c r="F548" s="19"/>
      <c r="G548" s="20"/>
      <c r="H548" s="19"/>
    </row>
    <row r="549" spans="2:8" x14ac:dyDescent="0.25">
      <c r="B549" s="19"/>
      <c r="C549" s="19"/>
      <c r="D549" s="19"/>
      <c r="E549" s="19"/>
      <c r="F549" s="19"/>
      <c r="G549" s="20"/>
      <c r="H549" s="19"/>
    </row>
    <row r="550" spans="2:8" x14ac:dyDescent="0.25">
      <c r="B550" s="19"/>
      <c r="C550" s="19"/>
      <c r="D550" s="19"/>
      <c r="E550" s="19"/>
      <c r="F550" s="19"/>
      <c r="G550" s="20"/>
      <c r="H550" s="19"/>
    </row>
    <row r="551" spans="2:8" x14ac:dyDescent="0.25">
      <c r="B551" s="19"/>
      <c r="C551" s="19"/>
      <c r="D551" s="19"/>
      <c r="E551" s="19"/>
      <c r="F551" s="19"/>
      <c r="G551" s="20"/>
      <c r="H551" s="19"/>
    </row>
    <row r="552" spans="2:8" x14ac:dyDescent="0.25">
      <c r="B552" s="19"/>
      <c r="C552" s="19"/>
      <c r="D552" s="19"/>
      <c r="E552" s="19"/>
      <c r="F552" s="19"/>
      <c r="G552" s="20"/>
      <c r="H552" s="19"/>
    </row>
    <row r="553" spans="2:8" x14ac:dyDescent="0.25">
      <c r="B553" s="19"/>
      <c r="C553" s="19"/>
      <c r="D553" s="19"/>
      <c r="E553" s="19"/>
      <c r="F553" s="19"/>
      <c r="G553" s="20"/>
      <c r="H553" s="19"/>
    </row>
    <row r="554" spans="2:8" x14ac:dyDescent="0.25">
      <c r="B554" s="19"/>
      <c r="C554" s="19"/>
      <c r="D554" s="19"/>
      <c r="E554" s="19"/>
      <c r="F554" s="19"/>
      <c r="G554" s="20"/>
      <c r="H554" s="19"/>
    </row>
    <row r="555" spans="2:8" x14ac:dyDescent="0.25">
      <c r="B555" s="19"/>
      <c r="C555" s="19"/>
      <c r="D555" s="19"/>
      <c r="E555" s="19"/>
      <c r="F555" s="19"/>
      <c r="G555" s="20"/>
      <c r="H555" s="19"/>
    </row>
    <row r="556" spans="2:8" x14ac:dyDescent="0.25">
      <c r="B556" s="19"/>
      <c r="C556" s="19"/>
      <c r="D556" s="19"/>
      <c r="E556" s="19"/>
      <c r="F556" s="19"/>
      <c r="G556" s="20"/>
      <c r="H556" s="19"/>
    </row>
    <row r="557" spans="2:8" x14ac:dyDescent="0.25">
      <c r="B557" s="19"/>
      <c r="C557" s="19"/>
      <c r="D557" s="19"/>
      <c r="E557" s="19"/>
      <c r="F557" s="19"/>
      <c r="G557" s="20"/>
      <c r="H557" s="19"/>
    </row>
    <row r="558" spans="2:8" x14ac:dyDescent="0.25">
      <c r="B558" s="19"/>
      <c r="C558" s="19"/>
      <c r="D558" s="19"/>
      <c r="E558" s="19"/>
      <c r="F558" s="19"/>
      <c r="G558" s="20"/>
      <c r="H558" s="19"/>
    </row>
    <row r="559" spans="2:8" x14ac:dyDescent="0.25">
      <c r="B559" s="19"/>
      <c r="C559" s="19"/>
      <c r="D559" s="19"/>
      <c r="E559" s="19"/>
      <c r="F559" s="19"/>
      <c r="G559" s="20"/>
      <c r="H559" s="19"/>
    </row>
    <row r="560" spans="2:8" x14ac:dyDescent="0.25">
      <c r="B560" s="19"/>
      <c r="C560" s="19"/>
      <c r="D560" s="19"/>
      <c r="E560" s="19"/>
      <c r="F560" s="19"/>
      <c r="G560" s="20"/>
      <c r="H560" s="19"/>
    </row>
    <row r="561" spans="2:8" x14ac:dyDescent="0.25">
      <c r="B561" s="19"/>
      <c r="C561" s="19"/>
      <c r="D561" s="19"/>
      <c r="E561" s="19"/>
      <c r="F561" s="19"/>
      <c r="G561" s="20"/>
      <c r="H561" s="19"/>
    </row>
    <row r="562" spans="2:8" x14ac:dyDescent="0.25">
      <c r="B562" s="19"/>
      <c r="C562" s="19"/>
      <c r="D562" s="19"/>
      <c r="E562" s="19"/>
      <c r="F562" s="19"/>
      <c r="G562" s="20"/>
      <c r="H562" s="19"/>
    </row>
    <row r="563" spans="2:8" x14ac:dyDescent="0.25">
      <c r="B563" s="19"/>
      <c r="C563" s="19"/>
      <c r="D563" s="19"/>
      <c r="E563" s="19"/>
      <c r="F563" s="19"/>
      <c r="G563" s="20"/>
      <c r="H563" s="19"/>
    </row>
    <row r="564" spans="2:8" x14ac:dyDescent="0.25">
      <c r="B564" s="19"/>
      <c r="C564" s="19"/>
      <c r="D564" s="19"/>
      <c r="E564" s="19"/>
      <c r="F564" s="19"/>
      <c r="G564" s="20"/>
      <c r="H564" s="19"/>
    </row>
    <row r="565" spans="2:8" x14ac:dyDescent="0.25">
      <c r="B565" s="19"/>
      <c r="C565" s="19"/>
      <c r="D565" s="19"/>
      <c r="E565" s="19"/>
      <c r="F565" s="19"/>
      <c r="G565" s="20"/>
      <c r="H565" s="19"/>
    </row>
    <row r="566" spans="2:8" x14ac:dyDescent="0.25">
      <c r="B566" s="19"/>
      <c r="C566" s="19"/>
      <c r="D566" s="19"/>
      <c r="E566" s="19"/>
      <c r="F566" s="19"/>
      <c r="G566" s="20"/>
      <c r="H566" s="19"/>
    </row>
    <row r="567" spans="2:8" x14ac:dyDescent="0.25">
      <c r="B567" s="19"/>
      <c r="C567" s="19"/>
      <c r="D567" s="19"/>
      <c r="E567" s="19"/>
      <c r="F567" s="19"/>
      <c r="G567" s="20"/>
      <c r="H567" s="19"/>
    </row>
    <row r="568" spans="2:8" x14ac:dyDescent="0.25">
      <c r="B568" s="19"/>
      <c r="C568" s="19"/>
      <c r="D568" s="19"/>
      <c r="E568" s="19"/>
      <c r="F568" s="19"/>
      <c r="G568" s="20"/>
      <c r="H568" s="19"/>
    </row>
    <row r="569" spans="2:8" x14ac:dyDescent="0.25">
      <c r="B569" s="19"/>
      <c r="C569" s="19"/>
      <c r="D569" s="19"/>
      <c r="E569" s="19"/>
      <c r="F569" s="19"/>
      <c r="G569" s="20"/>
      <c r="H569" s="19"/>
    </row>
    <row r="570" spans="2:8" x14ac:dyDescent="0.25">
      <c r="B570" s="19"/>
      <c r="C570" s="19"/>
      <c r="D570" s="19"/>
      <c r="E570" s="19"/>
      <c r="F570" s="19"/>
      <c r="G570" s="20"/>
      <c r="H570" s="19"/>
    </row>
    <row r="571" spans="2:8" x14ac:dyDescent="0.25">
      <c r="B571" s="19"/>
      <c r="C571" s="19"/>
      <c r="D571" s="19"/>
      <c r="E571" s="19"/>
      <c r="F571" s="19"/>
      <c r="G571" s="20"/>
      <c r="H571" s="19"/>
    </row>
    <row r="572" spans="2:8" x14ac:dyDescent="0.25">
      <c r="B572" s="19"/>
      <c r="C572" s="19"/>
      <c r="D572" s="19"/>
      <c r="E572" s="19"/>
      <c r="F572" s="19"/>
      <c r="G572" s="20"/>
      <c r="H572" s="19"/>
    </row>
    <row r="573" spans="2:8" x14ac:dyDescent="0.25">
      <c r="B573" s="19"/>
      <c r="C573" s="19"/>
      <c r="D573" s="19"/>
      <c r="E573" s="19"/>
      <c r="F573" s="19"/>
      <c r="G573" s="20"/>
      <c r="H573" s="19"/>
    </row>
    <row r="574" spans="2:8" x14ac:dyDescent="0.25">
      <c r="B574" s="19"/>
      <c r="C574" s="19"/>
      <c r="D574" s="19"/>
      <c r="E574" s="19"/>
      <c r="F574" s="19"/>
      <c r="G574" s="20"/>
      <c r="H574" s="19"/>
    </row>
    <row r="575" spans="2:8" x14ac:dyDescent="0.25">
      <c r="B575" s="19"/>
      <c r="C575" s="19"/>
      <c r="D575" s="19"/>
      <c r="E575" s="19"/>
      <c r="F575" s="19"/>
      <c r="G575" s="20"/>
      <c r="H575" s="19"/>
    </row>
    <row r="576" spans="2:8" x14ac:dyDescent="0.25">
      <c r="B576" s="19"/>
      <c r="C576" s="19"/>
      <c r="D576" s="19"/>
      <c r="E576" s="19"/>
      <c r="F576" s="19"/>
      <c r="G576" s="20"/>
      <c r="H576" s="19"/>
    </row>
    <row r="577" spans="2:8" x14ac:dyDescent="0.25">
      <c r="B577" s="19"/>
      <c r="C577" s="19"/>
      <c r="D577" s="19"/>
      <c r="E577" s="19"/>
      <c r="F577" s="19"/>
      <c r="G577" s="20"/>
      <c r="H577" s="19"/>
    </row>
    <row r="578" spans="2:8" x14ac:dyDescent="0.25">
      <c r="B578" s="19"/>
      <c r="C578" s="19"/>
      <c r="D578" s="19"/>
      <c r="E578" s="19"/>
      <c r="F578" s="19"/>
      <c r="G578" s="20"/>
      <c r="H578" s="19"/>
    </row>
    <row r="579" spans="2:8" x14ac:dyDescent="0.25">
      <c r="B579" s="19"/>
      <c r="C579" s="19"/>
      <c r="D579" s="19"/>
      <c r="E579" s="19"/>
      <c r="F579" s="19"/>
      <c r="G579" s="20"/>
      <c r="H579" s="19"/>
    </row>
    <row r="580" spans="2:8" x14ac:dyDescent="0.25">
      <c r="B580" s="19"/>
      <c r="C580" s="19"/>
      <c r="D580" s="19"/>
      <c r="E580" s="19"/>
      <c r="F580" s="19"/>
      <c r="G580" s="20"/>
      <c r="H580" s="19"/>
    </row>
    <row r="581" spans="2:8" x14ac:dyDescent="0.25">
      <c r="B581" s="19"/>
      <c r="C581" s="19"/>
      <c r="D581" s="19"/>
      <c r="E581" s="19"/>
      <c r="F581" s="19"/>
      <c r="G581" s="20"/>
      <c r="H581" s="19"/>
    </row>
    <row r="582" spans="2:8" x14ac:dyDescent="0.25">
      <c r="B582" s="19"/>
      <c r="C582" s="19"/>
      <c r="D582" s="19"/>
      <c r="E582" s="19"/>
      <c r="F582" s="19"/>
      <c r="G582" s="20"/>
      <c r="H582" s="19"/>
    </row>
    <row r="583" spans="2:8" x14ac:dyDescent="0.25">
      <c r="B583" s="19"/>
      <c r="C583" s="19"/>
      <c r="D583" s="19"/>
      <c r="E583" s="19"/>
      <c r="F583" s="19"/>
      <c r="G583" s="20"/>
      <c r="H583" s="19"/>
    </row>
    <row r="584" spans="2:8" x14ac:dyDescent="0.25">
      <c r="B584" s="19"/>
      <c r="C584" s="19"/>
      <c r="D584" s="19"/>
      <c r="E584" s="19"/>
      <c r="F584" s="19"/>
      <c r="G584" s="20"/>
      <c r="H584" s="19"/>
    </row>
    <row r="585" spans="2:8" x14ac:dyDescent="0.25">
      <c r="B585" s="19"/>
      <c r="C585" s="19"/>
      <c r="D585" s="19"/>
      <c r="E585" s="19"/>
      <c r="F585" s="19"/>
      <c r="G585" s="20"/>
      <c r="H585" s="19"/>
    </row>
    <row r="586" spans="2:8" x14ac:dyDescent="0.25">
      <c r="B586" s="19"/>
      <c r="C586" s="19"/>
      <c r="D586" s="19"/>
      <c r="E586" s="19"/>
      <c r="F586" s="19"/>
      <c r="G586" s="20"/>
      <c r="H586" s="19"/>
    </row>
    <row r="587" spans="2:8" x14ac:dyDescent="0.25">
      <c r="B587" s="19"/>
      <c r="C587" s="19"/>
      <c r="D587" s="19"/>
      <c r="E587" s="19"/>
      <c r="F587" s="19"/>
      <c r="G587" s="20"/>
      <c r="H587" s="19"/>
    </row>
    <row r="588" spans="2:8" x14ac:dyDescent="0.25">
      <c r="B588" s="19"/>
      <c r="C588" s="19"/>
      <c r="D588" s="19"/>
      <c r="E588" s="19"/>
      <c r="F588" s="19"/>
      <c r="G588" s="20"/>
      <c r="H588" s="19"/>
    </row>
    <row r="589" spans="2:8" x14ac:dyDescent="0.25">
      <c r="B589" s="19"/>
      <c r="C589" s="19"/>
      <c r="D589" s="19"/>
      <c r="E589" s="19"/>
      <c r="F589" s="19"/>
      <c r="G589" s="20"/>
      <c r="H589" s="19"/>
    </row>
    <row r="590" spans="2:8" x14ac:dyDescent="0.25">
      <c r="B590" s="19"/>
      <c r="C590" s="19"/>
      <c r="D590" s="19"/>
      <c r="E590" s="19"/>
      <c r="F590" s="19"/>
      <c r="G590" s="20"/>
      <c r="H590" s="19"/>
    </row>
    <row r="591" spans="2:8" x14ac:dyDescent="0.25">
      <c r="B591" s="19"/>
      <c r="C591" s="19"/>
      <c r="D591" s="19"/>
      <c r="E591" s="19"/>
      <c r="F591" s="19"/>
      <c r="G591" s="20"/>
      <c r="H591" s="19"/>
    </row>
    <row r="592" spans="2:8" x14ac:dyDescent="0.25">
      <c r="B592" s="19"/>
      <c r="C592" s="19"/>
      <c r="D592" s="19"/>
      <c r="E592" s="19"/>
      <c r="F592" s="19"/>
      <c r="G592" s="20"/>
      <c r="H592" s="19"/>
    </row>
    <row r="593" spans="2:8" x14ac:dyDescent="0.25">
      <c r="B593" s="19"/>
      <c r="C593" s="19"/>
      <c r="D593" s="19"/>
      <c r="E593" s="19"/>
      <c r="F593" s="19"/>
      <c r="G593" s="20"/>
      <c r="H593" s="19"/>
    </row>
    <row r="594" spans="2:8" x14ac:dyDescent="0.25">
      <c r="B594" s="19"/>
      <c r="C594" s="19"/>
      <c r="D594" s="19"/>
      <c r="E594" s="19"/>
      <c r="F594" s="19"/>
      <c r="G594" s="20"/>
      <c r="H594" s="19"/>
    </row>
    <row r="595" spans="2:8" x14ac:dyDescent="0.25">
      <c r="B595" s="19"/>
      <c r="C595" s="19"/>
      <c r="D595" s="19"/>
      <c r="E595" s="19"/>
      <c r="F595" s="19"/>
      <c r="G595" s="20"/>
      <c r="H595" s="19"/>
    </row>
    <row r="596" spans="2:8" x14ac:dyDescent="0.25">
      <c r="B596" s="19"/>
      <c r="C596" s="19"/>
      <c r="D596" s="19"/>
      <c r="E596" s="19"/>
      <c r="F596" s="19"/>
      <c r="G596" s="20"/>
      <c r="H596" s="19"/>
    </row>
    <row r="597" spans="2:8" x14ac:dyDescent="0.25">
      <c r="B597" s="19"/>
      <c r="C597" s="19"/>
      <c r="D597" s="19"/>
      <c r="E597" s="19"/>
      <c r="F597" s="19"/>
      <c r="G597" s="20"/>
      <c r="H597" s="19"/>
    </row>
    <row r="598" spans="2:8" x14ac:dyDescent="0.25">
      <c r="B598" s="19"/>
      <c r="C598" s="19"/>
      <c r="D598" s="19"/>
      <c r="E598" s="19"/>
      <c r="F598" s="19"/>
      <c r="G598" s="20"/>
      <c r="H598" s="19"/>
    </row>
    <row r="599" spans="2:8" x14ac:dyDescent="0.25">
      <c r="B599" s="19"/>
      <c r="C599" s="19"/>
      <c r="D599" s="19"/>
      <c r="E599" s="19"/>
      <c r="F599" s="19"/>
      <c r="G599" s="20"/>
      <c r="H599" s="19"/>
    </row>
    <row r="600" spans="2:8" x14ac:dyDescent="0.25">
      <c r="B600" s="19"/>
      <c r="C600" s="19"/>
      <c r="D600" s="19"/>
      <c r="E600" s="19"/>
      <c r="F600" s="19"/>
      <c r="G600" s="20"/>
      <c r="H600" s="19"/>
    </row>
    <row r="601" spans="2:8" x14ac:dyDescent="0.25">
      <c r="B601" s="19"/>
      <c r="C601" s="19"/>
      <c r="D601" s="19"/>
      <c r="E601" s="19"/>
      <c r="F601" s="19"/>
      <c r="G601" s="20"/>
      <c r="H601" s="19"/>
    </row>
    <row r="602" spans="2:8" x14ac:dyDescent="0.25">
      <c r="B602" s="19"/>
      <c r="C602" s="19"/>
      <c r="D602" s="19"/>
      <c r="E602" s="19"/>
      <c r="F602" s="19"/>
      <c r="G602" s="20"/>
      <c r="H602" s="19"/>
    </row>
    <row r="603" spans="2:8" x14ac:dyDescent="0.25">
      <c r="B603" s="19"/>
      <c r="C603" s="19"/>
      <c r="D603" s="19"/>
      <c r="E603" s="19"/>
      <c r="F603" s="19"/>
      <c r="G603" s="20"/>
      <c r="H603" s="19"/>
    </row>
    <row r="604" spans="2:8" x14ac:dyDescent="0.25">
      <c r="B604" s="19"/>
      <c r="C604" s="19"/>
      <c r="D604" s="19"/>
      <c r="E604" s="19"/>
      <c r="F604" s="19"/>
      <c r="G604" s="20"/>
      <c r="H604" s="19"/>
    </row>
    <row r="605" spans="2:8" x14ac:dyDescent="0.25">
      <c r="B605" s="19"/>
      <c r="C605" s="19"/>
      <c r="D605" s="19"/>
      <c r="E605" s="19"/>
      <c r="F605" s="19"/>
      <c r="G605" s="20"/>
      <c r="H605" s="19"/>
    </row>
    <row r="606" spans="2:8" x14ac:dyDescent="0.25">
      <c r="B606" s="19"/>
      <c r="C606" s="19"/>
      <c r="D606" s="19"/>
      <c r="E606" s="19"/>
      <c r="F606" s="19"/>
      <c r="G606" s="20"/>
      <c r="H606" s="19"/>
    </row>
    <row r="607" spans="2:8" x14ac:dyDescent="0.25">
      <c r="B607" s="19"/>
      <c r="C607" s="19"/>
      <c r="D607" s="19"/>
      <c r="E607" s="19"/>
      <c r="F607" s="19"/>
      <c r="G607" s="20"/>
      <c r="H607" s="19"/>
    </row>
    <row r="608" spans="2:8" x14ac:dyDescent="0.25">
      <c r="B608" s="19"/>
      <c r="C608" s="19"/>
      <c r="D608" s="19"/>
      <c r="E608" s="19"/>
      <c r="F608" s="19"/>
      <c r="G608" s="20"/>
      <c r="H608" s="19"/>
    </row>
    <row r="609" spans="2:8" x14ac:dyDescent="0.25">
      <c r="B609" s="19"/>
      <c r="C609" s="19"/>
      <c r="D609" s="19"/>
      <c r="E609" s="19"/>
      <c r="F609" s="19"/>
      <c r="G609" s="20"/>
      <c r="H609" s="19"/>
    </row>
    <row r="610" spans="2:8" x14ac:dyDescent="0.25">
      <c r="B610" s="19"/>
      <c r="C610" s="19"/>
      <c r="D610" s="19"/>
      <c r="E610" s="19"/>
      <c r="F610" s="19"/>
      <c r="G610" s="20"/>
      <c r="H610" s="19"/>
    </row>
    <row r="611" spans="2:8" x14ac:dyDescent="0.25">
      <c r="B611" s="19"/>
      <c r="C611" s="19"/>
      <c r="D611" s="19"/>
      <c r="E611" s="19"/>
      <c r="F611" s="19"/>
      <c r="G611" s="20"/>
      <c r="H611" s="19"/>
    </row>
    <row r="612" spans="2:8" x14ac:dyDescent="0.25">
      <c r="B612" s="19"/>
      <c r="C612" s="19"/>
      <c r="D612" s="19"/>
      <c r="E612" s="19"/>
      <c r="F612" s="19"/>
      <c r="G612" s="20"/>
      <c r="H612" s="19"/>
    </row>
    <row r="613" spans="2:8" x14ac:dyDescent="0.25">
      <c r="B613" s="19"/>
      <c r="C613" s="19"/>
      <c r="D613" s="19"/>
      <c r="E613" s="19"/>
      <c r="F613" s="19"/>
      <c r="G613" s="20"/>
      <c r="H613" s="19"/>
    </row>
    <row r="614" spans="2:8" x14ac:dyDescent="0.25">
      <c r="B614" s="19"/>
      <c r="C614" s="19"/>
      <c r="D614" s="19"/>
      <c r="E614" s="19"/>
      <c r="F614" s="19"/>
      <c r="G614" s="20"/>
      <c r="H614" s="19"/>
    </row>
    <row r="615" spans="2:8" x14ac:dyDescent="0.25">
      <c r="B615" s="19"/>
      <c r="C615" s="19"/>
      <c r="D615" s="19"/>
      <c r="E615" s="19"/>
      <c r="F615" s="19"/>
      <c r="G615" s="20"/>
      <c r="H615" s="19"/>
    </row>
    <row r="616" spans="2:8" x14ac:dyDescent="0.25">
      <c r="B616" s="19"/>
      <c r="C616" s="19"/>
      <c r="D616" s="19"/>
      <c r="E616" s="19"/>
      <c r="F616" s="19"/>
      <c r="G616" s="20"/>
      <c r="H616" s="19"/>
    </row>
    <row r="617" spans="2:8" x14ac:dyDescent="0.25">
      <c r="B617" s="19"/>
      <c r="C617" s="19"/>
      <c r="D617" s="19"/>
      <c r="E617" s="19"/>
      <c r="F617" s="19"/>
      <c r="G617" s="20"/>
      <c r="H617" s="19"/>
    </row>
    <row r="618" spans="2:8" x14ac:dyDescent="0.25">
      <c r="B618" s="19"/>
      <c r="C618" s="19"/>
      <c r="D618" s="19"/>
      <c r="E618" s="19"/>
      <c r="F618" s="19"/>
      <c r="G618" s="20"/>
      <c r="H618" s="19"/>
    </row>
    <row r="619" spans="2:8" x14ac:dyDescent="0.25">
      <c r="B619" s="19"/>
      <c r="C619" s="19"/>
      <c r="D619" s="19"/>
      <c r="E619" s="19"/>
      <c r="F619" s="19"/>
      <c r="G619" s="20"/>
      <c r="H619" s="19"/>
    </row>
    <row r="620" spans="2:8" x14ac:dyDescent="0.25">
      <c r="B620" s="19"/>
      <c r="C620" s="19"/>
      <c r="D620" s="19"/>
      <c r="E620" s="19"/>
      <c r="F620" s="19"/>
      <c r="G620" s="20"/>
      <c r="H620" s="19"/>
    </row>
    <row r="621" spans="2:8" x14ac:dyDescent="0.25">
      <c r="B621" s="19"/>
      <c r="C621" s="19"/>
      <c r="D621" s="19"/>
      <c r="E621" s="19"/>
      <c r="F621" s="19"/>
      <c r="G621" s="20"/>
      <c r="H621" s="19"/>
    </row>
    <row r="622" spans="2:8" x14ac:dyDescent="0.25">
      <c r="B622" s="19"/>
      <c r="C622" s="19"/>
      <c r="D622" s="19"/>
      <c r="E622" s="19"/>
      <c r="F622" s="19"/>
      <c r="G622" s="20"/>
      <c r="H622" s="19"/>
    </row>
    <row r="623" spans="2:8" x14ac:dyDescent="0.25">
      <c r="B623" s="19"/>
      <c r="C623" s="19"/>
      <c r="D623" s="19"/>
      <c r="E623" s="19"/>
      <c r="F623" s="19"/>
      <c r="G623" s="20"/>
      <c r="H623" s="19"/>
    </row>
    <row r="624" spans="2:8" x14ac:dyDescent="0.25">
      <c r="B624" s="19"/>
      <c r="C624" s="19"/>
      <c r="D624" s="19"/>
      <c r="E624" s="19"/>
      <c r="F624" s="19"/>
      <c r="G624" s="20"/>
      <c r="H624" s="19"/>
    </row>
    <row r="625" spans="2:8" x14ac:dyDescent="0.25">
      <c r="B625" s="19"/>
      <c r="C625" s="19"/>
      <c r="D625" s="19"/>
      <c r="E625" s="19"/>
      <c r="F625" s="19"/>
      <c r="G625" s="20"/>
      <c r="H625" s="19"/>
    </row>
    <row r="626" spans="2:8" x14ac:dyDescent="0.25">
      <c r="B626" s="19"/>
      <c r="C626" s="19"/>
      <c r="D626" s="19"/>
      <c r="E626" s="19"/>
      <c r="F626" s="19"/>
      <c r="G626" s="20"/>
      <c r="H626" s="19"/>
    </row>
    <row r="627" spans="2:8" x14ac:dyDescent="0.25">
      <c r="B627" s="19"/>
      <c r="C627" s="19"/>
      <c r="D627" s="19"/>
      <c r="E627" s="19"/>
      <c r="F627" s="19"/>
      <c r="G627" s="20"/>
      <c r="H627" s="19"/>
    </row>
    <row r="628" spans="2:8" x14ac:dyDescent="0.25">
      <c r="B628" s="19"/>
      <c r="C628" s="19"/>
      <c r="D628" s="19"/>
      <c r="E628" s="19"/>
      <c r="F628" s="19"/>
      <c r="G628" s="20"/>
      <c r="H628" s="19"/>
    </row>
    <row r="629" spans="2:8" x14ac:dyDescent="0.25">
      <c r="B629" s="19"/>
      <c r="C629" s="19"/>
      <c r="D629" s="19"/>
      <c r="E629" s="19"/>
      <c r="F629" s="19"/>
      <c r="G629" s="20"/>
      <c r="H629" s="19"/>
    </row>
    <row r="630" spans="2:8" x14ac:dyDescent="0.25">
      <c r="B630" s="19"/>
      <c r="C630" s="19"/>
      <c r="D630" s="19"/>
      <c r="E630" s="19"/>
      <c r="F630" s="19"/>
      <c r="G630" s="20"/>
      <c r="H630" s="19"/>
    </row>
    <row r="631" spans="2:8" x14ac:dyDescent="0.25">
      <c r="B631" s="19"/>
      <c r="C631" s="19"/>
      <c r="D631" s="19"/>
      <c r="E631" s="19"/>
      <c r="F631" s="19"/>
      <c r="G631" s="20"/>
      <c r="H631" s="19"/>
    </row>
    <row r="632" spans="2:8" x14ac:dyDescent="0.25">
      <c r="B632" s="19"/>
      <c r="C632" s="19"/>
      <c r="D632" s="19"/>
      <c r="E632" s="19"/>
      <c r="F632" s="19"/>
      <c r="G632" s="20"/>
      <c r="H632" s="19"/>
    </row>
    <row r="633" spans="2:8" x14ac:dyDescent="0.25">
      <c r="B633" s="19"/>
      <c r="C633" s="19"/>
      <c r="D633" s="19"/>
      <c r="E633" s="19"/>
      <c r="F633" s="19"/>
      <c r="G633" s="20"/>
      <c r="H633" s="19"/>
    </row>
    <row r="634" spans="2:8" x14ac:dyDescent="0.25">
      <c r="B634" s="19"/>
      <c r="C634" s="19"/>
      <c r="D634" s="19"/>
      <c r="E634" s="19"/>
      <c r="F634" s="19"/>
      <c r="G634" s="20"/>
      <c r="H634" s="19"/>
    </row>
    <row r="635" spans="2:8" x14ac:dyDescent="0.25">
      <c r="B635" s="19"/>
      <c r="C635" s="19"/>
      <c r="D635" s="19"/>
      <c r="E635" s="19"/>
      <c r="F635" s="19"/>
      <c r="G635" s="20"/>
      <c r="H635" s="19"/>
    </row>
    <row r="636" spans="2:8" x14ac:dyDescent="0.25">
      <c r="B636" s="19"/>
      <c r="C636" s="19"/>
      <c r="D636" s="19"/>
      <c r="E636" s="19"/>
      <c r="F636" s="19"/>
      <c r="G636" s="20"/>
      <c r="H636" s="19"/>
    </row>
    <row r="637" spans="2:8" x14ac:dyDescent="0.25">
      <c r="B637" s="19"/>
      <c r="C637" s="19"/>
      <c r="D637" s="19"/>
      <c r="E637" s="19"/>
      <c r="F637" s="19"/>
      <c r="G637" s="20"/>
      <c r="H637" s="19"/>
    </row>
    <row r="638" spans="2:8" x14ac:dyDescent="0.25">
      <c r="B638" s="19"/>
      <c r="C638" s="19"/>
      <c r="D638" s="19"/>
      <c r="E638" s="19"/>
      <c r="F638" s="19"/>
      <c r="G638" s="20"/>
      <c r="H638" s="19"/>
    </row>
    <row r="639" spans="2:8" x14ac:dyDescent="0.25">
      <c r="B639" s="19"/>
      <c r="C639" s="19"/>
      <c r="D639" s="19"/>
      <c r="E639" s="19"/>
      <c r="F639" s="19"/>
      <c r="G639" s="20"/>
      <c r="H639" s="19"/>
    </row>
    <row r="640" spans="2:8" x14ac:dyDescent="0.25">
      <c r="B640" s="19"/>
      <c r="C640" s="19"/>
      <c r="D640" s="19"/>
      <c r="E640" s="19"/>
      <c r="F640" s="19"/>
      <c r="G640" s="20"/>
      <c r="H640" s="19"/>
    </row>
    <row r="641" spans="2:8" x14ac:dyDescent="0.25">
      <c r="B641" s="19"/>
      <c r="C641" s="19"/>
      <c r="D641" s="19"/>
      <c r="E641" s="19"/>
      <c r="F641" s="19"/>
      <c r="G641" s="20"/>
      <c r="H641" s="19"/>
    </row>
    <row r="642" spans="2:8" x14ac:dyDescent="0.25">
      <c r="B642" s="19"/>
      <c r="C642" s="19"/>
      <c r="D642" s="19"/>
      <c r="E642" s="19"/>
      <c r="F642" s="19"/>
      <c r="G642" s="20"/>
      <c r="H642" s="19"/>
    </row>
    <row r="643" spans="2:8" x14ac:dyDescent="0.25">
      <c r="B643" s="19"/>
      <c r="C643" s="19"/>
      <c r="D643" s="19"/>
      <c r="E643" s="19"/>
      <c r="F643" s="19"/>
      <c r="G643" s="20"/>
      <c r="H643" s="19"/>
    </row>
    <row r="644" spans="2:8" x14ac:dyDescent="0.25">
      <c r="B644" s="19"/>
      <c r="C644" s="19"/>
      <c r="D644" s="19"/>
      <c r="E644" s="19"/>
      <c r="F644" s="19"/>
      <c r="G644" s="20"/>
      <c r="H644" s="19"/>
    </row>
    <row r="645" spans="2:8" x14ac:dyDescent="0.25">
      <c r="B645" s="19"/>
      <c r="C645" s="19"/>
      <c r="D645" s="19"/>
      <c r="E645" s="19"/>
      <c r="F645" s="19"/>
      <c r="G645" s="20"/>
      <c r="H645" s="19"/>
    </row>
    <row r="646" spans="2:8" x14ac:dyDescent="0.25">
      <c r="B646" s="19"/>
      <c r="C646" s="19"/>
      <c r="D646" s="19"/>
      <c r="E646" s="19"/>
      <c r="F646" s="19"/>
      <c r="G646" s="20"/>
      <c r="H646" s="19"/>
    </row>
    <row r="647" spans="2:8" x14ac:dyDescent="0.25">
      <c r="B647" s="19"/>
      <c r="C647" s="19"/>
      <c r="D647" s="19"/>
      <c r="E647" s="19"/>
      <c r="F647" s="19"/>
      <c r="G647" s="20"/>
      <c r="H647" s="19"/>
    </row>
    <row r="648" spans="2:8" x14ac:dyDescent="0.25">
      <c r="B648" s="19"/>
      <c r="C648" s="19"/>
      <c r="D648" s="19"/>
      <c r="E648" s="19"/>
      <c r="F648" s="19"/>
      <c r="G648" s="20"/>
      <c r="H648" s="19"/>
    </row>
    <row r="649" spans="2:8" x14ac:dyDescent="0.25">
      <c r="B649" s="19"/>
      <c r="C649" s="19"/>
      <c r="D649" s="19"/>
      <c r="E649" s="19"/>
      <c r="F649" s="19"/>
      <c r="G649" s="20"/>
      <c r="H649" s="19"/>
    </row>
    <row r="650" spans="2:8" x14ac:dyDescent="0.25">
      <c r="B650" s="19"/>
      <c r="C650" s="19"/>
      <c r="D650" s="19"/>
      <c r="E650" s="19"/>
      <c r="F650" s="19"/>
      <c r="G650" s="20"/>
      <c r="H650" s="19"/>
    </row>
    <row r="651" spans="2:8" x14ac:dyDescent="0.25">
      <c r="B651" s="19"/>
      <c r="C651" s="19"/>
      <c r="D651" s="19"/>
      <c r="E651" s="19"/>
      <c r="F651" s="19"/>
      <c r="G651" s="20"/>
      <c r="H651" s="19"/>
    </row>
    <row r="652" spans="2:8" x14ac:dyDescent="0.25">
      <c r="B652" s="19"/>
      <c r="C652" s="19"/>
      <c r="D652" s="19"/>
      <c r="E652" s="19"/>
      <c r="F652" s="19"/>
      <c r="G652" s="20"/>
      <c r="H652" s="19"/>
    </row>
    <row r="653" spans="2:8" x14ac:dyDescent="0.25">
      <c r="B653" s="19"/>
      <c r="C653" s="19"/>
      <c r="D653" s="19"/>
      <c r="E653" s="19"/>
      <c r="F653" s="19"/>
      <c r="G653" s="20"/>
      <c r="H653" s="19"/>
    </row>
    <row r="654" spans="2:8" x14ac:dyDescent="0.25">
      <c r="B654" s="19"/>
      <c r="C654" s="19"/>
      <c r="D654" s="19"/>
      <c r="E654" s="19"/>
      <c r="F654" s="19"/>
      <c r="G654" s="20"/>
      <c r="H654" s="19"/>
    </row>
    <row r="655" spans="2:8" x14ac:dyDescent="0.25">
      <c r="B655" s="19"/>
      <c r="C655" s="19"/>
      <c r="D655" s="19"/>
      <c r="E655" s="19"/>
      <c r="F655" s="19"/>
      <c r="G655" s="20"/>
      <c r="H655" s="19"/>
    </row>
    <row r="656" spans="2:8" x14ac:dyDescent="0.25">
      <c r="B656" s="19"/>
      <c r="C656" s="19"/>
      <c r="D656" s="19"/>
      <c r="E656" s="19"/>
      <c r="F656" s="19"/>
      <c r="G656" s="20"/>
      <c r="H656" s="19"/>
    </row>
    <row r="657" spans="2:8" x14ac:dyDescent="0.25">
      <c r="B657" s="19"/>
      <c r="C657" s="19"/>
      <c r="D657" s="19"/>
      <c r="E657" s="19"/>
      <c r="F657" s="19"/>
      <c r="G657" s="20"/>
      <c r="H657" s="19"/>
    </row>
    <row r="658" spans="2:8" x14ac:dyDescent="0.25">
      <c r="B658" s="19"/>
      <c r="C658" s="19"/>
      <c r="D658" s="19"/>
      <c r="E658" s="19"/>
      <c r="F658" s="19"/>
      <c r="G658" s="20"/>
      <c r="H658" s="19"/>
    </row>
    <row r="659" spans="2:8" x14ac:dyDescent="0.25">
      <c r="B659" s="19"/>
      <c r="C659" s="19"/>
      <c r="D659" s="19"/>
      <c r="E659" s="19"/>
      <c r="F659" s="19"/>
      <c r="G659" s="20"/>
      <c r="H659" s="19"/>
    </row>
    <row r="660" spans="2:8" x14ac:dyDescent="0.25">
      <c r="B660" s="19"/>
      <c r="C660" s="19"/>
      <c r="D660" s="19"/>
      <c r="E660" s="19"/>
      <c r="F660" s="19"/>
      <c r="G660" s="20"/>
      <c r="H660" s="19"/>
    </row>
    <row r="661" spans="2:8" x14ac:dyDescent="0.25">
      <c r="B661" s="19"/>
      <c r="C661" s="19"/>
      <c r="D661" s="19"/>
      <c r="E661" s="19"/>
      <c r="F661" s="19"/>
      <c r="G661" s="20"/>
      <c r="H661" s="19"/>
    </row>
    <row r="662" spans="2:8" x14ac:dyDescent="0.25">
      <c r="B662" s="19"/>
      <c r="C662" s="19"/>
      <c r="D662" s="19"/>
      <c r="E662" s="19"/>
      <c r="F662" s="19"/>
      <c r="G662" s="20"/>
      <c r="H662" s="19"/>
    </row>
    <row r="663" spans="2:8" x14ac:dyDescent="0.25">
      <c r="B663" s="19"/>
      <c r="C663" s="19"/>
      <c r="D663" s="19"/>
      <c r="E663" s="19"/>
      <c r="F663" s="19"/>
      <c r="G663" s="20"/>
      <c r="H663" s="19"/>
    </row>
    <row r="664" spans="2:8" x14ac:dyDescent="0.25">
      <c r="B664" s="19"/>
      <c r="C664" s="19"/>
      <c r="D664" s="19"/>
      <c r="E664" s="19"/>
      <c r="F664" s="19"/>
      <c r="G664" s="20"/>
      <c r="H664" s="19"/>
    </row>
    <row r="665" spans="2:8" x14ac:dyDescent="0.25">
      <c r="B665" s="19"/>
      <c r="C665" s="19"/>
      <c r="D665" s="19"/>
      <c r="E665" s="19"/>
      <c r="F665" s="19"/>
      <c r="G665" s="20"/>
      <c r="H665" s="19"/>
    </row>
    <row r="666" spans="2:8" x14ac:dyDescent="0.25">
      <c r="B666" s="19"/>
      <c r="C666" s="19"/>
      <c r="D666" s="19"/>
      <c r="E666" s="19"/>
      <c r="F666" s="19"/>
      <c r="G666" s="20"/>
      <c r="H666" s="19"/>
    </row>
    <row r="667" spans="2:8" x14ac:dyDescent="0.25">
      <c r="B667" s="19"/>
      <c r="C667" s="19"/>
      <c r="D667" s="19"/>
      <c r="E667" s="19"/>
      <c r="F667" s="19"/>
      <c r="G667" s="20"/>
      <c r="H667" s="19"/>
    </row>
    <row r="668" spans="2:8" x14ac:dyDescent="0.25">
      <c r="B668" s="19"/>
      <c r="C668" s="19"/>
      <c r="D668" s="19"/>
      <c r="E668" s="19"/>
      <c r="F668" s="19"/>
      <c r="G668" s="20"/>
      <c r="H668" s="19"/>
    </row>
    <row r="669" spans="2:8" x14ac:dyDescent="0.25">
      <c r="B669" s="19"/>
      <c r="C669" s="19"/>
      <c r="D669" s="19"/>
      <c r="E669" s="19"/>
      <c r="F669" s="19"/>
      <c r="G669" s="20"/>
      <c r="H669" s="19"/>
    </row>
    <row r="670" spans="2:8" x14ac:dyDescent="0.25">
      <c r="B670" s="19"/>
      <c r="C670" s="19"/>
      <c r="D670" s="19"/>
      <c r="E670" s="19"/>
      <c r="F670" s="19"/>
      <c r="G670" s="20"/>
      <c r="H670" s="19"/>
    </row>
    <row r="671" spans="2:8" x14ac:dyDescent="0.25">
      <c r="B671" s="19"/>
      <c r="C671" s="19"/>
      <c r="D671" s="19"/>
      <c r="E671" s="19"/>
      <c r="F671" s="19"/>
      <c r="G671" s="20"/>
      <c r="H671" s="19"/>
    </row>
    <row r="672" spans="2:8" x14ac:dyDescent="0.25">
      <c r="B672" s="19"/>
      <c r="C672" s="19"/>
      <c r="D672" s="19"/>
      <c r="E672" s="19"/>
      <c r="F672" s="19"/>
      <c r="G672" s="20"/>
      <c r="H672" s="19"/>
    </row>
    <row r="673" spans="2:8" x14ac:dyDescent="0.25">
      <c r="B673" s="19"/>
      <c r="C673" s="19"/>
      <c r="D673" s="19"/>
      <c r="E673" s="19"/>
      <c r="F673" s="19"/>
      <c r="G673" s="20"/>
      <c r="H673" s="19"/>
    </row>
    <row r="674" spans="2:8" x14ac:dyDescent="0.25">
      <c r="B674" s="19"/>
      <c r="C674" s="19"/>
      <c r="D674" s="19"/>
      <c r="E674" s="19"/>
      <c r="F674" s="19"/>
      <c r="G674" s="20"/>
      <c r="H674" s="19"/>
    </row>
    <row r="675" spans="2:8" x14ac:dyDescent="0.25">
      <c r="B675" s="19"/>
      <c r="C675" s="19"/>
      <c r="D675" s="19"/>
      <c r="E675" s="19"/>
      <c r="F675" s="19"/>
      <c r="G675" s="20"/>
      <c r="H675" s="19"/>
    </row>
    <row r="676" spans="2:8" x14ac:dyDescent="0.25">
      <c r="B676" s="19"/>
      <c r="C676" s="19"/>
      <c r="D676" s="19"/>
      <c r="E676" s="19"/>
      <c r="F676" s="19"/>
      <c r="G676" s="20"/>
      <c r="H676" s="19"/>
    </row>
    <row r="677" spans="2:8" x14ac:dyDescent="0.25">
      <c r="B677" s="19"/>
      <c r="C677" s="19"/>
      <c r="D677" s="19"/>
      <c r="E677" s="19"/>
      <c r="F677" s="19"/>
      <c r="G677" s="20"/>
      <c r="H677" s="19"/>
    </row>
    <row r="678" spans="2:8" x14ac:dyDescent="0.25">
      <c r="B678" s="19"/>
      <c r="C678" s="19"/>
      <c r="D678" s="19"/>
      <c r="E678" s="19"/>
      <c r="F678" s="19"/>
      <c r="G678" s="20"/>
      <c r="H678" s="19"/>
    </row>
    <row r="679" spans="2:8" x14ac:dyDescent="0.25">
      <c r="B679" s="19"/>
      <c r="C679" s="19"/>
      <c r="D679" s="19"/>
      <c r="E679" s="19"/>
      <c r="F679" s="19"/>
      <c r="G679" s="20"/>
      <c r="H679" s="19"/>
    </row>
    <row r="680" spans="2:8" x14ac:dyDescent="0.25">
      <c r="B680" s="19"/>
      <c r="C680" s="19"/>
      <c r="D680" s="19"/>
      <c r="E680" s="19"/>
      <c r="F680" s="19"/>
      <c r="G680" s="20"/>
      <c r="H680" s="19"/>
    </row>
    <row r="681" spans="2:8" x14ac:dyDescent="0.25">
      <c r="B681" s="19"/>
      <c r="C681" s="19"/>
      <c r="D681" s="19"/>
      <c r="E681" s="19"/>
      <c r="F681" s="19"/>
      <c r="G681" s="20"/>
      <c r="H681" s="19"/>
    </row>
    <row r="682" spans="2:8" x14ac:dyDescent="0.25">
      <c r="B682" s="19"/>
      <c r="C682" s="19"/>
      <c r="D682" s="19"/>
      <c r="E682" s="19"/>
      <c r="F682" s="19"/>
      <c r="G682" s="20"/>
      <c r="H682" s="19"/>
    </row>
    <row r="683" spans="2:8" x14ac:dyDescent="0.25">
      <c r="B683" s="19"/>
      <c r="C683" s="19"/>
      <c r="D683" s="19"/>
      <c r="E683" s="19"/>
      <c r="F683" s="19"/>
      <c r="G683" s="20"/>
      <c r="H683" s="19"/>
    </row>
    <row r="684" spans="2:8" x14ac:dyDescent="0.25">
      <c r="B684" s="19"/>
      <c r="C684" s="19"/>
      <c r="D684" s="19"/>
      <c r="E684" s="19"/>
      <c r="F684" s="19"/>
      <c r="G684" s="20"/>
      <c r="H684" s="19"/>
    </row>
    <row r="685" spans="2:8" x14ac:dyDescent="0.25">
      <c r="B685" s="19"/>
      <c r="C685" s="19"/>
      <c r="D685" s="19"/>
      <c r="E685" s="19"/>
      <c r="F685" s="19"/>
      <c r="G685" s="20"/>
      <c r="H685" s="19"/>
    </row>
    <row r="686" spans="2:8" x14ac:dyDescent="0.25">
      <c r="B686" s="19"/>
      <c r="C686" s="19"/>
      <c r="D686" s="19"/>
      <c r="E686" s="19"/>
      <c r="F686" s="19"/>
      <c r="G686" s="20"/>
      <c r="H686" s="19"/>
    </row>
    <row r="687" spans="2:8" x14ac:dyDescent="0.25">
      <c r="B687" s="19"/>
      <c r="C687" s="19"/>
      <c r="D687" s="19"/>
      <c r="E687" s="19"/>
      <c r="F687" s="19"/>
      <c r="G687" s="20"/>
      <c r="H687" s="19"/>
    </row>
    <row r="688" spans="2:8" x14ac:dyDescent="0.25">
      <c r="B688" s="19"/>
      <c r="C688" s="19"/>
      <c r="D688" s="19"/>
      <c r="E688" s="19"/>
      <c r="F688" s="19"/>
      <c r="G688" s="20"/>
      <c r="H688" s="19"/>
    </row>
    <row r="689" spans="2:8" x14ac:dyDescent="0.25">
      <c r="B689" s="19"/>
      <c r="C689" s="19"/>
      <c r="D689" s="19"/>
      <c r="E689" s="19"/>
      <c r="F689" s="19"/>
      <c r="G689" s="20"/>
      <c r="H689" s="19"/>
    </row>
    <row r="690" spans="2:8" x14ac:dyDescent="0.25">
      <c r="B690" s="19"/>
      <c r="C690" s="19"/>
      <c r="D690" s="19"/>
      <c r="E690" s="19"/>
      <c r="F690" s="19"/>
      <c r="G690" s="20"/>
      <c r="H690" s="19"/>
    </row>
    <row r="691" spans="2:8" x14ac:dyDescent="0.25">
      <c r="B691" s="19"/>
      <c r="C691" s="19"/>
      <c r="D691" s="19"/>
      <c r="E691" s="19"/>
      <c r="F691" s="19"/>
      <c r="G691" s="20"/>
      <c r="H691" s="19"/>
    </row>
    <row r="692" spans="2:8" x14ac:dyDescent="0.25">
      <c r="B692" s="19"/>
      <c r="C692" s="19"/>
      <c r="D692" s="19"/>
      <c r="E692" s="19"/>
      <c r="F692" s="19"/>
      <c r="G692" s="20"/>
      <c r="H692" s="19"/>
    </row>
    <row r="693" spans="2:8" x14ac:dyDescent="0.25">
      <c r="B693" s="19"/>
      <c r="C693" s="19"/>
      <c r="D693" s="19"/>
      <c r="E693" s="19"/>
      <c r="F693" s="19"/>
      <c r="G693" s="20"/>
      <c r="H693" s="19"/>
    </row>
    <row r="694" spans="2:8" x14ac:dyDescent="0.25">
      <c r="B694" s="19"/>
      <c r="C694" s="19"/>
      <c r="D694" s="19"/>
      <c r="E694" s="19"/>
      <c r="F694" s="19"/>
      <c r="G694" s="20"/>
      <c r="H694" s="19"/>
    </row>
    <row r="695" spans="2:8" x14ac:dyDescent="0.25">
      <c r="B695" s="19"/>
      <c r="C695" s="19"/>
      <c r="D695" s="19"/>
      <c r="E695" s="19"/>
      <c r="F695" s="19"/>
      <c r="G695" s="20"/>
      <c r="H695" s="19"/>
    </row>
    <row r="696" spans="2:8" x14ac:dyDescent="0.25">
      <c r="B696" s="19"/>
      <c r="C696" s="19"/>
      <c r="D696" s="19"/>
      <c r="E696" s="19"/>
      <c r="F696" s="19"/>
      <c r="G696" s="20"/>
      <c r="H696" s="19"/>
    </row>
    <row r="697" spans="2:8" x14ac:dyDescent="0.25">
      <c r="B697" s="19"/>
      <c r="C697" s="19"/>
      <c r="D697" s="19"/>
      <c r="E697" s="19"/>
      <c r="F697" s="19"/>
      <c r="G697" s="20"/>
      <c r="H697" s="19"/>
    </row>
    <row r="698" spans="2:8" x14ac:dyDescent="0.25">
      <c r="B698" s="19"/>
      <c r="C698" s="19"/>
      <c r="D698" s="19"/>
      <c r="E698" s="19"/>
      <c r="F698" s="19"/>
      <c r="G698" s="20"/>
      <c r="H698" s="19"/>
    </row>
    <row r="699" spans="2:8" x14ac:dyDescent="0.25">
      <c r="B699" s="19"/>
      <c r="C699" s="19"/>
      <c r="D699" s="19"/>
      <c r="E699" s="19"/>
      <c r="F699" s="19"/>
      <c r="G699" s="20"/>
      <c r="H699" s="19"/>
    </row>
    <row r="700" spans="2:8" x14ac:dyDescent="0.25">
      <c r="B700" s="19"/>
      <c r="C700" s="19"/>
      <c r="D700" s="19"/>
      <c r="E700" s="19"/>
      <c r="F700" s="19"/>
      <c r="G700" s="20"/>
      <c r="H700" s="19"/>
    </row>
    <row r="701" spans="2:8" x14ac:dyDescent="0.25">
      <c r="B701" s="19"/>
      <c r="C701" s="19"/>
      <c r="D701" s="19"/>
      <c r="E701" s="19"/>
      <c r="F701" s="19"/>
      <c r="G701" s="20"/>
      <c r="H701" s="19"/>
    </row>
    <row r="702" spans="2:8" x14ac:dyDescent="0.25">
      <c r="B702" s="19"/>
      <c r="C702" s="19"/>
      <c r="D702" s="19"/>
      <c r="E702" s="19"/>
      <c r="F702" s="19"/>
      <c r="G702" s="20"/>
      <c r="H702" s="19"/>
    </row>
    <row r="703" spans="2:8" x14ac:dyDescent="0.25">
      <c r="B703" s="19"/>
      <c r="C703" s="19"/>
      <c r="D703" s="19"/>
      <c r="E703" s="19"/>
      <c r="F703" s="19"/>
      <c r="G703" s="20"/>
      <c r="H703" s="19"/>
    </row>
    <row r="704" spans="2:8" x14ac:dyDescent="0.25">
      <c r="B704" s="19"/>
      <c r="C704" s="19"/>
      <c r="D704" s="19"/>
      <c r="E704" s="19"/>
      <c r="F704" s="19"/>
      <c r="G704" s="20"/>
      <c r="H704" s="19"/>
    </row>
    <row r="705" spans="2:8" x14ac:dyDescent="0.25">
      <c r="B705" s="19"/>
      <c r="C705" s="19"/>
      <c r="D705" s="19"/>
      <c r="E705" s="19"/>
      <c r="F705" s="19"/>
      <c r="G705" s="20"/>
      <c r="H705" s="19"/>
    </row>
    <row r="706" spans="2:8" x14ac:dyDescent="0.25">
      <c r="B706" s="19"/>
      <c r="C706" s="19"/>
      <c r="D706" s="19"/>
      <c r="E706" s="19"/>
      <c r="F706" s="19"/>
      <c r="G706" s="20"/>
      <c r="H706" s="19"/>
    </row>
    <row r="707" spans="2:8" x14ac:dyDescent="0.25">
      <c r="B707" s="19"/>
      <c r="C707" s="19"/>
      <c r="D707" s="19"/>
      <c r="E707" s="19"/>
      <c r="F707" s="19"/>
      <c r="G707" s="20"/>
      <c r="H707" s="19"/>
    </row>
    <row r="708" spans="2:8" x14ac:dyDescent="0.25">
      <c r="B708" s="19"/>
      <c r="C708" s="19"/>
      <c r="D708" s="19"/>
      <c r="E708" s="19"/>
      <c r="F708" s="19"/>
      <c r="G708" s="20"/>
      <c r="H708" s="19"/>
    </row>
    <row r="709" spans="2:8" x14ac:dyDescent="0.25">
      <c r="B709" s="19"/>
      <c r="C709" s="19"/>
      <c r="D709" s="19"/>
      <c r="E709" s="19"/>
      <c r="F709" s="19"/>
      <c r="G709" s="20"/>
      <c r="H709" s="19"/>
    </row>
    <row r="710" spans="2:8" x14ac:dyDescent="0.25">
      <c r="B710" s="19"/>
      <c r="C710" s="19"/>
      <c r="D710" s="19"/>
      <c r="E710" s="19"/>
      <c r="F710" s="19"/>
      <c r="G710" s="20"/>
      <c r="H710" s="19"/>
    </row>
    <row r="711" spans="2:8" x14ac:dyDescent="0.25">
      <c r="B711" s="19"/>
      <c r="C711" s="19"/>
      <c r="D711" s="19"/>
      <c r="E711" s="19"/>
      <c r="F711" s="19"/>
      <c r="G711" s="20"/>
      <c r="H711" s="19"/>
    </row>
    <row r="712" spans="2:8" x14ac:dyDescent="0.25">
      <c r="B712" s="19"/>
      <c r="C712" s="19"/>
      <c r="D712" s="19"/>
      <c r="E712" s="19"/>
      <c r="F712" s="19"/>
      <c r="G712" s="20"/>
      <c r="H712" s="19"/>
    </row>
    <row r="713" spans="2:8" x14ac:dyDescent="0.25">
      <c r="B713" s="19"/>
      <c r="C713" s="19"/>
      <c r="D713" s="19"/>
      <c r="E713" s="19"/>
      <c r="F713" s="19"/>
      <c r="G713" s="20"/>
      <c r="H713" s="19"/>
    </row>
    <row r="714" spans="2:8" x14ac:dyDescent="0.25">
      <c r="B714" s="19"/>
      <c r="C714" s="19"/>
      <c r="D714" s="19"/>
      <c r="E714" s="19"/>
      <c r="F714" s="19"/>
      <c r="G714" s="20"/>
      <c r="H714" s="19"/>
    </row>
    <row r="715" spans="2:8" x14ac:dyDescent="0.25">
      <c r="B715" s="19"/>
      <c r="C715" s="19"/>
      <c r="D715" s="19"/>
      <c r="E715" s="19"/>
      <c r="F715" s="19"/>
      <c r="G715" s="20"/>
      <c r="H715" s="19"/>
    </row>
    <row r="716" spans="2:8" x14ac:dyDescent="0.25">
      <c r="B716" s="19"/>
      <c r="C716" s="19"/>
      <c r="D716" s="19"/>
      <c r="E716" s="19"/>
      <c r="F716" s="19"/>
      <c r="G716" s="20"/>
      <c r="H716" s="19"/>
    </row>
    <row r="717" spans="2:8" x14ac:dyDescent="0.25">
      <c r="B717" s="19"/>
      <c r="C717" s="19"/>
      <c r="D717" s="19"/>
      <c r="E717" s="19"/>
      <c r="F717" s="19"/>
      <c r="G717" s="20"/>
      <c r="H717" s="19"/>
    </row>
    <row r="718" spans="2:8" x14ac:dyDescent="0.25">
      <c r="B718" s="19"/>
      <c r="C718" s="19"/>
      <c r="D718" s="19"/>
      <c r="E718" s="19"/>
      <c r="F718" s="19"/>
      <c r="G718" s="20"/>
      <c r="H718" s="19"/>
    </row>
    <row r="719" spans="2:8" x14ac:dyDescent="0.25">
      <c r="B719" s="19"/>
      <c r="C719" s="19"/>
      <c r="D719" s="19"/>
      <c r="E719" s="19"/>
      <c r="F719" s="19"/>
      <c r="G719" s="20"/>
      <c r="H719" s="19"/>
    </row>
    <row r="720" spans="2:8" x14ac:dyDescent="0.25">
      <c r="B720" s="19"/>
      <c r="C720" s="19"/>
      <c r="D720" s="19"/>
      <c r="E720" s="19"/>
      <c r="F720" s="19"/>
      <c r="G720" s="20"/>
      <c r="H720" s="19"/>
    </row>
    <row r="721" spans="2:8" x14ac:dyDescent="0.25">
      <c r="B721" s="19"/>
      <c r="C721" s="19"/>
      <c r="D721" s="19"/>
      <c r="E721" s="19"/>
      <c r="F721" s="19"/>
      <c r="G721" s="20"/>
      <c r="H721" s="19"/>
    </row>
    <row r="722" spans="2:8" x14ac:dyDescent="0.25">
      <c r="B722" s="19"/>
      <c r="C722" s="19"/>
      <c r="D722" s="19"/>
      <c r="E722" s="19"/>
      <c r="F722" s="19"/>
      <c r="G722" s="20"/>
      <c r="H722" s="19"/>
    </row>
    <row r="723" spans="2:8" x14ac:dyDescent="0.25">
      <c r="B723" s="19"/>
      <c r="C723" s="19"/>
      <c r="D723" s="19"/>
      <c r="E723" s="19"/>
      <c r="F723" s="19"/>
      <c r="G723" s="20"/>
      <c r="H723" s="19"/>
    </row>
    <row r="724" spans="2:8" x14ac:dyDescent="0.25">
      <c r="B724" s="19"/>
      <c r="C724" s="19"/>
      <c r="D724" s="19"/>
      <c r="E724" s="19"/>
      <c r="F724" s="19"/>
      <c r="G724" s="20"/>
      <c r="H724" s="19"/>
    </row>
    <row r="725" spans="2:8" x14ac:dyDescent="0.25">
      <c r="B725" s="19"/>
      <c r="C725" s="19"/>
      <c r="D725" s="19"/>
      <c r="E725" s="19"/>
      <c r="F725" s="19"/>
      <c r="G725" s="20"/>
      <c r="H725" s="19"/>
    </row>
    <row r="726" spans="2:8" x14ac:dyDescent="0.25">
      <c r="B726" s="19"/>
      <c r="C726" s="19"/>
      <c r="D726" s="19"/>
      <c r="E726" s="19"/>
      <c r="F726" s="19"/>
      <c r="G726" s="20"/>
      <c r="H726" s="19"/>
    </row>
    <row r="727" spans="2:8" x14ac:dyDescent="0.25">
      <c r="B727" s="19"/>
      <c r="C727" s="19"/>
      <c r="D727" s="19"/>
      <c r="E727" s="19"/>
      <c r="F727" s="19"/>
      <c r="G727" s="20"/>
      <c r="H727" s="19"/>
    </row>
    <row r="728" spans="2:8" x14ac:dyDescent="0.25">
      <c r="B728" s="19"/>
      <c r="C728" s="19"/>
      <c r="D728" s="19"/>
      <c r="E728" s="19"/>
      <c r="F728" s="19"/>
      <c r="G728" s="20"/>
      <c r="H728" s="19"/>
    </row>
    <row r="729" spans="2:8" x14ac:dyDescent="0.25">
      <c r="B729" s="19"/>
      <c r="C729" s="19"/>
      <c r="D729" s="19"/>
      <c r="E729" s="19"/>
      <c r="F729" s="19"/>
      <c r="G729" s="20"/>
      <c r="H729" s="19"/>
    </row>
    <row r="730" spans="2:8" x14ac:dyDescent="0.25">
      <c r="B730" s="19"/>
      <c r="C730" s="19"/>
      <c r="D730" s="19"/>
      <c r="E730" s="19"/>
      <c r="F730" s="19"/>
      <c r="G730" s="20"/>
      <c r="H730" s="19"/>
    </row>
    <row r="731" spans="2:8" x14ac:dyDescent="0.25">
      <c r="B731" s="19"/>
      <c r="C731" s="19"/>
      <c r="D731" s="19"/>
      <c r="E731" s="19"/>
      <c r="F731" s="19"/>
      <c r="G731" s="20"/>
      <c r="H731" s="19"/>
    </row>
    <row r="732" spans="2:8" x14ac:dyDescent="0.25">
      <c r="B732" s="19"/>
      <c r="C732" s="19"/>
      <c r="D732" s="19"/>
      <c r="E732" s="19"/>
      <c r="F732" s="19"/>
      <c r="G732" s="20"/>
      <c r="H732" s="19"/>
    </row>
    <row r="733" spans="2:8" x14ac:dyDescent="0.25">
      <c r="B733" s="19"/>
      <c r="C733" s="19"/>
      <c r="D733" s="19"/>
      <c r="E733" s="19"/>
      <c r="F733" s="19"/>
      <c r="G733" s="20"/>
      <c r="H733" s="19"/>
    </row>
    <row r="734" spans="2:8" x14ac:dyDescent="0.25">
      <c r="B734" s="19"/>
      <c r="C734" s="19"/>
      <c r="D734" s="19"/>
      <c r="E734" s="19"/>
      <c r="F734" s="19"/>
      <c r="G734" s="20"/>
      <c r="H734" s="19"/>
    </row>
    <row r="735" spans="2:8" x14ac:dyDescent="0.25">
      <c r="B735" s="19"/>
      <c r="C735" s="19"/>
      <c r="D735" s="19"/>
      <c r="E735" s="19"/>
      <c r="F735" s="19"/>
      <c r="G735" s="20"/>
      <c r="H735" s="19"/>
    </row>
    <row r="736" spans="2:8" x14ac:dyDescent="0.25">
      <c r="B736" s="19"/>
      <c r="C736" s="19"/>
      <c r="D736" s="19"/>
      <c r="E736" s="19"/>
      <c r="F736" s="19"/>
      <c r="G736" s="20"/>
      <c r="H736" s="19"/>
    </row>
    <row r="737" spans="2:8" x14ac:dyDescent="0.25">
      <c r="B737" s="19"/>
      <c r="C737" s="19"/>
      <c r="D737" s="19"/>
      <c r="E737" s="19"/>
      <c r="F737" s="19"/>
      <c r="G737" s="20"/>
      <c r="H737" s="19"/>
    </row>
    <row r="738" spans="2:8" x14ac:dyDescent="0.25">
      <c r="B738" s="19"/>
      <c r="C738" s="19"/>
      <c r="D738" s="19"/>
      <c r="E738" s="19"/>
      <c r="F738" s="19"/>
      <c r="G738" s="20"/>
      <c r="H738" s="19"/>
    </row>
    <row r="739" spans="2:8" x14ac:dyDescent="0.25">
      <c r="B739" s="19"/>
      <c r="C739" s="19"/>
      <c r="D739" s="19"/>
      <c r="E739" s="19"/>
      <c r="F739" s="19"/>
      <c r="G739" s="20"/>
      <c r="H739" s="19"/>
    </row>
    <row r="740" spans="2:8" x14ac:dyDescent="0.25">
      <c r="B740" s="19"/>
      <c r="C740" s="19"/>
      <c r="D740" s="19"/>
      <c r="E740" s="19"/>
      <c r="F740" s="19"/>
      <c r="G740" s="20"/>
      <c r="H740" s="19"/>
    </row>
    <row r="741" spans="2:8" x14ac:dyDescent="0.25">
      <c r="B741" s="19"/>
      <c r="C741" s="19"/>
      <c r="D741" s="19"/>
      <c r="E741" s="19"/>
      <c r="F741" s="19"/>
      <c r="G741" s="20"/>
      <c r="H741" s="19"/>
    </row>
    <row r="742" spans="2:8" x14ac:dyDescent="0.25">
      <c r="B742" s="19"/>
      <c r="C742" s="19"/>
      <c r="D742" s="19"/>
      <c r="E742" s="19"/>
      <c r="F742" s="19"/>
      <c r="G742" s="20"/>
      <c r="H742" s="19"/>
    </row>
    <row r="743" spans="2:8" x14ac:dyDescent="0.25">
      <c r="B743" s="19"/>
      <c r="C743" s="19"/>
      <c r="D743" s="19"/>
      <c r="E743" s="19"/>
      <c r="F743" s="19"/>
      <c r="G743" s="20"/>
      <c r="H743" s="19"/>
    </row>
    <row r="744" spans="2:8" x14ac:dyDescent="0.25">
      <c r="B744" s="19"/>
      <c r="C744" s="19"/>
      <c r="D744" s="19"/>
      <c r="E744" s="19"/>
      <c r="F744" s="19"/>
      <c r="G744" s="20"/>
      <c r="H744" s="19"/>
    </row>
    <row r="745" spans="2:8" x14ac:dyDescent="0.25">
      <c r="B745" s="19"/>
      <c r="C745" s="19"/>
      <c r="D745" s="19"/>
      <c r="E745" s="19"/>
      <c r="F745" s="19"/>
      <c r="G745" s="20"/>
      <c r="H745" s="19"/>
    </row>
    <row r="746" spans="2:8" x14ac:dyDescent="0.25">
      <c r="B746" s="19"/>
      <c r="C746" s="19"/>
      <c r="D746" s="19"/>
      <c r="E746" s="19"/>
      <c r="F746" s="19"/>
      <c r="G746" s="20"/>
      <c r="H746" s="19"/>
    </row>
    <row r="747" spans="2:8" x14ac:dyDescent="0.25">
      <c r="B747" s="19"/>
      <c r="C747" s="19"/>
      <c r="D747" s="19"/>
      <c r="E747" s="19"/>
      <c r="F747" s="19"/>
      <c r="G747" s="20"/>
      <c r="H747" s="19"/>
    </row>
    <row r="748" spans="2:8" x14ac:dyDescent="0.25">
      <c r="B748" s="19"/>
      <c r="C748" s="19"/>
      <c r="D748" s="19"/>
      <c r="E748" s="19"/>
      <c r="F748" s="19"/>
      <c r="G748" s="20"/>
      <c r="H748" s="19"/>
    </row>
    <row r="749" spans="2:8" x14ac:dyDescent="0.25">
      <c r="B749" s="19"/>
      <c r="C749" s="19"/>
      <c r="D749" s="19"/>
      <c r="E749" s="19"/>
      <c r="F749" s="19"/>
      <c r="G749" s="20"/>
      <c r="H749" s="19"/>
    </row>
    <row r="750" spans="2:8" x14ac:dyDescent="0.25">
      <c r="B750" s="19"/>
      <c r="C750" s="19"/>
      <c r="D750" s="19"/>
      <c r="E750" s="19"/>
      <c r="F750" s="19"/>
      <c r="G750" s="20"/>
      <c r="H750" s="19"/>
    </row>
    <row r="751" spans="2:8" x14ac:dyDescent="0.25">
      <c r="B751" s="19"/>
      <c r="C751" s="19"/>
      <c r="D751" s="19"/>
      <c r="E751" s="19"/>
      <c r="F751" s="19"/>
      <c r="G751" s="20"/>
      <c r="H751" s="19"/>
    </row>
    <row r="752" spans="2:8" x14ac:dyDescent="0.25">
      <c r="B752" s="19"/>
      <c r="C752" s="19"/>
      <c r="D752" s="19"/>
      <c r="E752" s="19"/>
      <c r="F752" s="19"/>
      <c r="G752" s="20"/>
      <c r="H752" s="19"/>
    </row>
    <row r="753" spans="2:8" x14ac:dyDescent="0.25">
      <c r="B753" s="19"/>
      <c r="C753" s="19"/>
      <c r="D753" s="19"/>
      <c r="E753" s="19"/>
      <c r="F753" s="19"/>
      <c r="G753" s="20"/>
      <c r="H753" s="19"/>
    </row>
    <row r="754" spans="2:8" x14ac:dyDescent="0.25">
      <c r="B754" s="19"/>
      <c r="C754" s="19"/>
      <c r="D754" s="19"/>
      <c r="E754" s="19"/>
      <c r="F754" s="19"/>
      <c r="G754" s="20"/>
      <c r="H754" s="19"/>
    </row>
    <row r="755" spans="2:8" x14ac:dyDescent="0.25">
      <c r="B755" s="19"/>
      <c r="C755" s="19"/>
      <c r="D755" s="19"/>
      <c r="E755" s="19"/>
      <c r="F755" s="19"/>
      <c r="G755" s="20"/>
      <c r="H755" s="19"/>
    </row>
    <row r="756" spans="2:8" x14ac:dyDescent="0.25">
      <c r="B756" s="19"/>
      <c r="C756" s="19"/>
      <c r="D756" s="19"/>
      <c r="E756" s="19"/>
      <c r="F756" s="19"/>
      <c r="G756" s="20"/>
      <c r="H756" s="19"/>
    </row>
    <row r="757" spans="2:8" x14ac:dyDescent="0.25">
      <c r="B757" s="19"/>
      <c r="C757" s="19"/>
      <c r="D757" s="19"/>
      <c r="E757" s="19"/>
      <c r="F757" s="19"/>
      <c r="G757" s="20"/>
      <c r="H757" s="19"/>
    </row>
    <row r="758" spans="2:8" x14ac:dyDescent="0.25">
      <c r="B758" s="19"/>
      <c r="C758" s="19"/>
      <c r="D758" s="19"/>
      <c r="E758" s="19"/>
      <c r="F758" s="19"/>
      <c r="G758" s="20"/>
      <c r="H758" s="19"/>
    </row>
    <row r="759" spans="2:8" x14ac:dyDescent="0.25">
      <c r="B759" s="19"/>
      <c r="C759" s="19"/>
      <c r="D759" s="19"/>
      <c r="E759" s="19"/>
      <c r="F759" s="19"/>
      <c r="G759" s="20"/>
      <c r="H759" s="19"/>
    </row>
    <row r="760" spans="2:8" x14ac:dyDescent="0.25">
      <c r="B760" s="19"/>
      <c r="C760" s="19"/>
      <c r="D760" s="19"/>
      <c r="E760" s="19"/>
      <c r="F760" s="19"/>
      <c r="G760" s="20"/>
      <c r="H760" s="19"/>
    </row>
    <row r="761" spans="2:8" x14ac:dyDescent="0.25">
      <c r="B761" s="19"/>
      <c r="C761" s="19"/>
      <c r="D761" s="19"/>
      <c r="E761" s="19"/>
      <c r="F761" s="19"/>
      <c r="G761" s="20"/>
      <c r="H761" s="19"/>
    </row>
    <row r="762" spans="2:8" x14ac:dyDescent="0.25">
      <c r="B762" s="19"/>
      <c r="C762" s="19"/>
      <c r="D762" s="19"/>
      <c r="E762" s="19"/>
      <c r="F762" s="19"/>
      <c r="G762" s="20"/>
      <c r="H762" s="19"/>
    </row>
    <row r="763" spans="2:8" x14ac:dyDescent="0.25">
      <c r="B763" s="19"/>
      <c r="C763" s="19"/>
      <c r="D763" s="19"/>
      <c r="E763" s="19"/>
      <c r="F763" s="19"/>
      <c r="G763" s="20"/>
      <c r="H763" s="19"/>
    </row>
    <row r="764" spans="2:8" x14ac:dyDescent="0.25">
      <c r="B764" s="19"/>
      <c r="C764" s="19"/>
      <c r="D764" s="19"/>
      <c r="E764" s="19"/>
      <c r="F764" s="19"/>
      <c r="G764" s="20"/>
      <c r="H764" s="19"/>
    </row>
    <row r="765" spans="2:8" x14ac:dyDescent="0.25">
      <c r="B765" s="19"/>
      <c r="C765" s="19"/>
      <c r="D765" s="19"/>
      <c r="E765" s="19"/>
      <c r="F765" s="19"/>
      <c r="G765" s="20"/>
      <c r="H765" s="19"/>
    </row>
    <row r="766" spans="2:8" x14ac:dyDescent="0.25">
      <c r="B766" s="19"/>
      <c r="C766" s="19"/>
      <c r="D766" s="19"/>
      <c r="E766" s="19"/>
      <c r="F766" s="19"/>
      <c r="G766" s="20"/>
      <c r="H766" s="19"/>
    </row>
    <row r="767" spans="2:8" x14ac:dyDescent="0.25">
      <c r="B767" s="19"/>
      <c r="C767" s="19"/>
      <c r="D767" s="19"/>
      <c r="E767" s="19"/>
      <c r="F767" s="19"/>
      <c r="G767" s="20"/>
      <c r="H767" s="19"/>
    </row>
    <row r="768" spans="2:8" x14ac:dyDescent="0.25">
      <c r="B768" s="19"/>
      <c r="C768" s="19"/>
      <c r="D768" s="19"/>
      <c r="E768" s="19"/>
      <c r="F768" s="19"/>
      <c r="G768" s="20"/>
      <c r="H768" s="19"/>
    </row>
    <row r="769" spans="2:8" x14ac:dyDescent="0.25">
      <c r="B769" s="19"/>
      <c r="C769" s="19"/>
      <c r="D769" s="19"/>
      <c r="E769" s="19"/>
      <c r="F769" s="19"/>
      <c r="G769" s="20"/>
      <c r="H769" s="19"/>
    </row>
    <row r="770" spans="2:8" x14ac:dyDescent="0.25">
      <c r="B770" s="19"/>
      <c r="C770" s="19"/>
      <c r="D770" s="19"/>
      <c r="E770" s="19"/>
      <c r="F770" s="19"/>
      <c r="G770" s="20"/>
      <c r="H770" s="19"/>
    </row>
    <row r="771" spans="2:8" x14ac:dyDescent="0.25">
      <c r="B771" s="19"/>
      <c r="C771" s="19"/>
      <c r="D771" s="19"/>
      <c r="E771" s="19"/>
      <c r="F771" s="19"/>
      <c r="G771" s="20"/>
      <c r="H771" s="19"/>
    </row>
    <row r="772" spans="2:8" x14ac:dyDescent="0.25">
      <c r="B772" s="19"/>
      <c r="C772" s="19"/>
      <c r="D772" s="19"/>
      <c r="E772" s="19"/>
      <c r="F772" s="19"/>
      <c r="G772" s="20"/>
      <c r="H772" s="19"/>
    </row>
    <row r="773" spans="2:8" x14ac:dyDescent="0.25">
      <c r="B773" s="19"/>
      <c r="C773" s="19"/>
      <c r="D773" s="19"/>
      <c r="E773" s="19"/>
      <c r="F773" s="19"/>
      <c r="G773" s="20"/>
      <c r="H773" s="19"/>
    </row>
    <row r="774" spans="2:8" x14ac:dyDescent="0.25">
      <c r="B774" s="19"/>
      <c r="C774" s="19"/>
      <c r="D774" s="19"/>
      <c r="E774" s="19"/>
      <c r="F774" s="19"/>
      <c r="G774" s="20"/>
      <c r="H774" s="19"/>
    </row>
    <row r="775" spans="2:8" x14ac:dyDescent="0.25">
      <c r="B775" s="19"/>
      <c r="C775" s="19"/>
      <c r="D775" s="19"/>
      <c r="E775" s="19"/>
      <c r="F775" s="19"/>
      <c r="G775" s="20"/>
      <c r="H775" s="19"/>
    </row>
    <row r="776" spans="2:8" x14ac:dyDescent="0.25">
      <c r="B776" s="19"/>
      <c r="C776" s="19"/>
      <c r="D776" s="19"/>
      <c r="E776" s="19"/>
      <c r="F776" s="19"/>
      <c r="G776" s="20"/>
      <c r="H776" s="19"/>
    </row>
    <row r="777" spans="2:8" x14ac:dyDescent="0.25">
      <c r="B777" s="19"/>
      <c r="C777" s="19"/>
      <c r="D777" s="19"/>
      <c r="E777" s="19"/>
      <c r="F777" s="19"/>
      <c r="G777" s="20"/>
      <c r="H777" s="19"/>
    </row>
    <row r="778" spans="2:8" x14ac:dyDescent="0.25">
      <c r="B778" s="19"/>
      <c r="C778" s="19"/>
      <c r="D778" s="19"/>
      <c r="E778" s="19"/>
      <c r="F778" s="19"/>
      <c r="G778" s="20"/>
      <c r="H778" s="19"/>
    </row>
    <row r="779" spans="2:8" x14ac:dyDescent="0.25">
      <c r="B779" s="19"/>
      <c r="C779" s="19"/>
      <c r="D779" s="19"/>
      <c r="E779" s="19"/>
      <c r="F779" s="19"/>
      <c r="G779" s="20"/>
      <c r="H779" s="19"/>
    </row>
    <row r="780" spans="2:8" x14ac:dyDescent="0.25">
      <c r="B780" s="19"/>
      <c r="C780" s="19"/>
      <c r="D780" s="19"/>
      <c r="E780" s="19"/>
      <c r="F780" s="19"/>
      <c r="G780" s="20"/>
      <c r="H780" s="19"/>
    </row>
    <row r="781" spans="2:8" x14ac:dyDescent="0.25">
      <c r="B781" s="19"/>
      <c r="C781" s="19"/>
      <c r="D781" s="19"/>
      <c r="E781" s="19"/>
      <c r="F781" s="19"/>
      <c r="G781" s="20"/>
      <c r="H781" s="19"/>
    </row>
    <row r="782" spans="2:8" x14ac:dyDescent="0.25">
      <c r="B782" s="19"/>
      <c r="C782" s="19"/>
      <c r="D782" s="19"/>
      <c r="E782" s="19"/>
      <c r="F782" s="19"/>
      <c r="G782" s="20"/>
      <c r="H782" s="19"/>
    </row>
    <row r="783" spans="2:8" x14ac:dyDescent="0.25">
      <c r="B783" s="19"/>
      <c r="C783" s="19"/>
      <c r="D783" s="19"/>
      <c r="E783" s="19"/>
      <c r="F783" s="19"/>
      <c r="G783" s="20"/>
      <c r="H783" s="19"/>
    </row>
    <row r="784" spans="2:8" x14ac:dyDescent="0.25">
      <c r="B784" s="19"/>
      <c r="C784" s="19"/>
      <c r="D784" s="19"/>
      <c r="E784" s="19"/>
      <c r="F784" s="19"/>
      <c r="G784" s="20"/>
      <c r="H784" s="19"/>
    </row>
    <row r="785" spans="2:8" x14ac:dyDescent="0.25">
      <c r="B785" s="19"/>
      <c r="C785" s="19"/>
      <c r="D785" s="19"/>
      <c r="E785" s="19"/>
      <c r="F785" s="19"/>
      <c r="G785" s="20"/>
      <c r="H785" s="19"/>
    </row>
    <row r="786" spans="2:8" x14ac:dyDescent="0.25">
      <c r="B786" s="19"/>
      <c r="C786" s="19"/>
      <c r="D786" s="19"/>
      <c r="E786" s="19"/>
      <c r="F786" s="19"/>
      <c r="G786" s="20"/>
      <c r="H786" s="19"/>
    </row>
    <row r="787" spans="2:8" x14ac:dyDescent="0.25">
      <c r="B787" s="19"/>
      <c r="C787" s="19"/>
      <c r="D787" s="19"/>
      <c r="E787" s="19"/>
      <c r="F787" s="19"/>
      <c r="G787" s="20"/>
      <c r="H787" s="19"/>
    </row>
    <row r="788" spans="2:8" x14ac:dyDescent="0.25">
      <c r="B788" s="19"/>
      <c r="C788" s="19"/>
      <c r="D788" s="19"/>
      <c r="E788" s="19"/>
      <c r="F788" s="19"/>
      <c r="G788" s="20"/>
      <c r="H788" s="19"/>
    </row>
    <row r="789" spans="2:8" x14ac:dyDescent="0.25">
      <c r="B789" s="19"/>
      <c r="C789" s="19"/>
      <c r="D789" s="19"/>
      <c r="E789" s="19"/>
      <c r="F789" s="19"/>
      <c r="G789" s="20"/>
      <c r="H789" s="19"/>
    </row>
    <row r="790" spans="2:8" x14ac:dyDescent="0.25">
      <c r="B790" s="19"/>
      <c r="C790" s="19"/>
      <c r="D790" s="19"/>
      <c r="E790" s="19"/>
      <c r="F790" s="19"/>
      <c r="G790" s="20"/>
      <c r="H790" s="19"/>
    </row>
    <row r="791" spans="2:8" x14ac:dyDescent="0.25">
      <c r="B791" s="19"/>
      <c r="C791" s="19"/>
      <c r="D791" s="19"/>
      <c r="E791" s="19"/>
      <c r="F791" s="19"/>
      <c r="G791" s="20"/>
      <c r="H791" s="19"/>
    </row>
    <row r="792" spans="2:8" x14ac:dyDescent="0.25">
      <c r="B792" s="19"/>
      <c r="C792" s="19"/>
      <c r="D792" s="19"/>
      <c r="E792" s="19"/>
      <c r="F792" s="19"/>
      <c r="G792" s="20"/>
      <c r="H792" s="19"/>
    </row>
    <row r="793" spans="2:8" x14ac:dyDescent="0.25">
      <c r="B793" s="19"/>
      <c r="C793" s="19"/>
      <c r="D793" s="19"/>
      <c r="E793" s="19"/>
      <c r="F793" s="19"/>
      <c r="G793" s="20"/>
      <c r="H793" s="19"/>
    </row>
    <row r="794" spans="2:8" x14ac:dyDescent="0.25">
      <c r="B794" s="19"/>
      <c r="C794" s="19"/>
      <c r="D794" s="19"/>
      <c r="E794" s="19"/>
      <c r="F794" s="19"/>
      <c r="G794" s="20"/>
      <c r="H794" s="19"/>
    </row>
    <row r="795" spans="2:8" x14ac:dyDescent="0.25">
      <c r="B795" s="19"/>
      <c r="C795" s="19"/>
      <c r="D795" s="19"/>
      <c r="E795" s="19"/>
      <c r="F795" s="19"/>
      <c r="G795" s="20"/>
      <c r="H795" s="19"/>
    </row>
    <row r="796" spans="2:8" x14ac:dyDescent="0.25">
      <c r="B796" s="19"/>
      <c r="C796" s="19"/>
      <c r="D796" s="19"/>
      <c r="E796" s="19"/>
      <c r="F796" s="19"/>
      <c r="G796" s="20"/>
      <c r="H796" s="19"/>
    </row>
    <row r="797" spans="2:8" x14ac:dyDescent="0.25">
      <c r="B797" s="19"/>
      <c r="C797" s="19"/>
      <c r="D797" s="19"/>
      <c r="E797" s="19"/>
      <c r="F797" s="19"/>
      <c r="G797" s="20"/>
      <c r="H797" s="19"/>
    </row>
    <row r="798" spans="2:8" x14ac:dyDescent="0.25">
      <c r="B798" s="19"/>
      <c r="C798" s="19"/>
      <c r="D798" s="19"/>
      <c r="E798" s="19"/>
      <c r="F798" s="19"/>
      <c r="G798" s="20"/>
      <c r="H798" s="19"/>
    </row>
    <row r="799" spans="2:8" x14ac:dyDescent="0.25">
      <c r="B799" s="19"/>
      <c r="C799" s="19"/>
      <c r="D799" s="19"/>
      <c r="E799" s="19"/>
      <c r="F799" s="19"/>
      <c r="G799" s="20"/>
      <c r="H799" s="19"/>
    </row>
    <row r="800" spans="2:8" x14ac:dyDescent="0.25">
      <c r="B800" s="19"/>
      <c r="C800" s="19"/>
      <c r="D800" s="19"/>
      <c r="E800" s="19"/>
      <c r="F800" s="19"/>
      <c r="G800" s="20"/>
      <c r="H800" s="19"/>
    </row>
    <row r="801" spans="2:8" x14ac:dyDescent="0.25">
      <c r="B801" s="19"/>
      <c r="C801" s="19"/>
      <c r="D801" s="19"/>
      <c r="E801" s="19"/>
      <c r="F801" s="19"/>
      <c r="G801" s="20"/>
      <c r="H801" s="19"/>
    </row>
    <row r="802" spans="2:8" x14ac:dyDescent="0.25">
      <c r="B802" s="19"/>
      <c r="C802" s="19"/>
      <c r="D802" s="19"/>
      <c r="E802" s="19"/>
      <c r="F802" s="19"/>
      <c r="G802" s="20"/>
      <c r="H802" s="19"/>
    </row>
    <row r="803" spans="2:8" x14ac:dyDescent="0.25">
      <c r="B803" s="19"/>
      <c r="C803" s="19"/>
      <c r="D803" s="19"/>
      <c r="E803" s="19"/>
      <c r="F803" s="19"/>
      <c r="G803" s="20"/>
      <c r="H803" s="19"/>
    </row>
    <row r="804" spans="2:8" x14ac:dyDescent="0.25">
      <c r="B804" s="19"/>
      <c r="C804" s="19"/>
      <c r="D804" s="19"/>
      <c r="E804" s="19"/>
      <c r="F804" s="19"/>
      <c r="G804" s="20"/>
      <c r="H804" s="19"/>
    </row>
    <row r="805" spans="2:8" x14ac:dyDescent="0.25">
      <c r="B805" s="19"/>
      <c r="C805" s="19"/>
      <c r="D805" s="19"/>
      <c r="E805" s="19"/>
      <c r="F805" s="19"/>
      <c r="G805" s="20"/>
      <c r="H805" s="19"/>
    </row>
    <row r="806" spans="2:8" x14ac:dyDescent="0.25">
      <c r="B806" s="19"/>
      <c r="C806" s="19"/>
      <c r="D806" s="19"/>
      <c r="E806" s="19"/>
      <c r="F806" s="19"/>
      <c r="G806" s="20"/>
      <c r="H806" s="19"/>
    </row>
    <row r="807" spans="2:8" x14ac:dyDescent="0.25">
      <c r="B807" s="19"/>
      <c r="C807" s="19"/>
      <c r="D807" s="19"/>
      <c r="E807" s="19"/>
      <c r="F807" s="19"/>
      <c r="G807" s="20"/>
      <c r="H807" s="19"/>
    </row>
    <row r="808" spans="2:8" x14ac:dyDescent="0.25">
      <c r="B808" s="19"/>
      <c r="C808" s="19"/>
      <c r="D808" s="19"/>
      <c r="E808" s="19"/>
      <c r="F808" s="19"/>
      <c r="G808" s="20"/>
      <c r="H808" s="19"/>
    </row>
    <row r="809" spans="2:8" x14ac:dyDescent="0.25">
      <c r="B809" s="19"/>
      <c r="C809" s="19"/>
      <c r="D809" s="19"/>
      <c r="E809" s="19"/>
      <c r="F809" s="19"/>
      <c r="G809" s="20"/>
      <c r="H809" s="19"/>
    </row>
    <row r="810" spans="2:8" x14ac:dyDescent="0.25">
      <c r="B810" s="19"/>
      <c r="C810" s="19"/>
      <c r="D810" s="19"/>
      <c r="E810" s="19"/>
      <c r="F810" s="19"/>
      <c r="G810" s="20"/>
      <c r="H810" s="19"/>
    </row>
    <row r="811" spans="2:8" x14ac:dyDescent="0.25">
      <c r="B811" s="19"/>
      <c r="C811" s="19"/>
      <c r="D811" s="19"/>
      <c r="E811" s="19"/>
      <c r="F811" s="19"/>
      <c r="G811" s="20"/>
      <c r="H811" s="19"/>
    </row>
    <row r="812" spans="2:8" x14ac:dyDescent="0.25">
      <c r="B812" s="19"/>
      <c r="C812" s="19"/>
      <c r="D812" s="19"/>
      <c r="E812" s="19"/>
      <c r="F812" s="19"/>
      <c r="G812" s="20"/>
      <c r="H812" s="19"/>
    </row>
    <row r="813" spans="2:8" x14ac:dyDescent="0.25">
      <c r="B813" s="19"/>
      <c r="C813" s="19"/>
      <c r="D813" s="19"/>
      <c r="E813" s="19"/>
      <c r="F813" s="19"/>
      <c r="G813" s="20"/>
      <c r="H813" s="19"/>
    </row>
    <row r="814" spans="2:8" x14ac:dyDescent="0.25">
      <c r="B814" s="19"/>
      <c r="C814" s="19"/>
      <c r="D814" s="19"/>
      <c r="E814" s="19"/>
      <c r="F814" s="19"/>
      <c r="G814" s="20"/>
      <c r="H814" s="19"/>
    </row>
    <row r="815" spans="2:8" x14ac:dyDescent="0.25">
      <c r="B815" s="19"/>
      <c r="C815" s="19"/>
      <c r="D815" s="19"/>
      <c r="E815" s="19"/>
      <c r="F815" s="19"/>
      <c r="G815" s="20"/>
      <c r="H815" s="19"/>
    </row>
    <row r="816" spans="2:8" x14ac:dyDescent="0.25">
      <c r="B816" s="19"/>
      <c r="C816" s="19"/>
      <c r="D816" s="19"/>
      <c r="E816" s="19"/>
      <c r="F816" s="19"/>
      <c r="G816" s="20"/>
      <c r="H816" s="19"/>
    </row>
    <row r="817" spans="2:8" x14ac:dyDescent="0.25">
      <c r="B817" s="19"/>
      <c r="C817" s="19"/>
      <c r="D817" s="19"/>
      <c r="E817" s="19"/>
      <c r="F817" s="19"/>
      <c r="G817" s="20"/>
      <c r="H817" s="19"/>
    </row>
    <row r="818" spans="2:8" x14ac:dyDescent="0.25">
      <c r="B818" s="19"/>
      <c r="C818" s="19"/>
      <c r="D818" s="19"/>
      <c r="E818" s="19"/>
      <c r="F818" s="19"/>
      <c r="G818" s="20"/>
      <c r="H818" s="19"/>
    </row>
    <row r="819" spans="2:8" x14ac:dyDescent="0.25">
      <c r="B819" s="19"/>
      <c r="C819" s="19"/>
      <c r="D819" s="19"/>
      <c r="E819" s="19"/>
      <c r="F819" s="19"/>
      <c r="G819" s="20"/>
      <c r="H819" s="19"/>
    </row>
    <row r="820" spans="2:8" x14ac:dyDescent="0.25">
      <c r="B820" s="19"/>
      <c r="C820" s="19"/>
      <c r="D820" s="19"/>
      <c r="E820" s="19"/>
      <c r="F820" s="19"/>
      <c r="G820" s="20"/>
      <c r="H820" s="19"/>
    </row>
    <row r="821" spans="2:8" x14ac:dyDescent="0.25">
      <c r="B821" s="19"/>
      <c r="C821" s="19"/>
      <c r="D821" s="19"/>
      <c r="E821" s="19"/>
      <c r="F821" s="19"/>
      <c r="G821" s="20"/>
      <c r="H821" s="19"/>
    </row>
    <row r="822" spans="2:8" x14ac:dyDescent="0.25">
      <c r="B822" s="19"/>
      <c r="C822" s="19"/>
      <c r="D822" s="19"/>
      <c r="E822" s="19"/>
      <c r="F822" s="19"/>
      <c r="G822" s="20"/>
      <c r="H822" s="19"/>
    </row>
    <row r="823" spans="2:8" x14ac:dyDescent="0.25">
      <c r="B823" s="19"/>
      <c r="C823" s="19"/>
      <c r="D823" s="19"/>
      <c r="E823" s="19"/>
      <c r="F823" s="19"/>
      <c r="G823" s="20"/>
      <c r="H823" s="19"/>
    </row>
    <row r="824" spans="2:8" x14ac:dyDescent="0.25">
      <c r="B824" s="19"/>
      <c r="C824" s="19"/>
      <c r="D824" s="19"/>
      <c r="E824" s="19"/>
      <c r="F824" s="19"/>
      <c r="G824" s="20"/>
      <c r="H824" s="19"/>
    </row>
    <row r="825" spans="2:8" x14ac:dyDescent="0.25">
      <c r="B825" s="19"/>
      <c r="C825" s="19"/>
      <c r="D825" s="19"/>
      <c r="E825" s="19"/>
      <c r="F825" s="19"/>
      <c r="G825" s="20"/>
      <c r="H825" s="19"/>
    </row>
    <row r="826" spans="2:8" x14ac:dyDescent="0.25">
      <c r="B826" s="19"/>
      <c r="C826" s="19"/>
      <c r="D826" s="19"/>
      <c r="E826" s="19"/>
      <c r="F826" s="19"/>
      <c r="G826" s="20"/>
      <c r="H826" s="19"/>
    </row>
    <row r="827" spans="2:8" x14ac:dyDescent="0.25">
      <c r="B827" s="19"/>
      <c r="C827" s="19"/>
      <c r="D827" s="19"/>
      <c r="E827" s="19"/>
      <c r="F827" s="19"/>
      <c r="G827" s="20"/>
      <c r="H827" s="19"/>
    </row>
    <row r="828" spans="2:8" x14ac:dyDescent="0.25">
      <c r="B828" s="19"/>
      <c r="C828" s="19"/>
      <c r="D828" s="19"/>
      <c r="E828" s="19"/>
      <c r="F828" s="19"/>
      <c r="G828" s="20"/>
      <c r="H828" s="19"/>
    </row>
    <row r="829" spans="2:8" x14ac:dyDescent="0.25">
      <c r="B829" s="19"/>
      <c r="C829" s="19"/>
      <c r="D829" s="19"/>
      <c r="E829" s="19"/>
      <c r="F829" s="19"/>
      <c r="G829" s="20"/>
      <c r="H829" s="19"/>
    </row>
    <row r="830" spans="2:8" x14ac:dyDescent="0.25">
      <c r="B830" s="19"/>
      <c r="C830" s="19"/>
      <c r="D830" s="19"/>
      <c r="E830" s="19"/>
      <c r="F830" s="19"/>
      <c r="G830" s="20"/>
      <c r="H830" s="19"/>
    </row>
    <row r="831" spans="2:8" x14ac:dyDescent="0.25">
      <c r="B831" s="19"/>
      <c r="C831" s="19"/>
      <c r="D831" s="19"/>
      <c r="E831" s="19"/>
      <c r="F831" s="19"/>
      <c r="G831" s="20"/>
      <c r="H831" s="19"/>
    </row>
    <row r="832" spans="2:8" x14ac:dyDescent="0.25">
      <c r="B832" s="19"/>
      <c r="C832" s="19"/>
      <c r="D832" s="19"/>
      <c r="E832" s="19"/>
      <c r="F832" s="19"/>
      <c r="G832" s="20"/>
      <c r="H832" s="19"/>
    </row>
    <row r="833" spans="2:8" x14ac:dyDescent="0.25">
      <c r="B833" s="19"/>
      <c r="C833" s="19"/>
      <c r="D833" s="19"/>
      <c r="E833" s="19"/>
      <c r="F833" s="19"/>
      <c r="G833" s="20"/>
      <c r="H833" s="19"/>
    </row>
    <row r="834" spans="2:8" x14ac:dyDescent="0.25">
      <c r="B834" s="19"/>
      <c r="C834" s="19"/>
      <c r="D834" s="19"/>
      <c r="E834" s="19"/>
      <c r="F834" s="19"/>
      <c r="G834" s="20"/>
      <c r="H834" s="19"/>
    </row>
    <row r="835" spans="2:8" x14ac:dyDescent="0.25">
      <c r="B835" s="19"/>
      <c r="C835" s="19"/>
      <c r="D835" s="19"/>
      <c r="E835" s="19"/>
      <c r="F835" s="19"/>
      <c r="G835" s="20"/>
      <c r="H835" s="19"/>
    </row>
    <row r="836" spans="2:8" x14ac:dyDescent="0.25">
      <c r="B836" s="19"/>
      <c r="C836" s="19"/>
      <c r="D836" s="19"/>
      <c r="E836" s="19"/>
      <c r="F836" s="19"/>
      <c r="G836" s="20"/>
      <c r="H836" s="19"/>
    </row>
    <row r="837" spans="2:8" x14ac:dyDescent="0.25">
      <c r="B837" s="19"/>
      <c r="C837" s="19"/>
      <c r="D837" s="19"/>
      <c r="E837" s="19"/>
      <c r="F837" s="19"/>
      <c r="G837" s="20"/>
      <c r="H837" s="19"/>
    </row>
    <row r="838" spans="2:8" x14ac:dyDescent="0.25">
      <c r="B838" s="19"/>
      <c r="C838" s="19"/>
      <c r="D838" s="19"/>
      <c r="E838" s="19"/>
      <c r="F838" s="19"/>
      <c r="G838" s="20"/>
      <c r="H838" s="19"/>
    </row>
    <row r="839" spans="2:8" x14ac:dyDescent="0.25">
      <c r="B839" s="19"/>
      <c r="C839" s="19"/>
      <c r="D839" s="19"/>
      <c r="E839" s="19"/>
      <c r="F839" s="19"/>
      <c r="G839" s="20"/>
      <c r="H839" s="19"/>
    </row>
    <row r="840" spans="2:8" x14ac:dyDescent="0.25">
      <c r="B840" s="19"/>
      <c r="C840" s="19"/>
      <c r="D840" s="19"/>
      <c r="E840" s="19"/>
      <c r="F840" s="19"/>
      <c r="G840" s="20"/>
      <c r="H840" s="19"/>
    </row>
    <row r="841" spans="2:8" x14ac:dyDescent="0.25">
      <c r="B841" s="19"/>
      <c r="C841" s="19"/>
      <c r="D841" s="19"/>
      <c r="E841" s="19"/>
      <c r="F841" s="19"/>
      <c r="G841" s="20"/>
      <c r="H841" s="19"/>
    </row>
    <row r="842" spans="2:8" x14ac:dyDescent="0.25">
      <c r="B842" s="19"/>
      <c r="C842" s="19"/>
      <c r="D842" s="19"/>
      <c r="E842" s="19"/>
      <c r="F842" s="19"/>
      <c r="G842" s="20"/>
      <c r="H842" s="19"/>
    </row>
    <row r="843" spans="2:8" x14ac:dyDescent="0.25">
      <c r="B843" s="19"/>
      <c r="C843" s="19"/>
      <c r="D843" s="19"/>
      <c r="E843" s="19"/>
      <c r="F843" s="19"/>
      <c r="G843" s="20"/>
      <c r="H843" s="19"/>
    </row>
    <row r="844" spans="2:8" x14ac:dyDescent="0.25">
      <c r="B844" s="19"/>
      <c r="C844" s="19"/>
      <c r="D844" s="19"/>
      <c r="E844" s="19"/>
      <c r="F844" s="19"/>
      <c r="G844" s="20"/>
      <c r="H844" s="19"/>
    </row>
    <row r="845" spans="2:8" x14ac:dyDescent="0.25">
      <c r="B845" s="19"/>
      <c r="C845" s="19"/>
      <c r="D845" s="19"/>
      <c r="E845" s="19"/>
      <c r="F845" s="19"/>
      <c r="G845" s="20"/>
      <c r="H845" s="19"/>
    </row>
    <row r="846" spans="2:8" x14ac:dyDescent="0.25">
      <c r="B846" s="19"/>
      <c r="C846" s="19"/>
      <c r="D846" s="19"/>
      <c r="E846" s="19"/>
      <c r="F846" s="19"/>
      <c r="G846" s="20"/>
      <c r="H846" s="19"/>
    </row>
    <row r="847" spans="2:8" x14ac:dyDescent="0.25">
      <c r="B847" s="19"/>
      <c r="C847" s="19"/>
      <c r="D847" s="19"/>
      <c r="E847" s="19"/>
      <c r="F847" s="19"/>
      <c r="G847" s="20"/>
      <c r="H847" s="19"/>
    </row>
    <row r="848" spans="2:8" x14ac:dyDescent="0.25">
      <c r="B848" s="19"/>
      <c r="C848" s="19"/>
      <c r="D848" s="19"/>
      <c r="E848" s="19"/>
      <c r="F848" s="19"/>
      <c r="G848" s="20"/>
      <c r="H848" s="19"/>
    </row>
    <row r="849" spans="2:8" x14ac:dyDescent="0.25">
      <c r="B849" s="19"/>
      <c r="C849" s="19"/>
      <c r="D849" s="19"/>
      <c r="E849" s="19"/>
      <c r="F849" s="19"/>
      <c r="G849" s="20"/>
      <c r="H849" s="19"/>
    </row>
    <row r="850" spans="2:8" x14ac:dyDescent="0.25">
      <c r="B850" s="19"/>
      <c r="C850" s="19"/>
      <c r="D850" s="19"/>
      <c r="E850" s="19"/>
      <c r="F850" s="19"/>
      <c r="G850" s="20"/>
      <c r="H850" s="19"/>
    </row>
    <row r="851" spans="2:8" x14ac:dyDescent="0.25">
      <c r="B851" s="19"/>
      <c r="C851" s="19"/>
      <c r="D851" s="19"/>
      <c r="E851" s="19"/>
      <c r="F851" s="19"/>
      <c r="G851" s="20"/>
      <c r="H851" s="19"/>
    </row>
    <row r="852" spans="2:8" x14ac:dyDescent="0.25">
      <c r="B852" s="19"/>
      <c r="C852" s="19"/>
      <c r="D852" s="19"/>
      <c r="E852" s="19"/>
      <c r="F852" s="19"/>
      <c r="G852" s="20"/>
      <c r="H852" s="19"/>
    </row>
    <row r="853" spans="2:8" x14ac:dyDescent="0.25">
      <c r="B853" s="19"/>
      <c r="C853" s="19"/>
      <c r="D853" s="19"/>
      <c r="E853" s="19"/>
      <c r="F853" s="19"/>
      <c r="G853" s="20"/>
      <c r="H853" s="19"/>
    </row>
    <row r="854" spans="2:8" x14ac:dyDescent="0.25">
      <c r="B854" s="19"/>
      <c r="C854" s="19"/>
      <c r="D854" s="19"/>
      <c r="E854" s="19"/>
      <c r="F854" s="19"/>
      <c r="G854" s="20"/>
      <c r="H854" s="19"/>
    </row>
    <row r="855" spans="2:8" x14ac:dyDescent="0.25">
      <c r="B855" s="19"/>
      <c r="C855" s="19"/>
      <c r="D855" s="19"/>
      <c r="E855" s="19"/>
      <c r="F855" s="19"/>
      <c r="G855" s="20"/>
      <c r="H855" s="19"/>
    </row>
    <row r="856" spans="2:8" x14ac:dyDescent="0.25">
      <c r="B856" s="19"/>
      <c r="C856" s="19"/>
      <c r="D856" s="19"/>
      <c r="E856" s="19"/>
      <c r="F856" s="19"/>
      <c r="G856" s="20"/>
      <c r="H856" s="19"/>
    </row>
    <row r="857" spans="2:8" x14ac:dyDescent="0.25">
      <c r="B857" s="19"/>
      <c r="C857" s="19"/>
      <c r="D857" s="19"/>
      <c r="E857" s="19"/>
      <c r="F857" s="19"/>
      <c r="G857" s="20"/>
      <c r="H857" s="19"/>
    </row>
    <row r="858" spans="2:8" x14ac:dyDescent="0.25">
      <c r="B858" s="19"/>
      <c r="C858" s="19"/>
      <c r="D858" s="19"/>
      <c r="E858" s="19"/>
      <c r="F858" s="19"/>
      <c r="G858" s="20"/>
      <c r="H858" s="19"/>
    </row>
    <row r="859" spans="2:8" x14ac:dyDescent="0.25">
      <c r="B859" s="19"/>
      <c r="C859" s="19"/>
      <c r="D859" s="19"/>
      <c r="E859" s="19"/>
      <c r="F859" s="19"/>
      <c r="G859" s="20"/>
      <c r="H859" s="19"/>
    </row>
    <row r="860" spans="2:8" x14ac:dyDescent="0.25">
      <c r="B860" s="19"/>
      <c r="C860" s="19"/>
      <c r="D860" s="19"/>
      <c r="E860" s="19"/>
      <c r="F860" s="19"/>
      <c r="G860" s="20"/>
      <c r="H860" s="19"/>
    </row>
    <row r="861" spans="2:8" x14ac:dyDescent="0.25">
      <c r="B861" s="19"/>
      <c r="C861" s="19"/>
      <c r="D861" s="19"/>
      <c r="E861" s="19"/>
      <c r="F861" s="19"/>
      <c r="G861" s="20"/>
      <c r="H861" s="19"/>
    </row>
    <row r="862" spans="2:8" x14ac:dyDescent="0.25">
      <c r="B862" s="19"/>
      <c r="C862" s="19"/>
      <c r="D862" s="19"/>
      <c r="E862" s="19"/>
      <c r="F862" s="19"/>
      <c r="G862" s="20"/>
      <c r="H862" s="19"/>
    </row>
    <row r="863" spans="2:8" x14ac:dyDescent="0.25">
      <c r="B863" s="19"/>
      <c r="C863" s="19"/>
      <c r="D863" s="19"/>
      <c r="E863" s="19"/>
      <c r="F863" s="19"/>
      <c r="G863" s="20"/>
      <c r="H863" s="19"/>
    </row>
    <row r="864" spans="2:8" x14ac:dyDescent="0.25">
      <c r="B864" s="19"/>
      <c r="C864" s="19"/>
      <c r="D864" s="19"/>
      <c r="E864" s="19"/>
      <c r="F864" s="19"/>
      <c r="G864" s="20"/>
      <c r="H864" s="19"/>
    </row>
    <row r="865" spans="2:8" x14ac:dyDescent="0.25">
      <c r="B865" s="19"/>
      <c r="C865" s="19"/>
      <c r="D865" s="19"/>
      <c r="E865" s="19"/>
      <c r="F865" s="19"/>
      <c r="G865" s="20"/>
      <c r="H865" s="19"/>
    </row>
    <row r="866" spans="2:8" x14ac:dyDescent="0.25">
      <c r="B866" s="19"/>
      <c r="C866" s="19"/>
      <c r="D866" s="19"/>
      <c r="E866" s="19"/>
      <c r="F866" s="19"/>
      <c r="G866" s="20"/>
      <c r="H866" s="19"/>
    </row>
    <row r="867" spans="2:8" x14ac:dyDescent="0.25">
      <c r="B867" s="19"/>
      <c r="C867" s="19"/>
      <c r="D867" s="19"/>
      <c r="E867" s="19"/>
      <c r="F867" s="19"/>
      <c r="G867" s="20"/>
      <c r="H867" s="19"/>
    </row>
    <row r="868" spans="2:8" x14ac:dyDescent="0.25">
      <c r="B868" s="19"/>
      <c r="C868" s="19"/>
      <c r="D868" s="19"/>
      <c r="E868" s="19"/>
      <c r="F868" s="19"/>
      <c r="G868" s="20"/>
      <c r="H868" s="19"/>
    </row>
    <row r="869" spans="2:8" x14ac:dyDescent="0.25">
      <c r="B869" s="19"/>
      <c r="C869" s="19"/>
      <c r="D869" s="19"/>
      <c r="E869" s="19"/>
      <c r="F869" s="19"/>
      <c r="G869" s="20"/>
      <c r="H869" s="19"/>
    </row>
    <row r="870" spans="2:8" x14ac:dyDescent="0.25">
      <c r="B870" s="19"/>
      <c r="C870" s="19"/>
      <c r="D870" s="19"/>
      <c r="E870" s="19"/>
      <c r="F870" s="19"/>
      <c r="G870" s="20"/>
      <c r="H870" s="19"/>
    </row>
    <row r="871" spans="2:8" x14ac:dyDescent="0.25">
      <c r="B871" s="19"/>
      <c r="C871" s="19"/>
      <c r="D871" s="19"/>
      <c r="E871" s="19"/>
      <c r="F871" s="19"/>
      <c r="G871" s="20"/>
      <c r="H871" s="19"/>
    </row>
    <row r="872" spans="2:8" x14ac:dyDescent="0.25">
      <c r="B872" s="19"/>
      <c r="C872" s="19"/>
      <c r="D872" s="19"/>
      <c r="E872" s="19"/>
      <c r="F872" s="19"/>
      <c r="G872" s="20"/>
      <c r="H872" s="19"/>
    </row>
    <row r="873" spans="2:8" x14ac:dyDescent="0.25">
      <c r="B873" s="19"/>
      <c r="C873" s="19"/>
      <c r="D873" s="19"/>
      <c r="E873" s="19"/>
      <c r="F873" s="19"/>
      <c r="G873" s="20"/>
      <c r="H873" s="19"/>
    </row>
    <row r="874" spans="2:8" x14ac:dyDescent="0.25">
      <c r="B874" s="19"/>
      <c r="C874" s="19"/>
      <c r="D874" s="19"/>
      <c r="E874" s="19"/>
      <c r="F874" s="19"/>
      <c r="G874" s="20"/>
      <c r="H874" s="19"/>
    </row>
    <row r="875" spans="2:8" x14ac:dyDescent="0.25">
      <c r="B875" s="19"/>
      <c r="C875" s="19"/>
      <c r="D875" s="19"/>
      <c r="E875" s="19"/>
      <c r="F875" s="19"/>
      <c r="G875" s="20"/>
      <c r="H875" s="19"/>
    </row>
    <row r="876" spans="2:8" x14ac:dyDescent="0.25">
      <c r="B876" s="19"/>
      <c r="C876" s="19"/>
      <c r="D876" s="19"/>
      <c r="E876" s="19"/>
      <c r="F876" s="19"/>
      <c r="G876" s="20"/>
      <c r="H876" s="19"/>
    </row>
    <row r="877" spans="2:8" x14ac:dyDescent="0.25">
      <c r="B877" s="19"/>
      <c r="C877" s="19"/>
      <c r="D877" s="19"/>
      <c r="E877" s="19"/>
      <c r="F877" s="19"/>
      <c r="G877" s="20"/>
      <c r="H877" s="19"/>
    </row>
    <row r="878" spans="2:8" x14ac:dyDescent="0.25">
      <c r="B878" s="19"/>
      <c r="C878" s="19"/>
      <c r="D878" s="19"/>
      <c r="E878" s="19"/>
      <c r="F878" s="19"/>
      <c r="G878" s="20"/>
      <c r="H878" s="19"/>
    </row>
    <row r="879" spans="2:8" x14ac:dyDescent="0.25">
      <c r="B879" s="19"/>
      <c r="C879" s="19"/>
      <c r="D879" s="19"/>
      <c r="E879" s="19"/>
      <c r="F879" s="19"/>
      <c r="G879" s="20"/>
      <c r="H879" s="19"/>
    </row>
    <row r="880" spans="2:8" x14ac:dyDescent="0.25">
      <c r="B880" s="19"/>
      <c r="C880" s="19"/>
      <c r="D880" s="19"/>
      <c r="E880" s="19"/>
      <c r="F880" s="19"/>
      <c r="G880" s="20"/>
      <c r="H880" s="19"/>
    </row>
    <row r="881" spans="2:8" x14ac:dyDescent="0.25">
      <c r="B881" s="19"/>
      <c r="C881" s="19"/>
      <c r="D881" s="19"/>
      <c r="E881" s="19"/>
      <c r="F881" s="19"/>
      <c r="G881" s="20"/>
      <c r="H881" s="19"/>
    </row>
    <row r="882" spans="2:8" x14ac:dyDescent="0.25">
      <c r="B882" s="19"/>
      <c r="C882" s="19"/>
      <c r="D882" s="19"/>
      <c r="E882" s="19"/>
      <c r="F882" s="19"/>
      <c r="G882" s="20"/>
      <c r="H882" s="19"/>
    </row>
    <row r="883" spans="2:8" x14ac:dyDescent="0.25">
      <c r="B883" s="19"/>
      <c r="C883" s="19"/>
      <c r="D883" s="19"/>
      <c r="E883" s="19"/>
      <c r="F883" s="19"/>
      <c r="G883" s="20"/>
      <c r="H883" s="19"/>
    </row>
    <row r="884" spans="2:8" x14ac:dyDescent="0.25">
      <c r="B884" s="19"/>
      <c r="C884" s="19"/>
      <c r="D884" s="19"/>
      <c r="E884" s="19"/>
      <c r="F884" s="19"/>
      <c r="G884" s="20"/>
      <c r="H884" s="19"/>
    </row>
    <row r="885" spans="2:8" x14ac:dyDescent="0.25">
      <c r="B885" s="19"/>
      <c r="C885" s="19"/>
      <c r="D885" s="19"/>
      <c r="E885" s="19"/>
      <c r="F885" s="19"/>
      <c r="G885" s="20"/>
      <c r="H885" s="19"/>
    </row>
    <row r="886" spans="2:8" x14ac:dyDescent="0.25">
      <c r="B886" s="19"/>
      <c r="C886" s="19"/>
      <c r="D886" s="19"/>
      <c r="E886" s="19"/>
      <c r="F886" s="19"/>
      <c r="G886" s="20"/>
      <c r="H886" s="19"/>
    </row>
    <row r="887" spans="2:8" x14ac:dyDescent="0.25">
      <c r="B887" s="19"/>
      <c r="C887" s="19"/>
      <c r="D887" s="19"/>
      <c r="E887" s="19"/>
      <c r="F887" s="19"/>
      <c r="G887" s="20"/>
      <c r="H887" s="19"/>
    </row>
    <row r="888" spans="2:8" x14ac:dyDescent="0.25">
      <c r="B888" s="19"/>
      <c r="C888" s="19"/>
      <c r="D888" s="19"/>
      <c r="E888" s="19"/>
      <c r="F888" s="19"/>
      <c r="G888" s="20"/>
      <c r="H888" s="19"/>
    </row>
    <row r="889" spans="2:8" x14ac:dyDescent="0.25">
      <c r="B889" s="19"/>
      <c r="C889" s="19"/>
      <c r="D889" s="19"/>
      <c r="E889" s="19"/>
      <c r="F889" s="19"/>
      <c r="G889" s="20"/>
      <c r="H889" s="19"/>
    </row>
    <row r="890" spans="2:8" x14ac:dyDescent="0.25">
      <c r="B890" s="19"/>
      <c r="C890" s="19"/>
      <c r="D890" s="19"/>
      <c r="E890" s="19"/>
      <c r="F890" s="19"/>
      <c r="G890" s="20"/>
      <c r="H890" s="19"/>
    </row>
    <row r="891" spans="2:8" x14ac:dyDescent="0.25">
      <c r="B891" s="19"/>
      <c r="C891" s="19"/>
      <c r="D891" s="19"/>
      <c r="E891" s="19"/>
      <c r="F891" s="19"/>
      <c r="G891" s="20"/>
      <c r="H891" s="19"/>
    </row>
    <row r="892" spans="2:8" x14ac:dyDescent="0.25">
      <c r="B892" s="19"/>
      <c r="C892" s="19"/>
      <c r="D892" s="19"/>
      <c r="E892" s="19"/>
      <c r="F892" s="19"/>
      <c r="G892" s="20"/>
      <c r="H892" s="19"/>
    </row>
    <row r="893" spans="2:8" x14ac:dyDescent="0.25">
      <c r="B893" s="19"/>
      <c r="C893" s="19"/>
      <c r="D893" s="19"/>
      <c r="E893" s="19"/>
      <c r="F893" s="19"/>
      <c r="G893" s="20"/>
      <c r="H893" s="19"/>
    </row>
    <row r="894" spans="2:8" x14ac:dyDescent="0.25">
      <c r="B894" s="19"/>
      <c r="C894" s="19"/>
      <c r="D894" s="19"/>
      <c r="E894" s="19"/>
      <c r="F894" s="19"/>
      <c r="G894" s="20"/>
      <c r="H894" s="19"/>
    </row>
    <row r="895" spans="2:8" x14ac:dyDescent="0.25">
      <c r="B895" s="19"/>
      <c r="C895" s="19"/>
      <c r="D895" s="19"/>
      <c r="E895" s="19"/>
      <c r="F895" s="19"/>
      <c r="G895" s="20"/>
      <c r="H895" s="19"/>
    </row>
    <row r="896" spans="2:8" x14ac:dyDescent="0.25">
      <c r="B896" s="19"/>
      <c r="C896" s="19"/>
      <c r="D896" s="19"/>
      <c r="E896" s="19"/>
      <c r="F896" s="19"/>
      <c r="G896" s="20"/>
      <c r="H896" s="19"/>
    </row>
    <row r="897" spans="2:8" x14ac:dyDescent="0.25">
      <c r="B897" s="19"/>
      <c r="C897" s="19"/>
      <c r="D897" s="19"/>
      <c r="E897" s="19"/>
      <c r="F897" s="19"/>
      <c r="G897" s="20"/>
      <c r="H897" s="19"/>
    </row>
    <row r="898" spans="2:8" x14ac:dyDescent="0.25">
      <c r="B898" s="19"/>
      <c r="C898" s="19"/>
      <c r="D898" s="19"/>
      <c r="E898" s="19"/>
      <c r="F898" s="19"/>
      <c r="G898" s="20"/>
      <c r="H898" s="19"/>
    </row>
    <row r="899" spans="2:8" x14ac:dyDescent="0.25">
      <c r="B899" s="19"/>
      <c r="C899" s="19"/>
      <c r="D899" s="19"/>
      <c r="E899" s="19"/>
      <c r="F899" s="19"/>
      <c r="G899" s="20"/>
      <c r="H899" s="19"/>
    </row>
    <row r="900" spans="2:8" x14ac:dyDescent="0.25">
      <c r="B900" s="19"/>
      <c r="C900" s="19"/>
      <c r="D900" s="19"/>
      <c r="E900" s="19"/>
      <c r="F900" s="19"/>
      <c r="G900" s="20"/>
      <c r="H900" s="19"/>
    </row>
    <row r="901" spans="2:8" x14ac:dyDescent="0.25">
      <c r="B901" s="19"/>
      <c r="C901" s="19"/>
      <c r="D901" s="19"/>
      <c r="E901" s="19"/>
      <c r="F901" s="19"/>
      <c r="G901" s="20"/>
      <c r="H901" s="19"/>
    </row>
    <row r="902" spans="2:8" x14ac:dyDescent="0.25">
      <c r="B902" s="19"/>
      <c r="C902" s="19"/>
      <c r="D902" s="19"/>
      <c r="E902" s="19"/>
      <c r="F902" s="19"/>
      <c r="G902" s="20"/>
      <c r="H902" s="19"/>
    </row>
    <row r="903" spans="2:8" x14ac:dyDescent="0.25">
      <c r="B903" s="19"/>
      <c r="C903" s="19"/>
      <c r="D903" s="19"/>
      <c r="E903" s="19"/>
      <c r="F903" s="19"/>
      <c r="G903" s="20"/>
      <c r="H903" s="19"/>
    </row>
    <row r="904" spans="2:8" x14ac:dyDescent="0.25">
      <c r="B904" s="19"/>
      <c r="C904" s="19"/>
      <c r="D904" s="19"/>
      <c r="E904" s="19"/>
      <c r="F904" s="19"/>
      <c r="G904" s="20"/>
      <c r="H904" s="19"/>
    </row>
    <row r="905" spans="2:8" x14ac:dyDescent="0.25">
      <c r="B905" s="19"/>
      <c r="C905" s="19"/>
      <c r="D905" s="19"/>
      <c r="E905" s="19"/>
      <c r="F905" s="19"/>
      <c r="G905" s="20"/>
      <c r="H905" s="19"/>
    </row>
    <row r="906" spans="2:8" x14ac:dyDescent="0.25">
      <c r="B906" s="19"/>
      <c r="C906" s="19"/>
      <c r="D906" s="19"/>
      <c r="E906" s="19"/>
      <c r="F906" s="19"/>
      <c r="G906" s="20"/>
      <c r="H906" s="19"/>
    </row>
    <row r="907" spans="2:8" x14ac:dyDescent="0.25">
      <c r="B907" s="19"/>
      <c r="C907" s="19"/>
      <c r="D907" s="19"/>
      <c r="E907" s="19"/>
      <c r="F907" s="19"/>
      <c r="G907" s="20"/>
      <c r="H907" s="19"/>
    </row>
    <row r="908" spans="2:8" x14ac:dyDescent="0.25">
      <c r="B908" s="19"/>
      <c r="C908" s="19"/>
      <c r="D908" s="19"/>
      <c r="E908" s="19"/>
      <c r="F908" s="19"/>
      <c r="G908" s="20"/>
      <c r="H908" s="19"/>
    </row>
    <row r="909" spans="2:8" x14ac:dyDescent="0.25">
      <c r="B909" s="19"/>
      <c r="C909" s="19"/>
      <c r="D909" s="19"/>
      <c r="E909" s="19"/>
      <c r="F909" s="19"/>
      <c r="G909" s="20"/>
      <c r="H909" s="19"/>
    </row>
    <row r="910" spans="2:8" x14ac:dyDescent="0.25">
      <c r="B910" s="19"/>
      <c r="C910" s="19"/>
      <c r="D910" s="19"/>
      <c r="E910" s="19"/>
      <c r="F910" s="19"/>
      <c r="G910" s="20"/>
      <c r="H910" s="19"/>
    </row>
    <row r="911" spans="2:8" x14ac:dyDescent="0.25">
      <c r="B911" s="19"/>
      <c r="C911" s="19"/>
      <c r="D911" s="19"/>
      <c r="E911" s="19"/>
      <c r="F911" s="19"/>
      <c r="G911" s="20"/>
      <c r="H911" s="19"/>
    </row>
    <row r="912" spans="2:8" x14ac:dyDescent="0.25">
      <c r="B912" s="19"/>
      <c r="C912" s="19"/>
      <c r="D912" s="19"/>
      <c r="E912" s="19"/>
      <c r="F912" s="19"/>
      <c r="G912" s="20"/>
      <c r="H912" s="19"/>
    </row>
    <row r="913" spans="2:8" x14ac:dyDescent="0.25">
      <c r="B913" s="19"/>
      <c r="C913" s="19"/>
      <c r="D913" s="19"/>
      <c r="E913" s="19"/>
      <c r="F913" s="19"/>
      <c r="G913" s="20"/>
      <c r="H913" s="19"/>
    </row>
    <row r="914" spans="2:8" x14ac:dyDescent="0.25">
      <c r="B914" s="19"/>
      <c r="C914" s="19"/>
      <c r="D914" s="19"/>
      <c r="E914" s="19"/>
      <c r="F914" s="19"/>
      <c r="G914" s="20"/>
      <c r="H914" s="19"/>
    </row>
    <row r="915" spans="2:8" x14ac:dyDescent="0.25">
      <c r="B915" s="19"/>
      <c r="C915" s="19"/>
      <c r="D915" s="19"/>
      <c r="E915" s="19"/>
      <c r="F915" s="19"/>
      <c r="G915" s="20"/>
      <c r="H915" s="19"/>
    </row>
    <row r="916" spans="2:8" x14ac:dyDescent="0.25">
      <c r="B916" s="19"/>
      <c r="C916" s="19"/>
      <c r="D916" s="19"/>
      <c r="E916" s="19"/>
      <c r="F916" s="19"/>
      <c r="G916" s="20"/>
      <c r="H916" s="19"/>
    </row>
    <row r="917" spans="2:8" x14ac:dyDescent="0.25">
      <c r="B917" s="19"/>
      <c r="C917" s="19"/>
      <c r="D917" s="19"/>
      <c r="E917" s="19"/>
      <c r="F917" s="19"/>
      <c r="G917" s="20"/>
      <c r="H917" s="19"/>
    </row>
    <row r="918" spans="2:8" x14ac:dyDescent="0.25">
      <c r="B918" s="19"/>
      <c r="C918" s="19"/>
      <c r="D918" s="19"/>
      <c r="E918" s="19"/>
      <c r="F918" s="19"/>
      <c r="G918" s="20"/>
      <c r="H918" s="19"/>
    </row>
    <row r="919" spans="2:8" x14ac:dyDescent="0.25">
      <c r="B919" s="19"/>
      <c r="C919" s="19"/>
      <c r="D919" s="19"/>
      <c r="E919" s="19"/>
      <c r="F919" s="19"/>
      <c r="G919" s="20"/>
      <c r="H919" s="19"/>
    </row>
    <row r="920" spans="2:8" x14ac:dyDescent="0.25">
      <c r="B920" s="19"/>
      <c r="C920" s="19"/>
      <c r="D920" s="19"/>
      <c r="E920" s="19"/>
      <c r="F920" s="19"/>
      <c r="G920" s="20"/>
      <c r="H920" s="19"/>
    </row>
    <row r="921" spans="2:8" x14ac:dyDescent="0.25">
      <c r="B921" s="19"/>
      <c r="C921" s="19"/>
      <c r="D921" s="19"/>
      <c r="E921" s="19"/>
      <c r="F921" s="19"/>
      <c r="G921" s="20"/>
      <c r="H921" s="19"/>
    </row>
    <row r="922" spans="2:8" x14ac:dyDescent="0.25">
      <c r="B922" s="19"/>
      <c r="C922" s="19"/>
      <c r="D922" s="19"/>
      <c r="E922" s="19"/>
      <c r="F922" s="19"/>
      <c r="G922" s="20"/>
      <c r="H922" s="19"/>
    </row>
    <row r="923" spans="2:8" x14ac:dyDescent="0.25">
      <c r="B923" s="19"/>
      <c r="C923" s="19"/>
      <c r="D923" s="19"/>
      <c r="E923" s="19"/>
      <c r="F923" s="19"/>
      <c r="G923" s="20"/>
      <c r="H923" s="19"/>
    </row>
    <row r="924" spans="2:8" x14ac:dyDescent="0.25">
      <c r="B924" s="19"/>
      <c r="C924" s="19"/>
      <c r="D924" s="19"/>
      <c r="E924" s="19"/>
      <c r="F924" s="19"/>
      <c r="G924" s="20"/>
      <c r="H924" s="19"/>
    </row>
    <row r="925" spans="2:8" x14ac:dyDescent="0.25">
      <c r="B925" s="19"/>
      <c r="C925" s="19"/>
      <c r="D925" s="19"/>
      <c r="E925" s="19"/>
      <c r="F925" s="19"/>
      <c r="G925" s="20"/>
      <c r="H925" s="19"/>
    </row>
    <row r="926" spans="2:8" x14ac:dyDescent="0.25">
      <c r="B926" s="19"/>
      <c r="C926" s="19"/>
      <c r="D926" s="19"/>
      <c r="E926" s="19"/>
      <c r="F926" s="19"/>
      <c r="G926" s="20"/>
      <c r="H926" s="19"/>
    </row>
    <row r="927" spans="2:8" x14ac:dyDescent="0.25">
      <c r="B927" s="19"/>
      <c r="C927" s="19"/>
      <c r="D927" s="19"/>
      <c r="E927" s="19"/>
      <c r="F927" s="19"/>
      <c r="G927" s="20"/>
      <c r="H927" s="19"/>
    </row>
    <row r="928" spans="2:8" x14ac:dyDescent="0.25">
      <c r="B928" s="19"/>
      <c r="C928" s="19"/>
      <c r="D928" s="19"/>
      <c r="E928" s="19"/>
      <c r="F928" s="19"/>
      <c r="G928" s="20"/>
      <c r="H928" s="19"/>
    </row>
    <row r="929" spans="2:8" x14ac:dyDescent="0.25">
      <c r="B929" s="19"/>
      <c r="C929" s="19"/>
      <c r="D929" s="19"/>
      <c r="E929" s="19"/>
      <c r="F929" s="19"/>
      <c r="G929" s="20"/>
      <c r="H929" s="19"/>
    </row>
    <row r="930" spans="2:8" x14ac:dyDescent="0.25">
      <c r="B930" s="19"/>
      <c r="C930" s="19"/>
      <c r="D930" s="19"/>
      <c r="E930" s="19"/>
      <c r="F930" s="19"/>
      <c r="G930" s="20"/>
      <c r="H930" s="19"/>
    </row>
    <row r="931" spans="2:8" x14ac:dyDescent="0.25">
      <c r="B931" s="19"/>
      <c r="C931" s="19"/>
      <c r="D931" s="19"/>
      <c r="E931" s="19"/>
      <c r="F931" s="19"/>
      <c r="G931" s="20"/>
      <c r="H931" s="19"/>
    </row>
    <row r="932" spans="2:8" x14ac:dyDescent="0.25">
      <c r="B932" s="19"/>
      <c r="C932" s="19"/>
      <c r="D932" s="19"/>
      <c r="E932" s="19"/>
      <c r="F932" s="19"/>
      <c r="G932" s="20"/>
      <c r="H932" s="19"/>
    </row>
    <row r="933" spans="2:8" x14ac:dyDescent="0.25">
      <c r="B933" s="19"/>
      <c r="C933" s="19"/>
      <c r="D933" s="19"/>
      <c r="E933" s="19"/>
      <c r="F933" s="19"/>
      <c r="G933" s="20"/>
      <c r="H933" s="19"/>
    </row>
    <row r="934" spans="2:8" x14ac:dyDescent="0.25">
      <c r="B934" s="19"/>
      <c r="C934" s="19"/>
      <c r="D934" s="19"/>
      <c r="E934" s="19"/>
      <c r="F934" s="19"/>
      <c r="G934" s="20"/>
      <c r="H934" s="19"/>
    </row>
    <row r="935" spans="2:8" x14ac:dyDescent="0.25">
      <c r="B935" s="19"/>
      <c r="C935" s="19"/>
      <c r="D935" s="19"/>
      <c r="E935" s="19"/>
      <c r="F935" s="19"/>
      <c r="G935" s="20"/>
      <c r="H935" s="19"/>
    </row>
    <row r="936" spans="2:8" x14ac:dyDescent="0.25">
      <c r="B936" s="19"/>
      <c r="C936" s="19"/>
      <c r="D936" s="19"/>
      <c r="E936" s="19"/>
      <c r="F936" s="19"/>
      <c r="G936" s="20"/>
      <c r="H936" s="19"/>
    </row>
    <row r="937" spans="2:8" x14ac:dyDescent="0.25">
      <c r="B937" s="19"/>
      <c r="C937" s="19"/>
      <c r="D937" s="19"/>
      <c r="E937" s="19"/>
      <c r="F937" s="19"/>
      <c r="G937" s="20"/>
      <c r="H937" s="19"/>
    </row>
    <row r="938" spans="2:8" x14ac:dyDescent="0.25">
      <c r="B938" s="19"/>
      <c r="C938" s="19"/>
      <c r="D938" s="19"/>
      <c r="E938" s="19"/>
      <c r="F938" s="19"/>
      <c r="G938" s="20"/>
      <c r="H938" s="19"/>
    </row>
    <row r="939" spans="2:8" x14ac:dyDescent="0.25">
      <c r="B939" s="19"/>
      <c r="C939" s="19"/>
      <c r="D939" s="19"/>
      <c r="E939" s="19"/>
      <c r="F939" s="19"/>
      <c r="G939" s="20"/>
      <c r="H939" s="19"/>
    </row>
    <row r="940" spans="2:8" x14ac:dyDescent="0.25">
      <c r="B940" s="19"/>
      <c r="C940" s="19"/>
      <c r="D940" s="19"/>
      <c r="E940" s="19"/>
      <c r="F940" s="19"/>
      <c r="G940" s="20"/>
      <c r="H940" s="19"/>
    </row>
    <row r="941" spans="2:8" x14ac:dyDescent="0.25">
      <c r="B941" s="19"/>
      <c r="C941" s="19"/>
      <c r="D941" s="19"/>
      <c r="E941" s="19"/>
      <c r="F941" s="19"/>
      <c r="G941" s="20"/>
      <c r="H941" s="19"/>
    </row>
    <row r="942" spans="2:8" x14ac:dyDescent="0.25">
      <c r="B942" s="19"/>
      <c r="C942" s="19"/>
      <c r="D942" s="19"/>
      <c r="E942" s="19"/>
      <c r="F942" s="19"/>
      <c r="G942" s="20"/>
      <c r="H942" s="19"/>
    </row>
    <row r="943" spans="2:8" x14ac:dyDescent="0.25">
      <c r="B943" s="19"/>
      <c r="C943" s="19"/>
      <c r="D943" s="19"/>
      <c r="E943" s="19"/>
      <c r="F943" s="19"/>
      <c r="G943" s="20"/>
      <c r="H943" s="19"/>
    </row>
    <row r="944" spans="2:8" x14ac:dyDescent="0.25">
      <c r="B944" s="19"/>
      <c r="C944" s="19"/>
      <c r="D944" s="19"/>
      <c r="E944" s="19"/>
      <c r="F944" s="19"/>
      <c r="G944" s="20"/>
      <c r="H944" s="19"/>
    </row>
    <row r="945" spans="2:8" x14ac:dyDescent="0.25">
      <c r="B945" s="19"/>
      <c r="C945" s="19"/>
      <c r="D945" s="19"/>
      <c r="E945" s="19"/>
      <c r="F945" s="19"/>
      <c r="G945" s="20"/>
      <c r="H945" s="19"/>
    </row>
    <row r="946" spans="2:8" x14ac:dyDescent="0.25">
      <c r="B946" s="19"/>
      <c r="C946" s="19"/>
      <c r="D946" s="19"/>
      <c r="E946" s="19"/>
      <c r="F946" s="19"/>
      <c r="G946" s="20"/>
      <c r="H946" s="19"/>
    </row>
    <row r="947" spans="2:8" x14ac:dyDescent="0.25">
      <c r="B947" s="19"/>
      <c r="C947" s="19"/>
      <c r="D947" s="19"/>
      <c r="E947" s="19"/>
      <c r="F947" s="19"/>
      <c r="G947" s="20"/>
      <c r="H947" s="19"/>
    </row>
    <row r="948" spans="2:8" x14ac:dyDescent="0.25">
      <c r="B948" s="19"/>
      <c r="C948" s="19"/>
      <c r="D948" s="19"/>
      <c r="E948" s="19"/>
      <c r="F948" s="19"/>
      <c r="G948" s="20"/>
      <c r="H948" s="19"/>
    </row>
  </sheetData>
  <phoneticPr fontId="0" type="noConversion"/>
  <pageMargins left="0.5" right="0.5" top="1" bottom="1" header="0.5" footer="0.5"/>
  <pageSetup paperSize="5" scale="33" orientation="landscape" r:id="rId1"/>
  <headerFooter alignWithMargins="0">
    <oddHeader>&amp;L&amp;"Univers,Bold"&amp;12MISSISSIPPI HOME CORPORATION 1998A</oddHeader>
    <oddFooter>&amp;L&amp;F &amp;A&amp;C&amp;P/&amp;N&amp;RHANCOCK BANK
&amp;D &amp;T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indexed="22"/>
    <pageSetUpPr fitToPage="1"/>
  </sheetPr>
  <dimension ref="A1:IV24586"/>
  <sheetViews>
    <sheetView zoomScale="90" zoomScaleNormal="90" workbookViewId="0">
      <pane xSplit="7" ySplit="4" topLeftCell="H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2.7109375" style="3" customWidth="1"/>
    <col min="2" max="2" width="18.7109375" style="3" hidden="1" customWidth="1"/>
    <col min="3" max="3" width="16" style="3" hidden="1" customWidth="1"/>
    <col min="4" max="5" width="14.85546875" style="3" hidden="1" customWidth="1"/>
    <col min="6" max="6" width="17.85546875" style="3" hidden="1" customWidth="1"/>
    <col min="7" max="7" width="16" style="3" hidden="1" customWidth="1"/>
    <col min="8" max="8" width="16" style="4" bestFit="1" customWidth="1"/>
    <col min="9" max="9" width="16.7109375" style="3" bestFit="1" customWidth="1"/>
    <col min="10" max="16384" width="13.7109375" style="3"/>
  </cols>
  <sheetData>
    <row r="1" spans="1:9" s="23" customFormat="1" x14ac:dyDescent="0.25">
      <c r="A1" s="43" t="s">
        <v>384</v>
      </c>
      <c r="B1" s="23" t="s">
        <v>105</v>
      </c>
      <c r="C1" s="23" t="s">
        <v>106</v>
      </c>
      <c r="D1" s="23" t="s">
        <v>107</v>
      </c>
      <c r="E1" s="24" t="s">
        <v>210</v>
      </c>
      <c r="F1" s="23" t="s">
        <v>211</v>
      </c>
      <c r="G1" s="23" t="s">
        <v>212</v>
      </c>
      <c r="H1" s="23" t="s">
        <v>234</v>
      </c>
      <c r="I1" s="23" t="s">
        <v>5</v>
      </c>
    </row>
    <row r="2" spans="1:9" s="23" customFormat="1" x14ac:dyDescent="0.25">
      <c r="A2" s="43" t="s">
        <v>385</v>
      </c>
      <c r="B2" s="22">
        <v>39417</v>
      </c>
      <c r="C2" s="22">
        <v>41609</v>
      </c>
      <c r="D2" s="22">
        <v>43800</v>
      </c>
      <c r="E2" s="12">
        <v>44166</v>
      </c>
      <c r="F2" s="22">
        <v>42887</v>
      </c>
      <c r="G2" s="22">
        <v>44713</v>
      </c>
      <c r="H2" s="22">
        <v>47635</v>
      </c>
    </row>
    <row r="3" spans="1:9" s="23" customFormat="1" x14ac:dyDescent="0.25">
      <c r="A3" s="43" t="s">
        <v>386</v>
      </c>
      <c r="B3" s="25">
        <v>5.4800000000000001E-2</v>
      </c>
      <c r="C3" s="25">
        <v>5.6599999999999998E-2</v>
      </c>
      <c r="D3" s="25">
        <v>5.9200000000000003E-2</v>
      </c>
      <c r="E3" s="26">
        <v>6.25E-2</v>
      </c>
      <c r="F3" s="25">
        <v>5.0999999999999997E-2</v>
      </c>
      <c r="G3" s="25">
        <v>5.1499999999999997E-2</v>
      </c>
      <c r="H3" s="25">
        <v>6.2E-2</v>
      </c>
    </row>
    <row r="4" spans="1:9" s="23" customFormat="1" x14ac:dyDescent="0.25">
      <c r="A4" s="344" t="s">
        <v>334</v>
      </c>
      <c r="B4" s="28" t="s">
        <v>235</v>
      </c>
      <c r="C4" s="28" t="s">
        <v>236</v>
      </c>
      <c r="D4" s="28" t="s">
        <v>237</v>
      </c>
      <c r="E4" s="29" t="s">
        <v>238</v>
      </c>
      <c r="F4" s="28" t="s">
        <v>239</v>
      </c>
      <c r="G4" s="28" t="s">
        <v>240</v>
      </c>
      <c r="H4" s="28" t="s">
        <v>241</v>
      </c>
      <c r="I4" s="28"/>
    </row>
    <row r="5" spans="1:9" s="23" customFormat="1" x14ac:dyDescent="0.25">
      <c r="E5" s="24"/>
    </row>
    <row r="6" spans="1:9" x14ac:dyDescent="0.25">
      <c r="A6" s="3" t="s">
        <v>108</v>
      </c>
      <c r="B6" s="212">
        <v>3180000</v>
      </c>
      <c r="C6" s="212">
        <v>4000000</v>
      </c>
      <c r="D6" s="212">
        <v>4000000</v>
      </c>
      <c r="E6" s="213">
        <v>1400000</v>
      </c>
      <c r="F6" s="212">
        <v>2155000</v>
      </c>
      <c r="G6" s="212">
        <v>1060000</v>
      </c>
      <c r="H6" s="212">
        <v>13205000</v>
      </c>
      <c r="I6" s="214">
        <f>SUM(B6:H6)</f>
        <v>29000000</v>
      </c>
    </row>
    <row r="7" spans="1:9" x14ac:dyDescent="0.25">
      <c r="B7" s="212"/>
      <c r="C7" s="212"/>
      <c r="D7" s="212"/>
      <c r="E7" s="213"/>
      <c r="F7" s="212"/>
      <c r="G7" s="212"/>
      <c r="H7" s="212"/>
      <c r="I7" s="214"/>
    </row>
    <row r="8" spans="1:9" x14ac:dyDescent="0.25">
      <c r="A8" s="3" t="s">
        <v>388</v>
      </c>
      <c r="B8" s="212">
        <v>165000</v>
      </c>
      <c r="C8" s="212">
        <v>3965000</v>
      </c>
      <c r="D8" s="212">
        <v>3965000</v>
      </c>
      <c r="E8" s="213">
        <v>0</v>
      </c>
      <c r="F8" s="212">
        <v>335000</v>
      </c>
      <c r="G8" s="212">
        <v>165000</v>
      </c>
      <c r="H8" s="212">
        <v>13185000</v>
      </c>
      <c r="I8" s="214"/>
    </row>
    <row r="9" spans="1:9" x14ac:dyDescent="0.25">
      <c r="A9" s="224"/>
      <c r="B9" s="212"/>
      <c r="C9" s="212"/>
      <c r="D9" s="212"/>
      <c r="E9" s="213"/>
      <c r="F9" s="212"/>
      <c r="G9" s="212"/>
      <c r="H9" s="212"/>
      <c r="I9" s="214"/>
    </row>
    <row r="10" spans="1:9" x14ac:dyDescent="0.25">
      <c r="A10" s="297" t="s">
        <v>78</v>
      </c>
      <c r="B10" s="212"/>
      <c r="C10" s="212"/>
      <c r="D10" s="212"/>
      <c r="E10" s="213"/>
      <c r="F10" s="212"/>
      <c r="G10" s="212"/>
      <c r="H10" s="212"/>
      <c r="I10" s="214"/>
    </row>
    <row r="11" spans="1:9" x14ac:dyDescent="0.25">
      <c r="A11" s="224">
        <v>37591</v>
      </c>
      <c r="B11" s="212">
        <v>165000</v>
      </c>
      <c r="C11" s="212">
        <v>505000</v>
      </c>
      <c r="D11" s="212">
        <v>0</v>
      </c>
      <c r="E11" s="213">
        <v>0</v>
      </c>
      <c r="F11" s="212">
        <v>335000</v>
      </c>
      <c r="G11" s="212">
        <v>165000</v>
      </c>
      <c r="H11" s="212">
        <v>1660000</v>
      </c>
      <c r="I11" s="214">
        <f t="shared" ref="I11:I53" si="0">SUM(B11:H11)</f>
        <v>2830000</v>
      </c>
    </row>
    <row r="12" spans="1:9" x14ac:dyDescent="0.25">
      <c r="A12" s="224">
        <v>37773</v>
      </c>
      <c r="B12" s="212">
        <v>0</v>
      </c>
      <c r="C12" s="212">
        <v>700000</v>
      </c>
      <c r="D12" s="212">
        <v>0</v>
      </c>
      <c r="E12" s="213">
        <v>0</v>
      </c>
      <c r="F12" s="212">
        <v>0</v>
      </c>
      <c r="G12" s="212">
        <v>0</v>
      </c>
      <c r="H12" s="212">
        <v>2210000</v>
      </c>
      <c r="I12" s="214">
        <f t="shared" si="0"/>
        <v>2910000</v>
      </c>
    </row>
    <row r="13" spans="1:9" x14ac:dyDescent="0.25">
      <c r="A13" s="224">
        <v>37956</v>
      </c>
      <c r="B13" s="212">
        <v>0</v>
      </c>
      <c r="C13" s="212">
        <v>1055000</v>
      </c>
      <c r="D13" s="212">
        <v>715000</v>
      </c>
      <c r="E13" s="213">
        <v>0</v>
      </c>
      <c r="F13" s="212">
        <v>0</v>
      </c>
      <c r="G13" s="212">
        <v>0</v>
      </c>
      <c r="H13" s="212">
        <v>1085000</v>
      </c>
      <c r="I13" s="214">
        <f t="shared" si="0"/>
        <v>2855000</v>
      </c>
    </row>
    <row r="14" spans="1:9" x14ac:dyDescent="0.25">
      <c r="A14" s="224">
        <v>38139</v>
      </c>
      <c r="B14" s="212">
        <v>0</v>
      </c>
      <c r="C14" s="212">
        <v>690000</v>
      </c>
      <c r="D14" s="212">
        <v>900000</v>
      </c>
      <c r="E14" s="213">
        <v>0</v>
      </c>
      <c r="F14" s="212">
        <v>0</v>
      </c>
      <c r="G14" s="212">
        <v>0</v>
      </c>
      <c r="H14" s="212">
        <v>795000</v>
      </c>
      <c r="I14" s="214">
        <f t="shared" si="0"/>
        <v>2385000</v>
      </c>
    </row>
    <row r="15" spans="1:9" x14ac:dyDescent="0.25">
      <c r="A15" s="224">
        <v>38322</v>
      </c>
      <c r="B15" s="212">
        <v>0</v>
      </c>
      <c r="C15" s="212">
        <v>505000</v>
      </c>
      <c r="D15" s="212">
        <v>745000</v>
      </c>
      <c r="E15" s="213">
        <v>0</v>
      </c>
      <c r="F15" s="212">
        <v>0</v>
      </c>
      <c r="G15" s="212">
        <v>0</v>
      </c>
      <c r="H15" s="212">
        <v>665000</v>
      </c>
      <c r="I15" s="214">
        <f>SUM(B15:H15)</f>
        <v>1915000</v>
      </c>
    </row>
    <row r="16" spans="1:9" x14ac:dyDescent="0.25">
      <c r="A16" s="224">
        <v>38504</v>
      </c>
      <c r="B16" s="212">
        <v>0</v>
      </c>
      <c r="C16" s="212">
        <v>445000</v>
      </c>
      <c r="D16" s="212">
        <v>470000</v>
      </c>
      <c r="E16" s="213">
        <v>0</v>
      </c>
      <c r="F16" s="212">
        <v>0</v>
      </c>
      <c r="G16" s="212">
        <v>0</v>
      </c>
      <c r="H16" s="212">
        <v>535000</v>
      </c>
      <c r="I16" s="214">
        <f>SUM(B16:H16)</f>
        <v>1450000</v>
      </c>
    </row>
    <row r="17" spans="1:9" x14ac:dyDescent="0.25">
      <c r="A17" s="224">
        <v>38687</v>
      </c>
      <c r="B17" s="212">
        <v>0</v>
      </c>
      <c r="C17" s="212">
        <v>65000</v>
      </c>
      <c r="D17" s="212">
        <v>305000</v>
      </c>
      <c r="E17" s="213">
        <v>0</v>
      </c>
      <c r="F17" s="212">
        <v>0</v>
      </c>
      <c r="G17" s="212">
        <v>0</v>
      </c>
      <c r="H17" s="212">
        <v>435000</v>
      </c>
      <c r="I17" s="214">
        <f>SUM(B17:H17)</f>
        <v>805000</v>
      </c>
    </row>
    <row r="18" spans="1:9" x14ac:dyDescent="0.25">
      <c r="A18" s="224">
        <v>38869</v>
      </c>
      <c r="B18" s="212">
        <v>0</v>
      </c>
      <c r="C18" s="212">
        <v>0</v>
      </c>
      <c r="D18" s="212">
        <v>510000</v>
      </c>
      <c r="E18" s="213">
        <v>0</v>
      </c>
      <c r="F18" s="212">
        <v>0</v>
      </c>
      <c r="G18" s="212">
        <v>0</v>
      </c>
      <c r="H18" s="212">
        <v>335000</v>
      </c>
      <c r="I18" s="214">
        <f>SUM(B18:H18)</f>
        <v>845000</v>
      </c>
    </row>
    <row r="19" spans="1:9" x14ac:dyDescent="0.25">
      <c r="A19" s="224">
        <v>39052</v>
      </c>
      <c r="B19" s="212">
        <v>0</v>
      </c>
      <c r="C19" s="212">
        <v>0</v>
      </c>
      <c r="D19" s="212">
        <v>225000</v>
      </c>
      <c r="E19" s="213">
        <v>0</v>
      </c>
      <c r="F19" s="212">
        <v>0</v>
      </c>
      <c r="G19" s="212">
        <v>0</v>
      </c>
      <c r="H19" s="212">
        <v>255000</v>
      </c>
      <c r="I19" s="214">
        <f>SUM(B19:H19)</f>
        <v>480000</v>
      </c>
    </row>
    <row r="20" spans="1:9" x14ac:dyDescent="0.25">
      <c r="A20" s="224">
        <v>39234</v>
      </c>
      <c r="B20" s="212">
        <v>0</v>
      </c>
      <c r="C20" s="212">
        <v>0</v>
      </c>
      <c r="D20" s="212">
        <v>95000</v>
      </c>
      <c r="E20" s="213">
        <v>0</v>
      </c>
      <c r="F20" s="212">
        <v>0</v>
      </c>
      <c r="G20" s="212">
        <v>0</v>
      </c>
      <c r="H20" s="212">
        <v>635000</v>
      </c>
      <c r="I20" s="214">
        <f t="shared" si="0"/>
        <v>730000</v>
      </c>
    </row>
    <row r="21" spans="1:9" x14ac:dyDescent="0.25">
      <c r="A21" s="224">
        <v>39264</v>
      </c>
      <c r="B21" s="212">
        <v>0</v>
      </c>
      <c r="C21" s="212">
        <v>0</v>
      </c>
      <c r="D21" s="212">
        <v>0</v>
      </c>
      <c r="E21" s="213">
        <v>0</v>
      </c>
      <c r="F21" s="212">
        <v>0</v>
      </c>
      <c r="G21" s="212">
        <v>0</v>
      </c>
      <c r="H21" s="212">
        <v>0</v>
      </c>
      <c r="I21" s="214">
        <f t="shared" si="0"/>
        <v>0</v>
      </c>
    </row>
    <row r="22" spans="1:9" x14ac:dyDescent="0.25">
      <c r="A22" s="224">
        <v>39295</v>
      </c>
      <c r="B22" s="212">
        <v>0</v>
      </c>
      <c r="C22" s="212">
        <v>0</v>
      </c>
      <c r="D22" s="212">
        <v>0</v>
      </c>
      <c r="E22" s="213">
        <v>0</v>
      </c>
      <c r="F22" s="212">
        <v>0</v>
      </c>
      <c r="G22" s="212">
        <v>0</v>
      </c>
      <c r="H22" s="212">
        <v>0</v>
      </c>
      <c r="I22" s="214">
        <f t="shared" si="0"/>
        <v>0</v>
      </c>
    </row>
    <row r="23" spans="1:9" x14ac:dyDescent="0.25">
      <c r="A23" s="224">
        <v>39326</v>
      </c>
      <c r="B23" s="212">
        <v>0</v>
      </c>
      <c r="C23" s="212">
        <v>0</v>
      </c>
      <c r="D23" s="212">
        <v>0</v>
      </c>
      <c r="E23" s="213">
        <v>0</v>
      </c>
      <c r="F23" s="212">
        <v>0</v>
      </c>
      <c r="G23" s="212">
        <v>0</v>
      </c>
      <c r="H23" s="212">
        <v>0</v>
      </c>
      <c r="I23" s="214">
        <f t="shared" si="0"/>
        <v>0</v>
      </c>
    </row>
    <row r="24" spans="1:9" x14ac:dyDescent="0.25">
      <c r="A24" s="224">
        <v>39356</v>
      </c>
      <c r="B24" s="212">
        <v>0</v>
      </c>
      <c r="C24" s="212">
        <v>0</v>
      </c>
      <c r="D24" s="212">
        <v>0</v>
      </c>
      <c r="E24" s="213">
        <v>0</v>
      </c>
      <c r="F24" s="212">
        <v>0</v>
      </c>
      <c r="G24" s="212">
        <v>0</v>
      </c>
      <c r="H24" s="212">
        <v>0</v>
      </c>
      <c r="I24" s="214">
        <f t="shared" si="0"/>
        <v>0</v>
      </c>
    </row>
    <row r="25" spans="1:9" x14ac:dyDescent="0.25">
      <c r="A25" s="224">
        <v>39387</v>
      </c>
      <c r="B25" s="212">
        <v>0</v>
      </c>
      <c r="C25" s="212">
        <v>0</v>
      </c>
      <c r="D25" s="212">
        <v>0</v>
      </c>
      <c r="E25" s="213">
        <v>0</v>
      </c>
      <c r="F25" s="212">
        <v>0</v>
      </c>
      <c r="G25" s="212">
        <v>0</v>
      </c>
      <c r="H25" s="212">
        <v>0</v>
      </c>
      <c r="I25" s="214">
        <f t="shared" si="0"/>
        <v>0</v>
      </c>
    </row>
    <row r="26" spans="1:9" x14ac:dyDescent="0.25">
      <c r="A26" s="224">
        <v>39417</v>
      </c>
      <c r="B26" s="212">
        <v>0</v>
      </c>
      <c r="C26" s="212">
        <v>0</v>
      </c>
      <c r="D26" s="212">
        <v>0</v>
      </c>
      <c r="E26" s="213">
        <v>0</v>
      </c>
      <c r="F26" s="212">
        <v>0</v>
      </c>
      <c r="G26" s="212">
        <v>0</v>
      </c>
      <c r="H26" s="212">
        <v>415000</v>
      </c>
      <c r="I26" s="214">
        <f t="shared" si="0"/>
        <v>415000</v>
      </c>
    </row>
    <row r="27" spans="1:9" x14ac:dyDescent="0.25">
      <c r="A27" s="224">
        <v>39448</v>
      </c>
      <c r="B27" s="212">
        <v>0</v>
      </c>
      <c r="C27" s="212">
        <v>0</v>
      </c>
      <c r="D27" s="212">
        <v>0</v>
      </c>
      <c r="E27" s="213">
        <v>0</v>
      </c>
      <c r="F27" s="212">
        <v>0</v>
      </c>
      <c r="G27" s="212">
        <v>0</v>
      </c>
      <c r="H27" s="212">
        <v>0</v>
      </c>
      <c r="I27" s="214">
        <f t="shared" si="0"/>
        <v>0</v>
      </c>
    </row>
    <row r="28" spans="1:9" x14ac:dyDescent="0.25">
      <c r="A28" s="224">
        <v>39479</v>
      </c>
      <c r="B28" s="212">
        <v>0</v>
      </c>
      <c r="C28" s="212">
        <v>0</v>
      </c>
      <c r="D28" s="212">
        <v>0</v>
      </c>
      <c r="E28" s="213">
        <v>0</v>
      </c>
      <c r="F28" s="212">
        <v>0</v>
      </c>
      <c r="G28" s="212">
        <v>0</v>
      </c>
      <c r="H28" s="212">
        <v>0</v>
      </c>
      <c r="I28" s="214">
        <f t="shared" si="0"/>
        <v>0</v>
      </c>
    </row>
    <row r="29" spans="1:9" x14ac:dyDescent="0.25">
      <c r="A29" s="224">
        <v>39508</v>
      </c>
      <c r="B29" s="212">
        <v>0</v>
      </c>
      <c r="C29" s="212">
        <v>0</v>
      </c>
      <c r="D29" s="212">
        <v>0</v>
      </c>
      <c r="E29" s="213">
        <v>0</v>
      </c>
      <c r="F29" s="212">
        <v>0</v>
      </c>
      <c r="G29" s="212">
        <v>0</v>
      </c>
      <c r="H29" s="212">
        <v>0</v>
      </c>
      <c r="I29" s="214">
        <f t="shared" si="0"/>
        <v>0</v>
      </c>
    </row>
    <row r="30" spans="1:9" x14ac:dyDescent="0.25">
      <c r="A30" s="224">
        <v>39539</v>
      </c>
      <c r="B30" s="212">
        <v>0</v>
      </c>
      <c r="C30" s="212">
        <v>0</v>
      </c>
      <c r="D30" s="212">
        <v>0</v>
      </c>
      <c r="E30" s="213">
        <v>0</v>
      </c>
      <c r="F30" s="212">
        <v>0</v>
      </c>
      <c r="G30" s="212">
        <v>0</v>
      </c>
      <c r="H30" s="212">
        <v>0</v>
      </c>
      <c r="I30" s="214">
        <f t="shared" si="0"/>
        <v>0</v>
      </c>
    </row>
    <row r="31" spans="1:9" x14ac:dyDescent="0.25">
      <c r="A31" s="224">
        <v>39569</v>
      </c>
      <c r="B31" s="212">
        <v>0</v>
      </c>
      <c r="C31" s="212">
        <v>0</v>
      </c>
      <c r="D31" s="212">
        <v>0</v>
      </c>
      <c r="E31" s="213">
        <v>0</v>
      </c>
      <c r="F31" s="212">
        <v>0</v>
      </c>
      <c r="G31" s="212">
        <v>0</v>
      </c>
      <c r="H31" s="212">
        <v>0</v>
      </c>
      <c r="I31" s="214">
        <f t="shared" si="0"/>
        <v>0</v>
      </c>
    </row>
    <row r="32" spans="1:9" x14ac:dyDescent="0.25">
      <c r="A32" s="224">
        <v>39600</v>
      </c>
      <c r="B32" s="212">
        <v>0</v>
      </c>
      <c r="C32" s="212">
        <v>0</v>
      </c>
      <c r="D32" s="212">
        <v>0</v>
      </c>
      <c r="E32" s="213">
        <v>0</v>
      </c>
      <c r="F32" s="212">
        <v>0</v>
      </c>
      <c r="G32" s="212">
        <v>0</v>
      </c>
      <c r="H32" s="212">
        <v>430000</v>
      </c>
      <c r="I32" s="214">
        <f t="shared" si="0"/>
        <v>430000</v>
      </c>
    </row>
    <row r="33" spans="1:9" x14ac:dyDescent="0.25">
      <c r="A33" s="224">
        <v>39630</v>
      </c>
      <c r="B33" s="212">
        <v>0</v>
      </c>
      <c r="C33" s="212">
        <v>0</v>
      </c>
      <c r="D33" s="212">
        <v>0</v>
      </c>
      <c r="E33" s="212">
        <v>0</v>
      </c>
      <c r="F33" s="212">
        <v>0</v>
      </c>
      <c r="G33" s="212">
        <v>0</v>
      </c>
      <c r="H33" s="212">
        <v>0</v>
      </c>
      <c r="I33" s="214">
        <f t="shared" si="0"/>
        <v>0</v>
      </c>
    </row>
    <row r="34" spans="1:9" x14ac:dyDescent="0.25">
      <c r="A34" s="224">
        <v>39661</v>
      </c>
      <c r="B34" s="212">
        <v>0</v>
      </c>
      <c r="C34" s="212">
        <v>0</v>
      </c>
      <c r="D34" s="212">
        <v>0</v>
      </c>
      <c r="E34" s="212">
        <v>0</v>
      </c>
      <c r="F34" s="212">
        <v>0</v>
      </c>
      <c r="G34" s="212">
        <v>0</v>
      </c>
      <c r="H34" s="212">
        <v>0</v>
      </c>
      <c r="I34" s="214">
        <f t="shared" si="0"/>
        <v>0</v>
      </c>
    </row>
    <row r="35" spans="1:9" x14ac:dyDescent="0.25">
      <c r="A35" s="224">
        <v>39692</v>
      </c>
      <c r="B35" s="212">
        <v>0</v>
      </c>
      <c r="C35" s="212">
        <v>0</v>
      </c>
      <c r="D35" s="212">
        <v>0</v>
      </c>
      <c r="E35" s="212">
        <v>0</v>
      </c>
      <c r="F35" s="212">
        <v>0</v>
      </c>
      <c r="G35" s="212">
        <v>0</v>
      </c>
      <c r="H35" s="212">
        <v>0</v>
      </c>
      <c r="I35" s="214">
        <f t="shared" si="0"/>
        <v>0</v>
      </c>
    </row>
    <row r="36" spans="1:9" x14ac:dyDescent="0.25">
      <c r="A36" s="224">
        <v>39722</v>
      </c>
      <c r="B36" s="212">
        <v>0</v>
      </c>
      <c r="C36" s="212">
        <v>0</v>
      </c>
      <c r="D36" s="212">
        <v>0</v>
      </c>
      <c r="E36" s="212">
        <v>0</v>
      </c>
      <c r="F36" s="212">
        <v>0</v>
      </c>
      <c r="G36" s="212">
        <v>0</v>
      </c>
      <c r="H36" s="212">
        <v>0</v>
      </c>
      <c r="I36" s="214">
        <f t="shared" si="0"/>
        <v>0</v>
      </c>
    </row>
    <row r="37" spans="1:9" x14ac:dyDescent="0.25">
      <c r="A37" s="224">
        <v>39753</v>
      </c>
      <c r="B37" s="212">
        <v>0</v>
      </c>
      <c r="C37" s="212">
        <v>0</v>
      </c>
      <c r="D37" s="212">
        <v>0</v>
      </c>
      <c r="E37" s="212">
        <v>0</v>
      </c>
      <c r="F37" s="212">
        <v>0</v>
      </c>
      <c r="G37" s="212">
        <v>0</v>
      </c>
      <c r="H37" s="212">
        <v>0</v>
      </c>
      <c r="I37" s="214">
        <f t="shared" si="0"/>
        <v>0</v>
      </c>
    </row>
    <row r="38" spans="1:9" x14ac:dyDescent="0.25">
      <c r="A38" s="224">
        <v>39783</v>
      </c>
      <c r="B38" s="212"/>
      <c r="C38" s="212"/>
      <c r="D38" s="212"/>
      <c r="E38" s="213"/>
      <c r="F38" s="212"/>
      <c r="G38" s="212"/>
      <c r="H38" s="212">
        <v>255000</v>
      </c>
      <c r="I38" s="214">
        <f t="shared" si="0"/>
        <v>255000</v>
      </c>
    </row>
    <row r="39" spans="1:9" x14ac:dyDescent="0.25">
      <c r="A39" s="224">
        <v>39814</v>
      </c>
      <c r="B39" s="212"/>
      <c r="C39" s="212"/>
      <c r="D39" s="212"/>
      <c r="E39" s="213"/>
      <c r="F39" s="212"/>
      <c r="G39" s="212"/>
      <c r="H39" s="212">
        <v>0</v>
      </c>
      <c r="I39" s="214">
        <f t="shared" si="0"/>
        <v>0</v>
      </c>
    </row>
    <row r="40" spans="1:9" x14ac:dyDescent="0.25">
      <c r="A40" s="224">
        <v>39845</v>
      </c>
      <c r="B40" s="212"/>
      <c r="C40" s="212"/>
      <c r="D40" s="212"/>
      <c r="E40" s="213"/>
      <c r="F40" s="212"/>
      <c r="G40" s="212"/>
      <c r="H40" s="212">
        <v>0</v>
      </c>
      <c r="I40" s="214">
        <f t="shared" si="0"/>
        <v>0</v>
      </c>
    </row>
    <row r="41" spans="1:9" x14ac:dyDescent="0.25">
      <c r="A41" s="224">
        <v>39873</v>
      </c>
      <c r="B41" s="212"/>
      <c r="C41" s="212"/>
      <c r="D41" s="212"/>
      <c r="E41" s="213"/>
      <c r="F41" s="212"/>
      <c r="G41" s="212"/>
      <c r="H41" s="212">
        <v>0</v>
      </c>
      <c r="I41" s="214">
        <f t="shared" si="0"/>
        <v>0</v>
      </c>
    </row>
    <row r="42" spans="1:9" x14ac:dyDescent="0.25">
      <c r="A42" s="224">
        <v>39904</v>
      </c>
      <c r="B42" s="212"/>
      <c r="C42" s="212"/>
      <c r="D42" s="212"/>
      <c r="E42" s="213"/>
      <c r="F42" s="212"/>
      <c r="G42" s="212"/>
      <c r="H42" s="212">
        <v>0</v>
      </c>
      <c r="I42" s="214">
        <f t="shared" si="0"/>
        <v>0</v>
      </c>
    </row>
    <row r="43" spans="1:9" x14ac:dyDescent="0.25">
      <c r="A43" s="224">
        <v>39934</v>
      </c>
      <c r="B43" s="212"/>
      <c r="C43" s="212"/>
      <c r="D43" s="212"/>
      <c r="E43" s="213"/>
      <c r="F43" s="212"/>
      <c r="G43" s="212"/>
      <c r="H43" s="212">
        <v>0</v>
      </c>
      <c r="I43" s="214">
        <f t="shared" si="0"/>
        <v>0</v>
      </c>
    </row>
    <row r="44" spans="1:9" x14ac:dyDescent="0.25">
      <c r="A44" s="224">
        <v>39965</v>
      </c>
      <c r="B44" s="212"/>
      <c r="C44" s="212"/>
      <c r="D44" s="212"/>
      <c r="E44" s="213"/>
      <c r="F44" s="212"/>
      <c r="G44" s="212"/>
      <c r="H44" s="212">
        <v>455000</v>
      </c>
      <c r="I44" s="214">
        <f t="shared" si="0"/>
        <v>455000</v>
      </c>
    </row>
    <row r="45" spans="1:9" x14ac:dyDescent="0.25">
      <c r="A45" s="224">
        <v>39995</v>
      </c>
      <c r="B45" s="212"/>
      <c r="C45" s="212"/>
      <c r="D45" s="212"/>
      <c r="E45" s="213"/>
      <c r="F45" s="212"/>
      <c r="G45" s="212"/>
      <c r="H45" s="212">
        <v>0</v>
      </c>
      <c r="I45" s="214">
        <f t="shared" si="0"/>
        <v>0</v>
      </c>
    </row>
    <row r="46" spans="1:9" x14ac:dyDescent="0.25">
      <c r="A46" s="224">
        <v>40026</v>
      </c>
      <c r="B46" s="212"/>
      <c r="C46" s="212"/>
      <c r="D46" s="212"/>
      <c r="E46" s="213"/>
      <c r="F46" s="212"/>
      <c r="G46" s="212"/>
      <c r="H46" s="212">
        <v>0</v>
      </c>
      <c r="I46" s="214">
        <f t="shared" si="0"/>
        <v>0</v>
      </c>
    </row>
    <row r="47" spans="1:9" x14ac:dyDescent="0.25">
      <c r="A47" s="224">
        <v>40057</v>
      </c>
      <c r="B47" s="212"/>
      <c r="C47" s="212"/>
      <c r="D47" s="212"/>
      <c r="E47" s="213"/>
      <c r="F47" s="212"/>
      <c r="G47" s="212"/>
      <c r="H47" s="212">
        <v>0</v>
      </c>
      <c r="I47" s="214">
        <f t="shared" si="0"/>
        <v>0</v>
      </c>
    </row>
    <row r="48" spans="1:9" x14ac:dyDescent="0.25">
      <c r="A48" s="224">
        <v>40087</v>
      </c>
      <c r="B48" s="212"/>
      <c r="C48" s="212"/>
      <c r="D48" s="212"/>
      <c r="E48" s="213"/>
      <c r="F48" s="212"/>
      <c r="G48" s="212"/>
      <c r="H48" s="212">
        <v>0</v>
      </c>
      <c r="I48" s="214">
        <f t="shared" si="0"/>
        <v>0</v>
      </c>
    </row>
    <row r="49" spans="1:256" x14ac:dyDescent="0.25">
      <c r="A49" s="224">
        <v>40118</v>
      </c>
      <c r="B49" s="212"/>
      <c r="C49" s="212"/>
      <c r="D49" s="212"/>
      <c r="E49" s="213"/>
      <c r="F49" s="212"/>
      <c r="G49" s="212"/>
      <c r="H49" s="212">
        <v>0</v>
      </c>
      <c r="I49" s="214">
        <f t="shared" si="0"/>
        <v>0</v>
      </c>
    </row>
    <row r="50" spans="1:256" x14ac:dyDescent="0.25">
      <c r="A50" s="224">
        <v>40148</v>
      </c>
      <c r="B50" s="212"/>
      <c r="C50" s="212"/>
      <c r="D50" s="212"/>
      <c r="E50" s="213"/>
      <c r="F50" s="212"/>
      <c r="G50" s="212"/>
      <c r="H50" s="212">
        <v>160000</v>
      </c>
      <c r="I50" s="214">
        <f t="shared" si="0"/>
        <v>160000</v>
      </c>
    </row>
    <row r="51" spans="1:256" x14ac:dyDescent="0.25">
      <c r="A51" s="224">
        <v>40179</v>
      </c>
      <c r="B51" s="212"/>
      <c r="C51" s="212"/>
      <c r="D51" s="212"/>
      <c r="E51" s="213"/>
      <c r="F51" s="212"/>
      <c r="G51" s="212"/>
      <c r="H51" s="212">
        <v>0</v>
      </c>
      <c r="I51" s="214">
        <f t="shared" si="0"/>
        <v>0</v>
      </c>
    </row>
    <row r="52" spans="1:256" x14ac:dyDescent="0.25">
      <c r="A52" s="224">
        <v>40330</v>
      </c>
      <c r="B52" s="212"/>
      <c r="C52" s="212"/>
      <c r="D52" s="212"/>
      <c r="E52" s="213"/>
      <c r="F52" s="212"/>
      <c r="G52" s="212"/>
      <c r="H52" s="212">
        <v>195000</v>
      </c>
      <c r="I52" s="214">
        <f t="shared" si="0"/>
        <v>195000</v>
      </c>
    </row>
    <row r="53" spans="1:256" x14ac:dyDescent="0.25">
      <c r="A53" s="224" t="s">
        <v>870</v>
      </c>
      <c r="B53" s="212"/>
      <c r="C53" s="212"/>
      <c r="D53" s="212"/>
      <c r="E53" s="213"/>
      <c r="F53" s="212"/>
      <c r="G53" s="212"/>
      <c r="H53" s="212">
        <v>2665000</v>
      </c>
      <c r="I53" s="214">
        <f t="shared" si="0"/>
        <v>2665000</v>
      </c>
    </row>
    <row r="54" spans="1:256" x14ac:dyDescent="0.25">
      <c r="A54" s="224"/>
      <c r="B54" s="212"/>
      <c r="C54" s="212"/>
      <c r="D54" s="212"/>
      <c r="E54" s="213"/>
      <c r="F54" s="212"/>
      <c r="G54" s="212"/>
      <c r="H54" s="212"/>
      <c r="I54" s="214"/>
    </row>
    <row r="55" spans="1:256" x14ac:dyDescent="0.25">
      <c r="A55" s="224"/>
      <c r="B55" s="212"/>
      <c r="C55" s="212"/>
      <c r="D55" s="212"/>
      <c r="E55" s="213"/>
      <c r="F55" s="212"/>
      <c r="G55" s="212"/>
      <c r="H55" s="212"/>
      <c r="I55" s="214"/>
    </row>
    <row r="56" spans="1:256" x14ac:dyDescent="0.25">
      <c r="A56" s="224"/>
      <c r="B56" s="212"/>
      <c r="C56" s="212"/>
      <c r="D56" s="212"/>
      <c r="E56" s="213"/>
      <c r="F56" s="212"/>
      <c r="G56" s="212"/>
      <c r="H56" s="212"/>
      <c r="I56" s="214"/>
    </row>
    <row r="57" spans="1:256" s="217" customFormat="1" x14ac:dyDescent="0.25">
      <c r="A57" s="345"/>
      <c r="B57" s="212"/>
      <c r="C57" s="212"/>
      <c r="D57" s="212"/>
      <c r="E57" s="216"/>
      <c r="F57" s="212"/>
      <c r="G57" s="212"/>
      <c r="H57" s="215"/>
      <c r="I57" s="21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</row>
    <row r="58" spans="1:256" x14ac:dyDescent="0.25">
      <c r="A58" s="220" t="s">
        <v>46</v>
      </c>
      <c r="B58" s="218">
        <f t="shared" ref="B58:H58" si="1">SUM(B11:B57)</f>
        <v>165000</v>
      </c>
      <c r="C58" s="218">
        <f>SUM(C11:C57)</f>
        <v>3965000</v>
      </c>
      <c r="D58" s="218">
        <f t="shared" si="1"/>
        <v>3965000</v>
      </c>
      <c r="E58" s="219">
        <f t="shared" si="1"/>
        <v>0</v>
      </c>
      <c r="F58" s="218">
        <f t="shared" si="1"/>
        <v>335000</v>
      </c>
      <c r="G58" s="218">
        <f t="shared" si="1"/>
        <v>165000</v>
      </c>
      <c r="H58" s="218">
        <f t="shared" si="1"/>
        <v>13185000</v>
      </c>
      <c r="I58" s="218">
        <f>SUM(B58:H58)</f>
        <v>21780000</v>
      </c>
    </row>
    <row r="59" spans="1:256" x14ac:dyDescent="0.25">
      <c r="A59" s="3" t="s">
        <v>110</v>
      </c>
      <c r="B59" s="212">
        <f>B8-B11</f>
        <v>0</v>
      </c>
      <c r="C59" s="212">
        <f t="shared" ref="C59:H59" si="2">C8-C58</f>
        <v>0</v>
      </c>
      <c r="D59" s="212">
        <f t="shared" si="2"/>
        <v>0</v>
      </c>
      <c r="E59" s="212">
        <f t="shared" si="2"/>
        <v>0</v>
      </c>
      <c r="F59" s="212">
        <f t="shared" si="2"/>
        <v>0</v>
      </c>
      <c r="G59" s="212">
        <f t="shared" si="2"/>
        <v>0</v>
      </c>
      <c r="H59" s="212">
        <f t="shared" si="2"/>
        <v>0</v>
      </c>
      <c r="I59" s="212">
        <f>SUM(B59:H59)</f>
        <v>0</v>
      </c>
    </row>
    <row r="60" spans="1:256" x14ac:dyDescent="0.25">
      <c r="B60" s="212"/>
      <c r="C60" s="212"/>
      <c r="D60" s="212"/>
      <c r="E60" s="213"/>
      <c r="F60" s="212"/>
      <c r="G60" s="212"/>
      <c r="H60" s="212"/>
      <c r="I60" s="214"/>
    </row>
    <row r="61" spans="1:256" x14ac:dyDescent="0.25">
      <c r="B61" s="221" t="s">
        <v>219</v>
      </c>
      <c r="C61" s="212">
        <f>SUM(B59:E59)</f>
        <v>0</v>
      </c>
      <c r="D61" s="212"/>
      <c r="E61" s="4"/>
      <c r="F61" s="212" t="s">
        <v>220</v>
      </c>
      <c r="G61" s="212">
        <f>SUM(F59:H59)</f>
        <v>0</v>
      </c>
      <c r="H61" s="212"/>
      <c r="I61" s="214"/>
    </row>
    <row r="62" spans="1:256" x14ac:dyDescent="0.25">
      <c r="C62" s="212"/>
      <c r="D62" s="212"/>
      <c r="E62" s="212"/>
      <c r="F62" s="212"/>
      <c r="G62" s="212"/>
      <c r="H62" s="212"/>
      <c r="I62" s="214"/>
    </row>
    <row r="63" spans="1:256" x14ac:dyDescent="0.25">
      <c r="A63" s="250" t="s">
        <v>242</v>
      </c>
      <c r="C63" s="212"/>
      <c r="D63" s="212"/>
      <c r="E63" s="212"/>
      <c r="F63" s="212"/>
      <c r="G63" s="212"/>
      <c r="H63" s="212"/>
      <c r="I63" s="214"/>
    </row>
    <row r="64" spans="1:256" x14ac:dyDescent="0.25">
      <c r="C64" s="212"/>
      <c r="D64" s="212"/>
      <c r="E64" s="212"/>
      <c r="F64" s="212"/>
      <c r="G64" s="212"/>
      <c r="H64" s="212"/>
      <c r="I64" s="214"/>
    </row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pans="8:12" x14ac:dyDescent="0.25">
      <c r="H81" s="3"/>
    </row>
    <row r="82" spans="8:12" x14ac:dyDescent="0.25">
      <c r="H82" s="3"/>
    </row>
    <row r="83" spans="8:12" x14ac:dyDescent="0.25">
      <c r="H83" s="3"/>
    </row>
    <row r="84" spans="8:12" x14ac:dyDescent="0.25">
      <c r="H84" s="3"/>
    </row>
    <row r="85" spans="8:12" x14ac:dyDescent="0.25">
      <c r="H85" s="3"/>
    </row>
    <row r="86" spans="8:12" x14ac:dyDescent="0.25">
      <c r="H86" s="3"/>
    </row>
    <row r="87" spans="8:12" x14ac:dyDescent="0.25">
      <c r="H87" s="3"/>
    </row>
    <row r="88" spans="8:12" x14ac:dyDescent="0.25">
      <c r="H88" s="3"/>
    </row>
    <row r="89" spans="8:12" x14ac:dyDescent="0.25">
      <c r="H89" s="3"/>
    </row>
    <row r="90" spans="8:12" x14ac:dyDescent="0.25">
      <c r="H90" s="3"/>
    </row>
    <row r="91" spans="8:12" x14ac:dyDescent="0.25">
      <c r="H91" s="3"/>
    </row>
    <row r="92" spans="8:12" x14ac:dyDescent="0.25">
      <c r="H92" s="3"/>
    </row>
    <row r="93" spans="8:12" x14ac:dyDescent="0.25">
      <c r="H93" s="3"/>
    </row>
    <row r="94" spans="8:12" x14ac:dyDescent="0.25">
      <c r="H94" s="3"/>
      <c r="L94" s="3">
        <v>0</v>
      </c>
    </row>
    <row r="95" spans="8:12" x14ac:dyDescent="0.25">
      <c r="H95" s="3"/>
    </row>
    <row r="96" spans="8:12" x14ac:dyDescent="0.25">
      <c r="H96" s="3"/>
    </row>
    <row r="97" spans="8:8" x14ac:dyDescent="0.25">
      <c r="H97" s="3"/>
    </row>
    <row r="98" spans="8:8" x14ac:dyDescent="0.25">
      <c r="H98" s="3"/>
    </row>
    <row r="99" spans="8:8" x14ac:dyDescent="0.25">
      <c r="H99" s="3"/>
    </row>
    <row r="100" spans="8:8" x14ac:dyDescent="0.25">
      <c r="H100" s="3"/>
    </row>
    <row r="101" spans="8:8" x14ac:dyDescent="0.25">
      <c r="H101" s="3"/>
    </row>
    <row r="102" spans="8:8" x14ac:dyDescent="0.25">
      <c r="H102" s="3"/>
    </row>
    <row r="103" spans="8:8" x14ac:dyDescent="0.25">
      <c r="H103" s="3"/>
    </row>
    <row r="104" spans="8:8" x14ac:dyDescent="0.25">
      <c r="H104" s="3"/>
    </row>
    <row r="105" spans="8:8" x14ac:dyDescent="0.25">
      <c r="H105" s="3"/>
    </row>
    <row r="106" spans="8:8" x14ac:dyDescent="0.25">
      <c r="H106" s="3"/>
    </row>
    <row r="107" spans="8:8" x14ac:dyDescent="0.25">
      <c r="H107" s="3"/>
    </row>
    <row r="108" spans="8:8" x14ac:dyDescent="0.25">
      <c r="H108" s="3"/>
    </row>
    <row r="109" spans="8:8" x14ac:dyDescent="0.25">
      <c r="H109" s="3"/>
    </row>
    <row r="110" spans="8:8" x14ac:dyDescent="0.25">
      <c r="H110" s="3"/>
    </row>
    <row r="111" spans="8:8" x14ac:dyDescent="0.25">
      <c r="H111" s="3"/>
    </row>
    <row r="112" spans="8:8" x14ac:dyDescent="0.25">
      <c r="H112" s="3"/>
    </row>
    <row r="113" s="3" customFormat="1" x14ac:dyDescent="0.25"/>
    <row r="114" s="3" customFormat="1" x14ac:dyDescent="0.25"/>
    <row r="115" s="3" customFormat="1" x14ac:dyDescent="0.25"/>
    <row r="116" s="3" customFormat="1" x14ac:dyDescent="0.25"/>
    <row r="117" s="3" customFormat="1" x14ac:dyDescent="0.25"/>
    <row r="118" s="3" customFormat="1" x14ac:dyDescent="0.25"/>
    <row r="119" s="3" customFormat="1" x14ac:dyDescent="0.25"/>
    <row r="120" s="3" customFormat="1" x14ac:dyDescent="0.25"/>
    <row r="121" s="3" customFormat="1" x14ac:dyDescent="0.25"/>
    <row r="122" s="3" customFormat="1" x14ac:dyDescent="0.25"/>
    <row r="123" s="3" customFormat="1" x14ac:dyDescent="0.25"/>
    <row r="124" s="3" customFormat="1" x14ac:dyDescent="0.25"/>
    <row r="125" s="3" customFormat="1" x14ac:dyDescent="0.25"/>
    <row r="126" s="3" customFormat="1" x14ac:dyDescent="0.25"/>
    <row r="127" s="3" customFormat="1" x14ac:dyDescent="0.25"/>
    <row r="128" s="3" customFormat="1" x14ac:dyDescent="0.25"/>
    <row r="129" s="3" customFormat="1" x14ac:dyDescent="0.25"/>
    <row r="130" s="3" customFormat="1" x14ac:dyDescent="0.25"/>
    <row r="131" s="3" customFormat="1" x14ac:dyDescent="0.25"/>
    <row r="132" s="3" customFormat="1" x14ac:dyDescent="0.25"/>
    <row r="133" s="3" customFormat="1" x14ac:dyDescent="0.25"/>
    <row r="134" s="3" customFormat="1" x14ac:dyDescent="0.25"/>
    <row r="135" s="3" customFormat="1" x14ac:dyDescent="0.25"/>
    <row r="136" s="3" customFormat="1" x14ac:dyDescent="0.25"/>
    <row r="137" s="3" customFormat="1" x14ac:dyDescent="0.25"/>
    <row r="138" s="3" customFormat="1" x14ac:dyDescent="0.25"/>
    <row r="139" s="3" customFormat="1" x14ac:dyDescent="0.25"/>
    <row r="140" s="3" customFormat="1" x14ac:dyDescent="0.25"/>
    <row r="141" s="3" customFormat="1" x14ac:dyDescent="0.25"/>
    <row r="142" s="3" customFormat="1" x14ac:dyDescent="0.25"/>
    <row r="143" s="3" customFormat="1" x14ac:dyDescent="0.25"/>
    <row r="14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="3" customFormat="1" x14ac:dyDescent="0.25"/>
    <row r="546" s="3" customFormat="1" x14ac:dyDescent="0.25"/>
    <row r="547" s="3" customFormat="1" x14ac:dyDescent="0.25"/>
    <row r="548" s="3" customFormat="1" x14ac:dyDescent="0.25"/>
    <row r="549" s="3" customFormat="1" x14ac:dyDescent="0.25"/>
    <row r="550" s="3" customFormat="1" x14ac:dyDescent="0.25"/>
    <row r="551" s="3" customFormat="1" x14ac:dyDescent="0.25"/>
    <row r="552" s="3" customFormat="1" x14ac:dyDescent="0.25"/>
    <row r="553" s="3" customFormat="1" x14ac:dyDescent="0.25"/>
    <row r="554" s="3" customFormat="1" x14ac:dyDescent="0.25"/>
    <row r="555" s="3" customFormat="1" x14ac:dyDescent="0.25"/>
    <row r="556" s="3" customFormat="1" x14ac:dyDescent="0.25"/>
    <row r="557" s="3" customFormat="1" x14ac:dyDescent="0.25"/>
    <row r="558" s="3" customFormat="1" x14ac:dyDescent="0.25"/>
    <row r="559" s="3" customFormat="1" x14ac:dyDescent="0.25"/>
    <row r="560" s="3" customFormat="1" x14ac:dyDescent="0.25"/>
    <row r="561" s="3" customFormat="1" x14ac:dyDescent="0.25"/>
    <row r="562" s="3" customFormat="1" x14ac:dyDescent="0.25"/>
    <row r="563" s="3" customFormat="1" x14ac:dyDescent="0.25"/>
    <row r="564" s="3" customFormat="1" x14ac:dyDescent="0.25"/>
    <row r="565" s="3" customFormat="1" x14ac:dyDescent="0.25"/>
    <row r="566" s="3" customFormat="1" x14ac:dyDescent="0.25"/>
    <row r="567" s="3" customFormat="1" x14ac:dyDescent="0.25"/>
    <row r="568" s="3" customFormat="1" x14ac:dyDescent="0.25"/>
    <row r="569" s="3" customFormat="1" x14ac:dyDescent="0.25"/>
    <row r="570" s="3" customFormat="1" x14ac:dyDescent="0.25"/>
    <row r="571" s="3" customFormat="1" x14ac:dyDescent="0.25"/>
    <row r="572" s="3" customFormat="1" x14ac:dyDescent="0.25"/>
    <row r="573" s="3" customFormat="1" x14ac:dyDescent="0.25"/>
    <row r="574" s="3" customFormat="1" x14ac:dyDescent="0.25"/>
    <row r="575" s="3" customFormat="1" x14ac:dyDescent="0.25"/>
    <row r="576" s="3" customFormat="1" x14ac:dyDescent="0.25"/>
    <row r="577" s="3" customFormat="1" x14ac:dyDescent="0.25"/>
    <row r="578" s="3" customFormat="1" x14ac:dyDescent="0.25"/>
    <row r="579" s="3" customFormat="1" x14ac:dyDescent="0.25"/>
    <row r="580" s="3" customFormat="1" x14ac:dyDescent="0.25"/>
    <row r="581" s="3" customFormat="1" x14ac:dyDescent="0.25"/>
    <row r="582" s="3" customFormat="1" x14ac:dyDescent="0.25"/>
    <row r="583" s="3" customFormat="1" x14ac:dyDescent="0.25"/>
    <row r="584" s="3" customFormat="1" x14ac:dyDescent="0.25"/>
    <row r="585" s="3" customFormat="1" x14ac:dyDescent="0.25"/>
    <row r="586" s="3" customFormat="1" x14ac:dyDescent="0.25"/>
    <row r="587" s="3" customFormat="1" x14ac:dyDescent="0.25"/>
    <row r="588" s="3" customFormat="1" x14ac:dyDescent="0.25"/>
    <row r="589" s="3" customFormat="1" x14ac:dyDescent="0.25"/>
    <row r="590" s="3" customFormat="1" x14ac:dyDescent="0.25"/>
    <row r="591" s="3" customFormat="1" x14ac:dyDescent="0.25"/>
    <row r="592" s="3" customFormat="1" x14ac:dyDescent="0.25"/>
    <row r="593" s="3" customFormat="1" x14ac:dyDescent="0.25"/>
    <row r="594" s="3" customFormat="1" x14ac:dyDescent="0.25"/>
    <row r="595" s="3" customFormat="1" x14ac:dyDescent="0.25"/>
    <row r="596" s="3" customFormat="1" x14ac:dyDescent="0.25"/>
    <row r="597" s="3" customFormat="1" x14ac:dyDescent="0.25"/>
    <row r="598" s="3" customFormat="1" x14ac:dyDescent="0.25"/>
    <row r="599" s="3" customFormat="1" x14ac:dyDescent="0.25"/>
    <row r="600" s="3" customFormat="1" x14ac:dyDescent="0.25"/>
    <row r="601" s="3" customFormat="1" x14ac:dyDescent="0.25"/>
    <row r="602" s="3" customFormat="1" x14ac:dyDescent="0.25"/>
    <row r="603" s="3" customFormat="1" x14ac:dyDescent="0.25"/>
    <row r="604" s="3" customFormat="1" x14ac:dyDescent="0.25"/>
    <row r="605" s="3" customFormat="1" x14ac:dyDescent="0.25"/>
    <row r="606" s="3" customFormat="1" x14ac:dyDescent="0.25"/>
    <row r="607" s="3" customFormat="1" x14ac:dyDescent="0.25"/>
    <row r="608" s="3" customFormat="1" x14ac:dyDescent="0.25"/>
    <row r="609" s="3" customFormat="1" x14ac:dyDescent="0.25"/>
    <row r="610" s="3" customFormat="1" x14ac:dyDescent="0.25"/>
    <row r="611" s="3" customFormat="1" x14ac:dyDescent="0.25"/>
    <row r="612" s="3" customFormat="1" x14ac:dyDescent="0.25"/>
    <row r="613" s="3" customFormat="1" x14ac:dyDescent="0.25"/>
    <row r="614" s="3" customFormat="1" x14ac:dyDescent="0.25"/>
    <row r="615" s="3" customFormat="1" x14ac:dyDescent="0.25"/>
    <row r="616" s="3" customFormat="1" x14ac:dyDescent="0.25"/>
    <row r="617" s="3" customFormat="1" x14ac:dyDescent="0.25"/>
    <row r="618" s="3" customFormat="1" x14ac:dyDescent="0.25"/>
    <row r="619" s="3" customFormat="1" x14ac:dyDescent="0.25"/>
    <row r="620" s="3" customFormat="1" x14ac:dyDescent="0.25"/>
    <row r="621" s="3" customFormat="1" x14ac:dyDescent="0.25"/>
    <row r="622" s="3" customFormat="1" x14ac:dyDescent="0.25"/>
    <row r="623" s="3" customFormat="1" x14ac:dyDescent="0.25"/>
    <row r="624" s="3" customFormat="1" x14ac:dyDescent="0.25"/>
    <row r="625" s="3" customFormat="1" x14ac:dyDescent="0.25"/>
    <row r="626" s="3" customFormat="1" x14ac:dyDescent="0.25"/>
    <row r="627" s="3" customFormat="1" x14ac:dyDescent="0.25"/>
    <row r="628" s="3" customFormat="1" x14ac:dyDescent="0.25"/>
    <row r="629" s="3" customFormat="1" x14ac:dyDescent="0.25"/>
    <row r="630" s="3" customFormat="1" x14ac:dyDescent="0.25"/>
    <row r="631" s="3" customFormat="1" x14ac:dyDescent="0.25"/>
    <row r="632" s="3" customFormat="1" x14ac:dyDescent="0.25"/>
    <row r="633" s="3" customFormat="1" x14ac:dyDescent="0.25"/>
    <row r="634" s="3" customFormat="1" x14ac:dyDescent="0.25"/>
    <row r="635" s="3" customFormat="1" x14ac:dyDescent="0.25"/>
    <row r="636" s="3" customFormat="1" x14ac:dyDescent="0.25"/>
    <row r="637" s="3" customFormat="1" x14ac:dyDescent="0.25"/>
    <row r="638" s="3" customFormat="1" x14ac:dyDescent="0.25"/>
    <row r="639" s="3" customFormat="1" x14ac:dyDescent="0.25"/>
    <row r="640" s="3" customFormat="1" x14ac:dyDescent="0.25"/>
    <row r="641" s="3" customFormat="1" x14ac:dyDescent="0.25"/>
    <row r="642" s="3" customFormat="1" x14ac:dyDescent="0.25"/>
    <row r="643" s="3" customFormat="1" x14ac:dyDescent="0.25"/>
    <row r="644" s="3" customFormat="1" x14ac:dyDescent="0.25"/>
    <row r="645" s="3" customFormat="1" x14ac:dyDescent="0.25"/>
    <row r="646" s="3" customFormat="1" x14ac:dyDescent="0.25"/>
    <row r="647" s="3" customFormat="1" x14ac:dyDescent="0.25"/>
    <row r="648" s="3" customFormat="1" x14ac:dyDescent="0.25"/>
    <row r="649" s="3" customFormat="1" x14ac:dyDescent="0.25"/>
    <row r="650" s="3" customFormat="1" x14ac:dyDescent="0.25"/>
    <row r="651" s="3" customFormat="1" x14ac:dyDescent="0.25"/>
    <row r="652" s="3" customFormat="1" x14ac:dyDescent="0.25"/>
    <row r="653" s="3" customFormat="1" x14ac:dyDescent="0.25"/>
    <row r="654" s="3" customFormat="1" x14ac:dyDescent="0.25"/>
    <row r="655" s="3" customFormat="1" x14ac:dyDescent="0.25"/>
    <row r="656" s="3" customFormat="1" x14ac:dyDescent="0.25"/>
    <row r="657" s="3" customFormat="1" x14ac:dyDescent="0.25"/>
    <row r="658" s="3" customFormat="1" x14ac:dyDescent="0.25"/>
    <row r="659" s="3" customFormat="1" x14ac:dyDescent="0.25"/>
    <row r="660" s="3" customFormat="1" x14ac:dyDescent="0.25"/>
    <row r="661" s="3" customFormat="1" x14ac:dyDescent="0.25"/>
    <row r="662" s="3" customFormat="1" x14ac:dyDescent="0.25"/>
    <row r="663" s="3" customFormat="1" x14ac:dyDescent="0.25"/>
    <row r="664" s="3" customFormat="1" x14ac:dyDescent="0.25"/>
    <row r="665" s="3" customFormat="1" x14ac:dyDescent="0.25"/>
    <row r="666" s="3" customFormat="1" x14ac:dyDescent="0.25"/>
    <row r="667" s="3" customFormat="1" x14ac:dyDescent="0.25"/>
    <row r="668" s="3" customFormat="1" x14ac:dyDescent="0.25"/>
    <row r="669" s="3" customFormat="1" x14ac:dyDescent="0.25"/>
    <row r="670" s="3" customFormat="1" x14ac:dyDescent="0.25"/>
    <row r="671" s="3" customFormat="1" x14ac:dyDescent="0.25"/>
    <row r="672" s="3" customFormat="1" x14ac:dyDescent="0.25"/>
    <row r="673" s="3" customFormat="1" x14ac:dyDescent="0.25"/>
    <row r="674" s="3" customFormat="1" x14ac:dyDescent="0.25"/>
    <row r="675" s="3" customFormat="1" x14ac:dyDescent="0.25"/>
    <row r="676" s="3" customFormat="1" x14ac:dyDescent="0.25"/>
    <row r="677" s="3" customFormat="1" x14ac:dyDescent="0.25"/>
    <row r="678" s="3" customFormat="1" x14ac:dyDescent="0.25"/>
    <row r="679" s="3" customFormat="1" x14ac:dyDescent="0.25"/>
    <row r="680" s="3" customFormat="1" x14ac:dyDescent="0.25"/>
    <row r="681" s="3" customFormat="1" x14ac:dyDescent="0.25"/>
    <row r="682" s="3" customFormat="1" x14ac:dyDescent="0.25"/>
    <row r="683" s="3" customFormat="1" x14ac:dyDescent="0.25"/>
    <row r="684" s="3" customFormat="1" x14ac:dyDescent="0.25"/>
    <row r="685" s="3" customFormat="1" x14ac:dyDescent="0.25"/>
    <row r="686" s="3" customFormat="1" x14ac:dyDescent="0.25"/>
    <row r="687" s="3" customFormat="1" x14ac:dyDescent="0.25"/>
    <row r="688" s="3" customFormat="1" x14ac:dyDescent="0.25"/>
    <row r="689" s="3" customFormat="1" x14ac:dyDescent="0.25"/>
    <row r="690" s="3" customFormat="1" x14ac:dyDescent="0.25"/>
    <row r="691" s="3" customFormat="1" x14ac:dyDescent="0.25"/>
    <row r="692" s="3" customFormat="1" x14ac:dyDescent="0.25"/>
    <row r="693" s="3" customFormat="1" x14ac:dyDescent="0.25"/>
    <row r="694" s="3" customFormat="1" x14ac:dyDescent="0.25"/>
    <row r="695" s="3" customFormat="1" x14ac:dyDescent="0.25"/>
    <row r="696" s="3" customFormat="1" x14ac:dyDescent="0.25"/>
    <row r="697" s="3" customFormat="1" x14ac:dyDescent="0.25"/>
    <row r="698" s="3" customFormat="1" x14ac:dyDescent="0.25"/>
    <row r="699" s="3" customFormat="1" x14ac:dyDescent="0.25"/>
    <row r="700" s="3" customFormat="1" x14ac:dyDescent="0.25"/>
    <row r="701" s="3" customFormat="1" x14ac:dyDescent="0.25"/>
    <row r="702" s="3" customFormat="1" x14ac:dyDescent="0.25"/>
    <row r="703" s="3" customFormat="1" x14ac:dyDescent="0.25"/>
    <row r="704" s="3" customFormat="1" x14ac:dyDescent="0.25"/>
    <row r="705" s="3" customFormat="1" x14ac:dyDescent="0.25"/>
    <row r="706" s="3" customFormat="1" x14ac:dyDescent="0.25"/>
    <row r="707" s="3" customFormat="1" x14ac:dyDescent="0.25"/>
    <row r="708" s="3" customFormat="1" x14ac:dyDescent="0.25"/>
    <row r="709" s="3" customFormat="1" x14ac:dyDescent="0.25"/>
    <row r="710" s="3" customFormat="1" x14ac:dyDescent="0.25"/>
    <row r="711" s="3" customFormat="1" x14ac:dyDescent="0.25"/>
    <row r="712" s="3" customFormat="1" x14ac:dyDescent="0.25"/>
    <row r="713" s="3" customFormat="1" x14ac:dyDescent="0.25"/>
    <row r="714" s="3" customFormat="1" x14ac:dyDescent="0.25"/>
    <row r="715" s="3" customFormat="1" x14ac:dyDescent="0.25"/>
    <row r="716" s="3" customFormat="1" x14ac:dyDescent="0.25"/>
    <row r="717" s="3" customFormat="1" x14ac:dyDescent="0.25"/>
    <row r="718" s="3" customFormat="1" x14ac:dyDescent="0.25"/>
    <row r="719" s="3" customFormat="1" x14ac:dyDescent="0.25"/>
    <row r="720" s="3" customFormat="1" x14ac:dyDescent="0.25"/>
    <row r="721" s="3" customFormat="1" x14ac:dyDescent="0.25"/>
    <row r="722" s="3" customFormat="1" x14ac:dyDescent="0.25"/>
    <row r="723" s="3" customFormat="1" x14ac:dyDescent="0.25"/>
    <row r="724" s="3" customFormat="1" x14ac:dyDescent="0.25"/>
    <row r="725" s="3" customFormat="1" x14ac:dyDescent="0.25"/>
    <row r="726" s="3" customFormat="1" x14ac:dyDescent="0.25"/>
    <row r="727" s="3" customFormat="1" x14ac:dyDescent="0.25"/>
    <row r="728" s="3" customFormat="1" x14ac:dyDescent="0.25"/>
    <row r="729" s="3" customFormat="1" x14ac:dyDescent="0.25"/>
    <row r="730" s="3" customFormat="1" x14ac:dyDescent="0.25"/>
    <row r="731" s="3" customFormat="1" x14ac:dyDescent="0.25"/>
    <row r="732" s="3" customFormat="1" x14ac:dyDescent="0.25"/>
    <row r="733" s="3" customFormat="1" x14ac:dyDescent="0.25"/>
    <row r="734" s="3" customFormat="1" x14ac:dyDescent="0.25"/>
    <row r="735" s="3" customFormat="1" x14ac:dyDescent="0.25"/>
    <row r="736" s="3" customFormat="1" x14ac:dyDescent="0.25"/>
    <row r="737" s="3" customFormat="1" x14ac:dyDescent="0.25"/>
    <row r="738" s="3" customFormat="1" x14ac:dyDescent="0.25"/>
    <row r="739" s="3" customFormat="1" x14ac:dyDescent="0.25"/>
    <row r="740" s="3" customFormat="1" x14ac:dyDescent="0.25"/>
    <row r="741" s="3" customFormat="1" x14ac:dyDescent="0.25"/>
    <row r="742" s="3" customFormat="1" x14ac:dyDescent="0.25"/>
    <row r="743" s="3" customFormat="1" x14ac:dyDescent="0.25"/>
    <row r="744" s="3" customFormat="1" x14ac:dyDescent="0.25"/>
    <row r="745" s="3" customFormat="1" x14ac:dyDescent="0.25"/>
    <row r="746" s="3" customFormat="1" x14ac:dyDescent="0.25"/>
    <row r="747" s="3" customFormat="1" x14ac:dyDescent="0.25"/>
    <row r="748" s="3" customFormat="1" x14ac:dyDescent="0.25"/>
    <row r="749" s="3" customFormat="1" x14ac:dyDescent="0.25"/>
    <row r="750" s="3" customFormat="1" x14ac:dyDescent="0.25"/>
    <row r="751" s="3" customFormat="1" x14ac:dyDescent="0.25"/>
    <row r="752" s="3" customFormat="1" x14ac:dyDescent="0.25"/>
    <row r="753" s="3" customFormat="1" x14ac:dyDescent="0.25"/>
    <row r="754" s="3" customFormat="1" x14ac:dyDescent="0.25"/>
    <row r="755" s="3" customFormat="1" x14ac:dyDescent="0.25"/>
    <row r="756" s="3" customFormat="1" x14ac:dyDescent="0.25"/>
    <row r="757" s="3" customFormat="1" x14ac:dyDescent="0.25"/>
    <row r="758" s="3" customFormat="1" x14ac:dyDescent="0.25"/>
    <row r="759" s="3" customFormat="1" x14ac:dyDescent="0.25"/>
    <row r="760" s="3" customFormat="1" x14ac:dyDescent="0.25"/>
    <row r="761" s="3" customFormat="1" x14ac:dyDescent="0.25"/>
    <row r="762" s="3" customFormat="1" x14ac:dyDescent="0.25"/>
    <row r="763" s="3" customFormat="1" x14ac:dyDescent="0.25"/>
    <row r="764" s="3" customFormat="1" x14ac:dyDescent="0.25"/>
    <row r="765" s="3" customFormat="1" x14ac:dyDescent="0.25"/>
    <row r="766" s="3" customFormat="1" x14ac:dyDescent="0.25"/>
    <row r="767" s="3" customFormat="1" x14ac:dyDescent="0.25"/>
    <row r="768" s="3" customFormat="1" x14ac:dyDescent="0.25"/>
    <row r="769" s="3" customFormat="1" x14ac:dyDescent="0.25"/>
    <row r="770" s="3" customFormat="1" x14ac:dyDescent="0.25"/>
    <row r="771" s="3" customFormat="1" x14ac:dyDescent="0.25"/>
    <row r="772" s="3" customFormat="1" x14ac:dyDescent="0.25"/>
    <row r="773" s="3" customFormat="1" x14ac:dyDescent="0.25"/>
    <row r="774" s="3" customFormat="1" x14ac:dyDescent="0.25"/>
    <row r="775" s="3" customFormat="1" x14ac:dyDescent="0.25"/>
    <row r="776" s="3" customFormat="1" x14ac:dyDescent="0.25"/>
    <row r="777" s="3" customFormat="1" x14ac:dyDescent="0.25"/>
    <row r="778" s="3" customFormat="1" x14ac:dyDescent="0.25"/>
    <row r="779" s="3" customFormat="1" x14ac:dyDescent="0.25"/>
    <row r="780" s="3" customFormat="1" x14ac:dyDescent="0.25"/>
    <row r="781" s="3" customFormat="1" x14ac:dyDescent="0.25"/>
    <row r="782" s="3" customFormat="1" x14ac:dyDescent="0.25"/>
    <row r="783" s="3" customFormat="1" x14ac:dyDescent="0.25"/>
    <row r="784" s="3" customFormat="1" x14ac:dyDescent="0.25"/>
    <row r="785" s="3" customFormat="1" x14ac:dyDescent="0.25"/>
    <row r="786" s="3" customFormat="1" x14ac:dyDescent="0.25"/>
    <row r="787" s="3" customFormat="1" x14ac:dyDescent="0.25"/>
    <row r="788" s="3" customFormat="1" x14ac:dyDescent="0.25"/>
    <row r="789" s="3" customFormat="1" x14ac:dyDescent="0.25"/>
    <row r="790" s="3" customFormat="1" x14ac:dyDescent="0.25"/>
    <row r="791" s="3" customFormat="1" x14ac:dyDescent="0.25"/>
    <row r="792" s="3" customFormat="1" x14ac:dyDescent="0.25"/>
    <row r="793" s="3" customFormat="1" x14ac:dyDescent="0.25"/>
    <row r="794" s="3" customFormat="1" x14ac:dyDescent="0.25"/>
    <row r="795" s="3" customFormat="1" x14ac:dyDescent="0.25"/>
    <row r="796" s="3" customFormat="1" x14ac:dyDescent="0.25"/>
    <row r="797" s="3" customFormat="1" x14ac:dyDescent="0.25"/>
    <row r="798" s="3" customFormat="1" x14ac:dyDescent="0.25"/>
    <row r="799" s="3" customFormat="1" x14ac:dyDescent="0.25"/>
    <row r="800" s="3" customFormat="1" x14ac:dyDescent="0.25"/>
    <row r="801" s="3" customFormat="1" x14ac:dyDescent="0.25"/>
    <row r="802" s="3" customFormat="1" x14ac:dyDescent="0.25"/>
    <row r="803" s="3" customFormat="1" x14ac:dyDescent="0.25"/>
    <row r="804" s="3" customFormat="1" x14ac:dyDescent="0.25"/>
    <row r="805" s="3" customFormat="1" x14ac:dyDescent="0.25"/>
    <row r="806" s="3" customFormat="1" x14ac:dyDescent="0.25"/>
    <row r="807" s="3" customFormat="1" x14ac:dyDescent="0.25"/>
    <row r="808" s="3" customFormat="1" x14ac:dyDescent="0.25"/>
    <row r="809" s="3" customFormat="1" x14ac:dyDescent="0.25"/>
    <row r="810" s="3" customFormat="1" x14ac:dyDescent="0.25"/>
    <row r="811" s="3" customFormat="1" x14ac:dyDescent="0.25"/>
    <row r="812" s="3" customFormat="1" x14ac:dyDescent="0.25"/>
    <row r="813" s="3" customFormat="1" x14ac:dyDescent="0.25"/>
    <row r="814" s="3" customFormat="1" x14ac:dyDescent="0.25"/>
    <row r="815" s="3" customFormat="1" x14ac:dyDescent="0.25"/>
    <row r="816" s="3" customFormat="1" x14ac:dyDescent="0.25"/>
    <row r="817" s="3" customFormat="1" x14ac:dyDescent="0.25"/>
    <row r="818" s="3" customFormat="1" x14ac:dyDescent="0.25"/>
    <row r="819" s="3" customFormat="1" x14ac:dyDescent="0.25"/>
    <row r="820" s="3" customFormat="1" x14ac:dyDescent="0.25"/>
    <row r="821" s="3" customFormat="1" x14ac:dyDescent="0.25"/>
    <row r="822" s="3" customFormat="1" x14ac:dyDescent="0.25"/>
    <row r="823" s="3" customFormat="1" x14ac:dyDescent="0.25"/>
    <row r="824" s="3" customFormat="1" x14ac:dyDescent="0.25"/>
    <row r="825" s="3" customFormat="1" x14ac:dyDescent="0.25"/>
    <row r="826" s="3" customFormat="1" x14ac:dyDescent="0.25"/>
    <row r="827" s="3" customFormat="1" x14ac:dyDescent="0.25"/>
    <row r="828" s="3" customFormat="1" x14ac:dyDescent="0.25"/>
    <row r="829" s="3" customFormat="1" x14ac:dyDescent="0.25"/>
    <row r="830" s="3" customFormat="1" x14ac:dyDescent="0.25"/>
    <row r="831" s="3" customFormat="1" x14ac:dyDescent="0.25"/>
    <row r="832" s="3" customFormat="1" x14ac:dyDescent="0.25"/>
    <row r="833" s="3" customFormat="1" x14ac:dyDescent="0.25"/>
    <row r="834" s="3" customFormat="1" x14ac:dyDescent="0.25"/>
    <row r="835" s="3" customFormat="1" x14ac:dyDescent="0.25"/>
    <row r="836" s="3" customFormat="1" x14ac:dyDescent="0.25"/>
    <row r="837" s="3" customFormat="1" x14ac:dyDescent="0.25"/>
    <row r="838" s="3" customFormat="1" x14ac:dyDescent="0.25"/>
    <row r="839" s="3" customFormat="1" x14ac:dyDescent="0.25"/>
    <row r="840" s="3" customFormat="1" x14ac:dyDescent="0.25"/>
    <row r="841" s="3" customFormat="1" x14ac:dyDescent="0.25"/>
    <row r="842" s="3" customFormat="1" x14ac:dyDescent="0.25"/>
    <row r="843" s="3" customFormat="1" x14ac:dyDescent="0.25"/>
    <row r="844" s="3" customFormat="1" x14ac:dyDescent="0.25"/>
    <row r="845" s="3" customFormat="1" x14ac:dyDescent="0.25"/>
    <row r="846" s="3" customFormat="1" x14ac:dyDescent="0.25"/>
    <row r="847" s="3" customFormat="1" x14ac:dyDescent="0.25"/>
    <row r="848" s="3" customFormat="1" x14ac:dyDescent="0.25"/>
    <row r="849" s="3" customFormat="1" x14ac:dyDescent="0.25"/>
    <row r="850" s="3" customFormat="1" x14ac:dyDescent="0.25"/>
    <row r="851" s="3" customFormat="1" x14ac:dyDescent="0.25"/>
    <row r="852" s="3" customFormat="1" x14ac:dyDescent="0.25"/>
    <row r="853" s="3" customFormat="1" x14ac:dyDescent="0.25"/>
    <row r="854" s="3" customFormat="1" x14ac:dyDescent="0.25"/>
    <row r="855" s="3" customFormat="1" x14ac:dyDescent="0.25"/>
    <row r="856" s="3" customFormat="1" x14ac:dyDescent="0.25"/>
    <row r="857" s="3" customFormat="1" x14ac:dyDescent="0.25"/>
    <row r="858" s="3" customFormat="1" x14ac:dyDescent="0.25"/>
    <row r="859" s="3" customFormat="1" x14ac:dyDescent="0.25"/>
    <row r="860" s="3" customFormat="1" x14ac:dyDescent="0.25"/>
    <row r="861" s="3" customFormat="1" x14ac:dyDescent="0.25"/>
    <row r="862" s="3" customFormat="1" x14ac:dyDescent="0.25"/>
    <row r="863" s="3" customFormat="1" x14ac:dyDescent="0.25"/>
    <row r="864" s="3" customFormat="1" x14ac:dyDescent="0.25"/>
    <row r="865" s="3" customFormat="1" x14ac:dyDescent="0.25"/>
    <row r="866" s="3" customFormat="1" x14ac:dyDescent="0.25"/>
    <row r="867" s="3" customFormat="1" x14ac:dyDescent="0.25"/>
    <row r="868" s="3" customFormat="1" x14ac:dyDescent="0.25"/>
    <row r="869" s="3" customFormat="1" x14ac:dyDescent="0.25"/>
    <row r="870" s="3" customFormat="1" x14ac:dyDescent="0.25"/>
    <row r="871" s="3" customFormat="1" x14ac:dyDescent="0.25"/>
    <row r="872" s="3" customFormat="1" x14ac:dyDescent="0.25"/>
    <row r="873" s="3" customFormat="1" x14ac:dyDescent="0.25"/>
    <row r="874" s="3" customFormat="1" x14ac:dyDescent="0.25"/>
    <row r="875" s="3" customFormat="1" x14ac:dyDescent="0.25"/>
    <row r="876" s="3" customFormat="1" x14ac:dyDescent="0.25"/>
    <row r="877" s="3" customFormat="1" x14ac:dyDescent="0.25"/>
    <row r="878" s="3" customFormat="1" x14ac:dyDescent="0.25"/>
    <row r="879" s="3" customFormat="1" x14ac:dyDescent="0.25"/>
    <row r="880" s="3" customFormat="1" x14ac:dyDescent="0.25"/>
    <row r="881" s="3" customFormat="1" x14ac:dyDescent="0.25"/>
    <row r="882" s="3" customFormat="1" x14ac:dyDescent="0.25"/>
    <row r="883" s="3" customFormat="1" x14ac:dyDescent="0.25"/>
    <row r="884" s="3" customFormat="1" x14ac:dyDescent="0.25"/>
    <row r="885" s="3" customFormat="1" x14ac:dyDescent="0.25"/>
    <row r="886" s="3" customFormat="1" x14ac:dyDescent="0.25"/>
    <row r="887" s="3" customFormat="1" x14ac:dyDescent="0.25"/>
    <row r="888" s="3" customFormat="1" x14ac:dyDescent="0.25"/>
    <row r="889" s="3" customFormat="1" x14ac:dyDescent="0.25"/>
    <row r="890" s="3" customFormat="1" x14ac:dyDescent="0.25"/>
    <row r="891" s="3" customFormat="1" x14ac:dyDescent="0.25"/>
    <row r="892" s="3" customFormat="1" x14ac:dyDescent="0.25"/>
    <row r="893" s="3" customFormat="1" x14ac:dyDescent="0.25"/>
    <row r="894" s="3" customFormat="1" x14ac:dyDescent="0.25"/>
    <row r="895" s="3" customFormat="1" x14ac:dyDescent="0.25"/>
    <row r="896" s="3" customFormat="1" x14ac:dyDescent="0.25"/>
    <row r="897" s="3" customFormat="1" x14ac:dyDescent="0.25"/>
    <row r="898" s="3" customFormat="1" x14ac:dyDescent="0.25"/>
    <row r="899" s="3" customFormat="1" x14ac:dyDescent="0.25"/>
    <row r="900" s="3" customFormat="1" x14ac:dyDescent="0.25"/>
    <row r="901" s="3" customFormat="1" x14ac:dyDescent="0.25"/>
    <row r="902" s="3" customFormat="1" x14ac:dyDescent="0.25"/>
    <row r="903" s="3" customFormat="1" x14ac:dyDescent="0.25"/>
    <row r="904" s="3" customFormat="1" x14ac:dyDescent="0.25"/>
    <row r="905" s="3" customFormat="1" x14ac:dyDescent="0.25"/>
    <row r="906" s="3" customFormat="1" x14ac:dyDescent="0.25"/>
    <row r="907" s="3" customFormat="1" x14ac:dyDescent="0.25"/>
    <row r="908" s="3" customFormat="1" x14ac:dyDescent="0.25"/>
    <row r="909" s="3" customFormat="1" x14ac:dyDescent="0.25"/>
    <row r="910" s="3" customFormat="1" x14ac:dyDescent="0.25"/>
    <row r="911" s="3" customFormat="1" x14ac:dyDescent="0.25"/>
    <row r="912" s="3" customFormat="1" x14ac:dyDescent="0.25"/>
    <row r="913" s="3" customFormat="1" x14ac:dyDescent="0.25"/>
    <row r="914" s="3" customFormat="1" x14ac:dyDescent="0.25"/>
    <row r="915" s="3" customFormat="1" x14ac:dyDescent="0.25"/>
    <row r="916" s="3" customFormat="1" x14ac:dyDescent="0.25"/>
    <row r="917" s="3" customFormat="1" x14ac:dyDescent="0.25"/>
    <row r="918" s="3" customFormat="1" x14ac:dyDescent="0.25"/>
    <row r="919" s="3" customFormat="1" x14ac:dyDescent="0.25"/>
    <row r="920" s="3" customFormat="1" x14ac:dyDescent="0.25"/>
    <row r="921" s="3" customFormat="1" x14ac:dyDescent="0.25"/>
    <row r="922" s="3" customFormat="1" x14ac:dyDescent="0.25"/>
    <row r="923" s="3" customFormat="1" x14ac:dyDescent="0.25"/>
    <row r="924" s="3" customFormat="1" x14ac:dyDescent="0.25"/>
    <row r="925" s="3" customFormat="1" x14ac:dyDescent="0.25"/>
    <row r="926" s="3" customFormat="1" x14ac:dyDescent="0.25"/>
    <row r="927" s="3" customFormat="1" x14ac:dyDescent="0.25"/>
    <row r="928" s="3" customFormat="1" x14ac:dyDescent="0.25"/>
    <row r="929" s="3" customFormat="1" x14ac:dyDescent="0.25"/>
    <row r="930" s="3" customFormat="1" x14ac:dyDescent="0.25"/>
    <row r="931" s="3" customFormat="1" x14ac:dyDescent="0.25"/>
    <row r="932" s="3" customFormat="1" x14ac:dyDescent="0.25"/>
    <row r="933" s="3" customFormat="1" x14ac:dyDescent="0.25"/>
    <row r="934" s="3" customFormat="1" x14ac:dyDescent="0.25"/>
    <row r="935" s="3" customFormat="1" x14ac:dyDescent="0.25"/>
    <row r="936" s="3" customFormat="1" x14ac:dyDescent="0.25"/>
    <row r="937" s="3" customFormat="1" x14ac:dyDescent="0.25"/>
    <row r="938" s="3" customFormat="1" x14ac:dyDescent="0.25"/>
    <row r="939" s="3" customFormat="1" x14ac:dyDescent="0.25"/>
    <row r="940" s="3" customFormat="1" x14ac:dyDescent="0.25"/>
    <row r="941" s="3" customFormat="1" x14ac:dyDescent="0.25"/>
    <row r="942" s="3" customFormat="1" x14ac:dyDescent="0.25"/>
    <row r="943" s="3" customFormat="1" x14ac:dyDescent="0.25"/>
    <row r="944" s="3" customFormat="1" x14ac:dyDescent="0.25"/>
    <row r="945" s="3" customFormat="1" x14ac:dyDescent="0.25"/>
    <row r="946" s="3" customFormat="1" x14ac:dyDescent="0.25"/>
    <row r="947" s="3" customFormat="1" x14ac:dyDescent="0.25"/>
    <row r="948" s="3" customFormat="1" x14ac:dyDescent="0.25"/>
    <row r="949" s="3" customFormat="1" x14ac:dyDescent="0.25"/>
    <row r="950" s="3" customFormat="1" x14ac:dyDescent="0.25"/>
    <row r="951" s="3" customFormat="1" x14ac:dyDescent="0.25"/>
    <row r="952" s="3" customFormat="1" x14ac:dyDescent="0.25"/>
    <row r="953" s="3" customFormat="1" x14ac:dyDescent="0.25"/>
    <row r="954" s="3" customFormat="1" x14ac:dyDescent="0.25"/>
    <row r="955" s="3" customFormat="1" x14ac:dyDescent="0.25"/>
    <row r="956" s="3" customFormat="1" x14ac:dyDescent="0.25"/>
    <row r="957" s="3" customFormat="1" x14ac:dyDescent="0.25"/>
    <row r="958" s="3" customFormat="1" x14ac:dyDescent="0.25"/>
    <row r="959" s="3" customFormat="1" x14ac:dyDescent="0.25"/>
    <row r="960" s="3" customFormat="1" x14ac:dyDescent="0.25"/>
    <row r="961" s="3" customFormat="1" x14ac:dyDescent="0.25"/>
    <row r="962" s="3" customFormat="1" x14ac:dyDescent="0.25"/>
    <row r="963" s="3" customFormat="1" x14ac:dyDescent="0.25"/>
    <row r="964" s="3" customFormat="1" x14ac:dyDescent="0.25"/>
    <row r="965" s="3" customFormat="1" x14ac:dyDescent="0.25"/>
    <row r="966" s="3" customFormat="1" x14ac:dyDescent="0.25"/>
    <row r="967" s="3" customFormat="1" x14ac:dyDescent="0.25"/>
    <row r="968" s="3" customFormat="1" x14ac:dyDescent="0.25"/>
    <row r="969" s="3" customFormat="1" x14ac:dyDescent="0.25"/>
    <row r="970" s="3" customFormat="1" x14ac:dyDescent="0.25"/>
    <row r="971" s="3" customFormat="1" x14ac:dyDescent="0.25"/>
    <row r="972" s="3" customFormat="1" x14ac:dyDescent="0.25"/>
    <row r="973" s="3" customFormat="1" x14ac:dyDescent="0.25"/>
    <row r="974" s="3" customFormat="1" x14ac:dyDescent="0.25"/>
    <row r="975" s="3" customFormat="1" x14ac:dyDescent="0.25"/>
    <row r="976" s="3" customFormat="1" x14ac:dyDescent="0.25"/>
    <row r="977" s="3" customFormat="1" x14ac:dyDescent="0.25"/>
    <row r="978" s="3" customFormat="1" x14ac:dyDescent="0.25"/>
    <row r="979" s="3" customFormat="1" x14ac:dyDescent="0.25"/>
    <row r="980" s="3" customFormat="1" x14ac:dyDescent="0.25"/>
    <row r="981" s="3" customFormat="1" x14ac:dyDescent="0.25"/>
    <row r="982" s="3" customFormat="1" x14ac:dyDescent="0.25"/>
    <row r="983" s="3" customFormat="1" x14ac:dyDescent="0.25"/>
    <row r="984" s="3" customFormat="1" x14ac:dyDescent="0.25"/>
    <row r="985" s="3" customFormat="1" x14ac:dyDescent="0.25"/>
    <row r="986" s="3" customFormat="1" x14ac:dyDescent="0.25"/>
    <row r="987" s="3" customFormat="1" x14ac:dyDescent="0.25"/>
    <row r="988" s="3" customFormat="1" x14ac:dyDescent="0.25"/>
    <row r="989" s="3" customFormat="1" x14ac:dyDescent="0.25"/>
    <row r="990" s="3" customFormat="1" x14ac:dyDescent="0.25"/>
    <row r="991" s="3" customFormat="1" x14ac:dyDescent="0.25"/>
    <row r="992" s="3" customFormat="1" x14ac:dyDescent="0.25"/>
    <row r="993" s="3" customFormat="1" x14ac:dyDescent="0.25"/>
    <row r="994" s="3" customFormat="1" x14ac:dyDescent="0.25"/>
    <row r="995" s="3" customFormat="1" x14ac:dyDescent="0.25"/>
    <row r="996" s="3" customFormat="1" x14ac:dyDescent="0.25"/>
    <row r="997" s="3" customFormat="1" x14ac:dyDescent="0.25"/>
    <row r="998" s="3" customFormat="1" x14ac:dyDescent="0.25"/>
    <row r="999" s="3" customFormat="1" x14ac:dyDescent="0.25"/>
    <row r="1000" s="3" customFormat="1" x14ac:dyDescent="0.25"/>
    <row r="1001" s="3" customFormat="1" x14ac:dyDescent="0.25"/>
    <row r="1002" s="3" customFormat="1" x14ac:dyDescent="0.25"/>
    <row r="1003" s="3" customFormat="1" x14ac:dyDescent="0.25"/>
    <row r="1004" s="3" customFormat="1" x14ac:dyDescent="0.25"/>
    <row r="1005" s="3" customFormat="1" x14ac:dyDescent="0.25"/>
    <row r="1006" s="3" customFormat="1" x14ac:dyDescent="0.25"/>
    <row r="1007" s="3" customFormat="1" x14ac:dyDescent="0.25"/>
    <row r="1008" s="3" customFormat="1" x14ac:dyDescent="0.25"/>
    <row r="1009" s="3" customFormat="1" x14ac:dyDescent="0.25"/>
    <row r="1010" s="3" customFormat="1" x14ac:dyDescent="0.25"/>
    <row r="1011" s="3" customFormat="1" x14ac:dyDescent="0.25"/>
    <row r="1012" s="3" customFormat="1" x14ac:dyDescent="0.25"/>
    <row r="1013" s="3" customFormat="1" x14ac:dyDescent="0.25"/>
    <row r="1014" s="3" customFormat="1" x14ac:dyDescent="0.25"/>
    <row r="1015" s="3" customFormat="1" x14ac:dyDescent="0.25"/>
    <row r="1016" s="3" customFormat="1" x14ac:dyDescent="0.25"/>
    <row r="1017" s="3" customFormat="1" x14ac:dyDescent="0.25"/>
    <row r="1018" s="3" customFormat="1" x14ac:dyDescent="0.25"/>
    <row r="1019" s="3" customFormat="1" x14ac:dyDescent="0.25"/>
    <row r="1020" s="3" customFormat="1" x14ac:dyDescent="0.25"/>
    <row r="1021" s="3" customFormat="1" x14ac:dyDescent="0.25"/>
    <row r="1022" s="3" customFormat="1" x14ac:dyDescent="0.25"/>
    <row r="1023" s="3" customFormat="1" x14ac:dyDescent="0.25"/>
    <row r="1024" s="3" customFormat="1" x14ac:dyDescent="0.25"/>
    <row r="1025" s="3" customFormat="1" x14ac:dyDescent="0.25"/>
    <row r="1026" s="3" customFormat="1" x14ac:dyDescent="0.25"/>
    <row r="1027" s="3" customFormat="1" x14ac:dyDescent="0.25"/>
    <row r="1028" s="3" customFormat="1" x14ac:dyDescent="0.25"/>
    <row r="1029" s="3" customFormat="1" x14ac:dyDescent="0.25"/>
    <row r="1030" s="3" customFormat="1" x14ac:dyDescent="0.25"/>
    <row r="1031" s="3" customFormat="1" x14ac:dyDescent="0.25"/>
    <row r="1032" s="3" customFormat="1" x14ac:dyDescent="0.25"/>
    <row r="1033" s="3" customFormat="1" x14ac:dyDescent="0.25"/>
    <row r="1034" s="3" customFormat="1" x14ac:dyDescent="0.25"/>
    <row r="1035" s="3" customFormat="1" x14ac:dyDescent="0.25"/>
    <row r="1036" s="3" customFormat="1" x14ac:dyDescent="0.25"/>
    <row r="1037" s="3" customFormat="1" x14ac:dyDescent="0.25"/>
    <row r="1038" s="3" customFormat="1" x14ac:dyDescent="0.25"/>
    <row r="1039" s="3" customFormat="1" x14ac:dyDescent="0.25"/>
    <row r="1040" s="3" customFormat="1" x14ac:dyDescent="0.25"/>
    <row r="1041" s="3" customFormat="1" x14ac:dyDescent="0.25"/>
    <row r="1042" s="3" customFormat="1" x14ac:dyDescent="0.25"/>
    <row r="1043" s="3" customFormat="1" x14ac:dyDescent="0.25"/>
    <row r="1044" s="3" customFormat="1" x14ac:dyDescent="0.25"/>
    <row r="1045" s="3" customFormat="1" x14ac:dyDescent="0.25"/>
    <row r="1046" s="3" customFormat="1" x14ac:dyDescent="0.25"/>
    <row r="1047" s="3" customFormat="1" x14ac:dyDescent="0.25"/>
    <row r="1048" s="3" customFormat="1" x14ac:dyDescent="0.25"/>
    <row r="1049" s="3" customFormat="1" x14ac:dyDescent="0.25"/>
    <row r="1050" s="3" customFormat="1" x14ac:dyDescent="0.25"/>
    <row r="1051" s="3" customFormat="1" x14ac:dyDescent="0.25"/>
    <row r="1052" s="3" customFormat="1" x14ac:dyDescent="0.25"/>
    <row r="1053" s="3" customFormat="1" x14ac:dyDescent="0.25"/>
    <row r="1054" s="3" customFormat="1" x14ac:dyDescent="0.25"/>
    <row r="1055" s="3" customFormat="1" x14ac:dyDescent="0.25"/>
    <row r="1056" s="3" customFormat="1" x14ac:dyDescent="0.25"/>
    <row r="1057" s="3" customFormat="1" x14ac:dyDescent="0.25"/>
    <row r="1058" s="3" customFormat="1" x14ac:dyDescent="0.25"/>
    <row r="1059" s="3" customFormat="1" x14ac:dyDescent="0.25"/>
    <row r="1060" s="3" customFormat="1" x14ac:dyDescent="0.25"/>
    <row r="1061" s="3" customFormat="1" x14ac:dyDescent="0.25"/>
    <row r="1062" s="3" customFormat="1" x14ac:dyDescent="0.25"/>
    <row r="1063" s="3" customFormat="1" x14ac:dyDescent="0.25"/>
    <row r="1064" s="3" customFormat="1" x14ac:dyDescent="0.25"/>
    <row r="1065" s="3" customFormat="1" x14ac:dyDescent="0.25"/>
    <row r="1066" s="3" customFormat="1" x14ac:dyDescent="0.25"/>
    <row r="1067" s="3" customFormat="1" x14ac:dyDescent="0.25"/>
    <row r="1068" s="3" customFormat="1" x14ac:dyDescent="0.25"/>
    <row r="1069" s="3" customFormat="1" x14ac:dyDescent="0.25"/>
    <row r="1070" s="3" customFormat="1" x14ac:dyDescent="0.25"/>
    <row r="1071" s="3" customFormat="1" x14ac:dyDescent="0.25"/>
    <row r="1072" s="3" customFormat="1" x14ac:dyDescent="0.25"/>
    <row r="1073" s="3" customFormat="1" x14ac:dyDescent="0.25"/>
    <row r="1074" s="3" customFormat="1" x14ac:dyDescent="0.25"/>
    <row r="1075" s="3" customFormat="1" x14ac:dyDescent="0.25"/>
    <row r="1076" s="3" customFormat="1" x14ac:dyDescent="0.25"/>
    <row r="1077" s="3" customFormat="1" x14ac:dyDescent="0.25"/>
    <row r="1078" s="3" customFormat="1" x14ac:dyDescent="0.25"/>
    <row r="1079" s="3" customFormat="1" x14ac:dyDescent="0.25"/>
    <row r="1080" s="3" customFormat="1" x14ac:dyDescent="0.25"/>
    <row r="1081" s="3" customFormat="1" x14ac:dyDescent="0.25"/>
    <row r="1082" s="3" customFormat="1" x14ac:dyDescent="0.25"/>
    <row r="1083" s="3" customFormat="1" x14ac:dyDescent="0.25"/>
    <row r="1084" s="3" customFormat="1" x14ac:dyDescent="0.25"/>
    <row r="1085" s="3" customFormat="1" x14ac:dyDescent="0.25"/>
    <row r="1086" s="3" customFormat="1" x14ac:dyDescent="0.25"/>
    <row r="1087" s="3" customFormat="1" x14ac:dyDescent="0.25"/>
    <row r="1088" s="3" customFormat="1" x14ac:dyDescent="0.25"/>
    <row r="1089" s="3" customFormat="1" x14ac:dyDescent="0.25"/>
    <row r="1090" s="3" customFormat="1" x14ac:dyDescent="0.25"/>
    <row r="1091" s="3" customFormat="1" x14ac:dyDescent="0.25"/>
    <row r="1092" s="3" customFormat="1" x14ac:dyDescent="0.25"/>
    <row r="1093" s="3" customFormat="1" x14ac:dyDescent="0.25"/>
    <row r="1094" s="3" customFormat="1" x14ac:dyDescent="0.25"/>
    <row r="1095" s="3" customFormat="1" x14ac:dyDescent="0.25"/>
    <row r="1096" s="3" customFormat="1" x14ac:dyDescent="0.25"/>
    <row r="1097" s="3" customFormat="1" x14ac:dyDescent="0.25"/>
    <row r="1098" s="3" customFormat="1" x14ac:dyDescent="0.25"/>
    <row r="1099" s="3" customFormat="1" x14ac:dyDescent="0.25"/>
    <row r="1100" s="3" customFormat="1" x14ac:dyDescent="0.25"/>
    <row r="1101" s="3" customFormat="1" x14ac:dyDescent="0.25"/>
    <row r="1102" s="3" customFormat="1" x14ac:dyDescent="0.25"/>
    <row r="1103" s="3" customFormat="1" x14ac:dyDescent="0.25"/>
    <row r="1104" s="3" customFormat="1" x14ac:dyDescent="0.25"/>
    <row r="1105" s="3" customFormat="1" x14ac:dyDescent="0.25"/>
    <row r="1106" s="3" customFormat="1" x14ac:dyDescent="0.25"/>
    <row r="1107" s="3" customFormat="1" x14ac:dyDescent="0.25"/>
    <row r="1108" s="3" customFormat="1" x14ac:dyDescent="0.25"/>
    <row r="1109" s="3" customFormat="1" x14ac:dyDescent="0.25"/>
    <row r="1110" s="3" customFormat="1" x14ac:dyDescent="0.25"/>
    <row r="1111" s="3" customFormat="1" x14ac:dyDescent="0.25"/>
    <row r="1112" s="3" customFormat="1" x14ac:dyDescent="0.25"/>
    <row r="1113" s="3" customFormat="1" x14ac:dyDescent="0.25"/>
    <row r="1114" s="3" customFormat="1" x14ac:dyDescent="0.25"/>
    <row r="1115" s="3" customFormat="1" x14ac:dyDescent="0.25"/>
    <row r="1116" s="3" customFormat="1" x14ac:dyDescent="0.25"/>
    <row r="1117" s="3" customFormat="1" x14ac:dyDescent="0.25"/>
    <row r="1118" s="3" customFormat="1" x14ac:dyDescent="0.25"/>
    <row r="1119" s="3" customFormat="1" x14ac:dyDescent="0.25"/>
    <row r="1120" s="3" customFormat="1" x14ac:dyDescent="0.25"/>
    <row r="1121" s="3" customFormat="1" x14ac:dyDescent="0.25"/>
    <row r="1122" s="3" customFormat="1" x14ac:dyDescent="0.25"/>
    <row r="1123" s="3" customFormat="1" x14ac:dyDescent="0.25"/>
    <row r="1124" s="3" customFormat="1" x14ac:dyDescent="0.25"/>
    <row r="1125" s="3" customFormat="1" x14ac:dyDescent="0.25"/>
    <row r="1126" s="3" customFormat="1" x14ac:dyDescent="0.25"/>
    <row r="1127" s="3" customFormat="1" x14ac:dyDescent="0.25"/>
    <row r="1128" s="3" customFormat="1" x14ac:dyDescent="0.25"/>
    <row r="1129" s="3" customFormat="1" x14ac:dyDescent="0.25"/>
    <row r="1130" s="3" customFormat="1" x14ac:dyDescent="0.25"/>
    <row r="1131" s="3" customFormat="1" x14ac:dyDescent="0.25"/>
    <row r="1132" s="3" customFormat="1" x14ac:dyDescent="0.25"/>
    <row r="1133" s="3" customFormat="1" x14ac:dyDescent="0.25"/>
    <row r="1134" s="3" customFormat="1" x14ac:dyDescent="0.25"/>
    <row r="1135" s="3" customFormat="1" x14ac:dyDescent="0.25"/>
    <row r="1136" s="3" customFormat="1" x14ac:dyDescent="0.25"/>
    <row r="1137" s="3" customFormat="1" x14ac:dyDescent="0.25"/>
    <row r="1138" s="3" customFormat="1" x14ac:dyDescent="0.25"/>
    <row r="1139" s="3" customFormat="1" x14ac:dyDescent="0.25"/>
    <row r="1140" s="3" customFormat="1" x14ac:dyDescent="0.25"/>
    <row r="1141" s="3" customFormat="1" x14ac:dyDescent="0.25"/>
    <row r="1142" s="3" customFormat="1" x14ac:dyDescent="0.25"/>
    <row r="1143" s="3" customFormat="1" x14ac:dyDescent="0.25"/>
    <row r="1144" s="3" customFormat="1" x14ac:dyDescent="0.25"/>
    <row r="1145" s="3" customFormat="1" x14ac:dyDescent="0.25"/>
    <row r="1146" s="3" customFormat="1" x14ac:dyDescent="0.25"/>
    <row r="1147" s="3" customFormat="1" x14ac:dyDescent="0.25"/>
    <row r="1148" s="3" customFormat="1" x14ac:dyDescent="0.25"/>
    <row r="1149" s="3" customFormat="1" x14ac:dyDescent="0.25"/>
    <row r="1150" s="3" customFormat="1" x14ac:dyDescent="0.25"/>
    <row r="1151" s="3" customFormat="1" x14ac:dyDescent="0.25"/>
    <row r="1152" s="3" customFormat="1" x14ac:dyDescent="0.25"/>
    <row r="1153" s="3" customFormat="1" x14ac:dyDescent="0.25"/>
    <row r="1154" s="3" customFormat="1" x14ac:dyDescent="0.25"/>
    <row r="1155" s="3" customFormat="1" x14ac:dyDescent="0.25"/>
    <row r="1156" s="3" customFormat="1" x14ac:dyDescent="0.25"/>
    <row r="1157" s="3" customFormat="1" x14ac:dyDescent="0.25"/>
    <row r="1158" s="3" customFormat="1" x14ac:dyDescent="0.25"/>
    <row r="1159" s="3" customFormat="1" x14ac:dyDescent="0.25"/>
    <row r="1160" s="3" customFormat="1" x14ac:dyDescent="0.25"/>
    <row r="1161" s="3" customFormat="1" x14ac:dyDescent="0.25"/>
    <row r="1162" s="3" customFormat="1" x14ac:dyDescent="0.25"/>
    <row r="1163" s="3" customFormat="1" x14ac:dyDescent="0.25"/>
    <row r="1164" s="3" customFormat="1" x14ac:dyDescent="0.25"/>
    <row r="1165" s="3" customFormat="1" x14ac:dyDescent="0.25"/>
    <row r="1166" s="3" customFormat="1" x14ac:dyDescent="0.25"/>
    <row r="1167" s="3" customFormat="1" x14ac:dyDescent="0.25"/>
    <row r="1168" s="3" customFormat="1" x14ac:dyDescent="0.25"/>
    <row r="1169" s="3" customFormat="1" x14ac:dyDescent="0.25"/>
    <row r="1170" s="3" customFormat="1" x14ac:dyDescent="0.25"/>
    <row r="1171" s="3" customFormat="1" x14ac:dyDescent="0.25"/>
    <row r="1172" s="3" customFormat="1" x14ac:dyDescent="0.25"/>
    <row r="1173" s="3" customFormat="1" x14ac:dyDescent="0.25"/>
    <row r="1174" s="3" customFormat="1" x14ac:dyDescent="0.25"/>
    <row r="1175" s="3" customFormat="1" x14ac:dyDescent="0.25"/>
    <row r="1176" s="3" customFormat="1" x14ac:dyDescent="0.25"/>
    <row r="1177" s="3" customFormat="1" x14ac:dyDescent="0.25"/>
    <row r="1178" s="3" customFormat="1" x14ac:dyDescent="0.25"/>
    <row r="1179" s="3" customFormat="1" x14ac:dyDescent="0.25"/>
    <row r="1180" s="3" customFormat="1" x14ac:dyDescent="0.25"/>
    <row r="1181" s="3" customFormat="1" x14ac:dyDescent="0.25"/>
    <row r="1182" s="3" customFormat="1" x14ac:dyDescent="0.25"/>
    <row r="1183" s="3" customFormat="1" x14ac:dyDescent="0.25"/>
    <row r="1184" s="3" customFormat="1" x14ac:dyDescent="0.25"/>
    <row r="1185" s="3" customFormat="1" x14ac:dyDescent="0.25"/>
    <row r="1186" s="3" customFormat="1" x14ac:dyDescent="0.25"/>
    <row r="1187" s="3" customFormat="1" x14ac:dyDescent="0.25"/>
    <row r="1188" s="3" customFormat="1" x14ac:dyDescent="0.25"/>
    <row r="1189" s="3" customFormat="1" x14ac:dyDescent="0.25"/>
    <row r="1190" s="3" customFormat="1" x14ac:dyDescent="0.25"/>
    <row r="1191" s="3" customFormat="1" x14ac:dyDescent="0.25"/>
    <row r="1192" s="3" customFormat="1" x14ac:dyDescent="0.25"/>
    <row r="1193" s="3" customFormat="1" x14ac:dyDescent="0.25"/>
    <row r="1194" s="3" customFormat="1" x14ac:dyDescent="0.25"/>
    <row r="1195" s="3" customFormat="1" x14ac:dyDescent="0.25"/>
    <row r="1196" s="3" customFormat="1" x14ac:dyDescent="0.25"/>
    <row r="1197" s="3" customFormat="1" x14ac:dyDescent="0.25"/>
    <row r="1198" s="3" customFormat="1" x14ac:dyDescent="0.25"/>
    <row r="1199" s="3" customFormat="1" x14ac:dyDescent="0.25"/>
    <row r="1200" s="3" customFormat="1" x14ac:dyDescent="0.25"/>
    <row r="1201" s="3" customFormat="1" x14ac:dyDescent="0.25"/>
    <row r="1202" s="3" customFormat="1" x14ac:dyDescent="0.25"/>
    <row r="1203" s="3" customFormat="1" x14ac:dyDescent="0.25"/>
    <row r="1204" s="3" customFormat="1" x14ac:dyDescent="0.25"/>
    <row r="1205" s="3" customFormat="1" x14ac:dyDescent="0.25"/>
    <row r="1206" s="3" customFormat="1" x14ac:dyDescent="0.25"/>
    <row r="1207" s="3" customFormat="1" x14ac:dyDescent="0.25"/>
    <row r="1208" s="3" customFormat="1" x14ac:dyDescent="0.25"/>
    <row r="1209" s="3" customFormat="1" x14ac:dyDescent="0.25"/>
    <row r="1210" s="3" customFormat="1" x14ac:dyDescent="0.25"/>
    <row r="1211" s="3" customFormat="1" x14ac:dyDescent="0.25"/>
    <row r="1212" s="3" customFormat="1" x14ac:dyDescent="0.25"/>
    <row r="1213" s="3" customFormat="1" x14ac:dyDescent="0.25"/>
    <row r="1214" s="3" customFormat="1" x14ac:dyDescent="0.25"/>
    <row r="1215" s="3" customFormat="1" x14ac:dyDescent="0.25"/>
    <row r="1216" s="3" customFormat="1" x14ac:dyDescent="0.25"/>
    <row r="1217" s="3" customFormat="1" x14ac:dyDescent="0.25"/>
    <row r="1218" s="3" customFormat="1" x14ac:dyDescent="0.25"/>
    <row r="1219" s="3" customFormat="1" x14ac:dyDescent="0.25"/>
    <row r="1220" s="3" customFormat="1" x14ac:dyDescent="0.25"/>
    <row r="1221" s="3" customFormat="1" x14ac:dyDescent="0.25"/>
    <row r="1222" s="3" customFormat="1" x14ac:dyDescent="0.25"/>
    <row r="1223" s="3" customFormat="1" x14ac:dyDescent="0.25"/>
    <row r="1224" s="3" customFormat="1" x14ac:dyDescent="0.25"/>
    <row r="1225" s="3" customFormat="1" x14ac:dyDescent="0.25"/>
    <row r="1226" s="3" customFormat="1" x14ac:dyDescent="0.25"/>
    <row r="1227" s="3" customFormat="1" x14ac:dyDescent="0.25"/>
    <row r="1228" s="3" customFormat="1" x14ac:dyDescent="0.25"/>
    <row r="1229" s="3" customFormat="1" x14ac:dyDescent="0.25"/>
    <row r="1230" s="3" customFormat="1" x14ac:dyDescent="0.25"/>
    <row r="1231" s="3" customFormat="1" x14ac:dyDescent="0.25"/>
    <row r="1232" s="3" customFormat="1" x14ac:dyDescent="0.25"/>
    <row r="1233" s="3" customFormat="1" x14ac:dyDescent="0.25"/>
    <row r="1234" s="3" customFormat="1" x14ac:dyDescent="0.25"/>
    <row r="1235" s="3" customFormat="1" x14ac:dyDescent="0.25"/>
    <row r="1236" s="3" customFormat="1" x14ac:dyDescent="0.25"/>
    <row r="1237" s="3" customFormat="1" x14ac:dyDescent="0.25"/>
    <row r="1238" s="3" customFormat="1" x14ac:dyDescent="0.25"/>
    <row r="1239" s="3" customFormat="1" x14ac:dyDescent="0.25"/>
    <row r="1240" s="3" customFormat="1" x14ac:dyDescent="0.25"/>
    <row r="1241" s="3" customFormat="1" x14ac:dyDescent="0.25"/>
    <row r="1242" s="3" customFormat="1" x14ac:dyDescent="0.25"/>
    <row r="1243" s="3" customFormat="1" x14ac:dyDescent="0.25"/>
    <row r="1244" s="3" customFormat="1" x14ac:dyDescent="0.25"/>
    <row r="1245" s="3" customFormat="1" x14ac:dyDescent="0.25"/>
    <row r="1246" s="3" customFormat="1" x14ac:dyDescent="0.25"/>
    <row r="1247" s="3" customFormat="1" x14ac:dyDescent="0.25"/>
    <row r="1248" s="3" customFormat="1" x14ac:dyDescent="0.25"/>
    <row r="1249" s="3" customFormat="1" x14ac:dyDescent="0.25"/>
    <row r="1250" s="3" customFormat="1" x14ac:dyDescent="0.25"/>
    <row r="1251" s="3" customFormat="1" x14ac:dyDescent="0.25"/>
    <row r="1252" s="3" customFormat="1" x14ac:dyDescent="0.25"/>
    <row r="1253" s="3" customFormat="1" x14ac:dyDescent="0.25"/>
    <row r="1254" s="3" customFormat="1" x14ac:dyDescent="0.25"/>
    <row r="1255" s="3" customFormat="1" x14ac:dyDescent="0.25"/>
    <row r="1256" s="3" customFormat="1" x14ac:dyDescent="0.25"/>
    <row r="1257" s="3" customFormat="1" x14ac:dyDescent="0.25"/>
    <row r="1258" s="3" customFormat="1" x14ac:dyDescent="0.25"/>
    <row r="1259" s="3" customFormat="1" x14ac:dyDescent="0.25"/>
    <row r="1260" s="3" customFormat="1" x14ac:dyDescent="0.25"/>
    <row r="1261" s="3" customFormat="1" x14ac:dyDescent="0.25"/>
    <row r="1262" s="3" customFormat="1" x14ac:dyDescent="0.25"/>
    <row r="1263" s="3" customFormat="1" x14ac:dyDescent="0.25"/>
    <row r="1264" s="3" customFormat="1" x14ac:dyDescent="0.25"/>
    <row r="1265" s="3" customFormat="1" x14ac:dyDescent="0.25"/>
    <row r="1266" s="3" customFormat="1" x14ac:dyDescent="0.25"/>
    <row r="1267" s="3" customFormat="1" x14ac:dyDescent="0.25"/>
    <row r="1268" s="3" customFormat="1" x14ac:dyDescent="0.25"/>
    <row r="1269" s="3" customFormat="1" x14ac:dyDescent="0.25"/>
    <row r="1270" s="3" customFormat="1" x14ac:dyDescent="0.25"/>
    <row r="1271" s="3" customFormat="1" x14ac:dyDescent="0.25"/>
    <row r="1272" s="3" customFormat="1" x14ac:dyDescent="0.25"/>
    <row r="1273" s="3" customFormat="1" x14ac:dyDescent="0.25"/>
    <row r="1274" s="3" customFormat="1" x14ac:dyDescent="0.25"/>
    <row r="1275" s="3" customFormat="1" x14ac:dyDescent="0.25"/>
    <row r="1276" s="3" customFormat="1" x14ac:dyDescent="0.25"/>
    <row r="1277" s="3" customFormat="1" x14ac:dyDescent="0.25"/>
    <row r="1278" s="3" customFormat="1" x14ac:dyDescent="0.25"/>
    <row r="1279" s="3" customFormat="1" x14ac:dyDescent="0.25"/>
    <row r="1280" s="3" customFormat="1" x14ac:dyDescent="0.25"/>
    <row r="1281" s="3" customFormat="1" x14ac:dyDescent="0.25"/>
    <row r="1282" s="3" customFormat="1" x14ac:dyDescent="0.25"/>
    <row r="1283" s="3" customFormat="1" x14ac:dyDescent="0.25"/>
    <row r="1284" s="3" customFormat="1" x14ac:dyDescent="0.25"/>
    <row r="1285" s="3" customFormat="1" x14ac:dyDescent="0.25"/>
    <row r="1286" s="3" customFormat="1" x14ac:dyDescent="0.25"/>
    <row r="1287" s="3" customFormat="1" x14ac:dyDescent="0.25"/>
    <row r="1288" s="3" customFormat="1" x14ac:dyDescent="0.25"/>
    <row r="1289" s="3" customFormat="1" x14ac:dyDescent="0.25"/>
    <row r="1290" s="3" customFormat="1" x14ac:dyDescent="0.25"/>
    <row r="1291" s="3" customFormat="1" x14ac:dyDescent="0.25"/>
    <row r="1292" s="3" customFormat="1" x14ac:dyDescent="0.25"/>
    <row r="1293" s="3" customFormat="1" x14ac:dyDescent="0.25"/>
    <row r="1294" s="3" customFormat="1" x14ac:dyDescent="0.25"/>
    <row r="1295" s="3" customFormat="1" x14ac:dyDescent="0.25"/>
    <row r="1296" s="3" customFormat="1" x14ac:dyDescent="0.25"/>
    <row r="1297" s="3" customFormat="1" x14ac:dyDescent="0.25"/>
    <row r="1298" s="3" customFormat="1" x14ac:dyDescent="0.25"/>
    <row r="1299" s="3" customFormat="1" x14ac:dyDescent="0.25"/>
    <row r="1300" s="3" customFormat="1" x14ac:dyDescent="0.25"/>
    <row r="1301" s="3" customFormat="1" x14ac:dyDescent="0.25"/>
    <row r="1302" s="3" customFormat="1" x14ac:dyDescent="0.25"/>
    <row r="1303" s="3" customFormat="1" x14ac:dyDescent="0.25"/>
    <row r="1304" s="3" customFormat="1" x14ac:dyDescent="0.25"/>
    <row r="1305" s="3" customFormat="1" x14ac:dyDescent="0.25"/>
    <row r="1306" s="3" customFormat="1" x14ac:dyDescent="0.25"/>
    <row r="1307" s="3" customFormat="1" x14ac:dyDescent="0.25"/>
    <row r="1308" s="3" customFormat="1" x14ac:dyDescent="0.25"/>
    <row r="1309" s="3" customFormat="1" x14ac:dyDescent="0.25"/>
    <row r="1310" s="3" customFormat="1" x14ac:dyDescent="0.25"/>
    <row r="1311" s="3" customFormat="1" x14ac:dyDescent="0.25"/>
    <row r="1312" s="3" customFormat="1" x14ac:dyDescent="0.25"/>
    <row r="1313" s="3" customFormat="1" x14ac:dyDescent="0.25"/>
    <row r="1314" s="3" customFormat="1" x14ac:dyDescent="0.25"/>
    <row r="1315" s="3" customFormat="1" x14ac:dyDescent="0.25"/>
    <row r="1316" s="3" customFormat="1" x14ac:dyDescent="0.25"/>
    <row r="1317" s="3" customFormat="1" x14ac:dyDescent="0.25"/>
    <row r="1318" s="3" customFormat="1" x14ac:dyDescent="0.25"/>
    <row r="1319" s="3" customFormat="1" x14ac:dyDescent="0.25"/>
    <row r="1320" s="3" customFormat="1" x14ac:dyDescent="0.25"/>
    <row r="1321" s="3" customFormat="1" x14ac:dyDescent="0.25"/>
    <row r="1322" s="3" customFormat="1" x14ac:dyDescent="0.25"/>
    <row r="1323" s="3" customFormat="1" x14ac:dyDescent="0.25"/>
    <row r="1324" s="3" customFormat="1" x14ac:dyDescent="0.25"/>
    <row r="1325" s="3" customFormat="1" x14ac:dyDescent="0.25"/>
    <row r="1326" s="3" customFormat="1" x14ac:dyDescent="0.25"/>
    <row r="1327" s="3" customFormat="1" x14ac:dyDescent="0.25"/>
    <row r="1328" s="3" customFormat="1" x14ac:dyDescent="0.25"/>
    <row r="1329" s="3" customFormat="1" x14ac:dyDescent="0.25"/>
    <row r="1330" s="3" customFormat="1" x14ac:dyDescent="0.25"/>
    <row r="1331" s="3" customFormat="1" x14ac:dyDescent="0.25"/>
    <row r="1332" s="3" customFormat="1" x14ac:dyDescent="0.25"/>
    <row r="1333" s="3" customFormat="1" x14ac:dyDescent="0.25"/>
    <row r="1334" s="3" customFormat="1" x14ac:dyDescent="0.25"/>
    <row r="1335" s="3" customFormat="1" x14ac:dyDescent="0.25"/>
    <row r="1336" s="3" customFormat="1" x14ac:dyDescent="0.25"/>
    <row r="1337" s="3" customFormat="1" x14ac:dyDescent="0.25"/>
    <row r="1338" s="3" customFormat="1" x14ac:dyDescent="0.25"/>
    <row r="1339" s="3" customFormat="1" x14ac:dyDescent="0.25"/>
    <row r="1340" s="3" customFormat="1" x14ac:dyDescent="0.25"/>
    <row r="1341" s="3" customFormat="1" x14ac:dyDescent="0.25"/>
    <row r="1342" s="3" customFormat="1" x14ac:dyDescent="0.25"/>
    <row r="1343" s="3" customFormat="1" x14ac:dyDescent="0.25"/>
    <row r="1344" s="3" customFormat="1" x14ac:dyDescent="0.25"/>
    <row r="1345" s="3" customFormat="1" x14ac:dyDescent="0.25"/>
    <row r="1346" s="3" customFormat="1" x14ac:dyDescent="0.25"/>
    <row r="1347" s="3" customFormat="1" x14ac:dyDescent="0.25"/>
    <row r="1348" s="3" customFormat="1" x14ac:dyDescent="0.25"/>
    <row r="1349" s="3" customFormat="1" x14ac:dyDescent="0.25"/>
    <row r="1350" s="3" customFormat="1" x14ac:dyDescent="0.25"/>
    <row r="1351" s="3" customFormat="1" x14ac:dyDescent="0.25"/>
    <row r="1352" s="3" customFormat="1" x14ac:dyDescent="0.25"/>
    <row r="1353" s="3" customFormat="1" x14ac:dyDescent="0.25"/>
    <row r="1354" s="3" customFormat="1" x14ac:dyDescent="0.25"/>
    <row r="1355" s="3" customFormat="1" x14ac:dyDescent="0.25"/>
    <row r="1356" s="3" customFormat="1" x14ac:dyDescent="0.25"/>
    <row r="1357" s="3" customFormat="1" x14ac:dyDescent="0.25"/>
    <row r="1358" s="3" customFormat="1" x14ac:dyDescent="0.25"/>
    <row r="1359" s="3" customFormat="1" x14ac:dyDescent="0.25"/>
    <row r="1360" s="3" customFormat="1" x14ac:dyDescent="0.25"/>
    <row r="1361" s="3" customFormat="1" x14ac:dyDescent="0.25"/>
    <row r="1362" s="3" customFormat="1" x14ac:dyDescent="0.25"/>
    <row r="1363" s="3" customFormat="1" x14ac:dyDescent="0.25"/>
    <row r="1364" s="3" customFormat="1" x14ac:dyDescent="0.25"/>
    <row r="1365" s="3" customFormat="1" x14ac:dyDescent="0.25"/>
    <row r="1366" s="3" customFormat="1" x14ac:dyDescent="0.25"/>
    <row r="1367" s="3" customFormat="1" x14ac:dyDescent="0.25"/>
    <row r="1368" s="3" customFormat="1" x14ac:dyDescent="0.25"/>
    <row r="1369" s="3" customFormat="1" x14ac:dyDescent="0.25"/>
    <row r="1370" s="3" customFormat="1" x14ac:dyDescent="0.25"/>
    <row r="1371" s="3" customFormat="1" x14ac:dyDescent="0.25"/>
    <row r="1372" s="3" customFormat="1" x14ac:dyDescent="0.25"/>
    <row r="1373" s="3" customFormat="1" x14ac:dyDescent="0.25"/>
    <row r="1374" s="3" customFormat="1" x14ac:dyDescent="0.25"/>
    <row r="1375" s="3" customFormat="1" x14ac:dyDescent="0.25"/>
    <row r="1376" s="3" customFormat="1" x14ac:dyDescent="0.25"/>
    <row r="1377" s="3" customFormat="1" x14ac:dyDescent="0.25"/>
    <row r="1378" s="3" customFormat="1" x14ac:dyDescent="0.25"/>
    <row r="1379" s="3" customFormat="1" x14ac:dyDescent="0.25"/>
    <row r="1380" s="3" customFormat="1" x14ac:dyDescent="0.25"/>
    <row r="1381" s="3" customFormat="1" x14ac:dyDescent="0.25"/>
    <row r="1382" s="3" customFormat="1" x14ac:dyDescent="0.25"/>
    <row r="1383" s="3" customFormat="1" x14ac:dyDescent="0.25"/>
    <row r="1384" s="3" customFormat="1" x14ac:dyDescent="0.25"/>
    <row r="1385" s="3" customFormat="1" x14ac:dyDescent="0.25"/>
    <row r="1386" s="3" customFormat="1" x14ac:dyDescent="0.25"/>
    <row r="1387" s="3" customFormat="1" x14ac:dyDescent="0.25"/>
    <row r="1388" s="3" customFormat="1" x14ac:dyDescent="0.25"/>
    <row r="1389" s="3" customFormat="1" x14ac:dyDescent="0.25"/>
    <row r="1390" s="3" customFormat="1" x14ac:dyDescent="0.25"/>
    <row r="1391" s="3" customFormat="1" x14ac:dyDescent="0.25"/>
    <row r="1392" s="3" customFormat="1" x14ac:dyDescent="0.25"/>
    <row r="1393" s="3" customFormat="1" x14ac:dyDescent="0.25"/>
    <row r="1394" s="3" customFormat="1" x14ac:dyDescent="0.25"/>
    <row r="1395" s="3" customFormat="1" x14ac:dyDescent="0.25"/>
    <row r="1396" s="3" customFormat="1" x14ac:dyDescent="0.25"/>
    <row r="1397" s="3" customFormat="1" x14ac:dyDescent="0.25"/>
    <row r="1398" s="3" customFormat="1" x14ac:dyDescent="0.25"/>
    <row r="1399" s="3" customFormat="1" x14ac:dyDescent="0.25"/>
    <row r="1400" s="3" customFormat="1" x14ac:dyDescent="0.25"/>
    <row r="1401" s="3" customFormat="1" x14ac:dyDescent="0.25"/>
    <row r="1402" s="3" customFormat="1" x14ac:dyDescent="0.25"/>
    <row r="1403" s="3" customFormat="1" x14ac:dyDescent="0.25"/>
    <row r="1404" s="3" customFormat="1" x14ac:dyDescent="0.25"/>
    <row r="1405" s="3" customFormat="1" x14ac:dyDescent="0.25"/>
    <row r="1406" s="3" customFormat="1" x14ac:dyDescent="0.25"/>
    <row r="1407" s="3" customFormat="1" x14ac:dyDescent="0.25"/>
    <row r="1408" s="3" customFormat="1" x14ac:dyDescent="0.25"/>
    <row r="1409" s="3" customFormat="1" x14ac:dyDescent="0.25"/>
    <row r="1410" s="3" customFormat="1" x14ac:dyDescent="0.25"/>
    <row r="1411" s="3" customFormat="1" x14ac:dyDescent="0.25"/>
    <row r="1412" s="3" customFormat="1" x14ac:dyDescent="0.25"/>
    <row r="1413" s="3" customFormat="1" x14ac:dyDescent="0.25"/>
    <row r="1414" s="3" customFormat="1" x14ac:dyDescent="0.25"/>
    <row r="1415" s="3" customFormat="1" x14ac:dyDescent="0.25"/>
    <row r="1416" s="3" customFormat="1" x14ac:dyDescent="0.25"/>
    <row r="1417" s="3" customFormat="1" x14ac:dyDescent="0.25"/>
    <row r="1418" s="3" customFormat="1" x14ac:dyDescent="0.25"/>
    <row r="1419" s="3" customFormat="1" x14ac:dyDescent="0.25"/>
    <row r="1420" s="3" customFormat="1" x14ac:dyDescent="0.25"/>
    <row r="1421" s="3" customFormat="1" x14ac:dyDescent="0.25"/>
    <row r="1422" s="3" customFormat="1" x14ac:dyDescent="0.25"/>
    <row r="1423" s="3" customFormat="1" x14ac:dyDescent="0.25"/>
    <row r="1424" s="3" customFormat="1" x14ac:dyDescent="0.25"/>
    <row r="1425" s="3" customFormat="1" x14ac:dyDescent="0.25"/>
    <row r="1426" s="3" customFormat="1" x14ac:dyDescent="0.25"/>
    <row r="1427" s="3" customFormat="1" x14ac:dyDescent="0.25"/>
    <row r="1428" s="3" customFormat="1" x14ac:dyDescent="0.25"/>
    <row r="1429" s="3" customFormat="1" x14ac:dyDescent="0.25"/>
    <row r="1430" s="3" customFormat="1" x14ac:dyDescent="0.25"/>
    <row r="1431" s="3" customFormat="1" x14ac:dyDescent="0.25"/>
    <row r="1432" s="3" customFormat="1" x14ac:dyDescent="0.25"/>
    <row r="1433" s="3" customFormat="1" x14ac:dyDescent="0.25"/>
    <row r="1434" s="3" customFormat="1" x14ac:dyDescent="0.25"/>
    <row r="1435" s="3" customFormat="1" x14ac:dyDescent="0.25"/>
    <row r="1436" s="3" customFormat="1" x14ac:dyDescent="0.25"/>
    <row r="1437" s="3" customFormat="1" x14ac:dyDescent="0.25"/>
    <row r="1438" s="3" customFormat="1" x14ac:dyDescent="0.25"/>
    <row r="1439" s="3" customFormat="1" x14ac:dyDescent="0.25"/>
    <row r="1440" s="3" customFormat="1" x14ac:dyDescent="0.25"/>
    <row r="1441" s="3" customFormat="1" x14ac:dyDescent="0.25"/>
    <row r="1442" s="3" customFormat="1" x14ac:dyDescent="0.25"/>
    <row r="1443" s="3" customFormat="1" x14ac:dyDescent="0.25"/>
    <row r="1444" s="3" customFormat="1" x14ac:dyDescent="0.25"/>
    <row r="1445" s="3" customFormat="1" x14ac:dyDescent="0.25"/>
    <row r="1446" s="3" customFormat="1" x14ac:dyDescent="0.25"/>
    <row r="1447" s="3" customFormat="1" x14ac:dyDescent="0.25"/>
    <row r="1448" s="3" customFormat="1" x14ac:dyDescent="0.25"/>
    <row r="1449" s="3" customFormat="1" x14ac:dyDescent="0.25"/>
    <row r="1450" s="3" customFormat="1" x14ac:dyDescent="0.25"/>
    <row r="1451" s="3" customFormat="1" x14ac:dyDescent="0.25"/>
    <row r="1452" s="3" customFormat="1" x14ac:dyDescent="0.25"/>
    <row r="1453" s="3" customFormat="1" x14ac:dyDescent="0.25"/>
    <row r="1454" s="3" customFormat="1" x14ac:dyDescent="0.25"/>
    <row r="1455" s="3" customFormat="1" x14ac:dyDescent="0.25"/>
    <row r="1456" s="3" customFormat="1" x14ac:dyDescent="0.25"/>
    <row r="1457" s="3" customFormat="1" x14ac:dyDescent="0.25"/>
    <row r="1458" s="3" customFormat="1" x14ac:dyDescent="0.25"/>
    <row r="1459" s="3" customFormat="1" x14ac:dyDescent="0.25"/>
    <row r="1460" s="3" customFormat="1" x14ac:dyDescent="0.25"/>
    <row r="1461" s="3" customFormat="1" x14ac:dyDescent="0.25"/>
    <row r="1462" s="3" customFormat="1" x14ac:dyDescent="0.25"/>
    <row r="1463" s="3" customFormat="1" x14ac:dyDescent="0.25"/>
    <row r="1464" s="3" customFormat="1" x14ac:dyDescent="0.25"/>
    <row r="1465" s="3" customFormat="1" x14ac:dyDescent="0.25"/>
    <row r="1466" s="3" customFormat="1" x14ac:dyDescent="0.25"/>
    <row r="1467" s="3" customFormat="1" x14ac:dyDescent="0.25"/>
    <row r="1468" s="3" customFormat="1" x14ac:dyDescent="0.25"/>
    <row r="1469" s="3" customFormat="1" x14ac:dyDescent="0.25"/>
    <row r="1470" s="3" customFormat="1" x14ac:dyDescent="0.25"/>
    <row r="1471" s="3" customFormat="1" x14ac:dyDescent="0.25"/>
    <row r="1472" s="3" customFormat="1" x14ac:dyDescent="0.25"/>
    <row r="1473" s="3" customFormat="1" x14ac:dyDescent="0.25"/>
    <row r="1474" s="3" customFormat="1" x14ac:dyDescent="0.25"/>
    <row r="1475" s="3" customFormat="1" x14ac:dyDescent="0.25"/>
    <row r="1476" s="3" customFormat="1" x14ac:dyDescent="0.25"/>
    <row r="1477" s="3" customFormat="1" x14ac:dyDescent="0.25"/>
    <row r="1478" s="3" customFormat="1" x14ac:dyDescent="0.25"/>
    <row r="1479" s="3" customFormat="1" x14ac:dyDescent="0.25"/>
    <row r="1480" s="3" customFormat="1" x14ac:dyDescent="0.25"/>
    <row r="1481" s="3" customFormat="1" x14ac:dyDescent="0.25"/>
    <row r="1482" s="3" customFormat="1" x14ac:dyDescent="0.25"/>
    <row r="1483" s="3" customFormat="1" x14ac:dyDescent="0.25"/>
    <row r="1484" s="3" customFormat="1" x14ac:dyDescent="0.25"/>
    <row r="1485" s="3" customFormat="1" x14ac:dyDescent="0.25"/>
    <row r="1486" s="3" customFormat="1" x14ac:dyDescent="0.25"/>
    <row r="1487" s="3" customFormat="1" x14ac:dyDescent="0.25"/>
    <row r="1488" s="3" customFormat="1" x14ac:dyDescent="0.25"/>
    <row r="1489" s="3" customFormat="1" x14ac:dyDescent="0.25"/>
    <row r="1490" s="3" customFormat="1" x14ac:dyDescent="0.25"/>
    <row r="1491" s="3" customFormat="1" x14ac:dyDescent="0.25"/>
    <row r="1492" s="3" customFormat="1" x14ac:dyDescent="0.25"/>
    <row r="1493" s="3" customFormat="1" x14ac:dyDescent="0.25"/>
    <row r="1494" s="3" customFormat="1" x14ac:dyDescent="0.25"/>
    <row r="1495" s="3" customFormat="1" x14ac:dyDescent="0.25"/>
    <row r="1496" s="3" customFormat="1" x14ac:dyDescent="0.25"/>
    <row r="1497" s="3" customFormat="1" x14ac:dyDescent="0.25"/>
    <row r="1498" s="3" customFormat="1" x14ac:dyDescent="0.25"/>
    <row r="1499" s="3" customFormat="1" x14ac:dyDescent="0.25"/>
    <row r="1500" s="3" customFormat="1" x14ac:dyDescent="0.25"/>
    <row r="1501" s="3" customFormat="1" x14ac:dyDescent="0.25"/>
    <row r="1502" s="3" customFormat="1" x14ac:dyDescent="0.25"/>
    <row r="1503" s="3" customFormat="1" x14ac:dyDescent="0.25"/>
    <row r="1504" s="3" customFormat="1" x14ac:dyDescent="0.25"/>
    <row r="1505" s="3" customFormat="1" x14ac:dyDescent="0.25"/>
    <row r="1506" s="3" customFormat="1" x14ac:dyDescent="0.25"/>
    <row r="1507" s="3" customFormat="1" x14ac:dyDescent="0.25"/>
    <row r="1508" s="3" customFormat="1" x14ac:dyDescent="0.25"/>
    <row r="1509" s="3" customFormat="1" x14ac:dyDescent="0.25"/>
    <row r="1510" s="3" customFormat="1" x14ac:dyDescent="0.25"/>
    <row r="1511" s="3" customFormat="1" x14ac:dyDescent="0.25"/>
    <row r="1512" s="3" customFormat="1" x14ac:dyDescent="0.25"/>
    <row r="1513" s="3" customFormat="1" x14ac:dyDescent="0.25"/>
    <row r="1514" s="3" customFormat="1" x14ac:dyDescent="0.25"/>
    <row r="1515" s="3" customFormat="1" x14ac:dyDescent="0.25"/>
    <row r="1516" s="3" customFormat="1" x14ac:dyDescent="0.25"/>
    <row r="1517" s="3" customFormat="1" x14ac:dyDescent="0.25"/>
    <row r="1518" s="3" customFormat="1" x14ac:dyDescent="0.25"/>
    <row r="1519" s="3" customFormat="1" x14ac:dyDescent="0.25"/>
    <row r="1520" s="3" customFormat="1" x14ac:dyDescent="0.25"/>
    <row r="1521" s="3" customFormat="1" x14ac:dyDescent="0.25"/>
    <row r="1522" s="3" customFormat="1" x14ac:dyDescent="0.25"/>
    <row r="1523" s="3" customFormat="1" x14ac:dyDescent="0.25"/>
    <row r="1524" s="3" customFormat="1" x14ac:dyDescent="0.25"/>
    <row r="1525" s="3" customFormat="1" x14ac:dyDescent="0.25"/>
    <row r="1526" s="3" customFormat="1" x14ac:dyDescent="0.25"/>
    <row r="1527" s="3" customFormat="1" x14ac:dyDescent="0.25"/>
    <row r="1528" s="3" customFormat="1" x14ac:dyDescent="0.25"/>
    <row r="1529" s="3" customFormat="1" x14ac:dyDescent="0.25"/>
    <row r="1530" s="3" customFormat="1" x14ac:dyDescent="0.25"/>
    <row r="1531" s="3" customFormat="1" x14ac:dyDescent="0.25"/>
    <row r="1532" s="3" customFormat="1" x14ac:dyDescent="0.25"/>
    <row r="1533" s="3" customFormat="1" x14ac:dyDescent="0.25"/>
    <row r="1534" s="3" customFormat="1" x14ac:dyDescent="0.25"/>
    <row r="1535" s="3" customFormat="1" x14ac:dyDescent="0.25"/>
    <row r="1536" s="3" customFormat="1" x14ac:dyDescent="0.25"/>
    <row r="1537" s="3" customFormat="1" x14ac:dyDescent="0.25"/>
    <row r="1538" s="3" customFormat="1" x14ac:dyDescent="0.25"/>
    <row r="1539" s="3" customFormat="1" x14ac:dyDescent="0.25"/>
    <row r="1540" s="3" customFormat="1" x14ac:dyDescent="0.25"/>
    <row r="1541" s="3" customFormat="1" x14ac:dyDescent="0.25"/>
    <row r="1542" s="3" customFormat="1" x14ac:dyDescent="0.25"/>
    <row r="1543" s="3" customFormat="1" x14ac:dyDescent="0.25"/>
    <row r="1544" s="3" customFormat="1" x14ac:dyDescent="0.25"/>
    <row r="1545" s="3" customFormat="1" x14ac:dyDescent="0.25"/>
    <row r="1546" s="3" customFormat="1" x14ac:dyDescent="0.25"/>
    <row r="1547" s="3" customFormat="1" x14ac:dyDescent="0.25"/>
    <row r="1548" s="3" customFormat="1" x14ac:dyDescent="0.25"/>
    <row r="1549" s="3" customFormat="1" x14ac:dyDescent="0.25"/>
    <row r="1550" s="3" customFormat="1" x14ac:dyDescent="0.25"/>
    <row r="1551" s="3" customFormat="1" x14ac:dyDescent="0.25"/>
    <row r="1552" s="3" customFormat="1" x14ac:dyDescent="0.25"/>
    <row r="1553" s="3" customFormat="1" x14ac:dyDescent="0.25"/>
    <row r="1554" s="3" customFormat="1" x14ac:dyDescent="0.25"/>
    <row r="1555" s="3" customFormat="1" x14ac:dyDescent="0.25"/>
    <row r="1556" s="3" customFormat="1" x14ac:dyDescent="0.25"/>
    <row r="1557" s="3" customFormat="1" x14ac:dyDescent="0.25"/>
    <row r="1558" s="3" customFormat="1" x14ac:dyDescent="0.25"/>
    <row r="1559" s="3" customFormat="1" x14ac:dyDescent="0.25"/>
    <row r="1560" s="3" customFormat="1" x14ac:dyDescent="0.25"/>
    <row r="1561" s="3" customFormat="1" x14ac:dyDescent="0.25"/>
    <row r="1562" s="3" customFormat="1" x14ac:dyDescent="0.25"/>
    <row r="1563" s="3" customFormat="1" x14ac:dyDescent="0.25"/>
    <row r="1564" s="3" customFormat="1" x14ac:dyDescent="0.25"/>
    <row r="1565" s="3" customFormat="1" x14ac:dyDescent="0.25"/>
    <row r="1566" s="3" customFormat="1" x14ac:dyDescent="0.25"/>
    <row r="1567" s="3" customFormat="1" x14ac:dyDescent="0.25"/>
    <row r="1568" s="3" customFormat="1" x14ac:dyDescent="0.25"/>
    <row r="1569" s="3" customFormat="1" x14ac:dyDescent="0.25"/>
    <row r="1570" s="3" customFormat="1" x14ac:dyDescent="0.25"/>
    <row r="1571" s="3" customFormat="1" x14ac:dyDescent="0.25"/>
    <row r="1572" s="3" customFormat="1" x14ac:dyDescent="0.25"/>
    <row r="1573" s="3" customFormat="1" x14ac:dyDescent="0.25"/>
    <row r="1574" s="3" customFormat="1" x14ac:dyDescent="0.25"/>
    <row r="1575" s="3" customFormat="1" x14ac:dyDescent="0.25"/>
    <row r="1576" s="3" customFormat="1" x14ac:dyDescent="0.25"/>
    <row r="1577" s="3" customFormat="1" x14ac:dyDescent="0.25"/>
    <row r="1578" s="3" customFormat="1" x14ac:dyDescent="0.25"/>
    <row r="1579" s="3" customFormat="1" x14ac:dyDescent="0.25"/>
    <row r="1580" s="3" customFormat="1" x14ac:dyDescent="0.25"/>
    <row r="1581" s="3" customFormat="1" x14ac:dyDescent="0.25"/>
    <row r="1582" s="3" customFormat="1" x14ac:dyDescent="0.25"/>
    <row r="1583" s="3" customFormat="1" x14ac:dyDescent="0.25"/>
    <row r="1584" s="3" customFormat="1" x14ac:dyDescent="0.25"/>
    <row r="1585" s="3" customFormat="1" x14ac:dyDescent="0.25"/>
    <row r="1586" s="3" customFormat="1" x14ac:dyDescent="0.25"/>
    <row r="1587" s="3" customFormat="1" x14ac:dyDescent="0.25"/>
    <row r="1588" s="3" customFormat="1" x14ac:dyDescent="0.25"/>
    <row r="1589" s="3" customFormat="1" x14ac:dyDescent="0.25"/>
    <row r="1590" s="3" customFormat="1" x14ac:dyDescent="0.25"/>
    <row r="1591" s="3" customFormat="1" x14ac:dyDescent="0.25"/>
    <row r="1592" s="3" customFormat="1" x14ac:dyDescent="0.25"/>
    <row r="1593" s="3" customFormat="1" x14ac:dyDescent="0.25"/>
    <row r="1594" s="3" customFormat="1" x14ac:dyDescent="0.25"/>
    <row r="1595" s="3" customFormat="1" x14ac:dyDescent="0.25"/>
    <row r="1596" s="3" customFormat="1" x14ac:dyDescent="0.25"/>
    <row r="1597" s="3" customFormat="1" x14ac:dyDescent="0.25"/>
    <row r="1598" s="3" customFormat="1" x14ac:dyDescent="0.25"/>
    <row r="1599" s="3" customFormat="1" x14ac:dyDescent="0.25"/>
    <row r="1600" s="3" customFormat="1" x14ac:dyDescent="0.25"/>
    <row r="1601" s="3" customFormat="1" x14ac:dyDescent="0.25"/>
    <row r="1602" s="3" customFormat="1" x14ac:dyDescent="0.25"/>
    <row r="1603" s="3" customFormat="1" x14ac:dyDescent="0.25"/>
    <row r="1604" s="3" customFormat="1" x14ac:dyDescent="0.25"/>
    <row r="1605" s="3" customFormat="1" x14ac:dyDescent="0.25"/>
    <row r="1606" s="3" customFormat="1" x14ac:dyDescent="0.25"/>
    <row r="1607" s="3" customFormat="1" x14ac:dyDescent="0.25"/>
    <row r="1608" s="3" customFormat="1" x14ac:dyDescent="0.25"/>
    <row r="1609" s="3" customFormat="1" x14ac:dyDescent="0.25"/>
    <row r="1610" s="3" customFormat="1" x14ac:dyDescent="0.25"/>
    <row r="1611" s="3" customFormat="1" x14ac:dyDescent="0.25"/>
    <row r="1612" s="3" customFormat="1" x14ac:dyDescent="0.25"/>
    <row r="1613" s="3" customFormat="1" x14ac:dyDescent="0.25"/>
    <row r="1614" s="3" customFormat="1" x14ac:dyDescent="0.25"/>
    <row r="1615" s="3" customFormat="1" x14ac:dyDescent="0.25"/>
    <row r="1616" s="3" customFormat="1" x14ac:dyDescent="0.25"/>
    <row r="1617" s="3" customFormat="1" x14ac:dyDescent="0.25"/>
    <row r="1618" s="3" customFormat="1" x14ac:dyDescent="0.25"/>
    <row r="1619" s="3" customFormat="1" x14ac:dyDescent="0.25"/>
    <row r="1620" s="3" customFormat="1" x14ac:dyDescent="0.25"/>
    <row r="1621" s="3" customFormat="1" x14ac:dyDescent="0.25"/>
    <row r="1622" s="3" customFormat="1" x14ac:dyDescent="0.25"/>
    <row r="1623" s="3" customFormat="1" x14ac:dyDescent="0.25"/>
    <row r="1624" s="3" customFormat="1" x14ac:dyDescent="0.25"/>
    <row r="1625" s="3" customFormat="1" x14ac:dyDescent="0.25"/>
    <row r="1626" s="3" customFormat="1" x14ac:dyDescent="0.25"/>
    <row r="1627" s="3" customFormat="1" x14ac:dyDescent="0.25"/>
    <row r="1628" s="3" customFormat="1" x14ac:dyDescent="0.25"/>
    <row r="1629" s="3" customFormat="1" x14ac:dyDescent="0.25"/>
    <row r="1630" s="3" customFormat="1" x14ac:dyDescent="0.25"/>
    <row r="1631" s="3" customFormat="1" x14ac:dyDescent="0.25"/>
    <row r="1632" s="3" customFormat="1" x14ac:dyDescent="0.25"/>
    <row r="1633" s="3" customFormat="1" x14ac:dyDescent="0.25"/>
    <row r="1634" s="3" customFormat="1" x14ac:dyDescent="0.25"/>
    <row r="1635" s="3" customFormat="1" x14ac:dyDescent="0.25"/>
    <row r="1636" s="3" customFormat="1" x14ac:dyDescent="0.25"/>
    <row r="1637" s="3" customFormat="1" x14ac:dyDescent="0.25"/>
    <row r="1638" s="3" customFormat="1" x14ac:dyDescent="0.25"/>
    <row r="1639" s="3" customFormat="1" x14ac:dyDescent="0.25"/>
    <row r="1640" s="3" customFormat="1" x14ac:dyDescent="0.25"/>
    <row r="1641" s="3" customFormat="1" x14ac:dyDescent="0.25"/>
    <row r="1642" s="3" customFormat="1" x14ac:dyDescent="0.25"/>
    <row r="1643" s="3" customFormat="1" x14ac:dyDescent="0.25"/>
    <row r="1644" s="3" customFormat="1" x14ac:dyDescent="0.25"/>
    <row r="1645" s="3" customFormat="1" x14ac:dyDescent="0.25"/>
    <row r="1646" s="3" customFormat="1" x14ac:dyDescent="0.25"/>
    <row r="1647" s="3" customFormat="1" x14ac:dyDescent="0.25"/>
    <row r="1648" s="3" customFormat="1" x14ac:dyDescent="0.25"/>
    <row r="1649" s="3" customFormat="1" x14ac:dyDescent="0.25"/>
    <row r="1650" s="3" customFormat="1" x14ac:dyDescent="0.25"/>
    <row r="1651" s="3" customFormat="1" x14ac:dyDescent="0.25"/>
    <row r="1652" s="3" customFormat="1" x14ac:dyDescent="0.25"/>
    <row r="1653" s="3" customFormat="1" x14ac:dyDescent="0.25"/>
    <row r="1654" s="3" customFormat="1" x14ac:dyDescent="0.25"/>
    <row r="1655" s="3" customFormat="1" x14ac:dyDescent="0.25"/>
    <row r="1656" s="3" customFormat="1" x14ac:dyDescent="0.25"/>
    <row r="1657" s="3" customFormat="1" x14ac:dyDescent="0.25"/>
    <row r="1658" s="3" customFormat="1" x14ac:dyDescent="0.25"/>
    <row r="1659" s="3" customFormat="1" x14ac:dyDescent="0.25"/>
    <row r="1660" s="3" customFormat="1" x14ac:dyDescent="0.25"/>
    <row r="1661" s="3" customFormat="1" x14ac:dyDescent="0.25"/>
    <row r="1662" s="3" customFormat="1" x14ac:dyDescent="0.25"/>
    <row r="1663" s="3" customFormat="1" x14ac:dyDescent="0.25"/>
    <row r="1664" s="3" customFormat="1" x14ac:dyDescent="0.25"/>
    <row r="1665" s="3" customFormat="1" x14ac:dyDescent="0.25"/>
    <row r="1666" s="3" customFormat="1" x14ac:dyDescent="0.25"/>
    <row r="1667" s="3" customFormat="1" x14ac:dyDescent="0.25"/>
    <row r="1668" s="3" customFormat="1" x14ac:dyDescent="0.25"/>
    <row r="1669" s="3" customFormat="1" x14ac:dyDescent="0.25"/>
    <row r="1670" s="3" customFormat="1" x14ac:dyDescent="0.25"/>
    <row r="1671" s="3" customFormat="1" x14ac:dyDescent="0.25"/>
    <row r="1672" s="3" customFormat="1" x14ac:dyDescent="0.25"/>
    <row r="1673" s="3" customFormat="1" x14ac:dyDescent="0.25"/>
    <row r="1674" s="3" customFormat="1" x14ac:dyDescent="0.25"/>
    <row r="1675" s="3" customFormat="1" x14ac:dyDescent="0.25"/>
    <row r="1676" s="3" customFormat="1" x14ac:dyDescent="0.25"/>
    <row r="1677" s="3" customFormat="1" x14ac:dyDescent="0.25"/>
    <row r="1678" s="3" customFormat="1" x14ac:dyDescent="0.25"/>
    <row r="1679" s="3" customFormat="1" x14ac:dyDescent="0.25"/>
    <row r="1680" s="3" customFormat="1" x14ac:dyDescent="0.25"/>
    <row r="1681" s="3" customFormat="1" x14ac:dyDescent="0.25"/>
    <row r="1682" s="3" customFormat="1" x14ac:dyDescent="0.25"/>
    <row r="1683" s="3" customFormat="1" x14ac:dyDescent="0.25"/>
    <row r="1684" s="3" customFormat="1" x14ac:dyDescent="0.25"/>
    <row r="1685" s="3" customFormat="1" x14ac:dyDescent="0.25"/>
    <row r="1686" s="3" customFormat="1" x14ac:dyDescent="0.25"/>
    <row r="1687" s="3" customFormat="1" x14ac:dyDescent="0.25"/>
    <row r="1688" s="3" customFormat="1" x14ac:dyDescent="0.25"/>
    <row r="1689" s="3" customFormat="1" x14ac:dyDescent="0.25"/>
    <row r="1690" s="3" customFormat="1" x14ac:dyDescent="0.25"/>
    <row r="1691" s="3" customFormat="1" x14ac:dyDescent="0.25"/>
    <row r="1692" s="3" customFormat="1" x14ac:dyDescent="0.25"/>
    <row r="1693" s="3" customFormat="1" x14ac:dyDescent="0.25"/>
    <row r="1694" s="3" customFormat="1" x14ac:dyDescent="0.25"/>
    <row r="1695" s="3" customFormat="1" x14ac:dyDescent="0.25"/>
    <row r="1696" s="3" customFormat="1" x14ac:dyDescent="0.25"/>
    <row r="1697" s="3" customFormat="1" x14ac:dyDescent="0.25"/>
    <row r="1698" s="3" customFormat="1" x14ac:dyDescent="0.25"/>
    <row r="1699" s="3" customFormat="1" x14ac:dyDescent="0.25"/>
    <row r="1700" s="3" customFormat="1" x14ac:dyDescent="0.25"/>
    <row r="1701" s="3" customFormat="1" x14ac:dyDescent="0.25"/>
    <row r="1702" s="3" customFormat="1" x14ac:dyDescent="0.25"/>
    <row r="1703" s="3" customFormat="1" x14ac:dyDescent="0.25"/>
    <row r="1704" s="3" customFormat="1" x14ac:dyDescent="0.25"/>
    <row r="1705" s="3" customFormat="1" x14ac:dyDescent="0.25"/>
    <row r="1706" s="3" customFormat="1" x14ac:dyDescent="0.25"/>
    <row r="1707" s="3" customFormat="1" x14ac:dyDescent="0.25"/>
    <row r="1708" s="3" customFormat="1" x14ac:dyDescent="0.25"/>
    <row r="1709" s="3" customFormat="1" x14ac:dyDescent="0.25"/>
    <row r="1710" s="3" customFormat="1" x14ac:dyDescent="0.25"/>
    <row r="1711" s="3" customFormat="1" x14ac:dyDescent="0.25"/>
    <row r="1712" s="3" customFormat="1" x14ac:dyDescent="0.25"/>
    <row r="1713" s="3" customFormat="1" x14ac:dyDescent="0.25"/>
    <row r="1714" s="3" customFormat="1" x14ac:dyDescent="0.25"/>
    <row r="1715" s="3" customFormat="1" x14ac:dyDescent="0.25"/>
    <row r="1716" s="3" customFormat="1" x14ac:dyDescent="0.25"/>
    <row r="1717" s="3" customFormat="1" x14ac:dyDescent="0.25"/>
    <row r="1718" s="3" customFormat="1" x14ac:dyDescent="0.25"/>
    <row r="1719" s="3" customFormat="1" x14ac:dyDescent="0.25"/>
    <row r="1720" s="3" customFormat="1" x14ac:dyDescent="0.25"/>
    <row r="1721" s="3" customFormat="1" x14ac:dyDescent="0.25"/>
    <row r="1722" s="3" customFormat="1" x14ac:dyDescent="0.25"/>
    <row r="1723" s="3" customFormat="1" x14ac:dyDescent="0.25"/>
    <row r="1724" s="3" customFormat="1" x14ac:dyDescent="0.25"/>
    <row r="1725" s="3" customFormat="1" x14ac:dyDescent="0.25"/>
    <row r="1726" s="3" customFormat="1" x14ac:dyDescent="0.25"/>
    <row r="1727" s="3" customFormat="1" x14ac:dyDescent="0.25"/>
    <row r="1728" s="3" customFormat="1" x14ac:dyDescent="0.25"/>
    <row r="1729" s="3" customFormat="1" x14ac:dyDescent="0.25"/>
    <row r="1730" s="3" customFormat="1" x14ac:dyDescent="0.25"/>
    <row r="1731" s="3" customFormat="1" x14ac:dyDescent="0.25"/>
    <row r="1732" s="3" customFormat="1" x14ac:dyDescent="0.25"/>
    <row r="1733" s="3" customFormat="1" x14ac:dyDescent="0.25"/>
    <row r="1734" s="3" customFormat="1" x14ac:dyDescent="0.25"/>
    <row r="1735" s="3" customFormat="1" x14ac:dyDescent="0.25"/>
    <row r="1736" s="3" customFormat="1" x14ac:dyDescent="0.25"/>
    <row r="1737" s="3" customFormat="1" x14ac:dyDescent="0.25"/>
    <row r="1738" s="3" customFormat="1" x14ac:dyDescent="0.25"/>
    <row r="1739" s="3" customFormat="1" x14ac:dyDescent="0.25"/>
    <row r="1740" s="3" customFormat="1" x14ac:dyDescent="0.25"/>
    <row r="1741" s="3" customFormat="1" x14ac:dyDescent="0.25"/>
    <row r="1742" s="3" customFormat="1" x14ac:dyDescent="0.25"/>
    <row r="1743" s="3" customFormat="1" x14ac:dyDescent="0.25"/>
    <row r="1744" s="3" customFormat="1" x14ac:dyDescent="0.25"/>
    <row r="1745" s="3" customFormat="1" x14ac:dyDescent="0.25"/>
    <row r="1746" s="3" customFormat="1" x14ac:dyDescent="0.25"/>
    <row r="1747" s="3" customFormat="1" x14ac:dyDescent="0.25"/>
    <row r="1748" s="3" customFormat="1" x14ac:dyDescent="0.25"/>
    <row r="1749" s="3" customFormat="1" x14ac:dyDescent="0.25"/>
    <row r="1750" s="3" customFormat="1" x14ac:dyDescent="0.25"/>
    <row r="1751" s="3" customFormat="1" x14ac:dyDescent="0.25"/>
    <row r="1752" s="3" customFormat="1" x14ac:dyDescent="0.25"/>
    <row r="1753" s="3" customFormat="1" x14ac:dyDescent="0.25"/>
    <row r="1754" s="3" customFormat="1" x14ac:dyDescent="0.25"/>
    <row r="1755" s="3" customFormat="1" x14ac:dyDescent="0.25"/>
    <row r="1756" s="3" customFormat="1" x14ac:dyDescent="0.25"/>
    <row r="1757" s="3" customFormat="1" x14ac:dyDescent="0.25"/>
    <row r="1758" s="3" customFormat="1" x14ac:dyDescent="0.25"/>
    <row r="1759" s="3" customFormat="1" x14ac:dyDescent="0.25"/>
    <row r="1760" s="3" customFormat="1" x14ac:dyDescent="0.25"/>
    <row r="1761" s="3" customFormat="1" x14ac:dyDescent="0.25"/>
    <row r="1762" s="3" customFormat="1" x14ac:dyDescent="0.25"/>
    <row r="1763" s="3" customFormat="1" x14ac:dyDescent="0.25"/>
    <row r="1764" s="3" customFormat="1" x14ac:dyDescent="0.25"/>
    <row r="1765" s="3" customFormat="1" x14ac:dyDescent="0.25"/>
    <row r="1766" s="3" customFormat="1" x14ac:dyDescent="0.25"/>
    <row r="1767" s="3" customFormat="1" x14ac:dyDescent="0.25"/>
    <row r="1768" s="3" customFormat="1" x14ac:dyDescent="0.25"/>
    <row r="1769" s="3" customFormat="1" x14ac:dyDescent="0.25"/>
    <row r="1770" s="3" customFormat="1" x14ac:dyDescent="0.25"/>
    <row r="1771" s="3" customFormat="1" x14ac:dyDescent="0.25"/>
    <row r="1772" s="3" customFormat="1" x14ac:dyDescent="0.25"/>
    <row r="1773" s="3" customFormat="1" x14ac:dyDescent="0.25"/>
    <row r="1774" s="3" customFormat="1" x14ac:dyDescent="0.25"/>
    <row r="1775" s="3" customFormat="1" x14ac:dyDescent="0.25"/>
    <row r="1776" s="3" customFormat="1" x14ac:dyDescent="0.25"/>
    <row r="1777" s="3" customFormat="1" x14ac:dyDescent="0.25"/>
    <row r="1778" s="3" customFormat="1" x14ac:dyDescent="0.25"/>
    <row r="1779" s="3" customFormat="1" x14ac:dyDescent="0.25"/>
    <row r="1780" s="3" customFormat="1" x14ac:dyDescent="0.25"/>
    <row r="1781" s="3" customFormat="1" x14ac:dyDescent="0.25"/>
    <row r="1782" s="3" customFormat="1" x14ac:dyDescent="0.25"/>
    <row r="1783" s="3" customFormat="1" x14ac:dyDescent="0.25"/>
    <row r="1784" s="3" customFormat="1" x14ac:dyDescent="0.25"/>
    <row r="1785" s="3" customFormat="1" x14ac:dyDescent="0.25"/>
    <row r="1786" s="3" customFormat="1" x14ac:dyDescent="0.25"/>
    <row r="1787" s="3" customFormat="1" x14ac:dyDescent="0.25"/>
    <row r="1788" s="3" customFormat="1" x14ac:dyDescent="0.25"/>
    <row r="1789" s="3" customFormat="1" x14ac:dyDescent="0.25"/>
    <row r="1790" s="3" customFormat="1" x14ac:dyDescent="0.25"/>
    <row r="1791" s="3" customFormat="1" x14ac:dyDescent="0.25"/>
    <row r="1792" s="3" customFormat="1" x14ac:dyDescent="0.25"/>
    <row r="1793" s="3" customFormat="1" x14ac:dyDescent="0.25"/>
    <row r="1794" s="3" customFormat="1" x14ac:dyDescent="0.25"/>
    <row r="1795" s="3" customFormat="1" x14ac:dyDescent="0.25"/>
    <row r="1796" s="3" customFormat="1" x14ac:dyDescent="0.25"/>
    <row r="1797" s="3" customFormat="1" x14ac:dyDescent="0.25"/>
    <row r="1798" s="3" customFormat="1" x14ac:dyDescent="0.25"/>
    <row r="1799" s="3" customFormat="1" x14ac:dyDescent="0.25"/>
    <row r="1800" s="3" customFormat="1" x14ac:dyDescent="0.25"/>
    <row r="1801" s="3" customFormat="1" x14ac:dyDescent="0.25"/>
    <row r="1802" s="3" customFormat="1" x14ac:dyDescent="0.25"/>
    <row r="1803" s="3" customFormat="1" x14ac:dyDescent="0.25"/>
    <row r="1804" s="3" customFormat="1" x14ac:dyDescent="0.25"/>
    <row r="1805" s="3" customFormat="1" x14ac:dyDescent="0.25"/>
    <row r="1806" s="3" customFormat="1" x14ac:dyDescent="0.25"/>
    <row r="1807" s="3" customFormat="1" x14ac:dyDescent="0.25"/>
    <row r="1808" s="3" customFormat="1" x14ac:dyDescent="0.25"/>
    <row r="1809" s="3" customFormat="1" x14ac:dyDescent="0.25"/>
    <row r="1810" s="3" customFormat="1" x14ac:dyDescent="0.25"/>
    <row r="1811" s="3" customFormat="1" x14ac:dyDescent="0.25"/>
    <row r="1812" s="3" customFormat="1" x14ac:dyDescent="0.25"/>
    <row r="1813" s="3" customFormat="1" x14ac:dyDescent="0.25"/>
    <row r="1814" s="3" customFormat="1" x14ac:dyDescent="0.25"/>
    <row r="1815" s="3" customFormat="1" x14ac:dyDescent="0.25"/>
    <row r="1816" s="3" customFormat="1" x14ac:dyDescent="0.25"/>
    <row r="1817" s="3" customFormat="1" x14ac:dyDescent="0.25"/>
    <row r="1818" s="3" customFormat="1" x14ac:dyDescent="0.25"/>
    <row r="1819" s="3" customFormat="1" x14ac:dyDescent="0.25"/>
    <row r="1820" s="3" customFormat="1" x14ac:dyDescent="0.25"/>
    <row r="1821" s="3" customFormat="1" x14ac:dyDescent="0.25"/>
    <row r="1822" s="3" customFormat="1" x14ac:dyDescent="0.25"/>
    <row r="1823" s="3" customFormat="1" x14ac:dyDescent="0.25"/>
    <row r="1824" s="3" customFormat="1" x14ac:dyDescent="0.25"/>
    <row r="1825" s="3" customFormat="1" x14ac:dyDescent="0.25"/>
    <row r="1826" s="3" customFormat="1" x14ac:dyDescent="0.25"/>
    <row r="1827" s="3" customFormat="1" x14ac:dyDescent="0.25"/>
    <row r="1828" s="3" customFormat="1" x14ac:dyDescent="0.25"/>
    <row r="1829" s="3" customFormat="1" x14ac:dyDescent="0.25"/>
    <row r="1830" s="3" customFormat="1" x14ac:dyDescent="0.25"/>
    <row r="1831" s="3" customFormat="1" x14ac:dyDescent="0.25"/>
    <row r="1832" s="3" customFormat="1" x14ac:dyDescent="0.25"/>
    <row r="1833" s="3" customFormat="1" x14ac:dyDescent="0.25"/>
    <row r="1834" s="3" customFormat="1" x14ac:dyDescent="0.25"/>
    <row r="1835" s="3" customFormat="1" x14ac:dyDescent="0.25"/>
    <row r="1836" s="3" customFormat="1" x14ac:dyDescent="0.25"/>
    <row r="1837" s="3" customFormat="1" x14ac:dyDescent="0.25"/>
    <row r="1838" s="3" customFormat="1" x14ac:dyDescent="0.25"/>
    <row r="1839" s="3" customFormat="1" x14ac:dyDescent="0.25"/>
    <row r="1840" s="3" customFormat="1" x14ac:dyDescent="0.25"/>
    <row r="1841" s="3" customFormat="1" x14ac:dyDescent="0.25"/>
    <row r="1842" s="3" customFormat="1" x14ac:dyDescent="0.25"/>
    <row r="1843" s="3" customFormat="1" x14ac:dyDescent="0.25"/>
    <row r="1844" s="3" customFormat="1" x14ac:dyDescent="0.25"/>
    <row r="1845" s="3" customFormat="1" x14ac:dyDescent="0.25"/>
    <row r="1846" s="3" customFormat="1" x14ac:dyDescent="0.25"/>
    <row r="1847" s="3" customFormat="1" x14ac:dyDescent="0.25"/>
    <row r="1848" s="3" customFormat="1" x14ac:dyDescent="0.25"/>
    <row r="1849" s="3" customFormat="1" x14ac:dyDescent="0.25"/>
    <row r="1850" s="3" customFormat="1" x14ac:dyDescent="0.25"/>
    <row r="1851" s="3" customFormat="1" x14ac:dyDescent="0.25"/>
    <row r="1852" s="3" customFormat="1" x14ac:dyDescent="0.25"/>
    <row r="1853" s="3" customFormat="1" x14ac:dyDescent="0.25"/>
    <row r="1854" s="3" customFormat="1" x14ac:dyDescent="0.25"/>
    <row r="1855" s="3" customFormat="1" x14ac:dyDescent="0.25"/>
    <row r="1856" s="3" customFormat="1" x14ac:dyDescent="0.25"/>
    <row r="1857" s="3" customFormat="1" x14ac:dyDescent="0.25"/>
    <row r="1858" s="3" customFormat="1" x14ac:dyDescent="0.25"/>
    <row r="1859" s="3" customFormat="1" x14ac:dyDescent="0.25"/>
    <row r="1860" s="3" customFormat="1" x14ac:dyDescent="0.25"/>
    <row r="1861" s="3" customFormat="1" x14ac:dyDescent="0.25"/>
    <row r="1862" s="3" customFormat="1" x14ac:dyDescent="0.25"/>
    <row r="1863" s="3" customFormat="1" x14ac:dyDescent="0.25"/>
    <row r="1864" s="3" customFormat="1" x14ac:dyDescent="0.25"/>
    <row r="1865" s="3" customFormat="1" x14ac:dyDescent="0.25"/>
    <row r="1866" s="3" customFormat="1" x14ac:dyDescent="0.25"/>
    <row r="1867" s="3" customFormat="1" x14ac:dyDescent="0.25"/>
    <row r="1868" s="3" customFormat="1" x14ac:dyDescent="0.25"/>
    <row r="1869" s="3" customFormat="1" x14ac:dyDescent="0.25"/>
    <row r="1870" s="3" customFormat="1" x14ac:dyDescent="0.25"/>
    <row r="1871" s="3" customFormat="1" x14ac:dyDescent="0.25"/>
    <row r="1872" s="3" customFormat="1" x14ac:dyDescent="0.25"/>
    <row r="1873" s="3" customFormat="1" x14ac:dyDescent="0.25"/>
    <row r="1874" s="3" customFormat="1" x14ac:dyDescent="0.25"/>
    <row r="1875" s="3" customFormat="1" x14ac:dyDescent="0.25"/>
    <row r="1876" s="3" customFormat="1" x14ac:dyDescent="0.25"/>
    <row r="1877" s="3" customFormat="1" x14ac:dyDescent="0.25"/>
    <row r="1878" s="3" customFormat="1" x14ac:dyDescent="0.25"/>
    <row r="1879" s="3" customFormat="1" x14ac:dyDescent="0.25"/>
    <row r="1880" s="3" customFormat="1" x14ac:dyDescent="0.25"/>
    <row r="1881" s="3" customFormat="1" x14ac:dyDescent="0.25"/>
    <row r="1882" s="3" customFormat="1" x14ac:dyDescent="0.25"/>
    <row r="1883" s="3" customFormat="1" x14ac:dyDescent="0.25"/>
    <row r="1884" s="3" customFormat="1" x14ac:dyDescent="0.25"/>
    <row r="1885" s="3" customFormat="1" x14ac:dyDescent="0.25"/>
    <row r="1886" s="3" customFormat="1" x14ac:dyDescent="0.25"/>
    <row r="1887" s="3" customFormat="1" x14ac:dyDescent="0.25"/>
    <row r="1888" s="3" customFormat="1" x14ac:dyDescent="0.25"/>
    <row r="1889" s="3" customFormat="1" x14ac:dyDescent="0.25"/>
    <row r="1890" s="3" customFormat="1" x14ac:dyDescent="0.25"/>
    <row r="1891" s="3" customFormat="1" x14ac:dyDescent="0.25"/>
    <row r="1892" s="3" customFormat="1" x14ac:dyDescent="0.25"/>
    <row r="1893" s="3" customFormat="1" x14ac:dyDescent="0.25"/>
    <row r="1894" s="3" customFormat="1" x14ac:dyDescent="0.25"/>
    <row r="1895" s="3" customFormat="1" x14ac:dyDescent="0.25"/>
    <row r="1896" s="3" customFormat="1" x14ac:dyDescent="0.25"/>
    <row r="1897" s="3" customFormat="1" x14ac:dyDescent="0.25"/>
    <row r="1898" s="3" customFormat="1" x14ac:dyDescent="0.25"/>
    <row r="1899" s="3" customFormat="1" x14ac:dyDescent="0.25"/>
    <row r="1900" s="3" customFormat="1" x14ac:dyDescent="0.25"/>
    <row r="1901" s="3" customFormat="1" x14ac:dyDescent="0.25"/>
    <row r="1902" s="3" customFormat="1" x14ac:dyDescent="0.25"/>
    <row r="1903" s="3" customFormat="1" x14ac:dyDescent="0.25"/>
    <row r="1904" s="3" customFormat="1" x14ac:dyDescent="0.25"/>
    <row r="1905" s="3" customFormat="1" x14ac:dyDescent="0.25"/>
    <row r="1906" s="3" customFormat="1" x14ac:dyDescent="0.25"/>
    <row r="1907" s="3" customFormat="1" x14ac:dyDescent="0.25"/>
    <row r="1908" s="3" customFormat="1" x14ac:dyDescent="0.25"/>
    <row r="1909" s="3" customFormat="1" x14ac:dyDescent="0.25"/>
    <row r="1910" s="3" customFormat="1" x14ac:dyDescent="0.25"/>
    <row r="1911" s="3" customFormat="1" x14ac:dyDescent="0.25"/>
    <row r="1912" s="3" customFormat="1" x14ac:dyDescent="0.25"/>
    <row r="1913" s="3" customFormat="1" x14ac:dyDescent="0.25"/>
    <row r="1914" s="3" customFormat="1" x14ac:dyDescent="0.25"/>
    <row r="1915" s="3" customFormat="1" x14ac:dyDescent="0.25"/>
    <row r="1916" s="3" customFormat="1" x14ac:dyDescent="0.25"/>
    <row r="1917" s="3" customFormat="1" x14ac:dyDescent="0.25"/>
    <row r="1918" s="3" customFormat="1" x14ac:dyDescent="0.25"/>
    <row r="1919" s="3" customFormat="1" x14ac:dyDescent="0.25"/>
    <row r="1920" s="3" customFormat="1" x14ac:dyDescent="0.25"/>
    <row r="1921" s="3" customFormat="1" x14ac:dyDescent="0.25"/>
    <row r="1922" s="3" customFormat="1" x14ac:dyDescent="0.25"/>
    <row r="1923" s="3" customFormat="1" x14ac:dyDescent="0.25"/>
    <row r="1924" s="3" customFormat="1" x14ac:dyDescent="0.25"/>
    <row r="1925" s="3" customFormat="1" x14ac:dyDescent="0.25"/>
    <row r="1926" s="3" customFormat="1" x14ac:dyDescent="0.25"/>
    <row r="1927" s="3" customFormat="1" x14ac:dyDescent="0.25"/>
    <row r="1928" s="3" customFormat="1" x14ac:dyDescent="0.25"/>
    <row r="1929" s="3" customFormat="1" x14ac:dyDescent="0.25"/>
    <row r="1930" s="3" customFormat="1" x14ac:dyDescent="0.25"/>
    <row r="1931" s="3" customFormat="1" x14ac:dyDescent="0.25"/>
    <row r="1932" s="3" customFormat="1" x14ac:dyDescent="0.25"/>
    <row r="1933" s="3" customFormat="1" x14ac:dyDescent="0.25"/>
    <row r="1934" s="3" customFormat="1" x14ac:dyDescent="0.25"/>
    <row r="1935" s="3" customFormat="1" x14ac:dyDescent="0.25"/>
    <row r="1936" s="3" customFormat="1" x14ac:dyDescent="0.25"/>
    <row r="1937" s="3" customFormat="1" x14ac:dyDescent="0.25"/>
    <row r="1938" s="3" customFormat="1" x14ac:dyDescent="0.25"/>
    <row r="1939" s="3" customFormat="1" x14ac:dyDescent="0.25"/>
    <row r="1940" s="3" customFormat="1" x14ac:dyDescent="0.25"/>
    <row r="1941" s="3" customFormat="1" x14ac:dyDescent="0.25"/>
    <row r="1942" s="3" customFormat="1" x14ac:dyDescent="0.25"/>
    <row r="1943" s="3" customFormat="1" x14ac:dyDescent="0.25"/>
    <row r="1944" s="3" customFormat="1" x14ac:dyDescent="0.25"/>
    <row r="1945" s="3" customFormat="1" x14ac:dyDescent="0.25"/>
    <row r="1946" s="3" customFormat="1" x14ac:dyDescent="0.25"/>
    <row r="1947" s="3" customFormat="1" x14ac:dyDescent="0.25"/>
    <row r="1948" s="3" customFormat="1" x14ac:dyDescent="0.25"/>
    <row r="1949" s="3" customFormat="1" x14ac:dyDescent="0.25"/>
    <row r="1950" s="3" customFormat="1" x14ac:dyDescent="0.25"/>
    <row r="1951" s="3" customFormat="1" x14ac:dyDescent="0.25"/>
    <row r="1952" s="3" customFormat="1" x14ac:dyDescent="0.25"/>
    <row r="1953" s="3" customFormat="1" x14ac:dyDescent="0.25"/>
    <row r="1954" s="3" customFormat="1" x14ac:dyDescent="0.25"/>
    <row r="1955" s="3" customFormat="1" x14ac:dyDescent="0.25"/>
    <row r="1956" s="3" customFormat="1" x14ac:dyDescent="0.25"/>
    <row r="1957" s="3" customFormat="1" x14ac:dyDescent="0.25"/>
    <row r="1958" s="3" customFormat="1" x14ac:dyDescent="0.25"/>
    <row r="1959" s="3" customFormat="1" x14ac:dyDescent="0.25"/>
    <row r="1960" s="3" customFormat="1" x14ac:dyDescent="0.25"/>
    <row r="1961" s="3" customFormat="1" x14ac:dyDescent="0.25"/>
    <row r="1962" s="3" customFormat="1" x14ac:dyDescent="0.25"/>
    <row r="1963" s="3" customFormat="1" x14ac:dyDescent="0.25"/>
    <row r="1964" s="3" customFormat="1" x14ac:dyDescent="0.25"/>
    <row r="1965" s="3" customFormat="1" x14ac:dyDescent="0.25"/>
    <row r="1966" s="3" customFormat="1" x14ac:dyDescent="0.25"/>
    <row r="1967" s="3" customFormat="1" x14ac:dyDescent="0.25"/>
    <row r="1968" s="3" customFormat="1" x14ac:dyDescent="0.25"/>
    <row r="1969" s="3" customFormat="1" x14ac:dyDescent="0.25"/>
    <row r="1970" s="3" customFormat="1" x14ac:dyDescent="0.25"/>
    <row r="1971" s="3" customFormat="1" x14ac:dyDescent="0.25"/>
    <row r="1972" s="3" customFormat="1" x14ac:dyDescent="0.25"/>
    <row r="1973" s="3" customFormat="1" x14ac:dyDescent="0.25"/>
    <row r="1974" s="3" customFormat="1" x14ac:dyDescent="0.25"/>
    <row r="1975" s="3" customFormat="1" x14ac:dyDescent="0.25"/>
    <row r="1976" s="3" customFormat="1" x14ac:dyDescent="0.25"/>
    <row r="1977" s="3" customFormat="1" x14ac:dyDescent="0.25"/>
    <row r="1978" s="3" customFormat="1" x14ac:dyDescent="0.25"/>
    <row r="1979" s="3" customFormat="1" x14ac:dyDescent="0.25"/>
    <row r="1980" s="3" customFormat="1" x14ac:dyDescent="0.25"/>
    <row r="1981" s="3" customFormat="1" x14ac:dyDescent="0.25"/>
    <row r="1982" s="3" customFormat="1" x14ac:dyDescent="0.25"/>
    <row r="1983" s="3" customFormat="1" x14ac:dyDescent="0.25"/>
    <row r="1984" s="3" customFormat="1" x14ac:dyDescent="0.25"/>
    <row r="1985" s="3" customFormat="1" x14ac:dyDescent="0.25"/>
    <row r="1986" s="3" customFormat="1" x14ac:dyDescent="0.25"/>
    <row r="1987" s="3" customFormat="1" x14ac:dyDescent="0.25"/>
    <row r="1988" s="3" customFormat="1" x14ac:dyDescent="0.25"/>
    <row r="1989" s="3" customFormat="1" x14ac:dyDescent="0.25"/>
    <row r="1990" s="3" customFormat="1" x14ac:dyDescent="0.25"/>
    <row r="1991" s="3" customFormat="1" x14ac:dyDescent="0.25"/>
    <row r="1992" s="3" customFormat="1" x14ac:dyDescent="0.25"/>
    <row r="1993" s="3" customFormat="1" x14ac:dyDescent="0.25"/>
    <row r="1994" s="3" customFormat="1" x14ac:dyDescent="0.25"/>
    <row r="1995" s="3" customFormat="1" x14ac:dyDescent="0.25"/>
    <row r="1996" s="3" customFormat="1" x14ac:dyDescent="0.25"/>
    <row r="1997" s="3" customFormat="1" x14ac:dyDescent="0.25"/>
    <row r="1998" s="3" customFormat="1" x14ac:dyDescent="0.25"/>
    <row r="1999" s="3" customFormat="1" x14ac:dyDescent="0.25"/>
    <row r="2000" s="3" customFormat="1" x14ac:dyDescent="0.25"/>
    <row r="2001" s="3" customFormat="1" x14ac:dyDescent="0.25"/>
    <row r="2002" s="3" customFormat="1" x14ac:dyDescent="0.25"/>
    <row r="2003" s="3" customFormat="1" x14ac:dyDescent="0.25"/>
    <row r="2004" s="3" customFormat="1" x14ac:dyDescent="0.25"/>
    <row r="2005" s="3" customFormat="1" x14ac:dyDescent="0.25"/>
    <row r="2006" s="3" customFormat="1" x14ac:dyDescent="0.25"/>
    <row r="2007" s="3" customFormat="1" x14ac:dyDescent="0.25"/>
    <row r="2008" s="3" customFormat="1" x14ac:dyDescent="0.25"/>
    <row r="2009" s="3" customFormat="1" x14ac:dyDescent="0.25"/>
    <row r="2010" s="3" customFormat="1" x14ac:dyDescent="0.25"/>
    <row r="2011" s="3" customFormat="1" x14ac:dyDescent="0.25"/>
    <row r="2012" s="3" customFormat="1" x14ac:dyDescent="0.25"/>
    <row r="2013" s="3" customFormat="1" x14ac:dyDescent="0.25"/>
    <row r="2014" s="3" customFormat="1" x14ac:dyDescent="0.25"/>
    <row r="2015" s="3" customFormat="1" x14ac:dyDescent="0.25"/>
    <row r="2016" s="3" customFormat="1" x14ac:dyDescent="0.25"/>
    <row r="2017" s="3" customFormat="1" x14ac:dyDescent="0.25"/>
    <row r="2018" s="3" customFormat="1" x14ac:dyDescent="0.25"/>
    <row r="2019" s="3" customFormat="1" x14ac:dyDescent="0.25"/>
    <row r="2020" s="3" customFormat="1" x14ac:dyDescent="0.25"/>
    <row r="2021" s="3" customFormat="1" x14ac:dyDescent="0.25"/>
    <row r="2022" s="3" customFormat="1" x14ac:dyDescent="0.25"/>
    <row r="2023" s="3" customFormat="1" x14ac:dyDescent="0.25"/>
    <row r="2024" s="3" customFormat="1" x14ac:dyDescent="0.25"/>
    <row r="2025" s="3" customFormat="1" x14ac:dyDescent="0.25"/>
    <row r="2026" s="3" customFormat="1" x14ac:dyDescent="0.25"/>
    <row r="2027" s="3" customFormat="1" x14ac:dyDescent="0.25"/>
    <row r="2028" s="3" customFormat="1" x14ac:dyDescent="0.25"/>
    <row r="2029" s="3" customFormat="1" x14ac:dyDescent="0.25"/>
    <row r="2030" s="3" customFormat="1" x14ac:dyDescent="0.25"/>
    <row r="2031" s="3" customFormat="1" x14ac:dyDescent="0.25"/>
    <row r="2032" s="3" customFormat="1" x14ac:dyDescent="0.25"/>
    <row r="2033" s="3" customFormat="1" x14ac:dyDescent="0.25"/>
    <row r="2034" s="3" customFormat="1" x14ac:dyDescent="0.25"/>
    <row r="2035" s="3" customFormat="1" x14ac:dyDescent="0.25"/>
    <row r="2036" s="3" customFormat="1" x14ac:dyDescent="0.25"/>
    <row r="2037" s="3" customFormat="1" x14ac:dyDescent="0.25"/>
    <row r="2038" s="3" customFormat="1" x14ac:dyDescent="0.25"/>
    <row r="2039" s="3" customFormat="1" x14ac:dyDescent="0.25"/>
    <row r="2040" s="3" customFormat="1" x14ac:dyDescent="0.25"/>
    <row r="2041" s="3" customFormat="1" x14ac:dyDescent="0.25"/>
    <row r="2042" s="3" customFormat="1" x14ac:dyDescent="0.25"/>
    <row r="2043" s="3" customFormat="1" x14ac:dyDescent="0.25"/>
    <row r="2044" s="3" customFormat="1" x14ac:dyDescent="0.25"/>
    <row r="2045" s="3" customFormat="1" x14ac:dyDescent="0.25"/>
    <row r="2046" s="3" customFormat="1" x14ac:dyDescent="0.25"/>
    <row r="2047" s="3" customFormat="1" x14ac:dyDescent="0.25"/>
    <row r="2048" s="3" customFormat="1" x14ac:dyDescent="0.25"/>
    <row r="2049" s="3" customFormat="1" x14ac:dyDescent="0.25"/>
    <row r="2050" s="3" customFormat="1" x14ac:dyDescent="0.25"/>
    <row r="2051" s="3" customFormat="1" x14ac:dyDescent="0.25"/>
    <row r="2052" s="3" customFormat="1" x14ac:dyDescent="0.25"/>
    <row r="2053" s="3" customFormat="1" x14ac:dyDescent="0.25"/>
    <row r="2054" s="3" customFormat="1" x14ac:dyDescent="0.25"/>
    <row r="2055" s="3" customFormat="1" x14ac:dyDescent="0.25"/>
    <row r="2056" s="3" customFormat="1" x14ac:dyDescent="0.25"/>
    <row r="2057" s="3" customFormat="1" x14ac:dyDescent="0.25"/>
    <row r="2058" s="3" customFormat="1" x14ac:dyDescent="0.25"/>
    <row r="2059" s="3" customFormat="1" x14ac:dyDescent="0.25"/>
    <row r="2060" s="3" customFormat="1" x14ac:dyDescent="0.25"/>
    <row r="2061" s="3" customFormat="1" x14ac:dyDescent="0.25"/>
    <row r="2062" s="3" customFormat="1" x14ac:dyDescent="0.25"/>
    <row r="2063" s="3" customFormat="1" x14ac:dyDescent="0.25"/>
    <row r="2064" s="3" customFormat="1" x14ac:dyDescent="0.25"/>
    <row r="2065" s="3" customFormat="1" x14ac:dyDescent="0.25"/>
    <row r="2066" s="3" customFormat="1" x14ac:dyDescent="0.25"/>
    <row r="2067" s="3" customFormat="1" x14ac:dyDescent="0.25"/>
    <row r="2068" s="3" customFormat="1" x14ac:dyDescent="0.25"/>
    <row r="2069" s="3" customFormat="1" x14ac:dyDescent="0.25"/>
    <row r="2070" s="3" customFormat="1" x14ac:dyDescent="0.25"/>
    <row r="2071" s="3" customFormat="1" x14ac:dyDescent="0.25"/>
    <row r="2072" s="3" customFormat="1" x14ac:dyDescent="0.25"/>
    <row r="2073" s="3" customFormat="1" x14ac:dyDescent="0.25"/>
    <row r="2074" s="3" customFormat="1" x14ac:dyDescent="0.25"/>
    <row r="2075" s="3" customFormat="1" x14ac:dyDescent="0.25"/>
    <row r="2076" s="3" customFormat="1" x14ac:dyDescent="0.25"/>
    <row r="2077" s="3" customFormat="1" x14ac:dyDescent="0.25"/>
    <row r="2078" s="3" customFormat="1" x14ac:dyDescent="0.25"/>
    <row r="2079" s="3" customFormat="1" x14ac:dyDescent="0.25"/>
    <row r="2080" s="3" customFormat="1" x14ac:dyDescent="0.25"/>
    <row r="2081" s="3" customFormat="1" x14ac:dyDescent="0.25"/>
    <row r="2082" s="3" customFormat="1" x14ac:dyDescent="0.25"/>
    <row r="2083" s="3" customFormat="1" x14ac:dyDescent="0.25"/>
    <row r="2084" s="3" customFormat="1" x14ac:dyDescent="0.25"/>
    <row r="2085" s="3" customFormat="1" x14ac:dyDescent="0.25"/>
    <row r="2086" s="3" customFormat="1" x14ac:dyDescent="0.25"/>
    <row r="2087" s="3" customFormat="1" x14ac:dyDescent="0.25"/>
    <row r="2088" s="3" customFormat="1" x14ac:dyDescent="0.25"/>
    <row r="2089" s="3" customFormat="1" x14ac:dyDescent="0.25"/>
    <row r="2090" s="3" customFormat="1" x14ac:dyDescent="0.25"/>
    <row r="2091" s="3" customFormat="1" x14ac:dyDescent="0.25"/>
    <row r="2092" s="3" customFormat="1" x14ac:dyDescent="0.25"/>
    <row r="2093" s="3" customFormat="1" x14ac:dyDescent="0.25"/>
    <row r="2094" s="3" customFormat="1" x14ac:dyDescent="0.25"/>
    <row r="2095" s="3" customFormat="1" x14ac:dyDescent="0.25"/>
    <row r="2096" s="3" customFormat="1" x14ac:dyDescent="0.25"/>
    <row r="2097" s="3" customFormat="1" x14ac:dyDescent="0.25"/>
    <row r="2098" s="3" customFormat="1" x14ac:dyDescent="0.25"/>
    <row r="2099" s="3" customFormat="1" x14ac:dyDescent="0.25"/>
    <row r="2100" s="3" customFormat="1" x14ac:dyDescent="0.25"/>
    <row r="2101" s="3" customFormat="1" x14ac:dyDescent="0.25"/>
    <row r="2102" s="3" customFormat="1" x14ac:dyDescent="0.25"/>
    <row r="2103" s="3" customFormat="1" x14ac:dyDescent="0.25"/>
    <row r="2104" s="3" customFormat="1" x14ac:dyDescent="0.25"/>
    <row r="2105" s="3" customFormat="1" x14ac:dyDescent="0.25"/>
    <row r="2106" s="3" customFormat="1" x14ac:dyDescent="0.25"/>
    <row r="2107" s="3" customFormat="1" x14ac:dyDescent="0.25"/>
    <row r="2108" s="3" customFormat="1" x14ac:dyDescent="0.25"/>
    <row r="2109" s="3" customFormat="1" x14ac:dyDescent="0.25"/>
    <row r="2110" s="3" customFormat="1" x14ac:dyDescent="0.25"/>
    <row r="2111" s="3" customFormat="1" x14ac:dyDescent="0.25"/>
    <row r="2112" s="3" customFormat="1" x14ac:dyDescent="0.25"/>
    <row r="2113" s="3" customFormat="1" x14ac:dyDescent="0.25"/>
    <row r="2114" s="3" customFormat="1" x14ac:dyDescent="0.25"/>
    <row r="2115" s="3" customFormat="1" x14ac:dyDescent="0.25"/>
    <row r="2116" s="3" customFormat="1" x14ac:dyDescent="0.25"/>
    <row r="2117" s="3" customFormat="1" x14ac:dyDescent="0.25"/>
    <row r="2118" s="3" customFormat="1" x14ac:dyDescent="0.25"/>
    <row r="2119" s="3" customFormat="1" x14ac:dyDescent="0.25"/>
    <row r="2120" s="3" customFormat="1" x14ac:dyDescent="0.25"/>
    <row r="2121" s="3" customFormat="1" x14ac:dyDescent="0.25"/>
    <row r="2122" s="3" customFormat="1" x14ac:dyDescent="0.25"/>
    <row r="2123" s="3" customFormat="1" x14ac:dyDescent="0.25"/>
    <row r="2124" s="3" customFormat="1" x14ac:dyDescent="0.25"/>
    <row r="2125" s="3" customFormat="1" x14ac:dyDescent="0.25"/>
    <row r="2126" s="3" customFormat="1" x14ac:dyDescent="0.25"/>
    <row r="2127" s="3" customFormat="1" x14ac:dyDescent="0.25"/>
    <row r="2128" s="3" customFormat="1" x14ac:dyDescent="0.25"/>
    <row r="2129" s="3" customFormat="1" x14ac:dyDescent="0.25"/>
    <row r="2130" s="3" customFormat="1" x14ac:dyDescent="0.25"/>
    <row r="2131" s="3" customFormat="1" x14ac:dyDescent="0.25"/>
    <row r="2132" s="3" customFormat="1" x14ac:dyDescent="0.25"/>
    <row r="2133" s="3" customFormat="1" x14ac:dyDescent="0.25"/>
    <row r="2134" s="3" customFormat="1" x14ac:dyDescent="0.25"/>
    <row r="2135" s="3" customFormat="1" x14ac:dyDescent="0.25"/>
    <row r="2136" s="3" customFormat="1" x14ac:dyDescent="0.25"/>
    <row r="2137" s="3" customFormat="1" x14ac:dyDescent="0.25"/>
    <row r="2138" s="3" customFormat="1" x14ac:dyDescent="0.25"/>
    <row r="2139" s="3" customFormat="1" x14ac:dyDescent="0.25"/>
    <row r="2140" s="3" customFormat="1" x14ac:dyDescent="0.25"/>
    <row r="2141" s="3" customFormat="1" x14ac:dyDescent="0.25"/>
    <row r="2142" s="3" customFormat="1" x14ac:dyDescent="0.25"/>
    <row r="2143" s="3" customFormat="1" x14ac:dyDescent="0.25"/>
    <row r="2144" s="3" customFormat="1" x14ac:dyDescent="0.25"/>
    <row r="2145" s="3" customFormat="1" x14ac:dyDescent="0.25"/>
    <row r="2146" s="3" customFormat="1" x14ac:dyDescent="0.25"/>
    <row r="2147" s="3" customFormat="1" x14ac:dyDescent="0.25"/>
    <row r="2148" s="3" customFormat="1" x14ac:dyDescent="0.25"/>
    <row r="2149" s="3" customFormat="1" x14ac:dyDescent="0.25"/>
    <row r="2150" s="3" customFormat="1" x14ac:dyDescent="0.25"/>
    <row r="2151" s="3" customFormat="1" x14ac:dyDescent="0.25"/>
    <row r="2152" s="3" customFormat="1" x14ac:dyDescent="0.25"/>
    <row r="2153" s="3" customFormat="1" x14ac:dyDescent="0.25"/>
    <row r="2154" s="3" customFormat="1" x14ac:dyDescent="0.25"/>
    <row r="2155" s="3" customFormat="1" x14ac:dyDescent="0.25"/>
    <row r="2156" s="3" customFormat="1" x14ac:dyDescent="0.25"/>
    <row r="2157" s="3" customFormat="1" x14ac:dyDescent="0.25"/>
    <row r="2158" s="3" customFormat="1" x14ac:dyDescent="0.25"/>
    <row r="2159" s="3" customFormat="1" x14ac:dyDescent="0.25"/>
    <row r="2160" s="3" customFormat="1" x14ac:dyDescent="0.25"/>
    <row r="2161" s="3" customFormat="1" x14ac:dyDescent="0.25"/>
    <row r="2162" s="3" customFormat="1" x14ac:dyDescent="0.25"/>
    <row r="2163" s="3" customFormat="1" x14ac:dyDescent="0.25"/>
    <row r="2164" s="3" customFormat="1" x14ac:dyDescent="0.25"/>
    <row r="2165" s="3" customFormat="1" x14ac:dyDescent="0.25"/>
    <row r="2166" s="3" customFormat="1" x14ac:dyDescent="0.25"/>
    <row r="2167" s="3" customFormat="1" x14ac:dyDescent="0.25"/>
    <row r="2168" s="3" customFormat="1" x14ac:dyDescent="0.25"/>
    <row r="2169" s="3" customFormat="1" x14ac:dyDescent="0.25"/>
    <row r="2170" s="3" customFormat="1" x14ac:dyDescent="0.25"/>
    <row r="2171" s="3" customFormat="1" x14ac:dyDescent="0.25"/>
    <row r="2172" s="3" customFormat="1" x14ac:dyDescent="0.25"/>
    <row r="2173" s="3" customFormat="1" x14ac:dyDescent="0.25"/>
    <row r="2174" s="3" customFormat="1" x14ac:dyDescent="0.25"/>
    <row r="2175" s="3" customFormat="1" x14ac:dyDescent="0.25"/>
    <row r="2176" s="3" customFormat="1" x14ac:dyDescent="0.25"/>
    <row r="2177" s="3" customFormat="1" x14ac:dyDescent="0.25"/>
    <row r="2178" s="3" customFormat="1" x14ac:dyDescent="0.25"/>
    <row r="2179" s="3" customFormat="1" x14ac:dyDescent="0.25"/>
    <row r="2180" s="3" customFormat="1" x14ac:dyDescent="0.25"/>
    <row r="2181" s="3" customFormat="1" x14ac:dyDescent="0.25"/>
    <row r="2182" s="3" customFormat="1" x14ac:dyDescent="0.25"/>
    <row r="2183" s="3" customFormat="1" x14ac:dyDescent="0.25"/>
    <row r="2184" s="3" customFormat="1" x14ac:dyDescent="0.25"/>
    <row r="2185" s="3" customFormat="1" x14ac:dyDescent="0.25"/>
    <row r="2186" s="3" customFormat="1" x14ac:dyDescent="0.25"/>
    <row r="2187" s="3" customFormat="1" x14ac:dyDescent="0.25"/>
    <row r="2188" s="3" customFormat="1" x14ac:dyDescent="0.25"/>
    <row r="2189" s="3" customFormat="1" x14ac:dyDescent="0.25"/>
    <row r="2190" s="3" customFormat="1" x14ac:dyDescent="0.25"/>
    <row r="2191" s="3" customFormat="1" x14ac:dyDescent="0.25"/>
    <row r="2192" s="3" customFormat="1" x14ac:dyDescent="0.25"/>
    <row r="2193" s="3" customFormat="1" x14ac:dyDescent="0.25"/>
    <row r="2194" s="3" customFormat="1" x14ac:dyDescent="0.25"/>
    <row r="2195" s="3" customFormat="1" x14ac:dyDescent="0.25"/>
    <row r="2196" s="3" customFormat="1" x14ac:dyDescent="0.25"/>
    <row r="2197" s="3" customFormat="1" x14ac:dyDescent="0.25"/>
    <row r="2198" s="3" customFormat="1" x14ac:dyDescent="0.25"/>
    <row r="2199" s="3" customFormat="1" x14ac:dyDescent="0.25"/>
    <row r="2200" s="3" customFormat="1" x14ac:dyDescent="0.25"/>
    <row r="2201" s="3" customFormat="1" x14ac:dyDescent="0.25"/>
    <row r="2202" s="3" customFormat="1" x14ac:dyDescent="0.25"/>
    <row r="2203" s="3" customFormat="1" x14ac:dyDescent="0.25"/>
    <row r="2204" s="3" customFormat="1" x14ac:dyDescent="0.25"/>
    <row r="2205" s="3" customFormat="1" x14ac:dyDescent="0.25"/>
    <row r="2206" s="3" customFormat="1" x14ac:dyDescent="0.25"/>
    <row r="2207" s="3" customFormat="1" x14ac:dyDescent="0.25"/>
    <row r="2208" s="3" customFormat="1" x14ac:dyDescent="0.25"/>
    <row r="2209" s="3" customFormat="1" x14ac:dyDescent="0.25"/>
    <row r="2210" s="3" customFormat="1" x14ac:dyDescent="0.25"/>
    <row r="2211" s="3" customFormat="1" x14ac:dyDescent="0.25"/>
    <row r="2212" s="3" customFormat="1" x14ac:dyDescent="0.25"/>
    <row r="2213" s="3" customFormat="1" x14ac:dyDescent="0.25"/>
    <row r="2214" s="3" customFormat="1" x14ac:dyDescent="0.25"/>
    <row r="2215" s="3" customFormat="1" x14ac:dyDescent="0.25"/>
    <row r="2216" s="3" customFormat="1" x14ac:dyDescent="0.25"/>
    <row r="2217" s="3" customFormat="1" x14ac:dyDescent="0.25"/>
    <row r="2218" s="3" customFormat="1" x14ac:dyDescent="0.25"/>
    <row r="2219" s="3" customFormat="1" x14ac:dyDescent="0.25"/>
    <row r="2220" s="3" customFormat="1" x14ac:dyDescent="0.25"/>
    <row r="2221" s="3" customFormat="1" x14ac:dyDescent="0.25"/>
    <row r="2222" s="3" customFormat="1" x14ac:dyDescent="0.25"/>
    <row r="2223" s="3" customFormat="1" x14ac:dyDescent="0.25"/>
    <row r="2224" s="3" customFormat="1" x14ac:dyDescent="0.25"/>
    <row r="2225" s="3" customFormat="1" x14ac:dyDescent="0.25"/>
    <row r="2226" s="3" customFormat="1" x14ac:dyDescent="0.25"/>
    <row r="2227" s="3" customFormat="1" x14ac:dyDescent="0.25"/>
    <row r="2228" s="3" customFormat="1" x14ac:dyDescent="0.25"/>
    <row r="2229" s="3" customFormat="1" x14ac:dyDescent="0.25"/>
    <row r="2230" s="3" customFormat="1" x14ac:dyDescent="0.25"/>
    <row r="2231" s="3" customFormat="1" x14ac:dyDescent="0.25"/>
    <row r="2232" s="3" customFormat="1" x14ac:dyDescent="0.25"/>
    <row r="2233" s="3" customFormat="1" x14ac:dyDescent="0.25"/>
    <row r="2234" s="3" customFormat="1" x14ac:dyDescent="0.25"/>
    <row r="2235" s="3" customFormat="1" x14ac:dyDescent="0.25"/>
    <row r="2236" s="3" customFormat="1" x14ac:dyDescent="0.25"/>
    <row r="2237" s="3" customFormat="1" x14ac:dyDescent="0.25"/>
    <row r="2238" s="3" customFormat="1" x14ac:dyDescent="0.25"/>
    <row r="2239" s="3" customFormat="1" x14ac:dyDescent="0.25"/>
    <row r="2240" s="3" customFormat="1" x14ac:dyDescent="0.25"/>
    <row r="2241" s="3" customFormat="1" x14ac:dyDescent="0.25"/>
    <row r="2242" s="3" customFormat="1" x14ac:dyDescent="0.25"/>
    <row r="2243" s="3" customFormat="1" x14ac:dyDescent="0.25"/>
    <row r="2244" s="3" customFormat="1" x14ac:dyDescent="0.25"/>
    <row r="2245" s="3" customFormat="1" x14ac:dyDescent="0.25"/>
    <row r="2246" s="3" customFormat="1" x14ac:dyDescent="0.25"/>
    <row r="2247" s="3" customFormat="1" x14ac:dyDescent="0.25"/>
    <row r="2248" s="3" customFormat="1" x14ac:dyDescent="0.25"/>
    <row r="2249" s="3" customFormat="1" x14ac:dyDescent="0.25"/>
    <row r="2250" s="3" customFormat="1" x14ac:dyDescent="0.25"/>
    <row r="2251" s="3" customFormat="1" x14ac:dyDescent="0.25"/>
    <row r="2252" s="3" customFormat="1" x14ac:dyDescent="0.25"/>
    <row r="2253" s="3" customFormat="1" x14ac:dyDescent="0.25"/>
    <row r="2254" s="3" customFormat="1" x14ac:dyDescent="0.25"/>
    <row r="2255" s="3" customFormat="1" x14ac:dyDescent="0.25"/>
    <row r="2256" s="3" customFormat="1" x14ac:dyDescent="0.25"/>
    <row r="2257" s="3" customFormat="1" x14ac:dyDescent="0.25"/>
    <row r="2258" s="3" customFormat="1" x14ac:dyDescent="0.25"/>
    <row r="2259" s="3" customFormat="1" x14ac:dyDescent="0.25"/>
    <row r="2260" s="3" customFormat="1" x14ac:dyDescent="0.25"/>
    <row r="2261" s="3" customFormat="1" x14ac:dyDescent="0.25"/>
    <row r="2262" s="3" customFormat="1" x14ac:dyDescent="0.25"/>
    <row r="2263" s="3" customFormat="1" x14ac:dyDescent="0.25"/>
    <row r="2264" s="3" customFormat="1" x14ac:dyDescent="0.25"/>
    <row r="2265" s="3" customFormat="1" x14ac:dyDescent="0.25"/>
    <row r="2266" s="3" customFormat="1" x14ac:dyDescent="0.25"/>
    <row r="2267" s="3" customFormat="1" x14ac:dyDescent="0.25"/>
    <row r="2268" s="3" customFormat="1" x14ac:dyDescent="0.25"/>
    <row r="2269" s="3" customFormat="1" x14ac:dyDescent="0.25"/>
    <row r="2270" s="3" customFormat="1" x14ac:dyDescent="0.25"/>
    <row r="2271" s="3" customFormat="1" x14ac:dyDescent="0.25"/>
    <row r="2272" s="3" customFormat="1" x14ac:dyDescent="0.25"/>
    <row r="2273" s="3" customFormat="1" x14ac:dyDescent="0.25"/>
    <row r="2274" s="3" customFormat="1" x14ac:dyDescent="0.25"/>
    <row r="2275" s="3" customFormat="1" x14ac:dyDescent="0.25"/>
    <row r="2276" s="3" customFormat="1" x14ac:dyDescent="0.25"/>
    <row r="2277" s="3" customFormat="1" x14ac:dyDescent="0.25"/>
    <row r="2278" s="3" customFormat="1" x14ac:dyDescent="0.25"/>
    <row r="2279" s="3" customFormat="1" x14ac:dyDescent="0.25"/>
    <row r="2280" s="3" customFormat="1" x14ac:dyDescent="0.25"/>
    <row r="2281" s="3" customFormat="1" x14ac:dyDescent="0.25"/>
    <row r="2282" s="3" customFormat="1" x14ac:dyDescent="0.25"/>
    <row r="2283" s="3" customFormat="1" x14ac:dyDescent="0.25"/>
    <row r="2284" s="3" customFormat="1" x14ac:dyDescent="0.25"/>
    <row r="2285" s="3" customFormat="1" x14ac:dyDescent="0.25"/>
    <row r="2286" s="3" customFormat="1" x14ac:dyDescent="0.25"/>
    <row r="2287" s="3" customFormat="1" x14ac:dyDescent="0.25"/>
    <row r="2288" s="3" customFormat="1" x14ac:dyDescent="0.25"/>
    <row r="2289" s="3" customFormat="1" x14ac:dyDescent="0.25"/>
    <row r="2290" s="3" customFormat="1" x14ac:dyDescent="0.25"/>
    <row r="2291" s="3" customFormat="1" x14ac:dyDescent="0.25"/>
    <row r="2292" s="3" customFormat="1" x14ac:dyDescent="0.25"/>
    <row r="2293" s="3" customFormat="1" x14ac:dyDescent="0.25"/>
    <row r="2294" s="3" customFormat="1" x14ac:dyDescent="0.25"/>
    <row r="2295" s="3" customFormat="1" x14ac:dyDescent="0.25"/>
    <row r="2296" s="3" customFormat="1" x14ac:dyDescent="0.25"/>
    <row r="2297" s="3" customFormat="1" x14ac:dyDescent="0.25"/>
    <row r="2298" s="3" customFormat="1" x14ac:dyDescent="0.25"/>
    <row r="2299" s="3" customFormat="1" x14ac:dyDescent="0.25"/>
    <row r="2300" s="3" customFormat="1" x14ac:dyDescent="0.25"/>
    <row r="2301" s="3" customFormat="1" x14ac:dyDescent="0.25"/>
    <row r="2302" s="3" customFormat="1" x14ac:dyDescent="0.25"/>
    <row r="2303" s="3" customFormat="1" x14ac:dyDescent="0.25"/>
    <row r="2304" s="3" customFormat="1" x14ac:dyDescent="0.25"/>
    <row r="2305" s="3" customFormat="1" x14ac:dyDescent="0.25"/>
    <row r="2306" s="3" customFormat="1" x14ac:dyDescent="0.25"/>
    <row r="2307" s="3" customFormat="1" x14ac:dyDescent="0.25"/>
    <row r="2308" s="3" customFormat="1" x14ac:dyDescent="0.25"/>
    <row r="2309" s="3" customFormat="1" x14ac:dyDescent="0.25"/>
    <row r="2310" s="3" customFormat="1" x14ac:dyDescent="0.25"/>
    <row r="2311" s="3" customFormat="1" x14ac:dyDescent="0.25"/>
    <row r="2312" s="3" customFormat="1" x14ac:dyDescent="0.25"/>
    <row r="2313" s="3" customFormat="1" x14ac:dyDescent="0.25"/>
    <row r="2314" s="3" customFormat="1" x14ac:dyDescent="0.25"/>
    <row r="2315" s="3" customFormat="1" x14ac:dyDescent="0.25"/>
    <row r="2316" s="3" customFormat="1" x14ac:dyDescent="0.25"/>
    <row r="2317" s="3" customFormat="1" x14ac:dyDescent="0.25"/>
    <row r="2318" s="3" customFormat="1" x14ac:dyDescent="0.25"/>
    <row r="2319" s="3" customFormat="1" x14ac:dyDescent="0.25"/>
    <row r="2320" s="3" customFormat="1" x14ac:dyDescent="0.25"/>
    <row r="2321" s="3" customFormat="1" x14ac:dyDescent="0.25"/>
    <row r="2322" s="3" customFormat="1" x14ac:dyDescent="0.25"/>
    <row r="2323" s="3" customFormat="1" x14ac:dyDescent="0.25"/>
    <row r="2324" s="3" customFormat="1" x14ac:dyDescent="0.25"/>
    <row r="2325" s="3" customFormat="1" x14ac:dyDescent="0.25"/>
    <row r="2326" s="3" customFormat="1" x14ac:dyDescent="0.25"/>
    <row r="2327" s="3" customFormat="1" x14ac:dyDescent="0.25"/>
    <row r="2328" s="3" customFormat="1" x14ac:dyDescent="0.25"/>
    <row r="2329" s="3" customFormat="1" x14ac:dyDescent="0.25"/>
    <row r="2330" s="3" customFormat="1" x14ac:dyDescent="0.25"/>
    <row r="2331" s="3" customFormat="1" x14ac:dyDescent="0.25"/>
    <row r="2332" s="3" customFormat="1" x14ac:dyDescent="0.25"/>
    <row r="2333" s="3" customFormat="1" x14ac:dyDescent="0.25"/>
    <row r="2334" s="3" customFormat="1" x14ac:dyDescent="0.25"/>
    <row r="2335" s="3" customFormat="1" x14ac:dyDescent="0.25"/>
    <row r="2336" s="3" customFormat="1" x14ac:dyDescent="0.25"/>
    <row r="2337" s="3" customFormat="1" x14ac:dyDescent="0.25"/>
    <row r="2338" s="3" customFormat="1" x14ac:dyDescent="0.25"/>
    <row r="2339" s="3" customFormat="1" x14ac:dyDescent="0.25"/>
    <row r="2340" s="3" customFormat="1" x14ac:dyDescent="0.25"/>
    <row r="2341" s="3" customFormat="1" x14ac:dyDescent="0.25"/>
    <row r="2342" s="3" customFormat="1" x14ac:dyDescent="0.25"/>
    <row r="2343" s="3" customFormat="1" x14ac:dyDescent="0.25"/>
    <row r="2344" s="3" customFormat="1" x14ac:dyDescent="0.25"/>
    <row r="2345" s="3" customFormat="1" x14ac:dyDescent="0.25"/>
    <row r="2346" s="3" customFormat="1" x14ac:dyDescent="0.25"/>
    <row r="2347" s="3" customFormat="1" x14ac:dyDescent="0.25"/>
    <row r="2348" s="3" customFormat="1" x14ac:dyDescent="0.25"/>
    <row r="2349" s="3" customFormat="1" x14ac:dyDescent="0.25"/>
    <row r="2350" s="3" customFormat="1" x14ac:dyDescent="0.25"/>
    <row r="2351" s="3" customFormat="1" x14ac:dyDescent="0.25"/>
    <row r="2352" s="3" customFormat="1" x14ac:dyDescent="0.25"/>
    <row r="2353" s="3" customFormat="1" x14ac:dyDescent="0.25"/>
    <row r="2354" s="3" customFormat="1" x14ac:dyDescent="0.25"/>
    <row r="2355" s="3" customFormat="1" x14ac:dyDescent="0.25"/>
    <row r="2356" s="3" customFormat="1" x14ac:dyDescent="0.25"/>
    <row r="2357" s="3" customFormat="1" x14ac:dyDescent="0.25"/>
    <row r="2358" s="3" customFormat="1" x14ac:dyDescent="0.25"/>
    <row r="2359" s="3" customFormat="1" x14ac:dyDescent="0.25"/>
    <row r="2360" s="3" customFormat="1" x14ac:dyDescent="0.25"/>
    <row r="2361" s="3" customFormat="1" x14ac:dyDescent="0.25"/>
    <row r="2362" s="3" customFormat="1" x14ac:dyDescent="0.25"/>
    <row r="2363" s="3" customFormat="1" x14ac:dyDescent="0.25"/>
    <row r="2364" s="3" customFormat="1" x14ac:dyDescent="0.25"/>
    <row r="2365" s="3" customFormat="1" x14ac:dyDescent="0.25"/>
    <row r="2366" s="3" customFormat="1" x14ac:dyDescent="0.25"/>
    <row r="2367" s="3" customFormat="1" x14ac:dyDescent="0.25"/>
    <row r="2368" s="3" customFormat="1" x14ac:dyDescent="0.25"/>
    <row r="2369" s="3" customFormat="1" x14ac:dyDescent="0.25"/>
    <row r="2370" s="3" customFormat="1" x14ac:dyDescent="0.25"/>
    <row r="2371" s="3" customFormat="1" x14ac:dyDescent="0.25"/>
    <row r="2372" s="3" customFormat="1" x14ac:dyDescent="0.25"/>
    <row r="2373" s="3" customFormat="1" x14ac:dyDescent="0.25"/>
    <row r="2374" s="3" customFormat="1" x14ac:dyDescent="0.25"/>
    <row r="2375" s="3" customFormat="1" x14ac:dyDescent="0.25"/>
    <row r="2376" s="3" customFormat="1" x14ac:dyDescent="0.25"/>
    <row r="2377" s="3" customFormat="1" x14ac:dyDescent="0.25"/>
    <row r="2378" s="3" customFormat="1" x14ac:dyDescent="0.25"/>
    <row r="2379" s="3" customFormat="1" x14ac:dyDescent="0.25"/>
    <row r="2380" s="3" customFormat="1" x14ac:dyDescent="0.25"/>
    <row r="2381" s="3" customFormat="1" x14ac:dyDescent="0.25"/>
    <row r="2382" s="3" customFormat="1" x14ac:dyDescent="0.25"/>
    <row r="2383" s="3" customFormat="1" x14ac:dyDescent="0.25"/>
    <row r="2384" s="3" customFormat="1" x14ac:dyDescent="0.25"/>
    <row r="2385" s="3" customFormat="1" x14ac:dyDescent="0.25"/>
    <row r="2386" s="3" customFormat="1" x14ac:dyDescent="0.25"/>
    <row r="2387" s="3" customFormat="1" x14ac:dyDescent="0.25"/>
    <row r="2388" s="3" customFormat="1" x14ac:dyDescent="0.25"/>
    <row r="2389" s="3" customFormat="1" x14ac:dyDescent="0.25"/>
    <row r="2390" s="3" customFormat="1" x14ac:dyDescent="0.25"/>
    <row r="2391" s="3" customFormat="1" x14ac:dyDescent="0.25"/>
    <row r="2392" s="3" customFormat="1" x14ac:dyDescent="0.25"/>
    <row r="2393" s="3" customFormat="1" x14ac:dyDescent="0.25"/>
    <row r="2394" s="3" customFormat="1" x14ac:dyDescent="0.25"/>
    <row r="2395" s="3" customFormat="1" x14ac:dyDescent="0.25"/>
    <row r="2396" s="3" customFormat="1" x14ac:dyDescent="0.25"/>
    <row r="2397" s="3" customFormat="1" x14ac:dyDescent="0.25"/>
    <row r="2398" s="3" customFormat="1" x14ac:dyDescent="0.25"/>
    <row r="2399" s="3" customFormat="1" x14ac:dyDescent="0.25"/>
    <row r="2400" s="3" customFormat="1" x14ac:dyDescent="0.25"/>
    <row r="2401" s="3" customFormat="1" x14ac:dyDescent="0.25"/>
    <row r="2402" s="3" customFormat="1" x14ac:dyDescent="0.25"/>
    <row r="2403" s="3" customFormat="1" x14ac:dyDescent="0.25"/>
    <row r="2404" s="3" customFormat="1" x14ac:dyDescent="0.25"/>
    <row r="2405" s="3" customFormat="1" x14ac:dyDescent="0.25"/>
    <row r="2406" s="3" customFormat="1" x14ac:dyDescent="0.25"/>
    <row r="2407" s="3" customFormat="1" x14ac:dyDescent="0.25"/>
    <row r="2408" s="3" customFormat="1" x14ac:dyDescent="0.25"/>
    <row r="2409" s="3" customFormat="1" x14ac:dyDescent="0.25"/>
    <row r="2410" s="3" customFormat="1" x14ac:dyDescent="0.25"/>
    <row r="2411" s="3" customFormat="1" x14ac:dyDescent="0.25"/>
    <row r="2412" s="3" customFormat="1" x14ac:dyDescent="0.25"/>
    <row r="2413" s="3" customFormat="1" x14ac:dyDescent="0.25"/>
    <row r="2414" s="3" customFormat="1" x14ac:dyDescent="0.25"/>
    <row r="2415" s="3" customFormat="1" x14ac:dyDescent="0.25"/>
    <row r="2416" s="3" customFormat="1" x14ac:dyDescent="0.25"/>
    <row r="2417" s="3" customFormat="1" x14ac:dyDescent="0.25"/>
    <row r="2418" s="3" customFormat="1" x14ac:dyDescent="0.25"/>
    <row r="2419" s="3" customFormat="1" x14ac:dyDescent="0.25"/>
    <row r="2420" s="3" customFormat="1" x14ac:dyDescent="0.25"/>
    <row r="2421" s="3" customFormat="1" x14ac:dyDescent="0.25"/>
    <row r="2422" s="3" customFormat="1" x14ac:dyDescent="0.25"/>
    <row r="2423" s="3" customFormat="1" x14ac:dyDescent="0.25"/>
    <row r="2424" s="3" customFormat="1" x14ac:dyDescent="0.25"/>
    <row r="2425" s="3" customFormat="1" x14ac:dyDescent="0.25"/>
    <row r="2426" s="3" customFormat="1" x14ac:dyDescent="0.25"/>
    <row r="2427" s="3" customFormat="1" x14ac:dyDescent="0.25"/>
    <row r="2428" s="3" customFormat="1" x14ac:dyDescent="0.25"/>
    <row r="2429" s="3" customFormat="1" x14ac:dyDescent="0.25"/>
    <row r="2430" s="3" customFormat="1" x14ac:dyDescent="0.25"/>
    <row r="2431" s="3" customFormat="1" x14ac:dyDescent="0.25"/>
    <row r="2432" s="3" customFormat="1" x14ac:dyDescent="0.25"/>
    <row r="2433" s="3" customFormat="1" x14ac:dyDescent="0.25"/>
    <row r="2434" s="3" customFormat="1" x14ac:dyDescent="0.25"/>
    <row r="2435" s="3" customFormat="1" x14ac:dyDescent="0.25"/>
    <row r="2436" s="3" customFormat="1" x14ac:dyDescent="0.25"/>
    <row r="2437" s="3" customFormat="1" x14ac:dyDescent="0.25"/>
    <row r="2438" s="3" customFormat="1" x14ac:dyDescent="0.25"/>
    <row r="2439" s="3" customFormat="1" x14ac:dyDescent="0.25"/>
    <row r="2440" s="3" customFormat="1" x14ac:dyDescent="0.25"/>
    <row r="2441" s="3" customFormat="1" x14ac:dyDescent="0.25"/>
    <row r="2442" s="3" customFormat="1" x14ac:dyDescent="0.25"/>
    <row r="2443" s="3" customFormat="1" x14ac:dyDescent="0.25"/>
    <row r="2444" s="3" customFormat="1" x14ac:dyDescent="0.25"/>
    <row r="2445" s="3" customFormat="1" x14ac:dyDescent="0.25"/>
    <row r="2446" s="3" customFormat="1" x14ac:dyDescent="0.25"/>
    <row r="2447" s="3" customFormat="1" x14ac:dyDescent="0.25"/>
    <row r="2448" s="3" customFormat="1" x14ac:dyDescent="0.25"/>
    <row r="2449" s="3" customFormat="1" x14ac:dyDescent="0.25"/>
    <row r="2450" s="3" customFormat="1" x14ac:dyDescent="0.25"/>
    <row r="2451" s="3" customFormat="1" x14ac:dyDescent="0.25"/>
    <row r="2452" s="3" customFormat="1" x14ac:dyDescent="0.25"/>
    <row r="2453" s="3" customFormat="1" x14ac:dyDescent="0.25"/>
    <row r="2454" s="3" customFormat="1" x14ac:dyDescent="0.25"/>
    <row r="2455" s="3" customFormat="1" x14ac:dyDescent="0.25"/>
    <row r="2456" s="3" customFormat="1" x14ac:dyDescent="0.25"/>
    <row r="2457" s="3" customFormat="1" x14ac:dyDescent="0.25"/>
    <row r="2458" s="3" customFormat="1" x14ac:dyDescent="0.25"/>
    <row r="2459" s="3" customFormat="1" x14ac:dyDescent="0.25"/>
    <row r="2460" s="3" customFormat="1" x14ac:dyDescent="0.25"/>
    <row r="2461" s="3" customFormat="1" x14ac:dyDescent="0.25"/>
    <row r="2462" s="3" customFormat="1" x14ac:dyDescent="0.25"/>
    <row r="2463" s="3" customFormat="1" x14ac:dyDescent="0.25"/>
    <row r="2464" s="3" customFormat="1" x14ac:dyDescent="0.25"/>
    <row r="2465" s="3" customFormat="1" x14ac:dyDescent="0.25"/>
    <row r="2466" s="3" customFormat="1" x14ac:dyDescent="0.25"/>
    <row r="2467" s="3" customFormat="1" x14ac:dyDescent="0.25"/>
    <row r="2468" s="3" customFormat="1" x14ac:dyDescent="0.25"/>
    <row r="2469" s="3" customFormat="1" x14ac:dyDescent="0.25"/>
    <row r="2470" s="3" customFormat="1" x14ac:dyDescent="0.25"/>
    <row r="2471" s="3" customFormat="1" x14ac:dyDescent="0.25"/>
    <row r="2472" s="3" customFormat="1" x14ac:dyDescent="0.25"/>
    <row r="2473" s="3" customFormat="1" x14ac:dyDescent="0.25"/>
    <row r="2474" s="3" customFormat="1" x14ac:dyDescent="0.25"/>
    <row r="2475" s="3" customFormat="1" x14ac:dyDescent="0.25"/>
    <row r="2476" s="3" customFormat="1" x14ac:dyDescent="0.25"/>
    <row r="2477" s="3" customFormat="1" x14ac:dyDescent="0.25"/>
    <row r="2478" s="3" customFormat="1" x14ac:dyDescent="0.25"/>
    <row r="2479" s="3" customFormat="1" x14ac:dyDescent="0.25"/>
    <row r="2480" s="3" customFormat="1" x14ac:dyDescent="0.25"/>
    <row r="2481" s="3" customFormat="1" x14ac:dyDescent="0.25"/>
    <row r="2482" s="3" customFormat="1" x14ac:dyDescent="0.25"/>
    <row r="2483" s="3" customFormat="1" x14ac:dyDescent="0.25"/>
    <row r="2484" s="3" customFormat="1" x14ac:dyDescent="0.25"/>
    <row r="2485" s="3" customFormat="1" x14ac:dyDescent="0.25"/>
    <row r="2486" s="3" customFormat="1" x14ac:dyDescent="0.25"/>
    <row r="2487" s="3" customFormat="1" x14ac:dyDescent="0.25"/>
    <row r="2488" s="3" customFormat="1" x14ac:dyDescent="0.25"/>
    <row r="2489" s="3" customFormat="1" x14ac:dyDescent="0.25"/>
    <row r="2490" s="3" customFormat="1" x14ac:dyDescent="0.25"/>
    <row r="2491" s="3" customFormat="1" x14ac:dyDescent="0.25"/>
    <row r="2492" s="3" customFormat="1" x14ac:dyDescent="0.25"/>
    <row r="2493" s="3" customFormat="1" x14ac:dyDescent="0.25"/>
    <row r="2494" s="3" customFormat="1" x14ac:dyDescent="0.25"/>
    <row r="2495" s="3" customFormat="1" x14ac:dyDescent="0.25"/>
    <row r="2496" s="3" customFormat="1" x14ac:dyDescent="0.25"/>
    <row r="2497" s="3" customFormat="1" x14ac:dyDescent="0.25"/>
    <row r="2498" s="3" customFormat="1" x14ac:dyDescent="0.25"/>
    <row r="2499" s="3" customFormat="1" x14ac:dyDescent="0.25"/>
    <row r="2500" s="3" customFormat="1" x14ac:dyDescent="0.25"/>
    <row r="2501" s="3" customFormat="1" x14ac:dyDescent="0.25"/>
    <row r="2502" s="3" customFormat="1" x14ac:dyDescent="0.25"/>
    <row r="2503" s="3" customFormat="1" x14ac:dyDescent="0.25"/>
    <row r="2504" s="3" customFormat="1" x14ac:dyDescent="0.25"/>
    <row r="2505" s="3" customFormat="1" x14ac:dyDescent="0.25"/>
    <row r="2506" s="3" customFormat="1" x14ac:dyDescent="0.25"/>
    <row r="2507" s="3" customFormat="1" x14ac:dyDescent="0.25"/>
    <row r="2508" s="3" customFormat="1" x14ac:dyDescent="0.25"/>
    <row r="2509" s="3" customFormat="1" x14ac:dyDescent="0.25"/>
    <row r="2510" s="3" customFormat="1" x14ac:dyDescent="0.25"/>
    <row r="2511" s="3" customFormat="1" x14ac:dyDescent="0.25"/>
    <row r="2512" s="3" customFormat="1" x14ac:dyDescent="0.25"/>
    <row r="2513" s="3" customFormat="1" x14ac:dyDescent="0.25"/>
    <row r="2514" s="3" customFormat="1" x14ac:dyDescent="0.25"/>
    <row r="2515" s="3" customFormat="1" x14ac:dyDescent="0.25"/>
    <row r="2516" s="3" customFormat="1" x14ac:dyDescent="0.25"/>
    <row r="2517" s="3" customFormat="1" x14ac:dyDescent="0.25"/>
    <row r="2518" s="3" customFormat="1" x14ac:dyDescent="0.25"/>
    <row r="2519" s="3" customFormat="1" x14ac:dyDescent="0.25"/>
    <row r="2520" s="3" customFormat="1" x14ac:dyDescent="0.25"/>
    <row r="2521" s="3" customFormat="1" x14ac:dyDescent="0.25"/>
    <row r="2522" s="3" customFormat="1" x14ac:dyDescent="0.25"/>
    <row r="2523" s="3" customFormat="1" x14ac:dyDescent="0.25"/>
    <row r="2524" s="3" customFormat="1" x14ac:dyDescent="0.25"/>
    <row r="2525" s="3" customFormat="1" x14ac:dyDescent="0.25"/>
    <row r="2526" s="3" customFormat="1" x14ac:dyDescent="0.25"/>
    <row r="2527" s="3" customFormat="1" x14ac:dyDescent="0.25"/>
    <row r="2528" s="3" customFormat="1" x14ac:dyDescent="0.25"/>
    <row r="2529" s="3" customFormat="1" x14ac:dyDescent="0.25"/>
    <row r="2530" s="3" customFormat="1" x14ac:dyDescent="0.25"/>
    <row r="2531" s="3" customFormat="1" x14ac:dyDescent="0.25"/>
    <row r="2532" s="3" customFormat="1" x14ac:dyDescent="0.25"/>
    <row r="2533" s="3" customFormat="1" x14ac:dyDescent="0.25"/>
    <row r="2534" s="3" customFormat="1" x14ac:dyDescent="0.25"/>
    <row r="2535" s="3" customFormat="1" x14ac:dyDescent="0.25"/>
    <row r="2536" s="3" customFormat="1" x14ac:dyDescent="0.25"/>
    <row r="2537" s="3" customFormat="1" x14ac:dyDescent="0.25"/>
    <row r="2538" s="3" customFormat="1" x14ac:dyDescent="0.25"/>
    <row r="2539" s="3" customFormat="1" x14ac:dyDescent="0.25"/>
    <row r="2540" s="3" customFormat="1" x14ac:dyDescent="0.25"/>
    <row r="2541" s="3" customFormat="1" x14ac:dyDescent="0.25"/>
    <row r="2542" s="3" customFormat="1" x14ac:dyDescent="0.25"/>
    <row r="2543" s="3" customFormat="1" x14ac:dyDescent="0.25"/>
    <row r="2544" s="3" customFormat="1" x14ac:dyDescent="0.25"/>
    <row r="2545" s="3" customFormat="1" x14ac:dyDescent="0.25"/>
    <row r="2546" s="3" customFormat="1" x14ac:dyDescent="0.25"/>
    <row r="2547" s="3" customFormat="1" x14ac:dyDescent="0.25"/>
    <row r="2548" s="3" customFormat="1" x14ac:dyDescent="0.25"/>
    <row r="2549" s="3" customFormat="1" x14ac:dyDescent="0.25"/>
    <row r="2550" s="3" customFormat="1" x14ac:dyDescent="0.25"/>
    <row r="2551" s="3" customFormat="1" x14ac:dyDescent="0.25"/>
    <row r="2552" s="3" customFormat="1" x14ac:dyDescent="0.25"/>
    <row r="2553" s="3" customFormat="1" x14ac:dyDescent="0.25"/>
    <row r="2554" s="3" customFormat="1" x14ac:dyDescent="0.25"/>
    <row r="2555" s="3" customFormat="1" x14ac:dyDescent="0.25"/>
    <row r="2556" s="3" customFormat="1" x14ac:dyDescent="0.25"/>
    <row r="2557" s="3" customFormat="1" x14ac:dyDescent="0.25"/>
    <row r="2558" s="3" customFormat="1" x14ac:dyDescent="0.25"/>
    <row r="2559" s="3" customFormat="1" x14ac:dyDescent="0.25"/>
    <row r="2560" s="3" customFormat="1" x14ac:dyDescent="0.25"/>
    <row r="2561" s="3" customFormat="1" x14ac:dyDescent="0.25"/>
    <row r="2562" s="3" customFormat="1" x14ac:dyDescent="0.25"/>
    <row r="2563" s="3" customFormat="1" x14ac:dyDescent="0.25"/>
    <row r="2564" s="3" customFormat="1" x14ac:dyDescent="0.25"/>
    <row r="2565" s="3" customFormat="1" x14ac:dyDescent="0.25"/>
    <row r="2566" s="3" customFormat="1" x14ac:dyDescent="0.25"/>
    <row r="2567" s="3" customFormat="1" x14ac:dyDescent="0.25"/>
    <row r="2568" s="3" customFormat="1" x14ac:dyDescent="0.25"/>
    <row r="2569" s="3" customFormat="1" x14ac:dyDescent="0.25"/>
    <row r="2570" s="3" customFormat="1" x14ac:dyDescent="0.25"/>
    <row r="2571" s="3" customFormat="1" x14ac:dyDescent="0.25"/>
    <row r="2572" s="3" customFormat="1" x14ac:dyDescent="0.25"/>
    <row r="2573" s="3" customFormat="1" x14ac:dyDescent="0.25"/>
    <row r="2574" s="3" customFormat="1" x14ac:dyDescent="0.25"/>
    <row r="2575" s="3" customFormat="1" x14ac:dyDescent="0.25"/>
    <row r="2576" s="3" customFormat="1" x14ac:dyDescent="0.25"/>
    <row r="2577" s="3" customFormat="1" x14ac:dyDescent="0.25"/>
    <row r="2578" s="3" customFormat="1" x14ac:dyDescent="0.25"/>
    <row r="2579" s="3" customFormat="1" x14ac:dyDescent="0.25"/>
    <row r="2580" s="3" customFormat="1" x14ac:dyDescent="0.25"/>
    <row r="2581" s="3" customFormat="1" x14ac:dyDescent="0.25"/>
    <row r="2582" s="3" customFormat="1" x14ac:dyDescent="0.25"/>
    <row r="2583" s="3" customFormat="1" x14ac:dyDescent="0.25"/>
    <row r="2584" s="3" customFormat="1" x14ac:dyDescent="0.25"/>
    <row r="2585" s="3" customFormat="1" x14ac:dyDescent="0.25"/>
    <row r="2586" s="3" customFormat="1" x14ac:dyDescent="0.25"/>
    <row r="2587" s="3" customFormat="1" x14ac:dyDescent="0.25"/>
    <row r="2588" s="3" customFormat="1" x14ac:dyDescent="0.25"/>
    <row r="2589" s="3" customFormat="1" x14ac:dyDescent="0.25"/>
    <row r="2590" s="3" customFormat="1" x14ac:dyDescent="0.25"/>
    <row r="2591" s="3" customFormat="1" x14ac:dyDescent="0.25"/>
    <row r="2592" s="3" customFormat="1" x14ac:dyDescent="0.25"/>
    <row r="2593" s="3" customFormat="1" x14ac:dyDescent="0.25"/>
    <row r="2594" s="3" customFormat="1" x14ac:dyDescent="0.25"/>
    <row r="2595" s="3" customFormat="1" x14ac:dyDescent="0.25"/>
    <row r="2596" s="3" customFormat="1" x14ac:dyDescent="0.25"/>
    <row r="2597" s="3" customFormat="1" x14ac:dyDescent="0.25"/>
    <row r="2598" s="3" customFormat="1" x14ac:dyDescent="0.25"/>
    <row r="2599" s="3" customFormat="1" x14ac:dyDescent="0.25"/>
    <row r="2600" s="3" customFormat="1" x14ac:dyDescent="0.25"/>
    <row r="2601" s="3" customFormat="1" x14ac:dyDescent="0.25"/>
    <row r="2602" s="3" customFormat="1" x14ac:dyDescent="0.25"/>
    <row r="2603" s="3" customFormat="1" x14ac:dyDescent="0.25"/>
    <row r="2604" s="3" customFormat="1" x14ac:dyDescent="0.25"/>
    <row r="2605" s="3" customFormat="1" x14ac:dyDescent="0.25"/>
    <row r="2606" s="3" customFormat="1" x14ac:dyDescent="0.25"/>
    <row r="2607" s="3" customFormat="1" x14ac:dyDescent="0.25"/>
    <row r="2608" s="3" customFormat="1" x14ac:dyDescent="0.25"/>
    <row r="2609" s="3" customFormat="1" x14ac:dyDescent="0.25"/>
    <row r="2610" s="3" customFormat="1" x14ac:dyDescent="0.25"/>
    <row r="2611" s="3" customFormat="1" x14ac:dyDescent="0.25"/>
    <row r="2612" s="3" customFormat="1" x14ac:dyDescent="0.25"/>
    <row r="2613" s="3" customFormat="1" x14ac:dyDescent="0.25"/>
    <row r="2614" s="3" customFormat="1" x14ac:dyDescent="0.25"/>
    <row r="2615" s="3" customFormat="1" x14ac:dyDescent="0.25"/>
    <row r="2616" s="3" customFormat="1" x14ac:dyDescent="0.25"/>
    <row r="2617" s="3" customFormat="1" x14ac:dyDescent="0.25"/>
    <row r="2618" s="3" customFormat="1" x14ac:dyDescent="0.25"/>
    <row r="2619" s="3" customFormat="1" x14ac:dyDescent="0.25"/>
    <row r="2620" s="3" customFormat="1" x14ac:dyDescent="0.25"/>
    <row r="2621" s="3" customFormat="1" x14ac:dyDescent="0.25"/>
    <row r="2622" s="3" customFormat="1" x14ac:dyDescent="0.25"/>
    <row r="2623" s="3" customFormat="1" x14ac:dyDescent="0.25"/>
    <row r="2624" s="3" customFormat="1" x14ac:dyDescent="0.25"/>
    <row r="2625" s="3" customFormat="1" x14ac:dyDescent="0.25"/>
    <row r="2626" s="3" customFormat="1" x14ac:dyDescent="0.25"/>
    <row r="2627" s="3" customFormat="1" x14ac:dyDescent="0.25"/>
    <row r="2628" s="3" customFormat="1" x14ac:dyDescent="0.25"/>
    <row r="2629" s="3" customFormat="1" x14ac:dyDescent="0.25"/>
    <row r="2630" s="3" customFormat="1" x14ac:dyDescent="0.25"/>
    <row r="2631" s="3" customFormat="1" x14ac:dyDescent="0.25"/>
    <row r="2632" s="3" customFormat="1" x14ac:dyDescent="0.25"/>
    <row r="2633" s="3" customFormat="1" x14ac:dyDescent="0.25"/>
    <row r="2634" s="3" customFormat="1" x14ac:dyDescent="0.25"/>
    <row r="2635" s="3" customFormat="1" x14ac:dyDescent="0.25"/>
    <row r="2636" s="3" customFormat="1" x14ac:dyDescent="0.25"/>
    <row r="2637" s="3" customFormat="1" x14ac:dyDescent="0.25"/>
    <row r="2638" s="3" customFormat="1" x14ac:dyDescent="0.25"/>
    <row r="2639" s="3" customFormat="1" x14ac:dyDescent="0.25"/>
    <row r="2640" s="3" customFormat="1" x14ac:dyDescent="0.25"/>
    <row r="2641" s="3" customFormat="1" x14ac:dyDescent="0.25"/>
    <row r="2642" s="3" customFormat="1" x14ac:dyDescent="0.25"/>
    <row r="2643" s="3" customFormat="1" x14ac:dyDescent="0.25"/>
    <row r="2644" s="3" customFormat="1" x14ac:dyDescent="0.25"/>
    <row r="2645" s="3" customFormat="1" x14ac:dyDescent="0.25"/>
    <row r="2646" s="3" customFormat="1" x14ac:dyDescent="0.25"/>
    <row r="2647" s="3" customFormat="1" x14ac:dyDescent="0.25"/>
    <row r="2648" s="3" customFormat="1" x14ac:dyDescent="0.25"/>
    <row r="2649" s="3" customFormat="1" x14ac:dyDescent="0.25"/>
    <row r="2650" s="3" customFormat="1" x14ac:dyDescent="0.25"/>
    <row r="2651" s="3" customFormat="1" x14ac:dyDescent="0.25"/>
    <row r="2652" s="3" customFormat="1" x14ac:dyDescent="0.25"/>
    <row r="2653" s="3" customFormat="1" x14ac:dyDescent="0.25"/>
    <row r="2654" s="3" customFormat="1" x14ac:dyDescent="0.25"/>
    <row r="2655" s="3" customFormat="1" x14ac:dyDescent="0.25"/>
    <row r="2656" s="3" customFormat="1" x14ac:dyDescent="0.25"/>
    <row r="2657" s="3" customFormat="1" x14ac:dyDescent="0.25"/>
    <row r="2658" s="3" customFormat="1" x14ac:dyDescent="0.25"/>
    <row r="2659" s="3" customFormat="1" x14ac:dyDescent="0.25"/>
    <row r="2660" s="3" customFormat="1" x14ac:dyDescent="0.25"/>
    <row r="2661" s="3" customFormat="1" x14ac:dyDescent="0.25"/>
    <row r="2662" s="3" customFormat="1" x14ac:dyDescent="0.25"/>
    <row r="2663" s="3" customFormat="1" x14ac:dyDescent="0.25"/>
    <row r="2664" s="3" customFormat="1" x14ac:dyDescent="0.25"/>
    <row r="2665" s="3" customFormat="1" x14ac:dyDescent="0.25"/>
    <row r="2666" s="3" customFormat="1" x14ac:dyDescent="0.25"/>
    <row r="2667" s="3" customFormat="1" x14ac:dyDescent="0.25"/>
    <row r="2668" s="3" customFormat="1" x14ac:dyDescent="0.25"/>
    <row r="2669" s="3" customFormat="1" x14ac:dyDescent="0.25"/>
    <row r="2670" s="3" customFormat="1" x14ac:dyDescent="0.25"/>
    <row r="2671" s="3" customFormat="1" x14ac:dyDescent="0.25"/>
    <row r="2672" s="3" customFormat="1" x14ac:dyDescent="0.25"/>
    <row r="2673" s="3" customFormat="1" x14ac:dyDescent="0.25"/>
    <row r="2674" s="3" customFormat="1" x14ac:dyDescent="0.25"/>
    <row r="2675" s="3" customFormat="1" x14ac:dyDescent="0.25"/>
    <row r="2676" s="3" customFormat="1" x14ac:dyDescent="0.25"/>
    <row r="2677" s="3" customFormat="1" x14ac:dyDescent="0.25"/>
    <row r="2678" s="3" customFormat="1" x14ac:dyDescent="0.25"/>
    <row r="2679" s="3" customFormat="1" x14ac:dyDescent="0.25"/>
    <row r="2680" s="3" customFormat="1" x14ac:dyDescent="0.25"/>
    <row r="2681" s="3" customFormat="1" x14ac:dyDescent="0.25"/>
    <row r="2682" s="3" customFormat="1" x14ac:dyDescent="0.25"/>
    <row r="2683" s="3" customFormat="1" x14ac:dyDescent="0.25"/>
    <row r="2684" s="3" customFormat="1" x14ac:dyDescent="0.25"/>
    <row r="2685" s="3" customFormat="1" x14ac:dyDescent="0.25"/>
    <row r="2686" s="3" customFormat="1" x14ac:dyDescent="0.25"/>
    <row r="2687" s="3" customFormat="1" x14ac:dyDescent="0.25"/>
    <row r="2688" s="3" customFormat="1" x14ac:dyDescent="0.25"/>
    <row r="2689" s="3" customFormat="1" x14ac:dyDescent="0.25"/>
    <row r="2690" s="3" customFormat="1" x14ac:dyDescent="0.25"/>
    <row r="2691" s="3" customFormat="1" x14ac:dyDescent="0.25"/>
    <row r="2692" s="3" customFormat="1" x14ac:dyDescent="0.25"/>
    <row r="2693" s="3" customFormat="1" x14ac:dyDescent="0.25"/>
    <row r="2694" s="3" customFormat="1" x14ac:dyDescent="0.25"/>
    <row r="2695" s="3" customFormat="1" x14ac:dyDescent="0.25"/>
    <row r="2696" s="3" customFormat="1" x14ac:dyDescent="0.25"/>
    <row r="2697" s="3" customFormat="1" x14ac:dyDescent="0.25"/>
    <row r="2698" s="3" customFormat="1" x14ac:dyDescent="0.25"/>
    <row r="2699" s="3" customFormat="1" x14ac:dyDescent="0.25"/>
    <row r="2700" s="3" customFormat="1" x14ac:dyDescent="0.25"/>
    <row r="2701" s="3" customFormat="1" x14ac:dyDescent="0.25"/>
    <row r="2702" s="3" customFormat="1" x14ac:dyDescent="0.25"/>
    <row r="2703" s="3" customFormat="1" x14ac:dyDescent="0.25"/>
    <row r="2704" s="3" customFormat="1" x14ac:dyDescent="0.25"/>
    <row r="2705" s="3" customFormat="1" x14ac:dyDescent="0.25"/>
    <row r="2706" s="3" customFormat="1" x14ac:dyDescent="0.25"/>
    <row r="2707" s="3" customFormat="1" x14ac:dyDescent="0.25"/>
    <row r="2708" s="3" customFormat="1" x14ac:dyDescent="0.25"/>
    <row r="2709" s="3" customFormat="1" x14ac:dyDescent="0.25"/>
    <row r="2710" s="3" customFormat="1" x14ac:dyDescent="0.25"/>
    <row r="2711" s="3" customFormat="1" x14ac:dyDescent="0.25"/>
    <row r="2712" s="3" customFormat="1" x14ac:dyDescent="0.25"/>
    <row r="2713" s="3" customFormat="1" x14ac:dyDescent="0.25"/>
    <row r="2714" s="3" customFormat="1" x14ac:dyDescent="0.25"/>
    <row r="2715" s="3" customFormat="1" x14ac:dyDescent="0.25"/>
    <row r="2716" s="3" customFormat="1" x14ac:dyDescent="0.25"/>
    <row r="2717" s="3" customFormat="1" x14ac:dyDescent="0.25"/>
    <row r="2718" s="3" customFormat="1" x14ac:dyDescent="0.25"/>
    <row r="2719" s="3" customFormat="1" x14ac:dyDescent="0.25"/>
    <row r="2720" s="3" customFormat="1" x14ac:dyDescent="0.25"/>
    <row r="2721" s="3" customFormat="1" x14ac:dyDescent="0.25"/>
    <row r="2722" s="3" customFormat="1" x14ac:dyDescent="0.25"/>
    <row r="2723" s="3" customFormat="1" x14ac:dyDescent="0.25"/>
    <row r="2724" s="3" customFormat="1" x14ac:dyDescent="0.25"/>
    <row r="2725" s="3" customFormat="1" x14ac:dyDescent="0.25"/>
    <row r="2726" s="3" customFormat="1" x14ac:dyDescent="0.25"/>
    <row r="2727" s="3" customFormat="1" x14ac:dyDescent="0.25"/>
    <row r="2728" s="3" customFormat="1" x14ac:dyDescent="0.25"/>
    <row r="2729" s="3" customFormat="1" x14ac:dyDescent="0.25"/>
    <row r="2730" s="3" customFormat="1" x14ac:dyDescent="0.25"/>
    <row r="2731" s="3" customFormat="1" x14ac:dyDescent="0.25"/>
    <row r="2732" s="3" customFormat="1" x14ac:dyDescent="0.25"/>
    <row r="2733" s="3" customFormat="1" x14ac:dyDescent="0.25"/>
    <row r="2734" s="3" customFormat="1" x14ac:dyDescent="0.25"/>
    <row r="2735" s="3" customFormat="1" x14ac:dyDescent="0.25"/>
    <row r="2736" s="3" customFormat="1" x14ac:dyDescent="0.25"/>
    <row r="2737" s="3" customFormat="1" x14ac:dyDescent="0.25"/>
    <row r="2738" s="3" customFormat="1" x14ac:dyDescent="0.25"/>
    <row r="2739" s="3" customFormat="1" x14ac:dyDescent="0.25"/>
    <row r="2740" s="3" customFormat="1" x14ac:dyDescent="0.25"/>
    <row r="2741" s="3" customFormat="1" x14ac:dyDescent="0.25"/>
    <row r="2742" s="3" customFormat="1" x14ac:dyDescent="0.25"/>
    <row r="2743" s="3" customFormat="1" x14ac:dyDescent="0.25"/>
    <row r="2744" s="3" customFormat="1" x14ac:dyDescent="0.25"/>
    <row r="2745" s="3" customFormat="1" x14ac:dyDescent="0.25"/>
    <row r="2746" s="3" customFormat="1" x14ac:dyDescent="0.25"/>
    <row r="2747" s="3" customFormat="1" x14ac:dyDescent="0.25"/>
    <row r="2748" s="3" customFormat="1" x14ac:dyDescent="0.25"/>
    <row r="2749" s="3" customFormat="1" x14ac:dyDescent="0.25"/>
    <row r="2750" s="3" customFormat="1" x14ac:dyDescent="0.25"/>
    <row r="2751" s="3" customFormat="1" x14ac:dyDescent="0.25"/>
    <row r="2752" s="3" customFormat="1" x14ac:dyDescent="0.25"/>
    <row r="2753" s="3" customFormat="1" x14ac:dyDescent="0.25"/>
    <row r="2754" s="3" customFormat="1" x14ac:dyDescent="0.25"/>
    <row r="2755" s="3" customFormat="1" x14ac:dyDescent="0.25"/>
    <row r="2756" s="3" customFormat="1" x14ac:dyDescent="0.25"/>
    <row r="2757" s="3" customFormat="1" x14ac:dyDescent="0.25"/>
    <row r="2758" s="3" customFormat="1" x14ac:dyDescent="0.25"/>
    <row r="2759" s="3" customFormat="1" x14ac:dyDescent="0.25"/>
    <row r="2760" s="3" customFormat="1" x14ac:dyDescent="0.25"/>
    <row r="2761" s="3" customFormat="1" x14ac:dyDescent="0.25"/>
    <row r="2762" s="3" customFormat="1" x14ac:dyDescent="0.25"/>
    <row r="2763" s="3" customFormat="1" x14ac:dyDescent="0.25"/>
    <row r="2764" s="3" customFormat="1" x14ac:dyDescent="0.25"/>
    <row r="2765" s="3" customFormat="1" x14ac:dyDescent="0.25"/>
    <row r="2766" s="3" customFormat="1" x14ac:dyDescent="0.25"/>
    <row r="2767" s="3" customFormat="1" x14ac:dyDescent="0.25"/>
    <row r="2768" s="3" customFormat="1" x14ac:dyDescent="0.25"/>
    <row r="2769" s="3" customFormat="1" x14ac:dyDescent="0.25"/>
    <row r="2770" s="3" customFormat="1" x14ac:dyDescent="0.25"/>
    <row r="2771" s="3" customFormat="1" x14ac:dyDescent="0.25"/>
    <row r="2772" s="3" customFormat="1" x14ac:dyDescent="0.25"/>
    <row r="2773" s="3" customFormat="1" x14ac:dyDescent="0.25"/>
    <row r="2774" s="3" customFormat="1" x14ac:dyDescent="0.25"/>
    <row r="2775" s="3" customFormat="1" x14ac:dyDescent="0.25"/>
    <row r="2776" s="3" customFormat="1" x14ac:dyDescent="0.25"/>
    <row r="2777" s="3" customFormat="1" x14ac:dyDescent="0.25"/>
    <row r="2778" s="3" customFormat="1" x14ac:dyDescent="0.25"/>
    <row r="2779" s="3" customFormat="1" x14ac:dyDescent="0.25"/>
    <row r="2780" s="3" customFormat="1" x14ac:dyDescent="0.25"/>
    <row r="2781" s="3" customFormat="1" x14ac:dyDescent="0.25"/>
    <row r="2782" s="3" customFormat="1" x14ac:dyDescent="0.25"/>
    <row r="2783" s="3" customFormat="1" x14ac:dyDescent="0.25"/>
    <row r="2784" s="3" customFormat="1" x14ac:dyDescent="0.25"/>
    <row r="2785" s="3" customFormat="1" x14ac:dyDescent="0.25"/>
    <row r="2786" s="3" customFormat="1" x14ac:dyDescent="0.25"/>
    <row r="2787" s="3" customFormat="1" x14ac:dyDescent="0.25"/>
    <row r="2788" s="3" customFormat="1" x14ac:dyDescent="0.25"/>
    <row r="2789" s="3" customFormat="1" x14ac:dyDescent="0.25"/>
    <row r="2790" s="3" customFormat="1" x14ac:dyDescent="0.25"/>
    <row r="2791" s="3" customFormat="1" x14ac:dyDescent="0.25"/>
    <row r="2792" s="3" customFormat="1" x14ac:dyDescent="0.25"/>
    <row r="2793" s="3" customFormat="1" x14ac:dyDescent="0.25"/>
    <row r="2794" s="3" customFormat="1" x14ac:dyDescent="0.25"/>
    <row r="2795" s="3" customFormat="1" x14ac:dyDescent="0.25"/>
    <row r="2796" s="3" customFormat="1" x14ac:dyDescent="0.25"/>
    <row r="2797" s="3" customFormat="1" x14ac:dyDescent="0.25"/>
    <row r="2798" s="3" customFormat="1" x14ac:dyDescent="0.25"/>
    <row r="2799" s="3" customFormat="1" x14ac:dyDescent="0.25"/>
    <row r="2800" s="3" customFormat="1" x14ac:dyDescent="0.25"/>
    <row r="2801" s="3" customFormat="1" x14ac:dyDescent="0.25"/>
    <row r="2802" s="3" customFormat="1" x14ac:dyDescent="0.25"/>
    <row r="2803" s="3" customFormat="1" x14ac:dyDescent="0.25"/>
    <row r="2804" s="3" customFormat="1" x14ac:dyDescent="0.25"/>
    <row r="2805" s="3" customFormat="1" x14ac:dyDescent="0.25"/>
    <row r="2806" s="3" customFormat="1" x14ac:dyDescent="0.25"/>
    <row r="2807" s="3" customFormat="1" x14ac:dyDescent="0.25"/>
    <row r="2808" s="3" customFormat="1" x14ac:dyDescent="0.25"/>
    <row r="2809" s="3" customFormat="1" x14ac:dyDescent="0.25"/>
    <row r="2810" s="3" customFormat="1" x14ac:dyDescent="0.25"/>
    <row r="2811" s="3" customFormat="1" x14ac:dyDescent="0.25"/>
    <row r="2812" s="3" customFormat="1" x14ac:dyDescent="0.25"/>
    <row r="2813" s="3" customFormat="1" x14ac:dyDescent="0.25"/>
    <row r="2814" s="3" customFormat="1" x14ac:dyDescent="0.25"/>
    <row r="2815" s="3" customFormat="1" x14ac:dyDescent="0.25"/>
    <row r="2816" s="3" customFormat="1" x14ac:dyDescent="0.25"/>
    <row r="2817" s="3" customFormat="1" x14ac:dyDescent="0.25"/>
    <row r="2818" s="3" customFormat="1" x14ac:dyDescent="0.25"/>
    <row r="2819" s="3" customFormat="1" x14ac:dyDescent="0.25"/>
    <row r="2820" s="3" customFormat="1" x14ac:dyDescent="0.25"/>
    <row r="2821" s="3" customFormat="1" x14ac:dyDescent="0.25"/>
    <row r="2822" s="3" customFormat="1" x14ac:dyDescent="0.25"/>
    <row r="2823" s="3" customFormat="1" x14ac:dyDescent="0.25"/>
    <row r="2824" s="3" customFormat="1" x14ac:dyDescent="0.25"/>
    <row r="2825" s="3" customFormat="1" x14ac:dyDescent="0.25"/>
    <row r="2826" s="3" customFormat="1" x14ac:dyDescent="0.25"/>
    <row r="2827" s="3" customFormat="1" x14ac:dyDescent="0.25"/>
    <row r="2828" s="3" customFormat="1" x14ac:dyDescent="0.25"/>
    <row r="2829" s="3" customFormat="1" x14ac:dyDescent="0.25"/>
    <row r="2830" s="3" customFormat="1" x14ac:dyDescent="0.25"/>
    <row r="2831" s="3" customFormat="1" x14ac:dyDescent="0.25"/>
    <row r="2832" s="3" customFormat="1" x14ac:dyDescent="0.25"/>
    <row r="2833" s="3" customFormat="1" x14ac:dyDescent="0.25"/>
    <row r="2834" s="3" customFormat="1" x14ac:dyDescent="0.25"/>
    <row r="2835" s="3" customFormat="1" x14ac:dyDescent="0.25"/>
    <row r="2836" s="3" customFormat="1" x14ac:dyDescent="0.25"/>
    <row r="2837" s="3" customFormat="1" x14ac:dyDescent="0.25"/>
    <row r="2838" s="3" customFormat="1" x14ac:dyDescent="0.25"/>
    <row r="2839" s="3" customFormat="1" x14ac:dyDescent="0.25"/>
    <row r="2840" s="3" customFormat="1" x14ac:dyDescent="0.25"/>
    <row r="2841" s="3" customFormat="1" x14ac:dyDescent="0.25"/>
    <row r="2842" s="3" customFormat="1" x14ac:dyDescent="0.25"/>
    <row r="2843" s="3" customFormat="1" x14ac:dyDescent="0.25"/>
    <row r="2844" s="3" customFormat="1" x14ac:dyDescent="0.25"/>
    <row r="2845" s="3" customFormat="1" x14ac:dyDescent="0.25"/>
    <row r="2846" s="3" customFormat="1" x14ac:dyDescent="0.25"/>
    <row r="2847" s="3" customFormat="1" x14ac:dyDescent="0.25"/>
    <row r="2848" s="3" customFormat="1" x14ac:dyDescent="0.25"/>
    <row r="2849" s="3" customFormat="1" x14ac:dyDescent="0.25"/>
    <row r="2850" s="3" customFormat="1" x14ac:dyDescent="0.25"/>
    <row r="2851" s="3" customFormat="1" x14ac:dyDescent="0.25"/>
    <row r="2852" s="3" customFormat="1" x14ac:dyDescent="0.25"/>
    <row r="2853" s="3" customFormat="1" x14ac:dyDescent="0.25"/>
    <row r="2854" s="3" customFormat="1" x14ac:dyDescent="0.25"/>
    <row r="2855" s="3" customFormat="1" x14ac:dyDescent="0.25"/>
    <row r="2856" s="3" customFormat="1" x14ac:dyDescent="0.25"/>
    <row r="2857" s="3" customFormat="1" x14ac:dyDescent="0.25"/>
    <row r="2858" s="3" customFormat="1" x14ac:dyDescent="0.25"/>
    <row r="2859" s="3" customFormat="1" x14ac:dyDescent="0.25"/>
    <row r="2860" s="3" customFormat="1" x14ac:dyDescent="0.25"/>
    <row r="2861" s="3" customFormat="1" x14ac:dyDescent="0.25"/>
    <row r="2862" s="3" customFormat="1" x14ac:dyDescent="0.25"/>
    <row r="2863" s="3" customFormat="1" x14ac:dyDescent="0.25"/>
    <row r="2864" s="3" customFormat="1" x14ac:dyDescent="0.25"/>
    <row r="2865" s="3" customFormat="1" x14ac:dyDescent="0.25"/>
    <row r="2866" s="3" customFormat="1" x14ac:dyDescent="0.25"/>
    <row r="2867" s="3" customFormat="1" x14ac:dyDescent="0.25"/>
    <row r="2868" s="3" customFormat="1" x14ac:dyDescent="0.25"/>
    <row r="2869" s="3" customFormat="1" x14ac:dyDescent="0.25"/>
    <row r="2870" s="3" customFormat="1" x14ac:dyDescent="0.25"/>
    <row r="2871" s="3" customFormat="1" x14ac:dyDescent="0.25"/>
    <row r="2872" s="3" customFormat="1" x14ac:dyDescent="0.25"/>
    <row r="2873" s="3" customFormat="1" x14ac:dyDescent="0.25"/>
    <row r="2874" s="3" customFormat="1" x14ac:dyDescent="0.25"/>
    <row r="2875" s="3" customFormat="1" x14ac:dyDescent="0.25"/>
    <row r="2876" s="3" customFormat="1" x14ac:dyDescent="0.25"/>
    <row r="2877" s="3" customFormat="1" x14ac:dyDescent="0.25"/>
    <row r="2878" s="3" customFormat="1" x14ac:dyDescent="0.25"/>
    <row r="2879" s="3" customFormat="1" x14ac:dyDescent="0.25"/>
    <row r="2880" s="3" customFormat="1" x14ac:dyDescent="0.25"/>
    <row r="2881" s="3" customFormat="1" x14ac:dyDescent="0.25"/>
    <row r="2882" s="3" customFormat="1" x14ac:dyDescent="0.25"/>
    <row r="2883" s="3" customFormat="1" x14ac:dyDescent="0.25"/>
    <row r="2884" s="3" customFormat="1" x14ac:dyDescent="0.25"/>
    <row r="2885" s="3" customFormat="1" x14ac:dyDescent="0.25"/>
    <row r="2886" s="3" customFormat="1" x14ac:dyDescent="0.25"/>
    <row r="2887" s="3" customFormat="1" x14ac:dyDescent="0.25"/>
    <row r="2888" s="3" customFormat="1" x14ac:dyDescent="0.25"/>
    <row r="2889" s="3" customFormat="1" x14ac:dyDescent="0.25"/>
    <row r="2890" s="3" customFormat="1" x14ac:dyDescent="0.25"/>
    <row r="2891" s="3" customFormat="1" x14ac:dyDescent="0.25"/>
    <row r="2892" s="3" customFormat="1" x14ac:dyDescent="0.25"/>
    <row r="2893" s="3" customFormat="1" x14ac:dyDescent="0.25"/>
    <row r="2894" s="3" customFormat="1" x14ac:dyDescent="0.25"/>
    <row r="2895" s="3" customFormat="1" x14ac:dyDescent="0.25"/>
    <row r="2896" s="3" customFormat="1" x14ac:dyDescent="0.25"/>
    <row r="2897" s="3" customFormat="1" x14ac:dyDescent="0.25"/>
    <row r="2898" s="3" customFormat="1" x14ac:dyDescent="0.25"/>
    <row r="2899" s="3" customFormat="1" x14ac:dyDescent="0.25"/>
    <row r="2900" s="3" customFormat="1" x14ac:dyDescent="0.25"/>
    <row r="2901" s="3" customFormat="1" x14ac:dyDescent="0.25"/>
    <row r="2902" s="3" customFormat="1" x14ac:dyDescent="0.25"/>
    <row r="2903" s="3" customFormat="1" x14ac:dyDescent="0.25"/>
    <row r="2904" s="3" customFormat="1" x14ac:dyDescent="0.25"/>
    <row r="2905" s="3" customFormat="1" x14ac:dyDescent="0.25"/>
    <row r="2906" s="3" customFormat="1" x14ac:dyDescent="0.25"/>
    <row r="2907" s="3" customFormat="1" x14ac:dyDescent="0.25"/>
    <row r="2908" s="3" customFormat="1" x14ac:dyDescent="0.25"/>
    <row r="2909" s="3" customFormat="1" x14ac:dyDescent="0.25"/>
    <row r="2910" s="3" customFormat="1" x14ac:dyDescent="0.25"/>
    <row r="2911" s="3" customFormat="1" x14ac:dyDescent="0.25"/>
    <row r="2912" s="3" customFormat="1" x14ac:dyDescent="0.25"/>
    <row r="2913" s="3" customFormat="1" x14ac:dyDescent="0.25"/>
    <row r="2914" s="3" customFormat="1" x14ac:dyDescent="0.25"/>
    <row r="2915" s="3" customFormat="1" x14ac:dyDescent="0.25"/>
    <row r="2916" s="3" customFormat="1" x14ac:dyDescent="0.25"/>
    <row r="2917" s="3" customFormat="1" x14ac:dyDescent="0.25"/>
    <row r="2918" s="3" customFormat="1" x14ac:dyDescent="0.25"/>
    <row r="2919" s="3" customFormat="1" x14ac:dyDescent="0.25"/>
    <row r="2920" s="3" customFormat="1" x14ac:dyDescent="0.25"/>
    <row r="2921" s="3" customFormat="1" x14ac:dyDescent="0.25"/>
    <row r="2922" s="3" customFormat="1" x14ac:dyDescent="0.25"/>
    <row r="2923" s="3" customFormat="1" x14ac:dyDescent="0.25"/>
    <row r="2924" s="3" customFormat="1" x14ac:dyDescent="0.25"/>
    <row r="2925" s="3" customFormat="1" x14ac:dyDescent="0.25"/>
    <row r="2926" s="3" customFormat="1" x14ac:dyDescent="0.25"/>
    <row r="2927" s="3" customFormat="1" x14ac:dyDescent="0.25"/>
    <row r="2928" s="3" customFormat="1" x14ac:dyDescent="0.25"/>
    <row r="2929" s="3" customFormat="1" x14ac:dyDescent="0.25"/>
    <row r="2930" s="3" customFormat="1" x14ac:dyDescent="0.25"/>
    <row r="2931" s="3" customFormat="1" x14ac:dyDescent="0.25"/>
    <row r="2932" s="3" customFormat="1" x14ac:dyDescent="0.25"/>
    <row r="2933" s="3" customFormat="1" x14ac:dyDescent="0.25"/>
    <row r="2934" s="3" customFormat="1" x14ac:dyDescent="0.25"/>
    <row r="2935" s="3" customFormat="1" x14ac:dyDescent="0.25"/>
    <row r="2936" s="3" customFormat="1" x14ac:dyDescent="0.25"/>
    <row r="2937" s="3" customFormat="1" x14ac:dyDescent="0.25"/>
    <row r="2938" s="3" customFormat="1" x14ac:dyDescent="0.25"/>
    <row r="2939" s="3" customFormat="1" x14ac:dyDescent="0.25"/>
    <row r="2940" s="3" customFormat="1" x14ac:dyDescent="0.25"/>
    <row r="2941" s="3" customFormat="1" x14ac:dyDescent="0.25"/>
    <row r="2942" s="3" customFormat="1" x14ac:dyDescent="0.25"/>
    <row r="2943" s="3" customFormat="1" x14ac:dyDescent="0.25"/>
    <row r="2944" s="3" customFormat="1" x14ac:dyDescent="0.25"/>
    <row r="2945" s="3" customFormat="1" x14ac:dyDescent="0.25"/>
    <row r="2946" s="3" customFormat="1" x14ac:dyDescent="0.25"/>
    <row r="2947" s="3" customFormat="1" x14ac:dyDescent="0.25"/>
    <row r="2948" s="3" customFormat="1" x14ac:dyDescent="0.25"/>
    <row r="2949" s="3" customFormat="1" x14ac:dyDescent="0.25"/>
    <row r="2950" s="3" customFormat="1" x14ac:dyDescent="0.25"/>
    <row r="2951" s="3" customFormat="1" x14ac:dyDescent="0.25"/>
    <row r="2952" s="3" customFormat="1" x14ac:dyDescent="0.25"/>
    <row r="2953" s="3" customFormat="1" x14ac:dyDescent="0.25"/>
    <row r="2954" s="3" customFormat="1" x14ac:dyDescent="0.25"/>
    <row r="2955" s="3" customFormat="1" x14ac:dyDescent="0.25"/>
    <row r="2956" s="3" customFormat="1" x14ac:dyDescent="0.25"/>
    <row r="2957" s="3" customFormat="1" x14ac:dyDescent="0.25"/>
    <row r="2958" s="3" customFormat="1" x14ac:dyDescent="0.25"/>
    <row r="2959" s="3" customFormat="1" x14ac:dyDescent="0.25"/>
    <row r="2960" s="3" customFormat="1" x14ac:dyDescent="0.25"/>
    <row r="2961" s="3" customFormat="1" x14ac:dyDescent="0.25"/>
    <row r="2962" s="3" customFormat="1" x14ac:dyDescent="0.25"/>
    <row r="2963" s="3" customFormat="1" x14ac:dyDescent="0.25"/>
    <row r="2964" s="3" customFormat="1" x14ac:dyDescent="0.25"/>
    <row r="2965" s="3" customFormat="1" x14ac:dyDescent="0.25"/>
    <row r="2966" s="3" customFormat="1" x14ac:dyDescent="0.25"/>
    <row r="2967" s="3" customFormat="1" x14ac:dyDescent="0.25"/>
    <row r="2968" s="3" customFormat="1" x14ac:dyDescent="0.25"/>
    <row r="2969" s="3" customFormat="1" x14ac:dyDescent="0.25"/>
    <row r="2970" s="3" customFormat="1" x14ac:dyDescent="0.25"/>
    <row r="2971" s="3" customFormat="1" x14ac:dyDescent="0.25"/>
    <row r="2972" s="3" customFormat="1" x14ac:dyDescent="0.25"/>
    <row r="2973" s="3" customFormat="1" x14ac:dyDescent="0.25"/>
    <row r="2974" s="3" customFormat="1" x14ac:dyDescent="0.25"/>
    <row r="2975" s="3" customFormat="1" x14ac:dyDescent="0.25"/>
    <row r="2976" s="3" customFormat="1" x14ac:dyDescent="0.25"/>
    <row r="2977" s="3" customFormat="1" x14ac:dyDescent="0.25"/>
    <row r="2978" s="3" customFormat="1" x14ac:dyDescent="0.25"/>
    <row r="2979" s="3" customFormat="1" x14ac:dyDescent="0.25"/>
    <row r="2980" s="3" customFormat="1" x14ac:dyDescent="0.25"/>
    <row r="2981" s="3" customFormat="1" x14ac:dyDescent="0.25"/>
    <row r="2982" s="3" customFormat="1" x14ac:dyDescent="0.25"/>
    <row r="2983" s="3" customFormat="1" x14ac:dyDescent="0.25"/>
    <row r="2984" s="3" customFormat="1" x14ac:dyDescent="0.25"/>
    <row r="2985" s="3" customFormat="1" x14ac:dyDescent="0.25"/>
    <row r="2986" s="3" customFormat="1" x14ac:dyDescent="0.25"/>
    <row r="2987" s="3" customFormat="1" x14ac:dyDescent="0.25"/>
    <row r="2988" s="3" customFormat="1" x14ac:dyDescent="0.25"/>
    <row r="2989" s="3" customFormat="1" x14ac:dyDescent="0.25"/>
    <row r="2990" s="3" customFormat="1" x14ac:dyDescent="0.25"/>
    <row r="2991" s="3" customFormat="1" x14ac:dyDescent="0.25"/>
    <row r="2992" s="3" customFormat="1" x14ac:dyDescent="0.25"/>
    <row r="2993" s="3" customFormat="1" x14ac:dyDescent="0.25"/>
    <row r="2994" s="3" customFormat="1" x14ac:dyDescent="0.25"/>
    <row r="2995" s="3" customFormat="1" x14ac:dyDescent="0.25"/>
    <row r="2996" s="3" customFormat="1" x14ac:dyDescent="0.25"/>
    <row r="2997" s="3" customFormat="1" x14ac:dyDescent="0.25"/>
    <row r="2998" s="3" customFormat="1" x14ac:dyDescent="0.25"/>
    <row r="2999" s="3" customFormat="1" x14ac:dyDescent="0.25"/>
    <row r="3000" s="3" customFormat="1" x14ac:dyDescent="0.25"/>
    <row r="3001" s="3" customFormat="1" x14ac:dyDescent="0.25"/>
    <row r="3002" s="3" customFormat="1" x14ac:dyDescent="0.25"/>
    <row r="3003" s="3" customFormat="1" x14ac:dyDescent="0.25"/>
    <row r="3004" s="3" customFormat="1" x14ac:dyDescent="0.25"/>
    <row r="3005" s="3" customFormat="1" x14ac:dyDescent="0.25"/>
    <row r="3006" s="3" customFormat="1" x14ac:dyDescent="0.25"/>
    <row r="3007" s="3" customFormat="1" x14ac:dyDescent="0.25"/>
    <row r="3008" s="3" customFormat="1" x14ac:dyDescent="0.25"/>
    <row r="3009" s="3" customFormat="1" x14ac:dyDescent="0.25"/>
    <row r="3010" s="3" customFormat="1" x14ac:dyDescent="0.25"/>
    <row r="3011" s="3" customFormat="1" x14ac:dyDescent="0.25"/>
    <row r="3012" s="3" customFormat="1" x14ac:dyDescent="0.25"/>
    <row r="3013" s="3" customFormat="1" x14ac:dyDescent="0.25"/>
    <row r="3014" s="3" customFormat="1" x14ac:dyDescent="0.25"/>
    <row r="3015" s="3" customFormat="1" x14ac:dyDescent="0.25"/>
    <row r="3016" s="3" customFormat="1" x14ac:dyDescent="0.25"/>
    <row r="3017" s="3" customFormat="1" x14ac:dyDescent="0.25"/>
    <row r="3018" s="3" customFormat="1" x14ac:dyDescent="0.25"/>
    <row r="3019" s="3" customFormat="1" x14ac:dyDescent="0.25"/>
    <row r="3020" s="3" customFormat="1" x14ac:dyDescent="0.25"/>
    <row r="3021" s="3" customFormat="1" x14ac:dyDescent="0.25"/>
    <row r="3022" s="3" customFormat="1" x14ac:dyDescent="0.25"/>
    <row r="3023" s="3" customFormat="1" x14ac:dyDescent="0.25"/>
    <row r="3024" s="3" customFormat="1" x14ac:dyDescent="0.25"/>
    <row r="3025" s="3" customFormat="1" x14ac:dyDescent="0.25"/>
    <row r="3026" s="3" customFormat="1" x14ac:dyDescent="0.25"/>
    <row r="3027" s="3" customFormat="1" x14ac:dyDescent="0.25"/>
    <row r="3028" s="3" customFormat="1" x14ac:dyDescent="0.25"/>
    <row r="3029" s="3" customFormat="1" x14ac:dyDescent="0.25"/>
    <row r="3030" s="3" customFormat="1" x14ac:dyDescent="0.25"/>
    <row r="3031" s="3" customFormat="1" x14ac:dyDescent="0.25"/>
    <row r="3032" s="3" customFormat="1" x14ac:dyDescent="0.25"/>
    <row r="3033" s="3" customFormat="1" x14ac:dyDescent="0.25"/>
    <row r="3034" s="3" customFormat="1" x14ac:dyDescent="0.25"/>
    <row r="3035" s="3" customFormat="1" x14ac:dyDescent="0.25"/>
    <row r="3036" s="3" customFormat="1" x14ac:dyDescent="0.25"/>
    <row r="3037" s="3" customFormat="1" x14ac:dyDescent="0.25"/>
    <row r="3038" s="3" customFormat="1" x14ac:dyDescent="0.25"/>
    <row r="3039" s="3" customFormat="1" x14ac:dyDescent="0.25"/>
    <row r="3040" s="3" customFormat="1" x14ac:dyDescent="0.25"/>
    <row r="3041" s="3" customFormat="1" x14ac:dyDescent="0.25"/>
    <row r="3042" s="3" customFormat="1" x14ac:dyDescent="0.25"/>
    <row r="3043" s="3" customFormat="1" x14ac:dyDescent="0.25"/>
    <row r="3044" s="3" customFormat="1" x14ac:dyDescent="0.25"/>
    <row r="3045" s="3" customFormat="1" x14ac:dyDescent="0.25"/>
    <row r="3046" s="3" customFormat="1" x14ac:dyDescent="0.25"/>
    <row r="3047" s="3" customFormat="1" x14ac:dyDescent="0.25"/>
    <row r="3048" s="3" customFormat="1" x14ac:dyDescent="0.25"/>
    <row r="3049" s="3" customFormat="1" x14ac:dyDescent="0.25"/>
    <row r="3050" s="3" customFormat="1" x14ac:dyDescent="0.25"/>
    <row r="3051" s="3" customFormat="1" x14ac:dyDescent="0.25"/>
    <row r="3052" s="3" customFormat="1" x14ac:dyDescent="0.25"/>
    <row r="3053" s="3" customFormat="1" x14ac:dyDescent="0.25"/>
    <row r="3054" s="3" customFormat="1" x14ac:dyDescent="0.25"/>
    <row r="3055" s="3" customFormat="1" x14ac:dyDescent="0.25"/>
    <row r="3056" s="3" customFormat="1" x14ac:dyDescent="0.25"/>
    <row r="3057" s="3" customFormat="1" x14ac:dyDescent="0.25"/>
    <row r="3058" s="3" customFormat="1" x14ac:dyDescent="0.25"/>
    <row r="3059" s="3" customFormat="1" x14ac:dyDescent="0.25"/>
    <row r="3060" s="3" customFormat="1" x14ac:dyDescent="0.25"/>
    <row r="3061" s="3" customFormat="1" x14ac:dyDescent="0.25"/>
    <row r="3062" s="3" customFormat="1" x14ac:dyDescent="0.25"/>
    <row r="3063" s="3" customFormat="1" x14ac:dyDescent="0.25"/>
    <row r="3064" s="3" customFormat="1" x14ac:dyDescent="0.25"/>
    <row r="3065" s="3" customFormat="1" x14ac:dyDescent="0.25"/>
    <row r="3066" s="3" customFormat="1" x14ac:dyDescent="0.25"/>
    <row r="3067" s="3" customFormat="1" x14ac:dyDescent="0.25"/>
    <row r="3068" s="3" customFormat="1" x14ac:dyDescent="0.25"/>
    <row r="3069" s="3" customFormat="1" x14ac:dyDescent="0.25"/>
    <row r="3070" s="3" customFormat="1" x14ac:dyDescent="0.25"/>
    <row r="3071" s="3" customFormat="1" x14ac:dyDescent="0.25"/>
    <row r="3072" s="3" customFormat="1" x14ac:dyDescent="0.25"/>
    <row r="3073" s="3" customFormat="1" x14ac:dyDescent="0.25"/>
    <row r="3074" s="3" customFormat="1" x14ac:dyDescent="0.25"/>
    <row r="3075" s="3" customFormat="1" x14ac:dyDescent="0.25"/>
    <row r="3076" s="3" customFormat="1" x14ac:dyDescent="0.25"/>
    <row r="3077" s="3" customFormat="1" x14ac:dyDescent="0.25"/>
    <row r="3078" s="3" customFormat="1" x14ac:dyDescent="0.25"/>
    <row r="3079" s="3" customFormat="1" x14ac:dyDescent="0.25"/>
    <row r="3080" s="3" customFormat="1" x14ac:dyDescent="0.25"/>
    <row r="3081" s="3" customFormat="1" x14ac:dyDescent="0.25"/>
    <row r="3082" s="3" customFormat="1" x14ac:dyDescent="0.25"/>
    <row r="3083" s="3" customFormat="1" x14ac:dyDescent="0.25"/>
    <row r="3084" s="3" customFormat="1" x14ac:dyDescent="0.25"/>
    <row r="3085" s="3" customFormat="1" x14ac:dyDescent="0.25"/>
    <row r="3086" s="3" customFormat="1" x14ac:dyDescent="0.25"/>
    <row r="3087" s="3" customFormat="1" x14ac:dyDescent="0.25"/>
    <row r="3088" s="3" customFormat="1" x14ac:dyDescent="0.25"/>
    <row r="3089" s="3" customFormat="1" x14ac:dyDescent="0.25"/>
    <row r="3090" s="3" customFormat="1" x14ac:dyDescent="0.25"/>
    <row r="3091" s="3" customFormat="1" x14ac:dyDescent="0.25"/>
    <row r="3092" s="3" customFormat="1" x14ac:dyDescent="0.25"/>
    <row r="3093" s="3" customFormat="1" x14ac:dyDescent="0.25"/>
    <row r="3094" s="3" customFormat="1" x14ac:dyDescent="0.25"/>
    <row r="3095" s="3" customFormat="1" x14ac:dyDescent="0.25"/>
    <row r="3096" s="3" customFormat="1" x14ac:dyDescent="0.25"/>
    <row r="3097" s="3" customFormat="1" x14ac:dyDescent="0.25"/>
    <row r="3098" s="3" customFormat="1" x14ac:dyDescent="0.25"/>
    <row r="3099" s="3" customFormat="1" x14ac:dyDescent="0.25"/>
    <row r="3100" s="3" customFormat="1" x14ac:dyDescent="0.25"/>
    <row r="3101" s="3" customFormat="1" x14ac:dyDescent="0.25"/>
    <row r="3102" s="3" customFormat="1" x14ac:dyDescent="0.25"/>
    <row r="3103" s="3" customFormat="1" x14ac:dyDescent="0.25"/>
    <row r="3104" s="3" customFormat="1" x14ac:dyDescent="0.25"/>
    <row r="3105" s="3" customFormat="1" x14ac:dyDescent="0.25"/>
    <row r="3106" s="3" customFormat="1" x14ac:dyDescent="0.25"/>
    <row r="3107" s="3" customFormat="1" x14ac:dyDescent="0.25"/>
    <row r="3108" s="3" customFormat="1" x14ac:dyDescent="0.25"/>
    <row r="3109" s="3" customFormat="1" x14ac:dyDescent="0.25"/>
    <row r="3110" s="3" customFormat="1" x14ac:dyDescent="0.25"/>
    <row r="3111" s="3" customFormat="1" x14ac:dyDescent="0.25"/>
    <row r="3112" s="3" customFormat="1" x14ac:dyDescent="0.25"/>
    <row r="3113" s="3" customFormat="1" x14ac:dyDescent="0.25"/>
    <row r="3114" s="3" customFormat="1" x14ac:dyDescent="0.25"/>
    <row r="3115" s="3" customFormat="1" x14ac:dyDescent="0.25"/>
    <row r="3116" s="3" customFormat="1" x14ac:dyDescent="0.25"/>
    <row r="3117" s="3" customFormat="1" x14ac:dyDescent="0.25"/>
    <row r="3118" s="3" customFormat="1" x14ac:dyDescent="0.25"/>
    <row r="3119" s="3" customFormat="1" x14ac:dyDescent="0.25"/>
    <row r="3120" s="3" customFormat="1" x14ac:dyDescent="0.25"/>
    <row r="3121" s="3" customFormat="1" x14ac:dyDescent="0.25"/>
    <row r="3122" s="3" customFormat="1" x14ac:dyDescent="0.25"/>
    <row r="3123" s="3" customFormat="1" x14ac:dyDescent="0.25"/>
    <row r="3124" s="3" customFormat="1" x14ac:dyDescent="0.25"/>
    <row r="3125" s="3" customFormat="1" x14ac:dyDescent="0.25"/>
    <row r="3126" s="3" customFormat="1" x14ac:dyDescent="0.25"/>
    <row r="3127" s="3" customFormat="1" x14ac:dyDescent="0.25"/>
    <row r="3128" s="3" customFormat="1" x14ac:dyDescent="0.25"/>
    <row r="3129" s="3" customFormat="1" x14ac:dyDescent="0.25"/>
    <row r="3130" s="3" customFormat="1" x14ac:dyDescent="0.25"/>
    <row r="3131" s="3" customFormat="1" x14ac:dyDescent="0.25"/>
    <row r="3132" s="3" customFormat="1" x14ac:dyDescent="0.25"/>
    <row r="3133" s="3" customFormat="1" x14ac:dyDescent="0.25"/>
    <row r="3134" s="3" customFormat="1" x14ac:dyDescent="0.25"/>
    <row r="3135" s="3" customFormat="1" x14ac:dyDescent="0.25"/>
    <row r="3136" s="3" customFormat="1" x14ac:dyDescent="0.25"/>
    <row r="3137" s="3" customFormat="1" x14ac:dyDescent="0.25"/>
    <row r="3138" s="3" customFormat="1" x14ac:dyDescent="0.25"/>
    <row r="3139" s="3" customFormat="1" x14ac:dyDescent="0.25"/>
    <row r="3140" s="3" customFormat="1" x14ac:dyDescent="0.25"/>
    <row r="3141" s="3" customFormat="1" x14ac:dyDescent="0.25"/>
    <row r="3142" s="3" customFormat="1" x14ac:dyDescent="0.25"/>
    <row r="3143" s="3" customFormat="1" x14ac:dyDescent="0.25"/>
    <row r="3144" s="3" customFormat="1" x14ac:dyDescent="0.25"/>
    <row r="3145" s="3" customFormat="1" x14ac:dyDescent="0.25"/>
    <row r="3146" s="3" customFormat="1" x14ac:dyDescent="0.25"/>
    <row r="3147" s="3" customFormat="1" x14ac:dyDescent="0.25"/>
    <row r="3148" s="3" customFormat="1" x14ac:dyDescent="0.25"/>
    <row r="3149" s="3" customFormat="1" x14ac:dyDescent="0.25"/>
    <row r="3150" s="3" customFormat="1" x14ac:dyDescent="0.25"/>
    <row r="3151" s="3" customFormat="1" x14ac:dyDescent="0.25"/>
    <row r="3152" s="3" customFormat="1" x14ac:dyDescent="0.25"/>
    <row r="3153" s="3" customFormat="1" x14ac:dyDescent="0.25"/>
    <row r="3154" s="3" customFormat="1" x14ac:dyDescent="0.25"/>
    <row r="3155" s="3" customFormat="1" x14ac:dyDescent="0.25"/>
    <row r="3156" s="3" customFormat="1" x14ac:dyDescent="0.25"/>
    <row r="3157" s="3" customFormat="1" x14ac:dyDescent="0.25"/>
    <row r="3158" s="3" customFormat="1" x14ac:dyDescent="0.25"/>
    <row r="3159" s="3" customFormat="1" x14ac:dyDescent="0.25"/>
    <row r="3160" s="3" customFormat="1" x14ac:dyDescent="0.25"/>
    <row r="3161" s="3" customFormat="1" x14ac:dyDescent="0.25"/>
    <row r="3162" s="3" customFormat="1" x14ac:dyDescent="0.25"/>
    <row r="3163" s="3" customFormat="1" x14ac:dyDescent="0.25"/>
    <row r="3164" s="3" customFormat="1" x14ac:dyDescent="0.25"/>
    <row r="3165" s="3" customFormat="1" x14ac:dyDescent="0.25"/>
    <row r="3166" s="3" customFormat="1" x14ac:dyDescent="0.25"/>
    <row r="3167" s="3" customFormat="1" x14ac:dyDescent="0.25"/>
    <row r="3168" s="3" customFormat="1" x14ac:dyDescent="0.25"/>
    <row r="3169" s="3" customFormat="1" x14ac:dyDescent="0.25"/>
    <row r="3170" s="3" customFormat="1" x14ac:dyDescent="0.25"/>
    <row r="3171" s="3" customFormat="1" x14ac:dyDescent="0.25"/>
    <row r="3172" s="3" customFormat="1" x14ac:dyDescent="0.25"/>
    <row r="3173" s="3" customFormat="1" x14ac:dyDescent="0.25"/>
    <row r="3174" s="3" customFormat="1" x14ac:dyDescent="0.25"/>
    <row r="3175" s="3" customFormat="1" x14ac:dyDescent="0.25"/>
    <row r="3176" s="3" customFormat="1" x14ac:dyDescent="0.25"/>
    <row r="3177" s="3" customFormat="1" x14ac:dyDescent="0.25"/>
    <row r="3178" s="3" customFormat="1" x14ac:dyDescent="0.25"/>
    <row r="3179" s="3" customFormat="1" x14ac:dyDescent="0.25"/>
    <row r="3180" s="3" customFormat="1" x14ac:dyDescent="0.25"/>
    <row r="3181" s="3" customFormat="1" x14ac:dyDescent="0.25"/>
    <row r="3182" s="3" customFormat="1" x14ac:dyDescent="0.25"/>
    <row r="3183" s="3" customFormat="1" x14ac:dyDescent="0.25"/>
    <row r="3184" s="3" customFormat="1" x14ac:dyDescent="0.25"/>
    <row r="3185" s="3" customFormat="1" x14ac:dyDescent="0.25"/>
    <row r="3186" s="3" customFormat="1" x14ac:dyDescent="0.25"/>
    <row r="3187" s="3" customFormat="1" x14ac:dyDescent="0.25"/>
    <row r="3188" s="3" customFormat="1" x14ac:dyDescent="0.25"/>
    <row r="3189" s="3" customFormat="1" x14ac:dyDescent="0.25"/>
    <row r="3190" s="3" customFormat="1" x14ac:dyDescent="0.25"/>
    <row r="3191" s="3" customFormat="1" x14ac:dyDescent="0.25"/>
    <row r="3192" s="3" customFormat="1" x14ac:dyDescent="0.25"/>
    <row r="3193" s="3" customFormat="1" x14ac:dyDescent="0.25"/>
    <row r="3194" s="3" customFormat="1" x14ac:dyDescent="0.25"/>
    <row r="3195" s="3" customFormat="1" x14ac:dyDescent="0.25"/>
    <row r="3196" s="3" customFormat="1" x14ac:dyDescent="0.25"/>
    <row r="3197" s="3" customFormat="1" x14ac:dyDescent="0.25"/>
    <row r="3198" s="3" customFormat="1" x14ac:dyDescent="0.25"/>
    <row r="3199" s="3" customFormat="1" x14ac:dyDescent="0.25"/>
    <row r="3200" s="3" customFormat="1" x14ac:dyDescent="0.25"/>
    <row r="3201" s="3" customFormat="1" x14ac:dyDescent="0.25"/>
    <row r="3202" s="3" customFormat="1" x14ac:dyDescent="0.25"/>
    <row r="3203" s="3" customFormat="1" x14ac:dyDescent="0.25"/>
    <row r="3204" s="3" customFormat="1" x14ac:dyDescent="0.25"/>
    <row r="3205" s="3" customFormat="1" x14ac:dyDescent="0.25"/>
    <row r="3206" s="3" customFormat="1" x14ac:dyDescent="0.25"/>
    <row r="3207" s="3" customFormat="1" x14ac:dyDescent="0.25"/>
    <row r="3208" s="3" customFormat="1" x14ac:dyDescent="0.25"/>
    <row r="3209" s="3" customFormat="1" x14ac:dyDescent="0.25"/>
    <row r="3210" s="3" customFormat="1" x14ac:dyDescent="0.25"/>
    <row r="3211" s="3" customFormat="1" x14ac:dyDescent="0.25"/>
    <row r="3212" s="3" customFormat="1" x14ac:dyDescent="0.25"/>
    <row r="3213" s="3" customFormat="1" x14ac:dyDescent="0.25"/>
    <row r="3214" s="3" customFormat="1" x14ac:dyDescent="0.25"/>
    <row r="3215" s="3" customFormat="1" x14ac:dyDescent="0.25"/>
    <row r="3216" s="3" customFormat="1" x14ac:dyDescent="0.25"/>
    <row r="3217" s="3" customFormat="1" x14ac:dyDescent="0.25"/>
    <row r="3218" s="3" customFormat="1" x14ac:dyDescent="0.25"/>
    <row r="3219" s="3" customFormat="1" x14ac:dyDescent="0.25"/>
    <row r="3220" s="3" customFormat="1" x14ac:dyDescent="0.25"/>
    <row r="3221" s="3" customFormat="1" x14ac:dyDescent="0.25"/>
    <row r="3222" s="3" customFormat="1" x14ac:dyDescent="0.25"/>
    <row r="3223" s="3" customFormat="1" x14ac:dyDescent="0.25"/>
    <row r="3224" s="3" customFormat="1" x14ac:dyDescent="0.25"/>
    <row r="3225" s="3" customFormat="1" x14ac:dyDescent="0.25"/>
    <row r="3226" s="3" customFormat="1" x14ac:dyDescent="0.25"/>
    <row r="3227" s="3" customFormat="1" x14ac:dyDescent="0.25"/>
    <row r="3228" s="3" customFormat="1" x14ac:dyDescent="0.25"/>
    <row r="3229" s="3" customFormat="1" x14ac:dyDescent="0.25"/>
    <row r="3230" s="3" customFormat="1" x14ac:dyDescent="0.25"/>
    <row r="3231" s="3" customFormat="1" x14ac:dyDescent="0.25"/>
    <row r="3232" s="3" customFormat="1" x14ac:dyDescent="0.25"/>
    <row r="3233" s="3" customFormat="1" x14ac:dyDescent="0.25"/>
    <row r="3234" s="3" customFormat="1" x14ac:dyDescent="0.25"/>
    <row r="3235" s="3" customFormat="1" x14ac:dyDescent="0.25"/>
    <row r="3236" s="3" customFormat="1" x14ac:dyDescent="0.25"/>
    <row r="3237" s="3" customFormat="1" x14ac:dyDescent="0.25"/>
    <row r="3238" s="3" customFormat="1" x14ac:dyDescent="0.25"/>
    <row r="3239" s="3" customFormat="1" x14ac:dyDescent="0.25"/>
    <row r="3240" s="3" customFormat="1" x14ac:dyDescent="0.25"/>
    <row r="3241" s="3" customFormat="1" x14ac:dyDescent="0.25"/>
    <row r="3242" s="3" customFormat="1" x14ac:dyDescent="0.25"/>
    <row r="3243" s="3" customFormat="1" x14ac:dyDescent="0.25"/>
    <row r="3244" s="3" customFormat="1" x14ac:dyDescent="0.25"/>
    <row r="3245" s="3" customFormat="1" x14ac:dyDescent="0.25"/>
    <row r="3246" s="3" customFormat="1" x14ac:dyDescent="0.25"/>
    <row r="3247" s="3" customFormat="1" x14ac:dyDescent="0.25"/>
    <row r="3248" s="3" customFormat="1" x14ac:dyDescent="0.25"/>
    <row r="3249" s="3" customFormat="1" x14ac:dyDescent="0.25"/>
    <row r="3250" s="3" customFormat="1" x14ac:dyDescent="0.25"/>
    <row r="3251" s="3" customFormat="1" x14ac:dyDescent="0.25"/>
    <row r="3252" s="3" customFormat="1" x14ac:dyDescent="0.25"/>
    <row r="3253" s="3" customFormat="1" x14ac:dyDescent="0.25"/>
    <row r="3254" s="3" customFormat="1" x14ac:dyDescent="0.25"/>
    <row r="3255" s="3" customFormat="1" x14ac:dyDescent="0.25"/>
    <row r="3256" s="3" customFormat="1" x14ac:dyDescent="0.25"/>
    <row r="3257" s="3" customFormat="1" x14ac:dyDescent="0.25"/>
    <row r="3258" s="3" customFormat="1" x14ac:dyDescent="0.25"/>
    <row r="3259" s="3" customFormat="1" x14ac:dyDescent="0.25"/>
    <row r="3260" s="3" customFormat="1" x14ac:dyDescent="0.25"/>
    <row r="3261" s="3" customFormat="1" x14ac:dyDescent="0.25"/>
    <row r="3262" s="3" customFormat="1" x14ac:dyDescent="0.25"/>
    <row r="3263" s="3" customFormat="1" x14ac:dyDescent="0.25"/>
    <row r="3264" s="3" customFormat="1" x14ac:dyDescent="0.25"/>
    <row r="3265" s="3" customFormat="1" x14ac:dyDescent="0.25"/>
    <row r="3266" s="3" customFormat="1" x14ac:dyDescent="0.25"/>
    <row r="3267" s="3" customFormat="1" x14ac:dyDescent="0.25"/>
    <row r="3268" s="3" customFormat="1" x14ac:dyDescent="0.25"/>
    <row r="3269" s="3" customFormat="1" x14ac:dyDescent="0.25"/>
    <row r="3270" s="3" customFormat="1" x14ac:dyDescent="0.25"/>
    <row r="3271" s="3" customFormat="1" x14ac:dyDescent="0.25"/>
    <row r="3272" s="3" customFormat="1" x14ac:dyDescent="0.25"/>
    <row r="3273" s="3" customFormat="1" x14ac:dyDescent="0.25"/>
    <row r="3274" s="3" customFormat="1" x14ac:dyDescent="0.25"/>
    <row r="3275" s="3" customFormat="1" x14ac:dyDescent="0.25"/>
    <row r="3276" s="3" customFormat="1" x14ac:dyDescent="0.25"/>
    <row r="3277" s="3" customFormat="1" x14ac:dyDescent="0.25"/>
    <row r="3278" s="3" customFormat="1" x14ac:dyDescent="0.25"/>
    <row r="3279" s="3" customFormat="1" x14ac:dyDescent="0.25"/>
    <row r="3280" s="3" customFormat="1" x14ac:dyDescent="0.25"/>
    <row r="3281" s="3" customFormat="1" x14ac:dyDescent="0.25"/>
    <row r="3282" s="3" customFormat="1" x14ac:dyDescent="0.25"/>
    <row r="3283" s="3" customFormat="1" x14ac:dyDescent="0.25"/>
    <row r="3284" s="3" customFormat="1" x14ac:dyDescent="0.25"/>
    <row r="3285" s="3" customFormat="1" x14ac:dyDescent="0.25"/>
    <row r="3286" s="3" customFormat="1" x14ac:dyDescent="0.25"/>
    <row r="3287" s="3" customFormat="1" x14ac:dyDescent="0.25"/>
    <row r="3288" s="3" customFormat="1" x14ac:dyDescent="0.25"/>
    <row r="3289" s="3" customFormat="1" x14ac:dyDescent="0.25"/>
    <row r="3290" s="3" customFormat="1" x14ac:dyDescent="0.25"/>
    <row r="3291" s="3" customFormat="1" x14ac:dyDescent="0.25"/>
    <row r="3292" s="3" customFormat="1" x14ac:dyDescent="0.25"/>
    <row r="3293" s="3" customFormat="1" x14ac:dyDescent="0.25"/>
    <row r="3294" s="3" customFormat="1" x14ac:dyDescent="0.25"/>
    <row r="3295" s="3" customFormat="1" x14ac:dyDescent="0.25"/>
    <row r="3296" s="3" customFormat="1" x14ac:dyDescent="0.25"/>
    <row r="3297" s="3" customFormat="1" x14ac:dyDescent="0.25"/>
    <row r="3298" s="3" customFormat="1" x14ac:dyDescent="0.25"/>
    <row r="3299" s="3" customFormat="1" x14ac:dyDescent="0.25"/>
    <row r="3300" s="3" customFormat="1" x14ac:dyDescent="0.25"/>
    <row r="3301" s="3" customFormat="1" x14ac:dyDescent="0.25"/>
    <row r="3302" s="3" customFormat="1" x14ac:dyDescent="0.25"/>
    <row r="3303" s="3" customFormat="1" x14ac:dyDescent="0.25"/>
    <row r="3304" s="3" customFormat="1" x14ac:dyDescent="0.25"/>
    <row r="3305" s="3" customFormat="1" x14ac:dyDescent="0.25"/>
    <row r="3306" s="3" customFormat="1" x14ac:dyDescent="0.25"/>
    <row r="3307" s="3" customFormat="1" x14ac:dyDescent="0.25"/>
    <row r="3308" s="3" customFormat="1" x14ac:dyDescent="0.25"/>
    <row r="3309" s="3" customFormat="1" x14ac:dyDescent="0.25"/>
    <row r="3310" s="3" customFormat="1" x14ac:dyDescent="0.25"/>
    <row r="3311" s="3" customFormat="1" x14ac:dyDescent="0.25"/>
    <row r="3312" s="3" customFormat="1" x14ac:dyDescent="0.25"/>
    <row r="3313" s="3" customFormat="1" x14ac:dyDescent="0.25"/>
    <row r="3314" s="3" customFormat="1" x14ac:dyDescent="0.25"/>
    <row r="3315" s="3" customFormat="1" x14ac:dyDescent="0.25"/>
    <row r="3316" s="3" customFormat="1" x14ac:dyDescent="0.25"/>
    <row r="3317" s="3" customFormat="1" x14ac:dyDescent="0.25"/>
    <row r="3318" s="3" customFormat="1" x14ac:dyDescent="0.25"/>
    <row r="3319" s="3" customFormat="1" x14ac:dyDescent="0.25"/>
    <row r="3320" s="3" customFormat="1" x14ac:dyDescent="0.25"/>
    <row r="3321" s="3" customFormat="1" x14ac:dyDescent="0.25"/>
    <row r="3322" s="3" customFormat="1" x14ac:dyDescent="0.25"/>
    <row r="3323" s="3" customFormat="1" x14ac:dyDescent="0.25"/>
    <row r="3324" s="3" customFormat="1" x14ac:dyDescent="0.25"/>
    <row r="3325" s="3" customFormat="1" x14ac:dyDescent="0.25"/>
    <row r="3326" s="3" customFormat="1" x14ac:dyDescent="0.25"/>
    <row r="3327" s="3" customFormat="1" x14ac:dyDescent="0.25"/>
    <row r="3328" s="3" customFormat="1" x14ac:dyDescent="0.25"/>
    <row r="3329" s="3" customFormat="1" x14ac:dyDescent="0.25"/>
    <row r="3330" s="3" customFormat="1" x14ac:dyDescent="0.25"/>
    <row r="3331" s="3" customFormat="1" x14ac:dyDescent="0.25"/>
    <row r="3332" s="3" customFormat="1" x14ac:dyDescent="0.25"/>
    <row r="3333" s="3" customFormat="1" x14ac:dyDescent="0.25"/>
    <row r="3334" s="3" customFormat="1" x14ac:dyDescent="0.25"/>
    <row r="3335" s="3" customFormat="1" x14ac:dyDescent="0.25"/>
    <row r="3336" s="3" customFormat="1" x14ac:dyDescent="0.25"/>
    <row r="3337" s="3" customFormat="1" x14ac:dyDescent="0.25"/>
    <row r="3338" s="3" customFormat="1" x14ac:dyDescent="0.25"/>
    <row r="3339" s="3" customFormat="1" x14ac:dyDescent="0.25"/>
    <row r="3340" s="3" customFormat="1" x14ac:dyDescent="0.25"/>
    <row r="3341" s="3" customFormat="1" x14ac:dyDescent="0.25"/>
    <row r="3342" s="3" customFormat="1" x14ac:dyDescent="0.25"/>
    <row r="3343" s="3" customFormat="1" x14ac:dyDescent="0.25"/>
    <row r="3344" s="3" customFormat="1" x14ac:dyDescent="0.25"/>
    <row r="3345" s="3" customFormat="1" x14ac:dyDescent="0.25"/>
    <row r="3346" s="3" customFormat="1" x14ac:dyDescent="0.25"/>
    <row r="3347" s="3" customFormat="1" x14ac:dyDescent="0.25"/>
    <row r="3348" s="3" customFormat="1" x14ac:dyDescent="0.25"/>
    <row r="3349" s="3" customFormat="1" x14ac:dyDescent="0.25"/>
    <row r="3350" s="3" customFormat="1" x14ac:dyDescent="0.25"/>
    <row r="3351" s="3" customFormat="1" x14ac:dyDescent="0.25"/>
    <row r="3352" s="3" customFormat="1" x14ac:dyDescent="0.25"/>
    <row r="3353" s="3" customFormat="1" x14ac:dyDescent="0.25"/>
    <row r="3354" s="3" customFormat="1" x14ac:dyDescent="0.25"/>
    <row r="3355" s="3" customFormat="1" x14ac:dyDescent="0.25"/>
    <row r="3356" s="3" customFormat="1" x14ac:dyDescent="0.25"/>
    <row r="3357" s="3" customFormat="1" x14ac:dyDescent="0.25"/>
    <row r="3358" s="3" customFormat="1" x14ac:dyDescent="0.25"/>
    <row r="3359" s="3" customFormat="1" x14ac:dyDescent="0.25"/>
    <row r="3360" s="3" customFormat="1" x14ac:dyDescent="0.25"/>
    <row r="3361" s="3" customFormat="1" x14ac:dyDescent="0.25"/>
    <row r="3362" s="3" customFormat="1" x14ac:dyDescent="0.25"/>
    <row r="3363" s="3" customFormat="1" x14ac:dyDescent="0.25"/>
    <row r="3364" s="3" customFormat="1" x14ac:dyDescent="0.25"/>
    <row r="3365" s="3" customFormat="1" x14ac:dyDescent="0.25"/>
    <row r="3366" s="3" customFormat="1" x14ac:dyDescent="0.25"/>
    <row r="3367" s="3" customFormat="1" x14ac:dyDescent="0.25"/>
    <row r="3368" s="3" customFormat="1" x14ac:dyDescent="0.25"/>
    <row r="3369" s="3" customFormat="1" x14ac:dyDescent="0.25"/>
    <row r="3370" s="3" customFormat="1" x14ac:dyDescent="0.25"/>
    <row r="3371" s="3" customFormat="1" x14ac:dyDescent="0.25"/>
    <row r="3372" s="3" customFormat="1" x14ac:dyDescent="0.25"/>
    <row r="3373" s="3" customFormat="1" x14ac:dyDescent="0.25"/>
    <row r="3374" s="3" customFormat="1" x14ac:dyDescent="0.25"/>
    <row r="3375" s="3" customFormat="1" x14ac:dyDescent="0.25"/>
    <row r="3376" s="3" customFormat="1" x14ac:dyDescent="0.25"/>
    <row r="3377" s="3" customFormat="1" x14ac:dyDescent="0.25"/>
    <row r="3378" s="3" customFormat="1" x14ac:dyDescent="0.25"/>
    <row r="3379" s="3" customFormat="1" x14ac:dyDescent="0.25"/>
    <row r="3380" s="3" customFormat="1" x14ac:dyDescent="0.25"/>
    <row r="3381" s="3" customFormat="1" x14ac:dyDescent="0.25"/>
    <row r="3382" s="3" customFormat="1" x14ac:dyDescent="0.25"/>
    <row r="3383" s="3" customFormat="1" x14ac:dyDescent="0.25"/>
    <row r="3384" s="3" customFormat="1" x14ac:dyDescent="0.25"/>
    <row r="3385" s="3" customFormat="1" x14ac:dyDescent="0.25"/>
    <row r="3386" s="3" customFormat="1" x14ac:dyDescent="0.25"/>
    <row r="3387" s="3" customFormat="1" x14ac:dyDescent="0.25"/>
    <row r="3388" s="3" customFormat="1" x14ac:dyDescent="0.25"/>
    <row r="3389" s="3" customFormat="1" x14ac:dyDescent="0.25"/>
    <row r="3390" s="3" customFormat="1" x14ac:dyDescent="0.25"/>
    <row r="3391" s="3" customFormat="1" x14ac:dyDescent="0.25"/>
    <row r="3392" s="3" customFormat="1" x14ac:dyDescent="0.25"/>
    <row r="3393" s="3" customFormat="1" x14ac:dyDescent="0.25"/>
    <row r="3394" s="3" customFormat="1" x14ac:dyDescent="0.25"/>
    <row r="3395" s="3" customFormat="1" x14ac:dyDescent="0.25"/>
    <row r="3396" s="3" customFormat="1" x14ac:dyDescent="0.25"/>
    <row r="3397" s="3" customFormat="1" x14ac:dyDescent="0.25"/>
    <row r="3398" s="3" customFormat="1" x14ac:dyDescent="0.25"/>
    <row r="3399" s="3" customFormat="1" x14ac:dyDescent="0.25"/>
    <row r="3400" s="3" customFormat="1" x14ac:dyDescent="0.25"/>
    <row r="3401" s="3" customFormat="1" x14ac:dyDescent="0.25"/>
    <row r="3402" s="3" customFormat="1" x14ac:dyDescent="0.25"/>
    <row r="3403" s="3" customFormat="1" x14ac:dyDescent="0.25"/>
    <row r="3404" s="3" customFormat="1" x14ac:dyDescent="0.25"/>
    <row r="3405" s="3" customFormat="1" x14ac:dyDescent="0.25"/>
    <row r="3406" s="3" customFormat="1" x14ac:dyDescent="0.25"/>
    <row r="3407" s="3" customFormat="1" x14ac:dyDescent="0.25"/>
    <row r="3408" s="3" customFormat="1" x14ac:dyDescent="0.25"/>
    <row r="3409" s="3" customFormat="1" x14ac:dyDescent="0.25"/>
    <row r="3410" s="3" customFormat="1" x14ac:dyDescent="0.25"/>
    <row r="3411" s="3" customFormat="1" x14ac:dyDescent="0.25"/>
    <row r="3412" s="3" customFormat="1" x14ac:dyDescent="0.25"/>
    <row r="3413" s="3" customFormat="1" x14ac:dyDescent="0.25"/>
    <row r="3414" s="3" customFormat="1" x14ac:dyDescent="0.25"/>
    <row r="3415" s="3" customFormat="1" x14ac:dyDescent="0.25"/>
    <row r="3416" s="3" customFormat="1" x14ac:dyDescent="0.25"/>
    <row r="3417" s="3" customFormat="1" x14ac:dyDescent="0.25"/>
    <row r="3418" s="3" customFormat="1" x14ac:dyDescent="0.25"/>
    <row r="3419" s="3" customFormat="1" x14ac:dyDescent="0.25"/>
    <row r="3420" s="3" customFormat="1" x14ac:dyDescent="0.25"/>
    <row r="3421" s="3" customFormat="1" x14ac:dyDescent="0.25"/>
    <row r="3422" s="3" customFormat="1" x14ac:dyDescent="0.25"/>
    <row r="3423" s="3" customFormat="1" x14ac:dyDescent="0.25"/>
    <row r="3424" s="3" customFormat="1" x14ac:dyDescent="0.25"/>
    <row r="3425" s="3" customFormat="1" x14ac:dyDescent="0.25"/>
    <row r="3426" s="3" customFormat="1" x14ac:dyDescent="0.25"/>
    <row r="3427" s="3" customFormat="1" x14ac:dyDescent="0.25"/>
    <row r="3428" s="3" customFormat="1" x14ac:dyDescent="0.25"/>
    <row r="3429" s="3" customFormat="1" x14ac:dyDescent="0.25"/>
    <row r="3430" s="3" customFormat="1" x14ac:dyDescent="0.25"/>
    <row r="3431" s="3" customFormat="1" x14ac:dyDescent="0.25"/>
    <row r="3432" s="3" customFormat="1" x14ac:dyDescent="0.25"/>
    <row r="3433" s="3" customFormat="1" x14ac:dyDescent="0.25"/>
    <row r="3434" s="3" customFormat="1" x14ac:dyDescent="0.25"/>
    <row r="3435" s="3" customFormat="1" x14ac:dyDescent="0.25"/>
    <row r="3436" s="3" customFormat="1" x14ac:dyDescent="0.25"/>
    <row r="3437" s="3" customFormat="1" x14ac:dyDescent="0.25"/>
    <row r="3438" s="3" customFormat="1" x14ac:dyDescent="0.25"/>
    <row r="3439" s="3" customFormat="1" x14ac:dyDescent="0.25"/>
    <row r="3440" s="3" customFormat="1" x14ac:dyDescent="0.25"/>
    <row r="3441" s="3" customFormat="1" x14ac:dyDescent="0.25"/>
    <row r="3442" s="3" customFormat="1" x14ac:dyDescent="0.25"/>
    <row r="3443" s="3" customFormat="1" x14ac:dyDescent="0.25"/>
    <row r="3444" s="3" customFormat="1" x14ac:dyDescent="0.25"/>
    <row r="3445" s="3" customFormat="1" x14ac:dyDescent="0.25"/>
    <row r="3446" s="3" customFormat="1" x14ac:dyDescent="0.25"/>
    <row r="3447" s="3" customFormat="1" x14ac:dyDescent="0.25"/>
    <row r="3448" s="3" customFormat="1" x14ac:dyDescent="0.25"/>
    <row r="3449" s="3" customFormat="1" x14ac:dyDescent="0.25"/>
    <row r="3450" s="3" customFormat="1" x14ac:dyDescent="0.25"/>
    <row r="3451" s="3" customFormat="1" x14ac:dyDescent="0.25"/>
    <row r="3452" s="3" customFormat="1" x14ac:dyDescent="0.25"/>
    <row r="3453" s="3" customFormat="1" x14ac:dyDescent="0.25"/>
    <row r="3454" s="3" customFormat="1" x14ac:dyDescent="0.25"/>
    <row r="3455" s="3" customFormat="1" x14ac:dyDescent="0.25"/>
    <row r="3456" s="3" customFormat="1" x14ac:dyDescent="0.25"/>
    <row r="3457" s="3" customFormat="1" x14ac:dyDescent="0.25"/>
    <row r="3458" s="3" customFormat="1" x14ac:dyDescent="0.25"/>
    <row r="3459" s="3" customFormat="1" x14ac:dyDescent="0.25"/>
    <row r="3460" s="3" customFormat="1" x14ac:dyDescent="0.25"/>
    <row r="3461" s="3" customFormat="1" x14ac:dyDescent="0.25"/>
    <row r="3462" s="3" customFormat="1" x14ac:dyDescent="0.25"/>
    <row r="3463" s="3" customFormat="1" x14ac:dyDescent="0.25"/>
    <row r="3464" s="3" customFormat="1" x14ac:dyDescent="0.25"/>
    <row r="3465" s="3" customFormat="1" x14ac:dyDescent="0.25"/>
    <row r="3466" s="3" customFormat="1" x14ac:dyDescent="0.25"/>
    <row r="3467" s="3" customFormat="1" x14ac:dyDescent="0.25"/>
    <row r="3468" s="3" customFormat="1" x14ac:dyDescent="0.25"/>
    <row r="3469" s="3" customFormat="1" x14ac:dyDescent="0.25"/>
    <row r="3470" s="3" customFormat="1" x14ac:dyDescent="0.25"/>
    <row r="3471" s="3" customFormat="1" x14ac:dyDescent="0.25"/>
    <row r="3472" s="3" customFormat="1" x14ac:dyDescent="0.25"/>
    <row r="3473" s="3" customFormat="1" x14ac:dyDescent="0.25"/>
    <row r="3474" s="3" customFormat="1" x14ac:dyDescent="0.25"/>
    <row r="3475" s="3" customFormat="1" x14ac:dyDescent="0.25"/>
    <row r="3476" s="3" customFormat="1" x14ac:dyDescent="0.25"/>
    <row r="3477" s="3" customFormat="1" x14ac:dyDescent="0.25"/>
    <row r="3478" s="3" customFormat="1" x14ac:dyDescent="0.25"/>
    <row r="3479" s="3" customFormat="1" x14ac:dyDescent="0.25"/>
    <row r="3480" s="3" customFormat="1" x14ac:dyDescent="0.25"/>
    <row r="3481" s="3" customFormat="1" x14ac:dyDescent="0.25"/>
    <row r="3482" s="3" customFormat="1" x14ac:dyDescent="0.25"/>
    <row r="3483" s="3" customFormat="1" x14ac:dyDescent="0.25"/>
    <row r="3484" s="3" customFormat="1" x14ac:dyDescent="0.25"/>
    <row r="3485" s="3" customFormat="1" x14ac:dyDescent="0.25"/>
    <row r="3486" s="3" customFormat="1" x14ac:dyDescent="0.25"/>
    <row r="3487" s="3" customFormat="1" x14ac:dyDescent="0.25"/>
    <row r="3488" s="3" customFormat="1" x14ac:dyDescent="0.25"/>
    <row r="3489" s="3" customFormat="1" x14ac:dyDescent="0.25"/>
    <row r="3490" s="3" customFormat="1" x14ac:dyDescent="0.25"/>
    <row r="3491" s="3" customFormat="1" x14ac:dyDescent="0.25"/>
    <row r="3492" s="3" customFormat="1" x14ac:dyDescent="0.25"/>
    <row r="3493" s="3" customFormat="1" x14ac:dyDescent="0.25"/>
    <row r="3494" s="3" customFormat="1" x14ac:dyDescent="0.25"/>
    <row r="3495" s="3" customFormat="1" x14ac:dyDescent="0.25"/>
    <row r="3496" s="3" customFormat="1" x14ac:dyDescent="0.25"/>
    <row r="3497" s="3" customFormat="1" x14ac:dyDescent="0.25"/>
    <row r="3498" s="3" customFormat="1" x14ac:dyDescent="0.25"/>
    <row r="3499" s="3" customFormat="1" x14ac:dyDescent="0.25"/>
    <row r="3500" s="3" customFormat="1" x14ac:dyDescent="0.25"/>
    <row r="3501" s="3" customFormat="1" x14ac:dyDescent="0.25"/>
    <row r="3502" s="3" customFormat="1" x14ac:dyDescent="0.25"/>
    <row r="3503" s="3" customFormat="1" x14ac:dyDescent="0.25"/>
    <row r="3504" s="3" customFormat="1" x14ac:dyDescent="0.25"/>
    <row r="3505" s="3" customFormat="1" x14ac:dyDescent="0.25"/>
    <row r="3506" s="3" customFormat="1" x14ac:dyDescent="0.25"/>
    <row r="3507" s="3" customFormat="1" x14ac:dyDescent="0.25"/>
    <row r="3508" s="3" customFormat="1" x14ac:dyDescent="0.25"/>
    <row r="3509" s="3" customFormat="1" x14ac:dyDescent="0.25"/>
    <row r="3510" s="3" customFormat="1" x14ac:dyDescent="0.25"/>
    <row r="3511" s="3" customFormat="1" x14ac:dyDescent="0.25"/>
    <row r="3512" s="3" customFormat="1" x14ac:dyDescent="0.25"/>
    <row r="3513" s="3" customFormat="1" x14ac:dyDescent="0.25"/>
    <row r="3514" s="3" customFormat="1" x14ac:dyDescent="0.25"/>
    <row r="3515" s="3" customFormat="1" x14ac:dyDescent="0.25"/>
    <row r="3516" s="3" customFormat="1" x14ac:dyDescent="0.25"/>
    <row r="3517" s="3" customFormat="1" x14ac:dyDescent="0.25"/>
    <row r="3518" s="3" customFormat="1" x14ac:dyDescent="0.25"/>
    <row r="3519" s="3" customFormat="1" x14ac:dyDescent="0.25"/>
    <row r="3520" s="3" customFormat="1" x14ac:dyDescent="0.25"/>
    <row r="3521" s="3" customFormat="1" x14ac:dyDescent="0.25"/>
    <row r="3522" s="3" customFormat="1" x14ac:dyDescent="0.25"/>
    <row r="3523" s="3" customFormat="1" x14ac:dyDescent="0.25"/>
    <row r="3524" s="3" customFormat="1" x14ac:dyDescent="0.25"/>
    <row r="3525" s="3" customFormat="1" x14ac:dyDescent="0.25"/>
    <row r="3526" s="3" customFormat="1" x14ac:dyDescent="0.25"/>
    <row r="3527" s="3" customFormat="1" x14ac:dyDescent="0.25"/>
    <row r="3528" s="3" customFormat="1" x14ac:dyDescent="0.25"/>
    <row r="3529" s="3" customFormat="1" x14ac:dyDescent="0.25"/>
    <row r="3530" s="3" customFormat="1" x14ac:dyDescent="0.25"/>
    <row r="3531" s="3" customFormat="1" x14ac:dyDescent="0.25"/>
    <row r="3532" s="3" customFormat="1" x14ac:dyDescent="0.25"/>
    <row r="3533" s="3" customFormat="1" x14ac:dyDescent="0.25"/>
    <row r="3534" s="3" customFormat="1" x14ac:dyDescent="0.25"/>
    <row r="3535" s="3" customFormat="1" x14ac:dyDescent="0.25"/>
    <row r="3536" s="3" customFormat="1" x14ac:dyDescent="0.25"/>
    <row r="3537" s="3" customFormat="1" x14ac:dyDescent="0.25"/>
    <row r="3538" s="3" customFormat="1" x14ac:dyDescent="0.25"/>
    <row r="3539" s="3" customFormat="1" x14ac:dyDescent="0.25"/>
    <row r="3540" s="3" customFormat="1" x14ac:dyDescent="0.25"/>
    <row r="3541" s="3" customFormat="1" x14ac:dyDescent="0.25"/>
    <row r="3542" s="3" customFormat="1" x14ac:dyDescent="0.25"/>
    <row r="3543" s="3" customFormat="1" x14ac:dyDescent="0.25"/>
    <row r="3544" s="3" customFormat="1" x14ac:dyDescent="0.25"/>
    <row r="3545" s="3" customFormat="1" x14ac:dyDescent="0.25"/>
    <row r="3546" s="3" customFormat="1" x14ac:dyDescent="0.25"/>
    <row r="3547" s="3" customFormat="1" x14ac:dyDescent="0.25"/>
    <row r="3548" s="3" customFormat="1" x14ac:dyDescent="0.25"/>
    <row r="3549" s="3" customFormat="1" x14ac:dyDescent="0.25"/>
    <row r="3550" s="3" customFormat="1" x14ac:dyDescent="0.25"/>
    <row r="3551" s="3" customFormat="1" x14ac:dyDescent="0.25"/>
    <row r="3552" s="3" customFormat="1" x14ac:dyDescent="0.25"/>
    <row r="3553" s="3" customFormat="1" x14ac:dyDescent="0.25"/>
    <row r="3554" s="3" customFormat="1" x14ac:dyDescent="0.25"/>
    <row r="3555" s="3" customFormat="1" x14ac:dyDescent="0.25"/>
    <row r="3556" s="3" customFormat="1" x14ac:dyDescent="0.25"/>
    <row r="3557" s="3" customFormat="1" x14ac:dyDescent="0.25"/>
    <row r="3558" s="3" customFormat="1" x14ac:dyDescent="0.25"/>
    <row r="3559" s="3" customFormat="1" x14ac:dyDescent="0.25"/>
    <row r="3560" s="3" customFormat="1" x14ac:dyDescent="0.25"/>
    <row r="3561" s="3" customFormat="1" x14ac:dyDescent="0.25"/>
    <row r="3562" s="3" customFormat="1" x14ac:dyDescent="0.25"/>
    <row r="3563" s="3" customFormat="1" x14ac:dyDescent="0.25"/>
    <row r="3564" s="3" customFormat="1" x14ac:dyDescent="0.25"/>
    <row r="3565" s="3" customFormat="1" x14ac:dyDescent="0.25"/>
    <row r="3566" s="3" customFormat="1" x14ac:dyDescent="0.25"/>
    <row r="3567" s="3" customFormat="1" x14ac:dyDescent="0.25"/>
    <row r="3568" s="3" customFormat="1" x14ac:dyDescent="0.25"/>
    <row r="3569" s="3" customFormat="1" x14ac:dyDescent="0.25"/>
    <row r="3570" s="3" customFormat="1" x14ac:dyDescent="0.25"/>
    <row r="3571" s="3" customFormat="1" x14ac:dyDescent="0.25"/>
    <row r="3572" s="3" customFormat="1" x14ac:dyDescent="0.25"/>
    <row r="3573" s="3" customFormat="1" x14ac:dyDescent="0.25"/>
    <row r="3574" s="3" customFormat="1" x14ac:dyDescent="0.25"/>
    <row r="3575" s="3" customFormat="1" x14ac:dyDescent="0.25"/>
    <row r="3576" s="3" customFormat="1" x14ac:dyDescent="0.25"/>
    <row r="3577" s="3" customFormat="1" x14ac:dyDescent="0.25"/>
    <row r="3578" s="3" customFormat="1" x14ac:dyDescent="0.25"/>
    <row r="3579" s="3" customFormat="1" x14ac:dyDescent="0.25"/>
    <row r="3580" s="3" customFormat="1" x14ac:dyDescent="0.25"/>
    <row r="3581" s="3" customFormat="1" x14ac:dyDescent="0.25"/>
    <row r="3582" s="3" customFormat="1" x14ac:dyDescent="0.25"/>
    <row r="3583" s="3" customFormat="1" x14ac:dyDescent="0.25"/>
    <row r="3584" s="3" customFormat="1" x14ac:dyDescent="0.25"/>
    <row r="3585" s="3" customFormat="1" x14ac:dyDescent="0.25"/>
    <row r="3586" s="3" customFormat="1" x14ac:dyDescent="0.25"/>
    <row r="3587" s="3" customFormat="1" x14ac:dyDescent="0.25"/>
    <row r="3588" s="3" customFormat="1" x14ac:dyDescent="0.25"/>
    <row r="3589" s="3" customFormat="1" x14ac:dyDescent="0.25"/>
    <row r="3590" s="3" customFormat="1" x14ac:dyDescent="0.25"/>
    <row r="3591" s="3" customFormat="1" x14ac:dyDescent="0.25"/>
    <row r="3592" s="3" customFormat="1" x14ac:dyDescent="0.25"/>
    <row r="3593" s="3" customFormat="1" x14ac:dyDescent="0.25"/>
    <row r="3594" s="3" customFormat="1" x14ac:dyDescent="0.25"/>
    <row r="3595" s="3" customFormat="1" x14ac:dyDescent="0.25"/>
    <row r="3596" s="3" customFormat="1" x14ac:dyDescent="0.25"/>
    <row r="3597" s="3" customFormat="1" x14ac:dyDescent="0.25"/>
    <row r="3598" s="3" customFormat="1" x14ac:dyDescent="0.25"/>
    <row r="3599" s="3" customFormat="1" x14ac:dyDescent="0.25"/>
    <row r="3600" s="3" customFormat="1" x14ac:dyDescent="0.25"/>
    <row r="3601" s="3" customFormat="1" x14ac:dyDescent="0.25"/>
    <row r="3602" s="3" customFormat="1" x14ac:dyDescent="0.25"/>
    <row r="3603" s="3" customFormat="1" x14ac:dyDescent="0.25"/>
    <row r="3604" s="3" customFormat="1" x14ac:dyDescent="0.25"/>
    <row r="3605" s="3" customFormat="1" x14ac:dyDescent="0.25"/>
    <row r="3606" s="3" customFormat="1" x14ac:dyDescent="0.25"/>
    <row r="3607" s="3" customFormat="1" x14ac:dyDescent="0.25"/>
    <row r="3608" s="3" customFormat="1" x14ac:dyDescent="0.25"/>
    <row r="3609" s="3" customFormat="1" x14ac:dyDescent="0.25"/>
    <row r="3610" s="3" customFormat="1" x14ac:dyDescent="0.25"/>
    <row r="3611" s="3" customFormat="1" x14ac:dyDescent="0.25"/>
    <row r="3612" s="3" customFormat="1" x14ac:dyDescent="0.25"/>
    <row r="3613" s="3" customFormat="1" x14ac:dyDescent="0.25"/>
    <row r="3614" s="3" customFormat="1" x14ac:dyDescent="0.25"/>
    <row r="3615" s="3" customFormat="1" x14ac:dyDescent="0.25"/>
    <row r="3616" s="3" customFormat="1" x14ac:dyDescent="0.25"/>
    <row r="3617" s="3" customFormat="1" x14ac:dyDescent="0.25"/>
    <row r="3618" s="3" customFormat="1" x14ac:dyDescent="0.25"/>
    <row r="3619" s="3" customFormat="1" x14ac:dyDescent="0.25"/>
    <row r="3620" s="3" customFormat="1" x14ac:dyDescent="0.25"/>
    <row r="3621" s="3" customFormat="1" x14ac:dyDescent="0.25"/>
    <row r="3622" s="3" customFormat="1" x14ac:dyDescent="0.25"/>
    <row r="3623" s="3" customFormat="1" x14ac:dyDescent="0.25"/>
    <row r="3624" s="3" customFormat="1" x14ac:dyDescent="0.25"/>
    <row r="3625" s="3" customFormat="1" x14ac:dyDescent="0.25"/>
    <row r="3626" s="3" customFormat="1" x14ac:dyDescent="0.25"/>
    <row r="3627" s="3" customFormat="1" x14ac:dyDescent="0.25"/>
    <row r="3628" s="3" customFormat="1" x14ac:dyDescent="0.25"/>
    <row r="3629" s="3" customFormat="1" x14ac:dyDescent="0.25"/>
    <row r="3630" s="3" customFormat="1" x14ac:dyDescent="0.25"/>
    <row r="3631" s="3" customFormat="1" x14ac:dyDescent="0.25"/>
    <row r="3632" s="3" customFormat="1" x14ac:dyDescent="0.25"/>
    <row r="3633" s="3" customFormat="1" x14ac:dyDescent="0.25"/>
    <row r="3634" s="3" customFormat="1" x14ac:dyDescent="0.25"/>
    <row r="3635" s="3" customFormat="1" x14ac:dyDescent="0.25"/>
    <row r="3636" s="3" customFormat="1" x14ac:dyDescent="0.25"/>
    <row r="3637" s="3" customFormat="1" x14ac:dyDescent="0.25"/>
    <row r="3638" s="3" customFormat="1" x14ac:dyDescent="0.25"/>
    <row r="3639" s="3" customFormat="1" x14ac:dyDescent="0.25"/>
    <row r="3640" s="3" customFormat="1" x14ac:dyDescent="0.25"/>
    <row r="3641" s="3" customFormat="1" x14ac:dyDescent="0.25"/>
    <row r="3642" s="3" customFormat="1" x14ac:dyDescent="0.25"/>
    <row r="3643" s="3" customFormat="1" x14ac:dyDescent="0.25"/>
    <row r="3644" s="3" customFormat="1" x14ac:dyDescent="0.25"/>
    <row r="3645" s="3" customFormat="1" x14ac:dyDescent="0.25"/>
    <row r="3646" s="3" customFormat="1" x14ac:dyDescent="0.25"/>
    <row r="3647" s="3" customFormat="1" x14ac:dyDescent="0.25"/>
    <row r="3648" s="3" customFormat="1" x14ac:dyDescent="0.25"/>
    <row r="3649" s="3" customFormat="1" x14ac:dyDescent="0.25"/>
    <row r="3650" s="3" customFormat="1" x14ac:dyDescent="0.25"/>
    <row r="3651" s="3" customFormat="1" x14ac:dyDescent="0.25"/>
    <row r="3652" s="3" customFormat="1" x14ac:dyDescent="0.25"/>
    <row r="3653" s="3" customFormat="1" x14ac:dyDescent="0.25"/>
    <row r="3654" s="3" customFormat="1" x14ac:dyDescent="0.25"/>
    <row r="3655" s="3" customFormat="1" x14ac:dyDescent="0.25"/>
    <row r="3656" s="3" customFormat="1" x14ac:dyDescent="0.25"/>
    <row r="3657" s="3" customFormat="1" x14ac:dyDescent="0.25"/>
    <row r="3658" s="3" customFormat="1" x14ac:dyDescent="0.25"/>
    <row r="3659" s="3" customFormat="1" x14ac:dyDescent="0.25"/>
    <row r="3660" s="3" customFormat="1" x14ac:dyDescent="0.25"/>
    <row r="3661" s="3" customFormat="1" x14ac:dyDescent="0.25"/>
    <row r="3662" s="3" customFormat="1" x14ac:dyDescent="0.25"/>
    <row r="3663" s="3" customFormat="1" x14ac:dyDescent="0.25"/>
    <row r="3664" s="3" customFormat="1" x14ac:dyDescent="0.25"/>
    <row r="3665" s="3" customFormat="1" x14ac:dyDescent="0.25"/>
    <row r="3666" s="3" customFormat="1" x14ac:dyDescent="0.25"/>
    <row r="3667" s="3" customFormat="1" x14ac:dyDescent="0.25"/>
    <row r="3668" s="3" customFormat="1" x14ac:dyDescent="0.25"/>
    <row r="3669" s="3" customFormat="1" x14ac:dyDescent="0.25"/>
    <row r="3670" s="3" customFormat="1" x14ac:dyDescent="0.25"/>
    <row r="3671" s="3" customFormat="1" x14ac:dyDescent="0.25"/>
    <row r="3672" s="3" customFormat="1" x14ac:dyDescent="0.25"/>
    <row r="3673" s="3" customFormat="1" x14ac:dyDescent="0.25"/>
    <row r="3674" s="3" customFormat="1" x14ac:dyDescent="0.25"/>
    <row r="3675" s="3" customFormat="1" x14ac:dyDescent="0.25"/>
    <row r="3676" s="3" customFormat="1" x14ac:dyDescent="0.25"/>
    <row r="3677" s="3" customFormat="1" x14ac:dyDescent="0.25"/>
    <row r="3678" s="3" customFormat="1" x14ac:dyDescent="0.25"/>
    <row r="3679" s="3" customFormat="1" x14ac:dyDescent="0.25"/>
    <row r="3680" s="3" customFormat="1" x14ac:dyDescent="0.25"/>
    <row r="3681" s="3" customFormat="1" x14ac:dyDescent="0.25"/>
    <row r="3682" s="3" customFormat="1" x14ac:dyDescent="0.25"/>
    <row r="3683" s="3" customFormat="1" x14ac:dyDescent="0.25"/>
    <row r="3684" s="3" customFormat="1" x14ac:dyDescent="0.25"/>
    <row r="3685" s="3" customFormat="1" x14ac:dyDescent="0.25"/>
    <row r="3686" s="3" customFormat="1" x14ac:dyDescent="0.25"/>
    <row r="3687" s="3" customFormat="1" x14ac:dyDescent="0.25"/>
    <row r="3688" s="3" customFormat="1" x14ac:dyDescent="0.25"/>
    <row r="3689" s="3" customFormat="1" x14ac:dyDescent="0.25"/>
    <row r="3690" s="3" customFormat="1" x14ac:dyDescent="0.25"/>
    <row r="3691" s="3" customFormat="1" x14ac:dyDescent="0.25"/>
    <row r="3692" s="3" customFormat="1" x14ac:dyDescent="0.25"/>
    <row r="3693" s="3" customFormat="1" x14ac:dyDescent="0.25"/>
    <row r="3694" s="3" customFormat="1" x14ac:dyDescent="0.25"/>
    <row r="3695" s="3" customFormat="1" x14ac:dyDescent="0.25"/>
    <row r="3696" s="3" customFormat="1" x14ac:dyDescent="0.25"/>
    <row r="3697" s="3" customFormat="1" x14ac:dyDescent="0.25"/>
    <row r="3698" s="3" customFormat="1" x14ac:dyDescent="0.25"/>
    <row r="3699" s="3" customFormat="1" x14ac:dyDescent="0.25"/>
    <row r="3700" s="3" customFormat="1" x14ac:dyDescent="0.25"/>
    <row r="3701" s="3" customFormat="1" x14ac:dyDescent="0.25"/>
    <row r="3702" s="3" customFormat="1" x14ac:dyDescent="0.25"/>
    <row r="3703" s="3" customFormat="1" x14ac:dyDescent="0.25"/>
    <row r="3704" s="3" customFormat="1" x14ac:dyDescent="0.25"/>
    <row r="3705" s="3" customFormat="1" x14ac:dyDescent="0.25"/>
    <row r="3706" s="3" customFormat="1" x14ac:dyDescent="0.25"/>
    <row r="3707" s="3" customFormat="1" x14ac:dyDescent="0.25"/>
    <row r="3708" s="3" customFormat="1" x14ac:dyDescent="0.25"/>
    <row r="3709" s="3" customFormat="1" x14ac:dyDescent="0.25"/>
    <row r="3710" s="3" customFormat="1" x14ac:dyDescent="0.25"/>
    <row r="3711" s="3" customFormat="1" x14ac:dyDescent="0.25"/>
    <row r="3712" s="3" customFormat="1" x14ac:dyDescent="0.25"/>
    <row r="3713" s="3" customFormat="1" x14ac:dyDescent="0.25"/>
    <row r="3714" s="3" customFormat="1" x14ac:dyDescent="0.25"/>
    <row r="3715" s="3" customFormat="1" x14ac:dyDescent="0.25"/>
    <row r="3716" s="3" customFormat="1" x14ac:dyDescent="0.25"/>
    <row r="3717" s="3" customFormat="1" x14ac:dyDescent="0.25"/>
    <row r="3718" s="3" customFormat="1" x14ac:dyDescent="0.25"/>
    <row r="3719" s="3" customFormat="1" x14ac:dyDescent="0.25"/>
    <row r="3720" s="3" customFormat="1" x14ac:dyDescent="0.25"/>
    <row r="3721" s="3" customFormat="1" x14ac:dyDescent="0.25"/>
    <row r="3722" s="3" customFormat="1" x14ac:dyDescent="0.25"/>
    <row r="3723" s="3" customFormat="1" x14ac:dyDescent="0.25"/>
    <row r="3724" s="3" customFormat="1" x14ac:dyDescent="0.25"/>
    <row r="3725" s="3" customFormat="1" x14ac:dyDescent="0.25"/>
    <row r="3726" s="3" customFormat="1" x14ac:dyDescent="0.25"/>
    <row r="3727" s="3" customFormat="1" x14ac:dyDescent="0.25"/>
    <row r="3728" s="3" customFormat="1" x14ac:dyDescent="0.25"/>
    <row r="3729" s="3" customFormat="1" x14ac:dyDescent="0.25"/>
    <row r="3730" s="3" customFormat="1" x14ac:dyDescent="0.25"/>
    <row r="3731" s="3" customFormat="1" x14ac:dyDescent="0.25"/>
    <row r="3732" s="3" customFormat="1" x14ac:dyDescent="0.25"/>
    <row r="3733" s="3" customFormat="1" x14ac:dyDescent="0.25"/>
    <row r="3734" s="3" customFormat="1" x14ac:dyDescent="0.25"/>
    <row r="3735" s="3" customFormat="1" x14ac:dyDescent="0.25"/>
    <row r="3736" s="3" customFormat="1" x14ac:dyDescent="0.25"/>
    <row r="3737" s="3" customFormat="1" x14ac:dyDescent="0.25"/>
    <row r="3738" s="3" customFormat="1" x14ac:dyDescent="0.25"/>
    <row r="3739" s="3" customFormat="1" x14ac:dyDescent="0.25"/>
    <row r="3740" s="3" customFormat="1" x14ac:dyDescent="0.25"/>
    <row r="3741" s="3" customFormat="1" x14ac:dyDescent="0.25"/>
    <row r="3742" s="3" customFormat="1" x14ac:dyDescent="0.25"/>
    <row r="3743" s="3" customFormat="1" x14ac:dyDescent="0.25"/>
    <row r="3744" s="3" customFormat="1" x14ac:dyDescent="0.25"/>
    <row r="3745" s="3" customFormat="1" x14ac:dyDescent="0.25"/>
    <row r="3746" s="3" customFormat="1" x14ac:dyDescent="0.25"/>
    <row r="3747" s="3" customFormat="1" x14ac:dyDescent="0.25"/>
    <row r="3748" s="3" customFormat="1" x14ac:dyDescent="0.25"/>
    <row r="3749" s="3" customFormat="1" x14ac:dyDescent="0.25"/>
    <row r="3750" s="3" customFormat="1" x14ac:dyDescent="0.25"/>
    <row r="3751" s="3" customFormat="1" x14ac:dyDescent="0.25"/>
    <row r="3752" s="3" customFormat="1" x14ac:dyDescent="0.25"/>
    <row r="3753" s="3" customFormat="1" x14ac:dyDescent="0.25"/>
    <row r="3754" s="3" customFormat="1" x14ac:dyDescent="0.25"/>
    <row r="3755" s="3" customFormat="1" x14ac:dyDescent="0.25"/>
    <row r="3756" s="3" customFormat="1" x14ac:dyDescent="0.25"/>
    <row r="3757" s="3" customFormat="1" x14ac:dyDescent="0.25"/>
    <row r="3758" s="3" customFormat="1" x14ac:dyDescent="0.25"/>
    <row r="3759" s="3" customFormat="1" x14ac:dyDescent="0.25"/>
    <row r="3760" s="3" customFormat="1" x14ac:dyDescent="0.25"/>
    <row r="3761" s="3" customFormat="1" x14ac:dyDescent="0.25"/>
    <row r="3762" s="3" customFormat="1" x14ac:dyDescent="0.25"/>
    <row r="3763" s="3" customFormat="1" x14ac:dyDescent="0.25"/>
    <row r="3764" s="3" customFormat="1" x14ac:dyDescent="0.25"/>
    <row r="3765" s="3" customFormat="1" x14ac:dyDescent="0.25"/>
    <row r="3766" s="3" customFormat="1" x14ac:dyDescent="0.25"/>
    <row r="3767" s="3" customFormat="1" x14ac:dyDescent="0.25"/>
    <row r="3768" s="3" customFormat="1" x14ac:dyDescent="0.25"/>
    <row r="3769" s="3" customFormat="1" x14ac:dyDescent="0.25"/>
    <row r="3770" s="3" customFormat="1" x14ac:dyDescent="0.25"/>
    <row r="3771" s="3" customFormat="1" x14ac:dyDescent="0.25"/>
    <row r="3772" s="3" customFormat="1" x14ac:dyDescent="0.25"/>
    <row r="3773" s="3" customFormat="1" x14ac:dyDescent="0.25"/>
    <row r="3774" s="3" customFormat="1" x14ac:dyDescent="0.25"/>
    <row r="3775" s="3" customFormat="1" x14ac:dyDescent="0.25"/>
    <row r="3776" s="3" customFormat="1" x14ac:dyDescent="0.25"/>
    <row r="3777" s="3" customFormat="1" x14ac:dyDescent="0.25"/>
    <row r="3778" s="3" customFormat="1" x14ac:dyDescent="0.25"/>
    <row r="3779" s="3" customFormat="1" x14ac:dyDescent="0.25"/>
    <row r="3780" s="3" customFormat="1" x14ac:dyDescent="0.25"/>
    <row r="3781" s="3" customFormat="1" x14ac:dyDescent="0.25"/>
    <row r="3782" s="3" customFormat="1" x14ac:dyDescent="0.25"/>
    <row r="3783" s="3" customFormat="1" x14ac:dyDescent="0.25"/>
    <row r="3784" s="3" customFormat="1" x14ac:dyDescent="0.25"/>
    <row r="3785" s="3" customFormat="1" x14ac:dyDescent="0.25"/>
    <row r="3786" s="3" customFormat="1" x14ac:dyDescent="0.25"/>
    <row r="3787" s="3" customFormat="1" x14ac:dyDescent="0.25"/>
    <row r="3788" s="3" customFormat="1" x14ac:dyDescent="0.25"/>
    <row r="3789" s="3" customFormat="1" x14ac:dyDescent="0.25"/>
    <row r="3790" s="3" customFormat="1" x14ac:dyDescent="0.25"/>
    <row r="3791" s="3" customFormat="1" x14ac:dyDescent="0.25"/>
    <row r="3792" s="3" customFormat="1" x14ac:dyDescent="0.25"/>
    <row r="3793" s="3" customFormat="1" x14ac:dyDescent="0.25"/>
    <row r="3794" s="3" customFormat="1" x14ac:dyDescent="0.25"/>
    <row r="3795" s="3" customFormat="1" x14ac:dyDescent="0.25"/>
    <row r="3796" s="3" customFormat="1" x14ac:dyDescent="0.25"/>
    <row r="3797" s="3" customFormat="1" x14ac:dyDescent="0.25"/>
    <row r="3798" s="3" customFormat="1" x14ac:dyDescent="0.25"/>
    <row r="3799" s="3" customFormat="1" x14ac:dyDescent="0.25"/>
    <row r="3800" s="3" customFormat="1" x14ac:dyDescent="0.25"/>
    <row r="3801" s="3" customFormat="1" x14ac:dyDescent="0.25"/>
    <row r="3802" s="3" customFormat="1" x14ac:dyDescent="0.25"/>
    <row r="3803" s="3" customFormat="1" x14ac:dyDescent="0.25"/>
    <row r="3804" s="3" customFormat="1" x14ac:dyDescent="0.25"/>
    <row r="3805" s="3" customFormat="1" x14ac:dyDescent="0.25"/>
    <row r="3806" s="3" customFormat="1" x14ac:dyDescent="0.25"/>
    <row r="3807" s="3" customFormat="1" x14ac:dyDescent="0.25"/>
    <row r="3808" s="3" customFormat="1" x14ac:dyDescent="0.25"/>
    <row r="3809" s="3" customFormat="1" x14ac:dyDescent="0.25"/>
    <row r="3810" s="3" customFormat="1" x14ac:dyDescent="0.25"/>
    <row r="3811" s="3" customFormat="1" x14ac:dyDescent="0.25"/>
    <row r="3812" s="3" customFormat="1" x14ac:dyDescent="0.25"/>
    <row r="3813" s="3" customFormat="1" x14ac:dyDescent="0.25"/>
    <row r="3814" s="3" customFormat="1" x14ac:dyDescent="0.25"/>
    <row r="3815" s="3" customFormat="1" x14ac:dyDescent="0.25"/>
    <row r="3816" s="3" customFormat="1" x14ac:dyDescent="0.25"/>
    <row r="3817" s="3" customFormat="1" x14ac:dyDescent="0.25"/>
    <row r="3818" s="3" customFormat="1" x14ac:dyDescent="0.25"/>
    <row r="3819" s="3" customFormat="1" x14ac:dyDescent="0.25"/>
    <row r="3820" s="3" customFormat="1" x14ac:dyDescent="0.25"/>
    <row r="3821" s="3" customFormat="1" x14ac:dyDescent="0.25"/>
    <row r="3822" s="3" customFormat="1" x14ac:dyDescent="0.25"/>
    <row r="3823" s="3" customFormat="1" x14ac:dyDescent="0.25"/>
    <row r="3824" s="3" customFormat="1" x14ac:dyDescent="0.25"/>
    <row r="3825" s="3" customFormat="1" x14ac:dyDescent="0.25"/>
    <row r="3826" s="3" customFormat="1" x14ac:dyDescent="0.25"/>
    <row r="3827" s="3" customFormat="1" x14ac:dyDescent="0.25"/>
    <row r="3828" s="3" customFormat="1" x14ac:dyDescent="0.25"/>
    <row r="3829" s="3" customFormat="1" x14ac:dyDescent="0.25"/>
    <row r="3830" s="3" customFormat="1" x14ac:dyDescent="0.25"/>
    <row r="3831" s="3" customFormat="1" x14ac:dyDescent="0.25"/>
    <row r="3832" s="3" customFormat="1" x14ac:dyDescent="0.25"/>
    <row r="3833" s="3" customFormat="1" x14ac:dyDescent="0.25"/>
    <row r="3834" s="3" customFormat="1" x14ac:dyDescent="0.25"/>
    <row r="3835" s="3" customFormat="1" x14ac:dyDescent="0.25"/>
    <row r="3836" s="3" customFormat="1" x14ac:dyDescent="0.25"/>
    <row r="3837" s="3" customFormat="1" x14ac:dyDescent="0.25"/>
    <row r="3838" s="3" customFormat="1" x14ac:dyDescent="0.25"/>
    <row r="3839" s="3" customFormat="1" x14ac:dyDescent="0.25"/>
    <row r="3840" s="3" customFormat="1" x14ac:dyDescent="0.25"/>
    <row r="3841" s="3" customFormat="1" x14ac:dyDescent="0.25"/>
    <row r="3842" s="3" customFormat="1" x14ac:dyDescent="0.25"/>
    <row r="3843" s="3" customFormat="1" x14ac:dyDescent="0.25"/>
    <row r="3844" s="3" customFormat="1" x14ac:dyDescent="0.25"/>
    <row r="3845" s="3" customFormat="1" x14ac:dyDescent="0.25"/>
    <row r="3846" s="3" customFormat="1" x14ac:dyDescent="0.25"/>
    <row r="3847" s="3" customFormat="1" x14ac:dyDescent="0.25"/>
    <row r="3848" s="3" customFormat="1" x14ac:dyDescent="0.25"/>
    <row r="3849" s="3" customFormat="1" x14ac:dyDescent="0.25"/>
    <row r="3850" s="3" customFormat="1" x14ac:dyDescent="0.25"/>
    <row r="3851" s="3" customFormat="1" x14ac:dyDescent="0.25"/>
    <row r="3852" s="3" customFormat="1" x14ac:dyDescent="0.25"/>
    <row r="3853" s="3" customFormat="1" x14ac:dyDescent="0.25"/>
    <row r="3854" s="3" customFormat="1" x14ac:dyDescent="0.25"/>
    <row r="3855" s="3" customFormat="1" x14ac:dyDescent="0.25"/>
    <row r="3856" s="3" customFormat="1" x14ac:dyDescent="0.25"/>
    <row r="3857" s="3" customFormat="1" x14ac:dyDescent="0.25"/>
    <row r="3858" s="3" customFormat="1" x14ac:dyDescent="0.25"/>
    <row r="3859" s="3" customFormat="1" x14ac:dyDescent="0.25"/>
    <row r="3860" s="3" customFormat="1" x14ac:dyDescent="0.25"/>
    <row r="3861" s="3" customFormat="1" x14ac:dyDescent="0.25"/>
    <row r="3862" s="3" customFormat="1" x14ac:dyDescent="0.25"/>
    <row r="3863" s="3" customFormat="1" x14ac:dyDescent="0.25"/>
    <row r="3864" s="3" customFormat="1" x14ac:dyDescent="0.25"/>
    <row r="3865" s="3" customFormat="1" x14ac:dyDescent="0.25"/>
    <row r="3866" s="3" customFormat="1" x14ac:dyDescent="0.25"/>
    <row r="3867" s="3" customFormat="1" x14ac:dyDescent="0.25"/>
    <row r="3868" s="3" customFormat="1" x14ac:dyDescent="0.25"/>
    <row r="3869" s="3" customFormat="1" x14ac:dyDescent="0.25"/>
    <row r="3870" s="3" customFormat="1" x14ac:dyDescent="0.25"/>
    <row r="3871" s="3" customFormat="1" x14ac:dyDescent="0.25"/>
    <row r="3872" s="3" customFormat="1" x14ac:dyDescent="0.25"/>
    <row r="3873" s="3" customFormat="1" x14ac:dyDescent="0.25"/>
    <row r="3874" s="3" customFormat="1" x14ac:dyDescent="0.25"/>
    <row r="3875" s="3" customFormat="1" x14ac:dyDescent="0.25"/>
    <row r="3876" s="3" customFormat="1" x14ac:dyDescent="0.25"/>
    <row r="3877" s="3" customFormat="1" x14ac:dyDescent="0.25"/>
    <row r="3878" s="3" customFormat="1" x14ac:dyDescent="0.25"/>
    <row r="3879" s="3" customFormat="1" x14ac:dyDescent="0.25"/>
    <row r="3880" s="3" customFormat="1" x14ac:dyDescent="0.25"/>
    <row r="3881" s="3" customFormat="1" x14ac:dyDescent="0.25"/>
    <row r="3882" s="3" customFormat="1" x14ac:dyDescent="0.25"/>
    <row r="3883" s="3" customFormat="1" x14ac:dyDescent="0.25"/>
    <row r="3884" s="3" customFormat="1" x14ac:dyDescent="0.25"/>
    <row r="3885" s="3" customFormat="1" x14ac:dyDescent="0.25"/>
    <row r="3886" s="3" customFormat="1" x14ac:dyDescent="0.25"/>
    <row r="3887" s="3" customFormat="1" x14ac:dyDescent="0.25"/>
    <row r="3888" s="3" customFormat="1" x14ac:dyDescent="0.25"/>
    <row r="3889" s="3" customFormat="1" x14ac:dyDescent="0.25"/>
    <row r="3890" s="3" customFormat="1" x14ac:dyDescent="0.25"/>
    <row r="3891" s="3" customFormat="1" x14ac:dyDescent="0.25"/>
    <row r="3892" s="3" customFormat="1" x14ac:dyDescent="0.25"/>
    <row r="3893" s="3" customFormat="1" x14ac:dyDescent="0.25"/>
    <row r="3894" s="3" customFormat="1" x14ac:dyDescent="0.25"/>
    <row r="3895" s="3" customFormat="1" x14ac:dyDescent="0.25"/>
    <row r="3896" s="3" customFormat="1" x14ac:dyDescent="0.25"/>
    <row r="3897" s="3" customFormat="1" x14ac:dyDescent="0.25"/>
    <row r="3898" s="3" customFormat="1" x14ac:dyDescent="0.25"/>
    <row r="3899" s="3" customFormat="1" x14ac:dyDescent="0.25"/>
    <row r="3900" s="3" customFormat="1" x14ac:dyDescent="0.25"/>
    <row r="3901" s="3" customFormat="1" x14ac:dyDescent="0.25"/>
    <row r="3902" s="3" customFormat="1" x14ac:dyDescent="0.25"/>
    <row r="3903" s="3" customFormat="1" x14ac:dyDescent="0.25"/>
    <row r="3904" s="3" customFormat="1" x14ac:dyDescent="0.25"/>
    <row r="3905" s="3" customFormat="1" x14ac:dyDescent="0.25"/>
    <row r="3906" s="3" customFormat="1" x14ac:dyDescent="0.25"/>
    <row r="3907" s="3" customFormat="1" x14ac:dyDescent="0.25"/>
    <row r="3908" s="3" customFormat="1" x14ac:dyDescent="0.25"/>
    <row r="3909" s="3" customFormat="1" x14ac:dyDescent="0.25"/>
    <row r="3910" s="3" customFormat="1" x14ac:dyDescent="0.25"/>
    <row r="3911" s="3" customFormat="1" x14ac:dyDescent="0.25"/>
    <row r="3912" s="3" customFormat="1" x14ac:dyDescent="0.25"/>
    <row r="3913" s="3" customFormat="1" x14ac:dyDescent="0.25"/>
    <row r="3914" s="3" customFormat="1" x14ac:dyDescent="0.25"/>
    <row r="3915" s="3" customFormat="1" x14ac:dyDescent="0.25"/>
    <row r="3916" s="3" customFormat="1" x14ac:dyDescent="0.25"/>
    <row r="3917" s="3" customFormat="1" x14ac:dyDescent="0.25"/>
    <row r="3918" s="3" customFormat="1" x14ac:dyDescent="0.25"/>
    <row r="3919" s="3" customFormat="1" x14ac:dyDescent="0.25"/>
    <row r="3920" s="3" customFormat="1" x14ac:dyDescent="0.25"/>
    <row r="3921" s="3" customFormat="1" x14ac:dyDescent="0.25"/>
    <row r="3922" s="3" customFormat="1" x14ac:dyDescent="0.25"/>
    <row r="3923" s="3" customFormat="1" x14ac:dyDescent="0.25"/>
    <row r="3924" s="3" customFormat="1" x14ac:dyDescent="0.25"/>
    <row r="3925" s="3" customFormat="1" x14ac:dyDescent="0.25"/>
    <row r="3926" s="3" customFormat="1" x14ac:dyDescent="0.25"/>
    <row r="3927" s="3" customFormat="1" x14ac:dyDescent="0.25"/>
    <row r="3928" s="3" customFormat="1" x14ac:dyDescent="0.25"/>
    <row r="3929" s="3" customFormat="1" x14ac:dyDescent="0.25"/>
    <row r="3930" s="3" customFormat="1" x14ac:dyDescent="0.25"/>
    <row r="3931" s="3" customFormat="1" x14ac:dyDescent="0.25"/>
    <row r="3932" s="3" customFormat="1" x14ac:dyDescent="0.25"/>
    <row r="3933" s="3" customFormat="1" x14ac:dyDescent="0.25"/>
    <row r="3934" s="3" customFormat="1" x14ac:dyDescent="0.25"/>
    <row r="3935" s="3" customFormat="1" x14ac:dyDescent="0.25"/>
    <row r="3936" s="3" customFormat="1" x14ac:dyDescent="0.25"/>
    <row r="3937" s="3" customFormat="1" x14ac:dyDescent="0.25"/>
    <row r="3938" s="3" customFormat="1" x14ac:dyDescent="0.25"/>
    <row r="3939" s="3" customFormat="1" x14ac:dyDescent="0.25"/>
    <row r="3940" s="3" customFormat="1" x14ac:dyDescent="0.25"/>
    <row r="3941" s="3" customFormat="1" x14ac:dyDescent="0.25"/>
    <row r="3942" s="3" customFormat="1" x14ac:dyDescent="0.25"/>
    <row r="3943" s="3" customFormat="1" x14ac:dyDescent="0.25"/>
    <row r="3944" s="3" customFormat="1" x14ac:dyDescent="0.25"/>
    <row r="3945" s="3" customFormat="1" x14ac:dyDescent="0.25"/>
    <row r="3946" s="3" customFormat="1" x14ac:dyDescent="0.25"/>
    <row r="3947" s="3" customFormat="1" x14ac:dyDescent="0.25"/>
    <row r="3948" s="3" customFormat="1" x14ac:dyDescent="0.25"/>
    <row r="3949" s="3" customFormat="1" x14ac:dyDescent="0.25"/>
    <row r="3950" s="3" customFormat="1" x14ac:dyDescent="0.25"/>
    <row r="3951" s="3" customFormat="1" x14ac:dyDescent="0.25"/>
    <row r="3952" s="3" customFormat="1" x14ac:dyDescent="0.25"/>
    <row r="3953" s="3" customFormat="1" x14ac:dyDescent="0.25"/>
    <row r="3954" s="3" customFormat="1" x14ac:dyDescent="0.25"/>
    <row r="3955" s="3" customFormat="1" x14ac:dyDescent="0.25"/>
    <row r="3956" s="3" customFormat="1" x14ac:dyDescent="0.25"/>
    <row r="3957" s="3" customFormat="1" x14ac:dyDescent="0.25"/>
    <row r="3958" s="3" customFormat="1" x14ac:dyDescent="0.25"/>
    <row r="3959" s="3" customFormat="1" x14ac:dyDescent="0.25"/>
    <row r="3960" s="3" customFormat="1" x14ac:dyDescent="0.25"/>
    <row r="3961" s="3" customFormat="1" x14ac:dyDescent="0.25"/>
    <row r="3962" s="3" customFormat="1" x14ac:dyDescent="0.25"/>
    <row r="3963" s="3" customFormat="1" x14ac:dyDescent="0.25"/>
    <row r="3964" s="3" customFormat="1" x14ac:dyDescent="0.25"/>
    <row r="3965" s="3" customFormat="1" x14ac:dyDescent="0.25"/>
    <row r="3966" s="3" customFormat="1" x14ac:dyDescent="0.25"/>
    <row r="3967" s="3" customFormat="1" x14ac:dyDescent="0.25"/>
    <row r="3968" s="3" customFormat="1" x14ac:dyDescent="0.25"/>
    <row r="3969" s="3" customFormat="1" x14ac:dyDescent="0.25"/>
    <row r="3970" s="3" customFormat="1" x14ac:dyDescent="0.25"/>
    <row r="3971" s="3" customFormat="1" x14ac:dyDescent="0.25"/>
    <row r="3972" s="3" customFormat="1" x14ac:dyDescent="0.25"/>
    <row r="3973" s="3" customFormat="1" x14ac:dyDescent="0.25"/>
    <row r="3974" s="3" customFormat="1" x14ac:dyDescent="0.25"/>
    <row r="3975" s="3" customFormat="1" x14ac:dyDescent="0.25"/>
    <row r="3976" s="3" customFormat="1" x14ac:dyDescent="0.25"/>
    <row r="3977" s="3" customFormat="1" x14ac:dyDescent="0.25"/>
    <row r="3978" s="3" customFormat="1" x14ac:dyDescent="0.25"/>
    <row r="3979" s="3" customFormat="1" x14ac:dyDescent="0.25"/>
    <row r="3980" s="3" customFormat="1" x14ac:dyDescent="0.25"/>
    <row r="3981" s="3" customFormat="1" x14ac:dyDescent="0.25"/>
    <row r="3982" s="3" customFormat="1" x14ac:dyDescent="0.25"/>
    <row r="3983" s="3" customFormat="1" x14ac:dyDescent="0.25"/>
    <row r="3984" s="3" customFormat="1" x14ac:dyDescent="0.25"/>
    <row r="3985" s="3" customFormat="1" x14ac:dyDescent="0.25"/>
    <row r="3986" s="3" customFormat="1" x14ac:dyDescent="0.25"/>
    <row r="3987" s="3" customFormat="1" x14ac:dyDescent="0.25"/>
    <row r="3988" s="3" customFormat="1" x14ac:dyDescent="0.25"/>
    <row r="3989" s="3" customFormat="1" x14ac:dyDescent="0.25"/>
    <row r="3990" s="3" customFormat="1" x14ac:dyDescent="0.25"/>
    <row r="3991" s="3" customFormat="1" x14ac:dyDescent="0.25"/>
    <row r="3992" s="3" customFormat="1" x14ac:dyDescent="0.25"/>
    <row r="3993" s="3" customFormat="1" x14ac:dyDescent="0.25"/>
    <row r="3994" s="3" customFormat="1" x14ac:dyDescent="0.25"/>
    <row r="3995" s="3" customFormat="1" x14ac:dyDescent="0.25"/>
    <row r="3996" s="3" customFormat="1" x14ac:dyDescent="0.25"/>
    <row r="3997" s="3" customFormat="1" x14ac:dyDescent="0.25"/>
    <row r="3998" s="3" customFormat="1" x14ac:dyDescent="0.25"/>
    <row r="3999" s="3" customFormat="1" x14ac:dyDescent="0.25"/>
    <row r="4000" s="3" customFormat="1" x14ac:dyDescent="0.25"/>
    <row r="4001" s="3" customFormat="1" x14ac:dyDescent="0.25"/>
    <row r="4002" s="3" customFormat="1" x14ac:dyDescent="0.25"/>
    <row r="4003" s="3" customFormat="1" x14ac:dyDescent="0.25"/>
    <row r="4004" s="3" customFormat="1" x14ac:dyDescent="0.25"/>
    <row r="4005" s="3" customFormat="1" x14ac:dyDescent="0.25"/>
    <row r="4006" s="3" customFormat="1" x14ac:dyDescent="0.25"/>
    <row r="4007" s="3" customFormat="1" x14ac:dyDescent="0.25"/>
    <row r="4008" s="3" customFormat="1" x14ac:dyDescent="0.25"/>
    <row r="4009" s="3" customFormat="1" x14ac:dyDescent="0.25"/>
    <row r="4010" s="3" customFormat="1" x14ac:dyDescent="0.25"/>
    <row r="4011" s="3" customFormat="1" x14ac:dyDescent="0.25"/>
    <row r="4012" s="3" customFormat="1" x14ac:dyDescent="0.25"/>
    <row r="4013" s="3" customFormat="1" x14ac:dyDescent="0.25"/>
    <row r="4014" s="3" customFormat="1" x14ac:dyDescent="0.25"/>
    <row r="4015" s="3" customFormat="1" x14ac:dyDescent="0.25"/>
    <row r="4016" s="3" customFormat="1" x14ac:dyDescent="0.25"/>
    <row r="4017" s="3" customFormat="1" x14ac:dyDescent="0.25"/>
    <row r="4018" s="3" customFormat="1" x14ac:dyDescent="0.25"/>
    <row r="4019" s="3" customFormat="1" x14ac:dyDescent="0.25"/>
    <row r="4020" s="3" customFormat="1" x14ac:dyDescent="0.25"/>
    <row r="4021" s="3" customFormat="1" x14ac:dyDescent="0.25"/>
    <row r="4022" s="3" customFormat="1" x14ac:dyDescent="0.25"/>
    <row r="4023" s="3" customFormat="1" x14ac:dyDescent="0.25"/>
    <row r="4024" s="3" customFormat="1" x14ac:dyDescent="0.25"/>
    <row r="4025" s="3" customFormat="1" x14ac:dyDescent="0.25"/>
    <row r="4026" s="3" customFormat="1" x14ac:dyDescent="0.25"/>
    <row r="4027" s="3" customFormat="1" x14ac:dyDescent="0.25"/>
    <row r="4028" s="3" customFormat="1" x14ac:dyDescent="0.25"/>
    <row r="4029" s="3" customFormat="1" x14ac:dyDescent="0.25"/>
    <row r="4030" s="3" customFormat="1" x14ac:dyDescent="0.25"/>
    <row r="4031" s="3" customFormat="1" x14ac:dyDescent="0.25"/>
    <row r="4032" s="3" customFormat="1" x14ac:dyDescent="0.25"/>
    <row r="4033" s="3" customFormat="1" x14ac:dyDescent="0.25"/>
    <row r="4034" s="3" customFormat="1" x14ac:dyDescent="0.25"/>
    <row r="4035" s="3" customFormat="1" x14ac:dyDescent="0.25"/>
    <row r="4036" s="3" customFormat="1" x14ac:dyDescent="0.25"/>
    <row r="4037" s="3" customFormat="1" x14ac:dyDescent="0.25"/>
    <row r="4038" s="3" customFormat="1" x14ac:dyDescent="0.25"/>
    <row r="4039" s="3" customFormat="1" x14ac:dyDescent="0.25"/>
    <row r="4040" s="3" customFormat="1" x14ac:dyDescent="0.25"/>
    <row r="4041" s="3" customFormat="1" x14ac:dyDescent="0.25"/>
    <row r="4042" s="3" customFormat="1" x14ac:dyDescent="0.25"/>
    <row r="4043" s="3" customFormat="1" x14ac:dyDescent="0.25"/>
    <row r="4044" s="3" customFormat="1" x14ac:dyDescent="0.25"/>
    <row r="4045" s="3" customFormat="1" x14ac:dyDescent="0.25"/>
    <row r="4046" s="3" customFormat="1" x14ac:dyDescent="0.25"/>
    <row r="4047" s="3" customFormat="1" x14ac:dyDescent="0.25"/>
    <row r="4048" s="3" customFormat="1" x14ac:dyDescent="0.25"/>
    <row r="4049" s="3" customFormat="1" x14ac:dyDescent="0.25"/>
    <row r="4050" s="3" customFormat="1" x14ac:dyDescent="0.25"/>
    <row r="4051" s="3" customFormat="1" x14ac:dyDescent="0.25"/>
    <row r="4052" s="3" customFormat="1" x14ac:dyDescent="0.25"/>
    <row r="4053" s="3" customFormat="1" x14ac:dyDescent="0.25"/>
    <row r="4054" s="3" customFormat="1" x14ac:dyDescent="0.25"/>
    <row r="4055" s="3" customFormat="1" x14ac:dyDescent="0.25"/>
    <row r="4056" s="3" customFormat="1" x14ac:dyDescent="0.25"/>
    <row r="4057" s="3" customFormat="1" x14ac:dyDescent="0.25"/>
    <row r="4058" s="3" customFormat="1" x14ac:dyDescent="0.25"/>
    <row r="4059" s="3" customFormat="1" x14ac:dyDescent="0.25"/>
    <row r="4060" s="3" customFormat="1" x14ac:dyDescent="0.25"/>
    <row r="4061" s="3" customFormat="1" x14ac:dyDescent="0.25"/>
    <row r="4062" s="3" customFormat="1" x14ac:dyDescent="0.25"/>
    <row r="4063" s="3" customFormat="1" x14ac:dyDescent="0.25"/>
    <row r="4064" s="3" customFormat="1" x14ac:dyDescent="0.25"/>
    <row r="4065" s="3" customFormat="1" x14ac:dyDescent="0.25"/>
    <row r="4066" s="3" customFormat="1" x14ac:dyDescent="0.25"/>
    <row r="4067" s="3" customFormat="1" x14ac:dyDescent="0.25"/>
    <row r="4068" s="3" customFormat="1" x14ac:dyDescent="0.25"/>
    <row r="4069" s="3" customFormat="1" x14ac:dyDescent="0.25"/>
    <row r="4070" s="3" customFormat="1" x14ac:dyDescent="0.25"/>
    <row r="4071" s="3" customFormat="1" x14ac:dyDescent="0.25"/>
    <row r="4072" s="3" customFormat="1" x14ac:dyDescent="0.25"/>
    <row r="4073" s="3" customFormat="1" x14ac:dyDescent="0.25"/>
    <row r="4074" s="3" customFormat="1" x14ac:dyDescent="0.25"/>
    <row r="4075" s="3" customFormat="1" x14ac:dyDescent="0.25"/>
    <row r="4076" s="3" customFormat="1" x14ac:dyDescent="0.25"/>
    <row r="4077" s="3" customFormat="1" x14ac:dyDescent="0.25"/>
    <row r="4078" s="3" customFormat="1" x14ac:dyDescent="0.25"/>
    <row r="4079" s="3" customFormat="1" x14ac:dyDescent="0.25"/>
    <row r="4080" s="3" customFormat="1" x14ac:dyDescent="0.25"/>
    <row r="4081" s="3" customFormat="1" x14ac:dyDescent="0.25"/>
    <row r="4082" s="3" customFormat="1" x14ac:dyDescent="0.25"/>
    <row r="4083" s="3" customFormat="1" x14ac:dyDescent="0.25"/>
    <row r="4084" s="3" customFormat="1" x14ac:dyDescent="0.25"/>
    <row r="4085" s="3" customFormat="1" x14ac:dyDescent="0.25"/>
    <row r="4086" s="3" customFormat="1" x14ac:dyDescent="0.25"/>
    <row r="4087" s="3" customFormat="1" x14ac:dyDescent="0.25"/>
    <row r="4088" s="3" customFormat="1" x14ac:dyDescent="0.25"/>
    <row r="4089" s="3" customFormat="1" x14ac:dyDescent="0.25"/>
    <row r="4090" s="3" customFormat="1" x14ac:dyDescent="0.25"/>
    <row r="4091" s="3" customFormat="1" x14ac:dyDescent="0.25"/>
    <row r="4092" s="3" customFormat="1" x14ac:dyDescent="0.25"/>
    <row r="4093" s="3" customFormat="1" x14ac:dyDescent="0.25"/>
    <row r="4094" s="3" customFormat="1" x14ac:dyDescent="0.25"/>
    <row r="4095" s="3" customFormat="1" x14ac:dyDescent="0.25"/>
    <row r="4096" s="3" customFormat="1" x14ac:dyDescent="0.25"/>
    <row r="4097" s="3" customFormat="1" x14ac:dyDescent="0.25"/>
    <row r="4098" s="3" customFormat="1" x14ac:dyDescent="0.25"/>
    <row r="4099" s="3" customFormat="1" x14ac:dyDescent="0.25"/>
    <row r="4100" s="3" customFormat="1" x14ac:dyDescent="0.25"/>
    <row r="4101" s="3" customFormat="1" x14ac:dyDescent="0.25"/>
    <row r="4102" s="3" customFormat="1" x14ac:dyDescent="0.25"/>
    <row r="4103" s="3" customFormat="1" x14ac:dyDescent="0.25"/>
    <row r="4104" s="3" customFormat="1" x14ac:dyDescent="0.25"/>
    <row r="4105" s="3" customFormat="1" x14ac:dyDescent="0.25"/>
    <row r="4106" s="3" customFormat="1" x14ac:dyDescent="0.25"/>
    <row r="4107" s="3" customFormat="1" x14ac:dyDescent="0.25"/>
    <row r="4108" s="3" customFormat="1" x14ac:dyDescent="0.25"/>
    <row r="4109" s="3" customFormat="1" x14ac:dyDescent="0.25"/>
    <row r="4110" s="3" customFormat="1" x14ac:dyDescent="0.25"/>
    <row r="4111" s="3" customFormat="1" x14ac:dyDescent="0.25"/>
    <row r="4112" s="3" customFormat="1" x14ac:dyDescent="0.25"/>
    <row r="4113" s="3" customFormat="1" x14ac:dyDescent="0.25"/>
    <row r="4114" s="3" customFormat="1" x14ac:dyDescent="0.25"/>
    <row r="4115" s="3" customFormat="1" x14ac:dyDescent="0.25"/>
    <row r="4116" s="3" customFormat="1" x14ac:dyDescent="0.25"/>
    <row r="4117" s="3" customFormat="1" x14ac:dyDescent="0.25"/>
    <row r="4118" s="3" customFormat="1" x14ac:dyDescent="0.25"/>
    <row r="4119" s="3" customFormat="1" x14ac:dyDescent="0.25"/>
    <row r="4120" s="3" customFormat="1" x14ac:dyDescent="0.25"/>
    <row r="4121" s="3" customFormat="1" x14ac:dyDescent="0.25"/>
    <row r="4122" s="3" customFormat="1" x14ac:dyDescent="0.25"/>
    <row r="4123" s="3" customFormat="1" x14ac:dyDescent="0.25"/>
    <row r="4124" s="3" customFormat="1" x14ac:dyDescent="0.25"/>
    <row r="4125" s="3" customFormat="1" x14ac:dyDescent="0.25"/>
    <row r="4126" s="3" customFormat="1" x14ac:dyDescent="0.25"/>
    <row r="4127" s="3" customFormat="1" x14ac:dyDescent="0.25"/>
    <row r="4128" s="3" customFormat="1" x14ac:dyDescent="0.25"/>
    <row r="4129" s="3" customFormat="1" x14ac:dyDescent="0.25"/>
    <row r="4130" s="3" customFormat="1" x14ac:dyDescent="0.25"/>
    <row r="4131" s="3" customFormat="1" x14ac:dyDescent="0.25"/>
    <row r="4132" s="3" customFormat="1" x14ac:dyDescent="0.25"/>
    <row r="4133" s="3" customFormat="1" x14ac:dyDescent="0.25"/>
    <row r="4134" s="3" customFormat="1" x14ac:dyDescent="0.25"/>
    <row r="4135" s="3" customFormat="1" x14ac:dyDescent="0.25"/>
    <row r="4136" s="3" customFormat="1" x14ac:dyDescent="0.25"/>
    <row r="4137" s="3" customFormat="1" x14ac:dyDescent="0.25"/>
    <row r="4138" s="3" customFormat="1" x14ac:dyDescent="0.25"/>
    <row r="4139" s="3" customFormat="1" x14ac:dyDescent="0.25"/>
    <row r="4140" s="3" customFormat="1" x14ac:dyDescent="0.25"/>
    <row r="4141" s="3" customFormat="1" x14ac:dyDescent="0.25"/>
    <row r="4142" s="3" customFormat="1" x14ac:dyDescent="0.25"/>
    <row r="4143" s="3" customFormat="1" x14ac:dyDescent="0.25"/>
    <row r="4144" s="3" customFormat="1" x14ac:dyDescent="0.25"/>
    <row r="4145" s="3" customFormat="1" x14ac:dyDescent="0.25"/>
    <row r="4146" s="3" customFormat="1" x14ac:dyDescent="0.25"/>
    <row r="4147" s="3" customFormat="1" x14ac:dyDescent="0.25"/>
    <row r="4148" s="3" customFormat="1" x14ac:dyDescent="0.25"/>
    <row r="4149" s="3" customFormat="1" x14ac:dyDescent="0.25"/>
    <row r="4150" s="3" customFormat="1" x14ac:dyDescent="0.25"/>
    <row r="4151" s="3" customFormat="1" x14ac:dyDescent="0.25"/>
    <row r="4152" s="3" customFormat="1" x14ac:dyDescent="0.25"/>
    <row r="4153" s="3" customFormat="1" x14ac:dyDescent="0.25"/>
    <row r="4154" s="3" customFormat="1" x14ac:dyDescent="0.25"/>
    <row r="4155" s="3" customFormat="1" x14ac:dyDescent="0.25"/>
    <row r="4156" s="3" customFormat="1" x14ac:dyDescent="0.25"/>
    <row r="4157" s="3" customFormat="1" x14ac:dyDescent="0.25"/>
    <row r="4158" s="3" customFormat="1" x14ac:dyDescent="0.25"/>
    <row r="4159" s="3" customFormat="1" x14ac:dyDescent="0.25"/>
    <row r="4160" s="3" customFormat="1" x14ac:dyDescent="0.25"/>
    <row r="4161" s="3" customFormat="1" x14ac:dyDescent="0.25"/>
    <row r="4162" s="3" customFormat="1" x14ac:dyDescent="0.25"/>
    <row r="4163" s="3" customFormat="1" x14ac:dyDescent="0.25"/>
    <row r="4164" s="3" customFormat="1" x14ac:dyDescent="0.25"/>
    <row r="4165" s="3" customFormat="1" x14ac:dyDescent="0.25"/>
    <row r="4166" s="3" customFormat="1" x14ac:dyDescent="0.25"/>
    <row r="4167" s="3" customFormat="1" x14ac:dyDescent="0.25"/>
    <row r="4168" s="3" customFormat="1" x14ac:dyDescent="0.25"/>
    <row r="4169" s="3" customFormat="1" x14ac:dyDescent="0.25"/>
    <row r="4170" s="3" customFormat="1" x14ac:dyDescent="0.25"/>
    <row r="4171" s="3" customFormat="1" x14ac:dyDescent="0.25"/>
    <row r="4172" s="3" customFormat="1" x14ac:dyDescent="0.25"/>
    <row r="4173" s="3" customFormat="1" x14ac:dyDescent="0.25"/>
    <row r="4174" s="3" customFormat="1" x14ac:dyDescent="0.25"/>
    <row r="4175" s="3" customFormat="1" x14ac:dyDescent="0.25"/>
    <row r="4176" s="3" customFormat="1" x14ac:dyDescent="0.25"/>
    <row r="4177" s="3" customFormat="1" x14ac:dyDescent="0.25"/>
    <row r="4178" s="3" customFormat="1" x14ac:dyDescent="0.25"/>
    <row r="4179" s="3" customFormat="1" x14ac:dyDescent="0.25"/>
    <row r="4180" s="3" customFormat="1" x14ac:dyDescent="0.25"/>
    <row r="4181" s="3" customFormat="1" x14ac:dyDescent="0.25"/>
    <row r="4182" s="3" customFormat="1" x14ac:dyDescent="0.25"/>
    <row r="4183" s="3" customFormat="1" x14ac:dyDescent="0.25"/>
    <row r="4184" s="3" customFormat="1" x14ac:dyDescent="0.25"/>
    <row r="4185" s="3" customFormat="1" x14ac:dyDescent="0.25"/>
    <row r="4186" s="3" customFormat="1" x14ac:dyDescent="0.25"/>
    <row r="4187" s="3" customFormat="1" x14ac:dyDescent="0.25"/>
    <row r="4188" s="3" customFormat="1" x14ac:dyDescent="0.25"/>
    <row r="4189" s="3" customFormat="1" x14ac:dyDescent="0.25"/>
    <row r="4190" s="3" customFormat="1" x14ac:dyDescent="0.25"/>
    <row r="4191" s="3" customFormat="1" x14ac:dyDescent="0.25"/>
    <row r="4192" s="3" customFormat="1" x14ac:dyDescent="0.25"/>
    <row r="4193" s="3" customFormat="1" x14ac:dyDescent="0.25"/>
    <row r="4194" s="3" customFormat="1" x14ac:dyDescent="0.25"/>
    <row r="4195" s="3" customFormat="1" x14ac:dyDescent="0.25"/>
    <row r="4196" s="3" customFormat="1" x14ac:dyDescent="0.25"/>
    <row r="4197" s="3" customFormat="1" x14ac:dyDescent="0.25"/>
    <row r="4198" s="3" customFormat="1" x14ac:dyDescent="0.25"/>
    <row r="4199" s="3" customFormat="1" x14ac:dyDescent="0.25"/>
    <row r="4200" s="3" customFormat="1" x14ac:dyDescent="0.25"/>
    <row r="4201" s="3" customFormat="1" x14ac:dyDescent="0.25"/>
    <row r="4202" s="3" customFormat="1" x14ac:dyDescent="0.25"/>
    <row r="4203" s="3" customFormat="1" x14ac:dyDescent="0.25"/>
    <row r="4204" s="3" customFormat="1" x14ac:dyDescent="0.25"/>
    <row r="4205" s="3" customFormat="1" x14ac:dyDescent="0.25"/>
    <row r="4206" s="3" customFormat="1" x14ac:dyDescent="0.25"/>
    <row r="4207" s="3" customFormat="1" x14ac:dyDescent="0.25"/>
    <row r="4208" s="3" customFormat="1" x14ac:dyDescent="0.25"/>
    <row r="4209" s="3" customFormat="1" x14ac:dyDescent="0.25"/>
    <row r="4210" s="3" customFormat="1" x14ac:dyDescent="0.25"/>
    <row r="4211" s="3" customFormat="1" x14ac:dyDescent="0.25"/>
    <row r="4212" s="3" customFormat="1" x14ac:dyDescent="0.25"/>
    <row r="4213" s="3" customFormat="1" x14ac:dyDescent="0.25"/>
    <row r="4214" s="3" customFormat="1" x14ac:dyDescent="0.25"/>
    <row r="4215" s="3" customFormat="1" x14ac:dyDescent="0.25"/>
    <row r="4216" s="3" customFormat="1" x14ac:dyDescent="0.25"/>
    <row r="4217" s="3" customFormat="1" x14ac:dyDescent="0.25"/>
    <row r="4218" s="3" customFormat="1" x14ac:dyDescent="0.25"/>
    <row r="4219" s="3" customFormat="1" x14ac:dyDescent="0.25"/>
    <row r="4220" s="3" customFormat="1" x14ac:dyDescent="0.25"/>
    <row r="4221" s="3" customFormat="1" x14ac:dyDescent="0.25"/>
    <row r="4222" s="3" customFormat="1" x14ac:dyDescent="0.25"/>
    <row r="4223" s="3" customFormat="1" x14ac:dyDescent="0.25"/>
    <row r="4224" s="3" customFormat="1" x14ac:dyDescent="0.25"/>
    <row r="4225" s="3" customFormat="1" x14ac:dyDescent="0.25"/>
    <row r="4226" s="3" customFormat="1" x14ac:dyDescent="0.25"/>
    <row r="4227" s="3" customFormat="1" x14ac:dyDescent="0.25"/>
    <row r="4228" s="3" customFormat="1" x14ac:dyDescent="0.25"/>
    <row r="4229" s="3" customFormat="1" x14ac:dyDescent="0.25"/>
    <row r="4230" s="3" customFormat="1" x14ac:dyDescent="0.25"/>
    <row r="4231" s="3" customFormat="1" x14ac:dyDescent="0.25"/>
    <row r="4232" s="3" customFormat="1" x14ac:dyDescent="0.25"/>
    <row r="4233" s="3" customFormat="1" x14ac:dyDescent="0.25"/>
    <row r="4234" s="3" customFormat="1" x14ac:dyDescent="0.25"/>
    <row r="4235" s="3" customFormat="1" x14ac:dyDescent="0.25"/>
    <row r="4236" s="3" customFormat="1" x14ac:dyDescent="0.25"/>
    <row r="4237" s="3" customFormat="1" x14ac:dyDescent="0.25"/>
    <row r="4238" s="3" customFormat="1" x14ac:dyDescent="0.25"/>
    <row r="4239" s="3" customFormat="1" x14ac:dyDescent="0.25"/>
    <row r="4240" s="3" customFormat="1" x14ac:dyDescent="0.25"/>
    <row r="4241" s="3" customFormat="1" x14ac:dyDescent="0.25"/>
    <row r="4242" s="3" customFormat="1" x14ac:dyDescent="0.25"/>
    <row r="4243" s="3" customFormat="1" x14ac:dyDescent="0.25"/>
    <row r="4244" s="3" customFormat="1" x14ac:dyDescent="0.25"/>
    <row r="4245" s="3" customFormat="1" x14ac:dyDescent="0.25"/>
    <row r="4246" s="3" customFormat="1" x14ac:dyDescent="0.25"/>
    <row r="4247" s="3" customFormat="1" x14ac:dyDescent="0.25"/>
    <row r="4248" s="3" customFormat="1" x14ac:dyDescent="0.25"/>
    <row r="4249" s="3" customFormat="1" x14ac:dyDescent="0.25"/>
    <row r="4250" s="3" customFormat="1" x14ac:dyDescent="0.25"/>
    <row r="4251" s="3" customFormat="1" x14ac:dyDescent="0.25"/>
    <row r="4252" s="3" customFormat="1" x14ac:dyDescent="0.25"/>
    <row r="4253" s="3" customFormat="1" x14ac:dyDescent="0.25"/>
    <row r="4254" s="3" customFormat="1" x14ac:dyDescent="0.25"/>
    <row r="4255" s="3" customFormat="1" x14ac:dyDescent="0.25"/>
    <row r="4256" s="3" customFormat="1" x14ac:dyDescent="0.25"/>
    <row r="4257" s="3" customFormat="1" x14ac:dyDescent="0.25"/>
    <row r="4258" s="3" customFormat="1" x14ac:dyDescent="0.25"/>
    <row r="4259" s="3" customFormat="1" x14ac:dyDescent="0.25"/>
    <row r="4260" s="3" customFormat="1" x14ac:dyDescent="0.25"/>
    <row r="4261" s="3" customFormat="1" x14ac:dyDescent="0.25"/>
    <row r="4262" s="3" customFormat="1" x14ac:dyDescent="0.25"/>
    <row r="4263" s="3" customFormat="1" x14ac:dyDescent="0.25"/>
    <row r="4264" s="3" customFormat="1" x14ac:dyDescent="0.25"/>
    <row r="4265" s="3" customFormat="1" x14ac:dyDescent="0.25"/>
    <row r="4266" s="3" customFormat="1" x14ac:dyDescent="0.25"/>
    <row r="4267" s="3" customFormat="1" x14ac:dyDescent="0.25"/>
    <row r="4268" s="3" customFormat="1" x14ac:dyDescent="0.25"/>
    <row r="4269" s="3" customFormat="1" x14ac:dyDescent="0.25"/>
    <row r="4270" s="3" customFormat="1" x14ac:dyDescent="0.25"/>
    <row r="4271" s="3" customFormat="1" x14ac:dyDescent="0.25"/>
    <row r="4272" s="3" customFormat="1" x14ac:dyDescent="0.25"/>
    <row r="4273" s="3" customFormat="1" x14ac:dyDescent="0.25"/>
    <row r="4274" s="3" customFormat="1" x14ac:dyDescent="0.25"/>
    <row r="4275" s="3" customFormat="1" x14ac:dyDescent="0.25"/>
    <row r="4276" s="3" customFormat="1" x14ac:dyDescent="0.25"/>
    <row r="4277" s="3" customFormat="1" x14ac:dyDescent="0.25"/>
    <row r="4278" s="3" customFormat="1" x14ac:dyDescent="0.25"/>
    <row r="4279" s="3" customFormat="1" x14ac:dyDescent="0.25"/>
    <row r="4280" s="3" customFormat="1" x14ac:dyDescent="0.25"/>
    <row r="4281" s="3" customFormat="1" x14ac:dyDescent="0.25"/>
    <row r="4282" s="3" customFormat="1" x14ac:dyDescent="0.25"/>
    <row r="4283" s="3" customFormat="1" x14ac:dyDescent="0.25"/>
    <row r="4284" s="3" customFormat="1" x14ac:dyDescent="0.25"/>
    <row r="4285" s="3" customFormat="1" x14ac:dyDescent="0.25"/>
    <row r="4286" s="3" customFormat="1" x14ac:dyDescent="0.25"/>
    <row r="4287" s="3" customFormat="1" x14ac:dyDescent="0.25"/>
    <row r="4288" s="3" customFormat="1" x14ac:dyDescent="0.25"/>
    <row r="4289" s="3" customFormat="1" x14ac:dyDescent="0.25"/>
    <row r="4290" s="3" customFormat="1" x14ac:dyDescent="0.25"/>
    <row r="4291" s="3" customFormat="1" x14ac:dyDescent="0.25"/>
    <row r="4292" s="3" customFormat="1" x14ac:dyDescent="0.25"/>
    <row r="4293" s="3" customFormat="1" x14ac:dyDescent="0.25"/>
    <row r="4294" s="3" customFormat="1" x14ac:dyDescent="0.25"/>
    <row r="4295" s="3" customFormat="1" x14ac:dyDescent="0.25"/>
    <row r="4296" s="3" customFormat="1" x14ac:dyDescent="0.25"/>
    <row r="4297" s="3" customFormat="1" x14ac:dyDescent="0.25"/>
    <row r="4298" s="3" customFormat="1" x14ac:dyDescent="0.25"/>
    <row r="4299" s="3" customFormat="1" x14ac:dyDescent="0.25"/>
    <row r="4300" s="3" customFormat="1" x14ac:dyDescent="0.25"/>
    <row r="4301" s="3" customFormat="1" x14ac:dyDescent="0.25"/>
    <row r="4302" s="3" customFormat="1" x14ac:dyDescent="0.25"/>
    <row r="4303" s="3" customFormat="1" x14ac:dyDescent="0.25"/>
    <row r="4304" s="3" customFormat="1" x14ac:dyDescent="0.25"/>
    <row r="4305" s="3" customFormat="1" x14ac:dyDescent="0.25"/>
    <row r="4306" s="3" customFormat="1" x14ac:dyDescent="0.25"/>
    <row r="4307" s="3" customFormat="1" x14ac:dyDescent="0.25"/>
    <row r="4308" s="3" customFormat="1" x14ac:dyDescent="0.25"/>
    <row r="4309" s="3" customFormat="1" x14ac:dyDescent="0.25"/>
    <row r="4310" s="3" customFormat="1" x14ac:dyDescent="0.25"/>
    <row r="4311" s="3" customFormat="1" x14ac:dyDescent="0.25"/>
    <row r="4312" s="3" customFormat="1" x14ac:dyDescent="0.25"/>
    <row r="4313" s="3" customFormat="1" x14ac:dyDescent="0.25"/>
    <row r="4314" s="3" customFormat="1" x14ac:dyDescent="0.25"/>
    <row r="4315" s="3" customFormat="1" x14ac:dyDescent="0.25"/>
    <row r="4316" s="3" customFormat="1" x14ac:dyDescent="0.25"/>
    <row r="4317" s="3" customFormat="1" x14ac:dyDescent="0.25"/>
    <row r="4318" s="3" customFormat="1" x14ac:dyDescent="0.25"/>
    <row r="4319" s="3" customFormat="1" x14ac:dyDescent="0.25"/>
    <row r="4320" s="3" customFormat="1" x14ac:dyDescent="0.25"/>
    <row r="4321" s="3" customFormat="1" x14ac:dyDescent="0.25"/>
    <row r="4322" s="3" customFormat="1" x14ac:dyDescent="0.25"/>
    <row r="4323" s="3" customFormat="1" x14ac:dyDescent="0.25"/>
    <row r="4324" s="3" customFormat="1" x14ac:dyDescent="0.25"/>
    <row r="4325" s="3" customFormat="1" x14ac:dyDescent="0.25"/>
    <row r="4326" s="3" customFormat="1" x14ac:dyDescent="0.25"/>
    <row r="4327" s="3" customFormat="1" x14ac:dyDescent="0.25"/>
    <row r="4328" s="3" customFormat="1" x14ac:dyDescent="0.25"/>
    <row r="4329" s="3" customFormat="1" x14ac:dyDescent="0.25"/>
    <row r="4330" s="3" customFormat="1" x14ac:dyDescent="0.25"/>
    <row r="4331" s="3" customFormat="1" x14ac:dyDescent="0.25"/>
    <row r="4332" s="3" customFormat="1" x14ac:dyDescent="0.25"/>
    <row r="4333" s="3" customFormat="1" x14ac:dyDescent="0.25"/>
    <row r="4334" s="3" customFormat="1" x14ac:dyDescent="0.25"/>
    <row r="4335" s="3" customFormat="1" x14ac:dyDescent="0.25"/>
    <row r="4336" s="3" customFormat="1" x14ac:dyDescent="0.25"/>
    <row r="4337" s="3" customFormat="1" x14ac:dyDescent="0.25"/>
    <row r="4338" s="3" customFormat="1" x14ac:dyDescent="0.25"/>
    <row r="4339" s="3" customFormat="1" x14ac:dyDescent="0.25"/>
    <row r="4340" s="3" customFormat="1" x14ac:dyDescent="0.25"/>
    <row r="4341" s="3" customFormat="1" x14ac:dyDescent="0.25"/>
    <row r="4342" s="3" customFormat="1" x14ac:dyDescent="0.25"/>
    <row r="4343" s="3" customFormat="1" x14ac:dyDescent="0.25"/>
    <row r="4344" s="3" customFormat="1" x14ac:dyDescent="0.25"/>
    <row r="4345" s="3" customFormat="1" x14ac:dyDescent="0.25"/>
    <row r="4346" s="3" customFormat="1" x14ac:dyDescent="0.25"/>
    <row r="4347" s="3" customFormat="1" x14ac:dyDescent="0.25"/>
    <row r="4348" s="3" customFormat="1" x14ac:dyDescent="0.25"/>
    <row r="4349" s="3" customFormat="1" x14ac:dyDescent="0.25"/>
    <row r="4350" s="3" customFormat="1" x14ac:dyDescent="0.25"/>
    <row r="4351" s="3" customFormat="1" x14ac:dyDescent="0.25"/>
    <row r="4352" s="3" customFormat="1" x14ac:dyDescent="0.25"/>
    <row r="4353" s="3" customFormat="1" x14ac:dyDescent="0.25"/>
    <row r="4354" s="3" customFormat="1" x14ac:dyDescent="0.25"/>
    <row r="4355" s="3" customFormat="1" x14ac:dyDescent="0.25"/>
    <row r="4356" s="3" customFormat="1" x14ac:dyDescent="0.25"/>
    <row r="4357" s="3" customFormat="1" x14ac:dyDescent="0.25"/>
    <row r="4358" s="3" customFormat="1" x14ac:dyDescent="0.25"/>
    <row r="4359" s="3" customFormat="1" x14ac:dyDescent="0.25"/>
    <row r="4360" s="3" customFormat="1" x14ac:dyDescent="0.25"/>
    <row r="4361" s="3" customFormat="1" x14ac:dyDescent="0.25"/>
    <row r="4362" s="3" customFormat="1" x14ac:dyDescent="0.25"/>
    <row r="4363" s="3" customFormat="1" x14ac:dyDescent="0.25"/>
    <row r="4364" s="3" customFormat="1" x14ac:dyDescent="0.25"/>
    <row r="4365" s="3" customFormat="1" x14ac:dyDescent="0.25"/>
    <row r="4366" s="3" customFormat="1" x14ac:dyDescent="0.25"/>
    <row r="4367" s="3" customFormat="1" x14ac:dyDescent="0.25"/>
    <row r="4368" s="3" customFormat="1" x14ac:dyDescent="0.25"/>
    <row r="4369" s="3" customFormat="1" x14ac:dyDescent="0.25"/>
    <row r="4370" s="3" customFormat="1" x14ac:dyDescent="0.25"/>
    <row r="4371" s="3" customFormat="1" x14ac:dyDescent="0.25"/>
    <row r="4372" s="3" customFormat="1" x14ac:dyDescent="0.25"/>
    <row r="4373" s="3" customFormat="1" x14ac:dyDescent="0.25"/>
    <row r="4374" s="3" customFormat="1" x14ac:dyDescent="0.25"/>
    <row r="4375" s="3" customFormat="1" x14ac:dyDescent="0.25"/>
    <row r="4376" s="3" customFormat="1" x14ac:dyDescent="0.25"/>
    <row r="4377" s="3" customFormat="1" x14ac:dyDescent="0.25"/>
    <row r="4378" s="3" customFormat="1" x14ac:dyDescent="0.25"/>
    <row r="4379" s="3" customFormat="1" x14ac:dyDescent="0.25"/>
    <row r="4380" s="3" customFormat="1" x14ac:dyDescent="0.25"/>
    <row r="4381" s="3" customFormat="1" x14ac:dyDescent="0.25"/>
    <row r="4382" s="3" customFormat="1" x14ac:dyDescent="0.25"/>
    <row r="4383" s="3" customFormat="1" x14ac:dyDescent="0.25"/>
    <row r="4384" s="3" customFormat="1" x14ac:dyDescent="0.25"/>
    <row r="4385" s="3" customFormat="1" x14ac:dyDescent="0.25"/>
    <row r="4386" s="3" customFormat="1" x14ac:dyDescent="0.25"/>
    <row r="4387" s="3" customFormat="1" x14ac:dyDescent="0.25"/>
    <row r="4388" s="3" customFormat="1" x14ac:dyDescent="0.25"/>
    <row r="4389" s="3" customFormat="1" x14ac:dyDescent="0.25"/>
    <row r="4390" s="3" customFormat="1" x14ac:dyDescent="0.25"/>
    <row r="4391" s="3" customFormat="1" x14ac:dyDescent="0.25"/>
    <row r="4392" s="3" customFormat="1" x14ac:dyDescent="0.25"/>
    <row r="4393" s="3" customFormat="1" x14ac:dyDescent="0.25"/>
    <row r="4394" s="3" customFormat="1" x14ac:dyDescent="0.25"/>
    <row r="4395" s="3" customFormat="1" x14ac:dyDescent="0.25"/>
    <row r="4396" s="3" customFormat="1" x14ac:dyDescent="0.25"/>
    <row r="4397" s="3" customFormat="1" x14ac:dyDescent="0.25"/>
    <row r="4398" s="3" customFormat="1" x14ac:dyDescent="0.25"/>
    <row r="4399" s="3" customFormat="1" x14ac:dyDescent="0.25"/>
    <row r="4400" s="3" customFormat="1" x14ac:dyDescent="0.25"/>
    <row r="4401" s="3" customFormat="1" x14ac:dyDescent="0.25"/>
    <row r="4402" s="3" customFormat="1" x14ac:dyDescent="0.25"/>
    <row r="4403" s="3" customFormat="1" x14ac:dyDescent="0.25"/>
    <row r="4404" s="3" customFormat="1" x14ac:dyDescent="0.25"/>
    <row r="4405" s="3" customFormat="1" x14ac:dyDescent="0.25"/>
    <row r="4406" s="3" customFormat="1" x14ac:dyDescent="0.25"/>
    <row r="4407" s="3" customFormat="1" x14ac:dyDescent="0.25"/>
    <row r="4408" s="3" customFormat="1" x14ac:dyDescent="0.25"/>
    <row r="4409" s="3" customFormat="1" x14ac:dyDescent="0.25"/>
    <row r="4410" s="3" customFormat="1" x14ac:dyDescent="0.25"/>
    <row r="4411" s="3" customFormat="1" x14ac:dyDescent="0.25"/>
    <row r="4412" s="3" customFormat="1" x14ac:dyDescent="0.25"/>
    <row r="4413" s="3" customFormat="1" x14ac:dyDescent="0.25"/>
    <row r="4414" s="3" customFormat="1" x14ac:dyDescent="0.25"/>
    <row r="4415" s="3" customFormat="1" x14ac:dyDescent="0.25"/>
    <row r="4416" s="3" customFormat="1" x14ac:dyDescent="0.25"/>
    <row r="4417" s="3" customFormat="1" x14ac:dyDescent="0.25"/>
    <row r="4418" s="3" customFormat="1" x14ac:dyDescent="0.25"/>
    <row r="4419" s="3" customFormat="1" x14ac:dyDescent="0.25"/>
    <row r="4420" s="3" customFormat="1" x14ac:dyDescent="0.25"/>
    <row r="4421" s="3" customFormat="1" x14ac:dyDescent="0.25"/>
    <row r="4422" s="3" customFormat="1" x14ac:dyDescent="0.25"/>
    <row r="4423" s="3" customFormat="1" x14ac:dyDescent="0.25"/>
    <row r="4424" s="3" customFormat="1" x14ac:dyDescent="0.25"/>
    <row r="4425" s="3" customFormat="1" x14ac:dyDescent="0.25"/>
    <row r="4426" s="3" customFormat="1" x14ac:dyDescent="0.25"/>
    <row r="4427" s="3" customFormat="1" x14ac:dyDescent="0.25"/>
    <row r="4428" s="3" customFormat="1" x14ac:dyDescent="0.25"/>
    <row r="4429" s="3" customFormat="1" x14ac:dyDescent="0.25"/>
    <row r="4430" s="3" customFormat="1" x14ac:dyDescent="0.25"/>
    <row r="4431" s="3" customFormat="1" x14ac:dyDescent="0.25"/>
    <row r="4432" s="3" customFormat="1" x14ac:dyDescent="0.25"/>
    <row r="4433" s="3" customFormat="1" x14ac:dyDescent="0.25"/>
    <row r="4434" s="3" customFormat="1" x14ac:dyDescent="0.25"/>
    <row r="4435" s="3" customFormat="1" x14ac:dyDescent="0.25"/>
    <row r="4436" s="3" customFormat="1" x14ac:dyDescent="0.25"/>
    <row r="4437" s="3" customFormat="1" x14ac:dyDescent="0.25"/>
    <row r="4438" s="3" customFormat="1" x14ac:dyDescent="0.25"/>
    <row r="4439" s="3" customFormat="1" x14ac:dyDescent="0.25"/>
    <row r="4440" s="3" customFormat="1" x14ac:dyDescent="0.25"/>
    <row r="4441" s="3" customFormat="1" x14ac:dyDescent="0.25"/>
    <row r="4442" s="3" customFormat="1" x14ac:dyDescent="0.25"/>
    <row r="4443" s="3" customFormat="1" x14ac:dyDescent="0.25"/>
    <row r="4444" s="3" customFormat="1" x14ac:dyDescent="0.25"/>
    <row r="4445" s="3" customFormat="1" x14ac:dyDescent="0.25"/>
    <row r="4446" s="3" customFormat="1" x14ac:dyDescent="0.25"/>
    <row r="4447" s="3" customFormat="1" x14ac:dyDescent="0.25"/>
    <row r="4448" s="3" customFormat="1" x14ac:dyDescent="0.25"/>
    <row r="4449" s="3" customFormat="1" x14ac:dyDescent="0.25"/>
    <row r="4450" s="3" customFormat="1" x14ac:dyDescent="0.25"/>
    <row r="4451" s="3" customFormat="1" x14ac:dyDescent="0.25"/>
    <row r="4452" s="3" customFormat="1" x14ac:dyDescent="0.25"/>
    <row r="4453" s="3" customFormat="1" x14ac:dyDescent="0.25"/>
    <row r="4454" s="3" customFormat="1" x14ac:dyDescent="0.25"/>
    <row r="4455" s="3" customFormat="1" x14ac:dyDescent="0.25"/>
    <row r="4456" s="3" customFormat="1" x14ac:dyDescent="0.25"/>
    <row r="4457" s="3" customFormat="1" x14ac:dyDescent="0.25"/>
    <row r="4458" s="3" customFormat="1" x14ac:dyDescent="0.25"/>
    <row r="4459" s="3" customFormat="1" x14ac:dyDescent="0.25"/>
    <row r="4460" s="3" customFormat="1" x14ac:dyDescent="0.25"/>
    <row r="4461" s="3" customFormat="1" x14ac:dyDescent="0.25"/>
    <row r="4462" s="3" customFormat="1" x14ac:dyDescent="0.25"/>
    <row r="4463" s="3" customFormat="1" x14ac:dyDescent="0.25"/>
    <row r="4464" s="3" customFormat="1" x14ac:dyDescent="0.25"/>
    <row r="4465" s="3" customFormat="1" x14ac:dyDescent="0.25"/>
    <row r="4466" s="3" customFormat="1" x14ac:dyDescent="0.25"/>
    <row r="4467" s="3" customFormat="1" x14ac:dyDescent="0.25"/>
    <row r="4468" s="3" customFormat="1" x14ac:dyDescent="0.25"/>
    <row r="4469" s="3" customFormat="1" x14ac:dyDescent="0.25"/>
    <row r="4470" s="3" customFormat="1" x14ac:dyDescent="0.25"/>
    <row r="4471" s="3" customFormat="1" x14ac:dyDescent="0.25"/>
    <row r="4472" s="3" customFormat="1" x14ac:dyDescent="0.25"/>
    <row r="4473" s="3" customFormat="1" x14ac:dyDescent="0.25"/>
    <row r="4474" s="3" customFormat="1" x14ac:dyDescent="0.25"/>
    <row r="4475" s="3" customFormat="1" x14ac:dyDescent="0.25"/>
    <row r="4476" s="3" customFormat="1" x14ac:dyDescent="0.25"/>
    <row r="4477" s="3" customFormat="1" x14ac:dyDescent="0.25"/>
    <row r="4478" s="3" customFormat="1" x14ac:dyDescent="0.25"/>
    <row r="4479" s="3" customFormat="1" x14ac:dyDescent="0.25"/>
    <row r="4480" s="3" customFormat="1" x14ac:dyDescent="0.25"/>
    <row r="4481" s="3" customFormat="1" x14ac:dyDescent="0.25"/>
    <row r="4482" s="3" customFormat="1" x14ac:dyDescent="0.25"/>
    <row r="4483" s="3" customFormat="1" x14ac:dyDescent="0.25"/>
    <row r="4484" s="3" customFormat="1" x14ac:dyDescent="0.25"/>
    <row r="4485" s="3" customFormat="1" x14ac:dyDescent="0.25"/>
    <row r="4486" s="3" customFormat="1" x14ac:dyDescent="0.25"/>
    <row r="4487" s="3" customFormat="1" x14ac:dyDescent="0.25"/>
    <row r="4488" s="3" customFormat="1" x14ac:dyDescent="0.25"/>
    <row r="4489" s="3" customFormat="1" x14ac:dyDescent="0.25"/>
    <row r="4490" s="3" customFormat="1" x14ac:dyDescent="0.25"/>
    <row r="4491" s="3" customFormat="1" x14ac:dyDescent="0.25"/>
    <row r="4492" s="3" customFormat="1" x14ac:dyDescent="0.25"/>
    <row r="4493" s="3" customFormat="1" x14ac:dyDescent="0.25"/>
    <row r="4494" s="3" customFormat="1" x14ac:dyDescent="0.25"/>
    <row r="4495" s="3" customFormat="1" x14ac:dyDescent="0.25"/>
    <row r="4496" s="3" customFormat="1" x14ac:dyDescent="0.25"/>
    <row r="4497" s="3" customFormat="1" x14ac:dyDescent="0.25"/>
    <row r="4498" s="3" customFormat="1" x14ac:dyDescent="0.25"/>
    <row r="4499" s="3" customFormat="1" x14ac:dyDescent="0.25"/>
    <row r="4500" s="3" customFormat="1" x14ac:dyDescent="0.25"/>
    <row r="4501" s="3" customFormat="1" x14ac:dyDescent="0.25"/>
    <row r="4502" s="3" customFormat="1" x14ac:dyDescent="0.25"/>
    <row r="4503" s="3" customFormat="1" x14ac:dyDescent="0.25"/>
    <row r="4504" s="3" customFormat="1" x14ac:dyDescent="0.25"/>
    <row r="4505" s="3" customFormat="1" x14ac:dyDescent="0.25"/>
    <row r="4506" s="3" customFormat="1" x14ac:dyDescent="0.25"/>
    <row r="4507" s="3" customFormat="1" x14ac:dyDescent="0.25"/>
    <row r="4508" s="3" customFormat="1" x14ac:dyDescent="0.25"/>
    <row r="4509" s="3" customFormat="1" x14ac:dyDescent="0.25"/>
    <row r="4510" s="3" customFormat="1" x14ac:dyDescent="0.25"/>
    <row r="4511" s="3" customFormat="1" x14ac:dyDescent="0.25"/>
    <row r="4512" s="3" customFormat="1" x14ac:dyDescent="0.25"/>
    <row r="4513" s="3" customFormat="1" x14ac:dyDescent="0.25"/>
    <row r="4514" s="3" customFormat="1" x14ac:dyDescent="0.25"/>
    <row r="4515" s="3" customFormat="1" x14ac:dyDescent="0.25"/>
    <row r="4516" s="3" customFormat="1" x14ac:dyDescent="0.25"/>
    <row r="4517" s="3" customFormat="1" x14ac:dyDescent="0.25"/>
    <row r="4518" s="3" customFormat="1" x14ac:dyDescent="0.25"/>
    <row r="4519" s="3" customFormat="1" x14ac:dyDescent="0.25"/>
    <row r="4520" s="3" customFormat="1" x14ac:dyDescent="0.25"/>
    <row r="4521" s="3" customFormat="1" x14ac:dyDescent="0.25"/>
    <row r="4522" s="3" customFormat="1" x14ac:dyDescent="0.25"/>
    <row r="4523" s="3" customFormat="1" x14ac:dyDescent="0.25"/>
    <row r="4524" s="3" customFormat="1" x14ac:dyDescent="0.25"/>
    <row r="4525" s="3" customFormat="1" x14ac:dyDescent="0.25"/>
    <row r="4526" s="3" customFormat="1" x14ac:dyDescent="0.25"/>
    <row r="4527" s="3" customFormat="1" x14ac:dyDescent="0.25"/>
    <row r="4528" s="3" customFormat="1" x14ac:dyDescent="0.25"/>
    <row r="4529" s="3" customFormat="1" x14ac:dyDescent="0.25"/>
    <row r="4530" s="3" customFormat="1" x14ac:dyDescent="0.25"/>
    <row r="4531" s="3" customFormat="1" x14ac:dyDescent="0.25"/>
    <row r="4532" s="3" customFormat="1" x14ac:dyDescent="0.25"/>
    <row r="4533" s="3" customFormat="1" x14ac:dyDescent="0.25"/>
    <row r="4534" s="3" customFormat="1" x14ac:dyDescent="0.25"/>
    <row r="4535" s="3" customFormat="1" x14ac:dyDescent="0.25"/>
    <row r="4536" s="3" customFormat="1" x14ac:dyDescent="0.25"/>
    <row r="4537" s="3" customFormat="1" x14ac:dyDescent="0.25"/>
    <row r="4538" s="3" customFormat="1" x14ac:dyDescent="0.25"/>
    <row r="4539" s="3" customFormat="1" x14ac:dyDescent="0.25"/>
    <row r="4540" s="3" customFormat="1" x14ac:dyDescent="0.25"/>
    <row r="4541" s="3" customFormat="1" x14ac:dyDescent="0.25"/>
    <row r="4542" s="3" customFormat="1" x14ac:dyDescent="0.25"/>
    <row r="4543" s="3" customFormat="1" x14ac:dyDescent="0.25"/>
    <row r="4544" s="3" customFormat="1" x14ac:dyDescent="0.25"/>
    <row r="4545" s="3" customFormat="1" x14ac:dyDescent="0.25"/>
    <row r="4546" s="3" customFormat="1" x14ac:dyDescent="0.25"/>
    <row r="4547" s="3" customFormat="1" x14ac:dyDescent="0.25"/>
    <row r="4548" s="3" customFormat="1" x14ac:dyDescent="0.25"/>
    <row r="4549" s="3" customFormat="1" x14ac:dyDescent="0.25"/>
    <row r="4550" s="3" customFormat="1" x14ac:dyDescent="0.25"/>
    <row r="4551" s="3" customFormat="1" x14ac:dyDescent="0.25"/>
    <row r="4552" s="3" customFormat="1" x14ac:dyDescent="0.25"/>
    <row r="4553" s="3" customFormat="1" x14ac:dyDescent="0.25"/>
    <row r="4554" s="3" customFormat="1" x14ac:dyDescent="0.25"/>
    <row r="4555" s="3" customFormat="1" x14ac:dyDescent="0.25"/>
    <row r="4556" s="3" customFormat="1" x14ac:dyDescent="0.25"/>
    <row r="4557" s="3" customFormat="1" x14ac:dyDescent="0.25"/>
    <row r="4558" s="3" customFormat="1" x14ac:dyDescent="0.25"/>
    <row r="4559" s="3" customFormat="1" x14ac:dyDescent="0.25"/>
    <row r="4560" s="3" customFormat="1" x14ac:dyDescent="0.25"/>
    <row r="4561" s="3" customFormat="1" x14ac:dyDescent="0.25"/>
    <row r="4562" s="3" customFormat="1" x14ac:dyDescent="0.25"/>
    <row r="4563" s="3" customFormat="1" x14ac:dyDescent="0.25"/>
    <row r="4564" s="3" customFormat="1" x14ac:dyDescent="0.25"/>
    <row r="4565" s="3" customFormat="1" x14ac:dyDescent="0.25"/>
    <row r="4566" s="3" customFormat="1" x14ac:dyDescent="0.25"/>
    <row r="4567" s="3" customFormat="1" x14ac:dyDescent="0.25"/>
    <row r="4568" s="3" customFormat="1" x14ac:dyDescent="0.25"/>
    <row r="4569" s="3" customFormat="1" x14ac:dyDescent="0.25"/>
    <row r="4570" s="3" customFormat="1" x14ac:dyDescent="0.25"/>
    <row r="4571" s="3" customFormat="1" x14ac:dyDescent="0.25"/>
    <row r="4572" s="3" customFormat="1" x14ac:dyDescent="0.25"/>
    <row r="4573" s="3" customFormat="1" x14ac:dyDescent="0.25"/>
    <row r="4574" s="3" customFormat="1" x14ac:dyDescent="0.25"/>
    <row r="4575" s="3" customFormat="1" x14ac:dyDescent="0.25"/>
    <row r="4576" s="3" customFormat="1" x14ac:dyDescent="0.25"/>
    <row r="4577" s="3" customFormat="1" x14ac:dyDescent="0.25"/>
    <row r="4578" s="3" customFormat="1" x14ac:dyDescent="0.25"/>
    <row r="4579" s="3" customFormat="1" x14ac:dyDescent="0.25"/>
    <row r="4580" s="3" customFormat="1" x14ac:dyDescent="0.25"/>
    <row r="4581" s="3" customFormat="1" x14ac:dyDescent="0.25"/>
    <row r="4582" s="3" customFormat="1" x14ac:dyDescent="0.25"/>
    <row r="4583" s="3" customFormat="1" x14ac:dyDescent="0.25"/>
    <row r="4584" s="3" customFormat="1" x14ac:dyDescent="0.25"/>
    <row r="4585" s="3" customFormat="1" x14ac:dyDescent="0.25"/>
    <row r="4586" s="3" customFormat="1" x14ac:dyDescent="0.25"/>
    <row r="4587" s="3" customFormat="1" x14ac:dyDescent="0.25"/>
    <row r="4588" s="3" customFormat="1" x14ac:dyDescent="0.25"/>
    <row r="4589" s="3" customFormat="1" x14ac:dyDescent="0.25"/>
    <row r="4590" s="3" customFormat="1" x14ac:dyDescent="0.25"/>
    <row r="4591" s="3" customFormat="1" x14ac:dyDescent="0.25"/>
    <row r="4592" s="3" customFormat="1" x14ac:dyDescent="0.25"/>
    <row r="4593" s="3" customFormat="1" x14ac:dyDescent="0.25"/>
    <row r="4594" s="3" customFormat="1" x14ac:dyDescent="0.25"/>
    <row r="4595" s="3" customFormat="1" x14ac:dyDescent="0.25"/>
    <row r="4596" s="3" customFormat="1" x14ac:dyDescent="0.25"/>
    <row r="4597" s="3" customFormat="1" x14ac:dyDescent="0.25"/>
    <row r="4598" s="3" customFormat="1" x14ac:dyDescent="0.25"/>
    <row r="4599" s="3" customFormat="1" x14ac:dyDescent="0.25"/>
    <row r="4600" s="3" customFormat="1" x14ac:dyDescent="0.25"/>
    <row r="4601" s="3" customFormat="1" x14ac:dyDescent="0.25"/>
    <row r="4602" s="3" customFormat="1" x14ac:dyDescent="0.25"/>
    <row r="4603" s="3" customFormat="1" x14ac:dyDescent="0.25"/>
    <row r="4604" s="3" customFormat="1" x14ac:dyDescent="0.25"/>
    <row r="4605" s="3" customFormat="1" x14ac:dyDescent="0.25"/>
    <row r="4606" s="3" customFormat="1" x14ac:dyDescent="0.25"/>
    <row r="4607" s="3" customFormat="1" x14ac:dyDescent="0.25"/>
    <row r="4608" s="3" customFormat="1" x14ac:dyDescent="0.25"/>
    <row r="4609" s="3" customFormat="1" x14ac:dyDescent="0.25"/>
    <row r="4610" s="3" customFormat="1" x14ac:dyDescent="0.25"/>
    <row r="4611" s="3" customFormat="1" x14ac:dyDescent="0.25"/>
    <row r="4612" s="3" customFormat="1" x14ac:dyDescent="0.25"/>
    <row r="4613" s="3" customFormat="1" x14ac:dyDescent="0.25"/>
    <row r="4614" s="3" customFormat="1" x14ac:dyDescent="0.25"/>
    <row r="4615" s="3" customFormat="1" x14ac:dyDescent="0.25"/>
    <row r="4616" s="3" customFormat="1" x14ac:dyDescent="0.25"/>
    <row r="4617" s="3" customFormat="1" x14ac:dyDescent="0.25"/>
    <row r="4618" s="3" customFormat="1" x14ac:dyDescent="0.25"/>
    <row r="4619" s="3" customFormat="1" x14ac:dyDescent="0.25"/>
    <row r="4620" s="3" customFormat="1" x14ac:dyDescent="0.25"/>
    <row r="4621" s="3" customFormat="1" x14ac:dyDescent="0.25"/>
    <row r="4622" s="3" customFormat="1" x14ac:dyDescent="0.25"/>
    <row r="4623" s="3" customFormat="1" x14ac:dyDescent="0.25"/>
    <row r="4624" s="3" customFormat="1" x14ac:dyDescent="0.25"/>
    <row r="4625" s="3" customFormat="1" x14ac:dyDescent="0.25"/>
    <row r="4626" s="3" customFormat="1" x14ac:dyDescent="0.25"/>
    <row r="4627" s="3" customFormat="1" x14ac:dyDescent="0.25"/>
    <row r="4628" s="3" customFormat="1" x14ac:dyDescent="0.25"/>
    <row r="4629" s="3" customFormat="1" x14ac:dyDescent="0.25"/>
    <row r="4630" s="3" customFormat="1" x14ac:dyDescent="0.25"/>
    <row r="4631" s="3" customFormat="1" x14ac:dyDescent="0.25"/>
    <row r="4632" s="3" customFormat="1" x14ac:dyDescent="0.25"/>
    <row r="4633" s="3" customFormat="1" x14ac:dyDescent="0.25"/>
    <row r="4634" s="3" customFormat="1" x14ac:dyDescent="0.25"/>
    <row r="4635" s="3" customFormat="1" x14ac:dyDescent="0.25"/>
    <row r="4636" s="3" customFormat="1" x14ac:dyDescent="0.25"/>
    <row r="4637" s="3" customFormat="1" x14ac:dyDescent="0.25"/>
    <row r="4638" s="3" customFormat="1" x14ac:dyDescent="0.25"/>
    <row r="4639" s="3" customFormat="1" x14ac:dyDescent="0.25"/>
    <row r="4640" s="3" customFormat="1" x14ac:dyDescent="0.25"/>
    <row r="4641" s="3" customFormat="1" x14ac:dyDescent="0.25"/>
    <row r="4642" s="3" customFormat="1" x14ac:dyDescent="0.25"/>
    <row r="4643" s="3" customFormat="1" x14ac:dyDescent="0.25"/>
    <row r="4644" s="3" customFormat="1" x14ac:dyDescent="0.25"/>
    <row r="4645" s="3" customFormat="1" x14ac:dyDescent="0.25"/>
    <row r="4646" s="3" customFormat="1" x14ac:dyDescent="0.25"/>
    <row r="4647" s="3" customFormat="1" x14ac:dyDescent="0.25"/>
    <row r="4648" s="3" customFormat="1" x14ac:dyDescent="0.25"/>
    <row r="4649" s="3" customFormat="1" x14ac:dyDescent="0.25"/>
    <row r="4650" s="3" customFormat="1" x14ac:dyDescent="0.25"/>
    <row r="4651" s="3" customFormat="1" x14ac:dyDescent="0.25"/>
    <row r="4652" s="3" customFormat="1" x14ac:dyDescent="0.25"/>
    <row r="4653" s="3" customFormat="1" x14ac:dyDescent="0.25"/>
    <row r="4654" s="3" customFormat="1" x14ac:dyDescent="0.25"/>
    <row r="4655" s="3" customFormat="1" x14ac:dyDescent="0.25"/>
    <row r="4656" s="3" customFormat="1" x14ac:dyDescent="0.25"/>
    <row r="4657" s="3" customFormat="1" x14ac:dyDescent="0.25"/>
    <row r="4658" s="3" customFormat="1" x14ac:dyDescent="0.25"/>
    <row r="4659" s="3" customFormat="1" x14ac:dyDescent="0.25"/>
    <row r="4660" s="3" customFormat="1" x14ac:dyDescent="0.25"/>
    <row r="4661" s="3" customFormat="1" x14ac:dyDescent="0.25"/>
    <row r="4662" s="3" customFormat="1" x14ac:dyDescent="0.25"/>
    <row r="4663" s="3" customFormat="1" x14ac:dyDescent="0.25"/>
    <row r="4664" s="3" customFormat="1" x14ac:dyDescent="0.25"/>
    <row r="4665" s="3" customFormat="1" x14ac:dyDescent="0.25"/>
    <row r="4666" s="3" customFormat="1" x14ac:dyDescent="0.25"/>
    <row r="4667" s="3" customFormat="1" x14ac:dyDescent="0.25"/>
    <row r="4668" s="3" customFormat="1" x14ac:dyDescent="0.25"/>
    <row r="4669" s="3" customFormat="1" x14ac:dyDescent="0.25"/>
    <row r="4670" s="3" customFormat="1" x14ac:dyDescent="0.25"/>
    <row r="4671" s="3" customFormat="1" x14ac:dyDescent="0.25"/>
    <row r="4672" s="3" customFormat="1" x14ac:dyDescent="0.25"/>
    <row r="4673" s="3" customFormat="1" x14ac:dyDescent="0.25"/>
    <row r="4674" s="3" customFormat="1" x14ac:dyDescent="0.25"/>
    <row r="4675" s="3" customFormat="1" x14ac:dyDescent="0.25"/>
    <row r="4676" s="3" customFormat="1" x14ac:dyDescent="0.25"/>
    <row r="4677" s="3" customFormat="1" x14ac:dyDescent="0.25"/>
    <row r="4678" s="3" customFormat="1" x14ac:dyDescent="0.25"/>
    <row r="4679" s="3" customFormat="1" x14ac:dyDescent="0.25"/>
    <row r="4680" s="3" customFormat="1" x14ac:dyDescent="0.25"/>
    <row r="4681" s="3" customFormat="1" x14ac:dyDescent="0.25"/>
    <row r="4682" s="3" customFormat="1" x14ac:dyDescent="0.25"/>
    <row r="4683" s="3" customFormat="1" x14ac:dyDescent="0.25"/>
    <row r="4684" s="3" customFormat="1" x14ac:dyDescent="0.25"/>
    <row r="4685" s="3" customFormat="1" x14ac:dyDescent="0.25"/>
    <row r="4686" s="3" customFormat="1" x14ac:dyDescent="0.25"/>
    <row r="4687" s="3" customFormat="1" x14ac:dyDescent="0.25"/>
    <row r="4688" s="3" customFormat="1" x14ac:dyDescent="0.25"/>
    <row r="4689" s="3" customFormat="1" x14ac:dyDescent="0.25"/>
    <row r="4690" s="3" customFormat="1" x14ac:dyDescent="0.25"/>
    <row r="4691" s="3" customFormat="1" x14ac:dyDescent="0.25"/>
    <row r="4692" s="3" customFormat="1" x14ac:dyDescent="0.25"/>
    <row r="4693" s="3" customFormat="1" x14ac:dyDescent="0.25"/>
    <row r="4694" s="3" customFormat="1" x14ac:dyDescent="0.25"/>
    <row r="4695" s="3" customFormat="1" x14ac:dyDescent="0.25"/>
    <row r="4696" s="3" customFormat="1" x14ac:dyDescent="0.25"/>
    <row r="4697" s="3" customFormat="1" x14ac:dyDescent="0.25"/>
    <row r="4698" s="3" customFormat="1" x14ac:dyDescent="0.25"/>
    <row r="4699" s="3" customFormat="1" x14ac:dyDescent="0.25"/>
    <row r="4700" s="3" customFormat="1" x14ac:dyDescent="0.25"/>
    <row r="4701" s="3" customFormat="1" x14ac:dyDescent="0.25"/>
    <row r="4702" s="3" customFormat="1" x14ac:dyDescent="0.25"/>
    <row r="4703" s="3" customFormat="1" x14ac:dyDescent="0.25"/>
    <row r="4704" s="3" customFormat="1" x14ac:dyDescent="0.25"/>
    <row r="4705" s="3" customFormat="1" x14ac:dyDescent="0.25"/>
    <row r="4706" s="3" customFormat="1" x14ac:dyDescent="0.25"/>
    <row r="4707" s="3" customFormat="1" x14ac:dyDescent="0.25"/>
    <row r="4708" s="3" customFormat="1" x14ac:dyDescent="0.25"/>
    <row r="4709" s="3" customFormat="1" x14ac:dyDescent="0.25"/>
    <row r="4710" s="3" customFormat="1" x14ac:dyDescent="0.25"/>
    <row r="4711" s="3" customFormat="1" x14ac:dyDescent="0.25"/>
    <row r="4712" s="3" customFormat="1" x14ac:dyDescent="0.25"/>
    <row r="4713" s="3" customFormat="1" x14ac:dyDescent="0.25"/>
    <row r="4714" s="3" customFormat="1" x14ac:dyDescent="0.25"/>
    <row r="4715" s="3" customFormat="1" x14ac:dyDescent="0.25"/>
    <row r="4716" s="3" customFormat="1" x14ac:dyDescent="0.25"/>
    <row r="4717" s="3" customFormat="1" x14ac:dyDescent="0.25"/>
    <row r="4718" s="3" customFormat="1" x14ac:dyDescent="0.25"/>
    <row r="4719" s="3" customFormat="1" x14ac:dyDescent="0.25"/>
    <row r="4720" s="3" customFormat="1" x14ac:dyDescent="0.25"/>
    <row r="4721" s="3" customFormat="1" x14ac:dyDescent="0.25"/>
    <row r="4722" s="3" customFormat="1" x14ac:dyDescent="0.25"/>
    <row r="4723" s="3" customFormat="1" x14ac:dyDescent="0.25"/>
    <row r="4724" s="3" customFormat="1" x14ac:dyDescent="0.25"/>
    <row r="4725" s="3" customFormat="1" x14ac:dyDescent="0.25"/>
    <row r="4726" s="3" customFormat="1" x14ac:dyDescent="0.25"/>
    <row r="4727" s="3" customFormat="1" x14ac:dyDescent="0.25"/>
    <row r="4728" s="3" customFormat="1" x14ac:dyDescent="0.25"/>
    <row r="4729" s="3" customFormat="1" x14ac:dyDescent="0.25"/>
    <row r="4730" s="3" customFormat="1" x14ac:dyDescent="0.25"/>
    <row r="4731" s="3" customFormat="1" x14ac:dyDescent="0.25"/>
    <row r="4732" s="3" customFormat="1" x14ac:dyDescent="0.25"/>
    <row r="4733" s="3" customFormat="1" x14ac:dyDescent="0.25"/>
    <row r="4734" s="3" customFormat="1" x14ac:dyDescent="0.25"/>
    <row r="4735" s="3" customFormat="1" x14ac:dyDescent="0.25"/>
    <row r="4736" s="3" customFormat="1" x14ac:dyDescent="0.25"/>
    <row r="4737" s="3" customFormat="1" x14ac:dyDescent="0.25"/>
    <row r="4738" s="3" customFormat="1" x14ac:dyDescent="0.25"/>
    <row r="4739" s="3" customFormat="1" x14ac:dyDescent="0.25"/>
    <row r="4740" s="3" customFormat="1" x14ac:dyDescent="0.25"/>
    <row r="4741" s="3" customFormat="1" x14ac:dyDescent="0.25"/>
    <row r="4742" s="3" customFormat="1" x14ac:dyDescent="0.25"/>
    <row r="4743" s="3" customFormat="1" x14ac:dyDescent="0.25"/>
    <row r="4744" s="3" customFormat="1" x14ac:dyDescent="0.25"/>
    <row r="4745" s="3" customFormat="1" x14ac:dyDescent="0.25"/>
    <row r="4746" s="3" customFormat="1" x14ac:dyDescent="0.25"/>
    <row r="4747" s="3" customFormat="1" x14ac:dyDescent="0.25"/>
    <row r="4748" s="3" customFormat="1" x14ac:dyDescent="0.25"/>
    <row r="4749" s="3" customFormat="1" x14ac:dyDescent="0.25"/>
    <row r="4750" s="3" customFormat="1" x14ac:dyDescent="0.25"/>
    <row r="4751" s="3" customFormat="1" x14ac:dyDescent="0.25"/>
    <row r="4752" s="3" customFormat="1" x14ac:dyDescent="0.25"/>
    <row r="4753" s="3" customFormat="1" x14ac:dyDescent="0.25"/>
    <row r="4754" s="3" customFormat="1" x14ac:dyDescent="0.25"/>
    <row r="4755" s="3" customFormat="1" x14ac:dyDescent="0.25"/>
    <row r="4756" s="3" customFormat="1" x14ac:dyDescent="0.25"/>
    <row r="4757" s="3" customFormat="1" x14ac:dyDescent="0.25"/>
    <row r="4758" s="3" customFormat="1" x14ac:dyDescent="0.25"/>
    <row r="4759" s="3" customFormat="1" x14ac:dyDescent="0.25"/>
    <row r="4760" s="3" customFormat="1" x14ac:dyDescent="0.25"/>
    <row r="4761" s="3" customFormat="1" x14ac:dyDescent="0.25"/>
    <row r="4762" s="3" customFormat="1" x14ac:dyDescent="0.25"/>
    <row r="4763" s="3" customFormat="1" x14ac:dyDescent="0.25"/>
    <row r="4764" s="3" customFormat="1" x14ac:dyDescent="0.25"/>
    <row r="4765" s="3" customFormat="1" x14ac:dyDescent="0.25"/>
    <row r="4766" s="3" customFormat="1" x14ac:dyDescent="0.25"/>
    <row r="4767" s="3" customFormat="1" x14ac:dyDescent="0.25"/>
    <row r="4768" s="3" customFormat="1" x14ac:dyDescent="0.25"/>
    <row r="4769" s="3" customFormat="1" x14ac:dyDescent="0.25"/>
    <row r="4770" s="3" customFormat="1" x14ac:dyDescent="0.25"/>
    <row r="4771" s="3" customFormat="1" x14ac:dyDescent="0.25"/>
    <row r="4772" s="3" customFormat="1" x14ac:dyDescent="0.25"/>
    <row r="4773" s="3" customFormat="1" x14ac:dyDescent="0.25"/>
    <row r="4774" s="3" customFormat="1" x14ac:dyDescent="0.25"/>
    <row r="4775" s="3" customFormat="1" x14ac:dyDescent="0.25"/>
    <row r="4776" s="3" customFormat="1" x14ac:dyDescent="0.25"/>
    <row r="4777" s="3" customFormat="1" x14ac:dyDescent="0.25"/>
    <row r="4778" s="3" customFormat="1" x14ac:dyDescent="0.25"/>
    <row r="4779" s="3" customFormat="1" x14ac:dyDescent="0.25"/>
    <row r="4780" s="3" customFormat="1" x14ac:dyDescent="0.25"/>
    <row r="4781" s="3" customFormat="1" x14ac:dyDescent="0.25"/>
    <row r="4782" s="3" customFormat="1" x14ac:dyDescent="0.25"/>
    <row r="4783" s="3" customFormat="1" x14ac:dyDescent="0.25"/>
    <row r="4784" s="3" customFormat="1" x14ac:dyDescent="0.25"/>
    <row r="4785" s="3" customFormat="1" x14ac:dyDescent="0.25"/>
    <row r="4786" s="3" customFormat="1" x14ac:dyDescent="0.25"/>
    <row r="4787" s="3" customFormat="1" x14ac:dyDescent="0.25"/>
    <row r="4788" s="3" customFormat="1" x14ac:dyDescent="0.25"/>
    <row r="4789" s="3" customFormat="1" x14ac:dyDescent="0.25"/>
    <row r="4790" s="3" customFormat="1" x14ac:dyDescent="0.25"/>
    <row r="4791" s="3" customFormat="1" x14ac:dyDescent="0.25"/>
    <row r="4792" s="3" customFormat="1" x14ac:dyDescent="0.25"/>
    <row r="4793" s="3" customFormat="1" x14ac:dyDescent="0.25"/>
    <row r="4794" s="3" customFormat="1" x14ac:dyDescent="0.25"/>
    <row r="4795" s="3" customFormat="1" x14ac:dyDescent="0.25"/>
    <row r="4796" s="3" customFormat="1" x14ac:dyDescent="0.25"/>
    <row r="4797" s="3" customFormat="1" x14ac:dyDescent="0.25"/>
    <row r="4798" s="3" customFormat="1" x14ac:dyDescent="0.25"/>
    <row r="4799" s="3" customFormat="1" x14ac:dyDescent="0.25"/>
    <row r="4800" s="3" customFormat="1" x14ac:dyDescent="0.25"/>
    <row r="4801" s="3" customFormat="1" x14ac:dyDescent="0.25"/>
    <row r="4802" s="3" customFormat="1" x14ac:dyDescent="0.25"/>
    <row r="4803" s="3" customFormat="1" x14ac:dyDescent="0.25"/>
    <row r="4804" s="3" customFormat="1" x14ac:dyDescent="0.25"/>
    <row r="4805" s="3" customFormat="1" x14ac:dyDescent="0.25"/>
    <row r="4806" s="3" customFormat="1" x14ac:dyDescent="0.25"/>
    <row r="4807" s="3" customFormat="1" x14ac:dyDescent="0.25"/>
    <row r="4808" s="3" customFormat="1" x14ac:dyDescent="0.25"/>
    <row r="4809" s="3" customFormat="1" x14ac:dyDescent="0.25"/>
    <row r="4810" s="3" customFormat="1" x14ac:dyDescent="0.25"/>
    <row r="4811" s="3" customFormat="1" x14ac:dyDescent="0.25"/>
    <row r="4812" s="3" customFormat="1" x14ac:dyDescent="0.25"/>
    <row r="4813" s="3" customFormat="1" x14ac:dyDescent="0.25"/>
    <row r="4814" s="3" customFormat="1" x14ac:dyDescent="0.25"/>
    <row r="4815" s="3" customFormat="1" x14ac:dyDescent="0.25"/>
    <row r="4816" s="3" customFormat="1" x14ac:dyDescent="0.25"/>
    <row r="4817" s="3" customFormat="1" x14ac:dyDescent="0.25"/>
    <row r="4818" s="3" customFormat="1" x14ac:dyDescent="0.25"/>
    <row r="4819" s="3" customFormat="1" x14ac:dyDescent="0.25"/>
    <row r="4820" s="3" customFormat="1" x14ac:dyDescent="0.25"/>
    <row r="4821" s="3" customFormat="1" x14ac:dyDescent="0.25"/>
    <row r="4822" s="3" customFormat="1" x14ac:dyDescent="0.25"/>
    <row r="4823" s="3" customFormat="1" x14ac:dyDescent="0.25"/>
    <row r="4824" s="3" customFormat="1" x14ac:dyDescent="0.25"/>
    <row r="4825" s="3" customFormat="1" x14ac:dyDescent="0.25"/>
    <row r="4826" s="3" customFormat="1" x14ac:dyDescent="0.25"/>
    <row r="4827" s="3" customFormat="1" x14ac:dyDescent="0.25"/>
    <row r="4828" s="3" customFormat="1" x14ac:dyDescent="0.25"/>
    <row r="4829" s="3" customFormat="1" x14ac:dyDescent="0.25"/>
    <row r="4830" s="3" customFormat="1" x14ac:dyDescent="0.25"/>
    <row r="4831" s="3" customFormat="1" x14ac:dyDescent="0.25"/>
    <row r="4832" s="3" customFormat="1" x14ac:dyDescent="0.25"/>
    <row r="4833" s="3" customFormat="1" x14ac:dyDescent="0.25"/>
    <row r="4834" s="3" customFormat="1" x14ac:dyDescent="0.25"/>
    <row r="4835" s="3" customFormat="1" x14ac:dyDescent="0.25"/>
    <row r="4836" s="3" customFormat="1" x14ac:dyDescent="0.25"/>
    <row r="4837" s="3" customFormat="1" x14ac:dyDescent="0.25"/>
    <row r="4838" s="3" customFormat="1" x14ac:dyDescent="0.25"/>
    <row r="4839" s="3" customFormat="1" x14ac:dyDescent="0.25"/>
    <row r="4840" s="3" customFormat="1" x14ac:dyDescent="0.25"/>
    <row r="4841" s="3" customFormat="1" x14ac:dyDescent="0.25"/>
    <row r="4842" s="3" customFormat="1" x14ac:dyDescent="0.25"/>
    <row r="4843" s="3" customFormat="1" x14ac:dyDescent="0.25"/>
    <row r="4844" s="3" customFormat="1" x14ac:dyDescent="0.25"/>
    <row r="4845" s="3" customFormat="1" x14ac:dyDescent="0.25"/>
    <row r="4846" s="3" customFormat="1" x14ac:dyDescent="0.25"/>
    <row r="4847" s="3" customFormat="1" x14ac:dyDescent="0.25"/>
    <row r="4848" s="3" customFormat="1" x14ac:dyDescent="0.25"/>
    <row r="4849" s="3" customFormat="1" x14ac:dyDescent="0.25"/>
    <row r="4850" s="3" customFormat="1" x14ac:dyDescent="0.25"/>
    <row r="4851" s="3" customFormat="1" x14ac:dyDescent="0.25"/>
    <row r="4852" s="3" customFormat="1" x14ac:dyDescent="0.25"/>
    <row r="4853" s="3" customFormat="1" x14ac:dyDescent="0.25"/>
    <row r="4854" s="3" customFormat="1" x14ac:dyDescent="0.25"/>
    <row r="4855" s="3" customFormat="1" x14ac:dyDescent="0.25"/>
    <row r="4856" s="3" customFormat="1" x14ac:dyDescent="0.25"/>
    <row r="4857" s="3" customFormat="1" x14ac:dyDescent="0.25"/>
    <row r="4858" s="3" customFormat="1" x14ac:dyDescent="0.25"/>
    <row r="4859" s="3" customFormat="1" x14ac:dyDescent="0.25"/>
    <row r="4860" s="3" customFormat="1" x14ac:dyDescent="0.25"/>
    <row r="4861" s="3" customFormat="1" x14ac:dyDescent="0.25"/>
    <row r="4862" s="3" customFormat="1" x14ac:dyDescent="0.25"/>
    <row r="4863" s="3" customFormat="1" x14ac:dyDescent="0.25"/>
    <row r="4864" s="3" customFormat="1" x14ac:dyDescent="0.25"/>
    <row r="4865" s="3" customFormat="1" x14ac:dyDescent="0.25"/>
    <row r="4866" s="3" customFormat="1" x14ac:dyDescent="0.25"/>
    <row r="4867" s="3" customFormat="1" x14ac:dyDescent="0.25"/>
    <row r="4868" s="3" customFormat="1" x14ac:dyDescent="0.25"/>
    <row r="4869" s="3" customFormat="1" x14ac:dyDescent="0.25"/>
    <row r="4870" s="3" customFormat="1" x14ac:dyDescent="0.25"/>
    <row r="4871" s="3" customFormat="1" x14ac:dyDescent="0.25"/>
    <row r="4872" s="3" customFormat="1" x14ac:dyDescent="0.25"/>
    <row r="4873" s="3" customFormat="1" x14ac:dyDescent="0.25"/>
    <row r="4874" s="3" customFormat="1" x14ac:dyDescent="0.25"/>
    <row r="4875" s="3" customFormat="1" x14ac:dyDescent="0.25"/>
    <row r="4876" s="3" customFormat="1" x14ac:dyDescent="0.25"/>
    <row r="4877" s="3" customFormat="1" x14ac:dyDescent="0.25"/>
    <row r="4878" s="3" customFormat="1" x14ac:dyDescent="0.25"/>
    <row r="4879" s="3" customFormat="1" x14ac:dyDescent="0.25"/>
    <row r="4880" s="3" customFormat="1" x14ac:dyDescent="0.25"/>
    <row r="4881" s="3" customFormat="1" x14ac:dyDescent="0.25"/>
    <row r="4882" s="3" customFormat="1" x14ac:dyDescent="0.25"/>
    <row r="4883" s="3" customFormat="1" x14ac:dyDescent="0.25"/>
    <row r="4884" s="3" customFormat="1" x14ac:dyDescent="0.25"/>
    <row r="4885" s="3" customFormat="1" x14ac:dyDescent="0.25"/>
    <row r="4886" s="3" customFormat="1" x14ac:dyDescent="0.25"/>
    <row r="4887" s="3" customFormat="1" x14ac:dyDescent="0.25"/>
    <row r="4888" s="3" customFormat="1" x14ac:dyDescent="0.25"/>
    <row r="4889" s="3" customFormat="1" x14ac:dyDescent="0.25"/>
    <row r="4890" s="3" customFormat="1" x14ac:dyDescent="0.25"/>
    <row r="4891" s="3" customFormat="1" x14ac:dyDescent="0.25"/>
    <row r="4892" s="3" customFormat="1" x14ac:dyDescent="0.25"/>
    <row r="4893" s="3" customFormat="1" x14ac:dyDescent="0.25"/>
    <row r="4894" s="3" customFormat="1" x14ac:dyDescent="0.25"/>
    <row r="4895" s="3" customFormat="1" x14ac:dyDescent="0.25"/>
    <row r="4896" s="3" customFormat="1" x14ac:dyDescent="0.25"/>
    <row r="4897" s="3" customFormat="1" x14ac:dyDescent="0.25"/>
    <row r="4898" s="3" customFormat="1" x14ac:dyDescent="0.25"/>
    <row r="4899" s="3" customFormat="1" x14ac:dyDescent="0.25"/>
    <row r="4900" s="3" customFormat="1" x14ac:dyDescent="0.25"/>
    <row r="4901" s="3" customFormat="1" x14ac:dyDescent="0.25"/>
    <row r="4902" s="3" customFormat="1" x14ac:dyDescent="0.25"/>
    <row r="4903" s="3" customFormat="1" x14ac:dyDescent="0.25"/>
    <row r="4904" s="3" customFormat="1" x14ac:dyDescent="0.25"/>
    <row r="4905" s="3" customFormat="1" x14ac:dyDescent="0.25"/>
    <row r="4906" s="3" customFormat="1" x14ac:dyDescent="0.25"/>
    <row r="4907" s="3" customFormat="1" x14ac:dyDescent="0.25"/>
    <row r="4908" s="3" customFormat="1" x14ac:dyDescent="0.25"/>
    <row r="4909" s="3" customFormat="1" x14ac:dyDescent="0.25"/>
    <row r="4910" s="3" customFormat="1" x14ac:dyDescent="0.25"/>
    <row r="4911" s="3" customFormat="1" x14ac:dyDescent="0.25"/>
    <row r="4912" s="3" customFormat="1" x14ac:dyDescent="0.25"/>
    <row r="4913" s="3" customFormat="1" x14ac:dyDescent="0.25"/>
    <row r="4914" s="3" customFormat="1" x14ac:dyDescent="0.25"/>
    <row r="4915" s="3" customFormat="1" x14ac:dyDescent="0.25"/>
    <row r="4916" s="3" customFormat="1" x14ac:dyDescent="0.25"/>
    <row r="4917" s="3" customFormat="1" x14ac:dyDescent="0.25"/>
    <row r="4918" s="3" customFormat="1" x14ac:dyDescent="0.25"/>
    <row r="4919" s="3" customFormat="1" x14ac:dyDescent="0.25"/>
    <row r="4920" s="3" customFormat="1" x14ac:dyDescent="0.25"/>
    <row r="4921" s="3" customFormat="1" x14ac:dyDescent="0.25"/>
    <row r="4922" s="3" customFormat="1" x14ac:dyDescent="0.25"/>
    <row r="4923" s="3" customFormat="1" x14ac:dyDescent="0.25"/>
    <row r="4924" s="3" customFormat="1" x14ac:dyDescent="0.25"/>
    <row r="4925" s="3" customFormat="1" x14ac:dyDescent="0.25"/>
    <row r="4926" s="3" customFormat="1" x14ac:dyDescent="0.25"/>
    <row r="4927" s="3" customFormat="1" x14ac:dyDescent="0.25"/>
    <row r="4928" s="3" customFormat="1" x14ac:dyDescent="0.25"/>
    <row r="4929" s="3" customFormat="1" x14ac:dyDescent="0.25"/>
    <row r="4930" s="3" customFormat="1" x14ac:dyDescent="0.25"/>
    <row r="4931" s="3" customFormat="1" x14ac:dyDescent="0.25"/>
    <row r="4932" s="3" customFormat="1" x14ac:dyDescent="0.25"/>
    <row r="4933" s="3" customFormat="1" x14ac:dyDescent="0.25"/>
    <row r="4934" s="3" customFormat="1" x14ac:dyDescent="0.25"/>
    <row r="4935" s="3" customFormat="1" x14ac:dyDescent="0.25"/>
    <row r="4936" s="3" customFormat="1" x14ac:dyDescent="0.25"/>
    <row r="4937" s="3" customFormat="1" x14ac:dyDescent="0.25"/>
    <row r="4938" s="3" customFormat="1" x14ac:dyDescent="0.25"/>
    <row r="4939" s="3" customFormat="1" x14ac:dyDescent="0.25"/>
    <row r="4940" s="3" customFormat="1" x14ac:dyDescent="0.25"/>
    <row r="4941" s="3" customFormat="1" x14ac:dyDescent="0.25"/>
    <row r="4942" s="3" customFormat="1" x14ac:dyDescent="0.25"/>
    <row r="4943" s="3" customFormat="1" x14ac:dyDescent="0.25"/>
    <row r="4944" s="3" customFormat="1" x14ac:dyDescent="0.25"/>
    <row r="4945" s="3" customFormat="1" x14ac:dyDescent="0.25"/>
    <row r="4946" s="3" customFormat="1" x14ac:dyDescent="0.25"/>
    <row r="4947" s="3" customFormat="1" x14ac:dyDescent="0.25"/>
    <row r="4948" s="3" customFormat="1" x14ac:dyDescent="0.25"/>
    <row r="4949" s="3" customFormat="1" x14ac:dyDescent="0.25"/>
    <row r="4950" s="3" customFormat="1" x14ac:dyDescent="0.25"/>
    <row r="4951" s="3" customFormat="1" x14ac:dyDescent="0.25"/>
    <row r="4952" s="3" customFormat="1" x14ac:dyDescent="0.25"/>
    <row r="4953" s="3" customFormat="1" x14ac:dyDescent="0.25"/>
    <row r="4954" s="3" customFormat="1" x14ac:dyDescent="0.25"/>
    <row r="4955" s="3" customFormat="1" x14ac:dyDescent="0.25"/>
    <row r="4956" s="3" customFormat="1" x14ac:dyDescent="0.25"/>
    <row r="4957" s="3" customFormat="1" x14ac:dyDescent="0.25"/>
    <row r="4958" s="3" customFormat="1" x14ac:dyDescent="0.25"/>
    <row r="4959" s="3" customFormat="1" x14ac:dyDescent="0.25"/>
    <row r="4960" s="3" customFormat="1" x14ac:dyDescent="0.25"/>
    <row r="4961" s="3" customFormat="1" x14ac:dyDescent="0.25"/>
    <row r="4962" s="3" customFormat="1" x14ac:dyDescent="0.25"/>
    <row r="4963" s="3" customFormat="1" x14ac:dyDescent="0.25"/>
    <row r="4964" s="3" customFormat="1" x14ac:dyDescent="0.25"/>
    <row r="4965" s="3" customFormat="1" x14ac:dyDescent="0.25"/>
    <row r="4966" s="3" customFormat="1" x14ac:dyDescent="0.25"/>
    <row r="4967" s="3" customFormat="1" x14ac:dyDescent="0.25"/>
    <row r="4968" s="3" customFormat="1" x14ac:dyDescent="0.25"/>
    <row r="4969" s="3" customFormat="1" x14ac:dyDescent="0.25"/>
    <row r="4970" s="3" customFormat="1" x14ac:dyDescent="0.25"/>
    <row r="4971" s="3" customFormat="1" x14ac:dyDescent="0.25"/>
    <row r="4972" s="3" customFormat="1" x14ac:dyDescent="0.25"/>
    <row r="4973" s="3" customFormat="1" x14ac:dyDescent="0.25"/>
    <row r="4974" s="3" customFormat="1" x14ac:dyDescent="0.25"/>
    <row r="4975" s="3" customFormat="1" x14ac:dyDescent="0.25"/>
    <row r="4976" s="3" customFormat="1" x14ac:dyDescent="0.25"/>
    <row r="4977" s="3" customFormat="1" x14ac:dyDescent="0.25"/>
    <row r="4978" s="3" customFormat="1" x14ac:dyDescent="0.25"/>
    <row r="4979" s="3" customFormat="1" x14ac:dyDescent="0.25"/>
    <row r="4980" s="3" customFormat="1" x14ac:dyDescent="0.25"/>
    <row r="4981" s="3" customFormat="1" x14ac:dyDescent="0.25"/>
    <row r="4982" s="3" customFormat="1" x14ac:dyDescent="0.25"/>
    <row r="4983" s="3" customFormat="1" x14ac:dyDescent="0.25"/>
    <row r="4984" s="3" customFormat="1" x14ac:dyDescent="0.25"/>
    <row r="4985" s="3" customFormat="1" x14ac:dyDescent="0.25"/>
    <row r="4986" s="3" customFormat="1" x14ac:dyDescent="0.25"/>
    <row r="4987" s="3" customFormat="1" x14ac:dyDescent="0.25"/>
    <row r="4988" s="3" customFormat="1" x14ac:dyDescent="0.25"/>
    <row r="4989" s="3" customFormat="1" x14ac:dyDescent="0.25"/>
    <row r="4990" s="3" customFormat="1" x14ac:dyDescent="0.25"/>
    <row r="4991" s="3" customFormat="1" x14ac:dyDescent="0.25"/>
    <row r="4992" s="3" customFormat="1" x14ac:dyDescent="0.25"/>
    <row r="4993" s="3" customFormat="1" x14ac:dyDescent="0.25"/>
    <row r="4994" s="3" customFormat="1" x14ac:dyDescent="0.25"/>
    <row r="4995" s="3" customFormat="1" x14ac:dyDescent="0.25"/>
    <row r="4996" s="3" customFormat="1" x14ac:dyDescent="0.25"/>
    <row r="4997" s="3" customFormat="1" x14ac:dyDescent="0.25"/>
    <row r="4998" s="3" customFormat="1" x14ac:dyDescent="0.25"/>
    <row r="4999" s="3" customFormat="1" x14ac:dyDescent="0.25"/>
    <row r="5000" s="3" customFormat="1" x14ac:dyDescent="0.25"/>
    <row r="5001" s="3" customFormat="1" x14ac:dyDescent="0.25"/>
    <row r="5002" s="3" customFormat="1" x14ac:dyDescent="0.25"/>
    <row r="5003" s="3" customFormat="1" x14ac:dyDescent="0.25"/>
    <row r="5004" s="3" customFormat="1" x14ac:dyDescent="0.25"/>
    <row r="5005" s="3" customFormat="1" x14ac:dyDescent="0.25"/>
    <row r="5006" s="3" customFormat="1" x14ac:dyDescent="0.25"/>
    <row r="5007" s="3" customFormat="1" x14ac:dyDescent="0.25"/>
    <row r="5008" s="3" customFormat="1" x14ac:dyDescent="0.25"/>
    <row r="5009" s="3" customFormat="1" x14ac:dyDescent="0.25"/>
    <row r="5010" s="3" customFormat="1" x14ac:dyDescent="0.25"/>
    <row r="5011" s="3" customFormat="1" x14ac:dyDescent="0.25"/>
    <row r="5012" s="3" customFormat="1" x14ac:dyDescent="0.25"/>
    <row r="5013" s="3" customFormat="1" x14ac:dyDescent="0.25"/>
    <row r="5014" s="3" customFormat="1" x14ac:dyDescent="0.25"/>
    <row r="5015" s="3" customFormat="1" x14ac:dyDescent="0.25"/>
    <row r="5016" s="3" customFormat="1" x14ac:dyDescent="0.25"/>
    <row r="5017" s="3" customFormat="1" x14ac:dyDescent="0.25"/>
    <row r="5018" s="3" customFormat="1" x14ac:dyDescent="0.25"/>
    <row r="5019" s="3" customFormat="1" x14ac:dyDescent="0.25"/>
    <row r="5020" s="3" customFormat="1" x14ac:dyDescent="0.25"/>
    <row r="5021" s="3" customFormat="1" x14ac:dyDescent="0.25"/>
    <row r="5022" s="3" customFormat="1" x14ac:dyDescent="0.25"/>
    <row r="5023" s="3" customFormat="1" x14ac:dyDescent="0.25"/>
    <row r="5024" s="3" customFormat="1" x14ac:dyDescent="0.25"/>
    <row r="5025" s="3" customFormat="1" x14ac:dyDescent="0.25"/>
    <row r="5026" s="3" customFormat="1" x14ac:dyDescent="0.25"/>
    <row r="5027" s="3" customFormat="1" x14ac:dyDescent="0.25"/>
    <row r="5028" s="3" customFormat="1" x14ac:dyDescent="0.25"/>
    <row r="5029" s="3" customFormat="1" x14ac:dyDescent="0.25"/>
    <row r="5030" s="3" customFormat="1" x14ac:dyDescent="0.25"/>
    <row r="5031" s="3" customFormat="1" x14ac:dyDescent="0.25"/>
    <row r="5032" s="3" customFormat="1" x14ac:dyDescent="0.25"/>
    <row r="5033" s="3" customFormat="1" x14ac:dyDescent="0.25"/>
    <row r="5034" s="3" customFormat="1" x14ac:dyDescent="0.25"/>
    <row r="5035" s="3" customFormat="1" x14ac:dyDescent="0.25"/>
    <row r="5036" s="3" customFormat="1" x14ac:dyDescent="0.25"/>
    <row r="5037" s="3" customFormat="1" x14ac:dyDescent="0.25"/>
    <row r="5038" s="3" customFormat="1" x14ac:dyDescent="0.25"/>
    <row r="5039" s="3" customFormat="1" x14ac:dyDescent="0.25"/>
    <row r="5040" s="3" customFormat="1" x14ac:dyDescent="0.25"/>
    <row r="5041" s="3" customFormat="1" x14ac:dyDescent="0.25"/>
    <row r="5042" s="3" customFormat="1" x14ac:dyDescent="0.25"/>
    <row r="5043" s="3" customFormat="1" x14ac:dyDescent="0.25"/>
    <row r="5044" s="3" customFormat="1" x14ac:dyDescent="0.25"/>
    <row r="5045" s="3" customFormat="1" x14ac:dyDescent="0.25"/>
    <row r="5046" s="3" customFormat="1" x14ac:dyDescent="0.25"/>
    <row r="5047" s="3" customFormat="1" x14ac:dyDescent="0.25"/>
    <row r="5048" s="3" customFormat="1" x14ac:dyDescent="0.25"/>
    <row r="5049" s="3" customFormat="1" x14ac:dyDescent="0.25"/>
    <row r="5050" s="3" customFormat="1" x14ac:dyDescent="0.25"/>
    <row r="5051" s="3" customFormat="1" x14ac:dyDescent="0.25"/>
    <row r="5052" s="3" customFormat="1" x14ac:dyDescent="0.25"/>
    <row r="5053" s="3" customFormat="1" x14ac:dyDescent="0.25"/>
    <row r="5054" s="3" customFormat="1" x14ac:dyDescent="0.25"/>
    <row r="5055" s="3" customFormat="1" x14ac:dyDescent="0.25"/>
    <row r="5056" s="3" customFormat="1" x14ac:dyDescent="0.25"/>
    <row r="5057" s="3" customFormat="1" x14ac:dyDescent="0.25"/>
    <row r="5058" s="3" customFormat="1" x14ac:dyDescent="0.25"/>
    <row r="5059" s="3" customFormat="1" x14ac:dyDescent="0.25"/>
    <row r="5060" s="3" customFormat="1" x14ac:dyDescent="0.25"/>
    <row r="5061" s="3" customFormat="1" x14ac:dyDescent="0.25"/>
    <row r="5062" s="3" customFormat="1" x14ac:dyDescent="0.25"/>
    <row r="5063" s="3" customFormat="1" x14ac:dyDescent="0.25"/>
    <row r="5064" s="3" customFormat="1" x14ac:dyDescent="0.25"/>
    <row r="5065" s="3" customFormat="1" x14ac:dyDescent="0.25"/>
    <row r="5066" s="3" customFormat="1" x14ac:dyDescent="0.25"/>
    <row r="5067" s="3" customFormat="1" x14ac:dyDescent="0.25"/>
    <row r="5068" s="3" customFormat="1" x14ac:dyDescent="0.25"/>
    <row r="5069" s="3" customFormat="1" x14ac:dyDescent="0.25"/>
    <row r="5070" s="3" customFormat="1" x14ac:dyDescent="0.25"/>
    <row r="5071" s="3" customFormat="1" x14ac:dyDescent="0.25"/>
    <row r="5072" s="3" customFormat="1" x14ac:dyDescent="0.25"/>
    <row r="5073" s="3" customFormat="1" x14ac:dyDescent="0.25"/>
    <row r="5074" s="3" customFormat="1" x14ac:dyDescent="0.25"/>
    <row r="5075" s="3" customFormat="1" x14ac:dyDescent="0.25"/>
    <row r="5076" s="3" customFormat="1" x14ac:dyDescent="0.25"/>
    <row r="5077" s="3" customFormat="1" x14ac:dyDescent="0.25"/>
    <row r="5078" s="3" customFormat="1" x14ac:dyDescent="0.25"/>
    <row r="5079" s="3" customFormat="1" x14ac:dyDescent="0.25"/>
    <row r="5080" s="3" customFormat="1" x14ac:dyDescent="0.25"/>
    <row r="5081" s="3" customFormat="1" x14ac:dyDescent="0.25"/>
    <row r="5082" s="3" customFormat="1" x14ac:dyDescent="0.25"/>
    <row r="5083" s="3" customFormat="1" x14ac:dyDescent="0.25"/>
    <row r="5084" s="3" customFormat="1" x14ac:dyDescent="0.25"/>
    <row r="5085" s="3" customFormat="1" x14ac:dyDescent="0.25"/>
    <row r="5086" s="3" customFormat="1" x14ac:dyDescent="0.25"/>
    <row r="5087" s="3" customFormat="1" x14ac:dyDescent="0.25"/>
    <row r="5088" s="3" customFormat="1" x14ac:dyDescent="0.25"/>
    <row r="5089" s="3" customFormat="1" x14ac:dyDescent="0.25"/>
    <row r="5090" s="3" customFormat="1" x14ac:dyDescent="0.25"/>
    <row r="5091" s="3" customFormat="1" x14ac:dyDescent="0.25"/>
    <row r="5092" s="3" customFormat="1" x14ac:dyDescent="0.25"/>
    <row r="5093" s="3" customFormat="1" x14ac:dyDescent="0.25"/>
    <row r="5094" s="3" customFormat="1" x14ac:dyDescent="0.25"/>
    <row r="5095" s="3" customFormat="1" x14ac:dyDescent="0.25"/>
    <row r="5096" s="3" customFormat="1" x14ac:dyDescent="0.25"/>
    <row r="5097" s="3" customFormat="1" x14ac:dyDescent="0.25"/>
    <row r="5098" s="3" customFormat="1" x14ac:dyDescent="0.25"/>
    <row r="5099" s="3" customFormat="1" x14ac:dyDescent="0.25"/>
    <row r="5100" s="3" customFormat="1" x14ac:dyDescent="0.25"/>
    <row r="5101" s="3" customFormat="1" x14ac:dyDescent="0.25"/>
    <row r="5102" s="3" customFormat="1" x14ac:dyDescent="0.25"/>
    <row r="5103" s="3" customFormat="1" x14ac:dyDescent="0.25"/>
    <row r="5104" s="3" customFormat="1" x14ac:dyDescent="0.25"/>
    <row r="5105" s="3" customFormat="1" x14ac:dyDescent="0.25"/>
    <row r="5106" s="3" customFormat="1" x14ac:dyDescent="0.25"/>
    <row r="5107" s="3" customFormat="1" x14ac:dyDescent="0.25"/>
    <row r="5108" s="3" customFormat="1" x14ac:dyDescent="0.25"/>
    <row r="5109" s="3" customFormat="1" x14ac:dyDescent="0.25"/>
    <row r="5110" s="3" customFormat="1" x14ac:dyDescent="0.25"/>
    <row r="5111" s="3" customFormat="1" x14ac:dyDescent="0.25"/>
    <row r="5112" s="3" customFormat="1" x14ac:dyDescent="0.25"/>
    <row r="5113" s="3" customFormat="1" x14ac:dyDescent="0.25"/>
    <row r="5114" s="3" customFormat="1" x14ac:dyDescent="0.25"/>
    <row r="5115" s="3" customFormat="1" x14ac:dyDescent="0.25"/>
    <row r="5116" s="3" customFormat="1" x14ac:dyDescent="0.25"/>
    <row r="5117" s="3" customFormat="1" x14ac:dyDescent="0.25"/>
    <row r="5118" s="3" customFormat="1" x14ac:dyDescent="0.25"/>
    <row r="5119" s="3" customFormat="1" x14ac:dyDescent="0.25"/>
    <row r="5120" s="3" customFormat="1" x14ac:dyDescent="0.25"/>
    <row r="5121" s="3" customFormat="1" x14ac:dyDescent="0.25"/>
    <row r="5122" s="3" customFormat="1" x14ac:dyDescent="0.25"/>
    <row r="5123" s="3" customFormat="1" x14ac:dyDescent="0.25"/>
    <row r="5124" s="3" customFormat="1" x14ac:dyDescent="0.25"/>
    <row r="5125" s="3" customFormat="1" x14ac:dyDescent="0.25"/>
    <row r="5126" s="3" customFormat="1" x14ac:dyDescent="0.25"/>
    <row r="5127" s="3" customFormat="1" x14ac:dyDescent="0.25"/>
    <row r="5128" s="3" customFormat="1" x14ac:dyDescent="0.25"/>
    <row r="5129" s="3" customFormat="1" x14ac:dyDescent="0.25"/>
    <row r="5130" s="3" customFormat="1" x14ac:dyDescent="0.25"/>
    <row r="5131" s="3" customFormat="1" x14ac:dyDescent="0.25"/>
    <row r="5132" s="3" customFormat="1" x14ac:dyDescent="0.25"/>
    <row r="5133" s="3" customFormat="1" x14ac:dyDescent="0.25"/>
    <row r="5134" s="3" customFormat="1" x14ac:dyDescent="0.25"/>
    <row r="5135" s="3" customFormat="1" x14ac:dyDescent="0.25"/>
    <row r="5136" s="3" customFormat="1" x14ac:dyDescent="0.25"/>
    <row r="5137" s="3" customFormat="1" x14ac:dyDescent="0.25"/>
    <row r="5138" s="3" customFormat="1" x14ac:dyDescent="0.25"/>
    <row r="5139" s="3" customFormat="1" x14ac:dyDescent="0.25"/>
    <row r="5140" s="3" customFormat="1" x14ac:dyDescent="0.25"/>
    <row r="5141" s="3" customFormat="1" x14ac:dyDescent="0.25"/>
    <row r="5142" s="3" customFormat="1" x14ac:dyDescent="0.25"/>
    <row r="5143" s="3" customFormat="1" x14ac:dyDescent="0.25"/>
    <row r="5144" s="3" customFormat="1" x14ac:dyDescent="0.25"/>
    <row r="5145" s="3" customFormat="1" x14ac:dyDescent="0.25"/>
    <row r="5146" s="3" customFormat="1" x14ac:dyDescent="0.25"/>
    <row r="5147" s="3" customFormat="1" x14ac:dyDescent="0.25"/>
    <row r="5148" s="3" customFormat="1" x14ac:dyDescent="0.25"/>
    <row r="5149" s="3" customFormat="1" x14ac:dyDescent="0.25"/>
    <row r="5150" s="3" customFormat="1" x14ac:dyDescent="0.25"/>
    <row r="5151" s="3" customFormat="1" x14ac:dyDescent="0.25"/>
    <row r="5152" s="3" customFormat="1" x14ac:dyDescent="0.25"/>
    <row r="5153" s="3" customFormat="1" x14ac:dyDescent="0.25"/>
    <row r="5154" s="3" customFormat="1" x14ac:dyDescent="0.25"/>
    <row r="5155" s="3" customFormat="1" x14ac:dyDescent="0.25"/>
    <row r="5156" s="3" customFormat="1" x14ac:dyDescent="0.25"/>
    <row r="5157" s="3" customFormat="1" x14ac:dyDescent="0.25"/>
    <row r="5158" s="3" customFormat="1" x14ac:dyDescent="0.25"/>
    <row r="5159" s="3" customFormat="1" x14ac:dyDescent="0.25"/>
    <row r="5160" s="3" customFormat="1" x14ac:dyDescent="0.25"/>
    <row r="5161" s="3" customFormat="1" x14ac:dyDescent="0.25"/>
    <row r="5162" s="3" customFormat="1" x14ac:dyDescent="0.25"/>
    <row r="5163" s="3" customFormat="1" x14ac:dyDescent="0.25"/>
    <row r="5164" s="3" customFormat="1" x14ac:dyDescent="0.25"/>
    <row r="5165" s="3" customFormat="1" x14ac:dyDescent="0.25"/>
    <row r="5166" s="3" customFormat="1" x14ac:dyDescent="0.25"/>
    <row r="5167" s="3" customFormat="1" x14ac:dyDescent="0.25"/>
    <row r="5168" s="3" customFormat="1" x14ac:dyDescent="0.25"/>
    <row r="5169" s="3" customFormat="1" x14ac:dyDescent="0.25"/>
    <row r="5170" s="3" customFormat="1" x14ac:dyDescent="0.25"/>
    <row r="5171" s="3" customFormat="1" x14ac:dyDescent="0.25"/>
    <row r="5172" s="3" customFormat="1" x14ac:dyDescent="0.25"/>
    <row r="5173" s="3" customFormat="1" x14ac:dyDescent="0.25"/>
    <row r="5174" s="3" customFormat="1" x14ac:dyDescent="0.25"/>
    <row r="5175" s="3" customFormat="1" x14ac:dyDescent="0.25"/>
    <row r="5176" s="3" customFormat="1" x14ac:dyDescent="0.25"/>
    <row r="5177" s="3" customFormat="1" x14ac:dyDescent="0.25"/>
    <row r="5178" s="3" customFormat="1" x14ac:dyDescent="0.25"/>
    <row r="5179" s="3" customFormat="1" x14ac:dyDescent="0.25"/>
    <row r="5180" s="3" customFormat="1" x14ac:dyDescent="0.25"/>
    <row r="5181" s="3" customFormat="1" x14ac:dyDescent="0.25"/>
    <row r="5182" s="3" customFormat="1" x14ac:dyDescent="0.25"/>
    <row r="5183" s="3" customFormat="1" x14ac:dyDescent="0.25"/>
    <row r="5184" s="3" customFormat="1" x14ac:dyDescent="0.25"/>
    <row r="5185" s="3" customFormat="1" x14ac:dyDescent="0.25"/>
    <row r="5186" s="3" customFormat="1" x14ac:dyDescent="0.25"/>
    <row r="5187" s="3" customFormat="1" x14ac:dyDescent="0.25"/>
    <row r="5188" s="3" customFormat="1" x14ac:dyDescent="0.25"/>
    <row r="5189" s="3" customFormat="1" x14ac:dyDescent="0.25"/>
    <row r="5190" s="3" customFormat="1" x14ac:dyDescent="0.25"/>
    <row r="5191" s="3" customFormat="1" x14ac:dyDescent="0.25"/>
    <row r="5192" s="3" customFormat="1" x14ac:dyDescent="0.25"/>
    <row r="5193" s="3" customFormat="1" x14ac:dyDescent="0.25"/>
    <row r="5194" s="3" customFormat="1" x14ac:dyDescent="0.25"/>
    <row r="5195" s="3" customFormat="1" x14ac:dyDescent="0.25"/>
    <row r="5196" s="3" customFormat="1" x14ac:dyDescent="0.25"/>
    <row r="5197" s="3" customFormat="1" x14ac:dyDescent="0.25"/>
    <row r="5198" s="3" customFormat="1" x14ac:dyDescent="0.25"/>
    <row r="5199" s="3" customFormat="1" x14ac:dyDescent="0.25"/>
    <row r="5200" s="3" customFormat="1" x14ac:dyDescent="0.25"/>
    <row r="5201" s="3" customFormat="1" x14ac:dyDescent="0.25"/>
    <row r="5202" s="3" customFormat="1" x14ac:dyDescent="0.25"/>
    <row r="5203" s="3" customFormat="1" x14ac:dyDescent="0.25"/>
    <row r="5204" s="3" customFormat="1" x14ac:dyDescent="0.25"/>
    <row r="5205" s="3" customFormat="1" x14ac:dyDescent="0.25"/>
    <row r="5206" s="3" customFormat="1" x14ac:dyDescent="0.25"/>
    <row r="5207" s="3" customFormat="1" x14ac:dyDescent="0.25"/>
    <row r="5208" s="3" customFormat="1" x14ac:dyDescent="0.25"/>
    <row r="5209" s="3" customFormat="1" x14ac:dyDescent="0.25"/>
    <row r="5210" s="3" customFormat="1" x14ac:dyDescent="0.25"/>
    <row r="5211" s="3" customFormat="1" x14ac:dyDescent="0.25"/>
    <row r="5212" s="3" customFormat="1" x14ac:dyDescent="0.25"/>
    <row r="5213" s="3" customFormat="1" x14ac:dyDescent="0.25"/>
    <row r="5214" s="3" customFormat="1" x14ac:dyDescent="0.25"/>
    <row r="5215" s="3" customFormat="1" x14ac:dyDescent="0.25"/>
    <row r="5216" s="3" customFormat="1" x14ac:dyDescent="0.25"/>
    <row r="5217" s="3" customFormat="1" x14ac:dyDescent="0.25"/>
    <row r="5218" s="3" customFormat="1" x14ac:dyDescent="0.25"/>
    <row r="5219" s="3" customFormat="1" x14ac:dyDescent="0.25"/>
    <row r="5220" s="3" customFormat="1" x14ac:dyDescent="0.25"/>
    <row r="5221" s="3" customFormat="1" x14ac:dyDescent="0.25"/>
    <row r="5222" s="3" customFormat="1" x14ac:dyDescent="0.25"/>
    <row r="5223" s="3" customFormat="1" x14ac:dyDescent="0.25"/>
    <row r="5224" s="3" customFormat="1" x14ac:dyDescent="0.25"/>
    <row r="5225" s="3" customFormat="1" x14ac:dyDescent="0.25"/>
    <row r="5226" s="3" customFormat="1" x14ac:dyDescent="0.25"/>
    <row r="5227" s="3" customFormat="1" x14ac:dyDescent="0.25"/>
    <row r="5228" s="3" customFormat="1" x14ac:dyDescent="0.25"/>
    <row r="5229" s="3" customFormat="1" x14ac:dyDescent="0.25"/>
    <row r="5230" s="3" customFormat="1" x14ac:dyDescent="0.25"/>
    <row r="5231" s="3" customFormat="1" x14ac:dyDescent="0.25"/>
    <row r="5232" s="3" customFormat="1" x14ac:dyDescent="0.25"/>
    <row r="5233" s="3" customFormat="1" x14ac:dyDescent="0.25"/>
    <row r="5234" s="3" customFormat="1" x14ac:dyDescent="0.25"/>
    <row r="5235" s="3" customFormat="1" x14ac:dyDescent="0.25"/>
    <row r="5236" s="3" customFormat="1" x14ac:dyDescent="0.25"/>
    <row r="5237" s="3" customFormat="1" x14ac:dyDescent="0.25"/>
    <row r="5238" s="3" customFormat="1" x14ac:dyDescent="0.25"/>
    <row r="5239" s="3" customFormat="1" x14ac:dyDescent="0.25"/>
    <row r="5240" s="3" customFormat="1" x14ac:dyDescent="0.25"/>
    <row r="5241" s="3" customFormat="1" x14ac:dyDescent="0.25"/>
    <row r="5242" s="3" customFormat="1" x14ac:dyDescent="0.25"/>
    <row r="5243" s="3" customFormat="1" x14ac:dyDescent="0.25"/>
    <row r="5244" s="3" customFormat="1" x14ac:dyDescent="0.25"/>
    <row r="5245" s="3" customFormat="1" x14ac:dyDescent="0.25"/>
    <row r="5246" s="3" customFormat="1" x14ac:dyDescent="0.25"/>
    <row r="5247" s="3" customFormat="1" x14ac:dyDescent="0.25"/>
    <row r="5248" s="3" customFormat="1" x14ac:dyDescent="0.25"/>
    <row r="5249" s="3" customFormat="1" x14ac:dyDescent="0.25"/>
    <row r="5250" s="3" customFormat="1" x14ac:dyDescent="0.25"/>
    <row r="5251" s="3" customFormat="1" x14ac:dyDescent="0.25"/>
    <row r="5252" s="3" customFormat="1" x14ac:dyDescent="0.25"/>
    <row r="5253" s="3" customFormat="1" x14ac:dyDescent="0.25"/>
    <row r="5254" s="3" customFormat="1" x14ac:dyDescent="0.25"/>
    <row r="5255" s="3" customFormat="1" x14ac:dyDescent="0.25"/>
    <row r="5256" s="3" customFormat="1" x14ac:dyDescent="0.25"/>
    <row r="5257" s="3" customFormat="1" x14ac:dyDescent="0.25"/>
    <row r="5258" s="3" customFormat="1" x14ac:dyDescent="0.25"/>
    <row r="5259" s="3" customFormat="1" x14ac:dyDescent="0.25"/>
    <row r="5260" s="3" customFormat="1" x14ac:dyDescent="0.25"/>
    <row r="5261" s="3" customFormat="1" x14ac:dyDescent="0.25"/>
    <row r="5262" s="3" customFormat="1" x14ac:dyDescent="0.25"/>
    <row r="5263" s="3" customFormat="1" x14ac:dyDescent="0.25"/>
    <row r="5264" s="3" customFormat="1" x14ac:dyDescent="0.25"/>
    <row r="5265" s="3" customFormat="1" x14ac:dyDescent="0.25"/>
    <row r="5266" s="3" customFormat="1" x14ac:dyDescent="0.25"/>
    <row r="5267" s="3" customFormat="1" x14ac:dyDescent="0.25"/>
    <row r="5268" s="3" customFormat="1" x14ac:dyDescent="0.25"/>
    <row r="5269" s="3" customFormat="1" x14ac:dyDescent="0.25"/>
    <row r="5270" s="3" customFormat="1" x14ac:dyDescent="0.25"/>
    <row r="5271" s="3" customFormat="1" x14ac:dyDescent="0.25"/>
    <row r="5272" s="3" customFormat="1" x14ac:dyDescent="0.25"/>
    <row r="5273" s="3" customFormat="1" x14ac:dyDescent="0.25"/>
    <row r="5274" s="3" customFormat="1" x14ac:dyDescent="0.25"/>
    <row r="5275" s="3" customFormat="1" x14ac:dyDescent="0.25"/>
    <row r="5276" s="3" customFormat="1" x14ac:dyDescent="0.25"/>
    <row r="5277" s="3" customFormat="1" x14ac:dyDescent="0.25"/>
    <row r="5278" s="3" customFormat="1" x14ac:dyDescent="0.25"/>
    <row r="5279" s="3" customFormat="1" x14ac:dyDescent="0.25"/>
    <row r="5280" s="3" customFormat="1" x14ac:dyDescent="0.25"/>
    <row r="5281" s="3" customFormat="1" x14ac:dyDescent="0.25"/>
    <row r="5282" s="3" customFormat="1" x14ac:dyDescent="0.25"/>
    <row r="5283" s="3" customFormat="1" x14ac:dyDescent="0.25"/>
    <row r="5284" s="3" customFormat="1" x14ac:dyDescent="0.25"/>
    <row r="5285" s="3" customFormat="1" x14ac:dyDescent="0.25"/>
    <row r="5286" s="3" customFormat="1" x14ac:dyDescent="0.25"/>
    <row r="5287" s="3" customFormat="1" x14ac:dyDescent="0.25"/>
    <row r="5288" s="3" customFormat="1" x14ac:dyDescent="0.25"/>
    <row r="5289" s="3" customFormat="1" x14ac:dyDescent="0.25"/>
    <row r="5290" s="3" customFormat="1" x14ac:dyDescent="0.25"/>
    <row r="5291" s="3" customFormat="1" x14ac:dyDescent="0.25"/>
    <row r="5292" s="3" customFormat="1" x14ac:dyDescent="0.25"/>
    <row r="5293" s="3" customFormat="1" x14ac:dyDescent="0.25"/>
    <row r="5294" s="3" customFormat="1" x14ac:dyDescent="0.25"/>
    <row r="5295" s="3" customFormat="1" x14ac:dyDescent="0.25"/>
    <row r="5296" s="3" customFormat="1" x14ac:dyDescent="0.25"/>
    <row r="5297" s="3" customFormat="1" x14ac:dyDescent="0.25"/>
    <row r="5298" s="3" customFormat="1" x14ac:dyDescent="0.25"/>
    <row r="5299" s="3" customFormat="1" x14ac:dyDescent="0.25"/>
    <row r="5300" s="3" customFormat="1" x14ac:dyDescent="0.25"/>
    <row r="5301" s="3" customFormat="1" x14ac:dyDescent="0.25"/>
    <row r="5302" s="3" customFormat="1" x14ac:dyDescent="0.25"/>
    <row r="5303" s="3" customFormat="1" x14ac:dyDescent="0.25"/>
    <row r="5304" s="3" customFormat="1" x14ac:dyDescent="0.25"/>
    <row r="5305" s="3" customFormat="1" x14ac:dyDescent="0.25"/>
    <row r="5306" s="3" customFormat="1" x14ac:dyDescent="0.25"/>
    <row r="5307" s="3" customFormat="1" x14ac:dyDescent="0.25"/>
    <row r="5308" s="3" customFormat="1" x14ac:dyDescent="0.25"/>
    <row r="5309" s="3" customFormat="1" x14ac:dyDescent="0.25"/>
    <row r="5310" s="3" customFormat="1" x14ac:dyDescent="0.25"/>
    <row r="5311" s="3" customFormat="1" x14ac:dyDescent="0.25"/>
    <row r="5312" s="3" customFormat="1" x14ac:dyDescent="0.25"/>
    <row r="5313" s="3" customFormat="1" x14ac:dyDescent="0.25"/>
    <row r="5314" s="3" customFormat="1" x14ac:dyDescent="0.25"/>
    <row r="5315" s="3" customFormat="1" x14ac:dyDescent="0.25"/>
    <row r="5316" s="3" customFormat="1" x14ac:dyDescent="0.25"/>
    <row r="5317" s="3" customFormat="1" x14ac:dyDescent="0.25"/>
    <row r="5318" s="3" customFormat="1" x14ac:dyDescent="0.25"/>
    <row r="5319" s="3" customFormat="1" x14ac:dyDescent="0.25"/>
    <row r="5320" s="3" customFormat="1" x14ac:dyDescent="0.25"/>
    <row r="5321" s="3" customFormat="1" x14ac:dyDescent="0.25"/>
    <row r="5322" s="3" customFormat="1" x14ac:dyDescent="0.25"/>
    <row r="5323" s="3" customFormat="1" x14ac:dyDescent="0.25"/>
    <row r="5324" s="3" customFormat="1" x14ac:dyDescent="0.25"/>
    <row r="5325" s="3" customFormat="1" x14ac:dyDescent="0.25"/>
    <row r="5326" s="3" customFormat="1" x14ac:dyDescent="0.25"/>
    <row r="5327" s="3" customFormat="1" x14ac:dyDescent="0.25"/>
    <row r="5328" s="3" customFormat="1" x14ac:dyDescent="0.25"/>
    <row r="5329" s="3" customFormat="1" x14ac:dyDescent="0.25"/>
    <row r="5330" s="3" customFormat="1" x14ac:dyDescent="0.25"/>
    <row r="5331" s="3" customFormat="1" x14ac:dyDescent="0.25"/>
    <row r="5332" s="3" customFormat="1" x14ac:dyDescent="0.25"/>
    <row r="5333" s="3" customFormat="1" x14ac:dyDescent="0.25"/>
    <row r="5334" s="3" customFormat="1" x14ac:dyDescent="0.25"/>
    <row r="5335" s="3" customFormat="1" x14ac:dyDescent="0.25"/>
    <row r="5336" s="3" customFormat="1" x14ac:dyDescent="0.25"/>
    <row r="5337" s="3" customFormat="1" x14ac:dyDescent="0.25"/>
    <row r="5338" s="3" customFormat="1" x14ac:dyDescent="0.25"/>
    <row r="5339" s="3" customFormat="1" x14ac:dyDescent="0.25"/>
    <row r="5340" s="3" customFormat="1" x14ac:dyDescent="0.25"/>
    <row r="5341" s="3" customFormat="1" x14ac:dyDescent="0.25"/>
    <row r="5342" s="3" customFormat="1" x14ac:dyDescent="0.25"/>
    <row r="5343" s="3" customFormat="1" x14ac:dyDescent="0.25"/>
    <row r="5344" s="3" customFormat="1" x14ac:dyDescent="0.25"/>
    <row r="5345" s="3" customFormat="1" x14ac:dyDescent="0.25"/>
    <row r="5346" s="3" customFormat="1" x14ac:dyDescent="0.25"/>
    <row r="5347" s="3" customFormat="1" x14ac:dyDescent="0.25"/>
    <row r="5348" s="3" customFormat="1" x14ac:dyDescent="0.25"/>
    <row r="5349" s="3" customFormat="1" x14ac:dyDescent="0.25"/>
    <row r="5350" s="3" customFormat="1" x14ac:dyDescent="0.25"/>
    <row r="5351" s="3" customFormat="1" x14ac:dyDescent="0.25"/>
    <row r="5352" s="3" customFormat="1" x14ac:dyDescent="0.25"/>
    <row r="5353" s="3" customFormat="1" x14ac:dyDescent="0.25"/>
    <row r="5354" s="3" customFormat="1" x14ac:dyDescent="0.25"/>
    <row r="5355" s="3" customFormat="1" x14ac:dyDescent="0.25"/>
    <row r="5356" s="3" customFormat="1" x14ac:dyDescent="0.25"/>
    <row r="5357" s="3" customFormat="1" x14ac:dyDescent="0.25"/>
    <row r="5358" s="3" customFormat="1" x14ac:dyDescent="0.25"/>
    <row r="5359" s="3" customFormat="1" x14ac:dyDescent="0.25"/>
    <row r="5360" s="3" customFormat="1" x14ac:dyDescent="0.25"/>
    <row r="5361" s="3" customFormat="1" x14ac:dyDescent="0.25"/>
    <row r="5362" s="3" customFormat="1" x14ac:dyDescent="0.25"/>
    <row r="5363" s="3" customFormat="1" x14ac:dyDescent="0.25"/>
    <row r="5364" s="3" customFormat="1" x14ac:dyDescent="0.25"/>
    <row r="5365" s="3" customFormat="1" x14ac:dyDescent="0.25"/>
    <row r="5366" s="3" customFormat="1" x14ac:dyDescent="0.25"/>
    <row r="5367" s="3" customFormat="1" x14ac:dyDescent="0.25"/>
    <row r="5368" s="3" customFormat="1" x14ac:dyDescent="0.25"/>
    <row r="5369" s="3" customFormat="1" x14ac:dyDescent="0.25"/>
    <row r="5370" s="3" customFormat="1" x14ac:dyDescent="0.25"/>
    <row r="5371" s="3" customFormat="1" x14ac:dyDescent="0.25"/>
    <row r="5372" s="3" customFormat="1" x14ac:dyDescent="0.25"/>
    <row r="5373" s="3" customFormat="1" x14ac:dyDescent="0.25"/>
    <row r="5374" s="3" customFormat="1" x14ac:dyDescent="0.25"/>
    <row r="5375" s="3" customFormat="1" x14ac:dyDescent="0.25"/>
    <row r="5376" s="3" customFormat="1" x14ac:dyDescent="0.25"/>
    <row r="5377" s="3" customFormat="1" x14ac:dyDescent="0.25"/>
    <row r="5378" s="3" customFormat="1" x14ac:dyDescent="0.25"/>
    <row r="5379" s="3" customFormat="1" x14ac:dyDescent="0.25"/>
    <row r="5380" s="3" customFormat="1" x14ac:dyDescent="0.25"/>
    <row r="5381" s="3" customFormat="1" x14ac:dyDescent="0.25"/>
    <row r="5382" s="3" customFormat="1" x14ac:dyDescent="0.25"/>
    <row r="5383" s="3" customFormat="1" x14ac:dyDescent="0.25"/>
    <row r="5384" s="3" customFormat="1" x14ac:dyDescent="0.25"/>
    <row r="5385" s="3" customFormat="1" x14ac:dyDescent="0.25"/>
    <row r="5386" s="3" customFormat="1" x14ac:dyDescent="0.25"/>
    <row r="5387" s="3" customFormat="1" x14ac:dyDescent="0.25"/>
    <row r="5388" s="3" customFormat="1" x14ac:dyDescent="0.25"/>
    <row r="5389" s="3" customFormat="1" x14ac:dyDescent="0.25"/>
    <row r="5390" s="3" customFormat="1" x14ac:dyDescent="0.25"/>
    <row r="5391" s="3" customFormat="1" x14ac:dyDescent="0.25"/>
    <row r="5392" s="3" customFormat="1" x14ac:dyDescent="0.25"/>
    <row r="5393" s="3" customFormat="1" x14ac:dyDescent="0.25"/>
    <row r="5394" s="3" customFormat="1" x14ac:dyDescent="0.25"/>
    <row r="5395" s="3" customFormat="1" x14ac:dyDescent="0.25"/>
    <row r="5396" s="3" customFormat="1" x14ac:dyDescent="0.25"/>
    <row r="5397" s="3" customFormat="1" x14ac:dyDescent="0.25"/>
    <row r="5398" s="3" customFormat="1" x14ac:dyDescent="0.25"/>
    <row r="5399" s="3" customFormat="1" x14ac:dyDescent="0.25"/>
    <row r="5400" s="3" customFormat="1" x14ac:dyDescent="0.25"/>
    <row r="5401" s="3" customFormat="1" x14ac:dyDescent="0.25"/>
    <row r="5402" s="3" customFormat="1" x14ac:dyDescent="0.25"/>
    <row r="5403" s="3" customFormat="1" x14ac:dyDescent="0.25"/>
    <row r="5404" s="3" customFormat="1" x14ac:dyDescent="0.25"/>
    <row r="5405" s="3" customFormat="1" x14ac:dyDescent="0.25"/>
    <row r="5406" s="3" customFormat="1" x14ac:dyDescent="0.25"/>
    <row r="5407" s="3" customFormat="1" x14ac:dyDescent="0.25"/>
    <row r="5408" s="3" customFormat="1" x14ac:dyDescent="0.25"/>
    <row r="5409" s="3" customFormat="1" x14ac:dyDescent="0.25"/>
    <row r="5410" s="3" customFormat="1" x14ac:dyDescent="0.25"/>
    <row r="5411" s="3" customFormat="1" x14ac:dyDescent="0.25"/>
    <row r="5412" s="3" customFormat="1" x14ac:dyDescent="0.25"/>
    <row r="5413" s="3" customFormat="1" x14ac:dyDescent="0.25"/>
    <row r="5414" s="3" customFormat="1" x14ac:dyDescent="0.25"/>
    <row r="5415" s="3" customFormat="1" x14ac:dyDescent="0.25"/>
    <row r="5416" s="3" customFormat="1" x14ac:dyDescent="0.25"/>
    <row r="5417" s="3" customFormat="1" x14ac:dyDescent="0.25"/>
    <row r="5418" s="3" customFormat="1" x14ac:dyDescent="0.25"/>
    <row r="5419" s="3" customFormat="1" x14ac:dyDescent="0.25"/>
    <row r="5420" s="3" customFormat="1" x14ac:dyDescent="0.25"/>
    <row r="5421" s="3" customFormat="1" x14ac:dyDescent="0.25"/>
    <row r="5422" s="3" customFormat="1" x14ac:dyDescent="0.25"/>
    <row r="5423" s="3" customFormat="1" x14ac:dyDescent="0.25"/>
    <row r="5424" s="3" customFormat="1" x14ac:dyDescent="0.25"/>
    <row r="5425" s="3" customFormat="1" x14ac:dyDescent="0.25"/>
    <row r="5426" s="3" customFormat="1" x14ac:dyDescent="0.25"/>
    <row r="5427" s="3" customFormat="1" x14ac:dyDescent="0.25"/>
    <row r="5428" s="3" customFormat="1" x14ac:dyDescent="0.25"/>
    <row r="5429" s="3" customFormat="1" x14ac:dyDescent="0.25"/>
    <row r="5430" s="3" customFormat="1" x14ac:dyDescent="0.25"/>
    <row r="5431" s="3" customFormat="1" x14ac:dyDescent="0.25"/>
    <row r="5432" s="3" customFormat="1" x14ac:dyDescent="0.25"/>
    <row r="5433" s="3" customFormat="1" x14ac:dyDescent="0.25"/>
    <row r="5434" s="3" customFormat="1" x14ac:dyDescent="0.25"/>
    <row r="5435" s="3" customFormat="1" x14ac:dyDescent="0.25"/>
    <row r="5436" s="3" customFormat="1" x14ac:dyDescent="0.25"/>
    <row r="5437" s="3" customFormat="1" x14ac:dyDescent="0.25"/>
    <row r="5438" s="3" customFormat="1" x14ac:dyDescent="0.25"/>
    <row r="5439" s="3" customFormat="1" x14ac:dyDescent="0.25"/>
    <row r="5440" s="3" customFormat="1" x14ac:dyDescent="0.25"/>
    <row r="5441" s="3" customFormat="1" x14ac:dyDescent="0.25"/>
    <row r="5442" s="3" customFormat="1" x14ac:dyDescent="0.25"/>
    <row r="5443" s="3" customFormat="1" x14ac:dyDescent="0.25"/>
    <row r="5444" s="3" customFormat="1" x14ac:dyDescent="0.25"/>
    <row r="5445" s="3" customFormat="1" x14ac:dyDescent="0.25"/>
    <row r="5446" s="3" customFormat="1" x14ac:dyDescent="0.25"/>
    <row r="5447" s="3" customFormat="1" x14ac:dyDescent="0.25"/>
    <row r="5448" s="3" customFormat="1" x14ac:dyDescent="0.25"/>
    <row r="5449" s="3" customFormat="1" x14ac:dyDescent="0.25"/>
    <row r="5450" s="3" customFormat="1" x14ac:dyDescent="0.25"/>
    <row r="5451" s="3" customFormat="1" x14ac:dyDescent="0.25"/>
    <row r="5452" s="3" customFormat="1" x14ac:dyDescent="0.25"/>
    <row r="5453" s="3" customFormat="1" x14ac:dyDescent="0.25"/>
    <row r="5454" s="3" customFormat="1" x14ac:dyDescent="0.25"/>
    <row r="5455" s="3" customFormat="1" x14ac:dyDescent="0.25"/>
    <row r="5456" s="3" customFormat="1" x14ac:dyDescent="0.25"/>
    <row r="5457" s="3" customFormat="1" x14ac:dyDescent="0.25"/>
    <row r="5458" s="3" customFormat="1" x14ac:dyDescent="0.25"/>
    <row r="5459" s="3" customFormat="1" x14ac:dyDescent="0.25"/>
    <row r="5460" s="3" customFormat="1" x14ac:dyDescent="0.25"/>
    <row r="5461" s="3" customFormat="1" x14ac:dyDescent="0.25"/>
    <row r="5462" s="3" customFormat="1" x14ac:dyDescent="0.25"/>
    <row r="5463" s="3" customFormat="1" x14ac:dyDescent="0.25"/>
    <row r="5464" s="3" customFormat="1" x14ac:dyDescent="0.25"/>
    <row r="5465" s="3" customFormat="1" x14ac:dyDescent="0.25"/>
    <row r="5466" s="3" customFormat="1" x14ac:dyDescent="0.25"/>
    <row r="5467" s="3" customFormat="1" x14ac:dyDescent="0.25"/>
    <row r="5468" s="3" customFormat="1" x14ac:dyDescent="0.25"/>
    <row r="5469" s="3" customFormat="1" x14ac:dyDescent="0.25"/>
    <row r="5470" s="3" customFormat="1" x14ac:dyDescent="0.25"/>
    <row r="5471" s="3" customFormat="1" x14ac:dyDescent="0.25"/>
    <row r="5472" s="3" customFormat="1" x14ac:dyDescent="0.25"/>
    <row r="5473" s="3" customFormat="1" x14ac:dyDescent="0.25"/>
    <row r="5474" s="3" customFormat="1" x14ac:dyDescent="0.25"/>
    <row r="5475" s="3" customFormat="1" x14ac:dyDescent="0.25"/>
    <row r="5476" s="3" customFormat="1" x14ac:dyDescent="0.25"/>
    <row r="5477" s="3" customFormat="1" x14ac:dyDescent="0.25"/>
    <row r="5478" s="3" customFormat="1" x14ac:dyDescent="0.25"/>
    <row r="5479" s="3" customFormat="1" x14ac:dyDescent="0.25"/>
    <row r="5480" s="3" customFormat="1" x14ac:dyDescent="0.25"/>
    <row r="5481" s="3" customFormat="1" x14ac:dyDescent="0.25"/>
    <row r="5482" s="3" customFormat="1" x14ac:dyDescent="0.25"/>
    <row r="5483" s="3" customFormat="1" x14ac:dyDescent="0.25"/>
    <row r="5484" s="3" customFormat="1" x14ac:dyDescent="0.25"/>
    <row r="5485" s="3" customFormat="1" x14ac:dyDescent="0.25"/>
    <row r="5486" s="3" customFormat="1" x14ac:dyDescent="0.25"/>
    <row r="5487" s="3" customFormat="1" x14ac:dyDescent="0.25"/>
    <row r="5488" s="3" customFormat="1" x14ac:dyDescent="0.25"/>
    <row r="5489" s="3" customFormat="1" x14ac:dyDescent="0.25"/>
    <row r="5490" s="3" customFormat="1" x14ac:dyDescent="0.25"/>
    <row r="5491" s="3" customFormat="1" x14ac:dyDescent="0.25"/>
    <row r="5492" s="3" customFormat="1" x14ac:dyDescent="0.25"/>
    <row r="5493" s="3" customFormat="1" x14ac:dyDescent="0.25"/>
    <row r="5494" s="3" customFormat="1" x14ac:dyDescent="0.25"/>
    <row r="5495" s="3" customFormat="1" x14ac:dyDescent="0.25"/>
    <row r="5496" s="3" customFormat="1" x14ac:dyDescent="0.25"/>
    <row r="5497" s="3" customFormat="1" x14ac:dyDescent="0.25"/>
    <row r="5498" s="3" customFormat="1" x14ac:dyDescent="0.25"/>
    <row r="5499" s="3" customFormat="1" x14ac:dyDescent="0.25"/>
    <row r="5500" s="3" customFormat="1" x14ac:dyDescent="0.25"/>
    <row r="5501" s="3" customFormat="1" x14ac:dyDescent="0.25"/>
    <row r="5502" s="3" customFormat="1" x14ac:dyDescent="0.25"/>
    <row r="5503" s="3" customFormat="1" x14ac:dyDescent="0.25"/>
    <row r="5504" s="3" customFormat="1" x14ac:dyDescent="0.25"/>
    <row r="5505" s="3" customFormat="1" x14ac:dyDescent="0.25"/>
    <row r="5506" s="3" customFormat="1" x14ac:dyDescent="0.25"/>
    <row r="5507" s="3" customFormat="1" x14ac:dyDescent="0.25"/>
    <row r="5508" s="3" customFormat="1" x14ac:dyDescent="0.25"/>
    <row r="5509" s="3" customFormat="1" x14ac:dyDescent="0.25"/>
    <row r="5510" s="3" customFormat="1" x14ac:dyDescent="0.25"/>
    <row r="5511" s="3" customFormat="1" x14ac:dyDescent="0.25"/>
    <row r="5512" s="3" customFormat="1" x14ac:dyDescent="0.25"/>
    <row r="5513" s="3" customFormat="1" x14ac:dyDescent="0.25"/>
    <row r="5514" s="3" customFormat="1" x14ac:dyDescent="0.25"/>
    <row r="5515" s="3" customFormat="1" x14ac:dyDescent="0.25"/>
    <row r="5516" s="3" customFormat="1" x14ac:dyDescent="0.25"/>
    <row r="5517" s="3" customFormat="1" x14ac:dyDescent="0.25"/>
    <row r="5518" s="3" customFormat="1" x14ac:dyDescent="0.25"/>
    <row r="5519" s="3" customFormat="1" x14ac:dyDescent="0.25"/>
    <row r="5520" s="3" customFormat="1" x14ac:dyDescent="0.25"/>
    <row r="5521" s="3" customFormat="1" x14ac:dyDescent="0.25"/>
    <row r="5522" s="3" customFormat="1" x14ac:dyDescent="0.25"/>
    <row r="5523" s="3" customFormat="1" x14ac:dyDescent="0.25"/>
    <row r="5524" s="3" customFormat="1" x14ac:dyDescent="0.25"/>
    <row r="5525" s="3" customFormat="1" x14ac:dyDescent="0.25"/>
    <row r="5526" s="3" customFormat="1" x14ac:dyDescent="0.25"/>
    <row r="5527" s="3" customFormat="1" x14ac:dyDescent="0.25"/>
    <row r="5528" s="3" customFormat="1" x14ac:dyDescent="0.25"/>
    <row r="5529" s="3" customFormat="1" x14ac:dyDescent="0.25"/>
    <row r="5530" s="3" customFormat="1" x14ac:dyDescent="0.25"/>
    <row r="5531" s="3" customFormat="1" x14ac:dyDescent="0.25"/>
    <row r="5532" s="3" customFormat="1" x14ac:dyDescent="0.25"/>
    <row r="5533" s="3" customFormat="1" x14ac:dyDescent="0.25"/>
    <row r="5534" s="3" customFormat="1" x14ac:dyDescent="0.25"/>
    <row r="5535" s="3" customFormat="1" x14ac:dyDescent="0.25"/>
    <row r="5536" s="3" customFormat="1" x14ac:dyDescent="0.25"/>
    <row r="5537" s="3" customFormat="1" x14ac:dyDescent="0.25"/>
    <row r="5538" s="3" customFormat="1" x14ac:dyDescent="0.25"/>
    <row r="5539" s="3" customFormat="1" x14ac:dyDescent="0.25"/>
    <row r="5540" s="3" customFormat="1" x14ac:dyDescent="0.25"/>
    <row r="5541" s="3" customFormat="1" x14ac:dyDescent="0.25"/>
    <row r="5542" s="3" customFormat="1" x14ac:dyDescent="0.25"/>
    <row r="5543" s="3" customFormat="1" x14ac:dyDescent="0.25"/>
    <row r="5544" s="3" customFormat="1" x14ac:dyDescent="0.25"/>
    <row r="5545" s="3" customFormat="1" x14ac:dyDescent="0.25"/>
    <row r="5546" s="3" customFormat="1" x14ac:dyDescent="0.25"/>
    <row r="5547" s="3" customFormat="1" x14ac:dyDescent="0.25"/>
    <row r="5548" s="3" customFormat="1" x14ac:dyDescent="0.25"/>
    <row r="5549" s="3" customFormat="1" x14ac:dyDescent="0.25"/>
    <row r="5550" s="3" customFormat="1" x14ac:dyDescent="0.25"/>
    <row r="5551" s="3" customFormat="1" x14ac:dyDescent="0.25"/>
    <row r="5552" s="3" customFormat="1" x14ac:dyDescent="0.25"/>
    <row r="5553" s="3" customFormat="1" x14ac:dyDescent="0.25"/>
    <row r="5554" s="3" customFormat="1" x14ac:dyDescent="0.25"/>
    <row r="5555" s="3" customFormat="1" x14ac:dyDescent="0.25"/>
    <row r="5556" s="3" customFormat="1" x14ac:dyDescent="0.25"/>
    <row r="5557" s="3" customFormat="1" x14ac:dyDescent="0.25"/>
    <row r="5558" s="3" customFormat="1" x14ac:dyDescent="0.25"/>
    <row r="5559" s="3" customFormat="1" x14ac:dyDescent="0.25"/>
    <row r="5560" s="3" customFormat="1" x14ac:dyDescent="0.25"/>
    <row r="5561" s="3" customFormat="1" x14ac:dyDescent="0.25"/>
    <row r="5562" s="3" customFormat="1" x14ac:dyDescent="0.25"/>
    <row r="5563" s="3" customFormat="1" x14ac:dyDescent="0.25"/>
    <row r="5564" s="3" customFormat="1" x14ac:dyDescent="0.25"/>
    <row r="5565" s="3" customFormat="1" x14ac:dyDescent="0.25"/>
    <row r="5566" s="3" customFormat="1" x14ac:dyDescent="0.25"/>
    <row r="5567" s="3" customFormat="1" x14ac:dyDescent="0.25"/>
    <row r="5568" s="3" customFormat="1" x14ac:dyDescent="0.25"/>
    <row r="5569" s="3" customFormat="1" x14ac:dyDescent="0.25"/>
    <row r="5570" s="3" customFormat="1" x14ac:dyDescent="0.25"/>
    <row r="5571" s="3" customFormat="1" x14ac:dyDescent="0.25"/>
    <row r="5572" s="3" customFormat="1" x14ac:dyDescent="0.25"/>
    <row r="5573" s="3" customFormat="1" x14ac:dyDescent="0.25"/>
    <row r="5574" s="3" customFormat="1" x14ac:dyDescent="0.25"/>
    <row r="5575" s="3" customFormat="1" x14ac:dyDescent="0.25"/>
    <row r="5576" s="3" customFormat="1" x14ac:dyDescent="0.25"/>
    <row r="5577" s="3" customFormat="1" x14ac:dyDescent="0.25"/>
    <row r="5578" s="3" customFormat="1" x14ac:dyDescent="0.25"/>
    <row r="5579" s="3" customFormat="1" x14ac:dyDescent="0.25"/>
    <row r="5580" s="3" customFormat="1" x14ac:dyDescent="0.25"/>
    <row r="5581" s="3" customFormat="1" x14ac:dyDescent="0.25"/>
    <row r="5582" s="3" customFormat="1" x14ac:dyDescent="0.25"/>
    <row r="5583" s="3" customFormat="1" x14ac:dyDescent="0.25"/>
    <row r="5584" s="3" customFormat="1" x14ac:dyDescent="0.25"/>
    <row r="5585" s="3" customFormat="1" x14ac:dyDescent="0.25"/>
    <row r="5586" s="3" customFormat="1" x14ac:dyDescent="0.25"/>
    <row r="5587" s="3" customFormat="1" x14ac:dyDescent="0.25"/>
    <row r="5588" s="3" customFormat="1" x14ac:dyDescent="0.25"/>
    <row r="5589" s="3" customFormat="1" x14ac:dyDescent="0.25"/>
    <row r="5590" s="3" customFormat="1" x14ac:dyDescent="0.25"/>
    <row r="5591" s="3" customFormat="1" x14ac:dyDescent="0.25"/>
    <row r="5592" s="3" customFormat="1" x14ac:dyDescent="0.25"/>
    <row r="5593" s="3" customFormat="1" x14ac:dyDescent="0.25"/>
    <row r="5594" s="3" customFormat="1" x14ac:dyDescent="0.25"/>
    <row r="5595" s="3" customFormat="1" x14ac:dyDescent="0.25"/>
    <row r="5596" s="3" customFormat="1" x14ac:dyDescent="0.25"/>
    <row r="5597" s="3" customFormat="1" x14ac:dyDescent="0.25"/>
    <row r="5598" s="3" customFormat="1" x14ac:dyDescent="0.25"/>
    <row r="5599" s="3" customFormat="1" x14ac:dyDescent="0.25"/>
    <row r="5600" s="3" customFormat="1" x14ac:dyDescent="0.25"/>
    <row r="5601" s="3" customFormat="1" x14ac:dyDescent="0.25"/>
    <row r="5602" s="3" customFormat="1" x14ac:dyDescent="0.25"/>
    <row r="5603" s="3" customFormat="1" x14ac:dyDescent="0.25"/>
    <row r="5604" s="3" customFormat="1" x14ac:dyDescent="0.25"/>
    <row r="5605" s="3" customFormat="1" x14ac:dyDescent="0.25"/>
    <row r="5606" s="3" customFormat="1" x14ac:dyDescent="0.25"/>
    <row r="5607" s="3" customFormat="1" x14ac:dyDescent="0.25"/>
    <row r="5608" s="3" customFormat="1" x14ac:dyDescent="0.25"/>
    <row r="5609" s="3" customFormat="1" x14ac:dyDescent="0.25"/>
    <row r="5610" s="3" customFormat="1" x14ac:dyDescent="0.25"/>
    <row r="5611" s="3" customFormat="1" x14ac:dyDescent="0.25"/>
    <row r="5612" s="3" customFormat="1" x14ac:dyDescent="0.25"/>
    <row r="5613" s="3" customFormat="1" x14ac:dyDescent="0.25"/>
    <row r="5614" s="3" customFormat="1" x14ac:dyDescent="0.25"/>
    <row r="5615" s="3" customFormat="1" x14ac:dyDescent="0.25"/>
    <row r="5616" s="3" customFormat="1" x14ac:dyDescent="0.25"/>
    <row r="5617" s="3" customFormat="1" x14ac:dyDescent="0.25"/>
    <row r="5618" s="3" customFormat="1" x14ac:dyDescent="0.25"/>
    <row r="5619" s="3" customFormat="1" x14ac:dyDescent="0.25"/>
    <row r="5620" s="3" customFormat="1" x14ac:dyDescent="0.25"/>
    <row r="5621" s="3" customFormat="1" x14ac:dyDescent="0.25"/>
    <row r="5622" s="3" customFormat="1" x14ac:dyDescent="0.25"/>
    <row r="5623" s="3" customFormat="1" x14ac:dyDescent="0.25"/>
    <row r="5624" s="3" customFormat="1" x14ac:dyDescent="0.25"/>
    <row r="5625" s="3" customFormat="1" x14ac:dyDescent="0.25"/>
    <row r="5626" s="3" customFormat="1" x14ac:dyDescent="0.25"/>
    <row r="5627" s="3" customFormat="1" x14ac:dyDescent="0.25"/>
    <row r="5628" s="3" customFormat="1" x14ac:dyDescent="0.25"/>
    <row r="5629" s="3" customFormat="1" x14ac:dyDescent="0.25"/>
    <row r="5630" s="3" customFormat="1" x14ac:dyDescent="0.25"/>
    <row r="5631" s="3" customFormat="1" x14ac:dyDescent="0.25"/>
    <row r="5632" s="3" customFormat="1" x14ac:dyDescent="0.25"/>
    <row r="5633" s="3" customFormat="1" x14ac:dyDescent="0.25"/>
    <row r="5634" s="3" customFormat="1" x14ac:dyDescent="0.25"/>
    <row r="5635" s="3" customFormat="1" x14ac:dyDescent="0.25"/>
    <row r="5636" s="3" customFormat="1" x14ac:dyDescent="0.25"/>
    <row r="5637" s="3" customFormat="1" x14ac:dyDescent="0.25"/>
    <row r="5638" s="3" customFormat="1" x14ac:dyDescent="0.25"/>
    <row r="5639" s="3" customFormat="1" x14ac:dyDescent="0.25"/>
    <row r="5640" s="3" customFormat="1" x14ac:dyDescent="0.25"/>
    <row r="5641" s="3" customFormat="1" x14ac:dyDescent="0.25"/>
    <row r="5642" s="3" customFormat="1" x14ac:dyDescent="0.25"/>
    <row r="5643" s="3" customFormat="1" x14ac:dyDescent="0.25"/>
    <row r="5644" s="3" customFormat="1" x14ac:dyDescent="0.25"/>
    <row r="5645" s="3" customFormat="1" x14ac:dyDescent="0.25"/>
    <row r="5646" s="3" customFormat="1" x14ac:dyDescent="0.25"/>
    <row r="5647" s="3" customFormat="1" x14ac:dyDescent="0.25"/>
    <row r="5648" s="3" customFormat="1" x14ac:dyDescent="0.25"/>
    <row r="5649" s="3" customFormat="1" x14ac:dyDescent="0.25"/>
    <row r="5650" s="3" customFormat="1" x14ac:dyDescent="0.25"/>
    <row r="5651" s="3" customFormat="1" x14ac:dyDescent="0.25"/>
    <row r="5652" s="3" customFormat="1" x14ac:dyDescent="0.25"/>
    <row r="5653" s="3" customFormat="1" x14ac:dyDescent="0.25"/>
    <row r="5654" s="3" customFormat="1" x14ac:dyDescent="0.25"/>
    <row r="5655" s="3" customFormat="1" x14ac:dyDescent="0.25"/>
    <row r="5656" s="3" customFormat="1" x14ac:dyDescent="0.25"/>
    <row r="5657" s="3" customFormat="1" x14ac:dyDescent="0.25"/>
    <row r="5658" s="3" customFormat="1" x14ac:dyDescent="0.25"/>
    <row r="5659" s="3" customFormat="1" x14ac:dyDescent="0.25"/>
    <row r="5660" s="3" customFormat="1" x14ac:dyDescent="0.25"/>
    <row r="5661" s="3" customFormat="1" x14ac:dyDescent="0.25"/>
    <row r="5662" s="3" customFormat="1" x14ac:dyDescent="0.25"/>
    <row r="5663" s="3" customFormat="1" x14ac:dyDescent="0.25"/>
    <row r="5664" s="3" customFormat="1" x14ac:dyDescent="0.25"/>
    <row r="5665" s="3" customFormat="1" x14ac:dyDescent="0.25"/>
    <row r="5666" s="3" customFormat="1" x14ac:dyDescent="0.25"/>
    <row r="5667" s="3" customFormat="1" x14ac:dyDescent="0.25"/>
    <row r="5668" s="3" customFormat="1" x14ac:dyDescent="0.25"/>
    <row r="5669" s="3" customFormat="1" x14ac:dyDescent="0.25"/>
    <row r="5670" s="3" customFormat="1" x14ac:dyDescent="0.25"/>
    <row r="5671" s="3" customFormat="1" x14ac:dyDescent="0.25"/>
    <row r="5672" s="3" customFormat="1" x14ac:dyDescent="0.25"/>
    <row r="5673" s="3" customFormat="1" x14ac:dyDescent="0.25"/>
    <row r="5674" s="3" customFormat="1" x14ac:dyDescent="0.25"/>
    <row r="5675" s="3" customFormat="1" x14ac:dyDescent="0.25"/>
    <row r="5676" s="3" customFormat="1" x14ac:dyDescent="0.25"/>
    <row r="5677" s="3" customFormat="1" x14ac:dyDescent="0.25"/>
    <row r="5678" s="3" customFormat="1" x14ac:dyDescent="0.25"/>
    <row r="5679" s="3" customFormat="1" x14ac:dyDescent="0.25"/>
    <row r="5680" s="3" customFormat="1" x14ac:dyDescent="0.25"/>
    <row r="5681" s="3" customFormat="1" x14ac:dyDescent="0.25"/>
    <row r="5682" s="3" customFormat="1" x14ac:dyDescent="0.25"/>
    <row r="5683" s="3" customFormat="1" x14ac:dyDescent="0.25"/>
    <row r="5684" s="3" customFormat="1" x14ac:dyDescent="0.25"/>
    <row r="5685" s="3" customFormat="1" x14ac:dyDescent="0.25"/>
    <row r="5686" s="3" customFormat="1" x14ac:dyDescent="0.25"/>
    <row r="5687" s="3" customFormat="1" x14ac:dyDescent="0.25"/>
    <row r="5688" s="3" customFormat="1" x14ac:dyDescent="0.25"/>
    <row r="5689" s="3" customFormat="1" x14ac:dyDescent="0.25"/>
    <row r="5690" s="3" customFormat="1" x14ac:dyDescent="0.25"/>
    <row r="5691" s="3" customFormat="1" x14ac:dyDescent="0.25"/>
    <row r="5692" s="3" customFormat="1" x14ac:dyDescent="0.25"/>
    <row r="5693" s="3" customFormat="1" x14ac:dyDescent="0.25"/>
    <row r="5694" s="3" customFormat="1" x14ac:dyDescent="0.25"/>
    <row r="5695" s="3" customFormat="1" x14ac:dyDescent="0.25"/>
    <row r="5696" s="3" customFormat="1" x14ac:dyDescent="0.25"/>
    <row r="5697" s="3" customFormat="1" x14ac:dyDescent="0.25"/>
    <row r="5698" s="3" customFormat="1" x14ac:dyDescent="0.25"/>
    <row r="5699" s="3" customFormat="1" x14ac:dyDescent="0.25"/>
    <row r="5700" s="3" customFormat="1" x14ac:dyDescent="0.25"/>
    <row r="5701" s="3" customFormat="1" x14ac:dyDescent="0.25"/>
    <row r="5702" s="3" customFormat="1" x14ac:dyDescent="0.25"/>
    <row r="5703" s="3" customFormat="1" x14ac:dyDescent="0.25"/>
    <row r="5704" s="3" customFormat="1" x14ac:dyDescent="0.25"/>
    <row r="5705" s="3" customFormat="1" x14ac:dyDescent="0.25"/>
    <row r="5706" s="3" customFormat="1" x14ac:dyDescent="0.25"/>
    <row r="5707" s="3" customFormat="1" x14ac:dyDescent="0.25"/>
    <row r="5708" s="3" customFormat="1" x14ac:dyDescent="0.25"/>
    <row r="5709" s="3" customFormat="1" x14ac:dyDescent="0.25"/>
    <row r="5710" s="3" customFormat="1" x14ac:dyDescent="0.25"/>
    <row r="5711" s="3" customFormat="1" x14ac:dyDescent="0.25"/>
    <row r="5712" s="3" customFormat="1" x14ac:dyDescent="0.25"/>
    <row r="5713" s="3" customFormat="1" x14ac:dyDescent="0.25"/>
    <row r="5714" s="3" customFormat="1" x14ac:dyDescent="0.25"/>
    <row r="5715" s="3" customFormat="1" x14ac:dyDescent="0.25"/>
    <row r="5716" s="3" customFormat="1" x14ac:dyDescent="0.25"/>
    <row r="5717" s="3" customFormat="1" x14ac:dyDescent="0.25"/>
    <row r="5718" s="3" customFormat="1" x14ac:dyDescent="0.25"/>
    <row r="5719" s="3" customFormat="1" x14ac:dyDescent="0.25"/>
    <row r="5720" s="3" customFormat="1" x14ac:dyDescent="0.25"/>
    <row r="5721" s="3" customFormat="1" x14ac:dyDescent="0.25"/>
    <row r="5722" s="3" customFormat="1" x14ac:dyDescent="0.25"/>
    <row r="5723" s="3" customFormat="1" x14ac:dyDescent="0.25"/>
    <row r="5724" s="3" customFormat="1" x14ac:dyDescent="0.25"/>
    <row r="5725" s="3" customFormat="1" x14ac:dyDescent="0.25"/>
    <row r="5726" s="3" customFormat="1" x14ac:dyDescent="0.25"/>
    <row r="5727" s="3" customFormat="1" x14ac:dyDescent="0.25"/>
    <row r="5728" s="3" customFormat="1" x14ac:dyDescent="0.25"/>
    <row r="5729" s="3" customFormat="1" x14ac:dyDescent="0.25"/>
    <row r="5730" s="3" customFormat="1" x14ac:dyDescent="0.25"/>
    <row r="5731" s="3" customFormat="1" x14ac:dyDescent="0.25"/>
    <row r="5732" s="3" customFormat="1" x14ac:dyDescent="0.25"/>
    <row r="5733" s="3" customFormat="1" x14ac:dyDescent="0.25"/>
    <row r="5734" s="3" customFormat="1" x14ac:dyDescent="0.25"/>
    <row r="5735" s="3" customFormat="1" x14ac:dyDescent="0.25"/>
    <row r="5736" s="3" customFormat="1" x14ac:dyDescent="0.25"/>
    <row r="5737" s="3" customFormat="1" x14ac:dyDescent="0.25"/>
    <row r="5738" s="3" customFormat="1" x14ac:dyDescent="0.25"/>
    <row r="5739" s="3" customFormat="1" x14ac:dyDescent="0.25"/>
    <row r="5740" s="3" customFormat="1" x14ac:dyDescent="0.25"/>
    <row r="5741" s="3" customFormat="1" x14ac:dyDescent="0.25"/>
    <row r="5742" s="3" customFormat="1" x14ac:dyDescent="0.25"/>
    <row r="5743" s="3" customFormat="1" x14ac:dyDescent="0.25"/>
    <row r="5744" s="3" customFormat="1" x14ac:dyDescent="0.25"/>
    <row r="5745" s="3" customFormat="1" x14ac:dyDescent="0.25"/>
    <row r="5746" s="3" customFormat="1" x14ac:dyDescent="0.25"/>
    <row r="5747" s="3" customFormat="1" x14ac:dyDescent="0.25"/>
    <row r="5748" s="3" customFormat="1" x14ac:dyDescent="0.25"/>
    <row r="5749" s="3" customFormat="1" x14ac:dyDescent="0.25"/>
    <row r="5750" s="3" customFormat="1" x14ac:dyDescent="0.25"/>
    <row r="5751" s="3" customFormat="1" x14ac:dyDescent="0.25"/>
    <row r="5752" s="3" customFormat="1" x14ac:dyDescent="0.25"/>
    <row r="5753" s="3" customFormat="1" x14ac:dyDescent="0.25"/>
    <row r="5754" s="3" customFormat="1" x14ac:dyDescent="0.25"/>
    <row r="5755" s="3" customFormat="1" x14ac:dyDescent="0.25"/>
    <row r="5756" s="3" customFormat="1" x14ac:dyDescent="0.25"/>
    <row r="5757" s="3" customFormat="1" x14ac:dyDescent="0.25"/>
    <row r="5758" s="3" customFormat="1" x14ac:dyDescent="0.25"/>
    <row r="5759" s="3" customFormat="1" x14ac:dyDescent="0.25"/>
    <row r="5760" s="3" customFormat="1" x14ac:dyDescent="0.25"/>
    <row r="5761" s="3" customFormat="1" x14ac:dyDescent="0.25"/>
    <row r="5762" s="3" customFormat="1" x14ac:dyDescent="0.25"/>
    <row r="5763" s="3" customFormat="1" x14ac:dyDescent="0.25"/>
    <row r="5764" s="3" customFormat="1" x14ac:dyDescent="0.25"/>
    <row r="5765" s="3" customFormat="1" x14ac:dyDescent="0.25"/>
    <row r="5766" s="3" customFormat="1" x14ac:dyDescent="0.25"/>
    <row r="5767" s="3" customFormat="1" x14ac:dyDescent="0.25"/>
    <row r="5768" s="3" customFormat="1" x14ac:dyDescent="0.25"/>
    <row r="5769" s="3" customFormat="1" x14ac:dyDescent="0.25"/>
    <row r="5770" s="3" customFormat="1" x14ac:dyDescent="0.25"/>
    <row r="5771" s="3" customFormat="1" x14ac:dyDescent="0.25"/>
    <row r="5772" s="3" customFormat="1" x14ac:dyDescent="0.25"/>
    <row r="5773" s="3" customFormat="1" x14ac:dyDescent="0.25"/>
    <row r="5774" s="3" customFormat="1" x14ac:dyDescent="0.25"/>
    <row r="5775" s="3" customFormat="1" x14ac:dyDescent="0.25"/>
    <row r="5776" s="3" customFormat="1" x14ac:dyDescent="0.25"/>
    <row r="5777" s="3" customFormat="1" x14ac:dyDescent="0.25"/>
    <row r="5778" s="3" customFormat="1" x14ac:dyDescent="0.25"/>
    <row r="5779" s="3" customFormat="1" x14ac:dyDescent="0.25"/>
    <row r="5780" s="3" customFormat="1" x14ac:dyDescent="0.25"/>
    <row r="5781" s="3" customFormat="1" x14ac:dyDescent="0.25"/>
    <row r="5782" s="3" customFormat="1" x14ac:dyDescent="0.25"/>
    <row r="5783" s="3" customFormat="1" x14ac:dyDescent="0.25"/>
    <row r="5784" s="3" customFormat="1" x14ac:dyDescent="0.25"/>
    <row r="5785" s="3" customFormat="1" x14ac:dyDescent="0.25"/>
    <row r="5786" s="3" customFormat="1" x14ac:dyDescent="0.25"/>
    <row r="5787" s="3" customFormat="1" x14ac:dyDescent="0.25"/>
    <row r="5788" s="3" customFormat="1" x14ac:dyDescent="0.25"/>
    <row r="5789" s="3" customFormat="1" x14ac:dyDescent="0.25"/>
    <row r="5790" s="3" customFormat="1" x14ac:dyDescent="0.25"/>
    <row r="5791" s="3" customFormat="1" x14ac:dyDescent="0.25"/>
    <row r="5792" s="3" customFormat="1" x14ac:dyDescent="0.25"/>
    <row r="5793" s="3" customFormat="1" x14ac:dyDescent="0.25"/>
    <row r="5794" s="3" customFormat="1" x14ac:dyDescent="0.25"/>
    <row r="5795" s="3" customFormat="1" x14ac:dyDescent="0.25"/>
    <row r="5796" s="3" customFormat="1" x14ac:dyDescent="0.25"/>
    <row r="5797" s="3" customFormat="1" x14ac:dyDescent="0.25"/>
    <row r="5798" s="3" customFormat="1" x14ac:dyDescent="0.25"/>
    <row r="5799" s="3" customFormat="1" x14ac:dyDescent="0.25"/>
    <row r="5800" s="3" customFormat="1" x14ac:dyDescent="0.25"/>
    <row r="5801" s="3" customFormat="1" x14ac:dyDescent="0.25"/>
    <row r="5802" s="3" customFormat="1" x14ac:dyDescent="0.25"/>
    <row r="5803" s="3" customFormat="1" x14ac:dyDescent="0.25"/>
    <row r="5804" s="3" customFormat="1" x14ac:dyDescent="0.25"/>
    <row r="5805" s="3" customFormat="1" x14ac:dyDescent="0.25"/>
    <row r="5806" s="3" customFormat="1" x14ac:dyDescent="0.25"/>
    <row r="5807" s="3" customFormat="1" x14ac:dyDescent="0.25"/>
    <row r="5808" s="3" customFormat="1" x14ac:dyDescent="0.25"/>
    <row r="5809" s="3" customFormat="1" x14ac:dyDescent="0.25"/>
    <row r="5810" s="3" customFormat="1" x14ac:dyDescent="0.25"/>
    <row r="5811" s="3" customFormat="1" x14ac:dyDescent="0.25"/>
    <row r="5812" s="3" customFormat="1" x14ac:dyDescent="0.25"/>
    <row r="5813" s="3" customFormat="1" x14ac:dyDescent="0.25"/>
    <row r="5814" s="3" customFormat="1" x14ac:dyDescent="0.25"/>
    <row r="5815" s="3" customFormat="1" x14ac:dyDescent="0.25"/>
    <row r="5816" s="3" customFormat="1" x14ac:dyDescent="0.25"/>
    <row r="5817" s="3" customFormat="1" x14ac:dyDescent="0.25"/>
    <row r="5818" s="3" customFormat="1" x14ac:dyDescent="0.25"/>
    <row r="5819" s="3" customFormat="1" x14ac:dyDescent="0.25"/>
    <row r="5820" s="3" customFormat="1" x14ac:dyDescent="0.25"/>
    <row r="5821" s="3" customFormat="1" x14ac:dyDescent="0.25"/>
    <row r="5822" s="3" customFormat="1" x14ac:dyDescent="0.25"/>
    <row r="5823" s="3" customFormat="1" x14ac:dyDescent="0.25"/>
    <row r="5824" s="3" customFormat="1" x14ac:dyDescent="0.25"/>
    <row r="5825" s="3" customFormat="1" x14ac:dyDescent="0.25"/>
    <row r="5826" s="3" customFormat="1" x14ac:dyDescent="0.25"/>
    <row r="5827" s="3" customFormat="1" x14ac:dyDescent="0.25"/>
    <row r="5828" s="3" customFormat="1" x14ac:dyDescent="0.25"/>
    <row r="5829" s="3" customFormat="1" x14ac:dyDescent="0.25"/>
    <row r="5830" s="3" customFormat="1" x14ac:dyDescent="0.25"/>
    <row r="5831" s="3" customFormat="1" x14ac:dyDescent="0.25"/>
    <row r="5832" s="3" customFormat="1" x14ac:dyDescent="0.25"/>
    <row r="5833" s="3" customFormat="1" x14ac:dyDescent="0.25"/>
    <row r="5834" s="3" customFormat="1" x14ac:dyDescent="0.25"/>
    <row r="5835" s="3" customFormat="1" x14ac:dyDescent="0.25"/>
    <row r="5836" s="3" customFormat="1" x14ac:dyDescent="0.25"/>
    <row r="5837" s="3" customFormat="1" x14ac:dyDescent="0.25"/>
    <row r="5838" s="3" customFormat="1" x14ac:dyDescent="0.25"/>
    <row r="5839" s="3" customFormat="1" x14ac:dyDescent="0.25"/>
    <row r="5840" s="3" customFormat="1" x14ac:dyDescent="0.25"/>
    <row r="5841" s="3" customFormat="1" x14ac:dyDescent="0.25"/>
    <row r="5842" s="3" customFormat="1" x14ac:dyDescent="0.25"/>
    <row r="5843" s="3" customFormat="1" x14ac:dyDescent="0.25"/>
    <row r="5844" s="3" customFormat="1" x14ac:dyDescent="0.25"/>
    <row r="5845" s="3" customFormat="1" x14ac:dyDescent="0.25"/>
    <row r="5846" s="3" customFormat="1" x14ac:dyDescent="0.25"/>
    <row r="5847" s="3" customFormat="1" x14ac:dyDescent="0.25"/>
    <row r="5848" s="3" customFormat="1" x14ac:dyDescent="0.25"/>
    <row r="5849" s="3" customFormat="1" x14ac:dyDescent="0.25"/>
    <row r="5850" s="3" customFormat="1" x14ac:dyDescent="0.25"/>
    <row r="5851" s="3" customFormat="1" x14ac:dyDescent="0.25"/>
    <row r="5852" s="3" customFormat="1" x14ac:dyDescent="0.25"/>
    <row r="5853" s="3" customFormat="1" x14ac:dyDescent="0.25"/>
    <row r="5854" s="3" customFormat="1" x14ac:dyDescent="0.25"/>
    <row r="5855" s="3" customFormat="1" x14ac:dyDescent="0.25"/>
    <row r="5856" s="3" customFormat="1" x14ac:dyDescent="0.25"/>
    <row r="5857" s="3" customFormat="1" x14ac:dyDescent="0.25"/>
    <row r="5858" s="3" customFormat="1" x14ac:dyDescent="0.25"/>
    <row r="5859" s="3" customFormat="1" x14ac:dyDescent="0.25"/>
    <row r="5860" s="3" customFormat="1" x14ac:dyDescent="0.25"/>
    <row r="5861" s="3" customFormat="1" x14ac:dyDescent="0.25"/>
    <row r="5862" s="3" customFormat="1" x14ac:dyDescent="0.25"/>
    <row r="5863" s="3" customFormat="1" x14ac:dyDescent="0.25"/>
    <row r="5864" s="3" customFormat="1" x14ac:dyDescent="0.25"/>
    <row r="5865" s="3" customFormat="1" x14ac:dyDescent="0.25"/>
    <row r="5866" s="3" customFormat="1" x14ac:dyDescent="0.25"/>
    <row r="5867" s="3" customFormat="1" x14ac:dyDescent="0.25"/>
    <row r="5868" s="3" customFormat="1" x14ac:dyDescent="0.25"/>
    <row r="5869" s="3" customFormat="1" x14ac:dyDescent="0.25"/>
    <row r="5870" s="3" customFormat="1" x14ac:dyDescent="0.25"/>
    <row r="5871" s="3" customFormat="1" x14ac:dyDescent="0.25"/>
    <row r="5872" s="3" customFormat="1" x14ac:dyDescent="0.25"/>
    <row r="5873" s="3" customFormat="1" x14ac:dyDescent="0.25"/>
    <row r="5874" s="3" customFormat="1" x14ac:dyDescent="0.25"/>
    <row r="5875" s="3" customFormat="1" x14ac:dyDescent="0.25"/>
    <row r="5876" s="3" customFormat="1" x14ac:dyDescent="0.25"/>
    <row r="5877" s="3" customFormat="1" x14ac:dyDescent="0.25"/>
    <row r="5878" s="3" customFormat="1" x14ac:dyDescent="0.25"/>
    <row r="5879" s="3" customFormat="1" x14ac:dyDescent="0.25"/>
    <row r="5880" s="3" customFormat="1" x14ac:dyDescent="0.25"/>
    <row r="5881" s="3" customFormat="1" x14ac:dyDescent="0.25"/>
    <row r="5882" s="3" customFormat="1" x14ac:dyDescent="0.25"/>
    <row r="5883" s="3" customFormat="1" x14ac:dyDescent="0.25"/>
    <row r="5884" s="3" customFormat="1" x14ac:dyDescent="0.25"/>
    <row r="5885" s="3" customFormat="1" x14ac:dyDescent="0.25"/>
    <row r="5886" s="3" customFormat="1" x14ac:dyDescent="0.25"/>
    <row r="5887" s="3" customFormat="1" x14ac:dyDescent="0.25"/>
    <row r="5888" s="3" customFormat="1" x14ac:dyDescent="0.25"/>
    <row r="5889" s="3" customFormat="1" x14ac:dyDescent="0.25"/>
    <row r="5890" s="3" customFormat="1" x14ac:dyDescent="0.25"/>
    <row r="5891" s="3" customFormat="1" x14ac:dyDescent="0.25"/>
    <row r="5892" s="3" customFormat="1" x14ac:dyDescent="0.25"/>
    <row r="5893" s="3" customFormat="1" x14ac:dyDescent="0.25"/>
    <row r="5894" s="3" customFormat="1" x14ac:dyDescent="0.25"/>
    <row r="5895" s="3" customFormat="1" x14ac:dyDescent="0.25"/>
    <row r="5896" s="3" customFormat="1" x14ac:dyDescent="0.25"/>
    <row r="5897" s="3" customFormat="1" x14ac:dyDescent="0.25"/>
    <row r="5898" s="3" customFormat="1" x14ac:dyDescent="0.25"/>
    <row r="5899" s="3" customFormat="1" x14ac:dyDescent="0.25"/>
    <row r="5900" s="3" customFormat="1" x14ac:dyDescent="0.25"/>
    <row r="5901" s="3" customFormat="1" x14ac:dyDescent="0.25"/>
    <row r="5902" s="3" customFormat="1" x14ac:dyDescent="0.25"/>
    <row r="5903" s="3" customFormat="1" x14ac:dyDescent="0.25"/>
    <row r="5904" s="3" customFormat="1" x14ac:dyDescent="0.25"/>
    <row r="5905" s="3" customFormat="1" x14ac:dyDescent="0.25"/>
    <row r="5906" s="3" customFormat="1" x14ac:dyDescent="0.25"/>
    <row r="5907" s="3" customFormat="1" x14ac:dyDescent="0.25"/>
    <row r="5908" s="3" customFormat="1" x14ac:dyDescent="0.25"/>
    <row r="5909" s="3" customFormat="1" x14ac:dyDescent="0.25"/>
    <row r="5910" s="3" customFormat="1" x14ac:dyDescent="0.25"/>
    <row r="5911" s="3" customFormat="1" x14ac:dyDescent="0.25"/>
    <row r="5912" s="3" customFormat="1" x14ac:dyDescent="0.25"/>
    <row r="5913" s="3" customFormat="1" x14ac:dyDescent="0.25"/>
    <row r="5914" s="3" customFormat="1" x14ac:dyDescent="0.25"/>
    <row r="5915" s="3" customFormat="1" x14ac:dyDescent="0.25"/>
    <row r="5916" s="3" customFormat="1" x14ac:dyDescent="0.25"/>
    <row r="5917" s="3" customFormat="1" x14ac:dyDescent="0.25"/>
    <row r="5918" s="3" customFormat="1" x14ac:dyDescent="0.25"/>
    <row r="5919" s="3" customFormat="1" x14ac:dyDescent="0.25"/>
    <row r="5920" s="3" customFormat="1" x14ac:dyDescent="0.25"/>
    <row r="5921" s="3" customFormat="1" x14ac:dyDescent="0.25"/>
    <row r="5922" s="3" customFormat="1" x14ac:dyDescent="0.25"/>
    <row r="5923" s="3" customFormat="1" x14ac:dyDescent="0.25"/>
    <row r="5924" s="3" customFormat="1" x14ac:dyDescent="0.25"/>
    <row r="5925" s="3" customFormat="1" x14ac:dyDescent="0.25"/>
    <row r="5926" s="3" customFormat="1" x14ac:dyDescent="0.25"/>
    <row r="5927" s="3" customFormat="1" x14ac:dyDescent="0.25"/>
    <row r="5928" s="3" customFormat="1" x14ac:dyDescent="0.25"/>
    <row r="5929" s="3" customFormat="1" x14ac:dyDescent="0.25"/>
    <row r="5930" s="3" customFormat="1" x14ac:dyDescent="0.25"/>
    <row r="5931" s="3" customFormat="1" x14ac:dyDescent="0.25"/>
    <row r="5932" s="3" customFormat="1" x14ac:dyDescent="0.25"/>
    <row r="5933" s="3" customFormat="1" x14ac:dyDescent="0.25"/>
    <row r="5934" s="3" customFormat="1" x14ac:dyDescent="0.25"/>
    <row r="5935" s="3" customFormat="1" x14ac:dyDescent="0.25"/>
    <row r="5936" s="3" customFormat="1" x14ac:dyDescent="0.25"/>
    <row r="5937" s="3" customFormat="1" x14ac:dyDescent="0.25"/>
    <row r="5938" s="3" customFormat="1" x14ac:dyDescent="0.25"/>
    <row r="5939" s="3" customFormat="1" x14ac:dyDescent="0.25"/>
    <row r="5940" s="3" customFormat="1" x14ac:dyDescent="0.25"/>
    <row r="5941" s="3" customFormat="1" x14ac:dyDescent="0.25"/>
    <row r="5942" s="3" customFormat="1" x14ac:dyDescent="0.25"/>
    <row r="5943" s="3" customFormat="1" x14ac:dyDescent="0.25"/>
    <row r="5944" s="3" customFormat="1" x14ac:dyDescent="0.25"/>
    <row r="5945" s="3" customFormat="1" x14ac:dyDescent="0.25"/>
    <row r="5946" s="3" customFormat="1" x14ac:dyDescent="0.25"/>
    <row r="5947" s="3" customFormat="1" x14ac:dyDescent="0.25"/>
    <row r="5948" s="3" customFormat="1" x14ac:dyDescent="0.25"/>
    <row r="5949" s="3" customFormat="1" x14ac:dyDescent="0.25"/>
    <row r="5950" s="3" customFormat="1" x14ac:dyDescent="0.25"/>
    <row r="5951" s="3" customFormat="1" x14ac:dyDescent="0.25"/>
    <row r="5952" s="3" customFormat="1" x14ac:dyDescent="0.25"/>
    <row r="5953" s="3" customFormat="1" x14ac:dyDescent="0.25"/>
    <row r="5954" s="3" customFormat="1" x14ac:dyDescent="0.25"/>
    <row r="5955" s="3" customFormat="1" x14ac:dyDescent="0.25"/>
    <row r="5956" s="3" customFormat="1" x14ac:dyDescent="0.25"/>
    <row r="5957" s="3" customFormat="1" x14ac:dyDescent="0.25"/>
    <row r="5958" s="3" customFormat="1" x14ac:dyDescent="0.25"/>
    <row r="5959" s="3" customFormat="1" x14ac:dyDescent="0.25"/>
    <row r="5960" s="3" customFormat="1" x14ac:dyDescent="0.25"/>
    <row r="5961" s="3" customFormat="1" x14ac:dyDescent="0.25"/>
    <row r="5962" s="3" customFormat="1" x14ac:dyDescent="0.25"/>
    <row r="5963" s="3" customFormat="1" x14ac:dyDescent="0.25"/>
    <row r="5964" s="3" customFormat="1" x14ac:dyDescent="0.25"/>
    <row r="5965" s="3" customFormat="1" x14ac:dyDescent="0.25"/>
    <row r="5966" s="3" customFormat="1" x14ac:dyDescent="0.25"/>
    <row r="5967" s="3" customFormat="1" x14ac:dyDescent="0.25"/>
    <row r="5968" s="3" customFormat="1" x14ac:dyDescent="0.25"/>
    <row r="5969" s="3" customFormat="1" x14ac:dyDescent="0.25"/>
    <row r="5970" s="3" customFormat="1" x14ac:dyDescent="0.25"/>
    <row r="5971" s="3" customFormat="1" x14ac:dyDescent="0.25"/>
    <row r="5972" s="3" customFormat="1" x14ac:dyDescent="0.25"/>
    <row r="5973" s="3" customFormat="1" x14ac:dyDescent="0.25"/>
    <row r="5974" s="3" customFormat="1" x14ac:dyDescent="0.25"/>
    <row r="5975" s="3" customFormat="1" x14ac:dyDescent="0.25"/>
    <row r="5976" s="3" customFormat="1" x14ac:dyDescent="0.25"/>
    <row r="5977" s="3" customFormat="1" x14ac:dyDescent="0.25"/>
    <row r="5978" s="3" customFormat="1" x14ac:dyDescent="0.25"/>
    <row r="5979" s="3" customFormat="1" x14ac:dyDescent="0.25"/>
    <row r="5980" s="3" customFormat="1" x14ac:dyDescent="0.25"/>
    <row r="5981" s="3" customFormat="1" x14ac:dyDescent="0.25"/>
    <row r="5982" s="3" customFormat="1" x14ac:dyDescent="0.25"/>
    <row r="5983" s="3" customFormat="1" x14ac:dyDescent="0.25"/>
    <row r="5984" s="3" customFormat="1" x14ac:dyDescent="0.25"/>
    <row r="5985" s="3" customFormat="1" x14ac:dyDescent="0.25"/>
    <row r="5986" s="3" customFormat="1" x14ac:dyDescent="0.25"/>
    <row r="5987" s="3" customFormat="1" x14ac:dyDescent="0.25"/>
    <row r="5988" s="3" customFormat="1" x14ac:dyDescent="0.25"/>
    <row r="5989" s="3" customFormat="1" x14ac:dyDescent="0.25"/>
    <row r="5990" s="3" customFormat="1" x14ac:dyDescent="0.25"/>
    <row r="5991" s="3" customFormat="1" x14ac:dyDescent="0.25"/>
    <row r="5992" s="3" customFormat="1" x14ac:dyDescent="0.25"/>
    <row r="5993" s="3" customFormat="1" x14ac:dyDescent="0.25"/>
    <row r="5994" s="3" customFormat="1" x14ac:dyDescent="0.25"/>
    <row r="5995" s="3" customFormat="1" x14ac:dyDescent="0.25"/>
    <row r="5996" s="3" customFormat="1" x14ac:dyDescent="0.25"/>
    <row r="5997" s="3" customFormat="1" x14ac:dyDescent="0.25"/>
    <row r="5998" s="3" customFormat="1" x14ac:dyDescent="0.25"/>
    <row r="5999" s="3" customFormat="1" x14ac:dyDescent="0.25"/>
    <row r="6000" s="3" customFormat="1" x14ac:dyDescent="0.25"/>
    <row r="6001" s="3" customFormat="1" x14ac:dyDescent="0.25"/>
    <row r="6002" s="3" customFormat="1" x14ac:dyDescent="0.25"/>
    <row r="6003" s="3" customFormat="1" x14ac:dyDescent="0.25"/>
    <row r="6004" s="3" customFormat="1" x14ac:dyDescent="0.25"/>
    <row r="6005" s="3" customFormat="1" x14ac:dyDescent="0.25"/>
    <row r="6006" s="3" customFormat="1" x14ac:dyDescent="0.25"/>
    <row r="6007" s="3" customFormat="1" x14ac:dyDescent="0.25"/>
    <row r="6008" s="3" customFormat="1" x14ac:dyDescent="0.25"/>
    <row r="6009" s="3" customFormat="1" x14ac:dyDescent="0.25"/>
    <row r="6010" s="3" customFormat="1" x14ac:dyDescent="0.25"/>
    <row r="6011" s="3" customFormat="1" x14ac:dyDescent="0.25"/>
    <row r="6012" s="3" customFormat="1" x14ac:dyDescent="0.25"/>
    <row r="6013" s="3" customFormat="1" x14ac:dyDescent="0.25"/>
    <row r="6014" s="3" customFormat="1" x14ac:dyDescent="0.25"/>
    <row r="6015" s="3" customFormat="1" x14ac:dyDescent="0.25"/>
    <row r="6016" s="3" customFormat="1" x14ac:dyDescent="0.25"/>
    <row r="6017" s="3" customFormat="1" x14ac:dyDescent="0.25"/>
    <row r="6018" s="3" customFormat="1" x14ac:dyDescent="0.25"/>
    <row r="6019" s="3" customFormat="1" x14ac:dyDescent="0.25"/>
    <row r="6020" s="3" customFormat="1" x14ac:dyDescent="0.25"/>
    <row r="6021" s="3" customFormat="1" x14ac:dyDescent="0.25"/>
    <row r="6022" s="3" customFormat="1" x14ac:dyDescent="0.25"/>
    <row r="6023" s="3" customFormat="1" x14ac:dyDescent="0.25"/>
    <row r="6024" s="3" customFormat="1" x14ac:dyDescent="0.25"/>
    <row r="6025" s="3" customFormat="1" x14ac:dyDescent="0.25"/>
    <row r="6026" s="3" customFormat="1" x14ac:dyDescent="0.25"/>
    <row r="6027" s="3" customFormat="1" x14ac:dyDescent="0.25"/>
    <row r="6028" s="3" customFormat="1" x14ac:dyDescent="0.25"/>
    <row r="6029" s="3" customFormat="1" x14ac:dyDescent="0.25"/>
    <row r="6030" s="3" customFormat="1" x14ac:dyDescent="0.25"/>
    <row r="6031" s="3" customFormat="1" x14ac:dyDescent="0.25"/>
    <row r="6032" s="3" customFormat="1" x14ac:dyDescent="0.25"/>
    <row r="6033" s="3" customFormat="1" x14ac:dyDescent="0.25"/>
    <row r="6034" s="3" customFormat="1" x14ac:dyDescent="0.25"/>
    <row r="6035" s="3" customFormat="1" x14ac:dyDescent="0.25"/>
    <row r="6036" s="3" customFormat="1" x14ac:dyDescent="0.25"/>
    <row r="6037" s="3" customFormat="1" x14ac:dyDescent="0.25"/>
    <row r="6038" s="3" customFormat="1" x14ac:dyDescent="0.25"/>
    <row r="6039" s="3" customFormat="1" x14ac:dyDescent="0.25"/>
    <row r="6040" s="3" customFormat="1" x14ac:dyDescent="0.25"/>
    <row r="6041" s="3" customFormat="1" x14ac:dyDescent="0.25"/>
    <row r="6042" s="3" customFormat="1" x14ac:dyDescent="0.25"/>
    <row r="6043" s="3" customFormat="1" x14ac:dyDescent="0.25"/>
    <row r="6044" s="3" customFormat="1" x14ac:dyDescent="0.25"/>
    <row r="6045" s="3" customFormat="1" x14ac:dyDescent="0.25"/>
    <row r="6046" s="3" customFormat="1" x14ac:dyDescent="0.25"/>
    <row r="6047" s="3" customFormat="1" x14ac:dyDescent="0.25"/>
    <row r="6048" s="3" customFormat="1" x14ac:dyDescent="0.25"/>
    <row r="6049" s="3" customFormat="1" x14ac:dyDescent="0.25"/>
    <row r="6050" s="3" customFormat="1" x14ac:dyDescent="0.25"/>
    <row r="6051" s="3" customFormat="1" x14ac:dyDescent="0.25"/>
    <row r="6052" s="3" customFormat="1" x14ac:dyDescent="0.25"/>
    <row r="6053" s="3" customFormat="1" x14ac:dyDescent="0.25"/>
    <row r="6054" s="3" customFormat="1" x14ac:dyDescent="0.25"/>
    <row r="6055" s="3" customFormat="1" x14ac:dyDescent="0.25"/>
    <row r="6056" s="3" customFormat="1" x14ac:dyDescent="0.25"/>
    <row r="6057" s="3" customFormat="1" x14ac:dyDescent="0.25"/>
    <row r="6058" s="3" customFormat="1" x14ac:dyDescent="0.25"/>
    <row r="6059" s="3" customFormat="1" x14ac:dyDescent="0.25"/>
    <row r="6060" s="3" customFormat="1" x14ac:dyDescent="0.25"/>
    <row r="6061" s="3" customFormat="1" x14ac:dyDescent="0.25"/>
    <row r="6062" s="3" customFormat="1" x14ac:dyDescent="0.25"/>
    <row r="6063" s="3" customFormat="1" x14ac:dyDescent="0.25"/>
    <row r="6064" s="3" customFormat="1" x14ac:dyDescent="0.25"/>
    <row r="6065" s="3" customFormat="1" x14ac:dyDescent="0.25"/>
    <row r="6066" s="3" customFormat="1" x14ac:dyDescent="0.25"/>
    <row r="6067" s="3" customFormat="1" x14ac:dyDescent="0.25"/>
    <row r="6068" s="3" customFormat="1" x14ac:dyDescent="0.25"/>
    <row r="6069" s="3" customFormat="1" x14ac:dyDescent="0.25"/>
    <row r="6070" s="3" customFormat="1" x14ac:dyDescent="0.25"/>
    <row r="6071" s="3" customFormat="1" x14ac:dyDescent="0.25"/>
    <row r="6072" s="3" customFormat="1" x14ac:dyDescent="0.25"/>
    <row r="6073" s="3" customFormat="1" x14ac:dyDescent="0.25"/>
    <row r="6074" s="3" customFormat="1" x14ac:dyDescent="0.25"/>
    <row r="6075" s="3" customFormat="1" x14ac:dyDescent="0.25"/>
    <row r="6076" s="3" customFormat="1" x14ac:dyDescent="0.25"/>
    <row r="6077" s="3" customFormat="1" x14ac:dyDescent="0.25"/>
    <row r="6078" s="3" customFormat="1" x14ac:dyDescent="0.25"/>
    <row r="6079" s="3" customFormat="1" x14ac:dyDescent="0.25"/>
    <row r="6080" s="3" customFormat="1" x14ac:dyDescent="0.25"/>
    <row r="6081" s="3" customFormat="1" x14ac:dyDescent="0.25"/>
    <row r="6082" s="3" customFormat="1" x14ac:dyDescent="0.25"/>
    <row r="6083" s="3" customFormat="1" x14ac:dyDescent="0.25"/>
    <row r="6084" s="3" customFormat="1" x14ac:dyDescent="0.25"/>
    <row r="6085" s="3" customFormat="1" x14ac:dyDescent="0.25"/>
    <row r="6086" s="3" customFormat="1" x14ac:dyDescent="0.25"/>
    <row r="6087" s="3" customFormat="1" x14ac:dyDescent="0.25"/>
    <row r="6088" s="3" customFormat="1" x14ac:dyDescent="0.25"/>
    <row r="6089" s="3" customFormat="1" x14ac:dyDescent="0.25"/>
    <row r="6090" s="3" customFormat="1" x14ac:dyDescent="0.25"/>
    <row r="6091" s="3" customFormat="1" x14ac:dyDescent="0.25"/>
    <row r="6092" s="3" customFormat="1" x14ac:dyDescent="0.25"/>
    <row r="6093" s="3" customFormat="1" x14ac:dyDescent="0.25"/>
    <row r="6094" s="3" customFormat="1" x14ac:dyDescent="0.25"/>
    <row r="6095" s="3" customFormat="1" x14ac:dyDescent="0.25"/>
    <row r="6096" s="3" customFormat="1" x14ac:dyDescent="0.25"/>
    <row r="6097" s="3" customFormat="1" x14ac:dyDescent="0.25"/>
    <row r="6098" s="3" customFormat="1" x14ac:dyDescent="0.25"/>
    <row r="6099" s="3" customFormat="1" x14ac:dyDescent="0.25"/>
    <row r="6100" s="3" customFormat="1" x14ac:dyDescent="0.25"/>
    <row r="6101" s="3" customFormat="1" x14ac:dyDescent="0.25"/>
    <row r="6102" s="3" customFormat="1" x14ac:dyDescent="0.25"/>
    <row r="6103" s="3" customFormat="1" x14ac:dyDescent="0.25"/>
    <row r="6104" s="3" customFormat="1" x14ac:dyDescent="0.25"/>
    <row r="6105" s="3" customFormat="1" x14ac:dyDescent="0.25"/>
    <row r="6106" s="3" customFormat="1" x14ac:dyDescent="0.25"/>
    <row r="6107" s="3" customFormat="1" x14ac:dyDescent="0.25"/>
    <row r="6108" s="3" customFormat="1" x14ac:dyDescent="0.25"/>
    <row r="6109" s="3" customFormat="1" x14ac:dyDescent="0.25"/>
    <row r="6110" s="3" customFormat="1" x14ac:dyDescent="0.25"/>
    <row r="6111" s="3" customFormat="1" x14ac:dyDescent="0.25"/>
    <row r="6112" s="3" customFormat="1" x14ac:dyDescent="0.25"/>
    <row r="6113" s="3" customFormat="1" x14ac:dyDescent="0.25"/>
    <row r="6114" s="3" customFormat="1" x14ac:dyDescent="0.25"/>
    <row r="6115" s="3" customFormat="1" x14ac:dyDescent="0.25"/>
    <row r="6116" s="3" customFormat="1" x14ac:dyDescent="0.25"/>
    <row r="6117" s="3" customFormat="1" x14ac:dyDescent="0.25"/>
    <row r="6118" s="3" customFormat="1" x14ac:dyDescent="0.25"/>
    <row r="6119" s="3" customFormat="1" x14ac:dyDescent="0.25"/>
    <row r="6120" s="3" customFormat="1" x14ac:dyDescent="0.25"/>
    <row r="6121" s="3" customFormat="1" x14ac:dyDescent="0.25"/>
    <row r="6122" s="3" customFormat="1" x14ac:dyDescent="0.25"/>
    <row r="6123" s="3" customFormat="1" x14ac:dyDescent="0.25"/>
    <row r="6124" s="3" customFormat="1" x14ac:dyDescent="0.25"/>
    <row r="6125" s="3" customFormat="1" x14ac:dyDescent="0.25"/>
    <row r="6126" s="3" customFormat="1" x14ac:dyDescent="0.25"/>
    <row r="6127" s="3" customFormat="1" x14ac:dyDescent="0.25"/>
    <row r="6128" s="3" customFormat="1" x14ac:dyDescent="0.25"/>
    <row r="6129" s="3" customFormat="1" x14ac:dyDescent="0.25"/>
    <row r="6130" s="3" customFormat="1" x14ac:dyDescent="0.25"/>
    <row r="6131" s="3" customFormat="1" x14ac:dyDescent="0.25"/>
    <row r="6132" s="3" customFormat="1" x14ac:dyDescent="0.25"/>
    <row r="6133" s="3" customFormat="1" x14ac:dyDescent="0.25"/>
    <row r="6134" s="3" customFormat="1" x14ac:dyDescent="0.25"/>
    <row r="6135" s="3" customFormat="1" x14ac:dyDescent="0.25"/>
    <row r="6136" s="3" customFormat="1" x14ac:dyDescent="0.25"/>
    <row r="6137" s="3" customFormat="1" x14ac:dyDescent="0.25"/>
    <row r="6138" s="3" customFormat="1" x14ac:dyDescent="0.25"/>
    <row r="6139" s="3" customFormat="1" x14ac:dyDescent="0.25"/>
    <row r="6140" s="3" customFormat="1" x14ac:dyDescent="0.25"/>
    <row r="6141" s="3" customFormat="1" x14ac:dyDescent="0.25"/>
    <row r="6142" s="3" customFormat="1" x14ac:dyDescent="0.25"/>
    <row r="6143" s="3" customFormat="1" x14ac:dyDescent="0.25"/>
    <row r="6144" s="3" customFormat="1" x14ac:dyDescent="0.25"/>
    <row r="6145" s="3" customFormat="1" x14ac:dyDescent="0.25"/>
    <row r="6146" s="3" customFormat="1" x14ac:dyDescent="0.25"/>
    <row r="6147" s="3" customFormat="1" x14ac:dyDescent="0.25"/>
    <row r="6148" s="3" customFormat="1" x14ac:dyDescent="0.25"/>
    <row r="6149" s="3" customFormat="1" x14ac:dyDescent="0.25"/>
    <row r="6150" s="3" customFormat="1" x14ac:dyDescent="0.25"/>
    <row r="6151" s="3" customFormat="1" x14ac:dyDescent="0.25"/>
    <row r="6152" s="3" customFormat="1" x14ac:dyDescent="0.25"/>
    <row r="6153" s="3" customFormat="1" x14ac:dyDescent="0.25"/>
    <row r="6154" s="3" customFormat="1" x14ac:dyDescent="0.25"/>
    <row r="6155" s="3" customFormat="1" x14ac:dyDescent="0.25"/>
    <row r="6156" s="3" customFormat="1" x14ac:dyDescent="0.25"/>
    <row r="6157" s="3" customFormat="1" x14ac:dyDescent="0.25"/>
    <row r="6158" s="3" customFormat="1" x14ac:dyDescent="0.25"/>
    <row r="6159" s="3" customFormat="1" x14ac:dyDescent="0.25"/>
    <row r="6160" s="3" customFormat="1" x14ac:dyDescent="0.25"/>
    <row r="6161" s="3" customFormat="1" x14ac:dyDescent="0.25"/>
    <row r="6162" s="3" customFormat="1" x14ac:dyDescent="0.25"/>
    <row r="6163" s="3" customFormat="1" x14ac:dyDescent="0.25"/>
    <row r="6164" s="3" customFormat="1" x14ac:dyDescent="0.25"/>
    <row r="6165" s="3" customFormat="1" x14ac:dyDescent="0.25"/>
    <row r="6166" s="3" customFormat="1" x14ac:dyDescent="0.25"/>
    <row r="6167" s="3" customFormat="1" x14ac:dyDescent="0.25"/>
    <row r="6168" s="3" customFormat="1" x14ac:dyDescent="0.25"/>
    <row r="6169" s="3" customFormat="1" x14ac:dyDescent="0.25"/>
    <row r="6170" s="3" customFormat="1" x14ac:dyDescent="0.25"/>
    <row r="6171" s="3" customFormat="1" x14ac:dyDescent="0.25"/>
    <row r="6172" s="3" customFormat="1" x14ac:dyDescent="0.25"/>
    <row r="6173" s="3" customFormat="1" x14ac:dyDescent="0.25"/>
    <row r="6174" s="3" customFormat="1" x14ac:dyDescent="0.25"/>
    <row r="6175" s="3" customFormat="1" x14ac:dyDescent="0.25"/>
    <row r="6176" s="3" customFormat="1" x14ac:dyDescent="0.25"/>
    <row r="6177" s="3" customFormat="1" x14ac:dyDescent="0.25"/>
    <row r="6178" s="3" customFormat="1" x14ac:dyDescent="0.25"/>
    <row r="6179" s="3" customFormat="1" x14ac:dyDescent="0.25"/>
    <row r="6180" s="3" customFormat="1" x14ac:dyDescent="0.25"/>
    <row r="6181" s="3" customFormat="1" x14ac:dyDescent="0.25"/>
    <row r="6182" s="3" customFormat="1" x14ac:dyDescent="0.25"/>
    <row r="6183" s="3" customFormat="1" x14ac:dyDescent="0.25"/>
    <row r="6184" s="3" customFormat="1" x14ac:dyDescent="0.25"/>
    <row r="6185" s="3" customFormat="1" x14ac:dyDescent="0.25"/>
    <row r="6186" s="3" customFormat="1" x14ac:dyDescent="0.25"/>
    <row r="6187" s="3" customFormat="1" x14ac:dyDescent="0.25"/>
    <row r="6188" s="3" customFormat="1" x14ac:dyDescent="0.25"/>
    <row r="6189" s="3" customFormat="1" x14ac:dyDescent="0.25"/>
    <row r="6190" s="3" customFormat="1" x14ac:dyDescent="0.25"/>
    <row r="6191" s="3" customFormat="1" x14ac:dyDescent="0.25"/>
    <row r="6192" s="3" customFormat="1" x14ac:dyDescent="0.25"/>
    <row r="6193" s="3" customFormat="1" x14ac:dyDescent="0.25"/>
    <row r="6194" s="3" customFormat="1" x14ac:dyDescent="0.25"/>
    <row r="6195" s="3" customFormat="1" x14ac:dyDescent="0.25"/>
    <row r="6196" s="3" customFormat="1" x14ac:dyDescent="0.25"/>
    <row r="6197" s="3" customFormat="1" x14ac:dyDescent="0.25"/>
    <row r="6198" s="3" customFormat="1" x14ac:dyDescent="0.25"/>
    <row r="6199" s="3" customFormat="1" x14ac:dyDescent="0.25"/>
    <row r="6200" s="3" customFormat="1" x14ac:dyDescent="0.25"/>
    <row r="6201" s="3" customFormat="1" x14ac:dyDescent="0.25"/>
    <row r="6202" s="3" customFormat="1" x14ac:dyDescent="0.25"/>
    <row r="6203" s="3" customFormat="1" x14ac:dyDescent="0.25"/>
    <row r="6204" s="3" customFormat="1" x14ac:dyDescent="0.25"/>
    <row r="6205" s="3" customFormat="1" x14ac:dyDescent="0.25"/>
    <row r="6206" s="3" customFormat="1" x14ac:dyDescent="0.25"/>
    <row r="6207" s="3" customFormat="1" x14ac:dyDescent="0.25"/>
    <row r="6208" s="3" customFormat="1" x14ac:dyDescent="0.25"/>
    <row r="6209" s="3" customFormat="1" x14ac:dyDescent="0.25"/>
    <row r="6210" s="3" customFormat="1" x14ac:dyDescent="0.25"/>
    <row r="6211" s="3" customFormat="1" x14ac:dyDescent="0.25"/>
    <row r="6212" s="3" customFormat="1" x14ac:dyDescent="0.25"/>
    <row r="6213" s="3" customFormat="1" x14ac:dyDescent="0.25"/>
    <row r="6214" s="3" customFormat="1" x14ac:dyDescent="0.25"/>
    <row r="6215" s="3" customFormat="1" x14ac:dyDescent="0.25"/>
    <row r="6216" s="3" customFormat="1" x14ac:dyDescent="0.25"/>
    <row r="6217" s="3" customFormat="1" x14ac:dyDescent="0.25"/>
    <row r="6218" s="3" customFormat="1" x14ac:dyDescent="0.25"/>
    <row r="6219" s="3" customFormat="1" x14ac:dyDescent="0.25"/>
    <row r="6220" s="3" customFormat="1" x14ac:dyDescent="0.25"/>
    <row r="6221" s="3" customFormat="1" x14ac:dyDescent="0.25"/>
    <row r="6222" s="3" customFormat="1" x14ac:dyDescent="0.25"/>
    <row r="6223" s="3" customFormat="1" x14ac:dyDescent="0.25"/>
    <row r="6224" s="3" customFormat="1" x14ac:dyDescent="0.25"/>
    <row r="6225" s="3" customFormat="1" x14ac:dyDescent="0.25"/>
    <row r="6226" s="3" customFormat="1" x14ac:dyDescent="0.25"/>
    <row r="6227" s="3" customFormat="1" x14ac:dyDescent="0.25"/>
    <row r="6228" s="3" customFormat="1" x14ac:dyDescent="0.25"/>
    <row r="6229" s="3" customFormat="1" x14ac:dyDescent="0.25"/>
    <row r="6230" s="3" customFormat="1" x14ac:dyDescent="0.25"/>
    <row r="6231" s="3" customFormat="1" x14ac:dyDescent="0.25"/>
    <row r="6232" s="3" customFormat="1" x14ac:dyDescent="0.25"/>
    <row r="6233" s="3" customFormat="1" x14ac:dyDescent="0.25"/>
    <row r="6234" s="3" customFormat="1" x14ac:dyDescent="0.25"/>
    <row r="6235" s="3" customFormat="1" x14ac:dyDescent="0.25"/>
    <row r="6236" s="3" customFormat="1" x14ac:dyDescent="0.25"/>
    <row r="6237" s="3" customFormat="1" x14ac:dyDescent="0.25"/>
    <row r="6238" s="3" customFormat="1" x14ac:dyDescent="0.25"/>
    <row r="6239" s="3" customFormat="1" x14ac:dyDescent="0.25"/>
    <row r="6240" s="3" customFormat="1" x14ac:dyDescent="0.25"/>
    <row r="6241" s="3" customFormat="1" x14ac:dyDescent="0.25"/>
    <row r="6242" s="3" customFormat="1" x14ac:dyDescent="0.25"/>
    <row r="6243" s="3" customFormat="1" x14ac:dyDescent="0.25"/>
    <row r="6244" s="3" customFormat="1" x14ac:dyDescent="0.25"/>
    <row r="6245" s="3" customFormat="1" x14ac:dyDescent="0.25"/>
    <row r="6246" s="3" customFormat="1" x14ac:dyDescent="0.25"/>
    <row r="6247" s="3" customFormat="1" x14ac:dyDescent="0.25"/>
    <row r="6248" s="3" customFormat="1" x14ac:dyDescent="0.25"/>
    <row r="6249" s="3" customFormat="1" x14ac:dyDescent="0.25"/>
    <row r="6250" s="3" customFormat="1" x14ac:dyDescent="0.25"/>
    <row r="6251" s="3" customFormat="1" x14ac:dyDescent="0.25"/>
    <row r="6252" s="3" customFormat="1" x14ac:dyDescent="0.25"/>
    <row r="6253" s="3" customFormat="1" x14ac:dyDescent="0.25"/>
    <row r="6254" s="3" customFormat="1" x14ac:dyDescent="0.25"/>
    <row r="6255" s="3" customFormat="1" x14ac:dyDescent="0.25"/>
    <row r="6256" s="3" customFormat="1" x14ac:dyDescent="0.25"/>
    <row r="6257" s="3" customFormat="1" x14ac:dyDescent="0.25"/>
    <row r="6258" s="3" customFormat="1" x14ac:dyDescent="0.25"/>
    <row r="6259" s="3" customFormat="1" x14ac:dyDescent="0.25"/>
    <row r="6260" s="3" customFormat="1" x14ac:dyDescent="0.25"/>
    <row r="6261" s="3" customFormat="1" x14ac:dyDescent="0.25"/>
    <row r="6262" s="3" customFormat="1" x14ac:dyDescent="0.25"/>
    <row r="6263" s="3" customFormat="1" x14ac:dyDescent="0.25"/>
    <row r="6264" s="3" customFormat="1" x14ac:dyDescent="0.25"/>
    <row r="6265" s="3" customFormat="1" x14ac:dyDescent="0.25"/>
    <row r="6266" s="3" customFormat="1" x14ac:dyDescent="0.25"/>
    <row r="6267" s="3" customFormat="1" x14ac:dyDescent="0.25"/>
    <row r="6268" s="3" customFormat="1" x14ac:dyDescent="0.25"/>
    <row r="6269" s="3" customFormat="1" x14ac:dyDescent="0.25"/>
    <row r="6270" s="3" customFormat="1" x14ac:dyDescent="0.25"/>
    <row r="6271" s="3" customFormat="1" x14ac:dyDescent="0.25"/>
    <row r="6272" s="3" customFormat="1" x14ac:dyDescent="0.25"/>
    <row r="6273" s="3" customFormat="1" x14ac:dyDescent="0.25"/>
    <row r="6274" s="3" customFormat="1" x14ac:dyDescent="0.25"/>
    <row r="6275" s="3" customFormat="1" x14ac:dyDescent="0.25"/>
    <row r="6276" s="3" customFormat="1" x14ac:dyDescent="0.25"/>
    <row r="6277" s="3" customFormat="1" x14ac:dyDescent="0.25"/>
    <row r="6278" s="3" customFormat="1" x14ac:dyDescent="0.25"/>
    <row r="6279" s="3" customFormat="1" x14ac:dyDescent="0.25"/>
    <row r="6280" s="3" customFormat="1" x14ac:dyDescent="0.25"/>
    <row r="6281" s="3" customFormat="1" x14ac:dyDescent="0.25"/>
    <row r="6282" s="3" customFormat="1" x14ac:dyDescent="0.25"/>
    <row r="6283" s="3" customFormat="1" x14ac:dyDescent="0.25"/>
    <row r="6284" s="3" customFormat="1" x14ac:dyDescent="0.25"/>
    <row r="6285" s="3" customFormat="1" x14ac:dyDescent="0.25"/>
    <row r="6286" s="3" customFormat="1" x14ac:dyDescent="0.25"/>
    <row r="6287" s="3" customFormat="1" x14ac:dyDescent="0.25"/>
    <row r="6288" s="3" customFormat="1" x14ac:dyDescent="0.25"/>
    <row r="6289" s="3" customFormat="1" x14ac:dyDescent="0.25"/>
    <row r="6290" s="3" customFormat="1" x14ac:dyDescent="0.25"/>
    <row r="6291" s="3" customFormat="1" x14ac:dyDescent="0.25"/>
    <row r="6292" s="3" customFormat="1" x14ac:dyDescent="0.25"/>
    <row r="6293" s="3" customFormat="1" x14ac:dyDescent="0.25"/>
    <row r="6294" s="3" customFormat="1" x14ac:dyDescent="0.25"/>
    <row r="6295" s="3" customFormat="1" x14ac:dyDescent="0.25"/>
    <row r="6296" s="3" customFormat="1" x14ac:dyDescent="0.25"/>
    <row r="6297" s="3" customFormat="1" x14ac:dyDescent="0.25"/>
    <row r="6298" s="3" customFormat="1" x14ac:dyDescent="0.25"/>
    <row r="6299" s="3" customFormat="1" x14ac:dyDescent="0.25"/>
    <row r="6300" s="3" customFormat="1" x14ac:dyDescent="0.25"/>
    <row r="6301" s="3" customFormat="1" x14ac:dyDescent="0.25"/>
    <row r="6302" s="3" customFormat="1" x14ac:dyDescent="0.25"/>
    <row r="6303" s="3" customFormat="1" x14ac:dyDescent="0.25"/>
    <row r="6304" s="3" customFormat="1" x14ac:dyDescent="0.25"/>
    <row r="6305" s="3" customFormat="1" x14ac:dyDescent="0.25"/>
    <row r="6306" s="3" customFormat="1" x14ac:dyDescent="0.25"/>
    <row r="6307" s="3" customFormat="1" x14ac:dyDescent="0.25"/>
    <row r="6308" s="3" customFormat="1" x14ac:dyDescent="0.25"/>
    <row r="6309" s="3" customFormat="1" x14ac:dyDescent="0.25"/>
    <row r="6310" s="3" customFormat="1" x14ac:dyDescent="0.25"/>
    <row r="6311" s="3" customFormat="1" x14ac:dyDescent="0.25"/>
    <row r="6312" s="3" customFormat="1" x14ac:dyDescent="0.25"/>
    <row r="6313" s="3" customFormat="1" x14ac:dyDescent="0.25"/>
    <row r="6314" s="3" customFormat="1" x14ac:dyDescent="0.25"/>
    <row r="6315" s="3" customFormat="1" x14ac:dyDescent="0.25"/>
    <row r="6316" s="3" customFormat="1" x14ac:dyDescent="0.25"/>
    <row r="6317" s="3" customFormat="1" x14ac:dyDescent="0.25"/>
    <row r="6318" s="3" customFormat="1" x14ac:dyDescent="0.25"/>
    <row r="6319" s="3" customFormat="1" x14ac:dyDescent="0.25"/>
    <row r="6320" s="3" customFormat="1" x14ac:dyDescent="0.25"/>
    <row r="6321" s="3" customFormat="1" x14ac:dyDescent="0.25"/>
    <row r="6322" s="3" customFormat="1" x14ac:dyDescent="0.25"/>
    <row r="6323" s="3" customFormat="1" x14ac:dyDescent="0.25"/>
    <row r="6324" s="3" customFormat="1" x14ac:dyDescent="0.25"/>
    <row r="6325" s="3" customFormat="1" x14ac:dyDescent="0.25"/>
    <row r="6326" s="3" customFormat="1" x14ac:dyDescent="0.25"/>
    <row r="6327" s="3" customFormat="1" x14ac:dyDescent="0.25"/>
    <row r="6328" s="3" customFormat="1" x14ac:dyDescent="0.25"/>
    <row r="6329" s="3" customFormat="1" x14ac:dyDescent="0.25"/>
    <row r="6330" s="3" customFormat="1" x14ac:dyDescent="0.25"/>
    <row r="6331" s="3" customFormat="1" x14ac:dyDescent="0.25"/>
    <row r="6332" s="3" customFormat="1" x14ac:dyDescent="0.25"/>
    <row r="6333" s="3" customFormat="1" x14ac:dyDescent="0.25"/>
    <row r="6334" s="3" customFormat="1" x14ac:dyDescent="0.25"/>
    <row r="6335" s="3" customFormat="1" x14ac:dyDescent="0.25"/>
    <row r="6336" s="3" customFormat="1" x14ac:dyDescent="0.25"/>
    <row r="6337" s="3" customFormat="1" x14ac:dyDescent="0.25"/>
    <row r="6338" s="3" customFormat="1" x14ac:dyDescent="0.25"/>
    <row r="6339" s="3" customFormat="1" x14ac:dyDescent="0.25"/>
    <row r="6340" s="3" customFormat="1" x14ac:dyDescent="0.25"/>
    <row r="6341" s="3" customFormat="1" x14ac:dyDescent="0.25"/>
    <row r="6342" s="3" customFormat="1" x14ac:dyDescent="0.25"/>
    <row r="6343" s="3" customFormat="1" x14ac:dyDescent="0.25"/>
    <row r="6344" s="3" customFormat="1" x14ac:dyDescent="0.25"/>
    <row r="6345" s="3" customFormat="1" x14ac:dyDescent="0.25"/>
    <row r="6346" s="3" customFormat="1" x14ac:dyDescent="0.25"/>
    <row r="6347" s="3" customFormat="1" x14ac:dyDescent="0.25"/>
    <row r="6348" s="3" customFormat="1" x14ac:dyDescent="0.25"/>
    <row r="6349" s="3" customFormat="1" x14ac:dyDescent="0.25"/>
    <row r="6350" s="3" customFormat="1" x14ac:dyDescent="0.25"/>
    <row r="6351" s="3" customFormat="1" x14ac:dyDescent="0.25"/>
    <row r="6352" s="3" customFormat="1" x14ac:dyDescent="0.25"/>
    <row r="6353" s="3" customFormat="1" x14ac:dyDescent="0.25"/>
    <row r="6354" s="3" customFormat="1" x14ac:dyDescent="0.25"/>
    <row r="6355" s="3" customFormat="1" x14ac:dyDescent="0.25"/>
    <row r="6356" s="3" customFormat="1" x14ac:dyDescent="0.25"/>
    <row r="6357" s="3" customFormat="1" x14ac:dyDescent="0.25"/>
    <row r="6358" s="3" customFormat="1" x14ac:dyDescent="0.25"/>
    <row r="6359" s="3" customFormat="1" x14ac:dyDescent="0.25"/>
    <row r="6360" s="3" customFormat="1" x14ac:dyDescent="0.25"/>
    <row r="6361" s="3" customFormat="1" x14ac:dyDescent="0.25"/>
    <row r="6362" s="3" customFormat="1" x14ac:dyDescent="0.25"/>
    <row r="6363" s="3" customFormat="1" x14ac:dyDescent="0.25"/>
    <row r="6364" s="3" customFormat="1" x14ac:dyDescent="0.25"/>
    <row r="6365" s="3" customFormat="1" x14ac:dyDescent="0.25"/>
    <row r="6366" s="3" customFormat="1" x14ac:dyDescent="0.25"/>
    <row r="6367" s="3" customFormat="1" x14ac:dyDescent="0.25"/>
    <row r="6368" s="3" customFormat="1" x14ac:dyDescent="0.25"/>
    <row r="6369" s="3" customFormat="1" x14ac:dyDescent="0.25"/>
    <row r="6370" s="3" customFormat="1" x14ac:dyDescent="0.25"/>
    <row r="6371" s="3" customFormat="1" x14ac:dyDescent="0.25"/>
    <row r="6372" s="3" customFormat="1" x14ac:dyDescent="0.25"/>
    <row r="6373" s="3" customFormat="1" x14ac:dyDescent="0.25"/>
    <row r="6374" s="3" customFormat="1" x14ac:dyDescent="0.25"/>
    <row r="6375" s="3" customFormat="1" x14ac:dyDescent="0.25"/>
    <row r="6376" s="3" customFormat="1" x14ac:dyDescent="0.25"/>
    <row r="6377" s="3" customFormat="1" x14ac:dyDescent="0.25"/>
    <row r="6378" s="3" customFormat="1" x14ac:dyDescent="0.25"/>
    <row r="6379" s="3" customFormat="1" x14ac:dyDescent="0.25"/>
    <row r="6380" s="3" customFormat="1" x14ac:dyDescent="0.25"/>
    <row r="6381" s="3" customFormat="1" x14ac:dyDescent="0.25"/>
    <row r="6382" s="3" customFormat="1" x14ac:dyDescent="0.25"/>
    <row r="6383" s="3" customFormat="1" x14ac:dyDescent="0.25"/>
    <row r="6384" s="3" customFormat="1" x14ac:dyDescent="0.25"/>
    <row r="6385" s="3" customFormat="1" x14ac:dyDescent="0.25"/>
    <row r="6386" s="3" customFormat="1" x14ac:dyDescent="0.25"/>
    <row r="6387" s="3" customFormat="1" x14ac:dyDescent="0.25"/>
    <row r="6388" s="3" customFormat="1" x14ac:dyDescent="0.25"/>
    <row r="6389" s="3" customFormat="1" x14ac:dyDescent="0.25"/>
    <row r="6390" s="3" customFormat="1" x14ac:dyDescent="0.25"/>
    <row r="6391" s="3" customFormat="1" x14ac:dyDescent="0.25"/>
    <row r="6392" s="3" customFormat="1" x14ac:dyDescent="0.25"/>
    <row r="6393" s="3" customFormat="1" x14ac:dyDescent="0.25"/>
    <row r="6394" s="3" customFormat="1" x14ac:dyDescent="0.25"/>
    <row r="6395" s="3" customFormat="1" x14ac:dyDescent="0.25"/>
    <row r="6396" s="3" customFormat="1" x14ac:dyDescent="0.25"/>
    <row r="6397" s="3" customFormat="1" x14ac:dyDescent="0.25"/>
    <row r="6398" s="3" customFormat="1" x14ac:dyDescent="0.25"/>
    <row r="6399" s="3" customFormat="1" x14ac:dyDescent="0.25"/>
    <row r="6400" s="3" customFormat="1" x14ac:dyDescent="0.25"/>
    <row r="6401" s="3" customFormat="1" x14ac:dyDescent="0.25"/>
    <row r="6402" s="3" customFormat="1" x14ac:dyDescent="0.25"/>
    <row r="6403" s="3" customFormat="1" x14ac:dyDescent="0.25"/>
    <row r="6404" s="3" customFormat="1" x14ac:dyDescent="0.25"/>
    <row r="6405" s="3" customFormat="1" x14ac:dyDescent="0.25"/>
    <row r="6406" s="3" customFormat="1" x14ac:dyDescent="0.25"/>
    <row r="6407" s="3" customFormat="1" x14ac:dyDescent="0.25"/>
    <row r="6408" s="3" customFormat="1" x14ac:dyDescent="0.25"/>
    <row r="6409" s="3" customFormat="1" x14ac:dyDescent="0.25"/>
    <row r="6410" s="3" customFormat="1" x14ac:dyDescent="0.25"/>
    <row r="6411" s="3" customFormat="1" x14ac:dyDescent="0.25"/>
    <row r="6412" s="3" customFormat="1" x14ac:dyDescent="0.25"/>
    <row r="6413" s="3" customFormat="1" x14ac:dyDescent="0.25"/>
    <row r="6414" s="3" customFormat="1" x14ac:dyDescent="0.25"/>
    <row r="6415" s="3" customFormat="1" x14ac:dyDescent="0.25"/>
    <row r="6416" s="3" customFormat="1" x14ac:dyDescent="0.25"/>
    <row r="6417" s="3" customFormat="1" x14ac:dyDescent="0.25"/>
    <row r="6418" s="3" customFormat="1" x14ac:dyDescent="0.25"/>
    <row r="6419" s="3" customFormat="1" x14ac:dyDescent="0.25"/>
    <row r="6420" s="3" customFormat="1" x14ac:dyDescent="0.25"/>
    <row r="6421" s="3" customFormat="1" x14ac:dyDescent="0.25"/>
    <row r="6422" s="3" customFormat="1" x14ac:dyDescent="0.25"/>
    <row r="6423" s="3" customFormat="1" x14ac:dyDescent="0.25"/>
    <row r="6424" s="3" customFormat="1" x14ac:dyDescent="0.25"/>
    <row r="6425" s="3" customFormat="1" x14ac:dyDescent="0.25"/>
    <row r="6426" s="3" customFormat="1" x14ac:dyDescent="0.25"/>
    <row r="6427" s="3" customFormat="1" x14ac:dyDescent="0.25"/>
    <row r="6428" s="3" customFormat="1" x14ac:dyDescent="0.25"/>
    <row r="6429" s="3" customFormat="1" x14ac:dyDescent="0.25"/>
    <row r="6430" s="3" customFormat="1" x14ac:dyDescent="0.25"/>
    <row r="6431" s="3" customFormat="1" x14ac:dyDescent="0.25"/>
    <row r="6432" s="3" customFormat="1" x14ac:dyDescent="0.25"/>
    <row r="6433" s="3" customFormat="1" x14ac:dyDescent="0.25"/>
    <row r="6434" s="3" customFormat="1" x14ac:dyDescent="0.25"/>
    <row r="6435" s="3" customFormat="1" x14ac:dyDescent="0.25"/>
    <row r="6436" s="3" customFormat="1" x14ac:dyDescent="0.25"/>
    <row r="6437" s="3" customFormat="1" x14ac:dyDescent="0.25"/>
    <row r="6438" s="3" customFormat="1" x14ac:dyDescent="0.25"/>
    <row r="6439" s="3" customFormat="1" x14ac:dyDescent="0.25"/>
    <row r="6440" s="3" customFormat="1" x14ac:dyDescent="0.25"/>
    <row r="6441" s="3" customFormat="1" x14ac:dyDescent="0.25"/>
    <row r="6442" s="3" customFormat="1" x14ac:dyDescent="0.25"/>
    <row r="6443" s="3" customFormat="1" x14ac:dyDescent="0.25"/>
    <row r="6444" s="3" customFormat="1" x14ac:dyDescent="0.25"/>
    <row r="6445" s="3" customFormat="1" x14ac:dyDescent="0.25"/>
    <row r="6446" s="3" customFormat="1" x14ac:dyDescent="0.25"/>
    <row r="6447" s="3" customFormat="1" x14ac:dyDescent="0.25"/>
    <row r="6448" s="3" customFormat="1" x14ac:dyDescent="0.25"/>
    <row r="6449" s="3" customFormat="1" x14ac:dyDescent="0.25"/>
    <row r="6450" s="3" customFormat="1" x14ac:dyDescent="0.25"/>
    <row r="6451" s="3" customFormat="1" x14ac:dyDescent="0.25"/>
    <row r="6452" s="3" customFormat="1" x14ac:dyDescent="0.25"/>
    <row r="6453" s="3" customFormat="1" x14ac:dyDescent="0.25"/>
    <row r="6454" s="3" customFormat="1" x14ac:dyDescent="0.25"/>
    <row r="6455" s="3" customFormat="1" x14ac:dyDescent="0.25"/>
    <row r="6456" s="3" customFormat="1" x14ac:dyDescent="0.25"/>
    <row r="6457" s="3" customFormat="1" x14ac:dyDescent="0.25"/>
    <row r="6458" s="3" customFormat="1" x14ac:dyDescent="0.25"/>
    <row r="6459" s="3" customFormat="1" x14ac:dyDescent="0.25"/>
    <row r="6460" s="3" customFormat="1" x14ac:dyDescent="0.25"/>
    <row r="6461" s="3" customFormat="1" x14ac:dyDescent="0.25"/>
    <row r="6462" s="3" customFormat="1" x14ac:dyDescent="0.25"/>
    <row r="6463" s="3" customFormat="1" x14ac:dyDescent="0.25"/>
    <row r="6464" s="3" customFormat="1" x14ac:dyDescent="0.25"/>
    <row r="6465" s="3" customFormat="1" x14ac:dyDescent="0.25"/>
    <row r="6466" s="3" customFormat="1" x14ac:dyDescent="0.25"/>
    <row r="6467" s="3" customFormat="1" x14ac:dyDescent="0.25"/>
    <row r="6468" s="3" customFormat="1" x14ac:dyDescent="0.25"/>
    <row r="6469" s="3" customFormat="1" x14ac:dyDescent="0.25"/>
    <row r="6470" s="3" customFormat="1" x14ac:dyDescent="0.25"/>
    <row r="6471" s="3" customFormat="1" x14ac:dyDescent="0.25"/>
    <row r="6472" s="3" customFormat="1" x14ac:dyDescent="0.25"/>
    <row r="6473" s="3" customFormat="1" x14ac:dyDescent="0.25"/>
    <row r="6474" s="3" customFormat="1" x14ac:dyDescent="0.25"/>
    <row r="6475" s="3" customFormat="1" x14ac:dyDescent="0.25"/>
    <row r="6476" s="3" customFormat="1" x14ac:dyDescent="0.25"/>
    <row r="6477" s="3" customFormat="1" x14ac:dyDescent="0.25"/>
    <row r="6478" s="3" customFormat="1" x14ac:dyDescent="0.25"/>
    <row r="6479" s="3" customFormat="1" x14ac:dyDescent="0.25"/>
    <row r="6480" s="3" customFormat="1" x14ac:dyDescent="0.25"/>
    <row r="6481" s="3" customFormat="1" x14ac:dyDescent="0.25"/>
    <row r="6482" s="3" customFormat="1" x14ac:dyDescent="0.25"/>
    <row r="6483" s="3" customFormat="1" x14ac:dyDescent="0.25"/>
    <row r="6484" s="3" customFormat="1" x14ac:dyDescent="0.25"/>
    <row r="6485" s="3" customFormat="1" x14ac:dyDescent="0.25"/>
    <row r="6486" s="3" customFormat="1" x14ac:dyDescent="0.25"/>
    <row r="6487" s="3" customFormat="1" x14ac:dyDescent="0.25"/>
    <row r="6488" s="3" customFormat="1" x14ac:dyDescent="0.25"/>
    <row r="6489" s="3" customFormat="1" x14ac:dyDescent="0.25"/>
    <row r="6490" s="3" customFormat="1" x14ac:dyDescent="0.25"/>
    <row r="6491" s="3" customFormat="1" x14ac:dyDescent="0.25"/>
    <row r="6492" s="3" customFormat="1" x14ac:dyDescent="0.25"/>
    <row r="6493" s="3" customFormat="1" x14ac:dyDescent="0.25"/>
    <row r="6494" s="3" customFormat="1" x14ac:dyDescent="0.25"/>
    <row r="6495" s="3" customFormat="1" x14ac:dyDescent="0.25"/>
    <row r="6496" s="3" customFormat="1" x14ac:dyDescent="0.25"/>
    <row r="6497" s="3" customFormat="1" x14ac:dyDescent="0.25"/>
    <row r="6498" s="3" customFormat="1" x14ac:dyDescent="0.25"/>
    <row r="6499" s="3" customFormat="1" x14ac:dyDescent="0.25"/>
    <row r="6500" s="3" customFormat="1" x14ac:dyDescent="0.25"/>
    <row r="6501" s="3" customFormat="1" x14ac:dyDescent="0.25"/>
    <row r="6502" s="3" customFormat="1" x14ac:dyDescent="0.25"/>
    <row r="6503" s="3" customFormat="1" x14ac:dyDescent="0.25"/>
    <row r="6504" s="3" customFormat="1" x14ac:dyDescent="0.25"/>
    <row r="6505" s="3" customFormat="1" x14ac:dyDescent="0.25"/>
    <row r="6506" s="3" customFormat="1" x14ac:dyDescent="0.25"/>
    <row r="6507" s="3" customFormat="1" x14ac:dyDescent="0.25"/>
    <row r="6508" s="3" customFormat="1" x14ac:dyDescent="0.25"/>
    <row r="6509" s="3" customFormat="1" x14ac:dyDescent="0.25"/>
    <row r="6510" s="3" customFormat="1" x14ac:dyDescent="0.25"/>
    <row r="6511" s="3" customFormat="1" x14ac:dyDescent="0.25"/>
    <row r="6512" s="3" customFormat="1" x14ac:dyDescent="0.25"/>
    <row r="6513" s="3" customFormat="1" x14ac:dyDescent="0.25"/>
    <row r="6514" s="3" customFormat="1" x14ac:dyDescent="0.25"/>
    <row r="6515" s="3" customFormat="1" x14ac:dyDescent="0.25"/>
    <row r="6516" s="3" customFormat="1" x14ac:dyDescent="0.25"/>
    <row r="6517" s="3" customFormat="1" x14ac:dyDescent="0.25"/>
    <row r="6518" s="3" customFormat="1" x14ac:dyDescent="0.25"/>
    <row r="6519" s="3" customFormat="1" x14ac:dyDescent="0.25"/>
    <row r="6520" s="3" customFormat="1" x14ac:dyDescent="0.25"/>
    <row r="6521" s="3" customFormat="1" x14ac:dyDescent="0.25"/>
    <row r="6522" s="3" customFormat="1" x14ac:dyDescent="0.25"/>
    <row r="6523" s="3" customFormat="1" x14ac:dyDescent="0.25"/>
    <row r="6524" s="3" customFormat="1" x14ac:dyDescent="0.25"/>
    <row r="6525" s="3" customFormat="1" x14ac:dyDescent="0.25"/>
    <row r="6526" s="3" customFormat="1" x14ac:dyDescent="0.25"/>
    <row r="6527" s="3" customFormat="1" x14ac:dyDescent="0.25"/>
    <row r="6528" s="3" customFormat="1" x14ac:dyDescent="0.25"/>
    <row r="6529" s="3" customFormat="1" x14ac:dyDescent="0.25"/>
    <row r="6530" s="3" customFormat="1" x14ac:dyDescent="0.25"/>
    <row r="6531" s="3" customFormat="1" x14ac:dyDescent="0.25"/>
    <row r="6532" s="3" customFormat="1" x14ac:dyDescent="0.25"/>
    <row r="6533" s="3" customFormat="1" x14ac:dyDescent="0.25"/>
    <row r="6534" s="3" customFormat="1" x14ac:dyDescent="0.25"/>
    <row r="6535" s="3" customFormat="1" x14ac:dyDescent="0.25"/>
    <row r="6536" s="3" customFormat="1" x14ac:dyDescent="0.25"/>
    <row r="6537" s="3" customFormat="1" x14ac:dyDescent="0.25"/>
    <row r="6538" s="3" customFormat="1" x14ac:dyDescent="0.25"/>
    <row r="6539" s="3" customFormat="1" x14ac:dyDescent="0.25"/>
    <row r="6540" s="3" customFormat="1" x14ac:dyDescent="0.25"/>
    <row r="6541" s="3" customFormat="1" x14ac:dyDescent="0.25"/>
    <row r="6542" s="3" customFormat="1" x14ac:dyDescent="0.25"/>
    <row r="6543" s="3" customFormat="1" x14ac:dyDescent="0.25"/>
    <row r="6544" s="3" customFormat="1" x14ac:dyDescent="0.25"/>
    <row r="6545" s="3" customFormat="1" x14ac:dyDescent="0.25"/>
    <row r="6546" s="3" customFormat="1" x14ac:dyDescent="0.25"/>
    <row r="6547" s="3" customFormat="1" x14ac:dyDescent="0.25"/>
    <row r="6548" s="3" customFormat="1" x14ac:dyDescent="0.25"/>
    <row r="6549" s="3" customFormat="1" x14ac:dyDescent="0.25"/>
    <row r="6550" s="3" customFormat="1" x14ac:dyDescent="0.25"/>
    <row r="6551" s="3" customFormat="1" x14ac:dyDescent="0.25"/>
    <row r="6552" s="3" customFormat="1" x14ac:dyDescent="0.25"/>
    <row r="6553" s="3" customFormat="1" x14ac:dyDescent="0.25"/>
    <row r="6554" s="3" customFormat="1" x14ac:dyDescent="0.25"/>
    <row r="6555" s="3" customFormat="1" x14ac:dyDescent="0.25"/>
    <row r="6556" s="3" customFormat="1" x14ac:dyDescent="0.25"/>
    <row r="6557" s="3" customFormat="1" x14ac:dyDescent="0.25"/>
    <row r="6558" s="3" customFormat="1" x14ac:dyDescent="0.25"/>
    <row r="6559" s="3" customFormat="1" x14ac:dyDescent="0.25"/>
    <row r="6560" s="3" customFormat="1" x14ac:dyDescent="0.25"/>
    <row r="6561" s="3" customFormat="1" x14ac:dyDescent="0.25"/>
    <row r="6562" s="3" customFormat="1" x14ac:dyDescent="0.25"/>
    <row r="6563" s="3" customFormat="1" x14ac:dyDescent="0.25"/>
    <row r="6564" s="3" customFormat="1" x14ac:dyDescent="0.25"/>
    <row r="6565" s="3" customFormat="1" x14ac:dyDescent="0.25"/>
    <row r="6566" s="3" customFormat="1" x14ac:dyDescent="0.25"/>
    <row r="6567" s="3" customFormat="1" x14ac:dyDescent="0.25"/>
    <row r="6568" s="3" customFormat="1" x14ac:dyDescent="0.25"/>
    <row r="6569" s="3" customFormat="1" x14ac:dyDescent="0.25"/>
    <row r="6570" s="3" customFormat="1" x14ac:dyDescent="0.25"/>
    <row r="6571" s="3" customFormat="1" x14ac:dyDescent="0.25"/>
    <row r="6572" s="3" customFormat="1" x14ac:dyDescent="0.25"/>
    <row r="6573" s="3" customFormat="1" x14ac:dyDescent="0.25"/>
    <row r="6574" s="3" customFormat="1" x14ac:dyDescent="0.25"/>
    <row r="6575" s="3" customFormat="1" x14ac:dyDescent="0.25"/>
    <row r="6576" s="3" customFormat="1" x14ac:dyDescent="0.25"/>
    <row r="6577" s="3" customFormat="1" x14ac:dyDescent="0.25"/>
    <row r="6578" s="3" customFormat="1" x14ac:dyDescent="0.25"/>
    <row r="6579" s="3" customFormat="1" x14ac:dyDescent="0.25"/>
    <row r="6580" s="3" customFormat="1" x14ac:dyDescent="0.25"/>
    <row r="6581" s="3" customFormat="1" x14ac:dyDescent="0.25"/>
    <row r="6582" s="3" customFormat="1" x14ac:dyDescent="0.25"/>
    <row r="6583" s="3" customFormat="1" x14ac:dyDescent="0.25"/>
    <row r="6584" s="3" customFormat="1" x14ac:dyDescent="0.25"/>
    <row r="6585" s="3" customFormat="1" x14ac:dyDescent="0.25"/>
    <row r="6586" s="3" customFormat="1" x14ac:dyDescent="0.25"/>
    <row r="6587" s="3" customFormat="1" x14ac:dyDescent="0.25"/>
    <row r="6588" s="3" customFormat="1" x14ac:dyDescent="0.25"/>
    <row r="6589" s="3" customFormat="1" x14ac:dyDescent="0.25"/>
    <row r="6590" s="3" customFormat="1" x14ac:dyDescent="0.25"/>
    <row r="6591" s="3" customFormat="1" x14ac:dyDescent="0.25"/>
    <row r="6592" s="3" customFormat="1" x14ac:dyDescent="0.25"/>
    <row r="6593" s="3" customFormat="1" x14ac:dyDescent="0.25"/>
    <row r="6594" s="3" customFormat="1" x14ac:dyDescent="0.25"/>
    <row r="6595" s="3" customFormat="1" x14ac:dyDescent="0.25"/>
    <row r="6596" s="3" customFormat="1" x14ac:dyDescent="0.25"/>
    <row r="6597" s="3" customFormat="1" x14ac:dyDescent="0.25"/>
    <row r="6598" s="3" customFormat="1" x14ac:dyDescent="0.25"/>
    <row r="6599" s="3" customFormat="1" x14ac:dyDescent="0.25"/>
    <row r="6600" s="3" customFormat="1" x14ac:dyDescent="0.25"/>
    <row r="6601" s="3" customFormat="1" x14ac:dyDescent="0.25"/>
    <row r="6602" s="3" customFormat="1" x14ac:dyDescent="0.25"/>
    <row r="6603" s="3" customFormat="1" x14ac:dyDescent="0.25"/>
    <row r="6604" s="3" customFormat="1" x14ac:dyDescent="0.25"/>
    <row r="6605" s="3" customFormat="1" x14ac:dyDescent="0.25"/>
    <row r="6606" s="3" customFormat="1" x14ac:dyDescent="0.25"/>
    <row r="6607" s="3" customFormat="1" x14ac:dyDescent="0.25"/>
    <row r="6608" s="3" customFormat="1" x14ac:dyDescent="0.25"/>
    <row r="6609" s="3" customFormat="1" x14ac:dyDescent="0.25"/>
    <row r="6610" s="3" customFormat="1" x14ac:dyDescent="0.25"/>
    <row r="6611" s="3" customFormat="1" x14ac:dyDescent="0.25"/>
    <row r="6612" s="3" customFormat="1" x14ac:dyDescent="0.25"/>
    <row r="6613" s="3" customFormat="1" x14ac:dyDescent="0.25"/>
    <row r="6614" s="3" customFormat="1" x14ac:dyDescent="0.25"/>
    <row r="6615" s="3" customFormat="1" x14ac:dyDescent="0.25"/>
    <row r="6616" s="3" customFormat="1" x14ac:dyDescent="0.25"/>
    <row r="6617" s="3" customFormat="1" x14ac:dyDescent="0.25"/>
    <row r="6618" s="3" customFormat="1" x14ac:dyDescent="0.25"/>
    <row r="6619" s="3" customFormat="1" x14ac:dyDescent="0.25"/>
    <row r="6620" s="3" customFormat="1" x14ac:dyDescent="0.25"/>
    <row r="6621" s="3" customFormat="1" x14ac:dyDescent="0.25"/>
    <row r="6622" s="3" customFormat="1" x14ac:dyDescent="0.25"/>
    <row r="6623" s="3" customFormat="1" x14ac:dyDescent="0.25"/>
    <row r="6624" s="3" customFormat="1" x14ac:dyDescent="0.25"/>
    <row r="6625" s="3" customFormat="1" x14ac:dyDescent="0.25"/>
    <row r="6626" s="3" customFormat="1" x14ac:dyDescent="0.25"/>
    <row r="6627" s="3" customFormat="1" x14ac:dyDescent="0.25"/>
    <row r="6628" s="3" customFormat="1" x14ac:dyDescent="0.25"/>
    <row r="6629" s="3" customFormat="1" x14ac:dyDescent="0.25"/>
    <row r="6630" s="3" customFormat="1" x14ac:dyDescent="0.25"/>
    <row r="6631" s="3" customFormat="1" x14ac:dyDescent="0.25"/>
    <row r="6632" s="3" customFormat="1" x14ac:dyDescent="0.25"/>
    <row r="6633" s="3" customFormat="1" x14ac:dyDescent="0.25"/>
    <row r="6634" s="3" customFormat="1" x14ac:dyDescent="0.25"/>
    <row r="6635" s="3" customFormat="1" x14ac:dyDescent="0.25"/>
    <row r="6636" s="3" customFormat="1" x14ac:dyDescent="0.25"/>
    <row r="6637" s="3" customFormat="1" x14ac:dyDescent="0.25"/>
    <row r="6638" s="3" customFormat="1" x14ac:dyDescent="0.25"/>
    <row r="6639" s="3" customFormat="1" x14ac:dyDescent="0.25"/>
    <row r="6640" s="3" customFormat="1" x14ac:dyDescent="0.25"/>
    <row r="6641" s="3" customFormat="1" x14ac:dyDescent="0.25"/>
    <row r="6642" s="3" customFormat="1" x14ac:dyDescent="0.25"/>
    <row r="6643" s="3" customFormat="1" x14ac:dyDescent="0.25"/>
    <row r="6644" s="3" customFormat="1" x14ac:dyDescent="0.25"/>
    <row r="6645" s="3" customFormat="1" x14ac:dyDescent="0.25"/>
    <row r="6646" s="3" customFormat="1" x14ac:dyDescent="0.25"/>
    <row r="6647" s="3" customFormat="1" x14ac:dyDescent="0.25"/>
    <row r="6648" s="3" customFormat="1" x14ac:dyDescent="0.25"/>
    <row r="6649" s="3" customFormat="1" x14ac:dyDescent="0.25"/>
    <row r="6650" s="3" customFormat="1" x14ac:dyDescent="0.25"/>
    <row r="6651" s="3" customFormat="1" x14ac:dyDescent="0.25"/>
    <row r="6652" s="3" customFormat="1" x14ac:dyDescent="0.25"/>
    <row r="6653" s="3" customFormat="1" x14ac:dyDescent="0.25"/>
    <row r="6654" s="3" customFormat="1" x14ac:dyDescent="0.25"/>
    <row r="6655" s="3" customFormat="1" x14ac:dyDescent="0.25"/>
    <row r="6656" s="3" customFormat="1" x14ac:dyDescent="0.25"/>
    <row r="6657" s="3" customFormat="1" x14ac:dyDescent="0.25"/>
    <row r="6658" s="3" customFormat="1" x14ac:dyDescent="0.25"/>
    <row r="6659" s="3" customFormat="1" x14ac:dyDescent="0.25"/>
    <row r="6660" s="3" customFormat="1" x14ac:dyDescent="0.25"/>
    <row r="6661" s="3" customFormat="1" x14ac:dyDescent="0.25"/>
    <row r="6662" s="3" customFormat="1" x14ac:dyDescent="0.25"/>
    <row r="6663" s="3" customFormat="1" x14ac:dyDescent="0.25"/>
    <row r="6664" s="3" customFormat="1" x14ac:dyDescent="0.25"/>
    <row r="6665" s="3" customFormat="1" x14ac:dyDescent="0.25"/>
    <row r="6666" s="3" customFormat="1" x14ac:dyDescent="0.25"/>
    <row r="6667" s="3" customFormat="1" x14ac:dyDescent="0.25"/>
    <row r="6668" s="3" customFormat="1" x14ac:dyDescent="0.25"/>
    <row r="6669" s="3" customFormat="1" x14ac:dyDescent="0.25"/>
    <row r="6670" s="3" customFormat="1" x14ac:dyDescent="0.25"/>
    <row r="6671" s="3" customFormat="1" x14ac:dyDescent="0.25"/>
    <row r="6672" s="3" customFormat="1" x14ac:dyDescent="0.25"/>
    <row r="6673" s="3" customFormat="1" x14ac:dyDescent="0.25"/>
    <row r="6674" s="3" customFormat="1" x14ac:dyDescent="0.25"/>
    <row r="6675" s="3" customFormat="1" x14ac:dyDescent="0.25"/>
    <row r="6676" s="3" customFormat="1" x14ac:dyDescent="0.25"/>
    <row r="6677" s="3" customFormat="1" x14ac:dyDescent="0.25"/>
    <row r="6678" s="3" customFormat="1" x14ac:dyDescent="0.25"/>
    <row r="6679" s="3" customFormat="1" x14ac:dyDescent="0.25"/>
    <row r="6680" s="3" customFormat="1" x14ac:dyDescent="0.25"/>
    <row r="6681" s="3" customFormat="1" x14ac:dyDescent="0.25"/>
    <row r="6682" s="3" customFormat="1" x14ac:dyDescent="0.25"/>
    <row r="6683" s="3" customFormat="1" x14ac:dyDescent="0.25"/>
    <row r="6684" s="3" customFormat="1" x14ac:dyDescent="0.25"/>
    <row r="6685" s="3" customFormat="1" x14ac:dyDescent="0.25"/>
    <row r="6686" s="3" customFormat="1" x14ac:dyDescent="0.25"/>
    <row r="6687" s="3" customFormat="1" x14ac:dyDescent="0.25"/>
    <row r="6688" s="3" customFormat="1" x14ac:dyDescent="0.25"/>
    <row r="6689" s="3" customFormat="1" x14ac:dyDescent="0.25"/>
    <row r="6690" s="3" customFormat="1" x14ac:dyDescent="0.25"/>
    <row r="6691" s="3" customFormat="1" x14ac:dyDescent="0.25"/>
    <row r="6692" s="3" customFormat="1" x14ac:dyDescent="0.25"/>
    <row r="6693" s="3" customFormat="1" x14ac:dyDescent="0.25"/>
    <row r="6694" s="3" customFormat="1" x14ac:dyDescent="0.25"/>
    <row r="6695" s="3" customFormat="1" x14ac:dyDescent="0.25"/>
    <row r="6696" s="3" customFormat="1" x14ac:dyDescent="0.25"/>
    <row r="6697" s="3" customFormat="1" x14ac:dyDescent="0.25"/>
    <row r="6698" s="3" customFormat="1" x14ac:dyDescent="0.25"/>
    <row r="6699" s="3" customFormat="1" x14ac:dyDescent="0.25"/>
    <row r="6700" s="3" customFormat="1" x14ac:dyDescent="0.25"/>
    <row r="6701" s="3" customFormat="1" x14ac:dyDescent="0.25"/>
    <row r="6702" s="3" customFormat="1" x14ac:dyDescent="0.25"/>
    <row r="6703" s="3" customFormat="1" x14ac:dyDescent="0.25"/>
    <row r="6704" s="3" customFormat="1" x14ac:dyDescent="0.25"/>
    <row r="6705" s="3" customFormat="1" x14ac:dyDescent="0.25"/>
    <row r="6706" s="3" customFormat="1" x14ac:dyDescent="0.25"/>
    <row r="6707" s="3" customFormat="1" x14ac:dyDescent="0.25"/>
    <row r="6708" s="3" customFormat="1" x14ac:dyDescent="0.25"/>
    <row r="6709" s="3" customFormat="1" x14ac:dyDescent="0.25"/>
    <row r="6710" s="3" customFormat="1" x14ac:dyDescent="0.25"/>
    <row r="6711" s="3" customFormat="1" x14ac:dyDescent="0.25"/>
    <row r="6712" s="3" customFormat="1" x14ac:dyDescent="0.25"/>
    <row r="6713" s="3" customFormat="1" x14ac:dyDescent="0.25"/>
    <row r="6714" s="3" customFormat="1" x14ac:dyDescent="0.25"/>
    <row r="6715" s="3" customFormat="1" x14ac:dyDescent="0.25"/>
    <row r="6716" s="3" customFormat="1" x14ac:dyDescent="0.25"/>
    <row r="6717" s="3" customFormat="1" x14ac:dyDescent="0.25"/>
    <row r="6718" s="3" customFormat="1" x14ac:dyDescent="0.25"/>
    <row r="6719" s="3" customFormat="1" x14ac:dyDescent="0.25"/>
    <row r="6720" s="3" customFormat="1" x14ac:dyDescent="0.25"/>
    <row r="6721" s="3" customFormat="1" x14ac:dyDescent="0.25"/>
    <row r="6722" s="3" customFormat="1" x14ac:dyDescent="0.25"/>
    <row r="6723" s="3" customFormat="1" x14ac:dyDescent="0.25"/>
    <row r="6724" s="3" customFormat="1" x14ac:dyDescent="0.25"/>
    <row r="6725" s="3" customFormat="1" x14ac:dyDescent="0.25"/>
    <row r="6726" s="3" customFormat="1" x14ac:dyDescent="0.25"/>
    <row r="6727" s="3" customFormat="1" x14ac:dyDescent="0.25"/>
    <row r="6728" s="3" customFormat="1" x14ac:dyDescent="0.25"/>
    <row r="6729" s="3" customFormat="1" x14ac:dyDescent="0.25"/>
    <row r="6730" s="3" customFormat="1" x14ac:dyDescent="0.25"/>
    <row r="6731" s="3" customFormat="1" x14ac:dyDescent="0.25"/>
    <row r="6732" s="3" customFormat="1" x14ac:dyDescent="0.25"/>
    <row r="6733" s="3" customFormat="1" x14ac:dyDescent="0.25"/>
    <row r="6734" s="3" customFormat="1" x14ac:dyDescent="0.25"/>
    <row r="6735" s="3" customFormat="1" x14ac:dyDescent="0.25"/>
    <row r="6736" s="3" customFormat="1" x14ac:dyDescent="0.25"/>
    <row r="6737" s="3" customFormat="1" x14ac:dyDescent="0.25"/>
    <row r="6738" s="3" customFormat="1" x14ac:dyDescent="0.25"/>
    <row r="6739" s="3" customFormat="1" x14ac:dyDescent="0.25"/>
    <row r="6740" s="3" customFormat="1" x14ac:dyDescent="0.25"/>
    <row r="6741" s="3" customFormat="1" x14ac:dyDescent="0.25"/>
    <row r="6742" s="3" customFormat="1" x14ac:dyDescent="0.25"/>
    <row r="6743" s="3" customFormat="1" x14ac:dyDescent="0.25"/>
    <row r="6744" s="3" customFormat="1" x14ac:dyDescent="0.25"/>
    <row r="6745" s="3" customFormat="1" x14ac:dyDescent="0.25"/>
    <row r="6746" s="3" customFormat="1" x14ac:dyDescent="0.25"/>
    <row r="6747" s="3" customFormat="1" x14ac:dyDescent="0.25"/>
    <row r="6748" s="3" customFormat="1" x14ac:dyDescent="0.25"/>
    <row r="6749" s="3" customFormat="1" x14ac:dyDescent="0.25"/>
    <row r="6750" s="3" customFormat="1" x14ac:dyDescent="0.25"/>
    <row r="6751" s="3" customFormat="1" x14ac:dyDescent="0.25"/>
    <row r="6752" s="3" customFormat="1" x14ac:dyDescent="0.25"/>
    <row r="6753" s="3" customFormat="1" x14ac:dyDescent="0.25"/>
    <row r="6754" s="3" customFormat="1" x14ac:dyDescent="0.25"/>
    <row r="6755" s="3" customFormat="1" x14ac:dyDescent="0.25"/>
    <row r="6756" s="3" customFormat="1" x14ac:dyDescent="0.25"/>
    <row r="6757" s="3" customFormat="1" x14ac:dyDescent="0.25"/>
    <row r="6758" s="3" customFormat="1" x14ac:dyDescent="0.25"/>
    <row r="6759" s="3" customFormat="1" x14ac:dyDescent="0.25"/>
    <row r="6760" s="3" customFormat="1" x14ac:dyDescent="0.25"/>
    <row r="6761" s="3" customFormat="1" x14ac:dyDescent="0.25"/>
    <row r="6762" s="3" customFormat="1" x14ac:dyDescent="0.25"/>
    <row r="6763" s="3" customFormat="1" x14ac:dyDescent="0.25"/>
    <row r="6764" s="3" customFormat="1" x14ac:dyDescent="0.25"/>
    <row r="6765" s="3" customFormat="1" x14ac:dyDescent="0.25"/>
    <row r="6766" s="3" customFormat="1" x14ac:dyDescent="0.25"/>
    <row r="6767" s="3" customFormat="1" x14ac:dyDescent="0.25"/>
    <row r="6768" s="3" customFormat="1" x14ac:dyDescent="0.25"/>
    <row r="6769" s="3" customFormat="1" x14ac:dyDescent="0.25"/>
    <row r="6770" s="3" customFormat="1" x14ac:dyDescent="0.25"/>
    <row r="6771" s="3" customFormat="1" x14ac:dyDescent="0.25"/>
    <row r="6772" s="3" customFormat="1" x14ac:dyDescent="0.25"/>
    <row r="6773" s="3" customFormat="1" x14ac:dyDescent="0.25"/>
    <row r="6774" s="3" customFormat="1" x14ac:dyDescent="0.25"/>
    <row r="6775" s="3" customFormat="1" x14ac:dyDescent="0.25"/>
    <row r="6776" s="3" customFormat="1" x14ac:dyDescent="0.25"/>
    <row r="6777" s="3" customFormat="1" x14ac:dyDescent="0.25"/>
    <row r="6778" s="3" customFormat="1" x14ac:dyDescent="0.25"/>
    <row r="6779" s="3" customFormat="1" x14ac:dyDescent="0.25"/>
    <row r="6780" s="3" customFormat="1" x14ac:dyDescent="0.25"/>
    <row r="6781" s="3" customFormat="1" x14ac:dyDescent="0.25"/>
    <row r="6782" s="3" customFormat="1" x14ac:dyDescent="0.25"/>
    <row r="6783" s="3" customFormat="1" x14ac:dyDescent="0.25"/>
    <row r="6784" s="3" customFormat="1" x14ac:dyDescent="0.25"/>
    <row r="6785" s="3" customFormat="1" x14ac:dyDescent="0.25"/>
    <row r="6786" s="3" customFormat="1" x14ac:dyDescent="0.25"/>
    <row r="6787" s="3" customFormat="1" x14ac:dyDescent="0.25"/>
    <row r="6788" s="3" customFormat="1" x14ac:dyDescent="0.25"/>
    <row r="6789" s="3" customFormat="1" x14ac:dyDescent="0.25"/>
    <row r="6790" s="3" customFormat="1" x14ac:dyDescent="0.25"/>
    <row r="6791" s="3" customFormat="1" x14ac:dyDescent="0.25"/>
    <row r="6792" s="3" customFormat="1" x14ac:dyDescent="0.25"/>
    <row r="6793" s="3" customFormat="1" x14ac:dyDescent="0.25"/>
    <row r="6794" s="3" customFormat="1" x14ac:dyDescent="0.25"/>
    <row r="6795" s="3" customFormat="1" x14ac:dyDescent="0.25"/>
    <row r="6796" s="3" customFormat="1" x14ac:dyDescent="0.25"/>
    <row r="6797" s="3" customFormat="1" x14ac:dyDescent="0.25"/>
    <row r="6798" s="3" customFormat="1" x14ac:dyDescent="0.25"/>
    <row r="6799" s="3" customFormat="1" x14ac:dyDescent="0.25"/>
    <row r="6800" s="3" customFormat="1" x14ac:dyDescent="0.25"/>
    <row r="6801" s="3" customFormat="1" x14ac:dyDescent="0.25"/>
    <row r="6802" s="3" customFormat="1" x14ac:dyDescent="0.25"/>
    <row r="6803" s="3" customFormat="1" x14ac:dyDescent="0.25"/>
    <row r="6804" s="3" customFormat="1" x14ac:dyDescent="0.25"/>
    <row r="6805" s="3" customFormat="1" x14ac:dyDescent="0.25"/>
    <row r="6806" s="3" customFormat="1" x14ac:dyDescent="0.25"/>
    <row r="6807" s="3" customFormat="1" x14ac:dyDescent="0.25"/>
    <row r="6808" s="3" customFormat="1" x14ac:dyDescent="0.25"/>
    <row r="6809" s="3" customFormat="1" x14ac:dyDescent="0.25"/>
    <row r="6810" s="3" customFormat="1" x14ac:dyDescent="0.25"/>
    <row r="6811" s="3" customFormat="1" x14ac:dyDescent="0.25"/>
    <row r="6812" s="3" customFormat="1" x14ac:dyDescent="0.25"/>
    <row r="6813" s="3" customFormat="1" x14ac:dyDescent="0.25"/>
    <row r="6814" s="3" customFormat="1" x14ac:dyDescent="0.25"/>
    <row r="6815" s="3" customFormat="1" x14ac:dyDescent="0.25"/>
    <row r="6816" s="3" customFormat="1" x14ac:dyDescent="0.25"/>
    <row r="6817" s="3" customFormat="1" x14ac:dyDescent="0.25"/>
    <row r="6818" s="3" customFormat="1" x14ac:dyDescent="0.25"/>
    <row r="6819" s="3" customFormat="1" x14ac:dyDescent="0.25"/>
    <row r="6820" s="3" customFormat="1" x14ac:dyDescent="0.25"/>
    <row r="6821" s="3" customFormat="1" x14ac:dyDescent="0.25"/>
    <row r="6822" s="3" customFormat="1" x14ac:dyDescent="0.25"/>
    <row r="6823" s="3" customFormat="1" x14ac:dyDescent="0.25"/>
    <row r="6824" s="3" customFormat="1" x14ac:dyDescent="0.25"/>
    <row r="6825" s="3" customFormat="1" x14ac:dyDescent="0.25"/>
    <row r="6826" s="3" customFormat="1" x14ac:dyDescent="0.25"/>
    <row r="6827" s="3" customFormat="1" x14ac:dyDescent="0.25"/>
    <row r="6828" s="3" customFormat="1" x14ac:dyDescent="0.25"/>
    <row r="6829" s="3" customFormat="1" x14ac:dyDescent="0.25"/>
    <row r="6830" s="3" customFormat="1" x14ac:dyDescent="0.25"/>
    <row r="6831" s="3" customFormat="1" x14ac:dyDescent="0.25"/>
    <row r="6832" s="3" customFormat="1" x14ac:dyDescent="0.25"/>
    <row r="6833" s="3" customFormat="1" x14ac:dyDescent="0.25"/>
    <row r="6834" s="3" customFormat="1" x14ac:dyDescent="0.25"/>
    <row r="6835" s="3" customFormat="1" x14ac:dyDescent="0.25"/>
    <row r="6836" s="3" customFormat="1" x14ac:dyDescent="0.25"/>
    <row r="6837" s="3" customFormat="1" x14ac:dyDescent="0.25"/>
    <row r="6838" s="3" customFormat="1" x14ac:dyDescent="0.25"/>
    <row r="6839" s="3" customFormat="1" x14ac:dyDescent="0.25"/>
    <row r="6840" s="3" customFormat="1" x14ac:dyDescent="0.25"/>
    <row r="6841" s="3" customFormat="1" x14ac:dyDescent="0.25"/>
    <row r="6842" s="3" customFormat="1" x14ac:dyDescent="0.25"/>
    <row r="6843" s="3" customFormat="1" x14ac:dyDescent="0.25"/>
    <row r="6844" s="3" customFormat="1" x14ac:dyDescent="0.25"/>
    <row r="6845" s="3" customFormat="1" x14ac:dyDescent="0.25"/>
    <row r="6846" s="3" customFormat="1" x14ac:dyDescent="0.25"/>
    <row r="6847" s="3" customFormat="1" x14ac:dyDescent="0.25"/>
    <row r="6848" s="3" customFormat="1" x14ac:dyDescent="0.25"/>
    <row r="6849" s="3" customFormat="1" x14ac:dyDescent="0.25"/>
    <row r="6850" s="3" customFormat="1" x14ac:dyDescent="0.25"/>
    <row r="6851" s="3" customFormat="1" x14ac:dyDescent="0.25"/>
    <row r="6852" s="3" customFormat="1" x14ac:dyDescent="0.25"/>
    <row r="6853" s="3" customFormat="1" x14ac:dyDescent="0.25"/>
    <row r="6854" s="3" customFormat="1" x14ac:dyDescent="0.25"/>
    <row r="6855" s="3" customFormat="1" x14ac:dyDescent="0.25"/>
    <row r="6856" s="3" customFormat="1" x14ac:dyDescent="0.25"/>
    <row r="6857" s="3" customFormat="1" x14ac:dyDescent="0.25"/>
    <row r="6858" s="3" customFormat="1" x14ac:dyDescent="0.25"/>
    <row r="6859" s="3" customFormat="1" x14ac:dyDescent="0.25"/>
    <row r="6860" s="3" customFormat="1" x14ac:dyDescent="0.25"/>
    <row r="6861" s="3" customFormat="1" x14ac:dyDescent="0.25"/>
    <row r="6862" s="3" customFormat="1" x14ac:dyDescent="0.25"/>
    <row r="6863" s="3" customFormat="1" x14ac:dyDescent="0.25"/>
    <row r="6864" s="3" customFormat="1" x14ac:dyDescent="0.25"/>
    <row r="6865" s="3" customFormat="1" x14ac:dyDescent="0.25"/>
    <row r="6866" s="3" customFormat="1" x14ac:dyDescent="0.25"/>
    <row r="6867" s="3" customFormat="1" x14ac:dyDescent="0.25"/>
    <row r="6868" s="3" customFormat="1" x14ac:dyDescent="0.25"/>
    <row r="6869" s="3" customFormat="1" x14ac:dyDescent="0.25"/>
    <row r="6870" s="3" customFormat="1" x14ac:dyDescent="0.25"/>
    <row r="6871" s="3" customFormat="1" x14ac:dyDescent="0.25"/>
    <row r="6872" s="3" customFormat="1" x14ac:dyDescent="0.25"/>
    <row r="6873" s="3" customFormat="1" x14ac:dyDescent="0.25"/>
    <row r="6874" s="3" customFormat="1" x14ac:dyDescent="0.25"/>
    <row r="6875" s="3" customFormat="1" x14ac:dyDescent="0.25"/>
    <row r="6876" s="3" customFormat="1" x14ac:dyDescent="0.25"/>
    <row r="6877" s="3" customFormat="1" x14ac:dyDescent="0.25"/>
    <row r="6878" s="3" customFormat="1" x14ac:dyDescent="0.25"/>
    <row r="6879" s="3" customFormat="1" x14ac:dyDescent="0.25"/>
    <row r="6880" s="3" customFormat="1" x14ac:dyDescent="0.25"/>
    <row r="6881" s="3" customFormat="1" x14ac:dyDescent="0.25"/>
    <row r="6882" s="3" customFormat="1" x14ac:dyDescent="0.25"/>
    <row r="6883" s="3" customFormat="1" x14ac:dyDescent="0.25"/>
    <row r="6884" s="3" customFormat="1" x14ac:dyDescent="0.25"/>
    <row r="6885" s="3" customFormat="1" x14ac:dyDescent="0.25"/>
    <row r="6886" s="3" customFormat="1" x14ac:dyDescent="0.25"/>
    <row r="6887" s="3" customFormat="1" x14ac:dyDescent="0.25"/>
    <row r="6888" s="3" customFormat="1" x14ac:dyDescent="0.25"/>
    <row r="6889" s="3" customFormat="1" x14ac:dyDescent="0.25"/>
    <row r="6890" s="3" customFormat="1" x14ac:dyDescent="0.25"/>
    <row r="6891" s="3" customFormat="1" x14ac:dyDescent="0.25"/>
    <row r="6892" s="3" customFormat="1" x14ac:dyDescent="0.25"/>
    <row r="6893" s="3" customFormat="1" x14ac:dyDescent="0.25"/>
    <row r="6894" s="3" customFormat="1" x14ac:dyDescent="0.25"/>
    <row r="6895" s="3" customFormat="1" x14ac:dyDescent="0.25"/>
    <row r="6896" s="3" customFormat="1" x14ac:dyDescent="0.25"/>
    <row r="6897" s="3" customFormat="1" x14ac:dyDescent="0.25"/>
    <row r="6898" s="3" customFormat="1" x14ac:dyDescent="0.25"/>
    <row r="6899" s="3" customFormat="1" x14ac:dyDescent="0.25"/>
    <row r="6900" s="3" customFormat="1" x14ac:dyDescent="0.25"/>
    <row r="6901" s="3" customFormat="1" x14ac:dyDescent="0.25"/>
    <row r="6902" s="3" customFormat="1" x14ac:dyDescent="0.25"/>
    <row r="6903" s="3" customFormat="1" x14ac:dyDescent="0.25"/>
    <row r="6904" s="3" customFormat="1" x14ac:dyDescent="0.25"/>
    <row r="6905" s="3" customFormat="1" x14ac:dyDescent="0.25"/>
    <row r="6906" s="3" customFormat="1" x14ac:dyDescent="0.25"/>
    <row r="6907" s="3" customFormat="1" x14ac:dyDescent="0.25"/>
    <row r="6908" s="3" customFormat="1" x14ac:dyDescent="0.25"/>
    <row r="6909" s="3" customFormat="1" x14ac:dyDescent="0.25"/>
    <row r="6910" s="3" customFormat="1" x14ac:dyDescent="0.25"/>
    <row r="6911" s="3" customFormat="1" x14ac:dyDescent="0.25"/>
    <row r="6912" s="3" customFormat="1" x14ac:dyDescent="0.25"/>
    <row r="6913" s="3" customFormat="1" x14ac:dyDescent="0.25"/>
    <row r="6914" s="3" customFormat="1" x14ac:dyDescent="0.25"/>
    <row r="6915" s="3" customFormat="1" x14ac:dyDescent="0.25"/>
    <row r="6916" s="3" customFormat="1" x14ac:dyDescent="0.25"/>
    <row r="6917" s="3" customFormat="1" x14ac:dyDescent="0.25"/>
    <row r="6918" s="3" customFormat="1" x14ac:dyDescent="0.25"/>
    <row r="6919" s="3" customFormat="1" x14ac:dyDescent="0.25"/>
    <row r="6920" s="3" customFormat="1" x14ac:dyDescent="0.25"/>
    <row r="6921" s="3" customFormat="1" x14ac:dyDescent="0.25"/>
    <row r="6922" s="3" customFormat="1" x14ac:dyDescent="0.25"/>
    <row r="6923" s="3" customFormat="1" x14ac:dyDescent="0.25"/>
    <row r="6924" s="3" customFormat="1" x14ac:dyDescent="0.25"/>
    <row r="6925" s="3" customFormat="1" x14ac:dyDescent="0.25"/>
    <row r="6926" s="3" customFormat="1" x14ac:dyDescent="0.25"/>
    <row r="6927" s="3" customFormat="1" x14ac:dyDescent="0.25"/>
    <row r="6928" s="3" customFormat="1" x14ac:dyDescent="0.25"/>
    <row r="6929" s="3" customFormat="1" x14ac:dyDescent="0.25"/>
    <row r="6930" s="3" customFormat="1" x14ac:dyDescent="0.25"/>
    <row r="6931" s="3" customFormat="1" x14ac:dyDescent="0.25"/>
    <row r="6932" s="3" customFormat="1" x14ac:dyDescent="0.25"/>
    <row r="6933" s="3" customFormat="1" x14ac:dyDescent="0.25"/>
    <row r="6934" s="3" customFormat="1" x14ac:dyDescent="0.25"/>
    <row r="6935" s="3" customFormat="1" x14ac:dyDescent="0.25"/>
    <row r="6936" s="3" customFormat="1" x14ac:dyDescent="0.25"/>
    <row r="6937" s="3" customFormat="1" x14ac:dyDescent="0.25"/>
    <row r="6938" s="3" customFormat="1" x14ac:dyDescent="0.25"/>
    <row r="6939" s="3" customFormat="1" x14ac:dyDescent="0.25"/>
    <row r="6940" s="3" customFormat="1" x14ac:dyDescent="0.25"/>
    <row r="6941" s="3" customFormat="1" x14ac:dyDescent="0.25"/>
    <row r="6942" s="3" customFormat="1" x14ac:dyDescent="0.25"/>
    <row r="6943" s="3" customFormat="1" x14ac:dyDescent="0.25"/>
    <row r="6944" s="3" customFormat="1" x14ac:dyDescent="0.25"/>
    <row r="6945" s="3" customFormat="1" x14ac:dyDescent="0.25"/>
    <row r="6946" s="3" customFormat="1" x14ac:dyDescent="0.25"/>
    <row r="6947" s="3" customFormat="1" x14ac:dyDescent="0.25"/>
    <row r="6948" s="3" customFormat="1" x14ac:dyDescent="0.25"/>
    <row r="6949" s="3" customFormat="1" x14ac:dyDescent="0.25"/>
    <row r="6950" s="3" customFormat="1" x14ac:dyDescent="0.25"/>
    <row r="6951" s="3" customFormat="1" x14ac:dyDescent="0.25"/>
    <row r="6952" s="3" customFormat="1" x14ac:dyDescent="0.25"/>
    <row r="6953" s="3" customFormat="1" x14ac:dyDescent="0.25"/>
    <row r="6954" s="3" customFormat="1" x14ac:dyDescent="0.25"/>
    <row r="6955" s="3" customFormat="1" x14ac:dyDescent="0.25"/>
    <row r="6956" s="3" customFormat="1" x14ac:dyDescent="0.25"/>
    <row r="6957" s="3" customFormat="1" x14ac:dyDescent="0.25"/>
    <row r="6958" s="3" customFormat="1" x14ac:dyDescent="0.25"/>
    <row r="6959" s="3" customFormat="1" x14ac:dyDescent="0.25"/>
    <row r="6960" s="3" customFormat="1" x14ac:dyDescent="0.25"/>
    <row r="6961" s="3" customFormat="1" x14ac:dyDescent="0.25"/>
    <row r="6962" s="3" customFormat="1" x14ac:dyDescent="0.25"/>
    <row r="6963" s="3" customFormat="1" x14ac:dyDescent="0.25"/>
    <row r="6964" s="3" customFormat="1" x14ac:dyDescent="0.25"/>
    <row r="6965" s="3" customFormat="1" x14ac:dyDescent="0.25"/>
    <row r="6966" s="3" customFormat="1" x14ac:dyDescent="0.25"/>
    <row r="6967" s="3" customFormat="1" x14ac:dyDescent="0.25"/>
    <row r="6968" s="3" customFormat="1" x14ac:dyDescent="0.25"/>
    <row r="6969" s="3" customFormat="1" x14ac:dyDescent="0.25"/>
    <row r="6970" s="3" customFormat="1" x14ac:dyDescent="0.25"/>
    <row r="6971" s="3" customFormat="1" x14ac:dyDescent="0.25"/>
    <row r="6972" s="3" customFormat="1" x14ac:dyDescent="0.25"/>
    <row r="6973" s="3" customFormat="1" x14ac:dyDescent="0.25"/>
    <row r="6974" s="3" customFormat="1" x14ac:dyDescent="0.25"/>
    <row r="6975" s="3" customFormat="1" x14ac:dyDescent="0.25"/>
    <row r="6976" s="3" customFormat="1" x14ac:dyDescent="0.25"/>
    <row r="6977" s="3" customFormat="1" x14ac:dyDescent="0.25"/>
    <row r="6978" s="3" customFormat="1" x14ac:dyDescent="0.25"/>
    <row r="6979" s="3" customFormat="1" x14ac:dyDescent="0.25"/>
    <row r="6980" s="3" customFormat="1" x14ac:dyDescent="0.25"/>
    <row r="6981" s="3" customFormat="1" x14ac:dyDescent="0.25"/>
    <row r="6982" s="3" customFormat="1" x14ac:dyDescent="0.25"/>
    <row r="6983" s="3" customFormat="1" x14ac:dyDescent="0.25"/>
    <row r="6984" s="3" customFormat="1" x14ac:dyDescent="0.25"/>
    <row r="6985" s="3" customFormat="1" x14ac:dyDescent="0.25"/>
    <row r="6986" s="3" customFormat="1" x14ac:dyDescent="0.25"/>
    <row r="6987" s="3" customFormat="1" x14ac:dyDescent="0.25"/>
    <row r="6988" s="3" customFormat="1" x14ac:dyDescent="0.25"/>
    <row r="6989" s="3" customFormat="1" x14ac:dyDescent="0.25"/>
    <row r="6990" s="3" customFormat="1" x14ac:dyDescent="0.25"/>
    <row r="6991" s="3" customFormat="1" x14ac:dyDescent="0.25"/>
    <row r="6992" s="3" customFormat="1" x14ac:dyDescent="0.25"/>
    <row r="6993" s="3" customFormat="1" x14ac:dyDescent="0.25"/>
    <row r="6994" s="3" customFormat="1" x14ac:dyDescent="0.25"/>
    <row r="6995" s="3" customFormat="1" x14ac:dyDescent="0.25"/>
    <row r="6996" s="3" customFormat="1" x14ac:dyDescent="0.25"/>
    <row r="6997" s="3" customFormat="1" x14ac:dyDescent="0.25"/>
    <row r="6998" s="3" customFormat="1" x14ac:dyDescent="0.25"/>
    <row r="6999" s="3" customFormat="1" x14ac:dyDescent="0.25"/>
    <row r="7000" s="3" customFormat="1" x14ac:dyDescent="0.25"/>
    <row r="7001" s="3" customFormat="1" x14ac:dyDescent="0.25"/>
    <row r="7002" s="3" customFormat="1" x14ac:dyDescent="0.25"/>
    <row r="7003" s="3" customFormat="1" x14ac:dyDescent="0.25"/>
    <row r="7004" s="3" customFormat="1" x14ac:dyDescent="0.25"/>
    <row r="7005" s="3" customFormat="1" x14ac:dyDescent="0.25"/>
    <row r="7006" s="3" customFormat="1" x14ac:dyDescent="0.25"/>
    <row r="7007" s="3" customFormat="1" x14ac:dyDescent="0.25"/>
    <row r="7008" s="3" customFormat="1" x14ac:dyDescent="0.25"/>
    <row r="7009" s="3" customFormat="1" x14ac:dyDescent="0.25"/>
    <row r="7010" s="3" customFormat="1" x14ac:dyDescent="0.25"/>
    <row r="7011" s="3" customFormat="1" x14ac:dyDescent="0.25"/>
    <row r="7012" s="3" customFormat="1" x14ac:dyDescent="0.25"/>
    <row r="7013" s="3" customFormat="1" x14ac:dyDescent="0.25"/>
    <row r="7014" s="3" customFormat="1" x14ac:dyDescent="0.25"/>
    <row r="7015" s="3" customFormat="1" x14ac:dyDescent="0.25"/>
    <row r="7016" s="3" customFormat="1" x14ac:dyDescent="0.25"/>
    <row r="7017" s="3" customFormat="1" x14ac:dyDescent="0.25"/>
    <row r="7018" s="3" customFormat="1" x14ac:dyDescent="0.25"/>
    <row r="7019" s="3" customFormat="1" x14ac:dyDescent="0.25"/>
    <row r="7020" s="3" customFormat="1" x14ac:dyDescent="0.25"/>
    <row r="7021" s="3" customFormat="1" x14ac:dyDescent="0.25"/>
    <row r="7022" s="3" customFormat="1" x14ac:dyDescent="0.25"/>
    <row r="7023" s="3" customFormat="1" x14ac:dyDescent="0.25"/>
    <row r="7024" s="3" customFormat="1" x14ac:dyDescent="0.25"/>
    <row r="7025" s="3" customFormat="1" x14ac:dyDescent="0.25"/>
    <row r="7026" s="3" customFormat="1" x14ac:dyDescent="0.25"/>
    <row r="7027" s="3" customFormat="1" x14ac:dyDescent="0.25"/>
    <row r="7028" s="3" customFormat="1" x14ac:dyDescent="0.25"/>
    <row r="7029" s="3" customFormat="1" x14ac:dyDescent="0.25"/>
    <row r="7030" s="3" customFormat="1" x14ac:dyDescent="0.25"/>
    <row r="7031" s="3" customFormat="1" x14ac:dyDescent="0.25"/>
    <row r="7032" s="3" customFormat="1" x14ac:dyDescent="0.25"/>
    <row r="7033" s="3" customFormat="1" x14ac:dyDescent="0.25"/>
    <row r="7034" s="3" customFormat="1" x14ac:dyDescent="0.25"/>
    <row r="7035" s="3" customFormat="1" x14ac:dyDescent="0.25"/>
    <row r="7036" s="3" customFormat="1" x14ac:dyDescent="0.25"/>
    <row r="7037" s="3" customFormat="1" x14ac:dyDescent="0.25"/>
    <row r="7038" s="3" customFormat="1" x14ac:dyDescent="0.25"/>
    <row r="7039" s="3" customFormat="1" x14ac:dyDescent="0.25"/>
    <row r="7040" s="3" customFormat="1" x14ac:dyDescent="0.25"/>
    <row r="7041" s="3" customFormat="1" x14ac:dyDescent="0.25"/>
    <row r="7042" s="3" customFormat="1" x14ac:dyDescent="0.25"/>
    <row r="7043" s="3" customFormat="1" x14ac:dyDescent="0.25"/>
    <row r="7044" s="3" customFormat="1" x14ac:dyDescent="0.25"/>
    <row r="7045" s="3" customFormat="1" x14ac:dyDescent="0.25"/>
    <row r="7046" s="3" customFormat="1" x14ac:dyDescent="0.25"/>
    <row r="7047" s="3" customFormat="1" x14ac:dyDescent="0.25"/>
    <row r="7048" s="3" customFormat="1" x14ac:dyDescent="0.25"/>
    <row r="7049" s="3" customFormat="1" x14ac:dyDescent="0.25"/>
    <row r="7050" s="3" customFormat="1" x14ac:dyDescent="0.25"/>
    <row r="7051" s="3" customFormat="1" x14ac:dyDescent="0.25"/>
    <row r="7052" s="3" customFormat="1" x14ac:dyDescent="0.25"/>
    <row r="7053" s="3" customFormat="1" x14ac:dyDescent="0.25"/>
    <row r="7054" s="3" customFormat="1" x14ac:dyDescent="0.25"/>
    <row r="7055" s="3" customFormat="1" x14ac:dyDescent="0.25"/>
    <row r="7056" s="3" customFormat="1" x14ac:dyDescent="0.25"/>
    <row r="7057" s="3" customFormat="1" x14ac:dyDescent="0.25"/>
    <row r="7058" s="3" customFormat="1" x14ac:dyDescent="0.25"/>
    <row r="7059" s="3" customFormat="1" x14ac:dyDescent="0.25"/>
    <row r="7060" s="3" customFormat="1" x14ac:dyDescent="0.25"/>
    <row r="7061" s="3" customFormat="1" x14ac:dyDescent="0.25"/>
    <row r="7062" s="3" customFormat="1" x14ac:dyDescent="0.25"/>
    <row r="7063" s="3" customFormat="1" x14ac:dyDescent="0.25"/>
    <row r="7064" s="3" customFormat="1" x14ac:dyDescent="0.25"/>
    <row r="7065" s="3" customFormat="1" x14ac:dyDescent="0.25"/>
    <row r="7066" s="3" customFormat="1" x14ac:dyDescent="0.25"/>
    <row r="7067" s="3" customFormat="1" x14ac:dyDescent="0.25"/>
    <row r="7068" s="3" customFormat="1" x14ac:dyDescent="0.25"/>
    <row r="7069" s="3" customFormat="1" x14ac:dyDescent="0.25"/>
    <row r="7070" s="3" customFormat="1" x14ac:dyDescent="0.25"/>
    <row r="7071" s="3" customFormat="1" x14ac:dyDescent="0.25"/>
    <row r="7072" s="3" customFormat="1" x14ac:dyDescent="0.25"/>
    <row r="7073" s="3" customFormat="1" x14ac:dyDescent="0.25"/>
    <row r="7074" s="3" customFormat="1" x14ac:dyDescent="0.25"/>
    <row r="7075" s="3" customFormat="1" x14ac:dyDescent="0.25"/>
    <row r="7076" s="3" customFormat="1" x14ac:dyDescent="0.25"/>
    <row r="7077" s="3" customFormat="1" x14ac:dyDescent="0.25"/>
    <row r="7078" s="3" customFormat="1" x14ac:dyDescent="0.25"/>
    <row r="7079" s="3" customFormat="1" x14ac:dyDescent="0.25"/>
    <row r="7080" s="3" customFormat="1" x14ac:dyDescent="0.25"/>
    <row r="7081" s="3" customFormat="1" x14ac:dyDescent="0.25"/>
    <row r="7082" s="3" customFormat="1" x14ac:dyDescent="0.25"/>
    <row r="7083" s="3" customFormat="1" x14ac:dyDescent="0.25"/>
    <row r="7084" s="3" customFormat="1" x14ac:dyDescent="0.25"/>
    <row r="7085" s="3" customFormat="1" x14ac:dyDescent="0.25"/>
    <row r="7086" s="3" customFormat="1" x14ac:dyDescent="0.25"/>
    <row r="7087" s="3" customFormat="1" x14ac:dyDescent="0.25"/>
    <row r="7088" s="3" customFormat="1" x14ac:dyDescent="0.25"/>
    <row r="7089" s="3" customFormat="1" x14ac:dyDescent="0.25"/>
    <row r="7090" s="3" customFormat="1" x14ac:dyDescent="0.25"/>
    <row r="7091" s="3" customFormat="1" x14ac:dyDescent="0.25"/>
    <row r="7092" s="3" customFormat="1" x14ac:dyDescent="0.25"/>
    <row r="7093" s="3" customFormat="1" x14ac:dyDescent="0.25"/>
    <row r="7094" s="3" customFormat="1" x14ac:dyDescent="0.25"/>
    <row r="7095" s="3" customFormat="1" x14ac:dyDescent="0.25"/>
    <row r="7096" s="3" customFormat="1" x14ac:dyDescent="0.25"/>
    <row r="7097" s="3" customFormat="1" x14ac:dyDescent="0.25"/>
    <row r="7098" s="3" customFormat="1" x14ac:dyDescent="0.25"/>
    <row r="7099" s="3" customFormat="1" x14ac:dyDescent="0.25"/>
    <row r="7100" s="3" customFormat="1" x14ac:dyDescent="0.25"/>
    <row r="7101" s="3" customFormat="1" x14ac:dyDescent="0.25"/>
    <row r="7102" s="3" customFormat="1" x14ac:dyDescent="0.25"/>
    <row r="7103" s="3" customFormat="1" x14ac:dyDescent="0.25"/>
    <row r="7104" s="3" customFormat="1" x14ac:dyDescent="0.25"/>
    <row r="7105" s="3" customFormat="1" x14ac:dyDescent="0.25"/>
    <row r="7106" s="3" customFormat="1" x14ac:dyDescent="0.25"/>
    <row r="7107" s="3" customFormat="1" x14ac:dyDescent="0.25"/>
    <row r="7108" s="3" customFormat="1" x14ac:dyDescent="0.25"/>
    <row r="7109" s="3" customFormat="1" x14ac:dyDescent="0.25"/>
    <row r="7110" s="3" customFormat="1" x14ac:dyDescent="0.25"/>
    <row r="7111" s="3" customFormat="1" x14ac:dyDescent="0.25"/>
    <row r="7112" s="3" customFormat="1" x14ac:dyDescent="0.25"/>
    <row r="7113" s="3" customFormat="1" x14ac:dyDescent="0.25"/>
    <row r="7114" s="3" customFormat="1" x14ac:dyDescent="0.25"/>
    <row r="7115" s="3" customFormat="1" x14ac:dyDescent="0.25"/>
    <row r="7116" s="3" customFormat="1" x14ac:dyDescent="0.25"/>
    <row r="7117" s="3" customFormat="1" x14ac:dyDescent="0.25"/>
    <row r="7118" s="3" customFormat="1" x14ac:dyDescent="0.25"/>
    <row r="7119" s="3" customFormat="1" x14ac:dyDescent="0.25"/>
    <row r="7120" s="3" customFormat="1" x14ac:dyDescent="0.25"/>
    <row r="7121" s="3" customFormat="1" x14ac:dyDescent="0.25"/>
    <row r="7122" s="3" customFormat="1" x14ac:dyDescent="0.25"/>
    <row r="7123" s="3" customFormat="1" x14ac:dyDescent="0.25"/>
    <row r="7124" s="3" customFormat="1" x14ac:dyDescent="0.25"/>
    <row r="7125" s="3" customFormat="1" x14ac:dyDescent="0.25"/>
    <row r="7126" s="3" customFormat="1" x14ac:dyDescent="0.25"/>
    <row r="7127" s="3" customFormat="1" x14ac:dyDescent="0.25"/>
    <row r="7128" s="3" customFormat="1" x14ac:dyDescent="0.25"/>
    <row r="7129" s="3" customFormat="1" x14ac:dyDescent="0.25"/>
    <row r="7130" s="3" customFormat="1" x14ac:dyDescent="0.25"/>
    <row r="7131" s="3" customFormat="1" x14ac:dyDescent="0.25"/>
    <row r="7132" s="3" customFormat="1" x14ac:dyDescent="0.25"/>
    <row r="7133" s="3" customFormat="1" x14ac:dyDescent="0.25"/>
    <row r="7134" s="3" customFormat="1" x14ac:dyDescent="0.25"/>
    <row r="7135" s="3" customFormat="1" x14ac:dyDescent="0.25"/>
    <row r="7136" s="3" customFormat="1" x14ac:dyDescent="0.25"/>
    <row r="7137" s="3" customFormat="1" x14ac:dyDescent="0.25"/>
    <row r="7138" s="3" customFormat="1" x14ac:dyDescent="0.25"/>
    <row r="7139" s="3" customFormat="1" x14ac:dyDescent="0.25"/>
    <row r="7140" s="3" customFormat="1" x14ac:dyDescent="0.25"/>
    <row r="7141" s="3" customFormat="1" x14ac:dyDescent="0.25"/>
    <row r="7142" s="3" customFormat="1" x14ac:dyDescent="0.25"/>
    <row r="7143" s="3" customFormat="1" x14ac:dyDescent="0.25"/>
    <row r="7144" s="3" customFormat="1" x14ac:dyDescent="0.25"/>
    <row r="7145" s="3" customFormat="1" x14ac:dyDescent="0.25"/>
    <row r="7146" s="3" customFormat="1" x14ac:dyDescent="0.25"/>
    <row r="7147" s="3" customFormat="1" x14ac:dyDescent="0.25"/>
    <row r="7148" s="3" customFormat="1" x14ac:dyDescent="0.25"/>
    <row r="7149" s="3" customFormat="1" x14ac:dyDescent="0.25"/>
    <row r="7150" s="3" customFormat="1" x14ac:dyDescent="0.25"/>
    <row r="7151" s="3" customFormat="1" x14ac:dyDescent="0.25"/>
    <row r="7152" s="3" customFormat="1" x14ac:dyDescent="0.25"/>
    <row r="7153" s="3" customFormat="1" x14ac:dyDescent="0.25"/>
    <row r="7154" s="3" customFormat="1" x14ac:dyDescent="0.25"/>
    <row r="7155" s="3" customFormat="1" x14ac:dyDescent="0.25"/>
    <row r="7156" s="3" customFormat="1" x14ac:dyDescent="0.25"/>
    <row r="7157" s="3" customFormat="1" x14ac:dyDescent="0.25"/>
    <row r="7158" s="3" customFormat="1" x14ac:dyDescent="0.25"/>
    <row r="7159" s="3" customFormat="1" x14ac:dyDescent="0.25"/>
    <row r="7160" s="3" customFormat="1" x14ac:dyDescent="0.25"/>
    <row r="7161" s="3" customFormat="1" x14ac:dyDescent="0.25"/>
    <row r="7162" s="3" customFormat="1" x14ac:dyDescent="0.25"/>
    <row r="7163" s="3" customFormat="1" x14ac:dyDescent="0.25"/>
    <row r="7164" s="3" customFormat="1" x14ac:dyDescent="0.25"/>
    <row r="7165" s="3" customFormat="1" x14ac:dyDescent="0.25"/>
    <row r="7166" s="3" customFormat="1" x14ac:dyDescent="0.25"/>
    <row r="7167" s="3" customFormat="1" x14ac:dyDescent="0.25"/>
    <row r="7168" s="3" customFormat="1" x14ac:dyDescent="0.25"/>
    <row r="7169" s="3" customFormat="1" x14ac:dyDescent="0.25"/>
    <row r="7170" s="3" customFormat="1" x14ac:dyDescent="0.25"/>
    <row r="7171" s="3" customFormat="1" x14ac:dyDescent="0.25"/>
    <row r="7172" s="3" customFormat="1" x14ac:dyDescent="0.25"/>
    <row r="7173" s="3" customFormat="1" x14ac:dyDescent="0.25"/>
    <row r="7174" s="3" customFormat="1" x14ac:dyDescent="0.25"/>
    <row r="7175" s="3" customFormat="1" x14ac:dyDescent="0.25"/>
    <row r="7176" s="3" customFormat="1" x14ac:dyDescent="0.25"/>
    <row r="7177" s="3" customFormat="1" x14ac:dyDescent="0.25"/>
    <row r="7178" s="3" customFormat="1" x14ac:dyDescent="0.25"/>
    <row r="7179" s="3" customFormat="1" x14ac:dyDescent="0.25"/>
    <row r="7180" s="3" customFormat="1" x14ac:dyDescent="0.25"/>
    <row r="7181" s="3" customFormat="1" x14ac:dyDescent="0.25"/>
    <row r="7182" s="3" customFormat="1" x14ac:dyDescent="0.25"/>
    <row r="7183" s="3" customFormat="1" x14ac:dyDescent="0.25"/>
    <row r="7184" s="3" customFormat="1" x14ac:dyDescent="0.25"/>
    <row r="7185" s="3" customFormat="1" x14ac:dyDescent="0.25"/>
    <row r="7186" s="3" customFormat="1" x14ac:dyDescent="0.25"/>
    <row r="7187" s="3" customFormat="1" x14ac:dyDescent="0.25"/>
    <row r="7188" s="3" customFormat="1" x14ac:dyDescent="0.25"/>
    <row r="7189" s="3" customFormat="1" x14ac:dyDescent="0.25"/>
    <row r="7190" s="3" customFormat="1" x14ac:dyDescent="0.25"/>
    <row r="7191" s="3" customFormat="1" x14ac:dyDescent="0.25"/>
    <row r="7192" s="3" customFormat="1" x14ac:dyDescent="0.25"/>
    <row r="7193" s="3" customFormat="1" x14ac:dyDescent="0.25"/>
    <row r="7194" s="3" customFormat="1" x14ac:dyDescent="0.25"/>
    <row r="7195" s="3" customFormat="1" x14ac:dyDescent="0.25"/>
    <row r="7196" s="3" customFormat="1" x14ac:dyDescent="0.25"/>
    <row r="7197" s="3" customFormat="1" x14ac:dyDescent="0.25"/>
    <row r="7198" s="3" customFormat="1" x14ac:dyDescent="0.25"/>
    <row r="7199" s="3" customFormat="1" x14ac:dyDescent="0.25"/>
    <row r="7200" s="3" customFormat="1" x14ac:dyDescent="0.25"/>
    <row r="7201" s="3" customFormat="1" x14ac:dyDescent="0.25"/>
    <row r="7202" s="3" customFormat="1" x14ac:dyDescent="0.25"/>
    <row r="7203" s="3" customFormat="1" x14ac:dyDescent="0.25"/>
    <row r="7204" s="3" customFormat="1" x14ac:dyDescent="0.25"/>
    <row r="7205" s="3" customFormat="1" x14ac:dyDescent="0.25"/>
    <row r="7206" s="3" customFormat="1" x14ac:dyDescent="0.25"/>
    <row r="7207" s="3" customFormat="1" x14ac:dyDescent="0.25"/>
    <row r="7208" s="3" customFormat="1" x14ac:dyDescent="0.25"/>
    <row r="7209" s="3" customFormat="1" x14ac:dyDescent="0.25"/>
    <row r="7210" s="3" customFormat="1" x14ac:dyDescent="0.25"/>
    <row r="7211" s="3" customFormat="1" x14ac:dyDescent="0.25"/>
    <row r="7212" s="3" customFormat="1" x14ac:dyDescent="0.25"/>
    <row r="7213" s="3" customFormat="1" x14ac:dyDescent="0.25"/>
    <row r="7214" s="3" customFormat="1" x14ac:dyDescent="0.25"/>
    <row r="7215" s="3" customFormat="1" x14ac:dyDescent="0.25"/>
    <row r="7216" s="3" customFormat="1" x14ac:dyDescent="0.25"/>
    <row r="7217" s="3" customFormat="1" x14ac:dyDescent="0.25"/>
    <row r="7218" s="3" customFormat="1" x14ac:dyDescent="0.25"/>
    <row r="7219" s="3" customFormat="1" x14ac:dyDescent="0.25"/>
    <row r="7220" s="3" customFormat="1" x14ac:dyDescent="0.25"/>
    <row r="7221" s="3" customFormat="1" x14ac:dyDescent="0.25"/>
    <row r="7222" s="3" customFormat="1" x14ac:dyDescent="0.25"/>
    <row r="7223" s="3" customFormat="1" x14ac:dyDescent="0.25"/>
    <row r="7224" s="3" customFormat="1" x14ac:dyDescent="0.25"/>
    <row r="7225" s="3" customFormat="1" x14ac:dyDescent="0.25"/>
    <row r="7226" s="3" customFormat="1" x14ac:dyDescent="0.25"/>
    <row r="7227" s="3" customFormat="1" x14ac:dyDescent="0.25"/>
    <row r="7228" s="3" customFormat="1" x14ac:dyDescent="0.25"/>
    <row r="7229" s="3" customFormat="1" x14ac:dyDescent="0.25"/>
    <row r="7230" s="3" customFormat="1" x14ac:dyDescent="0.25"/>
    <row r="7231" s="3" customFormat="1" x14ac:dyDescent="0.25"/>
    <row r="7232" s="3" customFormat="1" x14ac:dyDescent="0.25"/>
    <row r="7233" s="3" customFormat="1" x14ac:dyDescent="0.25"/>
    <row r="7234" s="3" customFormat="1" x14ac:dyDescent="0.25"/>
    <row r="7235" s="3" customFormat="1" x14ac:dyDescent="0.25"/>
    <row r="7236" s="3" customFormat="1" x14ac:dyDescent="0.25"/>
    <row r="7237" s="3" customFormat="1" x14ac:dyDescent="0.25"/>
    <row r="7238" s="3" customFormat="1" x14ac:dyDescent="0.25"/>
    <row r="7239" s="3" customFormat="1" x14ac:dyDescent="0.25"/>
    <row r="7240" s="3" customFormat="1" x14ac:dyDescent="0.25"/>
    <row r="7241" s="3" customFormat="1" x14ac:dyDescent="0.25"/>
    <row r="7242" s="3" customFormat="1" x14ac:dyDescent="0.25"/>
    <row r="7243" s="3" customFormat="1" x14ac:dyDescent="0.25"/>
    <row r="7244" s="3" customFormat="1" x14ac:dyDescent="0.25"/>
    <row r="7245" s="3" customFormat="1" x14ac:dyDescent="0.25"/>
    <row r="7246" s="3" customFormat="1" x14ac:dyDescent="0.25"/>
    <row r="7247" s="3" customFormat="1" x14ac:dyDescent="0.25"/>
    <row r="7248" s="3" customFormat="1" x14ac:dyDescent="0.25"/>
    <row r="7249" s="3" customFormat="1" x14ac:dyDescent="0.25"/>
    <row r="7250" s="3" customFormat="1" x14ac:dyDescent="0.25"/>
    <row r="7251" s="3" customFormat="1" x14ac:dyDescent="0.25"/>
    <row r="7252" s="3" customFormat="1" x14ac:dyDescent="0.25"/>
    <row r="7253" s="3" customFormat="1" x14ac:dyDescent="0.25"/>
    <row r="7254" s="3" customFormat="1" x14ac:dyDescent="0.25"/>
    <row r="7255" s="3" customFormat="1" x14ac:dyDescent="0.25"/>
    <row r="7256" s="3" customFormat="1" x14ac:dyDescent="0.25"/>
    <row r="7257" s="3" customFormat="1" x14ac:dyDescent="0.25"/>
    <row r="7258" s="3" customFormat="1" x14ac:dyDescent="0.25"/>
    <row r="7259" s="3" customFormat="1" x14ac:dyDescent="0.25"/>
    <row r="7260" s="3" customFormat="1" x14ac:dyDescent="0.25"/>
    <row r="7261" s="3" customFormat="1" x14ac:dyDescent="0.25"/>
    <row r="7262" s="3" customFormat="1" x14ac:dyDescent="0.25"/>
    <row r="7263" s="3" customFormat="1" x14ac:dyDescent="0.25"/>
    <row r="7264" s="3" customFormat="1" x14ac:dyDescent="0.25"/>
    <row r="7265" s="3" customFormat="1" x14ac:dyDescent="0.25"/>
    <row r="7266" s="3" customFormat="1" x14ac:dyDescent="0.25"/>
    <row r="7267" s="3" customFormat="1" x14ac:dyDescent="0.25"/>
    <row r="7268" s="3" customFormat="1" x14ac:dyDescent="0.25"/>
    <row r="7269" s="3" customFormat="1" x14ac:dyDescent="0.25"/>
    <row r="7270" s="3" customFormat="1" x14ac:dyDescent="0.25"/>
    <row r="7271" s="3" customFormat="1" x14ac:dyDescent="0.25"/>
    <row r="7272" s="3" customFormat="1" x14ac:dyDescent="0.25"/>
    <row r="7273" s="3" customFormat="1" x14ac:dyDescent="0.25"/>
    <row r="7274" s="3" customFormat="1" x14ac:dyDescent="0.25"/>
    <row r="7275" s="3" customFormat="1" x14ac:dyDescent="0.25"/>
    <row r="7276" s="3" customFormat="1" x14ac:dyDescent="0.25"/>
    <row r="7277" s="3" customFormat="1" x14ac:dyDescent="0.25"/>
    <row r="7278" s="3" customFormat="1" x14ac:dyDescent="0.25"/>
    <row r="7279" s="3" customFormat="1" x14ac:dyDescent="0.25"/>
    <row r="7280" s="3" customFormat="1" x14ac:dyDescent="0.25"/>
    <row r="7281" s="3" customFormat="1" x14ac:dyDescent="0.25"/>
    <row r="7282" s="3" customFormat="1" x14ac:dyDescent="0.25"/>
    <row r="7283" s="3" customFormat="1" x14ac:dyDescent="0.25"/>
    <row r="7284" s="3" customFormat="1" x14ac:dyDescent="0.25"/>
    <row r="7285" s="3" customFormat="1" x14ac:dyDescent="0.25"/>
    <row r="7286" s="3" customFormat="1" x14ac:dyDescent="0.25"/>
    <row r="7287" s="3" customFormat="1" x14ac:dyDescent="0.25"/>
    <row r="7288" s="3" customFormat="1" x14ac:dyDescent="0.25"/>
    <row r="7289" s="3" customFormat="1" x14ac:dyDescent="0.25"/>
    <row r="7290" s="3" customFormat="1" x14ac:dyDescent="0.25"/>
    <row r="7291" s="3" customFormat="1" x14ac:dyDescent="0.25"/>
    <row r="7292" s="3" customFormat="1" x14ac:dyDescent="0.25"/>
    <row r="7293" s="3" customFormat="1" x14ac:dyDescent="0.25"/>
    <row r="7294" s="3" customFormat="1" x14ac:dyDescent="0.25"/>
    <row r="7295" s="3" customFormat="1" x14ac:dyDescent="0.25"/>
    <row r="7296" s="3" customFormat="1" x14ac:dyDescent="0.25"/>
    <row r="7297" s="3" customFormat="1" x14ac:dyDescent="0.25"/>
    <row r="7298" s="3" customFormat="1" x14ac:dyDescent="0.25"/>
    <row r="7299" s="3" customFormat="1" x14ac:dyDescent="0.25"/>
    <row r="7300" s="3" customFormat="1" x14ac:dyDescent="0.25"/>
    <row r="7301" s="3" customFormat="1" x14ac:dyDescent="0.25"/>
    <row r="7302" s="3" customFormat="1" x14ac:dyDescent="0.25"/>
    <row r="7303" s="3" customFormat="1" x14ac:dyDescent="0.25"/>
    <row r="7304" s="3" customFormat="1" x14ac:dyDescent="0.25"/>
    <row r="7305" s="3" customFormat="1" x14ac:dyDescent="0.25"/>
    <row r="7306" s="3" customFormat="1" x14ac:dyDescent="0.25"/>
    <row r="7307" s="3" customFormat="1" x14ac:dyDescent="0.25"/>
    <row r="7308" s="3" customFormat="1" x14ac:dyDescent="0.25"/>
    <row r="7309" s="3" customFormat="1" x14ac:dyDescent="0.25"/>
    <row r="7310" s="3" customFormat="1" x14ac:dyDescent="0.25"/>
    <row r="7311" s="3" customFormat="1" x14ac:dyDescent="0.25"/>
    <row r="7312" s="3" customFormat="1" x14ac:dyDescent="0.25"/>
    <row r="7313" s="3" customFormat="1" x14ac:dyDescent="0.25"/>
    <row r="7314" s="3" customFormat="1" x14ac:dyDescent="0.25"/>
    <row r="7315" s="3" customFormat="1" x14ac:dyDescent="0.25"/>
    <row r="7316" s="3" customFormat="1" x14ac:dyDescent="0.25"/>
    <row r="7317" s="3" customFormat="1" x14ac:dyDescent="0.25"/>
    <row r="7318" s="3" customFormat="1" x14ac:dyDescent="0.25"/>
    <row r="7319" s="3" customFormat="1" x14ac:dyDescent="0.25"/>
    <row r="7320" s="3" customFormat="1" x14ac:dyDescent="0.25"/>
    <row r="7321" s="3" customFormat="1" x14ac:dyDescent="0.25"/>
    <row r="7322" s="3" customFormat="1" x14ac:dyDescent="0.25"/>
    <row r="7323" s="3" customFormat="1" x14ac:dyDescent="0.25"/>
    <row r="7324" s="3" customFormat="1" x14ac:dyDescent="0.25"/>
    <row r="7325" s="3" customFormat="1" x14ac:dyDescent="0.25"/>
    <row r="7326" s="3" customFormat="1" x14ac:dyDescent="0.25"/>
    <row r="7327" s="3" customFormat="1" x14ac:dyDescent="0.25"/>
    <row r="7328" s="3" customFormat="1" x14ac:dyDescent="0.25"/>
    <row r="7329" s="3" customFormat="1" x14ac:dyDescent="0.25"/>
    <row r="7330" s="3" customFormat="1" x14ac:dyDescent="0.25"/>
    <row r="7331" s="3" customFormat="1" x14ac:dyDescent="0.25"/>
    <row r="7332" s="3" customFormat="1" x14ac:dyDescent="0.25"/>
    <row r="7333" s="3" customFormat="1" x14ac:dyDescent="0.25"/>
    <row r="7334" s="3" customFormat="1" x14ac:dyDescent="0.25"/>
    <row r="7335" s="3" customFormat="1" x14ac:dyDescent="0.25"/>
    <row r="7336" s="3" customFormat="1" x14ac:dyDescent="0.25"/>
    <row r="7337" s="3" customFormat="1" x14ac:dyDescent="0.25"/>
    <row r="7338" s="3" customFormat="1" x14ac:dyDescent="0.25"/>
    <row r="7339" s="3" customFormat="1" x14ac:dyDescent="0.25"/>
    <row r="7340" s="3" customFormat="1" x14ac:dyDescent="0.25"/>
    <row r="7341" s="3" customFormat="1" x14ac:dyDescent="0.25"/>
    <row r="7342" s="3" customFormat="1" x14ac:dyDescent="0.25"/>
    <row r="7343" s="3" customFormat="1" x14ac:dyDescent="0.25"/>
    <row r="7344" s="3" customFormat="1" x14ac:dyDescent="0.25"/>
    <row r="7345" s="3" customFormat="1" x14ac:dyDescent="0.25"/>
    <row r="7346" s="3" customFormat="1" x14ac:dyDescent="0.25"/>
    <row r="7347" s="3" customFormat="1" x14ac:dyDescent="0.25"/>
    <row r="7348" s="3" customFormat="1" x14ac:dyDescent="0.25"/>
    <row r="7349" s="3" customFormat="1" x14ac:dyDescent="0.25"/>
    <row r="7350" s="3" customFormat="1" x14ac:dyDescent="0.25"/>
    <row r="7351" s="3" customFormat="1" x14ac:dyDescent="0.25"/>
    <row r="7352" s="3" customFormat="1" x14ac:dyDescent="0.25"/>
    <row r="7353" s="3" customFormat="1" x14ac:dyDescent="0.25"/>
    <row r="7354" s="3" customFormat="1" x14ac:dyDescent="0.25"/>
    <row r="7355" s="3" customFormat="1" x14ac:dyDescent="0.25"/>
    <row r="7356" s="3" customFormat="1" x14ac:dyDescent="0.25"/>
    <row r="7357" s="3" customFormat="1" x14ac:dyDescent="0.25"/>
    <row r="7358" s="3" customFormat="1" x14ac:dyDescent="0.25"/>
    <row r="7359" s="3" customFormat="1" x14ac:dyDescent="0.25"/>
    <row r="7360" s="3" customFormat="1" x14ac:dyDescent="0.25"/>
    <row r="7361" s="3" customFormat="1" x14ac:dyDescent="0.25"/>
    <row r="7362" s="3" customFormat="1" x14ac:dyDescent="0.25"/>
    <row r="7363" s="3" customFormat="1" x14ac:dyDescent="0.25"/>
    <row r="7364" s="3" customFormat="1" x14ac:dyDescent="0.25"/>
    <row r="7365" s="3" customFormat="1" x14ac:dyDescent="0.25"/>
    <row r="7366" s="3" customFormat="1" x14ac:dyDescent="0.25"/>
    <row r="7367" s="3" customFormat="1" x14ac:dyDescent="0.25"/>
    <row r="7368" s="3" customFormat="1" x14ac:dyDescent="0.25"/>
    <row r="7369" s="3" customFormat="1" x14ac:dyDescent="0.25"/>
    <row r="7370" s="3" customFormat="1" x14ac:dyDescent="0.25"/>
    <row r="7371" s="3" customFormat="1" x14ac:dyDescent="0.25"/>
    <row r="7372" s="3" customFormat="1" x14ac:dyDescent="0.25"/>
    <row r="7373" s="3" customFormat="1" x14ac:dyDescent="0.25"/>
    <row r="7374" s="3" customFormat="1" x14ac:dyDescent="0.25"/>
    <row r="7375" s="3" customFormat="1" x14ac:dyDescent="0.25"/>
    <row r="7376" s="3" customFormat="1" x14ac:dyDescent="0.25"/>
    <row r="7377" s="3" customFormat="1" x14ac:dyDescent="0.25"/>
    <row r="7378" s="3" customFormat="1" x14ac:dyDescent="0.25"/>
    <row r="7379" s="3" customFormat="1" x14ac:dyDescent="0.25"/>
    <row r="7380" s="3" customFormat="1" x14ac:dyDescent="0.25"/>
    <row r="7381" s="3" customFormat="1" x14ac:dyDescent="0.25"/>
    <row r="7382" s="3" customFormat="1" x14ac:dyDescent="0.25"/>
    <row r="7383" s="3" customFormat="1" x14ac:dyDescent="0.25"/>
    <row r="7384" s="3" customFormat="1" x14ac:dyDescent="0.25"/>
    <row r="7385" s="3" customFormat="1" x14ac:dyDescent="0.25"/>
    <row r="7386" s="3" customFormat="1" x14ac:dyDescent="0.25"/>
    <row r="7387" s="3" customFormat="1" x14ac:dyDescent="0.25"/>
    <row r="7388" s="3" customFormat="1" x14ac:dyDescent="0.25"/>
    <row r="7389" s="3" customFormat="1" x14ac:dyDescent="0.25"/>
    <row r="7390" s="3" customFormat="1" x14ac:dyDescent="0.25"/>
    <row r="7391" s="3" customFormat="1" x14ac:dyDescent="0.25"/>
    <row r="7392" s="3" customFormat="1" x14ac:dyDescent="0.25"/>
    <row r="7393" s="3" customFormat="1" x14ac:dyDescent="0.25"/>
    <row r="7394" s="3" customFormat="1" x14ac:dyDescent="0.25"/>
    <row r="7395" s="3" customFormat="1" x14ac:dyDescent="0.25"/>
    <row r="7396" s="3" customFormat="1" x14ac:dyDescent="0.25"/>
    <row r="7397" s="3" customFormat="1" x14ac:dyDescent="0.25"/>
    <row r="7398" s="3" customFormat="1" x14ac:dyDescent="0.25"/>
    <row r="7399" s="3" customFormat="1" x14ac:dyDescent="0.25"/>
    <row r="7400" s="3" customFormat="1" x14ac:dyDescent="0.25"/>
    <row r="7401" s="3" customFormat="1" x14ac:dyDescent="0.25"/>
    <row r="7402" s="3" customFormat="1" x14ac:dyDescent="0.25"/>
    <row r="7403" s="3" customFormat="1" x14ac:dyDescent="0.25"/>
    <row r="7404" s="3" customFormat="1" x14ac:dyDescent="0.25"/>
    <row r="7405" s="3" customFormat="1" x14ac:dyDescent="0.25"/>
    <row r="7406" s="3" customFormat="1" x14ac:dyDescent="0.25"/>
    <row r="7407" s="3" customFormat="1" x14ac:dyDescent="0.25"/>
    <row r="7408" s="3" customFormat="1" x14ac:dyDescent="0.25"/>
    <row r="7409" s="3" customFormat="1" x14ac:dyDescent="0.25"/>
    <row r="7410" s="3" customFormat="1" x14ac:dyDescent="0.25"/>
    <row r="7411" s="3" customFormat="1" x14ac:dyDescent="0.25"/>
    <row r="7412" s="3" customFormat="1" x14ac:dyDescent="0.25"/>
    <row r="7413" s="3" customFormat="1" x14ac:dyDescent="0.25"/>
    <row r="7414" s="3" customFormat="1" x14ac:dyDescent="0.25"/>
    <row r="7415" s="3" customFormat="1" x14ac:dyDescent="0.25"/>
    <row r="7416" s="3" customFormat="1" x14ac:dyDescent="0.25"/>
    <row r="7417" s="3" customFormat="1" x14ac:dyDescent="0.25"/>
    <row r="7418" s="3" customFormat="1" x14ac:dyDescent="0.25"/>
    <row r="7419" s="3" customFormat="1" x14ac:dyDescent="0.25"/>
    <row r="7420" s="3" customFormat="1" x14ac:dyDescent="0.25"/>
    <row r="7421" s="3" customFormat="1" x14ac:dyDescent="0.25"/>
    <row r="7422" s="3" customFormat="1" x14ac:dyDescent="0.25"/>
    <row r="7423" s="3" customFormat="1" x14ac:dyDescent="0.25"/>
    <row r="7424" s="3" customFormat="1" x14ac:dyDescent="0.25"/>
    <row r="7425" s="3" customFormat="1" x14ac:dyDescent="0.25"/>
    <row r="7426" s="3" customFormat="1" x14ac:dyDescent="0.25"/>
    <row r="7427" s="3" customFormat="1" x14ac:dyDescent="0.25"/>
    <row r="7428" s="3" customFormat="1" x14ac:dyDescent="0.25"/>
    <row r="7429" s="3" customFormat="1" x14ac:dyDescent="0.25"/>
    <row r="7430" s="3" customFormat="1" x14ac:dyDescent="0.25"/>
    <row r="7431" s="3" customFormat="1" x14ac:dyDescent="0.25"/>
    <row r="7432" s="3" customFormat="1" x14ac:dyDescent="0.25"/>
    <row r="7433" s="3" customFormat="1" x14ac:dyDescent="0.25"/>
    <row r="7434" s="3" customFormat="1" x14ac:dyDescent="0.25"/>
    <row r="7435" s="3" customFormat="1" x14ac:dyDescent="0.25"/>
    <row r="7436" s="3" customFormat="1" x14ac:dyDescent="0.25"/>
    <row r="7437" s="3" customFormat="1" x14ac:dyDescent="0.25"/>
    <row r="7438" s="3" customFormat="1" x14ac:dyDescent="0.25"/>
    <row r="7439" s="3" customFormat="1" x14ac:dyDescent="0.25"/>
    <row r="7440" s="3" customFormat="1" x14ac:dyDescent="0.25"/>
    <row r="7441" s="3" customFormat="1" x14ac:dyDescent="0.25"/>
    <row r="7442" s="3" customFormat="1" x14ac:dyDescent="0.25"/>
    <row r="7443" s="3" customFormat="1" x14ac:dyDescent="0.25"/>
    <row r="7444" s="3" customFormat="1" x14ac:dyDescent="0.25"/>
    <row r="7445" s="3" customFormat="1" x14ac:dyDescent="0.25"/>
    <row r="7446" s="3" customFormat="1" x14ac:dyDescent="0.25"/>
    <row r="7447" s="3" customFormat="1" x14ac:dyDescent="0.25"/>
    <row r="7448" s="3" customFormat="1" x14ac:dyDescent="0.25"/>
    <row r="7449" s="3" customFormat="1" x14ac:dyDescent="0.25"/>
    <row r="7450" s="3" customFormat="1" x14ac:dyDescent="0.25"/>
    <row r="7451" s="3" customFormat="1" x14ac:dyDescent="0.25"/>
    <row r="7452" s="3" customFormat="1" x14ac:dyDescent="0.25"/>
    <row r="7453" s="3" customFormat="1" x14ac:dyDescent="0.25"/>
    <row r="7454" s="3" customFormat="1" x14ac:dyDescent="0.25"/>
    <row r="7455" s="3" customFormat="1" x14ac:dyDescent="0.25"/>
    <row r="7456" s="3" customFormat="1" x14ac:dyDescent="0.25"/>
    <row r="7457" s="3" customFormat="1" x14ac:dyDescent="0.25"/>
    <row r="7458" s="3" customFormat="1" x14ac:dyDescent="0.25"/>
    <row r="7459" s="3" customFormat="1" x14ac:dyDescent="0.25"/>
    <row r="7460" s="3" customFormat="1" x14ac:dyDescent="0.25"/>
    <row r="7461" s="3" customFormat="1" x14ac:dyDescent="0.25"/>
    <row r="7462" s="3" customFormat="1" x14ac:dyDescent="0.25"/>
    <row r="7463" s="3" customFormat="1" x14ac:dyDescent="0.25"/>
    <row r="7464" s="3" customFormat="1" x14ac:dyDescent="0.25"/>
    <row r="7465" s="3" customFormat="1" x14ac:dyDescent="0.25"/>
    <row r="7466" s="3" customFormat="1" x14ac:dyDescent="0.25"/>
    <row r="7467" s="3" customFormat="1" x14ac:dyDescent="0.25"/>
    <row r="7468" s="3" customFormat="1" x14ac:dyDescent="0.25"/>
    <row r="7469" s="3" customFormat="1" x14ac:dyDescent="0.25"/>
    <row r="7470" s="3" customFormat="1" x14ac:dyDescent="0.25"/>
    <row r="7471" s="3" customFormat="1" x14ac:dyDescent="0.25"/>
    <row r="7472" s="3" customFormat="1" x14ac:dyDescent="0.25"/>
    <row r="7473" s="3" customFormat="1" x14ac:dyDescent="0.25"/>
    <row r="7474" s="3" customFormat="1" x14ac:dyDescent="0.25"/>
    <row r="7475" s="3" customFormat="1" x14ac:dyDescent="0.25"/>
    <row r="7476" s="3" customFormat="1" x14ac:dyDescent="0.25"/>
    <row r="7477" s="3" customFormat="1" x14ac:dyDescent="0.25"/>
    <row r="7478" s="3" customFormat="1" x14ac:dyDescent="0.25"/>
    <row r="7479" s="3" customFormat="1" x14ac:dyDescent="0.25"/>
    <row r="7480" s="3" customFormat="1" x14ac:dyDescent="0.25"/>
    <row r="7481" s="3" customFormat="1" x14ac:dyDescent="0.25"/>
    <row r="7482" s="3" customFormat="1" x14ac:dyDescent="0.25"/>
    <row r="7483" s="3" customFormat="1" x14ac:dyDescent="0.25"/>
    <row r="7484" s="3" customFormat="1" x14ac:dyDescent="0.25"/>
    <row r="7485" s="3" customFormat="1" x14ac:dyDescent="0.25"/>
    <row r="7486" s="3" customFormat="1" x14ac:dyDescent="0.25"/>
    <row r="7487" s="3" customFormat="1" x14ac:dyDescent="0.25"/>
    <row r="7488" s="3" customFormat="1" x14ac:dyDescent="0.25"/>
    <row r="7489" s="3" customFormat="1" x14ac:dyDescent="0.25"/>
    <row r="7490" s="3" customFormat="1" x14ac:dyDescent="0.25"/>
    <row r="7491" s="3" customFormat="1" x14ac:dyDescent="0.25"/>
    <row r="7492" s="3" customFormat="1" x14ac:dyDescent="0.25"/>
    <row r="7493" s="3" customFormat="1" x14ac:dyDescent="0.25"/>
    <row r="7494" s="3" customFormat="1" x14ac:dyDescent="0.25"/>
    <row r="7495" s="3" customFormat="1" x14ac:dyDescent="0.25"/>
    <row r="7496" s="3" customFormat="1" x14ac:dyDescent="0.25"/>
    <row r="7497" s="3" customFormat="1" x14ac:dyDescent="0.25"/>
    <row r="7498" s="3" customFormat="1" x14ac:dyDescent="0.25"/>
    <row r="7499" s="3" customFormat="1" x14ac:dyDescent="0.25"/>
    <row r="7500" s="3" customFormat="1" x14ac:dyDescent="0.25"/>
    <row r="7501" s="3" customFormat="1" x14ac:dyDescent="0.25"/>
    <row r="7502" s="3" customFormat="1" x14ac:dyDescent="0.25"/>
    <row r="7503" s="3" customFormat="1" x14ac:dyDescent="0.25"/>
    <row r="7504" s="3" customFormat="1" x14ac:dyDescent="0.25"/>
    <row r="7505" s="3" customFormat="1" x14ac:dyDescent="0.25"/>
    <row r="7506" s="3" customFormat="1" x14ac:dyDescent="0.25"/>
    <row r="7507" s="3" customFormat="1" x14ac:dyDescent="0.25"/>
    <row r="7508" s="3" customFormat="1" x14ac:dyDescent="0.25"/>
    <row r="7509" s="3" customFormat="1" x14ac:dyDescent="0.25"/>
    <row r="7510" s="3" customFormat="1" x14ac:dyDescent="0.25"/>
    <row r="7511" s="3" customFormat="1" x14ac:dyDescent="0.25"/>
    <row r="7512" s="3" customFormat="1" x14ac:dyDescent="0.25"/>
    <row r="7513" s="3" customFormat="1" x14ac:dyDescent="0.25"/>
    <row r="7514" s="3" customFormat="1" x14ac:dyDescent="0.25"/>
    <row r="7515" s="3" customFormat="1" x14ac:dyDescent="0.25"/>
    <row r="7516" s="3" customFormat="1" x14ac:dyDescent="0.25"/>
    <row r="7517" s="3" customFormat="1" x14ac:dyDescent="0.25"/>
    <row r="7518" s="3" customFormat="1" x14ac:dyDescent="0.25"/>
    <row r="7519" s="3" customFormat="1" x14ac:dyDescent="0.25"/>
    <row r="7520" s="3" customFormat="1" x14ac:dyDescent="0.25"/>
    <row r="7521" s="3" customFormat="1" x14ac:dyDescent="0.25"/>
    <row r="7522" s="3" customFormat="1" x14ac:dyDescent="0.25"/>
    <row r="7523" s="3" customFormat="1" x14ac:dyDescent="0.25"/>
    <row r="7524" s="3" customFormat="1" x14ac:dyDescent="0.25"/>
    <row r="7525" s="3" customFormat="1" x14ac:dyDescent="0.25"/>
    <row r="7526" s="3" customFormat="1" x14ac:dyDescent="0.25"/>
    <row r="7527" s="3" customFormat="1" x14ac:dyDescent="0.25"/>
    <row r="7528" s="3" customFormat="1" x14ac:dyDescent="0.25"/>
    <row r="7529" s="3" customFormat="1" x14ac:dyDescent="0.25"/>
    <row r="7530" s="3" customFormat="1" x14ac:dyDescent="0.25"/>
    <row r="7531" s="3" customFormat="1" x14ac:dyDescent="0.25"/>
    <row r="7532" s="3" customFormat="1" x14ac:dyDescent="0.25"/>
    <row r="7533" s="3" customFormat="1" x14ac:dyDescent="0.25"/>
    <row r="7534" s="3" customFormat="1" x14ac:dyDescent="0.25"/>
    <row r="7535" s="3" customFormat="1" x14ac:dyDescent="0.25"/>
    <row r="7536" s="3" customFormat="1" x14ac:dyDescent="0.25"/>
    <row r="7537" s="3" customFormat="1" x14ac:dyDescent="0.25"/>
    <row r="7538" s="3" customFormat="1" x14ac:dyDescent="0.25"/>
    <row r="7539" s="3" customFormat="1" x14ac:dyDescent="0.25"/>
    <row r="7540" s="3" customFormat="1" x14ac:dyDescent="0.25"/>
    <row r="7541" s="3" customFormat="1" x14ac:dyDescent="0.25"/>
    <row r="7542" s="3" customFormat="1" x14ac:dyDescent="0.25"/>
    <row r="7543" s="3" customFormat="1" x14ac:dyDescent="0.25"/>
    <row r="7544" s="3" customFormat="1" x14ac:dyDescent="0.25"/>
    <row r="7545" s="3" customFormat="1" x14ac:dyDescent="0.25"/>
    <row r="7546" s="3" customFormat="1" x14ac:dyDescent="0.25"/>
    <row r="7547" s="3" customFormat="1" x14ac:dyDescent="0.25"/>
    <row r="7548" s="3" customFormat="1" x14ac:dyDescent="0.25"/>
    <row r="7549" s="3" customFormat="1" x14ac:dyDescent="0.25"/>
    <row r="7550" s="3" customFormat="1" x14ac:dyDescent="0.25"/>
    <row r="7551" s="3" customFormat="1" x14ac:dyDescent="0.25"/>
    <row r="7552" s="3" customFormat="1" x14ac:dyDescent="0.25"/>
    <row r="7553" s="3" customFormat="1" x14ac:dyDescent="0.25"/>
    <row r="7554" s="3" customFormat="1" x14ac:dyDescent="0.25"/>
    <row r="7555" s="3" customFormat="1" x14ac:dyDescent="0.25"/>
    <row r="7556" s="3" customFormat="1" x14ac:dyDescent="0.25"/>
    <row r="7557" s="3" customFormat="1" x14ac:dyDescent="0.25"/>
    <row r="7558" s="3" customFormat="1" x14ac:dyDescent="0.25"/>
    <row r="7559" s="3" customFormat="1" x14ac:dyDescent="0.25"/>
    <row r="7560" s="3" customFormat="1" x14ac:dyDescent="0.25"/>
    <row r="7561" s="3" customFormat="1" x14ac:dyDescent="0.25"/>
    <row r="7562" s="3" customFormat="1" x14ac:dyDescent="0.25"/>
    <row r="7563" s="3" customFormat="1" x14ac:dyDescent="0.25"/>
    <row r="7564" s="3" customFormat="1" x14ac:dyDescent="0.25"/>
    <row r="7565" s="3" customFormat="1" x14ac:dyDescent="0.25"/>
    <row r="7566" s="3" customFormat="1" x14ac:dyDescent="0.25"/>
    <row r="7567" s="3" customFormat="1" x14ac:dyDescent="0.25"/>
    <row r="7568" s="3" customFormat="1" x14ac:dyDescent="0.25"/>
    <row r="7569" s="3" customFormat="1" x14ac:dyDescent="0.25"/>
    <row r="7570" s="3" customFormat="1" x14ac:dyDescent="0.25"/>
    <row r="7571" s="3" customFormat="1" x14ac:dyDescent="0.25"/>
    <row r="7572" s="3" customFormat="1" x14ac:dyDescent="0.25"/>
    <row r="7573" s="3" customFormat="1" x14ac:dyDescent="0.25"/>
    <row r="7574" s="3" customFormat="1" x14ac:dyDescent="0.25"/>
    <row r="7575" s="3" customFormat="1" x14ac:dyDescent="0.25"/>
    <row r="7576" s="3" customFormat="1" x14ac:dyDescent="0.25"/>
    <row r="7577" s="3" customFormat="1" x14ac:dyDescent="0.25"/>
    <row r="7578" s="3" customFormat="1" x14ac:dyDescent="0.25"/>
    <row r="7579" s="3" customFormat="1" x14ac:dyDescent="0.25"/>
    <row r="7580" s="3" customFormat="1" x14ac:dyDescent="0.25"/>
    <row r="7581" s="3" customFormat="1" x14ac:dyDescent="0.25"/>
    <row r="7582" s="3" customFormat="1" x14ac:dyDescent="0.25"/>
    <row r="7583" s="3" customFormat="1" x14ac:dyDescent="0.25"/>
    <row r="7584" s="3" customFormat="1" x14ac:dyDescent="0.25"/>
    <row r="7585" s="3" customFormat="1" x14ac:dyDescent="0.25"/>
    <row r="7586" s="3" customFormat="1" x14ac:dyDescent="0.25"/>
    <row r="7587" s="3" customFormat="1" x14ac:dyDescent="0.25"/>
    <row r="7588" s="3" customFormat="1" x14ac:dyDescent="0.25"/>
    <row r="7589" s="3" customFormat="1" x14ac:dyDescent="0.25"/>
    <row r="7590" s="3" customFormat="1" x14ac:dyDescent="0.25"/>
    <row r="7591" s="3" customFormat="1" x14ac:dyDescent="0.25"/>
    <row r="7592" s="3" customFormat="1" x14ac:dyDescent="0.25"/>
    <row r="7593" s="3" customFormat="1" x14ac:dyDescent="0.25"/>
    <row r="7594" s="3" customFormat="1" x14ac:dyDescent="0.25"/>
    <row r="7595" s="3" customFormat="1" x14ac:dyDescent="0.25"/>
    <row r="7596" s="3" customFormat="1" x14ac:dyDescent="0.25"/>
    <row r="7597" s="3" customFormat="1" x14ac:dyDescent="0.25"/>
    <row r="7598" s="3" customFormat="1" x14ac:dyDescent="0.25"/>
    <row r="7599" s="3" customFormat="1" x14ac:dyDescent="0.25"/>
    <row r="7600" s="3" customFormat="1" x14ac:dyDescent="0.25"/>
    <row r="7601" s="3" customFormat="1" x14ac:dyDescent="0.25"/>
    <row r="7602" s="3" customFormat="1" x14ac:dyDescent="0.25"/>
    <row r="7603" s="3" customFormat="1" x14ac:dyDescent="0.25"/>
    <row r="7604" s="3" customFormat="1" x14ac:dyDescent="0.25"/>
    <row r="7605" s="3" customFormat="1" x14ac:dyDescent="0.25"/>
    <row r="7606" s="3" customFormat="1" x14ac:dyDescent="0.25"/>
    <row r="7607" s="3" customFormat="1" x14ac:dyDescent="0.25"/>
    <row r="7608" s="3" customFormat="1" x14ac:dyDescent="0.25"/>
    <row r="7609" s="3" customFormat="1" x14ac:dyDescent="0.25"/>
    <row r="7610" s="3" customFormat="1" x14ac:dyDescent="0.25"/>
    <row r="7611" s="3" customFormat="1" x14ac:dyDescent="0.25"/>
    <row r="7612" s="3" customFormat="1" x14ac:dyDescent="0.25"/>
    <row r="7613" s="3" customFormat="1" x14ac:dyDescent="0.25"/>
    <row r="7614" s="3" customFormat="1" x14ac:dyDescent="0.25"/>
    <row r="7615" s="3" customFormat="1" x14ac:dyDescent="0.25"/>
    <row r="7616" s="3" customFormat="1" x14ac:dyDescent="0.25"/>
    <row r="7617" s="3" customFormat="1" x14ac:dyDescent="0.25"/>
    <row r="7618" s="3" customFormat="1" x14ac:dyDescent="0.25"/>
    <row r="7619" s="3" customFormat="1" x14ac:dyDescent="0.25"/>
    <row r="7620" s="3" customFormat="1" x14ac:dyDescent="0.25"/>
    <row r="7621" s="3" customFormat="1" x14ac:dyDescent="0.25"/>
    <row r="7622" s="3" customFormat="1" x14ac:dyDescent="0.25"/>
    <row r="7623" s="3" customFormat="1" x14ac:dyDescent="0.25"/>
    <row r="7624" s="3" customFormat="1" x14ac:dyDescent="0.25"/>
    <row r="7625" s="3" customFormat="1" x14ac:dyDescent="0.25"/>
    <row r="7626" s="3" customFormat="1" x14ac:dyDescent="0.25"/>
    <row r="7627" s="3" customFormat="1" x14ac:dyDescent="0.25"/>
    <row r="7628" s="3" customFormat="1" x14ac:dyDescent="0.25"/>
    <row r="7629" s="3" customFormat="1" x14ac:dyDescent="0.25"/>
    <row r="7630" s="3" customFormat="1" x14ac:dyDescent="0.25"/>
    <row r="7631" s="3" customFormat="1" x14ac:dyDescent="0.25"/>
    <row r="7632" s="3" customFormat="1" x14ac:dyDescent="0.25"/>
    <row r="7633" s="3" customFormat="1" x14ac:dyDescent="0.25"/>
    <row r="7634" s="3" customFormat="1" x14ac:dyDescent="0.25"/>
    <row r="7635" s="3" customFormat="1" x14ac:dyDescent="0.25"/>
    <row r="7636" s="3" customFormat="1" x14ac:dyDescent="0.25"/>
    <row r="7637" s="3" customFormat="1" x14ac:dyDescent="0.25"/>
    <row r="7638" s="3" customFormat="1" x14ac:dyDescent="0.25"/>
    <row r="7639" s="3" customFormat="1" x14ac:dyDescent="0.25"/>
    <row r="7640" s="3" customFormat="1" x14ac:dyDescent="0.25"/>
    <row r="7641" s="3" customFormat="1" x14ac:dyDescent="0.25"/>
    <row r="7642" s="3" customFormat="1" x14ac:dyDescent="0.25"/>
    <row r="7643" s="3" customFormat="1" x14ac:dyDescent="0.25"/>
    <row r="7644" s="3" customFormat="1" x14ac:dyDescent="0.25"/>
    <row r="7645" s="3" customFormat="1" x14ac:dyDescent="0.25"/>
    <row r="7646" s="3" customFormat="1" x14ac:dyDescent="0.25"/>
    <row r="7647" s="3" customFormat="1" x14ac:dyDescent="0.25"/>
    <row r="7648" s="3" customFormat="1" x14ac:dyDescent="0.25"/>
    <row r="7649" s="3" customFormat="1" x14ac:dyDescent="0.25"/>
    <row r="7650" s="3" customFormat="1" x14ac:dyDescent="0.25"/>
    <row r="7651" s="3" customFormat="1" x14ac:dyDescent="0.25"/>
    <row r="7652" s="3" customFormat="1" x14ac:dyDescent="0.25"/>
    <row r="7653" s="3" customFormat="1" x14ac:dyDescent="0.25"/>
    <row r="7654" s="3" customFormat="1" x14ac:dyDescent="0.25"/>
    <row r="7655" s="3" customFormat="1" x14ac:dyDescent="0.25"/>
    <row r="7656" s="3" customFormat="1" x14ac:dyDescent="0.25"/>
    <row r="7657" s="3" customFormat="1" x14ac:dyDescent="0.25"/>
    <row r="7658" s="3" customFormat="1" x14ac:dyDescent="0.25"/>
    <row r="7659" s="3" customFormat="1" x14ac:dyDescent="0.25"/>
    <row r="7660" s="3" customFormat="1" x14ac:dyDescent="0.25"/>
    <row r="7661" s="3" customFormat="1" x14ac:dyDescent="0.25"/>
    <row r="7662" s="3" customFormat="1" x14ac:dyDescent="0.25"/>
    <row r="7663" s="3" customFormat="1" x14ac:dyDescent="0.25"/>
    <row r="7664" s="3" customFormat="1" x14ac:dyDescent="0.25"/>
    <row r="7665" s="3" customFormat="1" x14ac:dyDescent="0.25"/>
    <row r="7666" s="3" customFormat="1" x14ac:dyDescent="0.25"/>
    <row r="7667" s="3" customFormat="1" x14ac:dyDescent="0.25"/>
    <row r="7668" s="3" customFormat="1" x14ac:dyDescent="0.25"/>
    <row r="7669" s="3" customFormat="1" x14ac:dyDescent="0.25"/>
    <row r="7670" s="3" customFormat="1" x14ac:dyDescent="0.25"/>
    <row r="7671" s="3" customFormat="1" x14ac:dyDescent="0.25"/>
    <row r="7672" s="3" customFormat="1" x14ac:dyDescent="0.25"/>
    <row r="7673" s="3" customFormat="1" x14ac:dyDescent="0.25"/>
    <row r="7674" s="3" customFormat="1" x14ac:dyDescent="0.25"/>
    <row r="7675" s="3" customFormat="1" x14ac:dyDescent="0.25"/>
    <row r="7676" s="3" customFormat="1" x14ac:dyDescent="0.25"/>
    <row r="7677" s="3" customFormat="1" x14ac:dyDescent="0.25"/>
    <row r="7678" s="3" customFormat="1" x14ac:dyDescent="0.25"/>
    <row r="7679" s="3" customFormat="1" x14ac:dyDescent="0.25"/>
    <row r="7680" s="3" customFormat="1" x14ac:dyDescent="0.25"/>
    <row r="7681" s="3" customFormat="1" x14ac:dyDescent="0.25"/>
    <row r="7682" s="3" customFormat="1" x14ac:dyDescent="0.25"/>
    <row r="7683" s="3" customFormat="1" x14ac:dyDescent="0.25"/>
    <row r="7684" s="3" customFormat="1" x14ac:dyDescent="0.25"/>
    <row r="7685" s="3" customFormat="1" x14ac:dyDescent="0.25"/>
    <row r="7686" s="3" customFormat="1" x14ac:dyDescent="0.25"/>
    <row r="7687" s="3" customFormat="1" x14ac:dyDescent="0.25"/>
    <row r="7688" s="3" customFormat="1" x14ac:dyDescent="0.25"/>
    <row r="7689" s="3" customFormat="1" x14ac:dyDescent="0.25"/>
    <row r="7690" s="3" customFormat="1" x14ac:dyDescent="0.25"/>
    <row r="7691" s="3" customFormat="1" x14ac:dyDescent="0.25"/>
    <row r="7692" s="3" customFormat="1" x14ac:dyDescent="0.25"/>
    <row r="7693" s="3" customFormat="1" x14ac:dyDescent="0.25"/>
    <row r="7694" s="3" customFormat="1" x14ac:dyDescent="0.25"/>
    <row r="7695" s="3" customFormat="1" x14ac:dyDescent="0.25"/>
    <row r="7696" s="3" customFormat="1" x14ac:dyDescent="0.25"/>
    <row r="7697" s="3" customFormat="1" x14ac:dyDescent="0.25"/>
    <row r="7698" s="3" customFormat="1" x14ac:dyDescent="0.25"/>
    <row r="7699" s="3" customFormat="1" x14ac:dyDescent="0.25"/>
    <row r="7700" s="3" customFormat="1" x14ac:dyDescent="0.25"/>
    <row r="7701" s="3" customFormat="1" x14ac:dyDescent="0.25"/>
    <row r="7702" s="3" customFormat="1" x14ac:dyDescent="0.25"/>
    <row r="7703" s="3" customFormat="1" x14ac:dyDescent="0.25"/>
    <row r="7704" s="3" customFormat="1" x14ac:dyDescent="0.25"/>
    <row r="7705" s="3" customFormat="1" x14ac:dyDescent="0.25"/>
    <row r="7706" s="3" customFormat="1" x14ac:dyDescent="0.25"/>
    <row r="7707" s="3" customFormat="1" x14ac:dyDescent="0.25"/>
    <row r="7708" s="3" customFormat="1" x14ac:dyDescent="0.25"/>
    <row r="7709" s="3" customFormat="1" x14ac:dyDescent="0.25"/>
    <row r="7710" s="3" customFormat="1" x14ac:dyDescent="0.25"/>
    <row r="7711" s="3" customFormat="1" x14ac:dyDescent="0.25"/>
    <row r="7712" s="3" customFormat="1" x14ac:dyDescent="0.25"/>
    <row r="7713" s="3" customFormat="1" x14ac:dyDescent="0.25"/>
    <row r="7714" s="3" customFormat="1" x14ac:dyDescent="0.25"/>
    <row r="7715" s="3" customFormat="1" x14ac:dyDescent="0.25"/>
    <row r="7716" s="3" customFormat="1" x14ac:dyDescent="0.25"/>
    <row r="7717" s="3" customFormat="1" x14ac:dyDescent="0.25"/>
    <row r="7718" s="3" customFormat="1" x14ac:dyDescent="0.25"/>
    <row r="7719" s="3" customFormat="1" x14ac:dyDescent="0.25"/>
    <row r="7720" s="3" customFormat="1" x14ac:dyDescent="0.25"/>
    <row r="7721" s="3" customFormat="1" x14ac:dyDescent="0.25"/>
    <row r="7722" s="3" customFormat="1" x14ac:dyDescent="0.25"/>
    <row r="7723" s="3" customFormat="1" x14ac:dyDescent="0.25"/>
    <row r="7724" s="3" customFormat="1" x14ac:dyDescent="0.25"/>
    <row r="7725" s="3" customFormat="1" x14ac:dyDescent="0.25"/>
    <row r="7726" s="3" customFormat="1" x14ac:dyDescent="0.25"/>
    <row r="7727" s="3" customFormat="1" x14ac:dyDescent="0.25"/>
    <row r="7728" s="3" customFormat="1" x14ac:dyDescent="0.25"/>
    <row r="7729" s="3" customFormat="1" x14ac:dyDescent="0.25"/>
    <row r="7730" s="3" customFormat="1" x14ac:dyDescent="0.25"/>
    <row r="7731" s="3" customFormat="1" x14ac:dyDescent="0.25"/>
    <row r="7732" s="3" customFormat="1" x14ac:dyDescent="0.25"/>
    <row r="7733" s="3" customFormat="1" x14ac:dyDescent="0.25"/>
    <row r="7734" s="3" customFormat="1" x14ac:dyDescent="0.25"/>
    <row r="7735" s="3" customFormat="1" x14ac:dyDescent="0.25"/>
    <row r="7736" s="3" customFormat="1" x14ac:dyDescent="0.25"/>
    <row r="7737" s="3" customFormat="1" x14ac:dyDescent="0.25"/>
    <row r="7738" s="3" customFormat="1" x14ac:dyDescent="0.25"/>
    <row r="7739" s="3" customFormat="1" x14ac:dyDescent="0.25"/>
    <row r="7740" s="3" customFormat="1" x14ac:dyDescent="0.25"/>
    <row r="7741" s="3" customFormat="1" x14ac:dyDescent="0.25"/>
    <row r="7742" s="3" customFormat="1" x14ac:dyDescent="0.25"/>
    <row r="7743" s="3" customFormat="1" x14ac:dyDescent="0.25"/>
    <row r="7744" s="3" customFormat="1" x14ac:dyDescent="0.25"/>
    <row r="7745" s="3" customFormat="1" x14ac:dyDescent="0.25"/>
    <row r="7746" s="3" customFormat="1" x14ac:dyDescent="0.25"/>
    <row r="7747" s="3" customFormat="1" x14ac:dyDescent="0.25"/>
    <row r="7748" s="3" customFormat="1" x14ac:dyDescent="0.25"/>
    <row r="7749" s="3" customFormat="1" x14ac:dyDescent="0.25"/>
    <row r="7750" s="3" customFormat="1" x14ac:dyDescent="0.25"/>
    <row r="7751" s="3" customFormat="1" x14ac:dyDescent="0.25"/>
    <row r="7752" s="3" customFormat="1" x14ac:dyDescent="0.25"/>
    <row r="7753" s="3" customFormat="1" x14ac:dyDescent="0.25"/>
    <row r="7754" s="3" customFormat="1" x14ac:dyDescent="0.25"/>
    <row r="7755" s="3" customFormat="1" x14ac:dyDescent="0.25"/>
    <row r="7756" s="3" customFormat="1" x14ac:dyDescent="0.25"/>
    <row r="7757" s="3" customFormat="1" x14ac:dyDescent="0.25"/>
    <row r="7758" s="3" customFormat="1" x14ac:dyDescent="0.25"/>
    <row r="7759" s="3" customFormat="1" x14ac:dyDescent="0.25"/>
    <row r="7760" s="3" customFormat="1" x14ac:dyDescent="0.25"/>
    <row r="7761" s="3" customFormat="1" x14ac:dyDescent="0.25"/>
    <row r="7762" s="3" customFormat="1" x14ac:dyDescent="0.25"/>
    <row r="7763" s="3" customFormat="1" x14ac:dyDescent="0.25"/>
    <row r="7764" s="3" customFormat="1" x14ac:dyDescent="0.25"/>
    <row r="7765" s="3" customFormat="1" x14ac:dyDescent="0.25"/>
    <row r="7766" s="3" customFormat="1" x14ac:dyDescent="0.25"/>
    <row r="7767" s="3" customFormat="1" x14ac:dyDescent="0.25"/>
    <row r="7768" s="3" customFormat="1" x14ac:dyDescent="0.25"/>
    <row r="7769" s="3" customFormat="1" x14ac:dyDescent="0.25"/>
    <row r="7770" s="3" customFormat="1" x14ac:dyDescent="0.25"/>
    <row r="7771" s="3" customFormat="1" x14ac:dyDescent="0.25"/>
    <row r="7772" s="3" customFormat="1" x14ac:dyDescent="0.25"/>
    <row r="7773" s="3" customFormat="1" x14ac:dyDescent="0.25"/>
    <row r="7774" s="3" customFormat="1" x14ac:dyDescent="0.25"/>
    <row r="7775" s="3" customFormat="1" x14ac:dyDescent="0.25"/>
    <row r="7776" s="3" customFormat="1" x14ac:dyDescent="0.25"/>
    <row r="7777" s="3" customFormat="1" x14ac:dyDescent="0.25"/>
    <row r="7778" s="3" customFormat="1" x14ac:dyDescent="0.25"/>
    <row r="7779" s="3" customFormat="1" x14ac:dyDescent="0.25"/>
    <row r="7780" s="3" customFormat="1" x14ac:dyDescent="0.25"/>
    <row r="7781" s="3" customFormat="1" x14ac:dyDescent="0.25"/>
    <row r="7782" s="3" customFormat="1" x14ac:dyDescent="0.25"/>
    <row r="7783" s="3" customFormat="1" x14ac:dyDescent="0.25"/>
    <row r="7784" s="3" customFormat="1" x14ac:dyDescent="0.25"/>
    <row r="7785" s="3" customFormat="1" x14ac:dyDescent="0.25"/>
    <row r="7786" s="3" customFormat="1" x14ac:dyDescent="0.25"/>
    <row r="7787" s="3" customFormat="1" x14ac:dyDescent="0.25"/>
    <row r="7788" s="3" customFormat="1" x14ac:dyDescent="0.25"/>
    <row r="7789" s="3" customFormat="1" x14ac:dyDescent="0.25"/>
    <row r="7790" s="3" customFormat="1" x14ac:dyDescent="0.25"/>
    <row r="7791" s="3" customFormat="1" x14ac:dyDescent="0.25"/>
    <row r="7792" s="3" customFormat="1" x14ac:dyDescent="0.25"/>
    <row r="7793" s="3" customFormat="1" x14ac:dyDescent="0.25"/>
    <row r="7794" s="3" customFormat="1" x14ac:dyDescent="0.25"/>
    <row r="7795" s="3" customFormat="1" x14ac:dyDescent="0.25"/>
    <row r="7796" s="3" customFormat="1" x14ac:dyDescent="0.25"/>
    <row r="7797" s="3" customFormat="1" x14ac:dyDescent="0.25"/>
    <row r="7798" s="3" customFormat="1" x14ac:dyDescent="0.25"/>
    <row r="7799" s="3" customFormat="1" x14ac:dyDescent="0.25"/>
    <row r="7800" s="3" customFormat="1" x14ac:dyDescent="0.25"/>
    <row r="7801" s="3" customFormat="1" x14ac:dyDescent="0.25"/>
    <row r="7802" s="3" customFormat="1" x14ac:dyDescent="0.25"/>
    <row r="7803" s="3" customFormat="1" x14ac:dyDescent="0.25"/>
    <row r="7804" s="3" customFormat="1" x14ac:dyDescent="0.25"/>
    <row r="7805" s="3" customFormat="1" x14ac:dyDescent="0.25"/>
    <row r="7806" s="3" customFormat="1" x14ac:dyDescent="0.25"/>
    <row r="7807" s="3" customFormat="1" x14ac:dyDescent="0.25"/>
    <row r="7808" s="3" customFormat="1" x14ac:dyDescent="0.25"/>
    <row r="7809" s="3" customFormat="1" x14ac:dyDescent="0.25"/>
    <row r="7810" s="3" customFormat="1" x14ac:dyDescent="0.25"/>
    <row r="7811" s="3" customFormat="1" x14ac:dyDescent="0.25"/>
    <row r="7812" s="3" customFormat="1" x14ac:dyDescent="0.25"/>
    <row r="7813" s="3" customFormat="1" x14ac:dyDescent="0.25"/>
    <row r="7814" s="3" customFormat="1" x14ac:dyDescent="0.25"/>
    <row r="7815" s="3" customFormat="1" x14ac:dyDescent="0.25"/>
    <row r="7816" s="3" customFormat="1" x14ac:dyDescent="0.25"/>
    <row r="7817" s="3" customFormat="1" x14ac:dyDescent="0.25"/>
    <row r="7818" s="3" customFormat="1" x14ac:dyDescent="0.25"/>
    <row r="7819" s="3" customFormat="1" x14ac:dyDescent="0.25"/>
    <row r="7820" s="3" customFormat="1" x14ac:dyDescent="0.25"/>
    <row r="7821" s="3" customFormat="1" x14ac:dyDescent="0.25"/>
    <row r="7822" s="3" customFormat="1" x14ac:dyDescent="0.25"/>
    <row r="7823" s="3" customFormat="1" x14ac:dyDescent="0.25"/>
    <row r="7824" s="3" customFormat="1" x14ac:dyDescent="0.25"/>
    <row r="7825" s="3" customFormat="1" x14ac:dyDescent="0.25"/>
    <row r="7826" s="3" customFormat="1" x14ac:dyDescent="0.25"/>
    <row r="7827" s="3" customFormat="1" x14ac:dyDescent="0.25"/>
    <row r="7828" s="3" customFormat="1" x14ac:dyDescent="0.25"/>
    <row r="7829" s="3" customFormat="1" x14ac:dyDescent="0.25"/>
    <row r="7830" s="3" customFormat="1" x14ac:dyDescent="0.25"/>
    <row r="7831" s="3" customFormat="1" x14ac:dyDescent="0.25"/>
    <row r="7832" s="3" customFormat="1" x14ac:dyDescent="0.25"/>
    <row r="7833" s="3" customFormat="1" x14ac:dyDescent="0.25"/>
    <row r="7834" s="3" customFormat="1" x14ac:dyDescent="0.25"/>
    <row r="7835" s="3" customFormat="1" x14ac:dyDescent="0.25"/>
    <row r="7836" s="3" customFormat="1" x14ac:dyDescent="0.25"/>
    <row r="7837" s="3" customFormat="1" x14ac:dyDescent="0.25"/>
    <row r="7838" s="3" customFormat="1" x14ac:dyDescent="0.25"/>
    <row r="7839" s="3" customFormat="1" x14ac:dyDescent="0.25"/>
    <row r="7840" s="3" customFormat="1" x14ac:dyDescent="0.25"/>
    <row r="7841" s="3" customFormat="1" x14ac:dyDescent="0.25"/>
    <row r="7842" s="3" customFormat="1" x14ac:dyDescent="0.25"/>
    <row r="7843" s="3" customFormat="1" x14ac:dyDescent="0.25"/>
    <row r="7844" s="3" customFormat="1" x14ac:dyDescent="0.25"/>
    <row r="7845" s="3" customFormat="1" x14ac:dyDescent="0.25"/>
    <row r="7846" s="3" customFormat="1" x14ac:dyDescent="0.25"/>
    <row r="7847" s="3" customFormat="1" x14ac:dyDescent="0.25"/>
    <row r="7848" s="3" customFormat="1" x14ac:dyDescent="0.25"/>
    <row r="7849" s="3" customFormat="1" x14ac:dyDescent="0.25"/>
    <row r="7850" s="3" customFormat="1" x14ac:dyDescent="0.25"/>
    <row r="7851" s="3" customFormat="1" x14ac:dyDescent="0.25"/>
    <row r="7852" s="3" customFormat="1" x14ac:dyDescent="0.25"/>
    <row r="7853" s="3" customFormat="1" x14ac:dyDescent="0.25"/>
    <row r="7854" s="3" customFormat="1" x14ac:dyDescent="0.25"/>
    <row r="7855" s="3" customFormat="1" x14ac:dyDescent="0.25"/>
    <row r="7856" s="3" customFormat="1" x14ac:dyDescent="0.25"/>
    <row r="7857" s="3" customFormat="1" x14ac:dyDescent="0.25"/>
    <row r="7858" s="3" customFormat="1" x14ac:dyDescent="0.25"/>
    <row r="7859" s="3" customFormat="1" x14ac:dyDescent="0.25"/>
    <row r="7860" s="3" customFormat="1" x14ac:dyDescent="0.25"/>
    <row r="7861" s="3" customFormat="1" x14ac:dyDescent="0.25"/>
    <row r="7862" s="3" customFormat="1" x14ac:dyDescent="0.25"/>
    <row r="7863" s="3" customFormat="1" x14ac:dyDescent="0.25"/>
    <row r="7864" s="3" customFormat="1" x14ac:dyDescent="0.25"/>
    <row r="7865" s="3" customFormat="1" x14ac:dyDescent="0.25"/>
    <row r="7866" s="3" customFormat="1" x14ac:dyDescent="0.25"/>
    <row r="7867" s="3" customFormat="1" x14ac:dyDescent="0.25"/>
    <row r="7868" s="3" customFormat="1" x14ac:dyDescent="0.25"/>
    <row r="7869" s="3" customFormat="1" x14ac:dyDescent="0.25"/>
    <row r="7870" s="3" customFormat="1" x14ac:dyDescent="0.25"/>
    <row r="7871" s="3" customFormat="1" x14ac:dyDescent="0.25"/>
    <row r="7872" s="3" customFormat="1" x14ac:dyDescent="0.25"/>
    <row r="7873" s="3" customFormat="1" x14ac:dyDescent="0.25"/>
    <row r="7874" s="3" customFormat="1" x14ac:dyDescent="0.25"/>
    <row r="7875" s="3" customFormat="1" x14ac:dyDescent="0.25"/>
    <row r="7876" s="3" customFormat="1" x14ac:dyDescent="0.25"/>
    <row r="7877" s="3" customFormat="1" x14ac:dyDescent="0.25"/>
    <row r="7878" s="3" customFormat="1" x14ac:dyDescent="0.25"/>
    <row r="7879" s="3" customFormat="1" x14ac:dyDescent="0.25"/>
    <row r="7880" s="3" customFormat="1" x14ac:dyDescent="0.25"/>
    <row r="7881" s="3" customFormat="1" x14ac:dyDescent="0.25"/>
    <row r="7882" s="3" customFormat="1" x14ac:dyDescent="0.25"/>
    <row r="7883" s="3" customFormat="1" x14ac:dyDescent="0.25"/>
    <row r="7884" s="3" customFormat="1" x14ac:dyDescent="0.25"/>
    <row r="7885" s="3" customFormat="1" x14ac:dyDescent="0.25"/>
    <row r="7886" s="3" customFormat="1" x14ac:dyDescent="0.25"/>
    <row r="7887" s="3" customFormat="1" x14ac:dyDescent="0.25"/>
    <row r="7888" s="3" customFormat="1" x14ac:dyDescent="0.25"/>
    <row r="7889" s="3" customFormat="1" x14ac:dyDescent="0.25"/>
    <row r="7890" s="3" customFormat="1" x14ac:dyDescent="0.25"/>
    <row r="7891" s="3" customFormat="1" x14ac:dyDescent="0.25"/>
    <row r="7892" s="3" customFormat="1" x14ac:dyDescent="0.25"/>
    <row r="7893" s="3" customFormat="1" x14ac:dyDescent="0.25"/>
    <row r="7894" s="3" customFormat="1" x14ac:dyDescent="0.25"/>
    <row r="7895" s="3" customFormat="1" x14ac:dyDescent="0.25"/>
    <row r="7896" s="3" customFormat="1" x14ac:dyDescent="0.25"/>
    <row r="7897" s="3" customFormat="1" x14ac:dyDescent="0.25"/>
    <row r="7898" s="3" customFormat="1" x14ac:dyDescent="0.25"/>
    <row r="7899" s="3" customFormat="1" x14ac:dyDescent="0.25"/>
    <row r="7900" s="3" customFormat="1" x14ac:dyDescent="0.25"/>
    <row r="7901" s="3" customFormat="1" x14ac:dyDescent="0.25"/>
    <row r="7902" s="3" customFormat="1" x14ac:dyDescent="0.25"/>
    <row r="7903" s="3" customFormat="1" x14ac:dyDescent="0.25"/>
    <row r="7904" s="3" customFormat="1" x14ac:dyDescent="0.25"/>
    <row r="7905" s="3" customFormat="1" x14ac:dyDescent="0.25"/>
    <row r="7906" s="3" customFormat="1" x14ac:dyDescent="0.25"/>
    <row r="7907" s="3" customFormat="1" x14ac:dyDescent="0.25"/>
    <row r="7908" s="3" customFormat="1" x14ac:dyDescent="0.25"/>
    <row r="7909" s="3" customFormat="1" x14ac:dyDescent="0.25"/>
    <row r="7910" s="3" customFormat="1" x14ac:dyDescent="0.25"/>
    <row r="7911" s="3" customFormat="1" x14ac:dyDescent="0.25"/>
    <row r="7912" s="3" customFormat="1" x14ac:dyDescent="0.25"/>
    <row r="7913" s="3" customFormat="1" x14ac:dyDescent="0.25"/>
    <row r="7914" s="3" customFormat="1" x14ac:dyDescent="0.25"/>
    <row r="7915" s="3" customFormat="1" x14ac:dyDescent="0.25"/>
    <row r="7916" s="3" customFormat="1" x14ac:dyDescent="0.25"/>
    <row r="7917" s="3" customFormat="1" x14ac:dyDescent="0.25"/>
    <row r="7918" s="3" customFormat="1" x14ac:dyDescent="0.25"/>
    <row r="7919" s="3" customFormat="1" x14ac:dyDescent="0.25"/>
    <row r="7920" s="3" customFormat="1" x14ac:dyDescent="0.25"/>
    <row r="7921" s="3" customFormat="1" x14ac:dyDescent="0.25"/>
    <row r="7922" s="3" customFormat="1" x14ac:dyDescent="0.25"/>
    <row r="7923" s="3" customFormat="1" x14ac:dyDescent="0.25"/>
    <row r="7924" s="3" customFormat="1" x14ac:dyDescent="0.25"/>
    <row r="7925" s="3" customFormat="1" x14ac:dyDescent="0.25"/>
    <row r="7926" s="3" customFormat="1" x14ac:dyDescent="0.25"/>
    <row r="7927" s="3" customFormat="1" x14ac:dyDescent="0.25"/>
    <row r="7928" s="3" customFormat="1" x14ac:dyDescent="0.25"/>
    <row r="7929" s="3" customFormat="1" x14ac:dyDescent="0.25"/>
    <row r="7930" s="3" customFormat="1" x14ac:dyDescent="0.25"/>
    <row r="7931" s="3" customFormat="1" x14ac:dyDescent="0.25"/>
    <row r="7932" s="3" customFormat="1" x14ac:dyDescent="0.25"/>
    <row r="7933" s="3" customFormat="1" x14ac:dyDescent="0.25"/>
    <row r="7934" s="3" customFormat="1" x14ac:dyDescent="0.25"/>
    <row r="7935" s="3" customFormat="1" x14ac:dyDescent="0.25"/>
    <row r="7936" s="3" customFormat="1" x14ac:dyDescent="0.25"/>
    <row r="7937" s="3" customFormat="1" x14ac:dyDescent="0.25"/>
    <row r="7938" s="3" customFormat="1" x14ac:dyDescent="0.25"/>
    <row r="7939" s="3" customFormat="1" x14ac:dyDescent="0.25"/>
    <row r="7940" s="3" customFormat="1" x14ac:dyDescent="0.25"/>
    <row r="7941" s="3" customFormat="1" x14ac:dyDescent="0.25"/>
    <row r="7942" s="3" customFormat="1" x14ac:dyDescent="0.25"/>
    <row r="7943" s="3" customFormat="1" x14ac:dyDescent="0.25"/>
    <row r="7944" s="3" customFormat="1" x14ac:dyDescent="0.25"/>
    <row r="7945" s="3" customFormat="1" x14ac:dyDescent="0.25"/>
    <row r="7946" s="3" customFormat="1" x14ac:dyDescent="0.25"/>
    <row r="7947" s="3" customFormat="1" x14ac:dyDescent="0.25"/>
    <row r="7948" s="3" customFormat="1" x14ac:dyDescent="0.25"/>
    <row r="7949" s="3" customFormat="1" x14ac:dyDescent="0.25"/>
    <row r="7950" s="3" customFormat="1" x14ac:dyDescent="0.25"/>
    <row r="7951" s="3" customFormat="1" x14ac:dyDescent="0.25"/>
    <row r="7952" s="3" customFormat="1" x14ac:dyDescent="0.25"/>
    <row r="7953" s="3" customFormat="1" x14ac:dyDescent="0.25"/>
    <row r="7954" s="3" customFormat="1" x14ac:dyDescent="0.25"/>
    <row r="7955" s="3" customFormat="1" x14ac:dyDescent="0.25"/>
    <row r="7956" s="3" customFormat="1" x14ac:dyDescent="0.25"/>
    <row r="7957" s="3" customFormat="1" x14ac:dyDescent="0.25"/>
    <row r="7958" s="3" customFormat="1" x14ac:dyDescent="0.25"/>
    <row r="7959" s="3" customFormat="1" x14ac:dyDescent="0.25"/>
    <row r="7960" s="3" customFormat="1" x14ac:dyDescent="0.25"/>
    <row r="7961" s="3" customFormat="1" x14ac:dyDescent="0.25"/>
    <row r="7962" s="3" customFormat="1" x14ac:dyDescent="0.25"/>
    <row r="7963" s="3" customFormat="1" x14ac:dyDescent="0.25"/>
    <row r="7964" s="3" customFormat="1" x14ac:dyDescent="0.25"/>
    <row r="7965" s="3" customFormat="1" x14ac:dyDescent="0.25"/>
    <row r="7966" s="3" customFormat="1" x14ac:dyDescent="0.25"/>
    <row r="7967" s="3" customFormat="1" x14ac:dyDescent="0.25"/>
    <row r="7968" s="3" customFormat="1" x14ac:dyDescent="0.25"/>
    <row r="7969" s="3" customFormat="1" x14ac:dyDescent="0.25"/>
    <row r="7970" s="3" customFormat="1" x14ac:dyDescent="0.25"/>
    <row r="7971" s="3" customFormat="1" x14ac:dyDescent="0.25"/>
    <row r="7972" s="3" customFormat="1" x14ac:dyDescent="0.25"/>
    <row r="7973" s="3" customFormat="1" x14ac:dyDescent="0.25"/>
    <row r="7974" s="3" customFormat="1" x14ac:dyDescent="0.25"/>
    <row r="7975" s="3" customFormat="1" x14ac:dyDescent="0.25"/>
    <row r="7976" s="3" customFormat="1" x14ac:dyDescent="0.25"/>
    <row r="7977" s="3" customFormat="1" x14ac:dyDescent="0.25"/>
    <row r="7978" s="3" customFormat="1" x14ac:dyDescent="0.25"/>
    <row r="7979" s="3" customFormat="1" x14ac:dyDescent="0.25"/>
    <row r="7980" s="3" customFormat="1" x14ac:dyDescent="0.25"/>
    <row r="7981" s="3" customFormat="1" x14ac:dyDescent="0.25"/>
    <row r="7982" s="3" customFormat="1" x14ac:dyDescent="0.25"/>
    <row r="7983" s="3" customFormat="1" x14ac:dyDescent="0.25"/>
    <row r="7984" s="3" customFormat="1" x14ac:dyDescent="0.25"/>
    <row r="7985" s="3" customFormat="1" x14ac:dyDescent="0.25"/>
    <row r="7986" s="3" customFormat="1" x14ac:dyDescent="0.25"/>
    <row r="7987" s="3" customFormat="1" x14ac:dyDescent="0.25"/>
    <row r="7988" s="3" customFormat="1" x14ac:dyDescent="0.25"/>
    <row r="7989" s="3" customFormat="1" x14ac:dyDescent="0.25"/>
    <row r="7990" s="3" customFormat="1" x14ac:dyDescent="0.25"/>
    <row r="7991" s="3" customFormat="1" x14ac:dyDescent="0.25"/>
    <row r="7992" s="3" customFormat="1" x14ac:dyDescent="0.25"/>
    <row r="7993" s="3" customFormat="1" x14ac:dyDescent="0.25"/>
    <row r="7994" s="3" customFormat="1" x14ac:dyDescent="0.25"/>
    <row r="7995" s="3" customFormat="1" x14ac:dyDescent="0.25"/>
    <row r="7996" s="3" customFormat="1" x14ac:dyDescent="0.25"/>
    <row r="7997" s="3" customFormat="1" x14ac:dyDescent="0.25"/>
    <row r="7998" s="3" customFormat="1" x14ac:dyDescent="0.25"/>
    <row r="7999" s="3" customFormat="1" x14ac:dyDescent="0.25"/>
    <row r="8000" s="3" customFormat="1" x14ac:dyDescent="0.25"/>
    <row r="8001" s="3" customFormat="1" x14ac:dyDescent="0.25"/>
    <row r="8002" s="3" customFormat="1" x14ac:dyDescent="0.25"/>
    <row r="8003" s="3" customFormat="1" x14ac:dyDescent="0.25"/>
    <row r="8004" s="3" customFormat="1" x14ac:dyDescent="0.25"/>
    <row r="8005" s="3" customFormat="1" x14ac:dyDescent="0.25"/>
    <row r="8006" s="3" customFormat="1" x14ac:dyDescent="0.25"/>
    <row r="8007" s="3" customFormat="1" x14ac:dyDescent="0.25"/>
    <row r="8008" s="3" customFormat="1" x14ac:dyDescent="0.25"/>
    <row r="8009" s="3" customFormat="1" x14ac:dyDescent="0.25"/>
    <row r="8010" s="3" customFormat="1" x14ac:dyDescent="0.25"/>
    <row r="8011" s="3" customFormat="1" x14ac:dyDescent="0.25"/>
    <row r="8012" s="3" customFormat="1" x14ac:dyDescent="0.25"/>
    <row r="8013" s="3" customFormat="1" x14ac:dyDescent="0.25"/>
    <row r="8014" s="3" customFormat="1" x14ac:dyDescent="0.25"/>
    <row r="8015" s="3" customFormat="1" x14ac:dyDescent="0.25"/>
    <row r="8016" s="3" customFormat="1" x14ac:dyDescent="0.25"/>
    <row r="8017" s="3" customFormat="1" x14ac:dyDescent="0.25"/>
    <row r="8018" s="3" customFormat="1" x14ac:dyDescent="0.25"/>
    <row r="8019" s="3" customFormat="1" x14ac:dyDescent="0.25"/>
    <row r="8020" s="3" customFormat="1" x14ac:dyDescent="0.25"/>
    <row r="8021" s="3" customFormat="1" x14ac:dyDescent="0.25"/>
    <row r="8022" s="3" customFormat="1" x14ac:dyDescent="0.25"/>
    <row r="8023" s="3" customFormat="1" x14ac:dyDescent="0.25"/>
    <row r="8024" s="3" customFormat="1" x14ac:dyDescent="0.25"/>
    <row r="8025" s="3" customFormat="1" x14ac:dyDescent="0.25"/>
    <row r="8026" s="3" customFormat="1" x14ac:dyDescent="0.25"/>
    <row r="8027" s="3" customFormat="1" x14ac:dyDescent="0.25"/>
    <row r="8028" s="3" customFormat="1" x14ac:dyDescent="0.25"/>
    <row r="8029" s="3" customFormat="1" x14ac:dyDescent="0.25"/>
    <row r="8030" s="3" customFormat="1" x14ac:dyDescent="0.25"/>
    <row r="8031" s="3" customFormat="1" x14ac:dyDescent="0.25"/>
    <row r="8032" s="3" customFormat="1" x14ac:dyDescent="0.25"/>
    <row r="8033" s="3" customFormat="1" x14ac:dyDescent="0.25"/>
    <row r="8034" s="3" customFormat="1" x14ac:dyDescent="0.25"/>
    <row r="8035" s="3" customFormat="1" x14ac:dyDescent="0.25"/>
    <row r="8036" s="3" customFormat="1" x14ac:dyDescent="0.25"/>
    <row r="8037" s="3" customFormat="1" x14ac:dyDescent="0.25"/>
    <row r="8038" s="3" customFormat="1" x14ac:dyDescent="0.25"/>
    <row r="8039" s="3" customFormat="1" x14ac:dyDescent="0.25"/>
    <row r="8040" s="3" customFormat="1" x14ac:dyDescent="0.25"/>
    <row r="8041" s="3" customFormat="1" x14ac:dyDescent="0.25"/>
    <row r="8042" s="3" customFormat="1" x14ac:dyDescent="0.25"/>
    <row r="8043" s="3" customFormat="1" x14ac:dyDescent="0.25"/>
    <row r="8044" s="3" customFormat="1" x14ac:dyDescent="0.25"/>
    <row r="8045" s="3" customFormat="1" x14ac:dyDescent="0.25"/>
    <row r="8046" s="3" customFormat="1" x14ac:dyDescent="0.25"/>
    <row r="8047" s="3" customFormat="1" x14ac:dyDescent="0.25"/>
    <row r="8048" s="3" customFormat="1" x14ac:dyDescent="0.25"/>
    <row r="8049" s="3" customFormat="1" x14ac:dyDescent="0.25"/>
    <row r="8050" s="3" customFormat="1" x14ac:dyDescent="0.25"/>
    <row r="8051" s="3" customFormat="1" x14ac:dyDescent="0.25"/>
    <row r="8052" s="3" customFormat="1" x14ac:dyDescent="0.25"/>
    <row r="8053" s="3" customFormat="1" x14ac:dyDescent="0.25"/>
    <row r="8054" s="3" customFormat="1" x14ac:dyDescent="0.25"/>
    <row r="8055" s="3" customFormat="1" x14ac:dyDescent="0.25"/>
    <row r="8056" s="3" customFormat="1" x14ac:dyDescent="0.25"/>
    <row r="8057" s="3" customFormat="1" x14ac:dyDescent="0.25"/>
    <row r="8058" s="3" customFormat="1" x14ac:dyDescent="0.25"/>
    <row r="8059" s="3" customFormat="1" x14ac:dyDescent="0.25"/>
    <row r="8060" s="3" customFormat="1" x14ac:dyDescent="0.25"/>
    <row r="8061" s="3" customFormat="1" x14ac:dyDescent="0.25"/>
    <row r="8062" s="3" customFormat="1" x14ac:dyDescent="0.25"/>
    <row r="8063" s="3" customFormat="1" x14ac:dyDescent="0.25"/>
    <row r="8064" s="3" customFormat="1" x14ac:dyDescent="0.25"/>
    <row r="8065" s="3" customFormat="1" x14ac:dyDescent="0.25"/>
    <row r="8066" s="3" customFormat="1" x14ac:dyDescent="0.25"/>
    <row r="8067" s="3" customFormat="1" x14ac:dyDescent="0.25"/>
    <row r="8068" s="3" customFormat="1" x14ac:dyDescent="0.25"/>
    <row r="8069" s="3" customFormat="1" x14ac:dyDescent="0.25"/>
    <row r="8070" s="3" customFormat="1" x14ac:dyDescent="0.25"/>
    <row r="8071" s="3" customFormat="1" x14ac:dyDescent="0.25"/>
    <row r="8072" s="3" customFormat="1" x14ac:dyDescent="0.25"/>
    <row r="8073" s="3" customFormat="1" x14ac:dyDescent="0.25"/>
    <row r="8074" s="3" customFormat="1" x14ac:dyDescent="0.25"/>
    <row r="8075" s="3" customFormat="1" x14ac:dyDescent="0.25"/>
    <row r="8076" s="3" customFormat="1" x14ac:dyDescent="0.25"/>
    <row r="8077" s="3" customFormat="1" x14ac:dyDescent="0.25"/>
    <row r="8078" s="3" customFormat="1" x14ac:dyDescent="0.25"/>
    <row r="8079" s="3" customFormat="1" x14ac:dyDescent="0.25"/>
    <row r="8080" s="3" customFormat="1" x14ac:dyDescent="0.25"/>
    <row r="8081" s="3" customFormat="1" x14ac:dyDescent="0.25"/>
    <row r="8082" s="3" customFormat="1" x14ac:dyDescent="0.25"/>
    <row r="8083" s="3" customFormat="1" x14ac:dyDescent="0.25"/>
    <row r="8084" s="3" customFormat="1" x14ac:dyDescent="0.25"/>
    <row r="8085" s="3" customFormat="1" x14ac:dyDescent="0.25"/>
    <row r="8086" s="3" customFormat="1" x14ac:dyDescent="0.25"/>
    <row r="8087" s="3" customFormat="1" x14ac:dyDescent="0.25"/>
    <row r="8088" s="3" customFormat="1" x14ac:dyDescent="0.25"/>
    <row r="8089" s="3" customFormat="1" x14ac:dyDescent="0.25"/>
    <row r="8090" s="3" customFormat="1" x14ac:dyDescent="0.25"/>
    <row r="8091" s="3" customFormat="1" x14ac:dyDescent="0.25"/>
    <row r="8092" s="3" customFormat="1" x14ac:dyDescent="0.25"/>
    <row r="8093" s="3" customFormat="1" x14ac:dyDescent="0.25"/>
    <row r="8094" s="3" customFormat="1" x14ac:dyDescent="0.25"/>
    <row r="8095" s="3" customFormat="1" x14ac:dyDescent="0.25"/>
    <row r="8096" s="3" customFormat="1" x14ac:dyDescent="0.25"/>
    <row r="8097" s="3" customFormat="1" x14ac:dyDescent="0.25"/>
    <row r="8098" s="3" customFormat="1" x14ac:dyDescent="0.25"/>
    <row r="8099" s="3" customFormat="1" x14ac:dyDescent="0.25"/>
    <row r="8100" s="3" customFormat="1" x14ac:dyDescent="0.25"/>
    <row r="8101" s="3" customFormat="1" x14ac:dyDescent="0.25"/>
    <row r="8102" s="3" customFormat="1" x14ac:dyDescent="0.25"/>
    <row r="8103" s="3" customFormat="1" x14ac:dyDescent="0.25"/>
    <row r="8104" s="3" customFormat="1" x14ac:dyDescent="0.25"/>
    <row r="8105" s="3" customFormat="1" x14ac:dyDescent="0.25"/>
    <row r="8106" s="3" customFormat="1" x14ac:dyDescent="0.25"/>
    <row r="8107" s="3" customFormat="1" x14ac:dyDescent="0.25"/>
    <row r="8108" s="3" customFormat="1" x14ac:dyDescent="0.25"/>
    <row r="8109" s="3" customFormat="1" x14ac:dyDescent="0.25"/>
    <row r="8110" s="3" customFormat="1" x14ac:dyDescent="0.25"/>
    <row r="8111" s="3" customFormat="1" x14ac:dyDescent="0.25"/>
    <row r="8112" s="3" customFormat="1" x14ac:dyDescent="0.25"/>
    <row r="8113" s="3" customFormat="1" x14ac:dyDescent="0.25"/>
    <row r="8114" s="3" customFormat="1" x14ac:dyDescent="0.25"/>
    <row r="8115" s="3" customFormat="1" x14ac:dyDescent="0.25"/>
    <row r="8116" s="3" customFormat="1" x14ac:dyDescent="0.25"/>
    <row r="8117" s="3" customFormat="1" x14ac:dyDescent="0.25"/>
    <row r="8118" s="3" customFormat="1" x14ac:dyDescent="0.25"/>
    <row r="8119" s="3" customFormat="1" x14ac:dyDescent="0.25"/>
    <row r="8120" s="3" customFormat="1" x14ac:dyDescent="0.25"/>
    <row r="8121" s="3" customFormat="1" x14ac:dyDescent="0.25"/>
    <row r="8122" s="3" customFormat="1" x14ac:dyDescent="0.25"/>
    <row r="8123" s="3" customFormat="1" x14ac:dyDescent="0.25"/>
    <row r="8124" s="3" customFormat="1" x14ac:dyDescent="0.25"/>
    <row r="8125" s="3" customFormat="1" x14ac:dyDescent="0.25"/>
    <row r="8126" s="3" customFormat="1" x14ac:dyDescent="0.25"/>
    <row r="8127" s="3" customFormat="1" x14ac:dyDescent="0.25"/>
    <row r="8128" s="3" customFormat="1" x14ac:dyDescent="0.25"/>
    <row r="8129" s="3" customFormat="1" x14ac:dyDescent="0.25"/>
    <row r="8130" s="3" customFormat="1" x14ac:dyDescent="0.25"/>
    <row r="8131" s="3" customFormat="1" x14ac:dyDescent="0.25"/>
    <row r="8132" s="3" customFormat="1" x14ac:dyDescent="0.25"/>
    <row r="8133" s="3" customFormat="1" x14ac:dyDescent="0.25"/>
    <row r="8134" s="3" customFormat="1" x14ac:dyDescent="0.25"/>
    <row r="8135" s="3" customFormat="1" x14ac:dyDescent="0.25"/>
    <row r="8136" s="3" customFormat="1" x14ac:dyDescent="0.25"/>
    <row r="8137" s="3" customFormat="1" x14ac:dyDescent="0.25"/>
    <row r="8138" s="3" customFormat="1" x14ac:dyDescent="0.25"/>
    <row r="8139" s="3" customFormat="1" x14ac:dyDescent="0.25"/>
    <row r="8140" s="3" customFormat="1" x14ac:dyDescent="0.25"/>
    <row r="8141" s="3" customFormat="1" x14ac:dyDescent="0.25"/>
    <row r="8142" s="3" customFormat="1" x14ac:dyDescent="0.25"/>
    <row r="8143" s="3" customFormat="1" x14ac:dyDescent="0.25"/>
    <row r="8144" s="3" customFormat="1" x14ac:dyDescent="0.25"/>
    <row r="8145" s="3" customFormat="1" x14ac:dyDescent="0.25"/>
    <row r="8146" s="3" customFormat="1" x14ac:dyDescent="0.25"/>
    <row r="8147" s="3" customFormat="1" x14ac:dyDescent="0.25"/>
    <row r="8148" s="3" customFormat="1" x14ac:dyDescent="0.25"/>
    <row r="8149" s="3" customFormat="1" x14ac:dyDescent="0.25"/>
    <row r="8150" s="3" customFormat="1" x14ac:dyDescent="0.25"/>
    <row r="8151" s="3" customFormat="1" x14ac:dyDescent="0.25"/>
    <row r="8152" s="3" customFormat="1" x14ac:dyDescent="0.25"/>
    <row r="8153" s="3" customFormat="1" x14ac:dyDescent="0.25"/>
    <row r="8154" s="3" customFormat="1" x14ac:dyDescent="0.25"/>
    <row r="8155" s="3" customFormat="1" x14ac:dyDescent="0.25"/>
    <row r="8156" s="3" customFormat="1" x14ac:dyDescent="0.25"/>
    <row r="8157" s="3" customFormat="1" x14ac:dyDescent="0.25"/>
    <row r="8158" s="3" customFormat="1" x14ac:dyDescent="0.25"/>
    <row r="8159" s="3" customFormat="1" x14ac:dyDescent="0.25"/>
    <row r="8160" s="3" customFormat="1" x14ac:dyDescent="0.25"/>
    <row r="8161" s="3" customFormat="1" x14ac:dyDescent="0.25"/>
    <row r="8162" s="3" customFormat="1" x14ac:dyDescent="0.25"/>
    <row r="8163" s="3" customFormat="1" x14ac:dyDescent="0.25"/>
    <row r="8164" s="3" customFormat="1" x14ac:dyDescent="0.25"/>
    <row r="8165" s="3" customFormat="1" x14ac:dyDescent="0.25"/>
    <row r="8166" s="3" customFormat="1" x14ac:dyDescent="0.25"/>
    <row r="8167" s="3" customFormat="1" x14ac:dyDescent="0.25"/>
    <row r="8168" s="3" customFormat="1" x14ac:dyDescent="0.25"/>
    <row r="8169" s="3" customFormat="1" x14ac:dyDescent="0.25"/>
    <row r="8170" s="3" customFormat="1" x14ac:dyDescent="0.25"/>
    <row r="8171" s="3" customFormat="1" x14ac:dyDescent="0.25"/>
    <row r="8172" s="3" customFormat="1" x14ac:dyDescent="0.25"/>
    <row r="8173" s="3" customFormat="1" x14ac:dyDescent="0.25"/>
    <row r="8174" s="3" customFormat="1" x14ac:dyDescent="0.25"/>
    <row r="8175" s="3" customFormat="1" x14ac:dyDescent="0.25"/>
    <row r="8176" s="3" customFormat="1" x14ac:dyDescent="0.25"/>
    <row r="8177" s="3" customFormat="1" x14ac:dyDescent="0.25"/>
    <row r="8178" s="3" customFormat="1" x14ac:dyDescent="0.25"/>
    <row r="8179" s="3" customFormat="1" x14ac:dyDescent="0.25"/>
    <row r="8180" s="3" customFormat="1" x14ac:dyDescent="0.25"/>
    <row r="8181" s="3" customFormat="1" x14ac:dyDescent="0.25"/>
    <row r="8182" s="3" customFormat="1" x14ac:dyDescent="0.25"/>
    <row r="8183" s="3" customFormat="1" x14ac:dyDescent="0.25"/>
    <row r="8184" s="3" customFormat="1" x14ac:dyDescent="0.25"/>
    <row r="8185" s="3" customFormat="1" x14ac:dyDescent="0.25"/>
    <row r="8186" s="3" customFormat="1" x14ac:dyDescent="0.25"/>
    <row r="8187" s="3" customFormat="1" x14ac:dyDescent="0.25"/>
    <row r="8188" s="3" customFormat="1" x14ac:dyDescent="0.25"/>
    <row r="8189" s="3" customFormat="1" x14ac:dyDescent="0.25"/>
    <row r="8190" s="3" customFormat="1" x14ac:dyDescent="0.25"/>
    <row r="8191" s="3" customFormat="1" x14ac:dyDescent="0.25"/>
    <row r="8192" s="3" customFormat="1" x14ac:dyDescent="0.25"/>
    <row r="8193" s="3" customFormat="1" x14ac:dyDescent="0.25"/>
    <row r="8194" s="3" customFormat="1" x14ac:dyDescent="0.25"/>
    <row r="8195" s="3" customFormat="1" x14ac:dyDescent="0.25"/>
    <row r="8196" s="3" customFormat="1" x14ac:dyDescent="0.25"/>
    <row r="8197" s="3" customFormat="1" x14ac:dyDescent="0.25"/>
    <row r="8198" s="3" customFormat="1" x14ac:dyDescent="0.25"/>
    <row r="8199" s="3" customFormat="1" x14ac:dyDescent="0.25"/>
    <row r="8200" s="3" customFormat="1" x14ac:dyDescent="0.25"/>
    <row r="8201" s="3" customFormat="1" x14ac:dyDescent="0.25"/>
    <row r="8202" s="3" customFormat="1" x14ac:dyDescent="0.25"/>
    <row r="8203" s="3" customFormat="1" x14ac:dyDescent="0.25"/>
    <row r="8204" s="3" customFormat="1" x14ac:dyDescent="0.25"/>
    <row r="8205" s="3" customFormat="1" x14ac:dyDescent="0.25"/>
    <row r="8206" s="3" customFormat="1" x14ac:dyDescent="0.25"/>
    <row r="8207" s="3" customFormat="1" x14ac:dyDescent="0.25"/>
    <row r="8208" s="3" customFormat="1" x14ac:dyDescent="0.25"/>
    <row r="8209" s="3" customFormat="1" x14ac:dyDescent="0.25"/>
    <row r="8210" s="3" customFormat="1" x14ac:dyDescent="0.25"/>
    <row r="8211" s="3" customFormat="1" x14ac:dyDescent="0.25"/>
    <row r="8212" s="3" customFormat="1" x14ac:dyDescent="0.25"/>
    <row r="8213" s="3" customFormat="1" x14ac:dyDescent="0.25"/>
    <row r="8214" s="3" customFormat="1" x14ac:dyDescent="0.25"/>
    <row r="8215" s="3" customFormat="1" x14ac:dyDescent="0.25"/>
    <row r="8216" s="3" customFormat="1" x14ac:dyDescent="0.25"/>
    <row r="8217" s="3" customFormat="1" x14ac:dyDescent="0.25"/>
    <row r="8218" s="3" customFormat="1" x14ac:dyDescent="0.25"/>
    <row r="8219" s="3" customFormat="1" x14ac:dyDescent="0.25"/>
    <row r="8220" s="3" customFormat="1" x14ac:dyDescent="0.25"/>
    <row r="8221" s="3" customFormat="1" x14ac:dyDescent="0.25"/>
    <row r="8222" s="3" customFormat="1" x14ac:dyDescent="0.25"/>
    <row r="8223" s="3" customFormat="1" x14ac:dyDescent="0.25"/>
    <row r="8224" s="3" customFormat="1" x14ac:dyDescent="0.25"/>
    <row r="8225" s="3" customFormat="1" x14ac:dyDescent="0.25"/>
    <row r="8226" s="3" customFormat="1" x14ac:dyDescent="0.25"/>
    <row r="8227" s="3" customFormat="1" x14ac:dyDescent="0.25"/>
    <row r="8228" s="3" customFormat="1" x14ac:dyDescent="0.25"/>
    <row r="8229" s="3" customFormat="1" x14ac:dyDescent="0.25"/>
    <row r="8230" s="3" customFormat="1" x14ac:dyDescent="0.25"/>
    <row r="8231" s="3" customFormat="1" x14ac:dyDescent="0.25"/>
    <row r="8232" s="3" customFormat="1" x14ac:dyDescent="0.25"/>
    <row r="8233" s="3" customFormat="1" x14ac:dyDescent="0.25"/>
    <row r="8234" s="3" customFormat="1" x14ac:dyDescent="0.25"/>
    <row r="8235" s="3" customFormat="1" x14ac:dyDescent="0.25"/>
    <row r="8236" s="3" customFormat="1" x14ac:dyDescent="0.25"/>
    <row r="8237" s="3" customFormat="1" x14ac:dyDescent="0.25"/>
    <row r="8238" s="3" customFormat="1" x14ac:dyDescent="0.25"/>
    <row r="8239" s="3" customFormat="1" x14ac:dyDescent="0.25"/>
    <row r="8240" s="3" customFormat="1" x14ac:dyDescent="0.25"/>
    <row r="8241" s="3" customFormat="1" x14ac:dyDescent="0.25"/>
    <row r="8242" s="3" customFormat="1" x14ac:dyDescent="0.25"/>
    <row r="8243" s="3" customFormat="1" x14ac:dyDescent="0.25"/>
    <row r="8244" s="3" customFormat="1" x14ac:dyDescent="0.25"/>
    <row r="8245" s="3" customFormat="1" x14ac:dyDescent="0.25"/>
    <row r="8246" s="3" customFormat="1" x14ac:dyDescent="0.25"/>
    <row r="8247" s="3" customFormat="1" x14ac:dyDescent="0.25"/>
    <row r="8248" s="3" customFormat="1" x14ac:dyDescent="0.25"/>
    <row r="8249" s="3" customFormat="1" x14ac:dyDescent="0.25"/>
    <row r="8250" s="3" customFormat="1" x14ac:dyDescent="0.25"/>
    <row r="8251" s="3" customFormat="1" x14ac:dyDescent="0.25"/>
    <row r="8252" s="3" customFormat="1" x14ac:dyDescent="0.25"/>
    <row r="8253" s="3" customFormat="1" x14ac:dyDescent="0.25"/>
    <row r="8254" s="3" customFormat="1" x14ac:dyDescent="0.25"/>
    <row r="8255" s="3" customFormat="1" x14ac:dyDescent="0.25"/>
    <row r="8256" s="3" customFormat="1" x14ac:dyDescent="0.25"/>
    <row r="8257" s="3" customFormat="1" x14ac:dyDescent="0.25"/>
    <row r="8258" s="3" customFormat="1" x14ac:dyDescent="0.25"/>
    <row r="8259" s="3" customFormat="1" x14ac:dyDescent="0.25"/>
    <row r="8260" s="3" customFormat="1" x14ac:dyDescent="0.25"/>
    <row r="8261" s="3" customFormat="1" x14ac:dyDescent="0.25"/>
    <row r="8262" s="3" customFormat="1" x14ac:dyDescent="0.25"/>
    <row r="8263" s="3" customFormat="1" x14ac:dyDescent="0.25"/>
    <row r="8264" s="3" customFormat="1" x14ac:dyDescent="0.25"/>
    <row r="8265" s="3" customFormat="1" x14ac:dyDescent="0.25"/>
    <row r="8266" s="3" customFormat="1" x14ac:dyDescent="0.25"/>
    <row r="8267" s="3" customFormat="1" x14ac:dyDescent="0.25"/>
    <row r="8268" s="3" customFormat="1" x14ac:dyDescent="0.25"/>
    <row r="8269" s="3" customFormat="1" x14ac:dyDescent="0.25"/>
    <row r="8270" s="3" customFormat="1" x14ac:dyDescent="0.25"/>
    <row r="8271" s="3" customFormat="1" x14ac:dyDescent="0.25"/>
    <row r="8272" s="3" customFormat="1" x14ac:dyDescent="0.25"/>
    <row r="8273" s="3" customFormat="1" x14ac:dyDescent="0.25"/>
    <row r="8274" s="3" customFormat="1" x14ac:dyDescent="0.25"/>
    <row r="8275" s="3" customFormat="1" x14ac:dyDescent="0.25"/>
    <row r="8276" s="3" customFormat="1" x14ac:dyDescent="0.25"/>
    <row r="8277" s="3" customFormat="1" x14ac:dyDescent="0.25"/>
    <row r="8278" s="3" customFormat="1" x14ac:dyDescent="0.25"/>
    <row r="8279" s="3" customFormat="1" x14ac:dyDescent="0.25"/>
    <row r="8280" s="3" customFormat="1" x14ac:dyDescent="0.25"/>
    <row r="8281" s="3" customFormat="1" x14ac:dyDescent="0.25"/>
    <row r="8282" s="3" customFormat="1" x14ac:dyDescent="0.25"/>
    <row r="8283" s="3" customFormat="1" x14ac:dyDescent="0.25"/>
    <row r="8284" s="3" customFormat="1" x14ac:dyDescent="0.25"/>
    <row r="8285" s="3" customFormat="1" x14ac:dyDescent="0.25"/>
    <row r="8286" s="3" customFormat="1" x14ac:dyDescent="0.25"/>
    <row r="8287" s="3" customFormat="1" x14ac:dyDescent="0.25"/>
    <row r="8288" s="3" customFormat="1" x14ac:dyDescent="0.25"/>
    <row r="8289" s="3" customFormat="1" x14ac:dyDescent="0.25"/>
    <row r="8290" s="3" customFormat="1" x14ac:dyDescent="0.25"/>
    <row r="8291" s="3" customFormat="1" x14ac:dyDescent="0.25"/>
    <row r="8292" s="3" customFormat="1" x14ac:dyDescent="0.25"/>
    <row r="8293" s="3" customFormat="1" x14ac:dyDescent="0.25"/>
    <row r="8294" s="3" customFormat="1" x14ac:dyDescent="0.25"/>
    <row r="8295" s="3" customFormat="1" x14ac:dyDescent="0.25"/>
    <row r="8296" s="3" customFormat="1" x14ac:dyDescent="0.25"/>
    <row r="8297" s="3" customFormat="1" x14ac:dyDescent="0.25"/>
    <row r="8298" s="3" customFormat="1" x14ac:dyDescent="0.25"/>
    <row r="8299" s="3" customFormat="1" x14ac:dyDescent="0.25"/>
    <row r="8300" s="3" customFormat="1" x14ac:dyDescent="0.25"/>
    <row r="8301" s="3" customFormat="1" x14ac:dyDescent="0.25"/>
    <row r="8302" s="3" customFormat="1" x14ac:dyDescent="0.25"/>
    <row r="8303" s="3" customFormat="1" x14ac:dyDescent="0.25"/>
    <row r="8304" s="3" customFormat="1" x14ac:dyDescent="0.25"/>
    <row r="8305" s="3" customFormat="1" x14ac:dyDescent="0.25"/>
    <row r="8306" s="3" customFormat="1" x14ac:dyDescent="0.25"/>
    <row r="8307" s="3" customFormat="1" x14ac:dyDescent="0.25"/>
    <row r="8308" s="3" customFormat="1" x14ac:dyDescent="0.25"/>
    <row r="8309" s="3" customFormat="1" x14ac:dyDescent="0.25"/>
    <row r="8310" s="3" customFormat="1" x14ac:dyDescent="0.25"/>
    <row r="8311" s="3" customFormat="1" x14ac:dyDescent="0.25"/>
    <row r="8312" s="3" customFormat="1" x14ac:dyDescent="0.25"/>
    <row r="8313" s="3" customFormat="1" x14ac:dyDescent="0.25"/>
    <row r="8314" s="3" customFormat="1" x14ac:dyDescent="0.25"/>
    <row r="8315" s="3" customFormat="1" x14ac:dyDescent="0.25"/>
    <row r="8316" s="3" customFormat="1" x14ac:dyDescent="0.25"/>
    <row r="8317" s="3" customFormat="1" x14ac:dyDescent="0.25"/>
    <row r="8318" s="3" customFormat="1" x14ac:dyDescent="0.25"/>
    <row r="8319" s="3" customFormat="1" x14ac:dyDescent="0.25"/>
    <row r="8320" s="3" customFormat="1" x14ac:dyDescent="0.25"/>
    <row r="8321" s="3" customFormat="1" x14ac:dyDescent="0.25"/>
    <row r="8322" s="3" customFormat="1" x14ac:dyDescent="0.25"/>
    <row r="8323" s="3" customFormat="1" x14ac:dyDescent="0.25"/>
    <row r="8324" s="3" customFormat="1" x14ac:dyDescent="0.25"/>
    <row r="8325" s="3" customFormat="1" x14ac:dyDescent="0.25"/>
    <row r="8326" s="3" customFormat="1" x14ac:dyDescent="0.25"/>
    <row r="8327" s="3" customFormat="1" x14ac:dyDescent="0.25"/>
    <row r="8328" s="3" customFormat="1" x14ac:dyDescent="0.25"/>
    <row r="8329" s="3" customFormat="1" x14ac:dyDescent="0.25"/>
    <row r="8330" s="3" customFormat="1" x14ac:dyDescent="0.25"/>
    <row r="8331" s="3" customFormat="1" x14ac:dyDescent="0.25"/>
    <row r="8332" s="3" customFormat="1" x14ac:dyDescent="0.25"/>
    <row r="8333" s="3" customFormat="1" x14ac:dyDescent="0.25"/>
    <row r="8334" s="3" customFormat="1" x14ac:dyDescent="0.25"/>
    <row r="8335" s="3" customFormat="1" x14ac:dyDescent="0.25"/>
    <row r="8336" s="3" customFormat="1" x14ac:dyDescent="0.25"/>
    <row r="8337" s="3" customFormat="1" x14ac:dyDescent="0.25"/>
    <row r="8338" s="3" customFormat="1" x14ac:dyDescent="0.25"/>
    <row r="8339" s="3" customFormat="1" x14ac:dyDescent="0.25"/>
    <row r="8340" s="3" customFormat="1" x14ac:dyDescent="0.25"/>
    <row r="8341" s="3" customFormat="1" x14ac:dyDescent="0.25"/>
    <row r="8342" s="3" customFormat="1" x14ac:dyDescent="0.25"/>
    <row r="8343" s="3" customFormat="1" x14ac:dyDescent="0.25"/>
    <row r="8344" s="3" customFormat="1" x14ac:dyDescent="0.25"/>
    <row r="8345" s="3" customFormat="1" x14ac:dyDescent="0.25"/>
    <row r="8346" s="3" customFormat="1" x14ac:dyDescent="0.25"/>
    <row r="8347" s="3" customFormat="1" x14ac:dyDescent="0.25"/>
    <row r="8348" s="3" customFormat="1" x14ac:dyDescent="0.25"/>
    <row r="8349" s="3" customFormat="1" x14ac:dyDescent="0.25"/>
    <row r="8350" s="3" customFormat="1" x14ac:dyDescent="0.25"/>
    <row r="8351" s="3" customFormat="1" x14ac:dyDescent="0.25"/>
    <row r="8352" s="3" customFormat="1" x14ac:dyDescent="0.25"/>
    <row r="8353" s="3" customFormat="1" x14ac:dyDescent="0.25"/>
    <row r="8354" s="3" customFormat="1" x14ac:dyDescent="0.25"/>
    <row r="8355" s="3" customFormat="1" x14ac:dyDescent="0.25"/>
    <row r="8356" s="3" customFormat="1" x14ac:dyDescent="0.25"/>
    <row r="8357" s="3" customFormat="1" x14ac:dyDescent="0.25"/>
    <row r="8358" s="3" customFormat="1" x14ac:dyDescent="0.25"/>
    <row r="8359" s="3" customFormat="1" x14ac:dyDescent="0.25"/>
    <row r="8360" s="3" customFormat="1" x14ac:dyDescent="0.25"/>
    <row r="8361" s="3" customFormat="1" x14ac:dyDescent="0.25"/>
    <row r="8362" s="3" customFormat="1" x14ac:dyDescent="0.25"/>
    <row r="8363" s="3" customFormat="1" x14ac:dyDescent="0.25"/>
    <row r="8364" s="3" customFormat="1" x14ac:dyDescent="0.25"/>
    <row r="8365" s="3" customFormat="1" x14ac:dyDescent="0.25"/>
    <row r="8366" s="3" customFormat="1" x14ac:dyDescent="0.25"/>
    <row r="8367" s="3" customFormat="1" x14ac:dyDescent="0.25"/>
    <row r="8368" s="3" customFormat="1" x14ac:dyDescent="0.25"/>
    <row r="8369" s="3" customFormat="1" x14ac:dyDescent="0.25"/>
    <row r="8370" s="3" customFormat="1" x14ac:dyDescent="0.25"/>
    <row r="8371" s="3" customFormat="1" x14ac:dyDescent="0.25"/>
    <row r="8372" s="3" customFormat="1" x14ac:dyDescent="0.25"/>
    <row r="8373" s="3" customFormat="1" x14ac:dyDescent="0.25"/>
    <row r="8374" s="3" customFormat="1" x14ac:dyDescent="0.25"/>
    <row r="8375" s="3" customFormat="1" x14ac:dyDescent="0.25"/>
    <row r="8376" s="3" customFormat="1" x14ac:dyDescent="0.25"/>
    <row r="8377" s="3" customFormat="1" x14ac:dyDescent="0.25"/>
    <row r="8378" s="3" customFormat="1" x14ac:dyDescent="0.25"/>
    <row r="8379" s="3" customFormat="1" x14ac:dyDescent="0.25"/>
    <row r="8380" s="3" customFormat="1" x14ac:dyDescent="0.25"/>
    <row r="8381" s="3" customFormat="1" x14ac:dyDescent="0.25"/>
    <row r="8382" s="3" customFormat="1" x14ac:dyDescent="0.25"/>
    <row r="8383" s="3" customFormat="1" x14ac:dyDescent="0.25"/>
    <row r="8384" s="3" customFormat="1" x14ac:dyDescent="0.25"/>
    <row r="8385" s="3" customFormat="1" x14ac:dyDescent="0.25"/>
    <row r="8386" s="3" customFormat="1" x14ac:dyDescent="0.25"/>
    <row r="8387" s="3" customFormat="1" x14ac:dyDescent="0.25"/>
    <row r="8388" s="3" customFormat="1" x14ac:dyDescent="0.25"/>
    <row r="8389" s="3" customFormat="1" x14ac:dyDescent="0.25"/>
    <row r="8390" s="3" customFormat="1" x14ac:dyDescent="0.25"/>
    <row r="8391" s="3" customFormat="1" x14ac:dyDescent="0.25"/>
    <row r="8392" s="3" customFormat="1" x14ac:dyDescent="0.25"/>
    <row r="8393" s="3" customFormat="1" x14ac:dyDescent="0.25"/>
    <row r="8394" s="3" customFormat="1" x14ac:dyDescent="0.25"/>
    <row r="8395" s="3" customFormat="1" x14ac:dyDescent="0.25"/>
    <row r="8396" s="3" customFormat="1" x14ac:dyDescent="0.25"/>
    <row r="8397" s="3" customFormat="1" x14ac:dyDescent="0.25"/>
    <row r="8398" s="3" customFormat="1" x14ac:dyDescent="0.25"/>
    <row r="8399" s="3" customFormat="1" x14ac:dyDescent="0.25"/>
    <row r="8400" s="3" customFormat="1" x14ac:dyDescent="0.25"/>
    <row r="8401" s="3" customFormat="1" x14ac:dyDescent="0.25"/>
    <row r="8402" s="3" customFormat="1" x14ac:dyDescent="0.25"/>
    <row r="8403" s="3" customFormat="1" x14ac:dyDescent="0.25"/>
    <row r="8404" s="3" customFormat="1" x14ac:dyDescent="0.25"/>
    <row r="8405" s="3" customFormat="1" x14ac:dyDescent="0.25"/>
    <row r="8406" s="3" customFormat="1" x14ac:dyDescent="0.25"/>
    <row r="8407" s="3" customFormat="1" x14ac:dyDescent="0.25"/>
    <row r="8408" s="3" customFormat="1" x14ac:dyDescent="0.25"/>
    <row r="8409" s="3" customFormat="1" x14ac:dyDescent="0.25"/>
    <row r="8410" s="3" customFormat="1" x14ac:dyDescent="0.25"/>
    <row r="8411" s="3" customFormat="1" x14ac:dyDescent="0.25"/>
    <row r="8412" s="3" customFormat="1" x14ac:dyDescent="0.25"/>
    <row r="8413" s="3" customFormat="1" x14ac:dyDescent="0.25"/>
    <row r="8414" s="3" customFormat="1" x14ac:dyDescent="0.25"/>
    <row r="8415" s="3" customFormat="1" x14ac:dyDescent="0.25"/>
    <row r="8416" s="3" customFormat="1" x14ac:dyDescent="0.25"/>
    <row r="8417" s="3" customFormat="1" x14ac:dyDescent="0.25"/>
    <row r="8418" s="3" customFormat="1" x14ac:dyDescent="0.25"/>
    <row r="8419" s="3" customFormat="1" x14ac:dyDescent="0.25"/>
    <row r="8420" s="3" customFormat="1" x14ac:dyDescent="0.25"/>
    <row r="8421" s="3" customFormat="1" x14ac:dyDescent="0.25"/>
    <row r="8422" s="3" customFormat="1" x14ac:dyDescent="0.25"/>
    <row r="8423" s="3" customFormat="1" x14ac:dyDescent="0.25"/>
    <row r="8424" s="3" customFormat="1" x14ac:dyDescent="0.25"/>
    <row r="8425" s="3" customFormat="1" x14ac:dyDescent="0.25"/>
    <row r="8426" s="3" customFormat="1" x14ac:dyDescent="0.25"/>
    <row r="8427" s="3" customFormat="1" x14ac:dyDescent="0.25"/>
    <row r="8428" s="3" customFormat="1" x14ac:dyDescent="0.25"/>
    <row r="8429" s="3" customFormat="1" x14ac:dyDescent="0.25"/>
    <row r="8430" s="3" customFormat="1" x14ac:dyDescent="0.25"/>
    <row r="8431" s="3" customFormat="1" x14ac:dyDescent="0.25"/>
    <row r="8432" s="3" customFormat="1" x14ac:dyDescent="0.25"/>
    <row r="8433" s="3" customFormat="1" x14ac:dyDescent="0.25"/>
    <row r="8434" s="3" customFormat="1" x14ac:dyDescent="0.25"/>
    <row r="8435" s="3" customFormat="1" x14ac:dyDescent="0.25"/>
    <row r="8436" s="3" customFormat="1" x14ac:dyDescent="0.25"/>
    <row r="8437" s="3" customFormat="1" x14ac:dyDescent="0.25"/>
    <row r="8438" s="3" customFormat="1" x14ac:dyDescent="0.25"/>
    <row r="8439" s="3" customFormat="1" x14ac:dyDescent="0.25"/>
    <row r="8440" s="3" customFormat="1" x14ac:dyDescent="0.25"/>
    <row r="8441" s="3" customFormat="1" x14ac:dyDescent="0.25"/>
    <row r="8442" s="3" customFormat="1" x14ac:dyDescent="0.25"/>
    <row r="8443" s="3" customFormat="1" x14ac:dyDescent="0.25"/>
    <row r="8444" s="3" customFormat="1" x14ac:dyDescent="0.25"/>
    <row r="8445" s="3" customFormat="1" x14ac:dyDescent="0.25"/>
    <row r="8446" s="3" customFormat="1" x14ac:dyDescent="0.25"/>
    <row r="8447" s="3" customFormat="1" x14ac:dyDescent="0.25"/>
    <row r="8448" s="3" customFormat="1" x14ac:dyDescent="0.25"/>
    <row r="8449" s="3" customFormat="1" x14ac:dyDescent="0.25"/>
    <row r="8450" s="3" customFormat="1" x14ac:dyDescent="0.25"/>
    <row r="8451" s="3" customFormat="1" x14ac:dyDescent="0.25"/>
    <row r="8452" s="3" customFormat="1" x14ac:dyDescent="0.25"/>
    <row r="8453" s="3" customFormat="1" x14ac:dyDescent="0.25"/>
    <row r="8454" s="3" customFormat="1" x14ac:dyDescent="0.25"/>
    <row r="8455" s="3" customFormat="1" x14ac:dyDescent="0.25"/>
    <row r="8456" s="3" customFormat="1" x14ac:dyDescent="0.25"/>
    <row r="8457" s="3" customFormat="1" x14ac:dyDescent="0.25"/>
    <row r="8458" s="3" customFormat="1" x14ac:dyDescent="0.25"/>
    <row r="8459" s="3" customFormat="1" x14ac:dyDescent="0.25"/>
    <row r="8460" s="3" customFormat="1" x14ac:dyDescent="0.25"/>
    <row r="8461" s="3" customFormat="1" x14ac:dyDescent="0.25"/>
    <row r="8462" s="3" customFormat="1" x14ac:dyDescent="0.25"/>
    <row r="8463" s="3" customFormat="1" x14ac:dyDescent="0.25"/>
    <row r="8464" s="3" customFormat="1" x14ac:dyDescent="0.25"/>
    <row r="8465" s="3" customFormat="1" x14ac:dyDescent="0.25"/>
    <row r="8466" s="3" customFormat="1" x14ac:dyDescent="0.25"/>
    <row r="8467" s="3" customFormat="1" x14ac:dyDescent="0.25"/>
    <row r="8468" s="3" customFormat="1" x14ac:dyDescent="0.25"/>
    <row r="8469" s="3" customFormat="1" x14ac:dyDescent="0.25"/>
    <row r="8470" s="3" customFormat="1" x14ac:dyDescent="0.25"/>
    <row r="8471" s="3" customFormat="1" x14ac:dyDescent="0.25"/>
    <row r="8472" s="3" customFormat="1" x14ac:dyDescent="0.25"/>
    <row r="8473" s="3" customFormat="1" x14ac:dyDescent="0.25"/>
    <row r="8474" s="3" customFormat="1" x14ac:dyDescent="0.25"/>
    <row r="8475" s="3" customFormat="1" x14ac:dyDescent="0.25"/>
    <row r="8476" s="3" customFormat="1" x14ac:dyDescent="0.25"/>
    <row r="8477" s="3" customFormat="1" x14ac:dyDescent="0.25"/>
    <row r="8478" s="3" customFormat="1" x14ac:dyDescent="0.25"/>
    <row r="8479" s="3" customFormat="1" x14ac:dyDescent="0.25"/>
    <row r="8480" s="3" customFormat="1" x14ac:dyDescent="0.25"/>
    <row r="8481" s="3" customFormat="1" x14ac:dyDescent="0.25"/>
    <row r="8482" s="3" customFormat="1" x14ac:dyDescent="0.25"/>
    <row r="8483" s="3" customFormat="1" x14ac:dyDescent="0.25"/>
    <row r="8484" s="3" customFormat="1" x14ac:dyDescent="0.25"/>
    <row r="8485" s="3" customFormat="1" x14ac:dyDescent="0.25"/>
    <row r="8486" s="3" customFormat="1" x14ac:dyDescent="0.25"/>
    <row r="8487" s="3" customFormat="1" x14ac:dyDescent="0.25"/>
    <row r="8488" s="3" customFormat="1" x14ac:dyDescent="0.25"/>
    <row r="8489" s="3" customFormat="1" x14ac:dyDescent="0.25"/>
    <row r="8490" s="3" customFormat="1" x14ac:dyDescent="0.25"/>
    <row r="8491" s="3" customFormat="1" x14ac:dyDescent="0.25"/>
    <row r="8492" s="3" customFormat="1" x14ac:dyDescent="0.25"/>
    <row r="8493" s="3" customFormat="1" x14ac:dyDescent="0.25"/>
    <row r="8494" s="3" customFormat="1" x14ac:dyDescent="0.25"/>
    <row r="8495" s="3" customFormat="1" x14ac:dyDescent="0.25"/>
    <row r="8496" s="3" customFormat="1" x14ac:dyDescent="0.25"/>
    <row r="8497" s="3" customFormat="1" x14ac:dyDescent="0.25"/>
    <row r="8498" s="3" customFormat="1" x14ac:dyDescent="0.25"/>
    <row r="8499" s="3" customFormat="1" x14ac:dyDescent="0.25"/>
    <row r="8500" s="3" customFormat="1" x14ac:dyDescent="0.25"/>
    <row r="8501" s="3" customFormat="1" x14ac:dyDescent="0.25"/>
    <row r="8502" s="3" customFormat="1" x14ac:dyDescent="0.25"/>
    <row r="8503" s="3" customFormat="1" x14ac:dyDescent="0.25"/>
    <row r="8504" s="3" customFormat="1" x14ac:dyDescent="0.25"/>
    <row r="8505" s="3" customFormat="1" x14ac:dyDescent="0.25"/>
    <row r="8506" s="3" customFormat="1" x14ac:dyDescent="0.25"/>
    <row r="8507" s="3" customFormat="1" x14ac:dyDescent="0.25"/>
    <row r="8508" s="3" customFormat="1" x14ac:dyDescent="0.25"/>
    <row r="8509" s="3" customFormat="1" x14ac:dyDescent="0.25"/>
    <row r="8510" s="3" customFormat="1" x14ac:dyDescent="0.25"/>
    <row r="8511" s="3" customFormat="1" x14ac:dyDescent="0.25"/>
    <row r="8512" s="3" customFormat="1" x14ac:dyDescent="0.25"/>
    <row r="8513" s="3" customFormat="1" x14ac:dyDescent="0.25"/>
    <row r="8514" s="3" customFormat="1" x14ac:dyDescent="0.25"/>
    <row r="8515" s="3" customFormat="1" x14ac:dyDescent="0.25"/>
    <row r="8516" s="3" customFormat="1" x14ac:dyDescent="0.25"/>
    <row r="8517" s="3" customFormat="1" x14ac:dyDescent="0.25"/>
    <row r="8518" s="3" customFormat="1" x14ac:dyDescent="0.25"/>
    <row r="8519" s="3" customFormat="1" x14ac:dyDescent="0.25"/>
    <row r="8520" s="3" customFormat="1" x14ac:dyDescent="0.25"/>
    <row r="8521" s="3" customFormat="1" x14ac:dyDescent="0.25"/>
    <row r="8522" s="3" customFormat="1" x14ac:dyDescent="0.25"/>
    <row r="8523" s="3" customFormat="1" x14ac:dyDescent="0.25"/>
    <row r="8524" s="3" customFormat="1" x14ac:dyDescent="0.25"/>
    <row r="8525" s="3" customFormat="1" x14ac:dyDescent="0.25"/>
    <row r="8526" s="3" customFormat="1" x14ac:dyDescent="0.25"/>
    <row r="8527" s="3" customFormat="1" x14ac:dyDescent="0.25"/>
    <row r="8528" s="3" customFormat="1" x14ac:dyDescent="0.25"/>
    <row r="8529" s="3" customFormat="1" x14ac:dyDescent="0.25"/>
    <row r="8530" s="3" customFormat="1" x14ac:dyDescent="0.25"/>
    <row r="8531" s="3" customFormat="1" x14ac:dyDescent="0.25"/>
    <row r="8532" s="3" customFormat="1" x14ac:dyDescent="0.25"/>
    <row r="8533" s="3" customFormat="1" x14ac:dyDescent="0.25"/>
    <row r="8534" s="3" customFormat="1" x14ac:dyDescent="0.25"/>
    <row r="8535" s="3" customFormat="1" x14ac:dyDescent="0.25"/>
    <row r="8536" s="3" customFormat="1" x14ac:dyDescent="0.25"/>
    <row r="8537" s="3" customFormat="1" x14ac:dyDescent="0.25"/>
    <row r="8538" s="3" customFormat="1" x14ac:dyDescent="0.25"/>
    <row r="8539" s="3" customFormat="1" x14ac:dyDescent="0.25"/>
    <row r="8540" s="3" customFormat="1" x14ac:dyDescent="0.25"/>
    <row r="8541" s="3" customFormat="1" x14ac:dyDescent="0.25"/>
    <row r="8542" s="3" customFormat="1" x14ac:dyDescent="0.25"/>
    <row r="8543" s="3" customFormat="1" x14ac:dyDescent="0.25"/>
    <row r="8544" s="3" customFormat="1" x14ac:dyDescent="0.25"/>
    <row r="8545" s="3" customFormat="1" x14ac:dyDescent="0.25"/>
    <row r="8546" s="3" customFormat="1" x14ac:dyDescent="0.25"/>
    <row r="8547" s="3" customFormat="1" x14ac:dyDescent="0.25"/>
    <row r="8548" s="3" customFormat="1" x14ac:dyDescent="0.25"/>
    <row r="8549" s="3" customFormat="1" x14ac:dyDescent="0.25"/>
    <row r="8550" s="3" customFormat="1" x14ac:dyDescent="0.25"/>
    <row r="8551" s="3" customFormat="1" x14ac:dyDescent="0.25"/>
    <row r="8552" s="3" customFormat="1" x14ac:dyDescent="0.25"/>
    <row r="8553" s="3" customFormat="1" x14ac:dyDescent="0.25"/>
    <row r="8554" s="3" customFormat="1" x14ac:dyDescent="0.25"/>
    <row r="8555" s="3" customFormat="1" x14ac:dyDescent="0.25"/>
    <row r="8556" s="3" customFormat="1" x14ac:dyDescent="0.25"/>
    <row r="8557" s="3" customFormat="1" x14ac:dyDescent="0.25"/>
    <row r="8558" s="3" customFormat="1" x14ac:dyDescent="0.25"/>
    <row r="8559" s="3" customFormat="1" x14ac:dyDescent="0.25"/>
    <row r="8560" s="3" customFormat="1" x14ac:dyDescent="0.25"/>
    <row r="8561" s="3" customFormat="1" x14ac:dyDescent="0.25"/>
    <row r="8562" s="3" customFormat="1" x14ac:dyDescent="0.25"/>
    <row r="8563" s="3" customFormat="1" x14ac:dyDescent="0.25"/>
    <row r="8564" s="3" customFormat="1" x14ac:dyDescent="0.25"/>
    <row r="8565" s="3" customFormat="1" x14ac:dyDescent="0.25"/>
    <row r="8566" s="3" customFormat="1" x14ac:dyDescent="0.25"/>
    <row r="8567" s="3" customFormat="1" x14ac:dyDescent="0.25"/>
    <row r="8568" s="3" customFormat="1" x14ac:dyDescent="0.25"/>
    <row r="8569" s="3" customFormat="1" x14ac:dyDescent="0.25"/>
    <row r="8570" s="3" customFormat="1" x14ac:dyDescent="0.25"/>
    <row r="8571" s="3" customFormat="1" x14ac:dyDescent="0.25"/>
    <row r="8572" s="3" customFormat="1" x14ac:dyDescent="0.25"/>
    <row r="8573" s="3" customFormat="1" x14ac:dyDescent="0.25"/>
    <row r="8574" s="3" customFormat="1" x14ac:dyDescent="0.25"/>
    <row r="8575" s="3" customFormat="1" x14ac:dyDescent="0.25"/>
    <row r="8576" s="3" customFormat="1" x14ac:dyDescent="0.25"/>
    <row r="8577" s="3" customFormat="1" x14ac:dyDescent="0.25"/>
    <row r="8578" s="3" customFormat="1" x14ac:dyDescent="0.25"/>
    <row r="8579" s="3" customFormat="1" x14ac:dyDescent="0.25"/>
    <row r="8580" s="3" customFormat="1" x14ac:dyDescent="0.25"/>
    <row r="8581" s="3" customFormat="1" x14ac:dyDescent="0.25"/>
    <row r="8582" s="3" customFormat="1" x14ac:dyDescent="0.25"/>
    <row r="8583" s="3" customFormat="1" x14ac:dyDescent="0.25"/>
    <row r="8584" s="3" customFormat="1" x14ac:dyDescent="0.25"/>
    <row r="8585" s="3" customFormat="1" x14ac:dyDescent="0.25"/>
    <row r="8586" s="3" customFormat="1" x14ac:dyDescent="0.25"/>
    <row r="8587" s="3" customFormat="1" x14ac:dyDescent="0.25"/>
    <row r="8588" s="3" customFormat="1" x14ac:dyDescent="0.25"/>
    <row r="8589" s="3" customFormat="1" x14ac:dyDescent="0.25"/>
    <row r="8590" s="3" customFormat="1" x14ac:dyDescent="0.25"/>
    <row r="8591" s="3" customFormat="1" x14ac:dyDescent="0.25"/>
    <row r="8592" s="3" customFormat="1" x14ac:dyDescent="0.25"/>
    <row r="8593" s="3" customFormat="1" x14ac:dyDescent="0.25"/>
    <row r="8594" s="3" customFormat="1" x14ac:dyDescent="0.25"/>
    <row r="8595" s="3" customFormat="1" x14ac:dyDescent="0.25"/>
    <row r="8596" s="3" customFormat="1" x14ac:dyDescent="0.25"/>
    <row r="8597" s="3" customFormat="1" x14ac:dyDescent="0.25"/>
    <row r="8598" s="3" customFormat="1" x14ac:dyDescent="0.25"/>
    <row r="8599" s="3" customFormat="1" x14ac:dyDescent="0.25"/>
    <row r="8600" s="3" customFormat="1" x14ac:dyDescent="0.25"/>
    <row r="8601" s="3" customFormat="1" x14ac:dyDescent="0.25"/>
    <row r="8602" s="3" customFormat="1" x14ac:dyDescent="0.25"/>
    <row r="8603" s="3" customFormat="1" x14ac:dyDescent="0.25"/>
    <row r="8604" s="3" customFormat="1" x14ac:dyDescent="0.25"/>
    <row r="8605" s="3" customFormat="1" x14ac:dyDescent="0.25"/>
    <row r="8606" s="3" customFormat="1" x14ac:dyDescent="0.25"/>
    <row r="8607" s="3" customFormat="1" x14ac:dyDescent="0.25"/>
    <row r="8608" s="3" customFormat="1" x14ac:dyDescent="0.25"/>
    <row r="8609" s="3" customFormat="1" x14ac:dyDescent="0.25"/>
    <row r="8610" s="3" customFormat="1" x14ac:dyDescent="0.25"/>
    <row r="8611" s="3" customFormat="1" x14ac:dyDescent="0.25"/>
    <row r="8612" s="3" customFormat="1" x14ac:dyDescent="0.25"/>
    <row r="8613" s="3" customFormat="1" x14ac:dyDescent="0.25"/>
    <row r="8614" s="3" customFormat="1" x14ac:dyDescent="0.25"/>
    <row r="8615" s="3" customFormat="1" x14ac:dyDescent="0.25"/>
    <row r="8616" s="3" customFormat="1" x14ac:dyDescent="0.25"/>
    <row r="8617" s="3" customFormat="1" x14ac:dyDescent="0.25"/>
    <row r="8618" s="3" customFormat="1" x14ac:dyDescent="0.25"/>
    <row r="8619" s="3" customFormat="1" x14ac:dyDescent="0.25"/>
    <row r="8620" s="3" customFormat="1" x14ac:dyDescent="0.25"/>
    <row r="8621" s="3" customFormat="1" x14ac:dyDescent="0.25"/>
    <row r="8622" s="3" customFormat="1" x14ac:dyDescent="0.25"/>
    <row r="8623" s="3" customFormat="1" x14ac:dyDescent="0.25"/>
    <row r="8624" s="3" customFormat="1" x14ac:dyDescent="0.25"/>
    <row r="8625" s="3" customFormat="1" x14ac:dyDescent="0.25"/>
    <row r="8626" s="3" customFormat="1" x14ac:dyDescent="0.25"/>
    <row r="8627" s="3" customFormat="1" x14ac:dyDescent="0.25"/>
    <row r="8628" s="3" customFormat="1" x14ac:dyDescent="0.25"/>
    <row r="8629" s="3" customFormat="1" x14ac:dyDescent="0.25"/>
    <row r="8630" s="3" customFormat="1" x14ac:dyDescent="0.25"/>
    <row r="8631" s="3" customFormat="1" x14ac:dyDescent="0.25"/>
    <row r="8632" s="3" customFormat="1" x14ac:dyDescent="0.25"/>
    <row r="8633" s="3" customFormat="1" x14ac:dyDescent="0.25"/>
    <row r="8634" s="3" customFormat="1" x14ac:dyDescent="0.25"/>
    <row r="8635" s="3" customFormat="1" x14ac:dyDescent="0.25"/>
    <row r="8636" s="3" customFormat="1" x14ac:dyDescent="0.25"/>
    <row r="8637" s="3" customFormat="1" x14ac:dyDescent="0.25"/>
    <row r="8638" s="3" customFormat="1" x14ac:dyDescent="0.25"/>
    <row r="8639" s="3" customFormat="1" x14ac:dyDescent="0.25"/>
    <row r="8640" s="3" customFormat="1" x14ac:dyDescent="0.25"/>
    <row r="8641" s="3" customFormat="1" x14ac:dyDescent="0.25"/>
    <row r="8642" s="3" customFormat="1" x14ac:dyDescent="0.25"/>
    <row r="8643" s="3" customFormat="1" x14ac:dyDescent="0.25"/>
    <row r="8644" s="3" customFormat="1" x14ac:dyDescent="0.25"/>
    <row r="8645" s="3" customFormat="1" x14ac:dyDescent="0.25"/>
    <row r="8646" s="3" customFormat="1" x14ac:dyDescent="0.25"/>
    <row r="8647" s="3" customFormat="1" x14ac:dyDescent="0.25"/>
    <row r="8648" s="3" customFormat="1" x14ac:dyDescent="0.25"/>
    <row r="8649" s="3" customFormat="1" x14ac:dyDescent="0.25"/>
    <row r="8650" s="3" customFormat="1" x14ac:dyDescent="0.25"/>
    <row r="8651" s="3" customFormat="1" x14ac:dyDescent="0.25"/>
    <row r="8652" s="3" customFormat="1" x14ac:dyDescent="0.25"/>
    <row r="8653" s="3" customFormat="1" x14ac:dyDescent="0.25"/>
    <row r="8654" s="3" customFormat="1" x14ac:dyDescent="0.25"/>
    <row r="8655" s="3" customFormat="1" x14ac:dyDescent="0.25"/>
    <row r="8656" s="3" customFormat="1" x14ac:dyDescent="0.25"/>
    <row r="8657" s="3" customFormat="1" x14ac:dyDescent="0.25"/>
    <row r="8658" s="3" customFormat="1" x14ac:dyDescent="0.25"/>
    <row r="8659" s="3" customFormat="1" x14ac:dyDescent="0.25"/>
    <row r="8660" s="3" customFormat="1" x14ac:dyDescent="0.25"/>
    <row r="8661" s="3" customFormat="1" x14ac:dyDescent="0.25"/>
    <row r="8662" s="3" customFormat="1" x14ac:dyDescent="0.25"/>
    <row r="8663" s="3" customFormat="1" x14ac:dyDescent="0.25"/>
    <row r="8664" s="3" customFormat="1" x14ac:dyDescent="0.25"/>
    <row r="8665" s="3" customFormat="1" x14ac:dyDescent="0.25"/>
    <row r="8666" s="3" customFormat="1" x14ac:dyDescent="0.25"/>
    <row r="8667" s="3" customFormat="1" x14ac:dyDescent="0.25"/>
    <row r="8668" s="3" customFormat="1" x14ac:dyDescent="0.25"/>
    <row r="8669" s="3" customFormat="1" x14ac:dyDescent="0.25"/>
    <row r="8670" s="3" customFormat="1" x14ac:dyDescent="0.25"/>
    <row r="8671" s="3" customFormat="1" x14ac:dyDescent="0.25"/>
    <row r="8672" s="3" customFormat="1" x14ac:dyDescent="0.25"/>
    <row r="8673" s="3" customFormat="1" x14ac:dyDescent="0.25"/>
    <row r="8674" s="3" customFormat="1" x14ac:dyDescent="0.25"/>
    <row r="8675" s="3" customFormat="1" x14ac:dyDescent="0.25"/>
    <row r="8676" s="3" customFormat="1" x14ac:dyDescent="0.25"/>
    <row r="8677" s="3" customFormat="1" x14ac:dyDescent="0.25"/>
    <row r="8678" s="3" customFormat="1" x14ac:dyDescent="0.25"/>
    <row r="8679" s="3" customFormat="1" x14ac:dyDescent="0.25"/>
    <row r="8680" s="3" customFormat="1" x14ac:dyDescent="0.25"/>
    <row r="8681" s="3" customFormat="1" x14ac:dyDescent="0.25"/>
    <row r="8682" s="3" customFormat="1" x14ac:dyDescent="0.25"/>
    <row r="8683" s="3" customFormat="1" x14ac:dyDescent="0.25"/>
    <row r="8684" s="3" customFormat="1" x14ac:dyDescent="0.25"/>
    <row r="8685" s="3" customFormat="1" x14ac:dyDescent="0.25"/>
    <row r="8686" s="3" customFormat="1" x14ac:dyDescent="0.25"/>
    <row r="8687" s="3" customFormat="1" x14ac:dyDescent="0.25"/>
    <row r="8688" s="3" customFormat="1" x14ac:dyDescent="0.25"/>
    <row r="8689" s="3" customFormat="1" x14ac:dyDescent="0.25"/>
    <row r="8690" s="3" customFormat="1" x14ac:dyDescent="0.25"/>
    <row r="8691" s="3" customFormat="1" x14ac:dyDescent="0.25"/>
    <row r="8692" s="3" customFormat="1" x14ac:dyDescent="0.25"/>
    <row r="8693" s="3" customFormat="1" x14ac:dyDescent="0.25"/>
    <row r="8694" s="3" customFormat="1" x14ac:dyDescent="0.25"/>
    <row r="8695" s="3" customFormat="1" x14ac:dyDescent="0.25"/>
    <row r="8696" s="3" customFormat="1" x14ac:dyDescent="0.25"/>
    <row r="8697" s="3" customFormat="1" x14ac:dyDescent="0.25"/>
    <row r="8698" s="3" customFormat="1" x14ac:dyDescent="0.25"/>
    <row r="8699" s="3" customFormat="1" x14ac:dyDescent="0.25"/>
    <row r="8700" s="3" customFormat="1" x14ac:dyDescent="0.25"/>
    <row r="8701" s="3" customFormat="1" x14ac:dyDescent="0.25"/>
    <row r="8702" s="3" customFormat="1" x14ac:dyDescent="0.25"/>
    <row r="8703" s="3" customFormat="1" x14ac:dyDescent="0.25"/>
    <row r="8704" s="3" customFormat="1" x14ac:dyDescent="0.25"/>
    <row r="8705" s="3" customFormat="1" x14ac:dyDescent="0.25"/>
    <row r="8706" s="3" customFormat="1" x14ac:dyDescent="0.25"/>
    <row r="8707" s="3" customFormat="1" x14ac:dyDescent="0.25"/>
    <row r="8708" s="3" customFormat="1" x14ac:dyDescent="0.25"/>
    <row r="8709" s="3" customFormat="1" x14ac:dyDescent="0.25"/>
    <row r="8710" s="3" customFormat="1" x14ac:dyDescent="0.25"/>
    <row r="8711" s="3" customFormat="1" x14ac:dyDescent="0.25"/>
    <row r="8712" s="3" customFormat="1" x14ac:dyDescent="0.25"/>
    <row r="8713" s="3" customFormat="1" x14ac:dyDescent="0.25"/>
    <row r="8714" s="3" customFormat="1" x14ac:dyDescent="0.25"/>
    <row r="8715" s="3" customFormat="1" x14ac:dyDescent="0.25"/>
    <row r="8716" s="3" customFormat="1" x14ac:dyDescent="0.25"/>
    <row r="8717" s="3" customFormat="1" x14ac:dyDescent="0.25"/>
    <row r="8718" s="3" customFormat="1" x14ac:dyDescent="0.25"/>
    <row r="8719" s="3" customFormat="1" x14ac:dyDescent="0.25"/>
    <row r="8720" s="3" customFormat="1" x14ac:dyDescent="0.25"/>
    <row r="8721" s="3" customFormat="1" x14ac:dyDescent="0.25"/>
    <row r="8722" s="3" customFormat="1" x14ac:dyDescent="0.25"/>
    <row r="8723" s="3" customFormat="1" x14ac:dyDescent="0.25"/>
    <row r="8724" s="3" customFormat="1" x14ac:dyDescent="0.25"/>
    <row r="8725" s="3" customFormat="1" x14ac:dyDescent="0.25"/>
    <row r="8726" s="3" customFormat="1" x14ac:dyDescent="0.25"/>
    <row r="8727" s="3" customFormat="1" x14ac:dyDescent="0.25"/>
    <row r="8728" s="3" customFormat="1" x14ac:dyDescent="0.25"/>
    <row r="8729" s="3" customFormat="1" x14ac:dyDescent="0.25"/>
    <row r="8730" s="3" customFormat="1" x14ac:dyDescent="0.25"/>
    <row r="8731" s="3" customFormat="1" x14ac:dyDescent="0.25"/>
    <row r="8732" s="3" customFormat="1" x14ac:dyDescent="0.25"/>
    <row r="8733" s="3" customFormat="1" x14ac:dyDescent="0.25"/>
    <row r="8734" s="3" customFormat="1" x14ac:dyDescent="0.25"/>
    <row r="8735" s="3" customFormat="1" x14ac:dyDescent="0.25"/>
    <row r="8736" s="3" customFormat="1" x14ac:dyDescent="0.25"/>
    <row r="8737" s="3" customFormat="1" x14ac:dyDescent="0.25"/>
    <row r="8738" s="3" customFormat="1" x14ac:dyDescent="0.25"/>
    <row r="8739" s="3" customFormat="1" x14ac:dyDescent="0.25"/>
    <row r="8740" s="3" customFormat="1" x14ac:dyDescent="0.25"/>
    <row r="8741" s="3" customFormat="1" x14ac:dyDescent="0.25"/>
    <row r="8742" s="3" customFormat="1" x14ac:dyDescent="0.25"/>
    <row r="8743" s="3" customFormat="1" x14ac:dyDescent="0.25"/>
    <row r="8744" s="3" customFormat="1" x14ac:dyDescent="0.25"/>
    <row r="8745" s="3" customFormat="1" x14ac:dyDescent="0.25"/>
    <row r="8746" s="3" customFormat="1" x14ac:dyDescent="0.25"/>
    <row r="8747" s="3" customFormat="1" x14ac:dyDescent="0.25"/>
    <row r="8748" s="3" customFormat="1" x14ac:dyDescent="0.25"/>
    <row r="8749" s="3" customFormat="1" x14ac:dyDescent="0.25"/>
    <row r="8750" s="3" customFormat="1" x14ac:dyDescent="0.25"/>
    <row r="8751" s="3" customFormat="1" x14ac:dyDescent="0.25"/>
    <row r="8752" s="3" customFormat="1" x14ac:dyDescent="0.25"/>
    <row r="8753" s="3" customFormat="1" x14ac:dyDescent="0.25"/>
    <row r="8754" s="3" customFormat="1" x14ac:dyDescent="0.25"/>
    <row r="8755" s="3" customFormat="1" x14ac:dyDescent="0.25"/>
    <row r="8756" s="3" customFormat="1" x14ac:dyDescent="0.25"/>
    <row r="8757" s="3" customFormat="1" x14ac:dyDescent="0.25"/>
    <row r="8758" s="3" customFormat="1" x14ac:dyDescent="0.25"/>
    <row r="8759" s="3" customFormat="1" x14ac:dyDescent="0.25"/>
    <row r="8760" s="3" customFormat="1" x14ac:dyDescent="0.25"/>
    <row r="8761" s="3" customFormat="1" x14ac:dyDescent="0.25"/>
    <row r="8762" s="3" customFormat="1" x14ac:dyDescent="0.25"/>
    <row r="8763" s="3" customFormat="1" x14ac:dyDescent="0.25"/>
    <row r="8764" s="3" customFormat="1" x14ac:dyDescent="0.25"/>
    <row r="8765" s="3" customFormat="1" x14ac:dyDescent="0.25"/>
    <row r="8766" s="3" customFormat="1" x14ac:dyDescent="0.25"/>
    <row r="8767" s="3" customFormat="1" x14ac:dyDescent="0.25"/>
    <row r="8768" s="3" customFormat="1" x14ac:dyDescent="0.25"/>
    <row r="8769" s="3" customFormat="1" x14ac:dyDescent="0.25"/>
    <row r="8770" s="3" customFormat="1" x14ac:dyDescent="0.25"/>
    <row r="8771" s="3" customFormat="1" x14ac:dyDescent="0.25"/>
    <row r="8772" s="3" customFormat="1" x14ac:dyDescent="0.25"/>
    <row r="8773" s="3" customFormat="1" x14ac:dyDescent="0.25"/>
    <row r="8774" s="3" customFormat="1" x14ac:dyDescent="0.25"/>
    <row r="8775" s="3" customFormat="1" x14ac:dyDescent="0.25"/>
    <row r="8776" s="3" customFormat="1" x14ac:dyDescent="0.25"/>
    <row r="8777" s="3" customFormat="1" x14ac:dyDescent="0.25"/>
    <row r="8778" s="3" customFormat="1" x14ac:dyDescent="0.25"/>
    <row r="8779" s="3" customFormat="1" x14ac:dyDescent="0.25"/>
    <row r="8780" s="3" customFormat="1" x14ac:dyDescent="0.25"/>
    <row r="8781" s="3" customFormat="1" x14ac:dyDescent="0.25"/>
    <row r="8782" s="3" customFormat="1" x14ac:dyDescent="0.25"/>
    <row r="8783" s="3" customFormat="1" x14ac:dyDescent="0.25"/>
    <row r="8784" s="3" customFormat="1" x14ac:dyDescent="0.25"/>
    <row r="8785" s="3" customFormat="1" x14ac:dyDescent="0.25"/>
    <row r="8786" s="3" customFormat="1" x14ac:dyDescent="0.25"/>
    <row r="8787" s="3" customFormat="1" x14ac:dyDescent="0.25"/>
    <row r="8788" s="3" customFormat="1" x14ac:dyDescent="0.25"/>
    <row r="8789" s="3" customFormat="1" x14ac:dyDescent="0.25"/>
    <row r="8790" s="3" customFormat="1" x14ac:dyDescent="0.25"/>
    <row r="8791" s="3" customFormat="1" x14ac:dyDescent="0.25"/>
    <row r="8792" s="3" customFormat="1" x14ac:dyDescent="0.25"/>
    <row r="8793" s="3" customFormat="1" x14ac:dyDescent="0.25"/>
    <row r="8794" s="3" customFormat="1" x14ac:dyDescent="0.25"/>
    <row r="8795" s="3" customFormat="1" x14ac:dyDescent="0.25"/>
    <row r="8796" s="3" customFormat="1" x14ac:dyDescent="0.25"/>
    <row r="8797" s="3" customFormat="1" x14ac:dyDescent="0.25"/>
    <row r="8798" s="3" customFormat="1" x14ac:dyDescent="0.25"/>
    <row r="8799" s="3" customFormat="1" x14ac:dyDescent="0.25"/>
    <row r="8800" s="3" customFormat="1" x14ac:dyDescent="0.25"/>
    <row r="8801" s="3" customFormat="1" x14ac:dyDescent="0.25"/>
    <row r="8802" s="3" customFormat="1" x14ac:dyDescent="0.25"/>
    <row r="8803" s="3" customFormat="1" x14ac:dyDescent="0.25"/>
    <row r="8804" s="3" customFormat="1" x14ac:dyDescent="0.25"/>
    <row r="8805" s="3" customFormat="1" x14ac:dyDescent="0.25"/>
    <row r="8806" s="3" customFormat="1" x14ac:dyDescent="0.25"/>
    <row r="8807" s="3" customFormat="1" x14ac:dyDescent="0.25"/>
    <row r="8808" s="3" customFormat="1" x14ac:dyDescent="0.25"/>
    <row r="8809" s="3" customFormat="1" x14ac:dyDescent="0.25"/>
    <row r="8810" s="3" customFormat="1" x14ac:dyDescent="0.25"/>
    <row r="8811" s="3" customFormat="1" x14ac:dyDescent="0.25"/>
    <row r="8812" s="3" customFormat="1" x14ac:dyDescent="0.25"/>
    <row r="8813" s="3" customFormat="1" x14ac:dyDescent="0.25"/>
    <row r="8814" s="3" customFormat="1" x14ac:dyDescent="0.25"/>
    <row r="8815" s="3" customFormat="1" x14ac:dyDescent="0.25"/>
    <row r="8816" s="3" customFormat="1" x14ac:dyDescent="0.25"/>
    <row r="8817" s="3" customFormat="1" x14ac:dyDescent="0.25"/>
    <row r="8818" s="3" customFormat="1" x14ac:dyDescent="0.25"/>
    <row r="8819" s="3" customFormat="1" x14ac:dyDescent="0.25"/>
    <row r="8820" s="3" customFormat="1" x14ac:dyDescent="0.25"/>
    <row r="8821" s="3" customFormat="1" x14ac:dyDescent="0.25"/>
    <row r="8822" s="3" customFormat="1" x14ac:dyDescent="0.25"/>
    <row r="8823" s="3" customFormat="1" x14ac:dyDescent="0.25"/>
    <row r="8824" s="3" customFormat="1" x14ac:dyDescent="0.25"/>
    <row r="8825" s="3" customFormat="1" x14ac:dyDescent="0.25"/>
    <row r="8826" s="3" customFormat="1" x14ac:dyDescent="0.25"/>
    <row r="8827" s="3" customFormat="1" x14ac:dyDescent="0.25"/>
    <row r="8828" s="3" customFormat="1" x14ac:dyDescent="0.25"/>
    <row r="8829" s="3" customFormat="1" x14ac:dyDescent="0.25"/>
    <row r="8830" s="3" customFormat="1" x14ac:dyDescent="0.25"/>
    <row r="8831" s="3" customFormat="1" x14ac:dyDescent="0.25"/>
    <row r="8832" s="3" customFormat="1" x14ac:dyDescent="0.25"/>
    <row r="8833" s="3" customFormat="1" x14ac:dyDescent="0.25"/>
    <row r="8834" s="3" customFormat="1" x14ac:dyDescent="0.25"/>
    <row r="8835" s="3" customFormat="1" x14ac:dyDescent="0.25"/>
    <row r="8836" s="3" customFormat="1" x14ac:dyDescent="0.25"/>
    <row r="8837" s="3" customFormat="1" x14ac:dyDescent="0.25"/>
    <row r="8838" s="3" customFormat="1" x14ac:dyDescent="0.25"/>
    <row r="8839" s="3" customFormat="1" x14ac:dyDescent="0.25"/>
    <row r="8840" s="3" customFormat="1" x14ac:dyDescent="0.25"/>
    <row r="8841" s="3" customFormat="1" x14ac:dyDescent="0.25"/>
    <row r="8842" s="3" customFormat="1" x14ac:dyDescent="0.25"/>
    <row r="8843" s="3" customFormat="1" x14ac:dyDescent="0.25"/>
    <row r="8844" s="3" customFormat="1" x14ac:dyDescent="0.25"/>
    <row r="8845" s="3" customFormat="1" x14ac:dyDescent="0.25"/>
    <row r="8846" s="3" customFormat="1" x14ac:dyDescent="0.25"/>
    <row r="8847" s="3" customFormat="1" x14ac:dyDescent="0.25"/>
    <row r="8848" s="3" customFormat="1" x14ac:dyDescent="0.25"/>
    <row r="8849" s="3" customFormat="1" x14ac:dyDescent="0.25"/>
    <row r="8850" s="3" customFormat="1" x14ac:dyDescent="0.25"/>
    <row r="8851" s="3" customFormat="1" x14ac:dyDescent="0.25"/>
    <row r="8852" s="3" customFormat="1" x14ac:dyDescent="0.25"/>
    <row r="8853" s="3" customFormat="1" x14ac:dyDescent="0.25"/>
    <row r="8854" s="3" customFormat="1" x14ac:dyDescent="0.25"/>
    <row r="8855" s="3" customFormat="1" x14ac:dyDescent="0.25"/>
    <row r="8856" s="3" customFormat="1" x14ac:dyDescent="0.25"/>
    <row r="8857" s="3" customFormat="1" x14ac:dyDescent="0.25"/>
    <row r="8858" s="3" customFormat="1" x14ac:dyDescent="0.25"/>
    <row r="8859" s="3" customFormat="1" x14ac:dyDescent="0.25"/>
    <row r="8860" s="3" customFormat="1" x14ac:dyDescent="0.25"/>
    <row r="8861" s="3" customFormat="1" x14ac:dyDescent="0.25"/>
    <row r="8862" s="3" customFormat="1" x14ac:dyDescent="0.25"/>
    <row r="8863" s="3" customFormat="1" x14ac:dyDescent="0.25"/>
    <row r="8864" s="3" customFormat="1" x14ac:dyDescent="0.25"/>
    <row r="8865" s="3" customFormat="1" x14ac:dyDescent="0.25"/>
    <row r="8866" s="3" customFormat="1" x14ac:dyDescent="0.25"/>
    <row r="8867" s="3" customFormat="1" x14ac:dyDescent="0.25"/>
    <row r="8868" s="3" customFormat="1" x14ac:dyDescent="0.25"/>
    <row r="8869" s="3" customFormat="1" x14ac:dyDescent="0.25"/>
    <row r="8870" s="3" customFormat="1" x14ac:dyDescent="0.25"/>
    <row r="8871" s="3" customFormat="1" x14ac:dyDescent="0.25"/>
    <row r="8872" s="3" customFormat="1" x14ac:dyDescent="0.25"/>
    <row r="8873" s="3" customFormat="1" x14ac:dyDescent="0.25"/>
    <row r="8874" s="3" customFormat="1" x14ac:dyDescent="0.25"/>
    <row r="8875" s="3" customFormat="1" x14ac:dyDescent="0.25"/>
    <row r="8876" s="3" customFormat="1" x14ac:dyDescent="0.25"/>
    <row r="8877" s="3" customFormat="1" x14ac:dyDescent="0.25"/>
    <row r="8878" s="3" customFormat="1" x14ac:dyDescent="0.25"/>
    <row r="8879" s="3" customFormat="1" x14ac:dyDescent="0.25"/>
    <row r="8880" s="3" customFormat="1" x14ac:dyDescent="0.25"/>
    <row r="8881" s="3" customFormat="1" x14ac:dyDescent="0.25"/>
    <row r="8882" s="3" customFormat="1" x14ac:dyDescent="0.25"/>
    <row r="8883" s="3" customFormat="1" x14ac:dyDescent="0.25"/>
    <row r="8884" s="3" customFormat="1" x14ac:dyDescent="0.25"/>
    <row r="8885" s="3" customFormat="1" x14ac:dyDescent="0.25"/>
    <row r="8886" s="3" customFormat="1" x14ac:dyDescent="0.25"/>
    <row r="8887" s="3" customFormat="1" x14ac:dyDescent="0.25"/>
    <row r="8888" s="3" customFormat="1" x14ac:dyDescent="0.25"/>
    <row r="8889" s="3" customFormat="1" x14ac:dyDescent="0.25"/>
    <row r="8890" s="3" customFormat="1" x14ac:dyDescent="0.25"/>
    <row r="8891" s="3" customFormat="1" x14ac:dyDescent="0.25"/>
    <row r="8892" s="3" customFormat="1" x14ac:dyDescent="0.25"/>
    <row r="8893" s="3" customFormat="1" x14ac:dyDescent="0.25"/>
    <row r="8894" s="3" customFormat="1" x14ac:dyDescent="0.25"/>
    <row r="8895" s="3" customFormat="1" x14ac:dyDescent="0.25"/>
    <row r="8896" s="3" customFormat="1" x14ac:dyDescent="0.25"/>
    <row r="8897" s="3" customFormat="1" x14ac:dyDescent="0.25"/>
    <row r="8898" s="3" customFormat="1" x14ac:dyDescent="0.25"/>
    <row r="8899" s="3" customFormat="1" x14ac:dyDescent="0.25"/>
    <row r="8900" s="3" customFormat="1" x14ac:dyDescent="0.25"/>
    <row r="8901" s="3" customFormat="1" x14ac:dyDescent="0.25"/>
    <row r="8902" s="3" customFormat="1" x14ac:dyDescent="0.25"/>
    <row r="8903" s="3" customFormat="1" x14ac:dyDescent="0.25"/>
    <row r="8904" s="3" customFormat="1" x14ac:dyDescent="0.25"/>
    <row r="8905" s="3" customFormat="1" x14ac:dyDescent="0.25"/>
    <row r="8906" s="3" customFormat="1" x14ac:dyDescent="0.25"/>
    <row r="8907" s="3" customFormat="1" x14ac:dyDescent="0.25"/>
    <row r="8908" s="3" customFormat="1" x14ac:dyDescent="0.25"/>
    <row r="8909" s="3" customFormat="1" x14ac:dyDescent="0.25"/>
    <row r="8910" s="3" customFormat="1" x14ac:dyDescent="0.25"/>
    <row r="8911" s="3" customFormat="1" x14ac:dyDescent="0.25"/>
    <row r="8912" s="3" customFormat="1" x14ac:dyDescent="0.25"/>
    <row r="8913" s="3" customFormat="1" x14ac:dyDescent="0.25"/>
    <row r="8914" s="3" customFormat="1" x14ac:dyDescent="0.25"/>
    <row r="8915" s="3" customFormat="1" x14ac:dyDescent="0.25"/>
    <row r="8916" s="3" customFormat="1" x14ac:dyDescent="0.25"/>
    <row r="8917" s="3" customFormat="1" x14ac:dyDescent="0.25"/>
    <row r="8918" s="3" customFormat="1" x14ac:dyDescent="0.25"/>
    <row r="8919" s="3" customFormat="1" x14ac:dyDescent="0.25"/>
    <row r="8920" s="3" customFormat="1" x14ac:dyDescent="0.25"/>
    <row r="8921" s="3" customFormat="1" x14ac:dyDescent="0.25"/>
    <row r="8922" s="3" customFormat="1" x14ac:dyDescent="0.25"/>
    <row r="8923" s="3" customFormat="1" x14ac:dyDescent="0.25"/>
    <row r="8924" s="3" customFormat="1" x14ac:dyDescent="0.25"/>
    <row r="8925" s="3" customFormat="1" x14ac:dyDescent="0.25"/>
    <row r="8926" s="3" customFormat="1" x14ac:dyDescent="0.25"/>
    <row r="8927" s="3" customFormat="1" x14ac:dyDescent="0.25"/>
    <row r="8928" s="3" customFormat="1" x14ac:dyDescent="0.25"/>
    <row r="8929" s="3" customFormat="1" x14ac:dyDescent="0.25"/>
    <row r="8930" s="3" customFormat="1" x14ac:dyDescent="0.25"/>
    <row r="8931" s="3" customFormat="1" x14ac:dyDescent="0.25"/>
    <row r="8932" s="3" customFormat="1" x14ac:dyDescent="0.25"/>
    <row r="8933" s="3" customFormat="1" x14ac:dyDescent="0.25"/>
    <row r="8934" s="3" customFormat="1" x14ac:dyDescent="0.25"/>
    <row r="8935" s="3" customFormat="1" x14ac:dyDescent="0.25"/>
    <row r="8936" s="3" customFormat="1" x14ac:dyDescent="0.25"/>
    <row r="8937" s="3" customFormat="1" x14ac:dyDescent="0.25"/>
    <row r="8938" s="3" customFormat="1" x14ac:dyDescent="0.25"/>
    <row r="8939" s="3" customFormat="1" x14ac:dyDescent="0.25"/>
    <row r="8940" s="3" customFormat="1" x14ac:dyDescent="0.25"/>
    <row r="8941" s="3" customFormat="1" x14ac:dyDescent="0.25"/>
    <row r="8942" s="3" customFormat="1" x14ac:dyDescent="0.25"/>
    <row r="8943" s="3" customFormat="1" x14ac:dyDescent="0.25"/>
    <row r="8944" s="3" customFormat="1" x14ac:dyDescent="0.25"/>
    <row r="8945" s="3" customFormat="1" x14ac:dyDescent="0.25"/>
    <row r="8946" s="3" customFormat="1" x14ac:dyDescent="0.25"/>
    <row r="8947" s="3" customFormat="1" x14ac:dyDescent="0.25"/>
    <row r="8948" s="3" customFormat="1" x14ac:dyDescent="0.25"/>
    <row r="8949" s="3" customFormat="1" x14ac:dyDescent="0.25"/>
    <row r="8950" s="3" customFormat="1" x14ac:dyDescent="0.25"/>
    <row r="8951" s="3" customFormat="1" x14ac:dyDescent="0.25"/>
    <row r="8952" s="3" customFormat="1" x14ac:dyDescent="0.25"/>
    <row r="8953" s="3" customFormat="1" x14ac:dyDescent="0.25"/>
    <row r="8954" s="3" customFormat="1" x14ac:dyDescent="0.25"/>
    <row r="8955" s="3" customFormat="1" x14ac:dyDescent="0.25"/>
    <row r="8956" s="3" customFormat="1" x14ac:dyDescent="0.25"/>
    <row r="8957" s="3" customFormat="1" x14ac:dyDescent="0.25"/>
    <row r="8958" s="3" customFormat="1" x14ac:dyDescent="0.25"/>
    <row r="8959" s="3" customFormat="1" x14ac:dyDescent="0.25"/>
    <row r="8960" s="3" customFormat="1" x14ac:dyDescent="0.25"/>
    <row r="8961" s="3" customFormat="1" x14ac:dyDescent="0.25"/>
    <row r="8962" s="3" customFormat="1" x14ac:dyDescent="0.25"/>
    <row r="8963" s="3" customFormat="1" x14ac:dyDescent="0.25"/>
    <row r="8964" s="3" customFormat="1" x14ac:dyDescent="0.25"/>
    <row r="8965" s="3" customFormat="1" x14ac:dyDescent="0.25"/>
    <row r="8966" s="3" customFormat="1" x14ac:dyDescent="0.25"/>
    <row r="8967" s="3" customFormat="1" x14ac:dyDescent="0.25"/>
    <row r="8968" s="3" customFormat="1" x14ac:dyDescent="0.25"/>
    <row r="8969" s="3" customFormat="1" x14ac:dyDescent="0.25"/>
    <row r="8970" s="3" customFormat="1" x14ac:dyDescent="0.25"/>
    <row r="8971" s="3" customFormat="1" x14ac:dyDescent="0.25"/>
    <row r="8972" s="3" customFormat="1" x14ac:dyDescent="0.25"/>
    <row r="8973" s="3" customFormat="1" x14ac:dyDescent="0.25"/>
    <row r="8974" s="3" customFormat="1" x14ac:dyDescent="0.25"/>
    <row r="8975" s="3" customFormat="1" x14ac:dyDescent="0.25"/>
    <row r="8976" s="3" customFormat="1" x14ac:dyDescent="0.25"/>
    <row r="8977" s="3" customFormat="1" x14ac:dyDescent="0.25"/>
    <row r="8978" s="3" customFormat="1" x14ac:dyDescent="0.25"/>
    <row r="8979" s="3" customFormat="1" x14ac:dyDescent="0.25"/>
    <row r="8980" s="3" customFormat="1" x14ac:dyDescent="0.25"/>
    <row r="8981" s="3" customFormat="1" x14ac:dyDescent="0.25"/>
    <row r="8982" s="3" customFormat="1" x14ac:dyDescent="0.25"/>
    <row r="8983" s="3" customFormat="1" x14ac:dyDescent="0.25"/>
    <row r="8984" s="3" customFormat="1" x14ac:dyDescent="0.25"/>
    <row r="8985" s="3" customFormat="1" x14ac:dyDescent="0.25"/>
    <row r="8986" s="3" customFormat="1" x14ac:dyDescent="0.25"/>
    <row r="8987" s="3" customFormat="1" x14ac:dyDescent="0.25"/>
    <row r="8988" s="3" customFormat="1" x14ac:dyDescent="0.25"/>
    <row r="8989" s="3" customFormat="1" x14ac:dyDescent="0.25"/>
    <row r="8990" s="3" customFormat="1" x14ac:dyDescent="0.25"/>
    <row r="8991" s="3" customFormat="1" x14ac:dyDescent="0.25"/>
    <row r="8992" s="3" customFormat="1" x14ac:dyDescent="0.25"/>
    <row r="8993" s="3" customFormat="1" x14ac:dyDescent="0.25"/>
    <row r="8994" s="3" customFormat="1" x14ac:dyDescent="0.25"/>
    <row r="8995" s="3" customFormat="1" x14ac:dyDescent="0.25"/>
    <row r="8996" s="3" customFormat="1" x14ac:dyDescent="0.25"/>
    <row r="8997" s="3" customFormat="1" x14ac:dyDescent="0.25"/>
    <row r="8998" s="3" customFormat="1" x14ac:dyDescent="0.25"/>
    <row r="8999" s="3" customFormat="1" x14ac:dyDescent="0.25"/>
    <row r="9000" s="3" customFormat="1" x14ac:dyDescent="0.25"/>
    <row r="9001" s="3" customFormat="1" x14ac:dyDescent="0.25"/>
    <row r="9002" s="3" customFormat="1" x14ac:dyDescent="0.25"/>
    <row r="9003" s="3" customFormat="1" x14ac:dyDescent="0.25"/>
    <row r="9004" s="3" customFormat="1" x14ac:dyDescent="0.25"/>
    <row r="9005" s="3" customFormat="1" x14ac:dyDescent="0.25"/>
    <row r="9006" s="3" customFormat="1" x14ac:dyDescent="0.25"/>
    <row r="9007" s="3" customFormat="1" x14ac:dyDescent="0.25"/>
    <row r="9008" s="3" customFormat="1" x14ac:dyDescent="0.25"/>
    <row r="9009" s="3" customFormat="1" x14ac:dyDescent="0.25"/>
    <row r="9010" s="3" customFormat="1" x14ac:dyDescent="0.25"/>
    <row r="9011" s="3" customFormat="1" x14ac:dyDescent="0.25"/>
    <row r="9012" s="3" customFormat="1" x14ac:dyDescent="0.25"/>
    <row r="9013" s="3" customFormat="1" x14ac:dyDescent="0.25"/>
    <row r="9014" s="3" customFormat="1" x14ac:dyDescent="0.25"/>
    <row r="9015" s="3" customFormat="1" x14ac:dyDescent="0.25"/>
    <row r="9016" s="3" customFormat="1" x14ac:dyDescent="0.25"/>
    <row r="9017" s="3" customFormat="1" x14ac:dyDescent="0.25"/>
    <row r="9018" s="3" customFormat="1" x14ac:dyDescent="0.25"/>
    <row r="9019" s="3" customFormat="1" x14ac:dyDescent="0.25"/>
    <row r="9020" s="3" customFormat="1" x14ac:dyDescent="0.25"/>
    <row r="9021" s="3" customFormat="1" x14ac:dyDescent="0.25"/>
    <row r="9022" s="3" customFormat="1" x14ac:dyDescent="0.25"/>
    <row r="9023" s="3" customFormat="1" x14ac:dyDescent="0.25"/>
    <row r="9024" s="3" customFormat="1" x14ac:dyDescent="0.25"/>
    <row r="9025" s="3" customFormat="1" x14ac:dyDescent="0.25"/>
    <row r="9026" s="3" customFormat="1" x14ac:dyDescent="0.25"/>
    <row r="9027" s="3" customFormat="1" x14ac:dyDescent="0.25"/>
    <row r="9028" s="3" customFormat="1" x14ac:dyDescent="0.25"/>
    <row r="9029" s="3" customFormat="1" x14ac:dyDescent="0.25"/>
    <row r="9030" s="3" customFormat="1" x14ac:dyDescent="0.25"/>
    <row r="9031" s="3" customFormat="1" x14ac:dyDescent="0.25"/>
    <row r="9032" s="3" customFormat="1" x14ac:dyDescent="0.25"/>
    <row r="9033" s="3" customFormat="1" x14ac:dyDescent="0.25"/>
    <row r="9034" s="3" customFormat="1" x14ac:dyDescent="0.25"/>
    <row r="9035" s="3" customFormat="1" x14ac:dyDescent="0.25"/>
    <row r="9036" s="3" customFormat="1" x14ac:dyDescent="0.25"/>
    <row r="9037" s="3" customFormat="1" x14ac:dyDescent="0.25"/>
    <row r="9038" s="3" customFormat="1" x14ac:dyDescent="0.25"/>
    <row r="9039" s="3" customFormat="1" x14ac:dyDescent="0.25"/>
    <row r="9040" s="3" customFormat="1" x14ac:dyDescent="0.25"/>
    <row r="9041" s="3" customFormat="1" x14ac:dyDescent="0.25"/>
    <row r="9042" s="3" customFormat="1" x14ac:dyDescent="0.25"/>
    <row r="9043" s="3" customFormat="1" x14ac:dyDescent="0.25"/>
    <row r="9044" s="3" customFormat="1" x14ac:dyDescent="0.25"/>
    <row r="9045" s="3" customFormat="1" x14ac:dyDescent="0.25"/>
    <row r="9046" s="3" customFormat="1" x14ac:dyDescent="0.25"/>
    <row r="9047" s="3" customFormat="1" x14ac:dyDescent="0.25"/>
    <row r="9048" s="3" customFormat="1" x14ac:dyDescent="0.25"/>
    <row r="9049" s="3" customFormat="1" x14ac:dyDescent="0.25"/>
    <row r="9050" s="3" customFormat="1" x14ac:dyDescent="0.25"/>
    <row r="9051" s="3" customFormat="1" x14ac:dyDescent="0.25"/>
    <row r="9052" s="3" customFormat="1" x14ac:dyDescent="0.25"/>
    <row r="9053" s="3" customFormat="1" x14ac:dyDescent="0.25"/>
    <row r="9054" s="3" customFormat="1" x14ac:dyDescent="0.25"/>
    <row r="9055" s="3" customFormat="1" x14ac:dyDescent="0.25"/>
    <row r="9056" s="3" customFormat="1" x14ac:dyDescent="0.25"/>
    <row r="9057" s="3" customFormat="1" x14ac:dyDescent="0.25"/>
    <row r="9058" s="3" customFormat="1" x14ac:dyDescent="0.25"/>
    <row r="9059" s="3" customFormat="1" x14ac:dyDescent="0.25"/>
    <row r="9060" s="3" customFormat="1" x14ac:dyDescent="0.25"/>
    <row r="9061" s="3" customFormat="1" x14ac:dyDescent="0.25"/>
    <row r="9062" s="3" customFormat="1" x14ac:dyDescent="0.25"/>
    <row r="9063" s="3" customFormat="1" x14ac:dyDescent="0.25"/>
    <row r="9064" s="3" customFormat="1" x14ac:dyDescent="0.25"/>
    <row r="9065" s="3" customFormat="1" x14ac:dyDescent="0.25"/>
    <row r="9066" s="3" customFormat="1" x14ac:dyDescent="0.25"/>
    <row r="9067" s="3" customFormat="1" x14ac:dyDescent="0.25"/>
    <row r="9068" s="3" customFormat="1" x14ac:dyDescent="0.25"/>
    <row r="9069" s="3" customFormat="1" x14ac:dyDescent="0.25"/>
    <row r="9070" s="3" customFormat="1" x14ac:dyDescent="0.25"/>
    <row r="9071" s="3" customFormat="1" x14ac:dyDescent="0.25"/>
    <row r="9072" s="3" customFormat="1" x14ac:dyDescent="0.25"/>
    <row r="9073" s="3" customFormat="1" x14ac:dyDescent="0.25"/>
    <row r="9074" s="3" customFormat="1" x14ac:dyDescent="0.25"/>
    <row r="9075" s="3" customFormat="1" x14ac:dyDescent="0.25"/>
    <row r="9076" s="3" customFormat="1" x14ac:dyDescent="0.25"/>
    <row r="9077" s="3" customFormat="1" x14ac:dyDescent="0.25"/>
    <row r="9078" s="3" customFormat="1" x14ac:dyDescent="0.25"/>
    <row r="9079" s="3" customFormat="1" x14ac:dyDescent="0.25"/>
    <row r="9080" s="3" customFormat="1" x14ac:dyDescent="0.25"/>
    <row r="9081" s="3" customFormat="1" x14ac:dyDescent="0.25"/>
    <row r="9082" s="3" customFormat="1" x14ac:dyDescent="0.25"/>
    <row r="9083" s="3" customFormat="1" x14ac:dyDescent="0.25"/>
    <row r="9084" s="3" customFormat="1" x14ac:dyDescent="0.25"/>
    <row r="9085" s="3" customFormat="1" x14ac:dyDescent="0.25"/>
    <row r="9086" s="3" customFormat="1" x14ac:dyDescent="0.25"/>
    <row r="9087" s="3" customFormat="1" x14ac:dyDescent="0.25"/>
    <row r="9088" s="3" customFormat="1" x14ac:dyDescent="0.25"/>
    <row r="9089" s="3" customFormat="1" x14ac:dyDescent="0.25"/>
    <row r="9090" s="3" customFormat="1" x14ac:dyDescent="0.25"/>
    <row r="9091" s="3" customFormat="1" x14ac:dyDescent="0.25"/>
    <row r="9092" s="3" customFormat="1" x14ac:dyDescent="0.25"/>
    <row r="9093" s="3" customFormat="1" x14ac:dyDescent="0.25"/>
    <row r="9094" s="3" customFormat="1" x14ac:dyDescent="0.25"/>
    <row r="9095" s="3" customFormat="1" x14ac:dyDescent="0.25"/>
    <row r="9096" s="3" customFormat="1" x14ac:dyDescent="0.25"/>
    <row r="9097" s="3" customFormat="1" x14ac:dyDescent="0.25"/>
    <row r="9098" s="3" customFormat="1" x14ac:dyDescent="0.25"/>
    <row r="9099" s="3" customFormat="1" x14ac:dyDescent="0.25"/>
    <row r="9100" s="3" customFormat="1" x14ac:dyDescent="0.25"/>
    <row r="9101" s="3" customFormat="1" x14ac:dyDescent="0.25"/>
    <row r="9102" s="3" customFormat="1" x14ac:dyDescent="0.25"/>
    <row r="9103" s="3" customFormat="1" x14ac:dyDescent="0.25"/>
    <row r="9104" s="3" customFormat="1" x14ac:dyDescent="0.25"/>
    <row r="9105" s="3" customFormat="1" x14ac:dyDescent="0.25"/>
    <row r="9106" s="3" customFormat="1" x14ac:dyDescent="0.25"/>
    <row r="9107" s="3" customFormat="1" x14ac:dyDescent="0.25"/>
    <row r="9108" s="3" customFormat="1" x14ac:dyDescent="0.25"/>
    <row r="9109" s="3" customFormat="1" x14ac:dyDescent="0.25"/>
    <row r="9110" s="3" customFormat="1" x14ac:dyDescent="0.25"/>
    <row r="9111" s="3" customFormat="1" x14ac:dyDescent="0.25"/>
    <row r="9112" s="3" customFormat="1" x14ac:dyDescent="0.25"/>
    <row r="9113" s="3" customFormat="1" x14ac:dyDescent="0.25"/>
    <row r="9114" s="3" customFormat="1" x14ac:dyDescent="0.25"/>
    <row r="9115" s="3" customFormat="1" x14ac:dyDescent="0.25"/>
    <row r="9116" s="3" customFormat="1" x14ac:dyDescent="0.25"/>
    <row r="9117" s="3" customFormat="1" x14ac:dyDescent="0.25"/>
    <row r="9118" s="3" customFormat="1" x14ac:dyDescent="0.25"/>
    <row r="9119" s="3" customFormat="1" x14ac:dyDescent="0.25"/>
    <row r="9120" s="3" customFormat="1" x14ac:dyDescent="0.25"/>
    <row r="9121" s="3" customFormat="1" x14ac:dyDescent="0.25"/>
    <row r="9122" s="3" customFormat="1" x14ac:dyDescent="0.25"/>
    <row r="9123" s="3" customFormat="1" x14ac:dyDescent="0.25"/>
    <row r="9124" s="3" customFormat="1" x14ac:dyDescent="0.25"/>
    <row r="9125" s="3" customFormat="1" x14ac:dyDescent="0.25"/>
    <row r="9126" s="3" customFormat="1" x14ac:dyDescent="0.25"/>
    <row r="9127" s="3" customFormat="1" x14ac:dyDescent="0.25"/>
    <row r="9128" s="3" customFormat="1" x14ac:dyDescent="0.25"/>
    <row r="9129" s="3" customFormat="1" x14ac:dyDescent="0.25"/>
    <row r="9130" s="3" customFormat="1" x14ac:dyDescent="0.25"/>
    <row r="9131" s="3" customFormat="1" x14ac:dyDescent="0.25"/>
    <row r="9132" s="3" customFormat="1" x14ac:dyDescent="0.25"/>
    <row r="9133" s="3" customFormat="1" x14ac:dyDescent="0.25"/>
    <row r="9134" s="3" customFormat="1" x14ac:dyDescent="0.25"/>
    <row r="9135" s="3" customFormat="1" x14ac:dyDescent="0.25"/>
    <row r="9136" s="3" customFormat="1" x14ac:dyDescent="0.25"/>
    <row r="9137" s="3" customFormat="1" x14ac:dyDescent="0.25"/>
    <row r="9138" s="3" customFormat="1" x14ac:dyDescent="0.25"/>
    <row r="9139" s="3" customFormat="1" x14ac:dyDescent="0.25"/>
    <row r="9140" s="3" customFormat="1" x14ac:dyDescent="0.25"/>
    <row r="9141" s="3" customFormat="1" x14ac:dyDescent="0.25"/>
    <row r="9142" s="3" customFormat="1" x14ac:dyDescent="0.25"/>
    <row r="9143" s="3" customFormat="1" x14ac:dyDescent="0.25"/>
    <row r="9144" s="3" customFormat="1" x14ac:dyDescent="0.25"/>
    <row r="9145" s="3" customFormat="1" x14ac:dyDescent="0.25"/>
    <row r="9146" s="3" customFormat="1" x14ac:dyDescent="0.25"/>
    <row r="9147" s="3" customFormat="1" x14ac:dyDescent="0.25"/>
    <row r="9148" s="3" customFormat="1" x14ac:dyDescent="0.25"/>
    <row r="9149" s="3" customFormat="1" x14ac:dyDescent="0.25"/>
    <row r="9150" s="3" customFormat="1" x14ac:dyDescent="0.25"/>
    <row r="9151" s="3" customFormat="1" x14ac:dyDescent="0.25"/>
    <row r="9152" s="3" customFormat="1" x14ac:dyDescent="0.25"/>
    <row r="9153" s="3" customFormat="1" x14ac:dyDescent="0.25"/>
    <row r="9154" s="3" customFormat="1" x14ac:dyDescent="0.25"/>
    <row r="9155" s="3" customFormat="1" x14ac:dyDescent="0.25"/>
    <row r="9156" s="3" customFormat="1" x14ac:dyDescent="0.25"/>
    <row r="9157" s="3" customFormat="1" x14ac:dyDescent="0.25"/>
    <row r="9158" s="3" customFormat="1" x14ac:dyDescent="0.25"/>
    <row r="9159" s="3" customFormat="1" x14ac:dyDescent="0.25"/>
    <row r="9160" s="3" customFormat="1" x14ac:dyDescent="0.25"/>
    <row r="9161" s="3" customFormat="1" x14ac:dyDescent="0.25"/>
    <row r="9162" s="3" customFormat="1" x14ac:dyDescent="0.25"/>
    <row r="9163" s="3" customFormat="1" x14ac:dyDescent="0.25"/>
    <row r="9164" s="3" customFormat="1" x14ac:dyDescent="0.25"/>
    <row r="9165" s="3" customFormat="1" x14ac:dyDescent="0.25"/>
    <row r="9166" s="3" customFormat="1" x14ac:dyDescent="0.25"/>
    <row r="9167" s="3" customFormat="1" x14ac:dyDescent="0.25"/>
    <row r="9168" s="3" customFormat="1" x14ac:dyDescent="0.25"/>
    <row r="9169" s="3" customFormat="1" x14ac:dyDescent="0.25"/>
    <row r="9170" s="3" customFormat="1" x14ac:dyDescent="0.25"/>
    <row r="9171" s="3" customFormat="1" x14ac:dyDescent="0.25"/>
    <row r="9172" s="3" customFormat="1" x14ac:dyDescent="0.25"/>
    <row r="9173" s="3" customFormat="1" x14ac:dyDescent="0.25"/>
    <row r="9174" s="3" customFormat="1" x14ac:dyDescent="0.25"/>
    <row r="9175" s="3" customFormat="1" x14ac:dyDescent="0.25"/>
    <row r="9176" s="3" customFormat="1" x14ac:dyDescent="0.25"/>
    <row r="9177" s="3" customFormat="1" x14ac:dyDescent="0.25"/>
    <row r="9178" s="3" customFormat="1" x14ac:dyDescent="0.25"/>
    <row r="9179" s="3" customFormat="1" x14ac:dyDescent="0.25"/>
    <row r="9180" s="3" customFormat="1" x14ac:dyDescent="0.25"/>
    <row r="9181" s="3" customFormat="1" x14ac:dyDescent="0.25"/>
    <row r="9182" s="3" customFormat="1" x14ac:dyDescent="0.25"/>
    <row r="9183" s="3" customFormat="1" x14ac:dyDescent="0.25"/>
    <row r="9184" s="3" customFormat="1" x14ac:dyDescent="0.25"/>
    <row r="9185" s="3" customFormat="1" x14ac:dyDescent="0.25"/>
    <row r="9186" s="3" customFormat="1" x14ac:dyDescent="0.25"/>
    <row r="9187" s="3" customFormat="1" x14ac:dyDescent="0.25"/>
    <row r="9188" s="3" customFormat="1" x14ac:dyDescent="0.25"/>
    <row r="9189" s="3" customFormat="1" x14ac:dyDescent="0.25"/>
    <row r="9190" s="3" customFormat="1" x14ac:dyDescent="0.25"/>
    <row r="9191" s="3" customFormat="1" x14ac:dyDescent="0.25"/>
    <row r="9192" s="3" customFormat="1" x14ac:dyDescent="0.25"/>
    <row r="9193" s="3" customFormat="1" x14ac:dyDescent="0.25"/>
    <row r="9194" s="3" customFormat="1" x14ac:dyDescent="0.25"/>
    <row r="9195" s="3" customFormat="1" x14ac:dyDescent="0.25"/>
    <row r="9196" s="3" customFormat="1" x14ac:dyDescent="0.25"/>
    <row r="9197" s="3" customFormat="1" x14ac:dyDescent="0.25"/>
    <row r="9198" s="3" customFormat="1" x14ac:dyDescent="0.25"/>
    <row r="9199" s="3" customFormat="1" x14ac:dyDescent="0.25"/>
    <row r="9200" s="3" customFormat="1" x14ac:dyDescent="0.25"/>
    <row r="9201" s="3" customFormat="1" x14ac:dyDescent="0.25"/>
    <row r="9202" s="3" customFormat="1" x14ac:dyDescent="0.25"/>
    <row r="9203" s="3" customFormat="1" x14ac:dyDescent="0.25"/>
    <row r="9204" s="3" customFormat="1" x14ac:dyDescent="0.25"/>
    <row r="9205" s="3" customFormat="1" x14ac:dyDescent="0.25"/>
    <row r="9206" s="3" customFormat="1" x14ac:dyDescent="0.25"/>
    <row r="9207" s="3" customFormat="1" x14ac:dyDescent="0.25"/>
    <row r="9208" s="3" customFormat="1" x14ac:dyDescent="0.25"/>
    <row r="9209" s="3" customFormat="1" x14ac:dyDescent="0.25"/>
    <row r="9210" s="3" customFormat="1" x14ac:dyDescent="0.25"/>
    <row r="9211" s="3" customFormat="1" x14ac:dyDescent="0.25"/>
    <row r="9212" s="3" customFormat="1" x14ac:dyDescent="0.25"/>
    <row r="9213" s="3" customFormat="1" x14ac:dyDescent="0.25"/>
    <row r="9214" s="3" customFormat="1" x14ac:dyDescent="0.25"/>
    <row r="9215" s="3" customFormat="1" x14ac:dyDescent="0.25"/>
    <row r="9216" s="3" customFormat="1" x14ac:dyDescent="0.25"/>
    <row r="9217" s="3" customFormat="1" x14ac:dyDescent="0.25"/>
    <row r="9218" s="3" customFormat="1" x14ac:dyDescent="0.25"/>
    <row r="9219" s="3" customFormat="1" x14ac:dyDescent="0.25"/>
    <row r="9220" s="3" customFormat="1" x14ac:dyDescent="0.25"/>
    <row r="9221" s="3" customFormat="1" x14ac:dyDescent="0.25"/>
    <row r="9222" s="3" customFormat="1" x14ac:dyDescent="0.25"/>
    <row r="9223" s="3" customFormat="1" x14ac:dyDescent="0.25"/>
    <row r="9224" s="3" customFormat="1" x14ac:dyDescent="0.25"/>
    <row r="9225" s="3" customFormat="1" x14ac:dyDescent="0.25"/>
    <row r="9226" s="3" customFormat="1" x14ac:dyDescent="0.25"/>
    <row r="9227" s="3" customFormat="1" x14ac:dyDescent="0.25"/>
    <row r="9228" s="3" customFormat="1" x14ac:dyDescent="0.25"/>
    <row r="9229" s="3" customFormat="1" x14ac:dyDescent="0.25"/>
    <row r="9230" s="3" customFormat="1" x14ac:dyDescent="0.25"/>
    <row r="9231" s="3" customFormat="1" x14ac:dyDescent="0.25"/>
    <row r="9232" s="3" customFormat="1" x14ac:dyDescent="0.25"/>
    <row r="9233" s="3" customFormat="1" x14ac:dyDescent="0.25"/>
    <row r="9234" s="3" customFormat="1" x14ac:dyDescent="0.25"/>
    <row r="9235" s="3" customFormat="1" x14ac:dyDescent="0.25"/>
    <row r="9236" s="3" customFormat="1" x14ac:dyDescent="0.25"/>
    <row r="9237" s="3" customFormat="1" x14ac:dyDescent="0.25"/>
    <row r="9238" s="3" customFormat="1" x14ac:dyDescent="0.25"/>
    <row r="9239" s="3" customFormat="1" x14ac:dyDescent="0.25"/>
    <row r="9240" s="3" customFormat="1" x14ac:dyDescent="0.25"/>
    <row r="9241" s="3" customFormat="1" x14ac:dyDescent="0.25"/>
    <row r="9242" s="3" customFormat="1" x14ac:dyDescent="0.25"/>
    <row r="9243" s="3" customFormat="1" x14ac:dyDescent="0.25"/>
    <row r="9244" s="3" customFormat="1" x14ac:dyDescent="0.25"/>
    <row r="9245" s="3" customFormat="1" x14ac:dyDescent="0.25"/>
    <row r="9246" s="3" customFormat="1" x14ac:dyDescent="0.25"/>
    <row r="9247" s="3" customFormat="1" x14ac:dyDescent="0.25"/>
    <row r="9248" s="3" customFormat="1" x14ac:dyDescent="0.25"/>
    <row r="9249" s="3" customFormat="1" x14ac:dyDescent="0.25"/>
    <row r="9250" s="3" customFormat="1" x14ac:dyDescent="0.25"/>
    <row r="9251" s="3" customFormat="1" x14ac:dyDescent="0.25"/>
    <row r="9252" s="3" customFormat="1" x14ac:dyDescent="0.25"/>
    <row r="9253" s="3" customFormat="1" x14ac:dyDescent="0.25"/>
    <row r="9254" s="3" customFormat="1" x14ac:dyDescent="0.25"/>
    <row r="9255" s="3" customFormat="1" x14ac:dyDescent="0.25"/>
    <row r="9256" s="3" customFormat="1" x14ac:dyDescent="0.25"/>
    <row r="9257" s="3" customFormat="1" x14ac:dyDescent="0.25"/>
    <row r="9258" s="3" customFormat="1" x14ac:dyDescent="0.25"/>
    <row r="9259" s="3" customFormat="1" x14ac:dyDescent="0.25"/>
    <row r="9260" s="3" customFormat="1" x14ac:dyDescent="0.25"/>
    <row r="9261" s="3" customFormat="1" x14ac:dyDescent="0.25"/>
    <row r="9262" s="3" customFormat="1" x14ac:dyDescent="0.25"/>
    <row r="9263" s="3" customFormat="1" x14ac:dyDescent="0.25"/>
    <row r="9264" s="3" customFormat="1" x14ac:dyDescent="0.25"/>
    <row r="9265" s="3" customFormat="1" x14ac:dyDescent="0.25"/>
    <row r="9266" s="3" customFormat="1" x14ac:dyDescent="0.25"/>
    <row r="9267" s="3" customFormat="1" x14ac:dyDescent="0.25"/>
    <row r="9268" s="3" customFormat="1" x14ac:dyDescent="0.25"/>
    <row r="9269" s="3" customFormat="1" x14ac:dyDescent="0.25"/>
    <row r="9270" s="3" customFormat="1" x14ac:dyDescent="0.25"/>
    <row r="9271" s="3" customFormat="1" x14ac:dyDescent="0.25"/>
    <row r="9272" s="3" customFormat="1" x14ac:dyDescent="0.25"/>
    <row r="9273" s="3" customFormat="1" x14ac:dyDescent="0.25"/>
    <row r="9274" s="3" customFormat="1" x14ac:dyDescent="0.25"/>
    <row r="9275" s="3" customFormat="1" x14ac:dyDescent="0.25"/>
    <row r="9276" s="3" customFormat="1" x14ac:dyDescent="0.25"/>
    <row r="9277" s="3" customFormat="1" x14ac:dyDescent="0.25"/>
    <row r="9278" s="3" customFormat="1" x14ac:dyDescent="0.25"/>
    <row r="9279" s="3" customFormat="1" x14ac:dyDescent="0.25"/>
    <row r="9280" s="3" customFormat="1" x14ac:dyDescent="0.25"/>
    <row r="9281" s="3" customFormat="1" x14ac:dyDescent="0.25"/>
    <row r="9282" s="3" customFormat="1" x14ac:dyDescent="0.25"/>
    <row r="9283" s="3" customFormat="1" x14ac:dyDescent="0.25"/>
    <row r="9284" s="3" customFormat="1" x14ac:dyDescent="0.25"/>
    <row r="9285" s="3" customFormat="1" x14ac:dyDescent="0.25"/>
    <row r="9286" s="3" customFormat="1" x14ac:dyDescent="0.25"/>
    <row r="9287" s="3" customFormat="1" x14ac:dyDescent="0.25"/>
    <row r="9288" s="3" customFormat="1" x14ac:dyDescent="0.25"/>
    <row r="9289" s="3" customFormat="1" x14ac:dyDescent="0.25"/>
    <row r="9290" s="3" customFormat="1" x14ac:dyDescent="0.25"/>
    <row r="9291" s="3" customFormat="1" x14ac:dyDescent="0.25"/>
    <row r="9292" s="3" customFormat="1" x14ac:dyDescent="0.25"/>
    <row r="9293" s="3" customFormat="1" x14ac:dyDescent="0.25"/>
    <row r="9294" s="3" customFormat="1" x14ac:dyDescent="0.25"/>
    <row r="9295" s="3" customFormat="1" x14ac:dyDescent="0.25"/>
    <row r="9296" s="3" customFormat="1" x14ac:dyDescent="0.25"/>
    <row r="9297" s="3" customFormat="1" x14ac:dyDescent="0.25"/>
    <row r="9298" s="3" customFormat="1" x14ac:dyDescent="0.25"/>
    <row r="9299" s="3" customFormat="1" x14ac:dyDescent="0.25"/>
    <row r="9300" s="3" customFormat="1" x14ac:dyDescent="0.25"/>
    <row r="9301" s="3" customFormat="1" x14ac:dyDescent="0.25"/>
    <row r="9302" s="3" customFormat="1" x14ac:dyDescent="0.25"/>
    <row r="9303" s="3" customFormat="1" x14ac:dyDescent="0.25"/>
    <row r="9304" s="3" customFormat="1" x14ac:dyDescent="0.25"/>
    <row r="9305" s="3" customFormat="1" x14ac:dyDescent="0.25"/>
    <row r="9306" s="3" customFormat="1" x14ac:dyDescent="0.25"/>
    <row r="9307" s="3" customFormat="1" x14ac:dyDescent="0.25"/>
    <row r="9308" s="3" customFormat="1" x14ac:dyDescent="0.25"/>
    <row r="9309" s="3" customFormat="1" x14ac:dyDescent="0.25"/>
    <row r="9310" s="3" customFormat="1" x14ac:dyDescent="0.25"/>
    <row r="9311" s="3" customFormat="1" x14ac:dyDescent="0.25"/>
    <row r="9312" s="3" customFormat="1" x14ac:dyDescent="0.25"/>
    <row r="9313" s="3" customFormat="1" x14ac:dyDescent="0.25"/>
    <row r="9314" s="3" customFormat="1" x14ac:dyDescent="0.25"/>
    <row r="9315" s="3" customFormat="1" x14ac:dyDescent="0.25"/>
    <row r="9316" s="3" customFormat="1" x14ac:dyDescent="0.25"/>
    <row r="9317" s="3" customFormat="1" x14ac:dyDescent="0.25"/>
    <row r="9318" s="3" customFormat="1" x14ac:dyDescent="0.25"/>
    <row r="9319" s="3" customFormat="1" x14ac:dyDescent="0.25"/>
    <row r="9320" s="3" customFormat="1" x14ac:dyDescent="0.25"/>
    <row r="9321" s="3" customFormat="1" x14ac:dyDescent="0.25"/>
    <row r="9322" s="3" customFormat="1" x14ac:dyDescent="0.25"/>
    <row r="9323" s="3" customFormat="1" x14ac:dyDescent="0.25"/>
    <row r="9324" s="3" customFormat="1" x14ac:dyDescent="0.25"/>
    <row r="9325" s="3" customFormat="1" x14ac:dyDescent="0.25"/>
    <row r="9326" s="3" customFormat="1" x14ac:dyDescent="0.25"/>
    <row r="9327" s="3" customFormat="1" x14ac:dyDescent="0.25"/>
    <row r="9328" s="3" customFormat="1" x14ac:dyDescent="0.25"/>
    <row r="9329" s="3" customFormat="1" x14ac:dyDescent="0.25"/>
    <row r="9330" s="3" customFormat="1" x14ac:dyDescent="0.25"/>
    <row r="9331" s="3" customFormat="1" x14ac:dyDescent="0.25"/>
    <row r="9332" s="3" customFormat="1" x14ac:dyDescent="0.25"/>
    <row r="9333" s="3" customFormat="1" x14ac:dyDescent="0.25"/>
    <row r="9334" s="3" customFormat="1" x14ac:dyDescent="0.25"/>
    <row r="9335" s="3" customFormat="1" x14ac:dyDescent="0.25"/>
    <row r="9336" s="3" customFormat="1" x14ac:dyDescent="0.25"/>
    <row r="9337" s="3" customFormat="1" x14ac:dyDescent="0.25"/>
    <row r="9338" s="3" customFormat="1" x14ac:dyDescent="0.25"/>
    <row r="9339" s="3" customFormat="1" x14ac:dyDescent="0.25"/>
    <row r="9340" s="3" customFormat="1" x14ac:dyDescent="0.25"/>
    <row r="9341" s="3" customFormat="1" x14ac:dyDescent="0.25"/>
    <row r="9342" s="3" customFormat="1" x14ac:dyDescent="0.25"/>
    <row r="9343" s="3" customFormat="1" x14ac:dyDescent="0.25"/>
    <row r="9344" s="3" customFormat="1" x14ac:dyDescent="0.25"/>
    <row r="9345" s="3" customFormat="1" x14ac:dyDescent="0.25"/>
    <row r="9346" s="3" customFormat="1" x14ac:dyDescent="0.25"/>
    <row r="9347" s="3" customFormat="1" x14ac:dyDescent="0.25"/>
    <row r="9348" s="3" customFormat="1" x14ac:dyDescent="0.25"/>
    <row r="9349" s="3" customFormat="1" x14ac:dyDescent="0.25"/>
    <row r="9350" s="3" customFormat="1" x14ac:dyDescent="0.25"/>
    <row r="9351" s="3" customFormat="1" x14ac:dyDescent="0.25"/>
    <row r="9352" s="3" customFormat="1" x14ac:dyDescent="0.25"/>
    <row r="9353" s="3" customFormat="1" x14ac:dyDescent="0.25"/>
    <row r="9354" s="3" customFormat="1" x14ac:dyDescent="0.25"/>
    <row r="9355" s="3" customFormat="1" x14ac:dyDescent="0.25"/>
    <row r="9356" s="3" customFormat="1" x14ac:dyDescent="0.25"/>
    <row r="9357" s="3" customFormat="1" x14ac:dyDescent="0.25"/>
    <row r="9358" s="3" customFormat="1" x14ac:dyDescent="0.25"/>
    <row r="9359" s="3" customFormat="1" x14ac:dyDescent="0.25"/>
    <row r="9360" s="3" customFormat="1" x14ac:dyDescent="0.25"/>
    <row r="9361" s="3" customFormat="1" x14ac:dyDescent="0.25"/>
    <row r="9362" s="3" customFormat="1" x14ac:dyDescent="0.25"/>
    <row r="9363" s="3" customFormat="1" x14ac:dyDescent="0.25"/>
    <row r="9364" s="3" customFormat="1" x14ac:dyDescent="0.25"/>
    <row r="9365" s="3" customFormat="1" x14ac:dyDescent="0.25"/>
    <row r="9366" s="3" customFormat="1" x14ac:dyDescent="0.25"/>
    <row r="9367" s="3" customFormat="1" x14ac:dyDescent="0.25"/>
    <row r="9368" s="3" customFormat="1" x14ac:dyDescent="0.25"/>
    <row r="9369" s="3" customFormat="1" x14ac:dyDescent="0.25"/>
    <row r="9370" s="3" customFormat="1" x14ac:dyDescent="0.25"/>
    <row r="9371" s="3" customFormat="1" x14ac:dyDescent="0.25"/>
    <row r="9372" s="3" customFormat="1" x14ac:dyDescent="0.25"/>
    <row r="9373" s="3" customFormat="1" x14ac:dyDescent="0.25"/>
    <row r="9374" s="3" customFormat="1" x14ac:dyDescent="0.25"/>
    <row r="9375" s="3" customFormat="1" x14ac:dyDescent="0.25"/>
    <row r="9376" s="3" customFormat="1" x14ac:dyDescent="0.25"/>
    <row r="9377" s="3" customFormat="1" x14ac:dyDescent="0.25"/>
    <row r="9378" s="3" customFormat="1" x14ac:dyDescent="0.25"/>
    <row r="9379" s="3" customFormat="1" x14ac:dyDescent="0.25"/>
    <row r="9380" s="3" customFormat="1" x14ac:dyDescent="0.25"/>
    <row r="9381" s="3" customFormat="1" x14ac:dyDescent="0.25"/>
    <row r="9382" s="3" customFormat="1" x14ac:dyDescent="0.25"/>
    <row r="9383" s="3" customFormat="1" x14ac:dyDescent="0.25"/>
    <row r="9384" s="3" customFormat="1" x14ac:dyDescent="0.25"/>
    <row r="9385" s="3" customFormat="1" x14ac:dyDescent="0.25"/>
    <row r="9386" s="3" customFormat="1" x14ac:dyDescent="0.25"/>
    <row r="9387" s="3" customFormat="1" x14ac:dyDescent="0.25"/>
    <row r="9388" s="3" customFormat="1" x14ac:dyDescent="0.25"/>
    <row r="9389" s="3" customFormat="1" x14ac:dyDescent="0.25"/>
    <row r="9390" s="3" customFormat="1" x14ac:dyDescent="0.25"/>
    <row r="9391" s="3" customFormat="1" x14ac:dyDescent="0.25"/>
    <row r="9392" s="3" customFormat="1" x14ac:dyDescent="0.25"/>
    <row r="9393" s="3" customFormat="1" x14ac:dyDescent="0.25"/>
    <row r="9394" s="3" customFormat="1" x14ac:dyDescent="0.25"/>
    <row r="9395" s="3" customFormat="1" x14ac:dyDescent="0.25"/>
    <row r="9396" s="3" customFormat="1" x14ac:dyDescent="0.25"/>
    <row r="9397" s="3" customFormat="1" x14ac:dyDescent="0.25"/>
    <row r="9398" s="3" customFormat="1" x14ac:dyDescent="0.25"/>
    <row r="9399" s="3" customFormat="1" x14ac:dyDescent="0.25"/>
    <row r="9400" s="3" customFormat="1" x14ac:dyDescent="0.25"/>
    <row r="9401" s="3" customFormat="1" x14ac:dyDescent="0.25"/>
    <row r="9402" s="3" customFormat="1" x14ac:dyDescent="0.25"/>
    <row r="9403" s="3" customFormat="1" x14ac:dyDescent="0.25"/>
    <row r="9404" s="3" customFormat="1" x14ac:dyDescent="0.25"/>
    <row r="9405" s="3" customFormat="1" x14ac:dyDescent="0.25"/>
    <row r="9406" s="3" customFormat="1" x14ac:dyDescent="0.25"/>
    <row r="9407" s="3" customFormat="1" x14ac:dyDescent="0.25"/>
    <row r="9408" s="3" customFormat="1" x14ac:dyDescent="0.25"/>
    <row r="9409" s="3" customFormat="1" x14ac:dyDescent="0.25"/>
    <row r="9410" s="3" customFormat="1" x14ac:dyDescent="0.25"/>
    <row r="9411" s="3" customFormat="1" x14ac:dyDescent="0.25"/>
    <row r="9412" s="3" customFormat="1" x14ac:dyDescent="0.25"/>
    <row r="9413" s="3" customFormat="1" x14ac:dyDescent="0.25"/>
    <row r="9414" s="3" customFormat="1" x14ac:dyDescent="0.25"/>
    <row r="9415" s="3" customFormat="1" x14ac:dyDescent="0.25"/>
    <row r="9416" s="3" customFormat="1" x14ac:dyDescent="0.25"/>
    <row r="9417" s="3" customFormat="1" x14ac:dyDescent="0.25"/>
    <row r="9418" s="3" customFormat="1" x14ac:dyDescent="0.25"/>
    <row r="9419" s="3" customFormat="1" x14ac:dyDescent="0.25"/>
    <row r="9420" s="3" customFormat="1" x14ac:dyDescent="0.25"/>
    <row r="9421" s="3" customFormat="1" x14ac:dyDescent="0.25"/>
    <row r="9422" s="3" customFormat="1" x14ac:dyDescent="0.25"/>
    <row r="9423" s="3" customFormat="1" x14ac:dyDescent="0.25"/>
    <row r="9424" s="3" customFormat="1" x14ac:dyDescent="0.25"/>
    <row r="9425" s="3" customFormat="1" x14ac:dyDescent="0.25"/>
    <row r="9426" s="3" customFormat="1" x14ac:dyDescent="0.25"/>
    <row r="9427" s="3" customFormat="1" x14ac:dyDescent="0.25"/>
    <row r="9428" s="3" customFormat="1" x14ac:dyDescent="0.25"/>
    <row r="9429" s="3" customFormat="1" x14ac:dyDescent="0.25"/>
    <row r="9430" s="3" customFormat="1" x14ac:dyDescent="0.25"/>
    <row r="9431" s="3" customFormat="1" x14ac:dyDescent="0.25"/>
    <row r="9432" s="3" customFormat="1" x14ac:dyDescent="0.25"/>
    <row r="9433" s="3" customFormat="1" x14ac:dyDescent="0.25"/>
    <row r="9434" s="3" customFormat="1" x14ac:dyDescent="0.25"/>
    <row r="9435" s="3" customFormat="1" x14ac:dyDescent="0.25"/>
    <row r="9436" s="3" customFormat="1" x14ac:dyDescent="0.25"/>
    <row r="9437" s="3" customFormat="1" x14ac:dyDescent="0.25"/>
    <row r="9438" s="3" customFormat="1" x14ac:dyDescent="0.25"/>
    <row r="9439" s="3" customFormat="1" x14ac:dyDescent="0.25"/>
    <row r="9440" s="3" customFormat="1" x14ac:dyDescent="0.25"/>
    <row r="9441" s="3" customFormat="1" x14ac:dyDescent="0.25"/>
    <row r="9442" s="3" customFormat="1" x14ac:dyDescent="0.25"/>
    <row r="9443" s="3" customFormat="1" x14ac:dyDescent="0.25"/>
    <row r="9444" s="3" customFormat="1" x14ac:dyDescent="0.25"/>
    <row r="9445" s="3" customFormat="1" x14ac:dyDescent="0.25"/>
    <row r="9446" s="3" customFormat="1" x14ac:dyDescent="0.25"/>
    <row r="9447" s="3" customFormat="1" x14ac:dyDescent="0.25"/>
    <row r="9448" s="3" customFormat="1" x14ac:dyDescent="0.25"/>
    <row r="9449" s="3" customFormat="1" x14ac:dyDescent="0.25"/>
    <row r="9450" s="3" customFormat="1" x14ac:dyDescent="0.25"/>
    <row r="9451" s="3" customFormat="1" x14ac:dyDescent="0.25"/>
    <row r="9452" s="3" customFormat="1" x14ac:dyDescent="0.25"/>
    <row r="9453" s="3" customFormat="1" x14ac:dyDescent="0.25"/>
    <row r="9454" s="3" customFormat="1" x14ac:dyDescent="0.25"/>
    <row r="9455" s="3" customFormat="1" x14ac:dyDescent="0.25"/>
    <row r="9456" s="3" customFormat="1" x14ac:dyDescent="0.25"/>
    <row r="9457" s="3" customFormat="1" x14ac:dyDescent="0.25"/>
    <row r="9458" s="3" customFormat="1" x14ac:dyDescent="0.25"/>
    <row r="9459" s="3" customFormat="1" x14ac:dyDescent="0.25"/>
    <row r="9460" s="3" customFormat="1" x14ac:dyDescent="0.25"/>
    <row r="9461" s="3" customFormat="1" x14ac:dyDescent="0.25"/>
    <row r="9462" s="3" customFormat="1" x14ac:dyDescent="0.25"/>
    <row r="9463" s="3" customFormat="1" x14ac:dyDescent="0.25"/>
    <row r="9464" s="3" customFormat="1" x14ac:dyDescent="0.25"/>
    <row r="9465" s="3" customFormat="1" x14ac:dyDescent="0.25"/>
    <row r="9466" s="3" customFormat="1" x14ac:dyDescent="0.25"/>
    <row r="9467" s="3" customFormat="1" x14ac:dyDescent="0.25"/>
    <row r="9468" s="3" customFormat="1" x14ac:dyDescent="0.25"/>
    <row r="9469" s="3" customFormat="1" x14ac:dyDescent="0.25"/>
    <row r="9470" s="3" customFormat="1" x14ac:dyDescent="0.25"/>
    <row r="9471" s="3" customFormat="1" x14ac:dyDescent="0.25"/>
    <row r="9472" s="3" customFormat="1" x14ac:dyDescent="0.25"/>
    <row r="9473" s="3" customFormat="1" x14ac:dyDescent="0.25"/>
    <row r="9474" s="3" customFormat="1" x14ac:dyDescent="0.25"/>
    <row r="9475" s="3" customFormat="1" x14ac:dyDescent="0.25"/>
    <row r="9476" s="3" customFormat="1" x14ac:dyDescent="0.25"/>
    <row r="9477" s="3" customFormat="1" x14ac:dyDescent="0.25"/>
    <row r="9478" s="3" customFormat="1" x14ac:dyDescent="0.25"/>
    <row r="9479" s="3" customFormat="1" x14ac:dyDescent="0.25"/>
    <row r="9480" s="3" customFormat="1" x14ac:dyDescent="0.25"/>
    <row r="9481" s="3" customFormat="1" x14ac:dyDescent="0.25"/>
    <row r="9482" s="3" customFormat="1" x14ac:dyDescent="0.25"/>
    <row r="9483" s="3" customFormat="1" x14ac:dyDescent="0.25"/>
    <row r="9484" s="3" customFormat="1" x14ac:dyDescent="0.25"/>
    <row r="9485" s="3" customFormat="1" x14ac:dyDescent="0.25"/>
    <row r="9486" s="3" customFormat="1" x14ac:dyDescent="0.25"/>
    <row r="9487" s="3" customFormat="1" x14ac:dyDescent="0.25"/>
    <row r="9488" s="3" customFormat="1" x14ac:dyDescent="0.25"/>
    <row r="9489" s="3" customFormat="1" x14ac:dyDescent="0.25"/>
    <row r="9490" s="3" customFormat="1" x14ac:dyDescent="0.25"/>
    <row r="9491" s="3" customFormat="1" x14ac:dyDescent="0.25"/>
    <row r="9492" s="3" customFormat="1" x14ac:dyDescent="0.25"/>
    <row r="9493" s="3" customFormat="1" x14ac:dyDescent="0.25"/>
    <row r="9494" s="3" customFormat="1" x14ac:dyDescent="0.25"/>
    <row r="9495" s="3" customFormat="1" x14ac:dyDescent="0.25"/>
    <row r="9496" s="3" customFormat="1" x14ac:dyDescent="0.25"/>
    <row r="9497" s="3" customFormat="1" x14ac:dyDescent="0.25"/>
    <row r="9498" s="3" customFormat="1" x14ac:dyDescent="0.25"/>
    <row r="9499" s="3" customFormat="1" x14ac:dyDescent="0.25"/>
    <row r="9500" s="3" customFormat="1" x14ac:dyDescent="0.25"/>
    <row r="9501" s="3" customFormat="1" x14ac:dyDescent="0.25"/>
    <row r="9502" s="3" customFormat="1" x14ac:dyDescent="0.25"/>
    <row r="9503" s="3" customFormat="1" x14ac:dyDescent="0.25"/>
    <row r="9504" s="3" customFormat="1" x14ac:dyDescent="0.25"/>
    <row r="9505" s="3" customFormat="1" x14ac:dyDescent="0.25"/>
    <row r="9506" s="3" customFormat="1" x14ac:dyDescent="0.25"/>
    <row r="9507" s="3" customFormat="1" x14ac:dyDescent="0.25"/>
    <row r="9508" s="3" customFormat="1" x14ac:dyDescent="0.25"/>
    <row r="9509" s="3" customFormat="1" x14ac:dyDescent="0.25"/>
    <row r="9510" s="3" customFormat="1" x14ac:dyDescent="0.25"/>
    <row r="9511" s="3" customFormat="1" x14ac:dyDescent="0.25"/>
    <row r="9512" s="3" customFormat="1" x14ac:dyDescent="0.25"/>
    <row r="9513" s="3" customFormat="1" x14ac:dyDescent="0.25"/>
    <row r="9514" s="3" customFormat="1" x14ac:dyDescent="0.25"/>
    <row r="9515" s="3" customFormat="1" x14ac:dyDescent="0.25"/>
    <row r="9516" s="3" customFormat="1" x14ac:dyDescent="0.25"/>
    <row r="9517" s="3" customFormat="1" x14ac:dyDescent="0.25"/>
    <row r="9518" s="3" customFormat="1" x14ac:dyDescent="0.25"/>
    <row r="9519" s="3" customFormat="1" x14ac:dyDescent="0.25"/>
    <row r="9520" s="3" customFormat="1" x14ac:dyDescent="0.25"/>
    <row r="9521" s="3" customFormat="1" x14ac:dyDescent="0.25"/>
    <row r="9522" s="3" customFormat="1" x14ac:dyDescent="0.25"/>
    <row r="9523" s="3" customFormat="1" x14ac:dyDescent="0.25"/>
    <row r="9524" s="3" customFormat="1" x14ac:dyDescent="0.25"/>
    <row r="9525" s="3" customFormat="1" x14ac:dyDescent="0.25"/>
    <row r="9526" s="3" customFormat="1" x14ac:dyDescent="0.25"/>
    <row r="9527" s="3" customFormat="1" x14ac:dyDescent="0.25"/>
    <row r="9528" s="3" customFormat="1" x14ac:dyDescent="0.25"/>
    <row r="9529" s="3" customFormat="1" x14ac:dyDescent="0.25"/>
    <row r="9530" s="3" customFormat="1" x14ac:dyDescent="0.25"/>
    <row r="9531" s="3" customFormat="1" x14ac:dyDescent="0.25"/>
    <row r="9532" s="3" customFormat="1" x14ac:dyDescent="0.25"/>
    <row r="9533" s="3" customFormat="1" x14ac:dyDescent="0.25"/>
    <row r="9534" s="3" customFormat="1" x14ac:dyDescent="0.25"/>
    <row r="9535" s="3" customFormat="1" x14ac:dyDescent="0.25"/>
    <row r="9536" s="3" customFormat="1" x14ac:dyDescent="0.25"/>
    <row r="9537" s="3" customFormat="1" x14ac:dyDescent="0.25"/>
    <row r="9538" s="3" customFormat="1" x14ac:dyDescent="0.25"/>
    <row r="9539" s="3" customFormat="1" x14ac:dyDescent="0.25"/>
    <row r="9540" s="3" customFormat="1" x14ac:dyDescent="0.25"/>
    <row r="9541" s="3" customFormat="1" x14ac:dyDescent="0.25"/>
    <row r="9542" s="3" customFormat="1" x14ac:dyDescent="0.25"/>
    <row r="9543" s="3" customFormat="1" x14ac:dyDescent="0.25"/>
    <row r="9544" s="3" customFormat="1" x14ac:dyDescent="0.25"/>
    <row r="9545" s="3" customFormat="1" x14ac:dyDescent="0.25"/>
    <row r="9546" s="3" customFormat="1" x14ac:dyDescent="0.25"/>
    <row r="9547" s="3" customFormat="1" x14ac:dyDescent="0.25"/>
    <row r="9548" s="3" customFormat="1" x14ac:dyDescent="0.25"/>
    <row r="9549" s="3" customFormat="1" x14ac:dyDescent="0.25"/>
    <row r="9550" s="3" customFormat="1" x14ac:dyDescent="0.25"/>
    <row r="9551" s="3" customFormat="1" x14ac:dyDescent="0.25"/>
    <row r="9552" s="3" customFormat="1" x14ac:dyDescent="0.25"/>
    <row r="9553" s="3" customFormat="1" x14ac:dyDescent="0.25"/>
    <row r="9554" s="3" customFormat="1" x14ac:dyDescent="0.25"/>
    <row r="9555" s="3" customFormat="1" x14ac:dyDescent="0.25"/>
    <row r="9556" s="3" customFormat="1" x14ac:dyDescent="0.25"/>
    <row r="9557" s="3" customFormat="1" x14ac:dyDescent="0.25"/>
    <row r="9558" s="3" customFormat="1" x14ac:dyDescent="0.25"/>
    <row r="9559" s="3" customFormat="1" x14ac:dyDescent="0.25"/>
    <row r="9560" s="3" customFormat="1" x14ac:dyDescent="0.25"/>
    <row r="9561" s="3" customFormat="1" x14ac:dyDescent="0.25"/>
    <row r="9562" s="3" customFormat="1" x14ac:dyDescent="0.25"/>
    <row r="9563" s="3" customFormat="1" x14ac:dyDescent="0.25"/>
    <row r="9564" s="3" customFormat="1" x14ac:dyDescent="0.25"/>
    <row r="9565" s="3" customFormat="1" x14ac:dyDescent="0.25"/>
    <row r="9566" s="3" customFormat="1" x14ac:dyDescent="0.25"/>
    <row r="9567" s="3" customFormat="1" x14ac:dyDescent="0.25"/>
    <row r="9568" s="3" customFormat="1" x14ac:dyDescent="0.25"/>
    <row r="9569" s="3" customFormat="1" x14ac:dyDescent="0.25"/>
    <row r="9570" s="3" customFormat="1" x14ac:dyDescent="0.25"/>
    <row r="9571" s="3" customFormat="1" x14ac:dyDescent="0.25"/>
    <row r="9572" s="3" customFormat="1" x14ac:dyDescent="0.25"/>
    <row r="9573" s="3" customFormat="1" x14ac:dyDescent="0.25"/>
    <row r="9574" s="3" customFormat="1" x14ac:dyDescent="0.25"/>
    <row r="9575" s="3" customFormat="1" x14ac:dyDescent="0.25"/>
    <row r="9576" s="3" customFormat="1" x14ac:dyDescent="0.25"/>
    <row r="9577" s="3" customFormat="1" x14ac:dyDescent="0.25"/>
    <row r="9578" s="3" customFormat="1" x14ac:dyDescent="0.25"/>
    <row r="9579" s="3" customFormat="1" x14ac:dyDescent="0.25"/>
    <row r="9580" s="3" customFormat="1" x14ac:dyDescent="0.25"/>
    <row r="9581" s="3" customFormat="1" x14ac:dyDescent="0.25"/>
    <row r="9582" s="3" customFormat="1" x14ac:dyDescent="0.25"/>
    <row r="9583" s="3" customFormat="1" x14ac:dyDescent="0.25"/>
    <row r="9584" s="3" customFormat="1" x14ac:dyDescent="0.25"/>
    <row r="9585" s="3" customFormat="1" x14ac:dyDescent="0.25"/>
    <row r="9586" s="3" customFormat="1" x14ac:dyDescent="0.25"/>
    <row r="9587" s="3" customFormat="1" x14ac:dyDescent="0.25"/>
    <row r="9588" s="3" customFormat="1" x14ac:dyDescent="0.25"/>
    <row r="9589" s="3" customFormat="1" x14ac:dyDescent="0.25"/>
    <row r="9590" s="3" customFormat="1" x14ac:dyDescent="0.25"/>
    <row r="9591" s="3" customFormat="1" x14ac:dyDescent="0.25"/>
    <row r="9592" s="3" customFormat="1" x14ac:dyDescent="0.25"/>
    <row r="9593" s="3" customFormat="1" x14ac:dyDescent="0.25"/>
    <row r="9594" s="3" customFormat="1" x14ac:dyDescent="0.25"/>
    <row r="9595" s="3" customFormat="1" x14ac:dyDescent="0.25"/>
    <row r="9596" s="3" customFormat="1" x14ac:dyDescent="0.25"/>
    <row r="9597" s="3" customFormat="1" x14ac:dyDescent="0.25"/>
    <row r="9598" s="3" customFormat="1" x14ac:dyDescent="0.25"/>
    <row r="9599" s="3" customFormat="1" x14ac:dyDescent="0.25"/>
    <row r="9600" s="3" customFormat="1" x14ac:dyDescent="0.25"/>
    <row r="9601" s="3" customFormat="1" x14ac:dyDescent="0.25"/>
    <row r="9602" s="3" customFormat="1" x14ac:dyDescent="0.25"/>
    <row r="9603" s="3" customFormat="1" x14ac:dyDescent="0.25"/>
    <row r="9604" s="3" customFormat="1" x14ac:dyDescent="0.25"/>
    <row r="9605" s="3" customFormat="1" x14ac:dyDescent="0.25"/>
    <row r="9606" s="3" customFormat="1" x14ac:dyDescent="0.25"/>
    <row r="9607" s="3" customFormat="1" x14ac:dyDescent="0.25"/>
    <row r="9608" s="3" customFormat="1" x14ac:dyDescent="0.25"/>
    <row r="9609" s="3" customFormat="1" x14ac:dyDescent="0.25"/>
    <row r="9610" s="3" customFormat="1" x14ac:dyDescent="0.25"/>
    <row r="9611" s="3" customFormat="1" x14ac:dyDescent="0.25"/>
    <row r="9612" s="3" customFormat="1" x14ac:dyDescent="0.25"/>
    <row r="9613" s="3" customFormat="1" x14ac:dyDescent="0.25"/>
    <row r="9614" s="3" customFormat="1" x14ac:dyDescent="0.25"/>
    <row r="9615" s="3" customFormat="1" x14ac:dyDescent="0.25"/>
    <row r="9616" s="3" customFormat="1" x14ac:dyDescent="0.25"/>
    <row r="9617" s="3" customFormat="1" x14ac:dyDescent="0.25"/>
    <row r="9618" s="3" customFormat="1" x14ac:dyDescent="0.25"/>
    <row r="9619" s="3" customFormat="1" x14ac:dyDescent="0.25"/>
    <row r="9620" s="3" customFormat="1" x14ac:dyDescent="0.25"/>
    <row r="9621" s="3" customFormat="1" x14ac:dyDescent="0.25"/>
    <row r="9622" s="3" customFormat="1" x14ac:dyDescent="0.25"/>
    <row r="9623" s="3" customFormat="1" x14ac:dyDescent="0.25"/>
    <row r="9624" s="3" customFormat="1" x14ac:dyDescent="0.25"/>
    <row r="9625" s="3" customFormat="1" x14ac:dyDescent="0.25"/>
    <row r="9626" s="3" customFormat="1" x14ac:dyDescent="0.25"/>
    <row r="9627" s="3" customFormat="1" x14ac:dyDescent="0.25"/>
    <row r="9628" s="3" customFormat="1" x14ac:dyDescent="0.25"/>
    <row r="9629" s="3" customFormat="1" x14ac:dyDescent="0.25"/>
    <row r="9630" s="3" customFormat="1" x14ac:dyDescent="0.25"/>
    <row r="9631" s="3" customFormat="1" x14ac:dyDescent="0.25"/>
    <row r="9632" s="3" customFormat="1" x14ac:dyDescent="0.25"/>
    <row r="9633" s="3" customFormat="1" x14ac:dyDescent="0.25"/>
    <row r="9634" s="3" customFormat="1" x14ac:dyDescent="0.25"/>
    <row r="9635" s="3" customFormat="1" x14ac:dyDescent="0.25"/>
    <row r="9636" s="3" customFormat="1" x14ac:dyDescent="0.25"/>
    <row r="9637" s="3" customFormat="1" x14ac:dyDescent="0.25"/>
    <row r="9638" s="3" customFormat="1" x14ac:dyDescent="0.25"/>
    <row r="9639" s="3" customFormat="1" x14ac:dyDescent="0.25"/>
    <row r="9640" s="3" customFormat="1" x14ac:dyDescent="0.25"/>
    <row r="9641" s="3" customFormat="1" x14ac:dyDescent="0.25"/>
    <row r="9642" s="3" customFormat="1" x14ac:dyDescent="0.25"/>
    <row r="9643" s="3" customFormat="1" x14ac:dyDescent="0.25"/>
    <row r="9644" s="3" customFormat="1" x14ac:dyDescent="0.25"/>
    <row r="9645" s="3" customFormat="1" x14ac:dyDescent="0.25"/>
    <row r="9646" s="3" customFormat="1" x14ac:dyDescent="0.25"/>
    <row r="9647" s="3" customFormat="1" x14ac:dyDescent="0.25"/>
    <row r="9648" s="3" customFormat="1" x14ac:dyDescent="0.25"/>
    <row r="9649" s="3" customFormat="1" x14ac:dyDescent="0.25"/>
    <row r="9650" s="3" customFormat="1" x14ac:dyDescent="0.25"/>
    <row r="9651" s="3" customFormat="1" x14ac:dyDescent="0.25"/>
    <row r="9652" s="3" customFormat="1" x14ac:dyDescent="0.25"/>
    <row r="9653" s="3" customFormat="1" x14ac:dyDescent="0.25"/>
    <row r="9654" s="3" customFormat="1" x14ac:dyDescent="0.25"/>
    <row r="9655" s="3" customFormat="1" x14ac:dyDescent="0.25"/>
    <row r="9656" s="3" customFormat="1" x14ac:dyDescent="0.25"/>
    <row r="9657" s="3" customFormat="1" x14ac:dyDescent="0.25"/>
    <row r="9658" s="3" customFormat="1" x14ac:dyDescent="0.25"/>
    <row r="9659" s="3" customFormat="1" x14ac:dyDescent="0.25"/>
    <row r="9660" s="3" customFormat="1" x14ac:dyDescent="0.25"/>
    <row r="9661" s="3" customFormat="1" x14ac:dyDescent="0.25"/>
    <row r="9662" s="3" customFormat="1" x14ac:dyDescent="0.25"/>
    <row r="9663" s="3" customFormat="1" x14ac:dyDescent="0.25"/>
    <row r="9664" s="3" customFormat="1" x14ac:dyDescent="0.25"/>
    <row r="9665" s="3" customFormat="1" x14ac:dyDescent="0.25"/>
    <row r="9666" s="3" customFormat="1" x14ac:dyDescent="0.25"/>
    <row r="9667" s="3" customFormat="1" x14ac:dyDescent="0.25"/>
    <row r="9668" s="3" customFormat="1" x14ac:dyDescent="0.25"/>
    <row r="9669" s="3" customFormat="1" x14ac:dyDescent="0.25"/>
    <row r="9670" s="3" customFormat="1" x14ac:dyDescent="0.25"/>
    <row r="9671" s="3" customFormat="1" x14ac:dyDescent="0.25"/>
    <row r="9672" s="3" customFormat="1" x14ac:dyDescent="0.25"/>
    <row r="9673" s="3" customFormat="1" x14ac:dyDescent="0.25"/>
    <row r="9674" s="3" customFormat="1" x14ac:dyDescent="0.25"/>
    <row r="9675" s="3" customFormat="1" x14ac:dyDescent="0.25"/>
    <row r="9676" s="3" customFormat="1" x14ac:dyDescent="0.25"/>
    <row r="9677" s="3" customFormat="1" x14ac:dyDescent="0.25"/>
    <row r="9678" s="3" customFormat="1" x14ac:dyDescent="0.25"/>
    <row r="9679" s="3" customFormat="1" x14ac:dyDescent="0.25"/>
    <row r="9680" s="3" customFormat="1" x14ac:dyDescent="0.25"/>
    <row r="9681" s="3" customFormat="1" x14ac:dyDescent="0.25"/>
    <row r="9682" s="3" customFormat="1" x14ac:dyDescent="0.25"/>
    <row r="9683" s="3" customFormat="1" x14ac:dyDescent="0.25"/>
    <row r="9684" s="3" customFormat="1" x14ac:dyDescent="0.25"/>
    <row r="9685" s="3" customFormat="1" x14ac:dyDescent="0.25"/>
    <row r="9686" s="3" customFormat="1" x14ac:dyDescent="0.25"/>
    <row r="9687" s="3" customFormat="1" x14ac:dyDescent="0.25"/>
    <row r="9688" s="3" customFormat="1" x14ac:dyDescent="0.25"/>
    <row r="9689" s="3" customFormat="1" x14ac:dyDescent="0.25"/>
    <row r="9690" s="3" customFormat="1" x14ac:dyDescent="0.25"/>
    <row r="9691" s="3" customFormat="1" x14ac:dyDescent="0.25"/>
    <row r="9692" s="3" customFormat="1" x14ac:dyDescent="0.25"/>
    <row r="9693" s="3" customFormat="1" x14ac:dyDescent="0.25"/>
    <row r="9694" s="3" customFormat="1" x14ac:dyDescent="0.25"/>
    <row r="9695" s="3" customFormat="1" x14ac:dyDescent="0.25"/>
    <row r="9696" s="3" customFormat="1" x14ac:dyDescent="0.25"/>
    <row r="9697" s="3" customFormat="1" x14ac:dyDescent="0.25"/>
    <row r="9698" s="3" customFormat="1" x14ac:dyDescent="0.25"/>
    <row r="9699" s="3" customFormat="1" x14ac:dyDescent="0.25"/>
    <row r="9700" s="3" customFormat="1" x14ac:dyDescent="0.25"/>
    <row r="9701" s="3" customFormat="1" x14ac:dyDescent="0.25"/>
    <row r="9702" s="3" customFormat="1" x14ac:dyDescent="0.25"/>
    <row r="9703" s="3" customFormat="1" x14ac:dyDescent="0.25"/>
    <row r="9704" s="3" customFormat="1" x14ac:dyDescent="0.25"/>
    <row r="9705" s="3" customFormat="1" x14ac:dyDescent="0.25"/>
    <row r="9706" s="3" customFormat="1" x14ac:dyDescent="0.25"/>
    <row r="9707" s="3" customFormat="1" x14ac:dyDescent="0.25"/>
    <row r="9708" s="3" customFormat="1" x14ac:dyDescent="0.25"/>
    <row r="9709" s="3" customFormat="1" x14ac:dyDescent="0.25"/>
    <row r="9710" s="3" customFormat="1" x14ac:dyDescent="0.25"/>
    <row r="9711" s="3" customFormat="1" x14ac:dyDescent="0.25"/>
    <row r="9712" s="3" customFormat="1" x14ac:dyDescent="0.25"/>
    <row r="9713" s="3" customFormat="1" x14ac:dyDescent="0.25"/>
    <row r="9714" s="3" customFormat="1" x14ac:dyDescent="0.25"/>
    <row r="9715" s="3" customFormat="1" x14ac:dyDescent="0.25"/>
    <row r="9716" s="3" customFormat="1" x14ac:dyDescent="0.25"/>
    <row r="9717" s="3" customFormat="1" x14ac:dyDescent="0.25"/>
    <row r="9718" s="3" customFormat="1" x14ac:dyDescent="0.25"/>
    <row r="9719" s="3" customFormat="1" x14ac:dyDescent="0.25"/>
    <row r="9720" s="3" customFormat="1" x14ac:dyDescent="0.25"/>
    <row r="9721" s="3" customFormat="1" x14ac:dyDescent="0.25"/>
    <row r="9722" s="3" customFormat="1" x14ac:dyDescent="0.25"/>
    <row r="9723" s="3" customFormat="1" x14ac:dyDescent="0.25"/>
    <row r="9724" s="3" customFormat="1" x14ac:dyDescent="0.25"/>
    <row r="9725" s="3" customFormat="1" x14ac:dyDescent="0.25"/>
    <row r="9726" s="3" customFormat="1" x14ac:dyDescent="0.25"/>
    <row r="9727" s="3" customFormat="1" x14ac:dyDescent="0.25"/>
    <row r="9728" s="3" customFormat="1" x14ac:dyDescent="0.25"/>
    <row r="9729" s="3" customFormat="1" x14ac:dyDescent="0.25"/>
    <row r="9730" s="3" customFormat="1" x14ac:dyDescent="0.25"/>
    <row r="9731" s="3" customFormat="1" x14ac:dyDescent="0.25"/>
    <row r="9732" s="3" customFormat="1" x14ac:dyDescent="0.25"/>
    <row r="9733" s="3" customFormat="1" x14ac:dyDescent="0.25"/>
    <row r="9734" s="3" customFormat="1" x14ac:dyDescent="0.25"/>
    <row r="9735" s="3" customFormat="1" x14ac:dyDescent="0.25"/>
    <row r="9736" s="3" customFormat="1" x14ac:dyDescent="0.25"/>
    <row r="9737" s="3" customFormat="1" x14ac:dyDescent="0.25"/>
    <row r="9738" s="3" customFormat="1" x14ac:dyDescent="0.25"/>
    <row r="9739" s="3" customFormat="1" x14ac:dyDescent="0.25"/>
    <row r="9740" s="3" customFormat="1" x14ac:dyDescent="0.25"/>
    <row r="9741" s="3" customFormat="1" x14ac:dyDescent="0.25"/>
    <row r="9742" s="3" customFormat="1" x14ac:dyDescent="0.25"/>
    <row r="9743" s="3" customFormat="1" x14ac:dyDescent="0.25"/>
    <row r="9744" s="3" customFormat="1" x14ac:dyDescent="0.25"/>
    <row r="9745" s="3" customFormat="1" x14ac:dyDescent="0.25"/>
    <row r="9746" s="3" customFormat="1" x14ac:dyDescent="0.25"/>
    <row r="9747" s="3" customFormat="1" x14ac:dyDescent="0.25"/>
    <row r="9748" s="3" customFormat="1" x14ac:dyDescent="0.25"/>
    <row r="9749" s="3" customFormat="1" x14ac:dyDescent="0.25"/>
    <row r="9750" s="3" customFormat="1" x14ac:dyDescent="0.25"/>
    <row r="9751" s="3" customFormat="1" x14ac:dyDescent="0.25"/>
    <row r="9752" s="3" customFormat="1" x14ac:dyDescent="0.25"/>
    <row r="9753" s="3" customFormat="1" x14ac:dyDescent="0.25"/>
    <row r="9754" s="3" customFormat="1" x14ac:dyDescent="0.25"/>
    <row r="9755" s="3" customFormat="1" x14ac:dyDescent="0.25"/>
    <row r="9756" s="3" customFormat="1" x14ac:dyDescent="0.25"/>
    <row r="9757" s="3" customFormat="1" x14ac:dyDescent="0.25"/>
    <row r="9758" s="3" customFormat="1" x14ac:dyDescent="0.25"/>
    <row r="9759" s="3" customFormat="1" x14ac:dyDescent="0.25"/>
    <row r="9760" s="3" customFormat="1" x14ac:dyDescent="0.25"/>
    <row r="9761" s="3" customFormat="1" x14ac:dyDescent="0.25"/>
    <row r="9762" s="3" customFormat="1" x14ac:dyDescent="0.25"/>
    <row r="9763" s="3" customFormat="1" x14ac:dyDescent="0.25"/>
    <row r="9764" s="3" customFormat="1" x14ac:dyDescent="0.25"/>
    <row r="9765" s="3" customFormat="1" x14ac:dyDescent="0.25"/>
    <row r="9766" s="3" customFormat="1" x14ac:dyDescent="0.25"/>
    <row r="9767" s="3" customFormat="1" x14ac:dyDescent="0.25"/>
    <row r="9768" s="3" customFormat="1" x14ac:dyDescent="0.25"/>
    <row r="9769" s="3" customFormat="1" x14ac:dyDescent="0.25"/>
    <row r="9770" s="3" customFormat="1" x14ac:dyDescent="0.25"/>
    <row r="9771" s="3" customFormat="1" x14ac:dyDescent="0.25"/>
    <row r="9772" s="3" customFormat="1" x14ac:dyDescent="0.25"/>
    <row r="9773" s="3" customFormat="1" x14ac:dyDescent="0.25"/>
    <row r="9774" s="3" customFormat="1" x14ac:dyDescent="0.25"/>
    <row r="9775" s="3" customFormat="1" x14ac:dyDescent="0.25"/>
    <row r="9776" s="3" customFormat="1" x14ac:dyDescent="0.25"/>
    <row r="9777" s="3" customFormat="1" x14ac:dyDescent="0.25"/>
    <row r="9778" s="3" customFormat="1" x14ac:dyDescent="0.25"/>
    <row r="9779" s="3" customFormat="1" x14ac:dyDescent="0.25"/>
    <row r="9780" s="3" customFormat="1" x14ac:dyDescent="0.25"/>
    <row r="9781" s="3" customFormat="1" x14ac:dyDescent="0.25"/>
    <row r="9782" s="3" customFormat="1" x14ac:dyDescent="0.25"/>
    <row r="9783" s="3" customFormat="1" x14ac:dyDescent="0.25"/>
    <row r="9784" s="3" customFormat="1" x14ac:dyDescent="0.25"/>
    <row r="9785" s="3" customFormat="1" x14ac:dyDescent="0.25"/>
    <row r="9786" s="3" customFormat="1" x14ac:dyDescent="0.25"/>
    <row r="9787" s="3" customFormat="1" x14ac:dyDescent="0.25"/>
    <row r="9788" s="3" customFormat="1" x14ac:dyDescent="0.25"/>
    <row r="9789" s="3" customFormat="1" x14ac:dyDescent="0.25"/>
    <row r="9790" s="3" customFormat="1" x14ac:dyDescent="0.25"/>
    <row r="9791" s="3" customFormat="1" x14ac:dyDescent="0.25"/>
    <row r="9792" s="3" customFormat="1" x14ac:dyDescent="0.25"/>
    <row r="9793" s="3" customFormat="1" x14ac:dyDescent="0.25"/>
    <row r="9794" s="3" customFormat="1" x14ac:dyDescent="0.25"/>
    <row r="9795" s="3" customFormat="1" x14ac:dyDescent="0.25"/>
    <row r="9796" s="3" customFormat="1" x14ac:dyDescent="0.25"/>
    <row r="9797" s="3" customFormat="1" x14ac:dyDescent="0.25"/>
    <row r="9798" s="3" customFormat="1" x14ac:dyDescent="0.25"/>
    <row r="9799" s="3" customFormat="1" x14ac:dyDescent="0.25"/>
    <row r="9800" s="3" customFormat="1" x14ac:dyDescent="0.25"/>
    <row r="9801" s="3" customFormat="1" x14ac:dyDescent="0.25"/>
    <row r="9802" s="3" customFormat="1" x14ac:dyDescent="0.25"/>
    <row r="9803" s="3" customFormat="1" x14ac:dyDescent="0.25"/>
    <row r="9804" s="3" customFormat="1" x14ac:dyDescent="0.25"/>
    <row r="9805" s="3" customFormat="1" x14ac:dyDescent="0.25"/>
    <row r="9806" s="3" customFormat="1" x14ac:dyDescent="0.25"/>
    <row r="9807" s="3" customFormat="1" x14ac:dyDescent="0.25"/>
    <row r="9808" s="3" customFormat="1" x14ac:dyDescent="0.25"/>
    <row r="9809" s="3" customFormat="1" x14ac:dyDescent="0.25"/>
    <row r="9810" s="3" customFormat="1" x14ac:dyDescent="0.25"/>
    <row r="9811" s="3" customFormat="1" x14ac:dyDescent="0.25"/>
    <row r="9812" s="3" customFormat="1" x14ac:dyDescent="0.25"/>
    <row r="9813" s="3" customFormat="1" x14ac:dyDescent="0.25"/>
    <row r="9814" s="3" customFormat="1" x14ac:dyDescent="0.25"/>
    <row r="9815" s="3" customFormat="1" x14ac:dyDescent="0.25"/>
    <row r="9816" s="3" customFormat="1" x14ac:dyDescent="0.25"/>
    <row r="9817" s="3" customFormat="1" x14ac:dyDescent="0.25"/>
    <row r="9818" s="3" customFormat="1" x14ac:dyDescent="0.25"/>
    <row r="9819" s="3" customFormat="1" x14ac:dyDescent="0.25"/>
    <row r="9820" s="3" customFormat="1" x14ac:dyDescent="0.25"/>
    <row r="9821" s="3" customFormat="1" x14ac:dyDescent="0.25"/>
    <row r="9822" s="3" customFormat="1" x14ac:dyDescent="0.25"/>
    <row r="9823" s="3" customFormat="1" x14ac:dyDescent="0.25"/>
    <row r="9824" s="3" customFormat="1" x14ac:dyDescent="0.25"/>
    <row r="9825" s="3" customFormat="1" x14ac:dyDescent="0.25"/>
    <row r="9826" s="3" customFormat="1" x14ac:dyDescent="0.25"/>
    <row r="9827" s="3" customFormat="1" x14ac:dyDescent="0.25"/>
    <row r="9828" s="3" customFormat="1" x14ac:dyDescent="0.25"/>
    <row r="9829" s="3" customFormat="1" x14ac:dyDescent="0.25"/>
    <row r="9830" s="3" customFormat="1" x14ac:dyDescent="0.25"/>
    <row r="9831" s="3" customFormat="1" x14ac:dyDescent="0.25"/>
    <row r="9832" s="3" customFormat="1" x14ac:dyDescent="0.25"/>
    <row r="9833" s="3" customFormat="1" x14ac:dyDescent="0.25"/>
    <row r="9834" s="3" customFormat="1" x14ac:dyDescent="0.25"/>
    <row r="9835" s="3" customFormat="1" x14ac:dyDescent="0.25"/>
    <row r="9836" s="3" customFormat="1" x14ac:dyDescent="0.25"/>
    <row r="9837" s="3" customFormat="1" x14ac:dyDescent="0.25"/>
    <row r="9838" s="3" customFormat="1" x14ac:dyDescent="0.25"/>
    <row r="9839" s="3" customFormat="1" x14ac:dyDescent="0.25"/>
    <row r="9840" s="3" customFormat="1" x14ac:dyDescent="0.25"/>
    <row r="9841" s="3" customFormat="1" x14ac:dyDescent="0.25"/>
    <row r="9842" s="3" customFormat="1" x14ac:dyDescent="0.25"/>
    <row r="9843" s="3" customFormat="1" x14ac:dyDescent="0.25"/>
    <row r="9844" s="3" customFormat="1" x14ac:dyDescent="0.25"/>
    <row r="9845" s="3" customFormat="1" x14ac:dyDescent="0.25"/>
    <row r="9846" s="3" customFormat="1" x14ac:dyDescent="0.25"/>
    <row r="9847" s="3" customFormat="1" x14ac:dyDescent="0.25"/>
    <row r="9848" s="3" customFormat="1" x14ac:dyDescent="0.25"/>
    <row r="9849" s="3" customFormat="1" x14ac:dyDescent="0.25"/>
    <row r="9850" s="3" customFormat="1" x14ac:dyDescent="0.25"/>
    <row r="9851" s="3" customFormat="1" x14ac:dyDescent="0.25"/>
    <row r="9852" s="3" customFormat="1" x14ac:dyDescent="0.25"/>
    <row r="9853" s="3" customFormat="1" x14ac:dyDescent="0.25"/>
    <row r="9854" s="3" customFormat="1" x14ac:dyDescent="0.25"/>
    <row r="9855" s="3" customFormat="1" x14ac:dyDescent="0.25"/>
    <row r="9856" s="3" customFormat="1" x14ac:dyDescent="0.25"/>
    <row r="9857" s="3" customFormat="1" x14ac:dyDescent="0.25"/>
    <row r="9858" s="3" customFormat="1" x14ac:dyDescent="0.25"/>
    <row r="9859" s="3" customFormat="1" x14ac:dyDescent="0.25"/>
    <row r="9860" s="3" customFormat="1" x14ac:dyDescent="0.25"/>
    <row r="9861" s="3" customFormat="1" x14ac:dyDescent="0.25"/>
    <row r="9862" s="3" customFormat="1" x14ac:dyDescent="0.25"/>
    <row r="9863" s="3" customFormat="1" x14ac:dyDescent="0.25"/>
    <row r="9864" s="3" customFormat="1" x14ac:dyDescent="0.25"/>
    <row r="9865" s="3" customFormat="1" x14ac:dyDescent="0.25"/>
    <row r="9866" s="3" customFormat="1" x14ac:dyDescent="0.25"/>
    <row r="9867" s="3" customFormat="1" x14ac:dyDescent="0.25"/>
    <row r="9868" s="3" customFormat="1" x14ac:dyDescent="0.25"/>
    <row r="9869" s="3" customFormat="1" x14ac:dyDescent="0.25"/>
    <row r="9870" s="3" customFormat="1" x14ac:dyDescent="0.25"/>
    <row r="9871" s="3" customFormat="1" x14ac:dyDescent="0.25"/>
    <row r="9872" s="3" customFormat="1" x14ac:dyDescent="0.25"/>
    <row r="9873" s="3" customFormat="1" x14ac:dyDescent="0.25"/>
    <row r="9874" s="3" customFormat="1" x14ac:dyDescent="0.25"/>
    <row r="9875" s="3" customFormat="1" x14ac:dyDescent="0.25"/>
    <row r="9876" s="3" customFormat="1" x14ac:dyDescent="0.25"/>
    <row r="9877" s="3" customFormat="1" x14ac:dyDescent="0.25"/>
    <row r="9878" s="3" customFormat="1" x14ac:dyDescent="0.25"/>
    <row r="9879" s="3" customFormat="1" x14ac:dyDescent="0.25"/>
    <row r="9880" s="3" customFormat="1" x14ac:dyDescent="0.25"/>
    <row r="9881" s="3" customFormat="1" x14ac:dyDescent="0.25"/>
    <row r="9882" s="3" customFormat="1" x14ac:dyDescent="0.25"/>
    <row r="9883" s="3" customFormat="1" x14ac:dyDescent="0.25"/>
    <row r="9884" s="3" customFormat="1" x14ac:dyDescent="0.25"/>
    <row r="9885" s="3" customFormat="1" x14ac:dyDescent="0.25"/>
    <row r="9886" s="3" customFormat="1" x14ac:dyDescent="0.25"/>
    <row r="9887" s="3" customFormat="1" x14ac:dyDescent="0.25"/>
    <row r="9888" s="3" customFormat="1" x14ac:dyDescent="0.25"/>
    <row r="9889" s="3" customFormat="1" x14ac:dyDescent="0.25"/>
    <row r="9890" s="3" customFormat="1" x14ac:dyDescent="0.25"/>
    <row r="9891" s="3" customFormat="1" x14ac:dyDescent="0.25"/>
    <row r="9892" s="3" customFormat="1" x14ac:dyDescent="0.25"/>
    <row r="9893" s="3" customFormat="1" x14ac:dyDescent="0.25"/>
    <row r="9894" s="3" customFormat="1" x14ac:dyDescent="0.25"/>
    <row r="9895" s="3" customFormat="1" x14ac:dyDescent="0.25"/>
    <row r="9896" s="3" customFormat="1" x14ac:dyDescent="0.25"/>
    <row r="9897" s="3" customFormat="1" x14ac:dyDescent="0.25"/>
    <row r="9898" s="3" customFormat="1" x14ac:dyDescent="0.25"/>
    <row r="9899" s="3" customFormat="1" x14ac:dyDescent="0.25"/>
    <row r="9900" s="3" customFormat="1" x14ac:dyDescent="0.25"/>
    <row r="9901" s="3" customFormat="1" x14ac:dyDescent="0.25"/>
    <row r="9902" s="3" customFormat="1" x14ac:dyDescent="0.25"/>
    <row r="9903" s="3" customFormat="1" x14ac:dyDescent="0.25"/>
    <row r="9904" s="3" customFormat="1" x14ac:dyDescent="0.25"/>
    <row r="9905" s="3" customFormat="1" x14ac:dyDescent="0.25"/>
    <row r="9906" s="3" customFormat="1" x14ac:dyDescent="0.25"/>
    <row r="9907" s="3" customFormat="1" x14ac:dyDescent="0.25"/>
    <row r="9908" s="3" customFormat="1" x14ac:dyDescent="0.25"/>
    <row r="9909" s="3" customFormat="1" x14ac:dyDescent="0.25"/>
    <row r="9910" s="3" customFormat="1" x14ac:dyDescent="0.25"/>
    <row r="9911" s="3" customFormat="1" x14ac:dyDescent="0.25"/>
    <row r="9912" s="3" customFormat="1" x14ac:dyDescent="0.25"/>
    <row r="9913" s="3" customFormat="1" x14ac:dyDescent="0.25"/>
    <row r="9914" s="3" customFormat="1" x14ac:dyDescent="0.25"/>
    <row r="9915" s="3" customFormat="1" x14ac:dyDescent="0.25"/>
    <row r="9916" s="3" customFormat="1" x14ac:dyDescent="0.25"/>
    <row r="9917" s="3" customFormat="1" x14ac:dyDescent="0.25"/>
    <row r="9918" s="3" customFormat="1" x14ac:dyDescent="0.25"/>
    <row r="9919" s="3" customFormat="1" x14ac:dyDescent="0.25"/>
    <row r="9920" s="3" customFormat="1" x14ac:dyDescent="0.25"/>
    <row r="9921" s="3" customFormat="1" x14ac:dyDescent="0.25"/>
    <row r="9922" s="3" customFormat="1" x14ac:dyDescent="0.25"/>
    <row r="9923" s="3" customFormat="1" x14ac:dyDescent="0.25"/>
    <row r="9924" s="3" customFormat="1" x14ac:dyDescent="0.25"/>
    <row r="9925" s="3" customFormat="1" x14ac:dyDescent="0.25"/>
    <row r="9926" s="3" customFormat="1" x14ac:dyDescent="0.25"/>
    <row r="9927" s="3" customFormat="1" x14ac:dyDescent="0.25"/>
    <row r="9928" s="3" customFormat="1" x14ac:dyDescent="0.25"/>
    <row r="9929" s="3" customFormat="1" x14ac:dyDescent="0.25"/>
    <row r="9930" s="3" customFormat="1" x14ac:dyDescent="0.25"/>
    <row r="9931" s="3" customFormat="1" x14ac:dyDescent="0.25"/>
    <row r="9932" s="3" customFormat="1" x14ac:dyDescent="0.25"/>
    <row r="9933" s="3" customFormat="1" x14ac:dyDescent="0.25"/>
    <row r="9934" s="3" customFormat="1" x14ac:dyDescent="0.25"/>
    <row r="9935" s="3" customFormat="1" x14ac:dyDescent="0.25"/>
    <row r="9936" s="3" customFormat="1" x14ac:dyDescent="0.25"/>
    <row r="9937" s="3" customFormat="1" x14ac:dyDescent="0.25"/>
    <row r="9938" s="3" customFormat="1" x14ac:dyDescent="0.25"/>
    <row r="9939" s="3" customFormat="1" x14ac:dyDescent="0.25"/>
    <row r="9940" s="3" customFormat="1" x14ac:dyDescent="0.25"/>
    <row r="9941" s="3" customFormat="1" x14ac:dyDescent="0.25"/>
    <row r="9942" s="3" customFormat="1" x14ac:dyDescent="0.25"/>
    <row r="9943" s="3" customFormat="1" x14ac:dyDescent="0.25"/>
    <row r="9944" s="3" customFormat="1" x14ac:dyDescent="0.25"/>
    <row r="9945" s="3" customFormat="1" x14ac:dyDescent="0.25"/>
    <row r="9946" s="3" customFormat="1" x14ac:dyDescent="0.25"/>
    <row r="9947" s="3" customFormat="1" x14ac:dyDescent="0.25"/>
    <row r="9948" s="3" customFormat="1" x14ac:dyDescent="0.25"/>
    <row r="9949" s="3" customFormat="1" x14ac:dyDescent="0.25"/>
    <row r="9950" s="3" customFormat="1" x14ac:dyDescent="0.25"/>
    <row r="9951" s="3" customFormat="1" x14ac:dyDescent="0.25"/>
    <row r="9952" s="3" customFormat="1" x14ac:dyDescent="0.25"/>
    <row r="9953" s="3" customFormat="1" x14ac:dyDescent="0.25"/>
    <row r="9954" s="3" customFormat="1" x14ac:dyDescent="0.25"/>
    <row r="9955" s="3" customFormat="1" x14ac:dyDescent="0.25"/>
    <row r="9956" s="3" customFormat="1" x14ac:dyDescent="0.25"/>
    <row r="9957" s="3" customFormat="1" x14ac:dyDescent="0.25"/>
    <row r="9958" s="3" customFormat="1" x14ac:dyDescent="0.25"/>
    <row r="9959" s="3" customFormat="1" x14ac:dyDescent="0.25"/>
    <row r="9960" s="3" customFormat="1" x14ac:dyDescent="0.25"/>
    <row r="9961" s="3" customFormat="1" x14ac:dyDescent="0.25"/>
    <row r="9962" s="3" customFormat="1" x14ac:dyDescent="0.25"/>
    <row r="9963" s="3" customFormat="1" x14ac:dyDescent="0.25"/>
    <row r="9964" s="3" customFormat="1" x14ac:dyDescent="0.25"/>
    <row r="9965" s="3" customFormat="1" x14ac:dyDescent="0.25"/>
    <row r="9966" s="3" customFormat="1" x14ac:dyDescent="0.25"/>
    <row r="9967" s="3" customFormat="1" x14ac:dyDescent="0.25"/>
    <row r="9968" s="3" customFormat="1" x14ac:dyDescent="0.25"/>
    <row r="9969" s="3" customFormat="1" x14ac:dyDescent="0.25"/>
    <row r="9970" s="3" customFormat="1" x14ac:dyDescent="0.25"/>
    <row r="9971" s="3" customFormat="1" x14ac:dyDescent="0.25"/>
    <row r="9972" s="3" customFormat="1" x14ac:dyDescent="0.25"/>
    <row r="9973" s="3" customFormat="1" x14ac:dyDescent="0.25"/>
    <row r="9974" s="3" customFormat="1" x14ac:dyDescent="0.25"/>
    <row r="9975" s="3" customFormat="1" x14ac:dyDescent="0.25"/>
    <row r="9976" s="3" customFormat="1" x14ac:dyDescent="0.25"/>
    <row r="9977" s="3" customFormat="1" x14ac:dyDescent="0.25"/>
    <row r="9978" s="3" customFormat="1" x14ac:dyDescent="0.25"/>
    <row r="9979" s="3" customFormat="1" x14ac:dyDescent="0.25"/>
    <row r="9980" s="3" customFormat="1" x14ac:dyDescent="0.25"/>
    <row r="9981" s="3" customFormat="1" x14ac:dyDescent="0.25"/>
    <row r="9982" s="3" customFormat="1" x14ac:dyDescent="0.25"/>
    <row r="9983" s="3" customFormat="1" x14ac:dyDescent="0.25"/>
    <row r="9984" s="3" customFormat="1" x14ac:dyDescent="0.25"/>
    <row r="9985" s="3" customFormat="1" x14ac:dyDescent="0.25"/>
    <row r="9986" s="3" customFormat="1" x14ac:dyDescent="0.25"/>
    <row r="9987" s="3" customFormat="1" x14ac:dyDescent="0.25"/>
    <row r="9988" s="3" customFormat="1" x14ac:dyDescent="0.25"/>
    <row r="9989" s="3" customFormat="1" x14ac:dyDescent="0.25"/>
    <row r="9990" s="3" customFormat="1" x14ac:dyDescent="0.25"/>
    <row r="9991" s="3" customFormat="1" x14ac:dyDescent="0.25"/>
    <row r="9992" s="3" customFormat="1" x14ac:dyDescent="0.25"/>
    <row r="9993" s="3" customFormat="1" x14ac:dyDescent="0.25"/>
    <row r="9994" s="3" customFormat="1" x14ac:dyDescent="0.25"/>
    <row r="9995" s="3" customFormat="1" x14ac:dyDescent="0.25"/>
    <row r="9996" s="3" customFormat="1" x14ac:dyDescent="0.25"/>
    <row r="9997" s="3" customFormat="1" x14ac:dyDescent="0.25"/>
    <row r="9998" s="3" customFormat="1" x14ac:dyDescent="0.25"/>
    <row r="9999" s="3" customFormat="1" x14ac:dyDescent="0.25"/>
    <row r="10000" s="3" customFormat="1" x14ac:dyDescent="0.25"/>
    <row r="10001" s="3" customFormat="1" x14ac:dyDescent="0.25"/>
    <row r="10002" s="3" customFormat="1" x14ac:dyDescent="0.25"/>
    <row r="10003" s="3" customFormat="1" x14ac:dyDescent="0.25"/>
    <row r="10004" s="3" customFormat="1" x14ac:dyDescent="0.25"/>
    <row r="10005" s="3" customFormat="1" x14ac:dyDescent="0.25"/>
    <row r="10006" s="3" customFormat="1" x14ac:dyDescent="0.25"/>
    <row r="10007" s="3" customFormat="1" x14ac:dyDescent="0.25"/>
    <row r="10008" s="3" customFormat="1" x14ac:dyDescent="0.25"/>
    <row r="10009" s="3" customFormat="1" x14ac:dyDescent="0.25"/>
    <row r="10010" s="3" customFormat="1" x14ac:dyDescent="0.25"/>
    <row r="10011" s="3" customFormat="1" x14ac:dyDescent="0.25"/>
    <row r="10012" s="3" customFormat="1" x14ac:dyDescent="0.25"/>
    <row r="10013" s="3" customFormat="1" x14ac:dyDescent="0.25"/>
    <row r="10014" s="3" customFormat="1" x14ac:dyDescent="0.25"/>
    <row r="10015" s="3" customFormat="1" x14ac:dyDescent="0.25"/>
    <row r="10016" s="3" customFormat="1" x14ac:dyDescent="0.25"/>
    <row r="10017" s="3" customFormat="1" x14ac:dyDescent="0.25"/>
    <row r="10018" s="3" customFormat="1" x14ac:dyDescent="0.25"/>
    <row r="10019" s="3" customFormat="1" x14ac:dyDescent="0.25"/>
    <row r="10020" s="3" customFormat="1" x14ac:dyDescent="0.25"/>
    <row r="10021" s="3" customFormat="1" x14ac:dyDescent="0.25"/>
    <row r="10022" s="3" customFormat="1" x14ac:dyDescent="0.25"/>
    <row r="10023" s="3" customFormat="1" x14ac:dyDescent="0.25"/>
    <row r="10024" s="3" customFormat="1" x14ac:dyDescent="0.25"/>
    <row r="10025" s="3" customFormat="1" x14ac:dyDescent="0.25"/>
    <row r="10026" s="3" customFormat="1" x14ac:dyDescent="0.25"/>
    <row r="10027" s="3" customFormat="1" x14ac:dyDescent="0.25"/>
    <row r="10028" s="3" customFormat="1" x14ac:dyDescent="0.25"/>
    <row r="10029" s="3" customFormat="1" x14ac:dyDescent="0.25"/>
    <row r="10030" s="3" customFormat="1" x14ac:dyDescent="0.25"/>
    <row r="10031" s="3" customFormat="1" x14ac:dyDescent="0.25"/>
    <row r="10032" s="3" customFormat="1" x14ac:dyDescent="0.25"/>
    <row r="10033" s="3" customFormat="1" x14ac:dyDescent="0.25"/>
    <row r="10034" s="3" customFormat="1" x14ac:dyDescent="0.25"/>
    <row r="10035" s="3" customFormat="1" x14ac:dyDescent="0.25"/>
    <row r="10036" s="3" customFormat="1" x14ac:dyDescent="0.25"/>
    <row r="10037" s="3" customFormat="1" x14ac:dyDescent="0.25"/>
    <row r="10038" s="3" customFormat="1" x14ac:dyDescent="0.25"/>
    <row r="10039" s="3" customFormat="1" x14ac:dyDescent="0.25"/>
    <row r="10040" s="3" customFormat="1" x14ac:dyDescent="0.25"/>
    <row r="10041" s="3" customFormat="1" x14ac:dyDescent="0.25"/>
    <row r="10042" s="3" customFormat="1" x14ac:dyDescent="0.25"/>
    <row r="10043" s="3" customFormat="1" x14ac:dyDescent="0.25"/>
    <row r="10044" s="3" customFormat="1" x14ac:dyDescent="0.25"/>
    <row r="10045" s="3" customFormat="1" x14ac:dyDescent="0.25"/>
    <row r="10046" s="3" customFormat="1" x14ac:dyDescent="0.25"/>
    <row r="10047" s="3" customFormat="1" x14ac:dyDescent="0.25"/>
    <row r="10048" s="3" customFormat="1" x14ac:dyDescent="0.25"/>
    <row r="10049" s="3" customFormat="1" x14ac:dyDescent="0.25"/>
    <row r="10050" s="3" customFormat="1" x14ac:dyDescent="0.25"/>
    <row r="10051" s="3" customFormat="1" x14ac:dyDescent="0.25"/>
    <row r="10052" s="3" customFormat="1" x14ac:dyDescent="0.25"/>
    <row r="10053" s="3" customFormat="1" x14ac:dyDescent="0.25"/>
    <row r="10054" s="3" customFormat="1" x14ac:dyDescent="0.25"/>
    <row r="10055" s="3" customFormat="1" x14ac:dyDescent="0.25"/>
    <row r="10056" s="3" customFormat="1" x14ac:dyDescent="0.25"/>
    <row r="10057" s="3" customFormat="1" x14ac:dyDescent="0.25"/>
    <row r="10058" s="3" customFormat="1" x14ac:dyDescent="0.25"/>
    <row r="10059" s="3" customFormat="1" x14ac:dyDescent="0.25"/>
    <row r="10060" s="3" customFormat="1" x14ac:dyDescent="0.25"/>
    <row r="10061" s="3" customFormat="1" x14ac:dyDescent="0.25"/>
    <row r="10062" s="3" customFormat="1" x14ac:dyDescent="0.25"/>
    <row r="10063" s="3" customFormat="1" x14ac:dyDescent="0.25"/>
    <row r="10064" s="3" customFormat="1" x14ac:dyDescent="0.25"/>
    <row r="10065" s="3" customFormat="1" x14ac:dyDescent="0.25"/>
    <row r="10066" s="3" customFormat="1" x14ac:dyDescent="0.25"/>
    <row r="10067" s="3" customFormat="1" x14ac:dyDescent="0.25"/>
    <row r="10068" s="3" customFormat="1" x14ac:dyDescent="0.25"/>
    <row r="10069" s="3" customFormat="1" x14ac:dyDescent="0.25"/>
    <row r="10070" s="3" customFormat="1" x14ac:dyDescent="0.25"/>
    <row r="10071" s="3" customFormat="1" x14ac:dyDescent="0.25"/>
    <row r="10072" s="3" customFormat="1" x14ac:dyDescent="0.25"/>
    <row r="10073" s="3" customFormat="1" x14ac:dyDescent="0.25"/>
    <row r="10074" s="3" customFormat="1" x14ac:dyDescent="0.25"/>
    <row r="10075" s="3" customFormat="1" x14ac:dyDescent="0.25"/>
    <row r="10076" s="3" customFormat="1" x14ac:dyDescent="0.25"/>
    <row r="10077" s="3" customFormat="1" x14ac:dyDescent="0.25"/>
    <row r="10078" s="3" customFormat="1" x14ac:dyDescent="0.25"/>
    <row r="10079" s="3" customFormat="1" x14ac:dyDescent="0.25"/>
    <row r="10080" s="3" customFormat="1" x14ac:dyDescent="0.25"/>
    <row r="10081" s="3" customFormat="1" x14ac:dyDescent="0.25"/>
    <row r="10082" s="3" customFormat="1" x14ac:dyDescent="0.25"/>
    <row r="10083" s="3" customFormat="1" x14ac:dyDescent="0.25"/>
    <row r="10084" s="3" customFormat="1" x14ac:dyDescent="0.25"/>
    <row r="10085" s="3" customFormat="1" x14ac:dyDescent="0.25"/>
    <row r="10086" s="3" customFormat="1" x14ac:dyDescent="0.25"/>
    <row r="10087" s="3" customFormat="1" x14ac:dyDescent="0.25"/>
    <row r="10088" s="3" customFormat="1" x14ac:dyDescent="0.25"/>
    <row r="10089" s="3" customFormat="1" x14ac:dyDescent="0.25"/>
    <row r="10090" s="3" customFormat="1" x14ac:dyDescent="0.25"/>
    <row r="10091" s="3" customFormat="1" x14ac:dyDescent="0.25"/>
    <row r="10092" s="3" customFormat="1" x14ac:dyDescent="0.25"/>
    <row r="10093" s="3" customFormat="1" x14ac:dyDescent="0.25"/>
    <row r="10094" s="3" customFormat="1" x14ac:dyDescent="0.25"/>
    <row r="10095" s="3" customFormat="1" x14ac:dyDescent="0.25"/>
    <row r="10096" s="3" customFormat="1" x14ac:dyDescent="0.25"/>
    <row r="10097" s="3" customFormat="1" x14ac:dyDescent="0.25"/>
    <row r="10098" s="3" customFormat="1" x14ac:dyDescent="0.25"/>
    <row r="10099" s="3" customFormat="1" x14ac:dyDescent="0.25"/>
    <row r="10100" s="3" customFormat="1" x14ac:dyDescent="0.25"/>
    <row r="10101" s="3" customFormat="1" x14ac:dyDescent="0.25"/>
    <row r="10102" s="3" customFormat="1" x14ac:dyDescent="0.25"/>
    <row r="10103" s="3" customFormat="1" x14ac:dyDescent="0.25"/>
    <row r="10104" s="3" customFormat="1" x14ac:dyDescent="0.25"/>
    <row r="10105" s="3" customFormat="1" x14ac:dyDescent="0.25"/>
    <row r="10106" s="3" customFormat="1" x14ac:dyDescent="0.25"/>
    <row r="10107" s="3" customFormat="1" x14ac:dyDescent="0.25"/>
    <row r="10108" s="3" customFormat="1" x14ac:dyDescent="0.25"/>
    <row r="10109" s="3" customFormat="1" x14ac:dyDescent="0.25"/>
    <row r="10110" s="3" customFormat="1" x14ac:dyDescent="0.25"/>
    <row r="10111" s="3" customFormat="1" x14ac:dyDescent="0.25"/>
    <row r="10112" s="3" customFormat="1" x14ac:dyDescent="0.25"/>
    <row r="10113" s="3" customFormat="1" x14ac:dyDescent="0.25"/>
    <row r="10114" s="3" customFormat="1" x14ac:dyDescent="0.25"/>
    <row r="10115" s="3" customFormat="1" x14ac:dyDescent="0.25"/>
    <row r="10116" s="3" customFormat="1" x14ac:dyDescent="0.25"/>
    <row r="10117" s="3" customFormat="1" x14ac:dyDescent="0.25"/>
    <row r="10118" s="3" customFormat="1" x14ac:dyDescent="0.25"/>
    <row r="10119" s="3" customFormat="1" x14ac:dyDescent="0.25"/>
    <row r="10120" s="3" customFormat="1" x14ac:dyDescent="0.25"/>
    <row r="10121" s="3" customFormat="1" x14ac:dyDescent="0.25"/>
    <row r="10122" s="3" customFormat="1" x14ac:dyDescent="0.25"/>
    <row r="10123" s="3" customFormat="1" x14ac:dyDescent="0.25"/>
    <row r="10124" s="3" customFormat="1" x14ac:dyDescent="0.25"/>
    <row r="10125" s="3" customFormat="1" x14ac:dyDescent="0.25"/>
    <row r="10126" s="3" customFormat="1" x14ac:dyDescent="0.25"/>
    <row r="10127" s="3" customFormat="1" x14ac:dyDescent="0.25"/>
    <row r="10128" s="3" customFormat="1" x14ac:dyDescent="0.25"/>
    <row r="10129" s="3" customFormat="1" x14ac:dyDescent="0.25"/>
    <row r="10130" s="3" customFormat="1" x14ac:dyDescent="0.25"/>
    <row r="10131" s="3" customFormat="1" x14ac:dyDescent="0.25"/>
    <row r="10132" s="3" customFormat="1" x14ac:dyDescent="0.25"/>
    <row r="10133" s="3" customFormat="1" x14ac:dyDescent="0.25"/>
    <row r="10134" s="3" customFormat="1" x14ac:dyDescent="0.25"/>
    <row r="10135" s="3" customFormat="1" x14ac:dyDescent="0.25"/>
    <row r="10136" s="3" customFormat="1" x14ac:dyDescent="0.25"/>
    <row r="10137" s="3" customFormat="1" x14ac:dyDescent="0.25"/>
    <row r="10138" s="3" customFormat="1" x14ac:dyDescent="0.25"/>
    <row r="10139" s="3" customFormat="1" x14ac:dyDescent="0.25"/>
    <row r="10140" s="3" customFormat="1" x14ac:dyDescent="0.25"/>
    <row r="10141" s="3" customFormat="1" x14ac:dyDescent="0.25"/>
    <row r="10142" s="3" customFormat="1" x14ac:dyDescent="0.25"/>
    <row r="10143" s="3" customFormat="1" x14ac:dyDescent="0.25"/>
    <row r="10144" s="3" customFormat="1" x14ac:dyDescent="0.25"/>
    <row r="10145" s="3" customFormat="1" x14ac:dyDescent="0.25"/>
    <row r="10146" s="3" customFormat="1" x14ac:dyDescent="0.25"/>
    <row r="10147" s="3" customFormat="1" x14ac:dyDescent="0.25"/>
    <row r="10148" s="3" customFormat="1" x14ac:dyDescent="0.25"/>
    <row r="10149" s="3" customFormat="1" x14ac:dyDescent="0.25"/>
    <row r="10150" s="3" customFormat="1" x14ac:dyDescent="0.25"/>
    <row r="10151" s="3" customFormat="1" x14ac:dyDescent="0.25"/>
    <row r="10152" s="3" customFormat="1" x14ac:dyDescent="0.25"/>
    <row r="10153" s="3" customFormat="1" x14ac:dyDescent="0.25"/>
    <row r="10154" s="3" customFormat="1" x14ac:dyDescent="0.25"/>
    <row r="10155" s="3" customFormat="1" x14ac:dyDescent="0.25"/>
    <row r="10156" s="3" customFormat="1" x14ac:dyDescent="0.25"/>
    <row r="10157" s="3" customFormat="1" x14ac:dyDescent="0.25"/>
    <row r="10158" s="3" customFormat="1" x14ac:dyDescent="0.25"/>
    <row r="10159" s="3" customFormat="1" x14ac:dyDescent="0.25"/>
    <row r="10160" s="3" customFormat="1" x14ac:dyDescent="0.25"/>
    <row r="10161" s="3" customFormat="1" x14ac:dyDescent="0.25"/>
    <row r="10162" s="3" customFormat="1" x14ac:dyDescent="0.25"/>
    <row r="10163" s="3" customFormat="1" x14ac:dyDescent="0.25"/>
    <row r="10164" s="3" customFormat="1" x14ac:dyDescent="0.25"/>
    <row r="10165" s="3" customFormat="1" x14ac:dyDescent="0.25"/>
    <row r="10166" s="3" customFormat="1" x14ac:dyDescent="0.25"/>
    <row r="10167" s="3" customFormat="1" x14ac:dyDescent="0.25"/>
    <row r="10168" s="3" customFormat="1" x14ac:dyDescent="0.25"/>
    <row r="10169" s="3" customFormat="1" x14ac:dyDescent="0.25"/>
    <row r="10170" s="3" customFormat="1" x14ac:dyDescent="0.25"/>
    <row r="10171" s="3" customFormat="1" x14ac:dyDescent="0.25"/>
    <row r="10172" s="3" customFormat="1" x14ac:dyDescent="0.25"/>
    <row r="10173" s="3" customFormat="1" x14ac:dyDescent="0.25"/>
    <row r="10174" s="3" customFormat="1" x14ac:dyDescent="0.25"/>
    <row r="10175" s="3" customFormat="1" x14ac:dyDescent="0.25"/>
    <row r="10176" s="3" customFormat="1" x14ac:dyDescent="0.25"/>
    <row r="10177" s="3" customFormat="1" x14ac:dyDescent="0.25"/>
    <row r="10178" s="3" customFormat="1" x14ac:dyDescent="0.25"/>
    <row r="10179" s="3" customFormat="1" x14ac:dyDescent="0.25"/>
    <row r="10180" s="3" customFormat="1" x14ac:dyDescent="0.25"/>
    <row r="10181" s="3" customFormat="1" x14ac:dyDescent="0.25"/>
    <row r="10182" s="3" customFormat="1" x14ac:dyDescent="0.25"/>
    <row r="10183" s="3" customFormat="1" x14ac:dyDescent="0.25"/>
    <row r="10184" s="3" customFormat="1" x14ac:dyDescent="0.25"/>
    <row r="10185" s="3" customFormat="1" x14ac:dyDescent="0.25"/>
    <row r="10186" s="3" customFormat="1" x14ac:dyDescent="0.25"/>
    <row r="10187" s="3" customFormat="1" x14ac:dyDescent="0.25"/>
    <row r="10188" s="3" customFormat="1" x14ac:dyDescent="0.25"/>
    <row r="10189" s="3" customFormat="1" x14ac:dyDescent="0.25"/>
    <row r="10190" s="3" customFormat="1" x14ac:dyDescent="0.25"/>
    <row r="10191" s="3" customFormat="1" x14ac:dyDescent="0.25"/>
    <row r="10192" s="3" customFormat="1" x14ac:dyDescent="0.25"/>
    <row r="10193" s="3" customFormat="1" x14ac:dyDescent="0.25"/>
    <row r="10194" s="3" customFormat="1" x14ac:dyDescent="0.25"/>
    <row r="10195" s="3" customFormat="1" x14ac:dyDescent="0.25"/>
    <row r="10196" s="3" customFormat="1" x14ac:dyDescent="0.25"/>
    <row r="10197" s="3" customFormat="1" x14ac:dyDescent="0.25"/>
    <row r="10198" s="3" customFormat="1" x14ac:dyDescent="0.25"/>
    <row r="10199" s="3" customFormat="1" x14ac:dyDescent="0.25"/>
    <row r="10200" s="3" customFormat="1" x14ac:dyDescent="0.25"/>
    <row r="10201" s="3" customFormat="1" x14ac:dyDescent="0.25"/>
    <row r="10202" s="3" customFormat="1" x14ac:dyDescent="0.25"/>
    <row r="10203" s="3" customFormat="1" x14ac:dyDescent="0.25"/>
    <row r="10204" s="3" customFormat="1" x14ac:dyDescent="0.25"/>
    <row r="10205" s="3" customFormat="1" x14ac:dyDescent="0.25"/>
    <row r="10206" s="3" customFormat="1" x14ac:dyDescent="0.25"/>
    <row r="10207" s="3" customFormat="1" x14ac:dyDescent="0.25"/>
    <row r="10208" s="3" customFormat="1" x14ac:dyDescent="0.25"/>
    <row r="10209" s="3" customFormat="1" x14ac:dyDescent="0.25"/>
    <row r="10210" s="3" customFormat="1" x14ac:dyDescent="0.25"/>
    <row r="10211" s="3" customFormat="1" x14ac:dyDescent="0.25"/>
    <row r="10212" s="3" customFormat="1" x14ac:dyDescent="0.25"/>
    <row r="10213" s="3" customFormat="1" x14ac:dyDescent="0.25"/>
    <row r="10214" s="3" customFormat="1" x14ac:dyDescent="0.25"/>
    <row r="10215" s="3" customFormat="1" x14ac:dyDescent="0.25"/>
    <row r="10216" s="3" customFormat="1" x14ac:dyDescent="0.25"/>
    <row r="10217" s="3" customFormat="1" x14ac:dyDescent="0.25"/>
    <row r="10218" s="3" customFormat="1" x14ac:dyDescent="0.25"/>
    <row r="10219" s="3" customFormat="1" x14ac:dyDescent="0.25"/>
    <row r="10220" s="3" customFormat="1" x14ac:dyDescent="0.25"/>
    <row r="10221" s="3" customFormat="1" x14ac:dyDescent="0.25"/>
    <row r="10222" s="3" customFormat="1" x14ac:dyDescent="0.25"/>
    <row r="10223" s="3" customFormat="1" x14ac:dyDescent="0.25"/>
    <row r="10224" s="3" customFormat="1" x14ac:dyDescent="0.25"/>
    <row r="10225" s="3" customFormat="1" x14ac:dyDescent="0.25"/>
    <row r="10226" s="3" customFormat="1" x14ac:dyDescent="0.25"/>
    <row r="10227" s="3" customFormat="1" x14ac:dyDescent="0.25"/>
    <row r="10228" s="3" customFormat="1" x14ac:dyDescent="0.25"/>
    <row r="10229" s="3" customFormat="1" x14ac:dyDescent="0.25"/>
    <row r="10230" s="3" customFormat="1" x14ac:dyDescent="0.25"/>
    <row r="10231" s="3" customFormat="1" x14ac:dyDescent="0.25"/>
    <row r="10232" s="3" customFormat="1" x14ac:dyDescent="0.25"/>
    <row r="10233" s="3" customFormat="1" x14ac:dyDescent="0.25"/>
    <row r="10234" s="3" customFormat="1" x14ac:dyDescent="0.25"/>
    <row r="10235" s="3" customFormat="1" x14ac:dyDescent="0.25"/>
    <row r="10236" s="3" customFormat="1" x14ac:dyDescent="0.25"/>
    <row r="10237" s="3" customFormat="1" x14ac:dyDescent="0.25"/>
    <row r="10238" s="3" customFormat="1" x14ac:dyDescent="0.25"/>
    <row r="10239" s="3" customFormat="1" x14ac:dyDescent="0.25"/>
    <row r="10240" s="3" customFormat="1" x14ac:dyDescent="0.25"/>
    <row r="10241" s="3" customFormat="1" x14ac:dyDescent="0.25"/>
    <row r="10242" s="3" customFormat="1" x14ac:dyDescent="0.25"/>
    <row r="10243" s="3" customFormat="1" x14ac:dyDescent="0.25"/>
    <row r="10244" s="3" customFormat="1" x14ac:dyDescent="0.25"/>
    <row r="10245" s="3" customFormat="1" x14ac:dyDescent="0.25"/>
    <row r="10246" s="3" customFormat="1" x14ac:dyDescent="0.25"/>
    <row r="10247" s="3" customFormat="1" x14ac:dyDescent="0.25"/>
    <row r="10248" s="3" customFormat="1" x14ac:dyDescent="0.25"/>
    <row r="10249" s="3" customFormat="1" x14ac:dyDescent="0.25"/>
    <row r="10250" s="3" customFormat="1" x14ac:dyDescent="0.25"/>
    <row r="10251" s="3" customFormat="1" x14ac:dyDescent="0.25"/>
    <row r="10252" s="3" customFormat="1" x14ac:dyDescent="0.25"/>
    <row r="10253" s="3" customFormat="1" x14ac:dyDescent="0.25"/>
    <row r="10254" s="3" customFormat="1" x14ac:dyDescent="0.25"/>
    <row r="10255" s="3" customFormat="1" x14ac:dyDescent="0.25"/>
    <row r="10256" s="3" customFormat="1" x14ac:dyDescent="0.25"/>
    <row r="10257" s="3" customFormat="1" x14ac:dyDescent="0.25"/>
    <row r="10258" s="3" customFormat="1" x14ac:dyDescent="0.25"/>
    <row r="10259" s="3" customFormat="1" x14ac:dyDescent="0.25"/>
    <row r="10260" s="3" customFormat="1" x14ac:dyDescent="0.25"/>
    <row r="10261" s="3" customFormat="1" x14ac:dyDescent="0.25"/>
    <row r="10262" s="3" customFormat="1" x14ac:dyDescent="0.25"/>
    <row r="10263" s="3" customFormat="1" x14ac:dyDescent="0.25"/>
    <row r="10264" s="3" customFormat="1" x14ac:dyDescent="0.25"/>
    <row r="10265" s="3" customFormat="1" x14ac:dyDescent="0.25"/>
    <row r="10266" s="3" customFormat="1" x14ac:dyDescent="0.25"/>
    <row r="10267" s="3" customFormat="1" x14ac:dyDescent="0.25"/>
    <row r="10268" s="3" customFormat="1" x14ac:dyDescent="0.25"/>
    <row r="10269" s="3" customFormat="1" x14ac:dyDescent="0.25"/>
    <row r="10270" s="3" customFormat="1" x14ac:dyDescent="0.25"/>
    <row r="10271" s="3" customFormat="1" x14ac:dyDescent="0.25"/>
    <row r="10272" s="3" customFormat="1" x14ac:dyDescent="0.25"/>
    <row r="10273" s="3" customFormat="1" x14ac:dyDescent="0.25"/>
    <row r="10274" s="3" customFormat="1" x14ac:dyDescent="0.25"/>
    <row r="10275" s="3" customFormat="1" x14ac:dyDescent="0.25"/>
    <row r="10276" s="3" customFormat="1" x14ac:dyDescent="0.25"/>
    <row r="10277" s="3" customFormat="1" x14ac:dyDescent="0.25"/>
    <row r="10278" s="3" customFormat="1" x14ac:dyDescent="0.25"/>
    <row r="10279" s="3" customFormat="1" x14ac:dyDescent="0.25"/>
    <row r="10280" s="3" customFormat="1" x14ac:dyDescent="0.25"/>
    <row r="10281" s="3" customFormat="1" x14ac:dyDescent="0.25"/>
    <row r="10282" s="3" customFormat="1" x14ac:dyDescent="0.25"/>
    <row r="10283" s="3" customFormat="1" x14ac:dyDescent="0.25"/>
    <row r="10284" s="3" customFormat="1" x14ac:dyDescent="0.25"/>
    <row r="10285" s="3" customFormat="1" x14ac:dyDescent="0.25"/>
    <row r="10286" s="3" customFormat="1" x14ac:dyDescent="0.25"/>
    <row r="10287" s="3" customFormat="1" x14ac:dyDescent="0.25"/>
    <row r="10288" s="3" customFormat="1" x14ac:dyDescent="0.25"/>
    <row r="10289" s="3" customFormat="1" x14ac:dyDescent="0.25"/>
    <row r="10290" s="3" customFormat="1" x14ac:dyDescent="0.25"/>
    <row r="10291" s="3" customFormat="1" x14ac:dyDescent="0.25"/>
    <row r="10292" s="3" customFormat="1" x14ac:dyDescent="0.25"/>
    <row r="10293" s="3" customFormat="1" x14ac:dyDescent="0.25"/>
    <row r="10294" s="3" customFormat="1" x14ac:dyDescent="0.25"/>
    <row r="10295" s="3" customFormat="1" x14ac:dyDescent="0.25"/>
    <row r="10296" s="3" customFormat="1" x14ac:dyDescent="0.25"/>
    <row r="10297" s="3" customFormat="1" x14ac:dyDescent="0.25"/>
    <row r="10298" s="3" customFormat="1" x14ac:dyDescent="0.25"/>
    <row r="10299" s="3" customFormat="1" x14ac:dyDescent="0.25"/>
    <row r="10300" s="3" customFormat="1" x14ac:dyDescent="0.25"/>
    <row r="10301" s="3" customFormat="1" x14ac:dyDescent="0.25"/>
    <row r="10302" s="3" customFormat="1" x14ac:dyDescent="0.25"/>
    <row r="10303" s="3" customFormat="1" x14ac:dyDescent="0.25"/>
    <row r="10304" s="3" customFormat="1" x14ac:dyDescent="0.25"/>
    <row r="10305" s="3" customFormat="1" x14ac:dyDescent="0.25"/>
    <row r="10306" s="3" customFormat="1" x14ac:dyDescent="0.25"/>
    <row r="10307" s="3" customFormat="1" x14ac:dyDescent="0.25"/>
    <row r="10308" s="3" customFormat="1" x14ac:dyDescent="0.25"/>
    <row r="10309" s="3" customFormat="1" x14ac:dyDescent="0.25"/>
    <row r="10310" s="3" customFormat="1" x14ac:dyDescent="0.25"/>
    <row r="10311" s="3" customFormat="1" x14ac:dyDescent="0.25"/>
    <row r="10312" s="3" customFormat="1" x14ac:dyDescent="0.25"/>
    <row r="10313" s="3" customFormat="1" x14ac:dyDescent="0.25"/>
    <row r="10314" s="3" customFormat="1" x14ac:dyDescent="0.25"/>
    <row r="10315" s="3" customFormat="1" x14ac:dyDescent="0.25"/>
    <row r="10316" s="3" customFormat="1" x14ac:dyDescent="0.25"/>
    <row r="10317" s="3" customFormat="1" x14ac:dyDescent="0.25"/>
    <row r="10318" s="3" customFormat="1" x14ac:dyDescent="0.25"/>
    <row r="10319" s="3" customFormat="1" x14ac:dyDescent="0.25"/>
    <row r="10320" s="3" customFormat="1" x14ac:dyDescent="0.25"/>
    <row r="10321" s="3" customFormat="1" x14ac:dyDescent="0.25"/>
    <row r="10322" s="3" customFormat="1" x14ac:dyDescent="0.25"/>
    <row r="10323" s="3" customFormat="1" x14ac:dyDescent="0.25"/>
    <row r="10324" s="3" customFormat="1" x14ac:dyDescent="0.25"/>
    <row r="10325" s="3" customFormat="1" x14ac:dyDescent="0.25"/>
    <row r="10326" s="3" customFormat="1" x14ac:dyDescent="0.25"/>
    <row r="10327" s="3" customFormat="1" x14ac:dyDescent="0.25"/>
    <row r="10328" s="3" customFormat="1" x14ac:dyDescent="0.25"/>
    <row r="10329" s="3" customFormat="1" x14ac:dyDescent="0.25"/>
    <row r="10330" s="3" customFormat="1" x14ac:dyDescent="0.25"/>
    <row r="10331" s="3" customFormat="1" x14ac:dyDescent="0.25"/>
    <row r="10332" s="3" customFormat="1" x14ac:dyDescent="0.25"/>
    <row r="10333" s="3" customFormat="1" x14ac:dyDescent="0.25"/>
    <row r="10334" s="3" customFormat="1" x14ac:dyDescent="0.25"/>
    <row r="10335" s="3" customFormat="1" x14ac:dyDescent="0.25"/>
    <row r="10336" s="3" customFormat="1" x14ac:dyDescent="0.25"/>
    <row r="10337" s="3" customFormat="1" x14ac:dyDescent="0.25"/>
    <row r="10338" s="3" customFormat="1" x14ac:dyDescent="0.25"/>
    <row r="10339" s="3" customFormat="1" x14ac:dyDescent="0.25"/>
    <row r="10340" s="3" customFormat="1" x14ac:dyDescent="0.25"/>
    <row r="10341" s="3" customFormat="1" x14ac:dyDescent="0.25"/>
    <row r="10342" s="3" customFormat="1" x14ac:dyDescent="0.25"/>
    <row r="10343" s="3" customFormat="1" x14ac:dyDescent="0.25"/>
    <row r="10344" s="3" customFormat="1" x14ac:dyDescent="0.25"/>
    <row r="10345" s="3" customFormat="1" x14ac:dyDescent="0.25"/>
    <row r="10346" s="3" customFormat="1" x14ac:dyDescent="0.25"/>
    <row r="10347" s="3" customFormat="1" x14ac:dyDescent="0.25"/>
    <row r="10348" s="3" customFormat="1" x14ac:dyDescent="0.25"/>
    <row r="10349" s="3" customFormat="1" x14ac:dyDescent="0.25"/>
    <row r="10350" s="3" customFormat="1" x14ac:dyDescent="0.25"/>
    <row r="10351" s="3" customFormat="1" x14ac:dyDescent="0.25"/>
    <row r="10352" s="3" customFormat="1" x14ac:dyDescent="0.25"/>
    <row r="10353" s="3" customFormat="1" x14ac:dyDescent="0.25"/>
    <row r="10354" s="3" customFormat="1" x14ac:dyDescent="0.25"/>
    <row r="10355" s="3" customFormat="1" x14ac:dyDescent="0.25"/>
    <row r="10356" s="3" customFormat="1" x14ac:dyDescent="0.25"/>
    <row r="10357" s="3" customFormat="1" x14ac:dyDescent="0.25"/>
    <row r="10358" s="3" customFormat="1" x14ac:dyDescent="0.25"/>
    <row r="10359" s="3" customFormat="1" x14ac:dyDescent="0.25"/>
    <row r="10360" s="3" customFormat="1" x14ac:dyDescent="0.25"/>
    <row r="10361" s="3" customFormat="1" x14ac:dyDescent="0.25"/>
    <row r="10362" s="3" customFormat="1" x14ac:dyDescent="0.25"/>
    <row r="10363" s="3" customFormat="1" x14ac:dyDescent="0.25"/>
    <row r="10364" s="3" customFormat="1" x14ac:dyDescent="0.25"/>
    <row r="10365" s="3" customFormat="1" x14ac:dyDescent="0.25"/>
    <row r="10366" s="3" customFormat="1" x14ac:dyDescent="0.25"/>
    <row r="10367" s="3" customFormat="1" x14ac:dyDescent="0.25"/>
    <row r="10368" s="3" customFormat="1" x14ac:dyDescent="0.25"/>
    <row r="10369" s="3" customFormat="1" x14ac:dyDescent="0.25"/>
    <row r="10370" s="3" customFormat="1" x14ac:dyDescent="0.25"/>
    <row r="10371" s="3" customFormat="1" x14ac:dyDescent="0.25"/>
    <row r="10372" s="3" customFormat="1" x14ac:dyDescent="0.25"/>
    <row r="10373" s="3" customFormat="1" x14ac:dyDescent="0.25"/>
    <row r="10374" s="3" customFormat="1" x14ac:dyDescent="0.25"/>
    <row r="10375" s="3" customFormat="1" x14ac:dyDescent="0.25"/>
    <row r="10376" s="3" customFormat="1" x14ac:dyDescent="0.25"/>
    <row r="10377" s="3" customFormat="1" x14ac:dyDescent="0.25"/>
    <row r="10378" s="3" customFormat="1" x14ac:dyDescent="0.25"/>
    <row r="10379" s="3" customFormat="1" x14ac:dyDescent="0.25"/>
    <row r="10380" s="3" customFormat="1" x14ac:dyDescent="0.25"/>
    <row r="10381" s="3" customFormat="1" x14ac:dyDescent="0.25"/>
    <row r="10382" s="3" customFormat="1" x14ac:dyDescent="0.25"/>
    <row r="10383" s="3" customFormat="1" x14ac:dyDescent="0.25"/>
    <row r="10384" s="3" customFormat="1" x14ac:dyDescent="0.25"/>
    <row r="10385" s="3" customFormat="1" x14ac:dyDescent="0.25"/>
    <row r="10386" s="3" customFormat="1" x14ac:dyDescent="0.25"/>
    <row r="10387" s="3" customFormat="1" x14ac:dyDescent="0.25"/>
    <row r="10388" s="3" customFormat="1" x14ac:dyDescent="0.25"/>
    <row r="10389" s="3" customFormat="1" x14ac:dyDescent="0.25"/>
    <row r="10390" s="3" customFormat="1" x14ac:dyDescent="0.25"/>
    <row r="10391" s="3" customFormat="1" x14ac:dyDescent="0.25"/>
    <row r="10392" s="3" customFormat="1" x14ac:dyDescent="0.25"/>
    <row r="10393" s="3" customFormat="1" x14ac:dyDescent="0.25"/>
    <row r="10394" s="3" customFormat="1" x14ac:dyDescent="0.25"/>
    <row r="10395" s="3" customFormat="1" x14ac:dyDescent="0.25"/>
    <row r="10396" s="3" customFormat="1" x14ac:dyDescent="0.25"/>
    <row r="10397" s="3" customFormat="1" x14ac:dyDescent="0.25"/>
    <row r="10398" s="3" customFormat="1" x14ac:dyDescent="0.25"/>
    <row r="10399" s="3" customFormat="1" x14ac:dyDescent="0.25"/>
    <row r="10400" s="3" customFormat="1" x14ac:dyDescent="0.25"/>
    <row r="10401" s="3" customFormat="1" x14ac:dyDescent="0.25"/>
    <row r="10402" s="3" customFormat="1" x14ac:dyDescent="0.25"/>
    <row r="10403" s="3" customFormat="1" x14ac:dyDescent="0.25"/>
    <row r="10404" s="3" customFormat="1" x14ac:dyDescent="0.25"/>
    <row r="10405" s="3" customFormat="1" x14ac:dyDescent="0.25"/>
    <row r="10406" s="3" customFormat="1" x14ac:dyDescent="0.25"/>
    <row r="10407" s="3" customFormat="1" x14ac:dyDescent="0.25"/>
    <row r="10408" s="3" customFormat="1" x14ac:dyDescent="0.25"/>
    <row r="10409" s="3" customFormat="1" x14ac:dyDescent="0.25"/>
    <row r="10410" s="3" customFormat="1" x14ac:dyDescent="0.25"/>
    <row r="10411" s="3" customFormat="1" x14ac:dyDescent="0.25"/>
    <row r="10412" s="3" customFormat="1" x14ac:dyDescent="0.25"/>
    <row r="10413" s="3" customFormat="1" x14ac:dyDescent="0.25"/>
    <row r="10414" s="3" customFormat="1" x14ac:dyDescent="0.25"/>
    <row r="10415" s="3" customFormat="1" x14ac:dyDescent="0.25"/>
    <row r="10416" s="3" customFormat="1" x14ac:dyDescent="0.25"/>
    <row r="10417" s="3" customFormat="1" x14ac:dyDescent="0.25"/>
    <row r="10418" s="3" customFormat="1" x14ac:dyDescent="0.25"/>
    <row r="10419" s="3" customFormat="1" x14ac:dyDescent="0.25"/>
    <row r="10420" s="3" customFormat="1" x14ac:dyDescent="0.25"/>
    <row r="10421" s="3" customFormat="1" x14ac:dyDescent="0.25"/>
    <row r="10422" s="3" customFormat="1" x14ac:dyDescent="0.25"/>
    <row r="10423" s="3" customFormat="1" x14ac:dyDescent="0.25"/>
    <row r="10424" s="3" customFormat="1" x14ac:dyDescent="0.25"/>
    <row r="10425" s="3" customFormat="1" x14ac:dyDescent="0.25"/>
    <row r="10426" s="3" customFormat="1" x14ac:dyDescent="0.25"/>
    <row r="10427" s="3" customFormat="1" x14ac:dyDescent="0.25"/>
    <row r="10428" s="3" customFormat="1" x14ac:dyDescent="0.25"/>
    <row r="10429" s="3" customFormat="1" x14ac:dyDescent="0.25"/>
    <row r="10430" s="3" customFormat="1" x14ac:dyDescent="0.25"/>
    <row r="10431" s="3" customFormat="1" x14ac:dyDescent="0.25"/>
    <row r="10432" s="3" customFormat="1" x14ac:dyDescent="0.25"/>
    <row r="10433" s="3" customFormat="1" x14ac:dyDescent="0.25"/>
    <row r="10434" s="3" customFormat="1" x14ac:dyDescent="0.25"/>
    <row r="10435" s="3" customFormat="1" x14ac:dyDescent="0.25"/>
    <row r="10436" s="3" customFormat="1" x14ac:dyDescent="0.25"/>
    <row r="10437" s="3" customFormat="1" x14ac:dyDescent="0.25"/>
    <row r="10438" s="3" customFormat="1" x14ac:dyDescent="0.25"/>
    <row r="10439" s="3" customFormat="1" x14ac:dyDescent="0.25"/>
    <row r="10440" s="3" customFormat="1" x14ac:dyDescent="0.25"/>
    <row r="10441" s="3" customFormat="1" x14ac:dyDescent="0.25"/>
    <row r="10442" s="3" customFormat="1" x14ac:dyDescent="0.25"/>
    <row r="10443" s="3" customFormat="1" x14ac:dyDescent="0.25"/>
    <row r="10444" s="3" customFormat="1" x14ac:dyDescent="0.25"/>
    <row r="10445" s="3" customFormat="1" x14ac:dyDescent="0.25"/>
    <row r="10446" s="3" customFormat="1" x14ac:dyDescent="0.25"/>
    <row r="10447" s="3" customFormat="1" x14ac:dyDescent="0.25"/>
    <row r="10448" s="3" customFormat="1" x14ac:dyDescent="0.25"/>
    <row r="10449" s="3" customFormat="1" x14ac:dyDescent="0.25"/>
    <row r="10450" s="3" customFormat="1" x14ac:dyDescent="0.25"/>
    <row r="10451" s="3" customFormat="1" x14ac:dyDescent="0.25"/>
    <row r="10452" s="3" customFormat="1" x14ac:dyDescent="0.25"/>
    <row r="10453" s="3" customFormat="1" x14ac:dyDescent="0.25"/>
    <row r="10454" s="3" customFormat="1" x14ac:dyDescent="0.25"/>
    <row r="10455" s="3" customFormat="1" x14ac:dyDescent="0.25"/>
    <row r="10456" s="3" customFormat="1" x14ac:dyDescent="0.25"/>
    <row r="10457" s="3" customFormat="1" x14ac:dyDescent="0.25"/>
    <row r="10458" s="3" customFormat="1" x14ac:dyDescent="0.25"/>
    <row r="10459" s="3" customFormat="1" x14ac:dyDescent="0.25"/>
    <row r="10460" s="3" customFormat="1" x14ac:dyDescent="0.25"/>
    <row r="10461" s="3" customFormat="1" x14ac:dyDescent="0.25"/>
    <row r="10462" s="3" customFormat="1" x14ac:dyDescent="0.25"/>
    <row r="10463" s="3" customFormat="1" x14ac:dyDescent="0.25"/>
    <row r="10464" s="3" customFormat="1" x14ac:dyDescent="0.25"/>
    <row r="10465" s="3" customFormat="1" x14ac:dyDescent="0.25"/>
    <row r="10466" s="3" customFormat="1" x14ac:dyDescent="0.25"/>
    <row r="10467" s="3" customFormat="1" x14ac:dyDescent="0.25"/>
    <row r="10468" s="3" customFormat="1" x14ac:dyDescent="0.25"/>
    <row r="10469" s="3" customFormat="1" x14ac:dyDescent="0.25"/>
    <row r="10470" s="3" customFormat="1" x14ac:dyDescent="0.25"/>
    <row r="10471" s="3" customFormat="1" x14ac:dyDescent="0.25"/>
    <row r="10472" s="3" customFormat="1" x14ac:dyDescent="0.25"/>
    <row r="10473" s="3" customFormat="1" x14ac:dyDescent="0.25"/>
    <row r="10474" s="3" customFormat="1" x14ac:dyDescent="0.25"/>
    <row r="10475" s="3" customFormat="1" x14ac:dyDescent="0.25"/>
    <row r="10476" s="3" customFormat="1" x14ac:dyDescent="0.25"/>
    <row r="10477" s="3" customFormat="1" x14ac:dyDescent="0.25"/>
    <row r="10478" s="3" customFormat="1" x14ac:dyDescent="0.25"/>
    <row r="10479" s="3" customFormat="1" x14ac:dyDescent="0.25"/>
    <row r="10480" s="3" customFormat="1" x14ac:dyDescent="0.25"/>
    <row r="10481" s="3" customFormat="1" x14ac:dyDescent="0.25"/>
    <row r="10482" s="3" customFormat="1" x14ac:dyDescent="0.25"/>
    <row r="10483" s="3" customFormat="1" x14ac:dyDescent="0.25"/>
    <row r="10484" s="3" customFormat="1" x14ac:dyDescent="0.25"/>
    <row r="10485" s="3" customFormat="1" x14ac:dyDescent="0.25"/>
    <row r="10486" s="3" customFormat="1" x14ac:dyDescent="0.25"/>
    <row r="10487" s="3" customFormat="1" x14ac:dyDescent="0.25"/>
    <row r="10488" s="3" customFormat="1" x14ac:dyDescent="0.25"/>
    <row r="10489" s="3" customFormat="1" x14ac:dyDescent="0.25"/>
    <row r="10490" s="3" customFormat="1" x14ac:dyDescent="0.25"/>
    <row r="10491" s="3" customFormat="1" x14ac:dyDescent="0.25"/>
    <row r="10492" s="3" customFormat="1" x14ac:dyDescent="0.25"/>
    <row r="10493" s="3" customFormat="1" x14ac:dyDescent="0.25"/>
    <row r="10494" s="3" customFormat="1" x14ac:dyDescent="0.25"/>
    <row r="10495" s="3" customFormat="1" x14ac:dyDescent="0.25"/>
    <row r="10496" s="3" customFormat="1" x14ac:dyDescent="0.25"/>
    <row r="10497" s="3" customFormat="1" x14ac:dyDescent="0.25"/>
    <row r="10498" s="3" customFormat="1" x14ac:dyDescent="0.25"/>
    <row r="10499" s="3" customFormat="1" x14ac:dyDescent="0.25"/>
    <row r="10500" s="3" customFormat="1" x14ac:dyDescent="0.25"/>
    <row r="10501" s="3" customFormat="1" x14ac:dyDescent="0.25"/>
    <row r="10502" s="3" customFormat="1" x14ac:dyDescent="0.25"/>
    <row r="10503" s="3" customFormat="1" x14ac:dyDescent="0.25"/>
    <row r="10504" s="3" customFormat="1" x14ac:dyDescent="0.25"/>
    <row r="10505" s="3" customFormat="1" x14ac:dyDescent="0.25"/>
    <row r="10506" s="3" customFormat="1" x14ac:dyDescent="0.25"/>
    <row r="10507" s="3" customFormat="1" x14ac:dyDescent="0.25"/>
    <row r="10508" s="3" customFormat="1" x14ac:dyDescent="0.25"/>
    <row r="10509" s="3" customFormat="1" x14ac:dyDescent="0.25"/>
    <row r="10510" s="3" customFormat="1" x14ac:dyDescent="0.25"/>
    <row r="10511" s="3" customFormat="1" x14ac:dyDescent="0.25"/>
    <row r="10512" s="3" customFormat="1" x14ac:dyDescent="0.25"/>
    <row r="10513" s="3" customFormat="1" x14ac:dyDescent="0.25"/>
    <row r="10514" s="3" customFormat="1" x14ac:dyDescent="0.25"/>
    <row r="10515" s="3" customFormat="1" x14ac:dyDescent="0.25"/>
    <row r="10516" s="3" customFormat="1" x14ac:dyDescent="0.25"/>
    <row r="10517" s="3" customFormat="1" x14ac:dyDescent="0.25"/>
    <row r="10518" s="3" customFormat="1" x14ac:dyDescent="0.25"/>
    <row r="10519" s="3" customFormat="1" x14ac:dyDescent="0.25"/>
    <row r="10520" s="3" customFormat="1" x14ac:dyDescent="0.25"/>
    <row r="10521" s="3" customFormat="1" x14ac:dyDescent="0.25"/>
    <row r="10522" s="3" customFormat="1" x14ac:dyDescent="0.25"/>
    <row r="10523" s="3" customFormat="1" x14ac:dyDescent="0.25"/>
    <row r="10524" s="3" customFormat="1" x14ac:dyDescent="0.25"/>
    <row r="10525" s="3" customFormat="1" x14ac:dyDescent="0.25"/>
    <row r="10526" s="3" customFormat="1" x14ac:dyDescent="0.25"/>
    <row r="10527" s="3" customFormat="1" x14ac:dyDescent="0.25"/>
    <row r="10528" s="3" customFormat="1" x14ac:dyDescent="0.25"/>
    <row r="10529" s="3" customFormat="1" x14ac:dyDescent="0.25"/>
    <row r="10530" s="3" customFormat="1" x14ac:dyDescent="0.25"/>
    <row r="10531" s="3" customFormat="1" x14ac:dyDescent="0.25"/>
    <row r="10532" s="3" customFormat="1" x14ac:dyDescent="0.25"/>
    <row r="10533" s="3" customFormat="1" x14ac:dyDescent="0.25"/>
    <row r="10534" s="3" customFormat="1" x14ac:dyDescent="0.25"/>
    <row r="10535" s="3" customFormat="1" x14ac:dyDescent="0.25"/>
    <row r="10536" s="3" customFormat="1" x14ac:dyDescent="0.25"/>
    <row r="10537" s="3" customFormat="1" x14ac:dyDescent="0.25"/>
    <row r="10538" s="3" customFormat="1" x14ac:dyDescent="0.25"/>
    <row r="10539" s="3" customFormat="1" x14ac:dyDescent="0.25"/>
    <row r="10540" s="3" customFormat="1" x14ac:dyDescent="0.25"/>
    <row r="10541" s="3" customFormat="1" x14ac:dyDescent="0.25"/>
    <row r="10542" s="3" customFormat="1" x14ac:dyDescent="0.25"/>
    <row r="10543" s="3" customFormat="1" x14ac:dyDescent="0.25"/>
    <row r="10544" s="3" customFormat="1" x14ac:dyDescent="0.25"/>
    <row r="10545" s="3" customFormat="1" x14ac:dyDescent="0.25"/>
    <row r="10546" s="3" customFormat="1" x14ac:dyDescent="0.25"/>
    <row r="10547" s="3" customFormat="1" x14ac:dyDescent="0.25"/>
    <row r="10548" s="3" customFormat="1" x14ac:dyDescent="0.25"/>
    <row r="10549" s="3" customFormat="1" x14ac:dyDescent="0.25"/>
    <row r="10550" s="3" customFormat="1" x14ac:dyDescent="0.25"/>
    <row r="10551" s="3" customFormat="1" x14ac:dyDescent="0.25"/>
    <row r="10552" s="3" customFormat="1" x14ac:dyDescent="0.25"/>
    <row r="10553" s="3" customFormat="1" x14ac:dyDescent="0.25"/>
    <row r="10554" s="3" customFormat="1" x14ac:dyDescent="0.25"/>
    <row r="10555" s="3" customFormat="1" x14ac:dyDescent="0.25"/>
    <row r="10556" s="3" customFormat="1" x14ac:dyDescent="0.25"/>
    <row r="10557" s="3" customFormat="1" x14ac:dyDescent="0.25"/>
    <row r="10558" s="3" customFormat="1" x14ac:dyDescent="0.25"/>
    <row r="10559" s="3" customFormat="1" x14ac:dyDescent="0.25"/>
    <row r="10560" s="3" customFormat="1" x14ac:dyDescent="0.25"/>
    <row r="10561" s="3" customFormat="1" x14ac:dyDescent="0.25"/>
    <row r="10562" s="3" customFormat="1" x14ac:dyDescent="0.25"/>
    <row r="10563" s="3" customFormat="1" x14ac:dyDescent="0.25"/>
    <row r="10564" s="3" customFormat="1" x14ac:dyDescent="0.25"/>
    <row r="10565" s="3" customFormat="1" x14ac:dyDescent="0.25"/>
    <row r="10566" s="3" customFormat="1" x14ac:dyDescent="0.25"/>
    <row r="10567" s="3" customFormat="1" x14ac:dyDescent="0.25"/>
    <row r="10568" s="3" customFormat="1" x14ac:dyDescent="0.25"/>
    <row r="10569" s="3" customFormat="1" x14ac:dyDescent="0.25"/>
    <row r="10570" s="3" customFormat="1" x14ac:dyDescent="0.25"/>
    <row r="10571" s="3" customFormat="1" x14ac:dyDescent="0.25"/>
    <row r="10572" s="3" customFormat="1" x14ac:dyDescent="0.25"/>
    <row r="10573" s="3" customFormat="1" x14ac:dyDescent="0.25"/>
    <row r="10574" s="3" customFormat="1" x14ac:dyDescent="0.25"/>
    <row r="10575" s="3" customFormat="1" x14ac:dyDescent="0.25"/>
    <row r="10576" s="3" customFormat="1" x14ac:dyDescent="0.25"/>
    <row r="10577" s="3" customFormat="1" x14ac:dyDescent="0.25"/>
    <row r="10578" s="3" customFormat="1" x14ac:dyDescent="0.25"/>
    <row r="10579" s="3" customFormat="1" x14ac:dyDescent="0.25"/>
    <row r="10580" s="3" customFormat="1" x14ac:dyDescent="0.25"/>
    <row r="10581" s="3" customFormat="1" x14ac:dyDescent="0.25"/>
    <row r="10582" s="3" customFormat="1" x14ac:dyDescent="0.25"/>
    <row r="10583" s="3" customFormat="1" x14ac:dyDescent="0.25"/>
    <row r="10584" s="3" customFormat="1" x14ac:dyDescent="0.25"/>
    <row r="10585" s="3" customFormat="1" x14ac:dyDescent="0.25"/>
    <row r="10586" s="3" customFormat="1" x14ac:dyDescent="0.25"/>
    <row r="10587" s="3" customFormat="1" x14ac:dyDescent="0.25"/>
    <row r="10588" s="3" customFormat="1" x14ac:dyDescent="0.25"/>
    <row r="10589" s="3" customFormat="1" x14ac:dyDescent="0.25"/>
    <row r="10590" s="3" customFormat="1" x14ac:dyDescent="0.25"/>
    <row r="10591" s="3" customFormat="1" x14ac:dyDescent="0.25"/>
    <row r="10592" s="3" customFormat="1" x14ac:dyDescent="0.25"/>
    <row r="10593" s="3" customFormat="1" x14ac:dyDescent="0.25"/>
    <row r="10594" s="3" customFormat="1" x14ac:dyDescent="0.25"/>
    <row r="10595" s="3" customFormat="1" x14ac:dyDescent="0.25"/>
    <row r="10596" s="3" customFormat="1" x14ac:dyDescent="0.25"/>
    <row r="10597" s="3" customFormat="1" x14ac:dyDescent="0.25"/>
    <row r="10598" s="3" customFormat="1" x14ac:dyDescent="0.25"/>
    <row r="10599" s="3" customFormat="1" x14ac:dyDescent="0.25"/>
    <row r="10600" s="3" customFormat="1" x14ac:dyDescent="0.25"/>
    <row r="10601" s="3" customFormat="1" x14ac:dyDescent="0.25"/>
    <row r="10602" s="3" customFormat="1" x14ac:dyDescent="0.25"/>
    <row r="10603" s="3" customFormat="1" x14ac:dyDescent="0.25"/>
    <row r="10604" s="3" customFormat="1" x14ac:dyDescent="0.25"/>
    <row r="10605" s="3" customFormat="1" x14ac:dyDescent="0.25"/>
    <row r="10606" s="3" customFormat="1" x14ac:dyDescent="0.25"/>
    <row r="10607" s="3" customFormat="1" x14ac:dyDescent="0.25"/>
    <row r="10608" s="3" customFormat="1" x14ac:dyDescent="0.25"/>
    <row r="10609" s="3" customFormat="1" x14ac:dyDescent="0.25"/>
    <row r="10610" s="3" customFormat="1" x14ac:dyDescent="0.25"/>
    <row r="10611" s="3" customFormat="1" x14ac:dyDescent="0.25"/>
    <row r="10612" s="3" customFormat="1" x14ac:dyDescent="0.25"/>
    <row r="10613" s="3" customFormat="1" x14ac:dyDescent="0.25"/>
    <row r="10614" s="3" customFormat="1" x14ac:dyDescent="0.25"/>
    <row r="10615" s="3" customFormat="1" x14ac:dyDescent="0.25"/>
    <row r="10616" s="3" customFormat="1" x14ac:dyDescent="0.25"/>
    <row r="10617" s="3" customFormat="1" x14ac:dyDescent="0.25"/>
    <row r="10618" s="3" customFormat="1" x14ac:dyDescent="0.25"/>
    <row r="10619" s="3" customFormat="1" x14ac:dyDescent="0.25"/>
    <row r="10620" s="3" customFormat="1" x14ac:dyDescent="0.25"/>
    <row r="10621" s="3" customFormat="1" x14ac:dyDescent="0.25"/>
    <row r="10622" s="3" customFormat="1" x14ac:dyDescent="0.25"/>
    <row r="10623" s="3" customFormat="1" x14ac:dyDescent="0.25"/>
    <row r="10624" s="3" customFormat="1" x14ac:dyDescent="0.25"/>
    <row r="10625" s="3" customFormat="1" x14ac:dyDescent="0.25"/>
    <row r="10626" s="3" customFormat="1" x14ac:dyDescent="0.25"/>
    <row r="10627" s="3" customFormat="1" x14ac:dyDescent="0.25"/>
    <row r="10628" s="3" customFormat="1" x14ac:dyDescent="0.25"/>
    <row r="10629" s="3" customFormat="1" x14ac:dyDescent="0.25"/>
    <row r="10630" s="3" customFormat="1" x14ac:dyDescent="0.25"/>
    <row r="10631" s="3" customFormat="1" x14ac:dyDescent="0.25"/>
    <row r="10632" s="3" customFormat="1" x14ac:dyDescent="0.25"/>
    <row r="10633" s="3" customFormat="1" x14ac:dyDescent="0.25"/>
    <row r="10634" s="3" customFormat="1" x14ac:dyDescent="0.25"/>
    <row r="10635" s="3" customFormat="1" x14ac:dyDescent="0.25"/>
    <row r="10636" s="3" customFormat="1" x14ac:dyDescent="0.25"/>
    <row r="10637" s="3" customFormat="1" x14ac:dyDescent="0.25"/>
    <row r="10638" s="3" customFormat="1" x14ac:dyDescent="0.25"/>
    <row r="10639" s="3" customFormat="1" x14ac:dyDescent="0.25"/>
    <row r="10640" s="3" customFormat="1" x14ac:dyDescent="0.25"/>
    <row r="10641" s="3" customFormat="1" x14ac:dyDescent="0.25"/>
    <row r="10642" s="3" customFormat="1" x14ac:dyDescent="0.25"/>
    <row r="10643" s="3" customFormat="1" x14ac:dyDescent="0.25"/>
    <row r="10644" s="3" customFormat="1" x14ac:dyDescent="0.25"/>
    <row r="10645" s="3" customFormat="1" x14ac:dyDescent="0.25"/>
    <row r="10646" s="3" customFormat="1" x14ac:dyDescent="0.25"/>
    <row r="10647" s="3" customFormat="1" x14ac:dyDescent="0.25"/>
    <row r="10648" s="3" customFormat="1" x14ac:dyDescent="0.25"/>
    <row r="10649" s="3" customFormat="1" x14ac:dyDescent="0.25"/>
    <row r="10650" s="3" customFormat="1" x14ac:dyDescent="0.25"/>
    <row r="10651" s="3" customFormat="1" x14ac:dyDescent="0.25"/>
    <row r="10652" s="3" customFormat="1" x14ac:dyDescent="0.25"/>
    <row r="10653" s="3" customFormat="1" x14ac:dyDescent="0.25"/>
    <row r="10654" s="3" customFormat="1" x14ac:dyDescent="0.25"/>
    <row r="10655" s="3" customFormat="1" x14ac:dyDescent="0.25"/>
    <row r="10656" s="3" customFormat="1" x14ac:dyDescent="0.25"/>
    <row r="10657" s="3" customFormat="1" x14ac:dyDescent="0.25"/>
    <row r="10658" s="3" customFormat="1" x14ac:dyDescent="0.25"/>
    <row r="10659" s="3" customFormat="1" x14ac:dyDescent="0.25"/>
    <row r="10660" s="3" customFormat="1" x14ac:dyDescent="0.25"/>
    <row r="10661" s="3" customFormat="1" x14ac:dyDescent="0.25"/>
    <row r="10662" s="3" customFormat="1" x14ac:dyDescent="0.25"/>
    <row r="10663" s="3" customFormat="1" x14ac:dyDescent="0.25"/>
    <row r="10664" s="3" customFormat="1" x14ac:dyDescent="0.25"/>
    <row r="10665" s="3" customFormat="1" x14ac:dyDescent="0.25"/>
    <row r="10666" s="3" customFormat="1" x14ac:dyDescent="0.25"/>
    <row r="10667" s="3" customFormat="1" x14ac:dyDescent="0.25"/>
    <row r="10668" s="3" customFormat="1" x14ac:dyDescent="0.25"/>
    <row r="10669" s="3" customFormat="1" x14ac:dyDescent="0.25"/>
    <row r="10670" s="3" customFormat="1" x14ac:dyDescent="0.25"/>
    <row r="10671" s="3" customFormat="1" x14ac:dyDescent="0.25"/>
    <row r="10672" s="3" customFormat="1" x14ac:dyDescent="0.25"/>
    <row r="10673" s="3" customFormat="1" x14ac:dyDescent="0.25"/>
    <row r="10674" s="3" customFormat="1" x14ac:dyDescent="0.25"/>
    <row r="10675" s="3" customFormat="1" x14ac:dyDescent="0.25"/>
    <row r="10676" s="3" customFormat="1" x14ac:dyDescent="0.25"/>
    <row r="10677" s="3" customFormat="1" x14ac:dyDescent="0.25"/>
    <row r="10678" s="3" customFormat="1" x14ac:dyDescent="0.25"/>
    <row r="10679" s="3" customFormat="1" x14ac:dyDescent="0.25"/>
    <row r="10680" s="3" customFormat="1" x14ac:dyDescent="0.25"/>
    <row r="10681" s="3" customFormat="1" x14ac:dyDescent="0.25"/>
    <row r="10682" s="3" customFormat="1" x14ac:dyDescent="0.25"/>
    <row r="10683" s="3" customFormat="1" x14ac:dyDescent="0.25"/>
    <row r="10684" s="3" customFormat="1" x14ac:dyDescent="0.25"/>
    <row r="10685" s="3" customFormat="1" x14ac:dyDescent="0.25"/>
    <row r="10686" s="3" customFormat="1" x14ac:dyDescent="0.25"/>
    <row r="10687" s="3" customFormat="1" x14ac:dyDescent="0.25"/>
    <row r="10688" s="3" customFormat="1" x14ac:dyDescent="0.25"/>
    <row r="10689" s="3" customFormat="1" x14ac:dyDescent="0.25"/>
    <row r="10690" s="3" customFormat="1" x14ac:dyDescent="0.25"/>
    <row r="10691" s="3" customFormat="1" x14ac:dyDescent="0.25"/>
    <row r="10692" s="3" customFormat="1" x14ac:dyDescent="0.25"/>
    <row r="10693" s="3" customFormat="1" x14ac:dyDescent="0.25"/>
    <row r="10694" s="3" customFormat="1" x14ac:dyDescent="0.25"/>
    <row r="10695" s="3" customFormat="1" x14ac:dyDescent="0.25"/>
    <row r="10696" s="3" customFormat="1" x14ac:dyDescent="0.25"/>
    <row r="10697" s="3" customFormat="1" x14ac:dyDescent="0.25"/>
    <row r="10698" s="3" customFormat="1" x14ac:dyDescent="0.25"/>
    <row r="10699" s="3" customFormat="1" x14ac:dyDescent="0.25"/>
    <row r="10700" s="3" customFormat="1" x14ac:dyDescent="0.25"/>
    <row r="10701" s="3" customFormat="1" x14ac:dyDescent="0.25"/>
    <row r="10702" s="3" customFormat="1" x14ac:dyDescent="0.25"/>
    <row r="10703" s="3" customFormat="1" x14ac:dyDescent="0.25"/>
    <row r="10704" s="3" customFormat="1" x14ac:dyDescent="0.25"/>
    <row r="10705" s="3" customFormat="1" x14ac:dyDescent="0.25"/>
    <row r="10706" s="3" customFormat="1" x14ac:dyDescent="0.25"/>
    <row r="10707" s="3" customFormat="1" x14ac:dyDescent="0.25"/>
    <row r="10708" s="3" customFormat="1" x14ac:dyDescent="0.25"/>
    <row r="10709" s="3" customFormat="1" x14ac:dyDescent="0.25"/>
    <row r="10710" s="3" customFormat="1" x14ac:dyDescent="0.25"/>
    <row r="10711" s="3" customFormat="1" x14ac:dyDescent="0.25"/>
    <row r="10712" s="3" customFormat="1" x14ac:dyDescent="0.25"/>
    <row r="10713" s="3" customFormat="1" x14ac:dyDescent="0.25"/>
    <row r="10714" s="3" customFormat="1" x14ac:dyDescent="0.25"/>
    <row r="10715" s="3" customFormat="1" x14ac:dyDescent="0.25"/>
    <row r="10716" s="3" customFormat="1" x14ac:dyDescent="0.25"/>
    <row r="10717" s="3" customFormat="1" x14ac:dyDescent="0.25"/>
    <row r="10718" s="3" customFormat="1" x14ac:dyDescent="0.25"/>
    <row r="10719" s="3" customFormat="1" x14ac:dyDescent="0.25"/>
    <row r="10720" s="3" customFormat="1" x14ac:dyDescent="0.25"/>
    <row r="10721" s="3" customFormat="1" x14ac:dyDescent="0.25"/>
    <row r="10722" s="3" customFormat="1" x14ac:dyDescent="0.25"/>
    <row r="10723" s="3" customFormat="1" x14ac:dyDescent="0.25"/>
    <row r="10724" s="3" customFormat="1" x14ac:dyDescent="0.25"/>
    <row r="10725" s="3" customFormat="1" x14ac:dyDescent="0.25"/>
    <row r="10726" s="3" customFormat="1" x14ac:dyDescent="0.25"/>
    <row r="10727" s="3" customFormat="1" x14ac:dyDescent="0.25"/>
    <row r="10728" s="3" customFormat="1" x14ac:dyDescent="0.25"/>
    <row r="10729" s="3" customFormat="1" x14ac:dyDescent="0.25"/>
    <row r="10730" s="3" customFormat="1" x14ac:dyDescent="0.25"/>
    <row r="10731" s="3" customFormat="1" x14ac:dyDescent="0.25"/>
    <row r="10732" s="3" customFormat="1" x14ac:dyDescent="0.25"/>
    <row r="10733" s="3" customFormat="1" x14ac:dyDescent="0.25"/>
    <row r="10734" s="3" customFormat="1" x14ac:dyDescent="0.25"/>
    <row r="10735" s="3" customFormat="1" x14ac:dyDescent="0.25"/>
    <row r="10736" s="3" customFormat="1" x14ac:dyDescent="0.25"/>
    <row r="10737" s="3" customFormat="1" x14ac:dyDescent="0.25"/>
    <row r="10738" s="3" customFormat="1" x14ac:dyDescent="0.25"/>
    <row r="10739" s="3" customFormat="1" x14ac:dyDescent="0.25"/>
    <row r="10740" s="3" customFormat="1" x14ac:dyDescent="0.25"/>
    <row r="10741" s="3" customFormat="1" x14ac:dyDescent="0.25"/>
    <row r="10742" s="3" customFormat="1" x14ac:dyDescent="0.25"/>
    <row r="10743" s="3" customFormat="1" x14ac:dyDescent="0.25"/>
    <row r="10744" s="3" customFormat="1" x14ac:dyDescent="0.25"/>
    <row r="10745" s="3" customFormat="1" x14ac:dyDescent="0.25"/>
    <row r="10746" s="3" customFormat="1" x14ac:dyDescent="0.25"/>
    <row r="10747" s="3" customFormat="1" x14ac:dyDescent="0.25"/>
    <row r="10748" s="3" customFormat="1" x14ac:dyDescent="0.25"/>
    <row r="10749" s="3" customFormat="1" x14ac:dyDescent="0.25"/>
    <row r="10750" s="3" customFormat="1" x14ac:dyDescent="0.25"/>
    <row r="10751" s="3" customFormat="1" x14ac:dyDescent="0.25"/>
    <row r="10752" s="3" customFormat="1" x14ac:dyDescent="0.25"/>
    <row r="10753" s="3" customFormat="1" x14ac:dyDescent="0.25"/>
    <row r="10754" s="3" customFormat="1" x14ac:dyDescent="0.25"/>
    <row r="10755" s="3" customFormat="1" x14ac:dyDescent="0.25"/>
    <row r="10756" s="3" customFormat="1" x14ac:dyDescent="0.25"/>
    <row r="10757" s="3" customFormat="1" x14ac:dyDescent="0.25"/>
    <row r="10758" s="3" customFormat="1" x14ac:dyDescent="0.25"/>
    <row r="10759" s="3" customFormat="1" x14ac:dyDescent="0.25"/>
    <row r="10760" s="3" customFormat="1" x14ac:dyDescent="0.25"/>
    <row r="10761" s="3" customFormat="1" x14ac:dyDescent="0.25"/>
    <row r="10762" s="3" customFormat="1" x14ac:dyDescent="0.25"/>
    <row r="10763" s="3" customFormat="1" x14ac:dyDescent="0.25"/>
    <row r="10764" s="3" customFormat="1" x14ac:dyDescent="0.25"/>
    <row r="10765" s="3" customFormat="1" x14ac:dyDescent="0.25"/>
    <row r="10766" s="3" customFormat="1" x14ac:dyDescent="0.25"/>
    <row r="10767" s="3" customFormat="1" x14ac:dyDescent="0.25"/>
    <row r="10768" s="3" customFormat="1" x14ac:dyDescent="0.25"/>
    <row r="10769" s="3" customFormat="1" x14ac:dyDescent="0.25"/>
    <row r="10770" s="3" customFormat="1" x14ac:dyDescent="0.25"/>
    <row r="10771" s="3" customFormat="1" x14ac:dyDescent="0.25"/>
    <row r="10772" s="3" customFormat="1" x14ac:dyDescent="0.25"/>
    <row r="10773" s="3" customFormat="1" x14ac:dyDescent="0.25"/>
    <row r="10774" s="3" customFormat="1" x14ac:dyDescent="0.25"/>
    <row r="10775" s="3" customFormat="1" x14ac:dyDescent="0.25"/>
    <row r="10776" s="3" customFormat="1" x14ac:dyDescent="0.25"/>
    <row r="10777" s="3" customFormat="1" x14ac:dyDescent="0.25"/>
    <row r="10778" s="3" customFormat="1" x14ac:dyDescent="0.25"/>
    <row r="10779" s="3" customFormat="1" x14ac:dyDescent="0.25"/>
    <row r="10780" s="3" customFormat="1" x14ac:dyDescent="0.25"/>
    <row r="10781" s="3" customFormat="1" x14ac:dyDescent="0.25"/>
    <row r="10782" s="3" customFormat="1" x14ac:dyDescent="0.25"/>
    <row r="10783" s="3" customFormat="1" x14ac:dyDescent="0.25"/>
    <row r="10784" s="3" customFormat="1" x14ac:dyDescent="0.25"/>
    <row r="10785" s="3" customFormat="1" x14ac:dyDescent="0.25"/>
    <row r="10786" s="3" customFormat="1" x14ac:dyDescent="0.25"/>
    <row r="10787" s="3" customFormat="1" x14ac:dyDescent="0.25"/>
    <row r="10788" s="3" customFormat="1" x14ac:dyDescent="0.25"/>
    <row r="10789" s="3" customFormat="1" x14ac:dyDescent="0.25"/>
    <row r="10790" s="3" customFormat="1" x14ac:dyDescent="0.25"/>
    <row r="10791" s="3" customFormat="1" x14ac:dyDescent="0.25"/>
    <row r="10792" s="3" customFormat="1" x14ac:dyDescent="0.25"/>
    <row r="10793" s="3" customFormat="1" x14ac:dyDescent="0.25"/>
    <row r="10794" s="3" customFormat="1" x14ac:dyDescent="0.25"/>
    <row r="10795" s="3" customFormat="1" x14ac:dyDescent="0.25"/>
    <row r="10796" s="3" customFormat="1" x14ac:dyDescent="0.25"/>
    <row r="10797" s="3" customFormat="1" x14ac:dyDescent="0.25"/>
    <row r="10798" s="3" customFormat="1" x14ac:dyDescent="0.25"/>
    <row r="10799" s="3" customFormat="1" x14ac:dyDescent="0.25"/>
    <row r="10800" s="3" customFormat="1" x14ac:dyDescent="0.25"/>
    <row r="10801" s="3" customFormat="1" x14ac:dyDescent="0.25"/>
    <row r="10802" s="3" customFormat="1" x14ac:dyDescent="0.25"/>
    <row r="10803" s="3" customFormat="1" x14ac:dyDescent="0.25"/>
    <row r="10804" s="3" customFormat="1" x14ac:dyDescent="0.25"/>
    <row r="10805" s="3" customFormat="1" x14ac:dyDescent="0.25"/>
    <row r="10806" s="3" customFormat="1" x14ac:dyDescent="0.25"/>
    <row r="10807" s="3" customFormat="1" x14ac:dyDescent="0.25"/>
    <row r="10808" s="3" customFormat="1" x14ac:dyDescent="0.25"/>
    <row r="10809" s="3" customFormat="1" x14ac:dyDescent="0.25"/>
    <row r="10810" s="3" customFormat="1" x14ac:dyDescent="0.25"/>
    <row r="10811" s="3" customFormat="1" x14ac:dyDescent="0.25"/>
    <row r="10812" s="3" customFormat="1" x14ac:dyDescent="0.25"/>
    <row r="10813" s="3" customFormat="1" x14ac:dyDescent="0.25"/>
    <row r="10814" s="3" customFormat="1" x14ac:dyDescent="0.25"/>
    <row r="10815" s="3" customFormat="1" x14ac:dyDescent="0.25"/>
    <row r="10816" s="3" customFormat="1" x14ac:dyDescent="0.25"/>
    <row r="10817" s="3" customFormat="1" x14ac:dyDescent="0.25"/>
    <row r="10818" s="3" customFormat="1" x14ac:dyDescent="0.25"/>
    <row r="10819" s="3" customFormat="1" x14ac:dyDescent="0.25"/>
    <row r="10820" s="3" customFormat="1" x14ac:dyDescent="0.25"/>
    <row r="10821" s="3" customFormat="1" x14ac:dyDescent="0.25"/>
    <row r="10822" s="3" customFormat="1" x14ac:dyDescent="0.25"/>
    <row r="10823" s="3" customFormat="1" x14ac:dyDescent="0.25"/>
    <row r="10824" s="3" customFormat="1" x14ac:dyDescent="0.25"/>
    <row r="10825" s="3" customFormat="1" x14ac:dyDescent="0.25"/>
    <row r="10826" s="3" customFormat="1" x14ac:dyDescent="0.25"/>
    <row r="10827" s="3" customFormat="1" x14ac:dyDescent="0.25"/>
    <row r="10828" s="3" customFormat="1" x14ac:dyDescent="0.25"/>
    <row r="10829" s="3" customFormat="1" x14ac:dyDescent="0.25"/>
    <row r="10830" s="3" customFormat="1" x14ac:dyDescent="0.25"/>
    <row r="10831" s="3" customFormat="1" x14ac:dyDescent="0.25"/>
    <row r="10832" s="3" customFormat="1" x14ac:dyDescent="0.25"/>
    <row r="10833" s="3" customFormat="1" x14ac:dyDescent="0.25"/>
    <row r="10834" s="3" customFormat="1" x14ac:dyDescent="0.25"/>
    <row r="10835" s="3" customFormat="1" x14ac:dyDescent="0.25"/>
    <row r="10836" s="3" customFormat="1" x14ac:dyDescent="0.25"/>
    <row r="10837" s="3" customFormat="1" x14ac:dyDescent="0.25"/>
    <row r="10838" s="3" customFormat="1" x14ac:dyDescent="0.25"/>
    <row r="10839" s="3" customFormat="1" x14ac:dyDescent="0.25"/>
    <row r="10840" s="3" customFormat="1" x14ac:dyDescent="0.25"/>
    <row r="10841" s="3" customFormat="1" x14ac:dyDescent="0.25"/>
    <row r="10842" s="3" customFormat="1" x14ac:dyDescent="0.25"/>
    <row r="10843" s="3" customFormat="1" x14ac:dyDescent="0.25"/>
    <row r="10844" s="3" customFormat="1" x14ac:dyDescent="0.25"/>
    <row r="10845" s="3" customFormat="1" x14ac:dyDescent="0.25"/>
    <row r="10846" s="3" customFormat="1" x14ac:dyDescent="0.25"/>
    <row r="10847" s="3" customFormat="1" x14ac:dyDescent="0.25"/>
    <row r="10848" s="3" customFormat="1" x14ac:dyDescent="0.25"/>
    <row r="10849" s="3" customFormat="1" x14ac:dyDescent="0.25"/>
    <row r="10850" s="3" customFormat="1" x14ac:dyDescent="0.25"/>
    <row r="10851" s="3" customFormat="1" x14ac:dyDescent="0.25"/>
    <row r="10852" s="3" customFormat="1" x14ac:dyDescent="0.25"/>
    <row r="10853" s="3" customFormat="1" x14ac:dyDescent="0.25"/>
    <row r="10854" s="3" customFormat="1" x14ac:dyDescent="0.25"/>
    <row r="10855" s="3" customFormat="1" x14ac:dyDescent="0.25"/>
    <row r="10856" s="3" customFormat="1" x14ac:dyDescent="0.25"/>
    <row r="10857" s="3" customFormat="1" x14ac:dyDescent="0.25"/>
    <row r="10858" s="3" customFormat="1" x14ac:dyDescent="0.25"/>
    <row r="10859" s="3" customFormat="1" x14ac:dyDescent="0.25"/>
    <row r="10860" s="3" customFormat="1" x14ac:dyDescent="0.25"/>
    <row r="10861" s="3" customFormat="1" x14ac:dyDescent="0.25"/>
    <row r="10862" s="3" customFormat="1" x14ac:dyDescent="0.25"/>
    <row r="10863" s="3" customFormat="1" x14ac:dyDescent="0.25"/>
    <row r="10864" s="3" customFormat="1" x14ac:dyDescent="0.25"/>
    <row r="10865" s="3" customFormat="1" x14ac:dyDescent="0.25"/>
    <row r="10866" s="3" customFormat="1" x14ac:dyDescent="0.25"/>
    <row r="10867" s="3" customFormat="1" x14ac:dyDescent="0.25"/>
    <row r="10868" s="3" customFormat="1" x14ac:dyDescent="0.25"/>
    <row r="10869" s="3" customFormat="1" x14ac:dyDescent="0.25"/>
    <row r="10870" s="3" customFormat="1" x14ac:dyDescent="0.25"/>
    <row r="10871" s="3" customFormat="1" x14ac:dyDescent="0.25"/>
    <row r="10872" s="3" customFormat="1" x14ac:dyDescent="0.25"/>
    <row r="10873" s="3" customFormat="1" x14ac:dyDescent="0.25"/>
    <row r="10874" s="3" customFormat="1" x14ac:dyDescent="0.25"/>
    <row r="10875" s="3" customFormat="1" x14ac:dyDescent="0.25"/>
    <row r="10876" s="3" customFormat="1" x14ac:dyDescent="0.25"/>
    <row r="10877" s="3" customFormat="1" x14ac:dyDescent="0.25"/>
    <row r="10878" s="3" customFormat="1" x14ac:dyDescent="0.25"/>
    <row r="10879" s="3" customFormat="1" x14ac:dyDescent="0.25"/>
    <row r="10880" s="3" customFormat="1" x14ac:dyDescent="0.25"/>
    <row r="10881" s="3" customFormat="1" x14ac:dyDescent="0.25"/>
    <row r="10882" s="3" customFormat="1" x14ac:dyDescent="0.25"/>
    <row r="10883" s="3" customFormat="1" x14ac:dyDescent="0.25"/>
    <row r="10884" s="3" customFormat="1" x14ac:dyDescent="0.25"/>
    <row r="10885" s="3" customFormat="1" x14ac:dyDescent="0.25"/>
    <row r="10886" s="3" customFormat="1" x14ac:dyDescent="0.25"/>
    <row r="10887" s="3" customFormat="1" x14ac:dyDescent="0.25"/>
    <row r="10888" s="3" customFormat="1" x14ac:dyDescent="0.25"/>
    <row r="10889" s="3" customFormat="1" x14ac:dyDescent="0.25"/>
    <row r="10890" s="3" customFormat="1" x14ac:dyDescent="0.25"/>
    <row r="10891" s="3" customFormat="1" x14ac:dyDescent="0.25"/>
    <row r="10892" s="3" customFormat="1" x14ac:dyDescent="0.25"/>
    <row r="10893" s="3" customFormat="1" x14ac:dyDescent="0.25"/>
    <row r="10894" s="3" customFormat="1" x14ac:dyDescent="0.25"/>
    <row r="10895" s="3" customFormat="1" x14ac:dyDescent="0.25"/>
    <row r="10896" s="3" customFormat="1" x14ac:dyDescent="0.25"/>
    <row r="10897" s="3" customFormat="1" x14ac:dyDescent="0.25"/>
    <row r="10898" s="3" customFormat="1" x14ac:dyDescent="0.25"/>
    <row r="10899" s="3" customFormat="1" x14ac:dyDescent="0.25"/>
    <row r="10900" s="3" customFormat="1" x14ac:dyDescent="0.25"/>
    <row r="10901" s="3" customFormat="1" x14ac:dyDescent="0.25"/>
    <row r="10902" s="3" customFormat="1" x14ac:dyDescent="0.25"/>
    <row r="10903" s="3" customFormat="1" x14ac:dyDescent="0.25"/>
    <row r="10904" s="3" customFormat="1" x14ac:dyDescent="0.25"/>
    <row r="10905" s="3" customFormat="1" x14ac:dyDescent="0.25"/>
    <row r="10906" s="3" customFormat="1" x14ac:dyDescent="0.25"/>
    <row r="10907" s="3" customFormat="1" x14ac:dyDescent="0.25"/>
    <row r="10908" s="3" customFormat="1" x14ac:dyDescent="0.25"/>
    <row r="10909" s="3" customFormat="1" x14ac:dyDescent="0.25"/>
    <row r="10910" s="3" customFormat="1" x14ac:dyDescent="0.25"/>
    <row r="10911" s="3" customFormat="1" x14ac:dyDescent="0.25"/>
    <row r="10912" s="3" customFormat="1" x14ac:dyDescent="0.25"/>
    <row r="10913" s="3" customFormat="1" x14ac:dyDescent="0.25"/>
    <row r="10914" s="3" customFormat="1" x14ac:dyDescent="0.25"/>
    <row r="10915" s="3" customFormat="1" x14ac:dyDescent="0.25"/>
    <row r="10916" s="3" customFormat="1" x14ac:dyDescent="0.25"/>
    <row r="10917" s="3" customFormat="1" x14ac:dyDescent="0.25"/>
    <row r="10918" s="3" customFormat="1" x14ac:dyDescent="0.25"/>
    <row r="10919" s="3" customFormat="1" x14ac:dyDescent="0.25"/>
    <row r="10920" s="3" customFormat="1" x14ac:dyDescent="0.25"/>
    <row r="10921" s="3" customFormat="1" x14ac:dyDescent="0.25"/>
    <row r="10922" s="3" customFormat="1" x14ac:dyDescent="0.25"/>
    <row r="10923" s="3" customFormat="1" x14ac:dyDescent="0.25"/>
    <row r="10924" s="3" customFormat="1" x14ac:dyDescent="0.25"/>
    <row r="10925" s="3" customFormat="1" x14ac:dyDescent="0.25"/>
    <row r="10926" s="3" customFormat="1" x14ac:dyDescent="0.25"/>
    <row r="10927" s="3" customFormat="1" x14ac:dyDescent="0.25"/>
    <row r="10928" s="3" customFormat="1" x14ac:dyDescent="0.25"/>
    <row r="10929" s="3" customFormat="1" x14ac:dyDescent="0.25"/>
    <row r="10930" s="3" customFormat="1" x14ac:dyDescent="0.25"/>
    <row r="10931" s="3" customFormat="1" x14ac:dyDescent="0.25"/>
    <row r="10932" s="3" customFormat="1" x14ac:dyDescent="0.25"/>
    <row r="10933" s="3" customFormat="1" x14ac:dyDescent="0.25"/>
    <row r="10934" s="3" customFormat="1" x14ac:dyDescent="0.25"/>
    <row r="10935" s="3" customFormat="1" x14ac:dyDescent="0.25"/>
    <row r="10936" s="3" customFormat="1" x14ac:dyDescent="0.25"/>
    <row r="10937" s="3" customFormat="1" x14ac:dyDescent="0.25"/>
    <row r="10938" s="3" customFormat="1" x14ac:dyDescent="0.25"/>
    <row r="10939" s="3" customFormat="1" x14ac:dyDescent="0.25"/>
    <row r="10940" s="3" customFormat="1" x14ac:dyDescent="0.25"/>
    <row r="10941" s="3" customFormat="1" x14ac:dyDescent="0.25"/>
    <row r="10942" s="3" customFormat="1" x14ac:dyDescent="0.25"/>
    <row r="10943" s="3" customFormat="1" x14ac:dyDescent="0.25"/>
    <row r="10944" s="3" customFormat="1" x14ac:dyDescent="0.25"/>
    <row r="10945" s="3" customFormat="1" x14ac:dyDescent="0.25"/>
    <row r="10946" s="3" customFormat="1" x14ac:dyDescent="0.25"/>
    <row r="10947" s="3" customFormat="1" x14ac:dyDescent="0.25"/>
    <row r="10948" s="3" customFormat="1" x14ac:dyDescent="0.25"/>
    <row r="10949" s="3" customFormat="1" x14ac:dyDescent="0.25"/>
    <row r="10950" s="3" customFormat="1" x14ac:dyDescent="0.25"/>
    <row r="10951" s="3" customFormat="1" x14ac:dyDescent="0.25"/>
    <row r="10952" s="3" customFormat="1" x14ac:dyDescent="0.25"/>
    <row r="10953" s="3" customFormat="1" x14ac:dyDescent="0.25"/>
    <row r="10954" s="3" customFormat="1" x14ac:dyDescent="0.25"/>
    <row r="10955" s="3" customFormat="1" x14ac:dyDescent="0.25"/>
    <row r="10956" s="3" customFormat="1" x14ac:dyDescent="0.25"/>
    <row r="10957" s="3" customFormat="1" x14ac:dyDescent="0.25"/>
    <row r="10958" s="3" customFormat="1" x14ac:dyDescent="0.25"/>
    <row r="10959" s="3" customFormat="1" x14ac:dyDescent="0.25"/>
    <row r="10960" s="3" customFormat="1" x14ac:dyDescent="0.25"/>
    <row r="10961" s="3" customFormat="1" x14ac:dyDescent="0.25"/>
    <row r="10962" s="3" customFormat="1" x14ac:dyDescent="0.25"/>
    <row r="10963" s="3" customFormat="1" x14ac:dyDescent="0.25"/>
    <row r="10964" s="3" customFormat="1" x14ac:dyDescent="0.25"/>
    <row r="10965" s="3" customFormat="1" x14ac:dyDescent="0.25"/>
    <row r="10966" s="3" customFormat="1" x14ac:dyDescent="0.25"/>
    <row r="10967" s="3" customFormat="1" x14ac:dyDescent="0.25"/>
    <row r="10968" s="3" customFormat="1" x14ac:dyDescent="0.25"/>
    <row r="10969" s="3" customFormat="1" x14ac:dyDescent="0.25"/>
    <row r="10970" s="3" customFormat="1" x14ac:dyDescent="0.25"/>
    <row r="10971" s="3" customFormat="1" x14ac:dyDescent="0.25"/>
    <row r="10972" s="3" customFormat="1" x14ac:dyDescent="0.25"/>
    <row r="10973" s="3" customFormat="1" x14ac:dyDescent="0.25"/>
    <row r="10974" s="3" customFormat="1" x14ac:dyDescent="0.25"/>
    <row r="10975" s="3" customFormat="1" x14ac:dyDescent="0.25"/>
    <row r="10976" s="3" customFormat="1" x14ac:dyDescent="0.25"/>
    <row r="10977" s="3" customFormat="1" x14ac:dyDescent="0.25"/>
    <row r="10978" s="3" customFormat="1" x14ac:dyDescent="0.25"/>
    <row r="10979" s="3" customFormat="1" x14ac:dyDescent="0.25"/>
    <row r="10980" s="3" customFormat="1" x14ac:dyDescent="0.25"/>
    <row r="10981" s="3" customFormat="1" x14ac:dyDescent="0.25"/>
    <row r="10982" s="3" customFormat="1" x14ac:dyDescent="0.25"/>
    <row r="10983" s="3" customFormat="1" x14ac:dyDescent="0.25"/>
    <row r="10984" s="3" customFormat="1" x14ac:dyDescent="0.25"/>
    <row r="10985" s="3" customFormat="1" x14ac:dyDescent="0.25"/>
    <row r="10986" s="3" customFormat="1" x14ac:dyDescent="0.25"/>
    <row r="10987" s="3" customFormat="1" x14ac:dyDescent="0.25"/>
    <row r="10988" s="3" customFormat="1" x14ac:dyDescent="0.25"/>
    <row r="10989" s="3" customFormat="1" x14ac:dyDescent="0.25"/>
    <row r="10990" s="3" customFormat="1" x14ac:dyDescent="0.25"/>
    <row r="10991" s="3" customFormat="1" x14ac:dyDescent="0.25"/>
    <row r="10992" s="3" customFormat="1" x14ac:dyDescent="0.25"/>
    <row r="10993" s="3" customFormat="1" x14ac:dyDescent="0.25"/>
    <row r="10994" s="3" customFormat="1" x14ac:dyDescent="0.25"/>
    <row r="10995" s="3" customFormat="1" x14ac:dyDescent="0.25"/>
    <row r="10996" s="3" customFormat="1" x14ac:dyDescent="0.25"/>
    <row r="10997" s="3" customFormat="1" x14ac:dyDescent="0.25"/>
    <row r="10998" s="3" customFormat="1" x14ac:dyDescent="0.25"/>
    <row r="10999" s="3" customFormat="1" x14ac:dyDescent="0.25"/>
    <row r="11000" s="3" customFormat="1" x14ac:dyDescent="0.25"/>
    <row r="11001" s="3" customFormat="1" x14ac:dyDescent="0.25"/>
    <row r="11002" s="3" customFormat="1" x14ac:dyDescent="0.25"/>
    <row r="11003" s="3" customFormat="1" x14ac:dyDescent="0.25"/>
    <row r="11004" s="3" customFormat="1" x14ac:dyDescent="0.25"/>
    <row r="11005" s="3" customFormat="1" x14ac:dyDescent="0.25"/>
    <row r="11006" s="3" customFormat="1" x14ac:dyDescent="0.25"/>
    <row r="11007" s="3" customFormat="1" x14ac:dyDescent="0.25"/>
    <row r="11008" s="3" customFormat="1" x14ac:dyDescent="0.25"/>
    <row r="11009" s="3" customFormat="1" x14ac:dyDescent="0.25"/>
    <row r="11010" s="3" customFormat="1" x14ac:dyDescent="0.25"/>
    <row r="11011" s="3" customFormat="1" x14ac:dyDescent="0.25"/>
    <row r="11012" s="3" customFormat="1" x14ac:dyDescent="0.25"/>
    <row r="11013" s="3" customFormat="1" x14ac:dyDescent="0.25"/>
    <row r="11014" s="3" customFormat="1" x14ac:dyDescent="0.25"/>
    <row r="11015" s="3" customFormat="1" x14ac:dyDescent="0.25"/>
    <row r="11016" s="3" customFormat="1" x14ac:dyDescent="0.25"/>
    <row r="11017" s="3" customFormat="1" x14ac:dyDescent="0.25"/>
    <row r="11018" s="3" customFormat="1" x14ac:dyDescent="0.25"/>
    <row r="11019" s="3" customFormat="1" x14ac:dyDescent="0.25"/>
    <row r="11020" s="3" customFormat="1" x14ac:dyDescent="0.25"/>
    <row r="11021" s="3" customFormat="1" x14ac:dyDescent="0.25"/>
    <row r="11022" s="3" customFormat="1" x14ac:dyDescent="0.25"/>
    <row r="11023" s="3" customFormat="1" x14ac:dyDescent="0.25"/>
    <row r="11024" s="3" customFormat="1" x14ac:dyDescent="0.25"/>
    <row r="11025" s="3" customFormat="1" x14ac:dyDescent="0.25"/>
    <row r="11026" s="3" customFormat="1" x14ac:dyDescent="0.25"/>
    <row r="11027" s="3" customFormat="1" x14ac:dyDescent="0.25"/>
    <row r="11028" s="3" customFormat="1" x14ac:dyDescent="0.25"/>
    <row r="11029" s="3" customFormat="1" x14ac:dyDescent="0.25"/>
    <row r="11030" s="3" customFormat="1" x14ac:dyDescent="0.25"/>
    <row r="11031" s="3" customFormat="1" x14ac:dyDescent="0.25"/>
    <row r="11032" s="3" customFormat="1" x14ac:dyDescent="0.25"/>
    <row r="11033" s="3" customFormat="1" x14ac:dyDescent="0.25"/>
    <row r="11034" s="3" customFormat="1" x14ac:dyDescent="0.25"/>
    <row r="11035" s="3" customFormat="1" x14ac:dyDescent="0.25"/>
    <row r="11036" s="3" customFormat="1" x14ac:dyDescent="0.25"/>
    <row r="11037" s="3" customFormat="1" x14ac:dyDescent="0.25"/>
    <row r="11038" s="3" customFormat="1" x14ac:dyDescent="0.25"/>
    <row r="11039" s="3" customFormat="1" x14ac:dyDescent="0.25"/>
    <row r="11040" s="3" customFormat="1" x14ac:dyDescent="0.25"/>
    <row r="11041" s="3" customFormat="1" x14ac:dyDescent="0.25"/>
    <row r="11042" s="3" customFormat="1" x14ac:dyDescent="0.25"/>
    <row r="11043" s="3" customFormat="1" x14ac:dyDescent="0.25"/>
    <row r="11044" s="3" customFormat="1" x14ac:dyDescent="0.25"/>
    <row r="11045" s="3" customFormat="1" x14ac:dyDescent="0.25"/>
    <row r="11046" s="3" customFormat="1" x14ac:dyDescent="0.25"/>
    <row r="11047" s="3" customFormat="1" x14ac:dyDescent="0.25"/>
    <row r="11048" s="3" customFormat="1" x14ac:dyDescent="0.25"/>
    <row r="11049" s="3" customFormat="1" x14ac:dyDescent="0.25"/>
    <row r="11050" s="3" customFormat="1" x14ac:dyDescent="0.25"/>
    <row r="11051" s="3" customFormat="1" x14ac:dyDescent="0.25"/>
    <row r="11052" s="3" customFormat="1" x14ac:dyDescent="0.25"/>
    <row r="11053" s="3" customFormat="1" x14ac:dyDescent="0.25"/>
    <row r="11054" s="3" customFormat="1" x14ac:dyDescent="0.25"/>
    <row r="11055" s="3" customFormat="1" x14ac:dyDescent="0.25"/>
    <row r="11056" s="3" customFormat="1" x14ac:dyDescent="0.25"/>
    <row r="11057" s="3" customFormat="1" x14ac:dyDescent="0.25"/>
    <row r="11058" s="3" customFormat="1" x14ac:dyDescent="0.25"/>
    <row r="11059" s="3" customFormat="1" x14ac:dyDescent="0.25"/>
    <row r="11060" s="3" customFormat="1" x14ac:dyDescent="0.25"/>
    <row r="11061" s="3" customFormat="1" x14ac:dyDescent="0.25"/>
    <row r="11062" s="3" customFormat="1" x14ac:dyDescent="0.25"/>
    <row r="11063" s="3" customFormat="1" x14ac:dyDescent="0.25"/>
    <row r="11064" s="3" customFormat="1" x14ac:dyDescent="0.25"/>
    <row r="11065" s="3" customFormat="1" x14ac:dyDescent="0.25"/>
    <row r="11066" s="3" customFormat="1" x14ac:dyDescent="0.25"/>
    <row r="11067" s="3" customFormat="1" x14ac:dyDescent="0.25"/>
    <row r="11068" s="3" customFormat="1" x14ac:dyDescent="0.25"/>
    <row r="11069" s="3" customFormat="1" x14ac:dyDescent="0.25"/>
    <row r="11070" s="3" customFormat="1" x14ac:dyDescent="0.25"/>
    <row r="11071" s="3" customFormat="1" x14ac:dyDescent="0.25"/>
    <row r="11072" s="3" customFormat="1" x14ac:dyDescent="0.25"/>
    <row r="11073" s="3" customFormat="1" x14ac:dyDescent="0.25"/>
    <row r="11074" s="3" customFormat="1" x14ac:dyDescent="0.25"/>
    <row r="11075" s="3" customFormat="1" x14ac:dyDescent="0.25"/>
    <row r="11076" s="3" customFormat="1" x14ac:dyDescent="0.25"/>
    <row r="11077" s="3" customFormat="1" x14ac:dyDescent="0.25"/>
    <row r="11078" s="3" customFormat="1" x14ac:dyDescent="0.25"/>
    <row r="11079" s="3" customFormat="1" x14ac:dyDescent="0.25"/>
    <row r="11080" s="3" customFormat="1" x14ac:dyDescent="0.25"/>
    <row r="11081" s="3" customFormat="1" x14ac:dyDescent="0.25"/>
    <row r="11082" s="3" customFormat="1" x14ac:dyDescent="0.25"/>
    <row r="11083" s="3" customFormat="1" x14ac:dyDescent="0.25"/>
    <row r="11084" s="3" customFormat="1" x14ac:dyDescent="0.25"/>
    <row r="11085" s="3" customFormat="1" x14ac:dyDescent="0.25"/>
    <row r="11086" s="3" customFormat="1" x14ac:dyDescent="0.25"/>
    <row r="11087" s="3" customFormat="1" x14ac:dyDescent="0.25"/>
    <row r="11088" s="3" customFormat="1" x14ac:dyDescent="0.25"/>
    <row r="11089" s="3" customFormat="1" x14ac:dyDescent="0.25"/>
    <row r="11090" s="3" customFormat="1" x14ac:dyDescent="0.25"/>
    <row r="11091" s="3" customFormat="1" x14ac:dyDescent="0.25"/>
    <row r="11092" s="3" customFormat="1" x14ac:dyDescent="0.25"/>
    <row r="11093" s="3" customFormat="1" x14ac:dyDescent="0.25"/>
    <row r="11094" s="3" customFormat="1" x14ac:dyDescent="0.25"/>
    <row r="11095" s="3" customFormat="1" x14ac:dyDescent="0.25"/>
    <row r="11096" s="3" customFormat="1" x14ac:dyDescent="0.25"/>
    <row r="11097" s="3" customFormat="1" x14ac:dyDescent="0.25"/>
    <row r="11098" s="3" customFormat="1" x14ac:dyDescent="0.25"/>
    <row r="11099" s="3" customFormat="1" x14ac:dyDescent="0.25"/>
    <row r="11100" s="3" customFormat="1" x14ac:dyDescent="0.25"/>
    <row r="11101" s="3" customFormat="1" x14ac:dyDescent="0.25"/>
    <row r="11102" s="3" customFormat="1" x14ac:dyDescent="0.25"/>
    <row r="11103" s="3" customFormat="1" x14ac:dyDescent="0.25"/>
    <row r="11104" s="3" customFormat="1" x14ac:dyDescent="0.25"/>
    <row r="11105" s="3" customFormat="1" x14ac:dyDescent="0.25"/>
    <row r="11106" s="3" customFormat="1" x14ac:dyDescent="0.25"/>
    <row r="11107" s="3" customFormat="1" x14ac:dyDescent="0.25"/>
    <row r="11108" s="3" customFormat="1" x14ac:dyDescent="0.25"/>
    <row r="11109" s="3" customFormat="1" x14ac:dyDescent="0.25"/>
    <row r="11110" s="3" customFormat="1" x14ac:dyDescent="0.25"/>
    <row r="11111" s="3" customFormat="1" x14ac:dyDescent="0.25"/>
    <row r="11112" s="3" customFormat="1" x14ac:dyDescent="0.25"/>
    <row r="11113" s="3" customFormat="1" x14ac:dyDescent="0.25"/>
    <row r="11114" s="3" customFormat="1" x14ac:dyDescent="0.25"/>
    <row r="11115" s="3" customFormat="1" x14ac:dyDescent="0.25"/>
    <row r="11116" s="3" customFormat="1" x14ac:dyDescent="0.25"/>
    <row r="11117" s="3" customFormat="1" x14ac:dyDescent="0.25"/>
    <row r="11118" s="3" customFormat="1" x14ac:dyDescent="0.25"/>
    <row r="11119" s="3" customFormat="1" x14ac:dyDescent="0.25"/>
    <row r="11120" s="3" customFormat="1" x14ac:dyDescent="0.25"/>
    <row r="11121" s="3" customFormat="1" x14ac:dyDescent="0.25"/>
    <row r="11122" s="3" customFormat="1" x14ac:dyDescent="0.25"/>
    <row r="11123" s="3" customFormat="1" x14ac:dyDescent="0.25"/>
    <row r="11124" s="3" customFormat="1" x14ac:dyDescent="0.25"/>
    <row r="11125" s="3" customFormat="1" x14ac:dyDescent="0.25"/>
    <row r="11126" s="3" customFormat="1" x14ac:dyDescent="0.25"/>
    <row r="11127" s="3" customFormat="1" x14ac:dyDescent="0.25"/>
    <row r="11128" s="3" customFormat="1" x14ac:dyDescent="0.25"/>
    <row r="11129" s="3" customFormat="1" x14ac:dyDescent="0.25"/>
    <row r="11130" s="3" customFormat="1" x14ac:dyDescent="0.25"/>
    <row r="11131" s="3" customFormat="1" x14ac:dyDescent="0.25"/>
    <row r="11132" s="3" customFormat="1" x14ac:dyDescent="0.25"/>
    <row r="11133" s="3" customFormat="1" x14ac:dyDescent="0.25"/>
    <row r="11134" s="3" customFormat="1" x14ac:dyDescent="0.25"/>
    <row r="11135" s="3" customFormat="1" x14ac:dyDescent="0.25"/>
    <row r="11136" s="3" customFormat="1" x14ac:dyDescent="0.25"/>
    <row r="11137" s="3" customFormat="1" x14ac:dyDescent="0.25"/>
    <row r="11138" s="3" customFormat="1" x14ac:dyDescent="0.25"/>
    <row r="11139" s="3" customFormat="1" x14ac:dyDescent="0.25"/>
    <row r="11140" s="3" customFormat="1" x14ac:dyDescent="0.25"/>
    <row r="11141" s="3" customFormat="1" x14ac:dyDescent="0.25"/>
    <row r="11142" s="3" customFormat="1" x14ac:dyDescent="0.25"/>
    <row r="11143" s="3" customFormat="1" x14ac:dyDescent="0.25"/>
    <row r="11144" s="3" customFormat="1" x14ac:dyDescent="0.25"/>
    <row r="11145" s="3" customFormat="1" x14ac:dyDescent="0.25"/>
    <row r="11146" s="3" customFormat="1" x14ac:dyDescent="0.25"/>
    <row r="11147" s="3" customFormat="1" x14ac:dyDescent="0.25"/>
    <row r="11148" s="3" customFormat="1" x14ac:dyDescent="0.25"/>
    <row r="11149" s="3" customFormat="1" x14ac:dyDescent="0.25"/>
    <row r="11150" s="3" customFormat="1" x14ac:dyDescent="0.25"/>
    <row r="11151" s="3" customFormat="1" x14ac:dyDescent="0.25"/>
    <row r="11152" s="3" customFormat="1" x14ac:dyDescent="0.25"/>
    <row r="11153" s="3" customFormat="1" x14ac:dyDescent="0.25"/>
    <row r="11154" s="3" customFormat="1" x14ac:dyDescent="0.25"/>
    <row r="11155" s="3" customFormat="1" x14ac:dyDescent="0.25"/>
    <row r="11156" s="3" customFormat="1" x14ac:dyDescent="0.25"/>
    <row r="11157" s="3" customFormat="1" x14ac:dyDescent="0.25"/>
    <row r="11158" s="3" customFormat="1" x14ac:dyDescent="0.25"/>
    <row r="11159" s="3" customFormat="1" x14ac:dyDescent="0.25"/>
    <row r="11160" s="3" customFormat="1" x14ac:dyDescent="0.25"/>
    <row r="11161" s="3" customFormat="1" x14ac:dyDescent="0.25"/>
    <row r="11162" s="3" customFormat="1" x14ac:dyDescent="0.25"/>
    <row r="11163" s="3" customFormat="1" x14ac:dyDescent="0.25"/>
    <row r="11164" s="3" customFormat="1" x14ac:dyDescent="0.25"/>
    <row r="11165" s="3" customFormat="1" x14ac:dyDescent="0.25"/>
    <row r="11166" s="3" customFormat="1" x14ac:dyDescent="0.25"/>
    <row r="11167" s="3" customFormat="1" x14ac:dyDescent="0.25"/>
    <row r="11168" s="3" customFormat="1" x14ac:dyDescent="0.25"/>
    <row r="11169" s="3" customFormat="1" x14ac:dyDescent="0.25"/>
    <row r="11170" s="3" customFormat="1" x14ac:dyDescent="0.25"/>
    <row r="11171" s="3" customFormat="1" x14ac:dyDescent="0.25"/>
    <row r="11172" s="3" customFormat="1" x14ac:dyDescent="0.25"/>
    <row r="11173" s="3" customFormat="1" x14ac:dyDescent="0.25"/>
    <row r="11174" s="3" customFormat="1" x14ac:dyDescent="0.25"/>
    <row r="11175" s="3" customFormat="1" x14ac:dyDescent="0.25"/>
    <row r="11176" s="3" customFormat="1" x14ac:dyDescent="0.25"/>
    <row r="11177" s="3" customFormat="1" x14ac:dyDescent="0.25"/>
    <row r="11178" s="3" customFormat="1" x14ac:dyDescent="0.25"/>
    <row r="11179" s="3" customFormat="1" x14ac:dyDescent="0.25"/>
    <row r="11180" s="3" customFormat="1" x14ac:dyDescent="0.25"/>
    <row r="11181" s="3" customFormat="1" x14ac:dyDescent="0.25"/>
    <row r="11182" s="3" customFormat="1" x14ac:dyDescent="0.25"/>
    <row r="11183" s="3" customFormat="1" x14ac:dyDescent="0.25"/>
    <row r="11184" s="3" customFormat="1" x14ac:dyDescent="0.25"/>
    <row r="11185" s="3" customFormat="1" x14ac:dyDescent="0.25"/>
    <row r="11186" s="3" customFormat="1" x14ac:dyDescent="0.25"/>
    <row r="11187" s="3" customFormat="1" x14ac:dyDescent="0.25"/>
    <row r="11188" s="3" customFormat="1" x14ac:dyDescent="0.25"/>
    <row r="11189" s="3" customFormat="1" x14ac:dyDescent="0.25"/>
    <row r="11190" s="3" customFormat="1" x14ac:dyDescent="0.25"/>
    <row r="11191" s="3" customFormat="1" x14ac:dyDescent="0.25"/>
    <row r="11192" s="3" customFormat="1" x14ac:dyDescent="0.25"/>
    <row r="11193" s="3" customFormat="1" x14ac:dyDescent="0.25"/>
    <row r="11194" s="3" customFormat="1" x14ac:dyDescent="0.25"/>
    <row r="11195" s="3" customFormat="1" x14ac:dyDescent="0.25"/>
    <row r="11196" s="3" customFormat="1" x14ac:dyDescent="0.25"/>
    <row r="11197" s="3" customFormat="1" x14ac:dyDescent="0.25"/>
    <row r="11198" s="3" customFormat="1" x14ac:dyDescent="0.25"/>
    <row r="11199" s="3" customFormat="1" x14ac:dyDescent="0.25"/>
    <row r="11200" s="3" customFormat="1" x14ac:dyDescent="0.25"/>
    <row r="11201" s="3" customFormat="1" x14ac:dyDescent="0.25"/>
    <row r="11202" s="3" customFormat="1" x14ac:dyDescent="0.25"/>
    <row r="11203" s="3" customFormat="1" x14ac:dyDescent="0.25"/>
    <row r="11204" s="3" customFormat="1" x14ac:dyDescent="0.25"/>
    <row r="11205" s="3" customFormat="1" x14ac:dyDescent="0.25"/>
    <row r="11206" s="3" customFormat="1" x14ac:dyDescent="0.25"/>
    <row r="11207" s="3" customFormat="1" x14ac:dyDescent="0.25"/>
    <row r="11208" s="3" customFormat="1" x14ac:dyDescent="0.25"/>
    <row r="11209" s="3" customFormat="1" x14ac:dyDescent="0.25"/>
    <row r="11210" s="3" customFormat="1" x14ac:dyDescent="0.25"/>
    <row r="11211" s="3" customFormat="1" x14ac:dyDescent="0.25"/>
    <row r="11212" s="3" customFormat="1" x14ac:dyDescent="0.25"/>
    <row r="11213" s="3" customFormat="1" x14ac:dyDescent="0.25"/>
    <row r="11214" s="3" customFormat="1" x14ac:dyDescent="0.25"/>
    <row r="11215" s="3" customFormat="1" x14ac:dyDescent="0.25"/>
    <row r="11216" s="3" customFormat="1" x14ac:dyDescent="0.25"/>
    <row r="11217" s="3" customFormat="1" x14ac:dyDescent="0.25"/>
    <row r="11218" s="3" customFormat="1" x14ac:dyDescent="0.25"/>
    <row r="11219" s="3" customFormat="1" x14ac:dyDescent="0.25"/>
    <row r="11220" s="3" customFormat="1" x14ac:dyDescent="0.25"/>
    <row r="11221" s="3" customFormat="1" x14ac:dyDescent="0.25"/>
    <row r="11222" s="3" customFormat="1" x14ac:dyDescent="0.25"/>
    <row r="11223" s="3" customFormat="1" x14ac:dyDescent="0.25"/>
    <row r="11224" s="3" customFormat="1" x14ac:dyDescent="0.25"/>
    <row r="11225" s="3" customFormat="1" x14ac:dyDescent="0.25"/>
    <row r="11226" s="3" customFormat="1" x14ac:dyDescent="0.25"/>
    <row r="11227" s="3" customFormat="1" x14ac:dyDescent="0.25"/>
    <row r="11228" s="3" customFormat="1" x14ac:dyDescent="0.25"/>
    <row r="11229" s="3" customFormat="1" x14ac:dyDescent="0.25"/>
    <row r="11230" s="3" customFormat="1" x14ac:dyDescent="0.25"/>
    <row r="11231" s="3" customFormat="1" x14ac:dyDescent="0.25"/>
    <row r="11232" s="3" customFormat="1" x14ac:dyDescent="0.25"/>
    <row r="11233" s="3" customFormat="1" x14ac:dyDescent="0.25"/>
    <row r="11234" s="3" customFormat="1" x14ac:dyDescent="0.25"/>
    <row r="11235" s="3" customFormat="1" x14ac:dyDescent="0.25"/>
    <row r="11236" s="3" customFormat="1" x14ac:dyDescent="0.25"/>
    <row r="11237" s="3" customFormat="1" x14ac:dyDescent="0.25"/>
    <row r="11238" s="3" customFormat="1" x14ac:dyDescent="0.25"/>
    <row r="11239" s="3" customFormat="1" x14ac:dyDescent="0.25"/>
    <row r="11240" s="3" customFormat="1" x14ac:dyDescent="0.25"/>
    <row r="11241" s="3" customFormat="1" x14ac:dyDescent="0.25"/>
    <row r="11242" s="3" customFormat="1" x14ac:dyDescent="0.25"/>
    <row r="11243" s="3" customFormat="1" x14ac:dyDescent="0.25"/>
    <row r="11244" s="3" customFormat="1" x14ac:dyDescent="0.25"/>
    <row r="11245" s="3" customFormat="1" x14ac:dyDescent="0.25"/>
    <row r="11246" s="3" customFormat="1" x14ac:dyDescent="0.25"/>
    <row r="11247" s="3" customFormat="1" x14ac:dyDescent="0.25"/>
    <row r="11248" s="3" customFormat="1" x14ac:dyDescent="0.25"/>
    <row r="11249" s="3" customFormat="1" x14ac:dyDescent="0.25"/>
    <row r="11250" s="3" customFormat="1" x14ac:dyDescent="0.25"/>
    <row r="11251" s="3" customFormat="1" x14ac:dyDescent="0.25"/>
    <row r="11252" s="3" customFormat="1" x14ac:dyDescent="0.25"/>
    <row r="11253" s="3" customFormat="1" x14ac:dyDescent="0.25"/>
    <row r="11254" s="3" customFormat="1" x14ac:dyDescent="0.25"/>
    <row r="11255" s="3" customFormat="1" x14ac:dyDescent="0.25"/>
    <row r="11256" s="3" customFormat="1" x14ac:dyDescent="0.25"/>
    <row r="11257" s="3" customFormat="1" x14ac:dyDescent="0.25"/>
    <row r="11258" s="3" customFormat="1" x14ac:dyDescent="0.25"/>
    <row r="11259" s="3" customFormat="1" x14ac:dyDescent="0.25"/>
    <row r="11260" s="3" customFormat="1" x14ac:dyDescent="0.25"/>
    <row r="11261" s="3" customFormat="1" x14ac:dyDescent="0.25"/>
    <row r="11262" s="3" customFormat="1" x14ac:dyDescent="0.25"/>
    <row r="11263" s="3" customFormat="1" x14ac:dyDescent="0.25"/>
    <row r="11264" s="3" customFormat="1" x14ac:dyDescent="0.25"/>
    <row r="11265" s="3" customFormat="1" x14ac:dyDescent="0.25"/>
    <row r="11266" s="3" customFormat="1" x14ac:dyDescent="0.25"/>
    <row r="11267" s="3" customFormat="1" x14ac:dyDescent="0.25"/>
    <row r="11268" s="3" customFormat="1" x14ac:dyDescent="0.25"/>
    <row r="11269" s="3" customFormat="1" x14ac:dyDescent="0.25"/>
    <row r="11270" s="3" customFormat="1" x14ac:dyDescent="0.25"/>
    <row r="11271" s="3" customFormat="1" x14ac:dyDescent="0.25"/>
    <row r="11272" s="3" customFormat="1" x14ac:dyDescent="0.25"/>
    <row r="11273" s="3" customFormat="1" x14ac:dyDescent="0.25"/>
    <row r="11274" s="3" customFormat="1" x14ac:dyDescent="0.25"/>
    <row r="11275" s="3" customFormat="1" x14ac:dyDescent="0.25"/>
    <row r="11276" s="3" customFormat="1" x14ac:dyDescent="0.25"/>
    <row r="11277" s="3" customFormat="1" x14ac:dyDescent="0.25"/>
    <row r="11278" s="3" customFormat="1" x14ac:dyDescent="0.25"/>
    <row r="11279" s="3" customFormat="1" x14ac:dyDescent="0.25"/>
    <row r="11280" s="3" customFormat="1" x14ac:dyDescent="0.25"/>
    <row r="11281" s="3" customFormat="1" x14ac:dyDescent="0.25"/>
    <row r="11282" s="3" customFormat="1" x14ac:dyDescent="0.25"/>
    <row r="11283" s="3" customFormat="1" x14ac:dyDescent="0.25"/>
    <row r="11284" s="3" customFormat="1" x14ac:dyDescent="0.25"/>
    <row r="11285" s="3" customFormat="1" x14ac:dyDescent="0.25"/>
    <row r="11286" s="3" customFormat="1" x14ac:dyDescent="0.25"/>
    <row r="11287" s="3" customFormat="1" x14ac:dyDescent="0.25"/>
    <row r="11288" s="3" customFormat="1" x14ac:dyDescent="0.25"/>
    <row r="11289" s="3" customFormat="1" x14ac:dyDescent="0.25"/>
    <row r="11290" s="3" customFormat="1" x14ac:dyDescent="0.25"/>
    <row r="11291" s="3" customFormat="1" x14ac:dyDescent="0.25"/>
    <row r="11292" s="3" customFormat="1" x14ac:dyDescent="0.25"/>
    <row r="11293" s="3" customFormat="1" x14ac:dyDescent="0.25"/>
    <row r="11294" s="3" customFormat="1" x14ac:dyDescent="0.25"/>
    <row r="11295" s="3" customFormat="1" x14ac:dyDescent="0.25"/>
    <row r="11296" s="3" customFormat="1" x14ac:dyDescent="0.25"/>
    <row r="11297" s="3" customFormat="1" x14ac:dyDescent="0.25"/>
    <row r="11298" s="3" customFormat="1" x14ac:dyDescent="0.25"/>
    <row r="11299" s="3" customFormat="1" x14ac:dyDescent="0.25"/>
    <row r="11300" s="3" customFormat="1" x14ac:dyDescent="0.25"/>
    <row r="11301" s="3" customFormat="1" x14ac:dyDescent="0.25"/>
    <row r="11302" s="3" customFormat="1" x14ac:dyDescent="0.25"/>
    <row r="11303" s="3" customFormat="1" x14ac:dyDescent="0.25"/>
    <row r="11304" s="3" customFormat="1" x14ac:dyDescent="0.25"/>
    <row r="11305" s="3" customFormat="1" x14ac:dyDescent="0.25"/>
    <row r="11306" s="3" customFormat="1" x14ac:dyDescent="0.25"/>
    <row r="11307" s="3" customFormat="1" x14ac:dyDescent="0.25"/>
    <row r="11308" s="3" customFormat="1" x14ac:dyDescent="0.25"/>
    <row r="11309" s="3" customFormat="1" x14ac:dyDescent="0.25"/>
    <row r="11310" s="3" customFormat="1" x14ac:dyDescent="0.25"/>
    <row r="11311" s="3" customFormat="1" x14ac:dyDescent="0.25"/>
    <row r="11312" s="3" customFormat="1" x14ac:dyDescent="0.25"/>
    <row r="11313" s="3" customFormat="1" x14ac:dyDescent="0.25"/>
    <row r="11314" s="3" customFormat="1" x14ac:dyDescent="0.25"/>
    <row r="11315" s="3" customFormat="1" x14ac:dyDescent="0.25"/>
    <row r="11316" s="3" customFormat="1" x14ac:dyDescent="0.25"/>
    <row r="11317" s="3" customFormat="1" x14ac:dyDescent="0.25"/>
    <row r="11318" s="3" customFormat="1" x14ac:dyDescent="0.25"/>
    <row r="11319" s="3" customFormat="1" x14ac:dyDescent="0.25"/>
    <row r="11320" s="3" customFormat="1" x14ac:dyDescent="0.25"/>
    <row r="11321" s="3" customFormat="1" x14ac:dyDescent="0.25"/>
    <row r="11322" s="3" customFormat="1" x14ac:dyDescent="0.25"/>
    <row r="11323" s="3" customFormat="1" x14ac:dyDescent="0.25"/>
    <row r="11324" s="3" customFormat="1" x14ac:dyDescent="0.25"/>
    <row r="11325" s="3" customFormat="1" x14ac:dyDescent="0.25"/>
    <row r="11326" s="3" customFormat="1" x14ac:dyDescent="0.25"/>
    <row r="11327" s="3" customFormat="1" x14ac:dyDescent="0.25"/>
    <row r="11328" s="3" customFormat="1" x14ac:dyDescent="0.25"/>
    <row r="11329" s="3" customFormat="1" x14ac:dyDescent="0.25"/>
    <row r="11330" s="3" customFormat="1" x14ac:dyDescent="0.25"/>
    <row r="11331" s="3" customFormat="1" x14ac:dyDescent="0.25"/>
    <row r="11332" s="3" customFormat="1" x14ac:dyDescent="0.25"/>
    <row r="11333" s="3" customFormat="1" x14ac:dyDescent="0.25"/>
    <row r="11334" s="3" customFormat="1" x14ac:dyDescent="0.25"/>
    <row r="11335" s="3" customFormat="1" x14ac:dyDescent="0.25"/>
    <row r="11336" s="3" customFormat="1" x14ac:dyDescent="0.25"/>
    <row r="11337" s="3" customFormat="1" x14ac:dyDescent="0.25"/>
    <row r="11338" s="3" customFormat="1" x14ac:dyDescent="0.25"/>
    <row r="11339" s="3" customFormat="1" x14ac:dyDescent="0.25"/>
    <row r="11340" s="3" customFormat="1" x14ac:dyDescent="0.25"/>
    <row r="11341" s="3" customFormat="1" x14ac:dyDescent="0.25"/>
    <row r="11342" s="3" customFormat="1" x14ac:dyDescent="0.25"/>
    <row r="11343" s="3" customFormat="1" x14ac:dyDescent="0.25"/>
    <row r="11344" s="3" customFormat="1" x14ac:dyDescent="0.25"/>
    <row r="11345" s="3" customFormat="1" x14ac:dyDescent="0.25"/>
    <row r="11346" s="3" customFormat="1" x14ac:dyDescent="0.25"/>
    <row r="11347" s="3" customFormat="1" x14ac:dyDescent="0.25"/>
    <row r="11348" s="3" customFormat="1" x14ac:dyDescent="0.25"/>
    <row r="11349" s="3" customFormat="1" x14ac:dyDescent="0.25"/>
    <row r="11350" s="3" customFormat="1" x14ac:dyDescent="0.25"/>
    <row r="11351" s="3" customFormat="1" x14ac:dyDescent="0.25"/>
    <row r="11352" s="3" customFormat="1" x14ac:dyDescent="0.25"/>
    <row r="11353" s="3" customFormat="1" x14ac:dyDescent="0.25"/>
    <row r="11354" s="3" customFormat="1" x14ac:dyDescent="0.25"/>
    <row r="11355" s="3" customFormat="1" x14ac:dyDescent="0.25"/>
    <row r="11356" s="3" customFormat="1" x14ac:dyDescent="0.25"/>
    <row r="11357" s="3" customFormat="1" x14ac:dyDescent="0.25"/>
    <row r="11358" s="3" customFormat="1" x14ac:dyDescent="0.25"/>
    <row r="11359" s="3" customFormat="1" x14ac:dyDescent="0.25"/>
    <row r="11360" s="3" customFormat="1" x14ac:dyDescent="0.25"/>
    <row r="11361" s="3" customFormat="1" x14ac:dyDescent="0.25"/>
    <row r="11362" s="3" customFormat="1" x14ac:dyDescent="0.25"/>
    <row r="11363" s="3" customFormat="1" x14ac:dyDescent="0.25"/>
    <row r="11364" s="3" customFormat="1" x14ac:dyDescent="0.25"/>
    <row r="11365" s="3" customFormat="1" x14ac:dyDescent="0.25"/>
    <row r="11366" s="3" customFormat="1" x14ac:dyDescent="0.25"/>
    <row r="11367" s="3" customFormat="1" x14ac:dyDescent="0.25"/>
    <row r="11368" s="3" customFormat="1" x14ac:dyDescent="0.25"/>
    <row r="11369" s="3" customFormat="1" x14ac:dyDescent="0.25"/>
    <row r="11370" s="3" customFormat="1" x14ac:dyDescent="0.25"/>
    <row r="11371" s="3" customFormat="1" x14ac:dyDescent="0.25"/>
    <row r="11372" s="3" customFormat="1" x14ac:dyDescent="0.25"/>
    <row r="11373" s="3" customFormat="1" x14ac:dyDescent="0.25"/>
    <row r="11374" s="3" customFormat="1" x14ac:dyDescent="0.25"/>
    <row r="11375" s="3" customFormat="1" x14ac:dyDescent="0.25"/>
    <row r="11376" s="3" customFormat="1" x14ac:dyDescent="0.25"/>
    <row r="11377" s="3" customFormat="1" x14ac:dyDescent="0.25"/>
    <row r="11378" s="3" customFormat="1" x14ac:dyDescent="0.25"/>
    <row r="11379" s="3" customFormat="1" x14ac:dyDescent="0.25"/>
    <row r="11380" s="3" customFormat="1" x14ac:dyDescent="0.25"/>
    <row r="11381" s="3" customFormat="1" x14ac:dyDescent="0.25"/>
    <row r="11382" s="3" customFormat="1" x14ac:dyDescent="0.25"/>
    <row r="11383" s="3" customFormat="1" x14ac:dyDescent="0.25"/>
    <row r="11384" s="3" customFormat="1" x14ac:dyDescent="0.25"/>
    <row r="11385" s="3" customFormat="1" x14ac:dyDescent="0.25"/>
    <row r="11386" s="3" customFormat="1" x14ac:dyDescent="0.25"/>
    <row r="11387" s="3" customFormat="1" x14ac:dyDescent="0.25"/>
    <row r="11388" s="3" customFormat="1" x14ac:dyDescent="0.25"/>
    <row r="11389" s="3" customFormat="1" x14ac:dyDescent="0.25"/>
    <row r="11390" s="3" customFormat="1" x14ac:dyDescent="0.25"/>
    <row r="11391" s="3" customFormat="1" x14ac:dyDescent="0.25"/>
    <row r="11392" s="3" customFormat="1" x14ac:dyDescent="0.25"/>
    <row r="11393" s="3" customFormat="1" x14ac:dyDescent="0.25"/>
    <row r="11394" s="3" customFormat="1" x14ac:dyDescent="0.25"/>
    <row r="11395" s="3" customFormat="1" x14ac:dyDescent="0.25"/>
    <row r="11396" s="3" customFormat="1" x14ac:dyDescent="0.25"/>
    <row r="11397" s="3" customFormat="1" x14ac:dyDescent="0.25"/>
    <row r="11398" s="3" customFormat="1" x14ac:dyDescent="0.25"/>
    <row r="11399" s="3" customFormat="1" x14ac:dyDescent="0.25"/>
    <row r="11400" s="3" customFormat="1" x14ac:dyDescent="0.25"/>
    <row r="11401" s="3" customFormat="1" x14ac:dyDescent="0.25"/>
    <row r="11402" s="3" customFormat="1" x14ac:dyDescent="0.25"/>
    <row r="11403" s="3" customFormat="1" x14ac:dyDescent="0.25"/>
    <row r="11404" s="3" customFormat="1" x14ac:dyDescent="0.25"/>
    <row r="11405" s="3" customFormat="1" x14ac:dyDescent="0.25"/>
    <row r="11406" s="3" customFormat="1" x14ac:dyDescent="0.25"/>
    <row r="11407" s="3" customFormat="1" x14ac:dyDescent="0.25"/>
    <row r="11408" s="3" customFormat="1" x14ac:dyDescent="0.25"/>
    <row r="11409" s="3" customFormat="1" x14ac:dyDescent="0.25"/>
    <row r="11410" s="3" customFormat="1" x14ac:dyDescent="0.25"/>
    <row r="11411" s="3" customFormat="1" x14ac:dyDescent="0.25"/>
    <row r="11412" s="3" customFormat="1" x14ac:dyDescent="0.25"/>
    <row r="11413" s="3" customFormat="1" x14ac:dyDescent="0.25"/>
    <row r="11414" s="3" customFormat="1" x14ac:dyDescent="0.25"/>
    <row r="11415" s="3" customFormat="1" x14ac:dyDescent="0.25"/>
    <row r="11416" s="3" customFormat="1" x14ac:dyDescent="0.25"/>
    <row r="11417" s="3" customFormat="1" x14ac:dyDescent="0.25"/>
    <row r="11418" s="3" customFormat="1" x14ac:dyDescent="0.25"/>
    <row r="11419" s="3" customFormat="1" x14ac:dyDescent="0.25"/>
    <row r="11420" s="3" customFormat="1" x14ac:dyDescent="0.25"/>
    <row r="11421" s="3" customFormat="1" x14ac:dyDescent="0.25"/>
    <row r="11422" s="3" customFormat="1" x14ac:dyDescent="0.25"/>
    <row r="11423" s="3" customFormat="1" x14ac:dyDescent="0.25"/>
    <row r="11424" s="3" customFormat="1" x14ac:dyDescent="0.25"/>
    <row r="11425" s="3" customFormat="1" x14ac:dyDescent="0.25"/>
    <row r="11426" s="3" customFormat="1" x14ac:dyDescent="0.25"/>
    <row r="11427" s="3" customFormat="1" x14ac:dyDescent="0.25"/>
    <row r="11428" s="3" customFormat="1" x14ac:dyDescent="0.25"/>
    <row r="11429" s="3" customFormat="1" x14ac:dyDescent="0.25"/>
    <row r="11430" s="3" customFormat="1" x14ac:dyDescent="0.25"/>
    <row r="11431" s="3" customFormat="1" x14ac:dyDescent="0.25"/>
    <row r="11432" s="3" customFormat="1" x14ac:dyDescent="0.25"/>
    <row r="11433" s="3" customFormat="1" x14ac:dyDescent="0.25"/>
    <row r="11434" s="3" customFormat="1" x14ac:dyDescent="0.25"/>
    <row r="11435" s="3" customFormat="1" x14ac:dyDescent="0.25"/>
    <row r="11436" s="3" customFormat="1" x14ac:dyDescent="0.25"/>
    <row r="11437" s="3" customFormat="1" x14ac:dyDescent="0.25"/>
    <row r="11438" s="3" customFormat="1" x14ac:dyDescent="0.25"/>
    <row r="11439" s="3" customFormat="1" x14ac:dyDescent="0.25"/>
    <row r="11440" s="3" customFormat="1" x14ac:dyDescent="0.25"/>
    <row r="11441" s="3" customFormat="1" x14ac:dyDescent="0.25"/>
    <row r="11442" s="3" customFormat="1" x14ac:dyDescent="0.25"/>
    <row r="11443" s="3" customFormat="1" x14ac:dyDescent="0.25"/>
    <row r="11444" s="3" customFormat="1" x14ac:dyDescent="0.25"/>
    <row r="11445" s="3" customFormat="1" x14ac:dyDescent="0.25"/>
    <row r="11446" s="3" customFormat="1" x14ac:dyDescent="0.25"/>
    <row r="11447" s="3" customFormat="1" x14ac:dyDescent="0.25"/>
    <row r="11448" s="3" customFormat="1" x14ac:dyDescent="0.25"/>
    <row r="11449" s="3" customFormat="1" x14ac:dyDescent="0.25"/>
    <row r="11450" s="3" customFormat="1" x14ac:dyDescent="0.25"/>
    <row r="11451" s="3" customFormat="1" x14ac:dyDescent="0.25"/>
    <row r="11452" s="3" customFormat="1" x14ac:dyDescent="0.25"/>
    <row r="11453" s="3" customFormat="1" x14ac:dyDescent="0.25"/>
    <row r="11454" s="3" customFormat="1" x14ac:dyDescent="0.25"/>
    <row r="11455" s="3" customFormat="1" x14ac:dyDescent="0.25"/>
    <row r="11456" s="3" customFormat="1" x14ac:dyDescent="0.25"/>
    <row r="11457" s="3" customFormat="1" x14ac:dyDescent="0.25"/>
    <row r="11458" s="3" customFormat="1" x14ac:dyDescent="0.25"/>
    <row r="11459" s="3" customFormat="1" x14ac:dyDescent="0.25"/>
    <row r="11460" s="3" customFormat="1" x14ac:dyDescent="0.25"/>
    <row r="11461" s="3" customFormat="1" x14ac:dyDescent="0.25"/>
    <row r="11462" s="3" customFormat="1" x14ac:dyDescent="0.25"/>
    <row r="11463" s="3" customFormat="1" x14ac:dyDescent="0.25"/>
    <row r="11464" s="3" customFormat="1" x14ac:dyDescent="0.25"/>
    <row r="11465" s="3" customFormat="1" x14ac:dyDescent="0.25"/>
    <row r="11466" s="3" customFormat="1" x14ac:dyDescent="0.25"/>
    <row r="11467" s="3" customFormat="1" x14ac:dyDescent="0.25"/>
    <row r="11468" s="3" customFormat="1" x14ac:dyDescent="0.25"/>
    <row r="11469" s="3" customFormat="1" x14ac:dyDescent="0.25"/>
    <row r="11470" s="3" customFormat="1" x14ac:dyDescent="0.25"/>
    <row r="11471" s="3" customFormat="1" x14ac:dyDescent="0.25"/>
    <row r="11472" s="3" customFormat="1" x14ac:dyDescent="0.25"/>
    <row r="11473" s="3" customFormat="1" x14ac:dyDescent="0.25"/>
    <row r="11474" s="3" customFormat="1" x14ac:dyDescent="0.25"/>
    <row r="11475" s="3" customFormat="1" x14ac:dyDescent="0.25"/>
    <row r="11476" s="3" customFormat="1" x14ac:dyDescent="0.25"/>
    <row r="11477" s="3" customFormat="1" x14ac:dyDescent="0.25"/>
    <row r="11478" s="3" customFormat="1" x14ac:dyDescent="0.25"/>
    <row r="11479" s="3" customFormat="1" x14ac:dyDescent="0.25"/>
    <row r="11480" s="3" customFormat="1" x14ac:dyDescent="0.25"/>
    <row r="11481" s="3" customFormat="1" x14ac:dyDescent="0.25"/>
    <row r="11482" s="3" customFormat="1" x14ac:dyDescent="0.25"/>
    <row r="11483" s="3" customFormat="1" x14ac:dyDescent="0.25"/>
    <row r="11484" s="3" customFormat="1" x14ac:dyDescent="0.25"/>
    <row r="11485" s="3" customFormat="1" x14ac:dyDescent="0.25"/>
    <row r="11486" s="3" customFormat="1" x14ac:dyDescent="0.25"/>
    <row r="11487" s="3" customFormat="1" x14ac:dyDescent="0.25"/>
    <row r="11488" s="3" customFormat="1" x14ac:dyDescent="0.25"/>
    <row r="11489" s="3" customFormat="1" x14ac:dyDescent="0.25"/>
    <row r="11490" s="3" customFormat="1" x14ac:dyDescent="0.25"/>
    <row r="11491" s="3" customFormat="1" x14ac:dyDescent="0.25"/>
    <row r="11492" s="3" customFormat="1" x14ac:dyDescent="0.25"/>
    <row r="11493" s="3" customFormat="1" x14ac:dyDescent="0.25"/>
    <row r="11494" s="3" customFormat="1" x14ac:dyDescent="0.25"/>
    <row r="11495" s="3" customFormat="1" x14ac:dyDescent="0.25"/>
    <row r="11496" s="3" customFormat="1" x14ac:dyDescent="0.25"/>
    <row r="11497" s="3" customFormat="1" x14ac:dyDescent="0.25"/>
    <row r="11498" s="3" customFormat="1" x14ac:dyDescent="0.25"/>
    <row r="11499" s="3" customFormat="1" x14ac:dyDescent="0.25"/>
    <row r="11500" s="3" customFormat="1" x14ac:dyDescent="0.25"/>
    <row r="11501" s="3" customFormat="1" x14ac:dyDescent="0.25"/>
    <row r="11502" s="3" customFormat="1" x14ac:dyDescent="0.25"/>
    <row r="11503" s="3" customFormat="1" x14ac:dyDescent="0.25"/>
    <row r="11504" s="3" customFormat="1" x14ac:dyDescent="0.25"/>
    <row r="11505" s="3" customFormat="1" x14ac:dyDescent="0.25"/>
    <row r="11506" s="3" customFormat="1" x14ac:dyDescent="0.25"/>
    <row r="11507" s="3" customFormat="1" x14ac:dyDescent="0.25"/>
    <row r="11508" s="3" customFormat="1" x14ac:dyDescent="0.25"/>
    <row r="11509" s="3" customFormat="1" x14ac:dyDescent="0.25"/>
    <row r="11510" s="3" customFormat="1" x14ac:dyDescent="0.25"/>
    <row r="11511" s="3" customFormat="1" x14ac:dyDescent="0.25"/>
    <row r="11512" s="3" customFormat="1" x14ac:dyDescent="0.25"/>
    <row r="11513" s="3" customFormat="1" x14ac:dyDescent="0.25"/>
    <row r="11514" s="3" customFormat="1" x14ac:dyDescent="0.25"/>
    <row r="11515" s="3" customFormat="1" x14ac:dyDescent="0.25"/>
    <row r="11516" s="3" customFormat="1" x14ac:dyDescent="0.25"/>
    <row r="11517" s="3" customFormat="1" x14ac:dyDescent="0.25"/>
    <row r="11518" s="3" customFormat="1" x14ac:dyDescent="0.25"/>
    <row r="11519" s="3" customFormat="1" x14ac:dyDescent="0.25"/>
    <row r="11520" s="3" customFormat="1" x14ac:dyDescent="0.25"/>
    <row r="11521" s="3" customFormat="1" x14ac:dyDescent="0.25"/>
    <row r="11522" s="3" customFormat="1" x14ac:dyDescent="0.25"/>
    <row r="11523" s="3" customFormat="1" x14ac:dyDescent="0.25"/>
    <row r="11524" s="3" customFormat="1" x14ac:dyDescent="0.25"/>
    <row r="11525" s="3" customFormat="1" x14ac:dyDescent="0.25"/>
    <row r="11526" s="3" customFormat="1" x14ac:dyDescent="0.25"/>
    <row r="11527" s="3" customFormat="1" x14ac:dyDescent="0.25"/>
    <row r="11528" s="3" customFormat="1" x14ac:dyDescent="0.25"/>
    <row r="11529" s="3" customFormat="1" x14ac:dyDescent="0.25"/>
    <row r="11530" s="3" customFormat="1" x14ac:dyDescent="0.25"/>
    <row r="11531" s="3" customFormat="1" x14ac:dyDescent="0.25"/>
    <row r="11532" s="3" customFormat="1" x14ac:dyDescent="0.25"/>
    <row r="11533" s="3" customFormat="1" x14ac:dyDescent="0.25"/>
    <row r="11534" s="3" customFormat="1" x14ac:dyDescent="0.25"/>
    <row r="11535" s="3" customFormat="1" x14ac:dyDescent="0.25"/>
    <row r="11536" s="3" customFormat="1" x14ac:dyDescent="0.25"/>
    <row r="11537" s="3" customFormat="1" x14ac:dyDescent="0.25"/>
    <row r="11538" s="3" customFormat="1" x14ac:dyDescent="0.25"/>
    <row r="11539" s="3" customFormat="1" x14ac:dyDescent="0.25"/>
    <row r="11540" s="3" customFormat="1" x14ac:dyDescent="0.25"/>
    <row r="11541" s="3" customFormat="1" x14ac:dyDescent="0.25"/>
    <row r="11542" s="3" customFormat="1" x14ac:dyDescent="0.25"/>
    <row r="11543" s="3" customFormat="1" x14ac:dyDescent="0.25"/>
    <row r="11544" s="3" customFormat="1" x14ac:dyDescent="0.25"/>
    <row r="11545" s="3" customFormat="1" x14ac:dyDescent="0.25"/>
    <row r="11546" s="3" customFormat="1" x14ac:dyDescent="0.25"/>
    <row r="11547" s="3" customFormat="1" x14ac:dyDescent="0.25"/>
    <row r="11548" s="3" customFormat="1" x14ac:dyDescent="0.25"/>
    <row r="11549" s="3" customFormat="1" x14ac:dyDescent="0.25"/>
    <row r="11550" s="3" customFormat="1" x14ac:dyDescent="0.25"/>
    <row r="11551" s="3" customFormat="1" x14ac:dyDescent="0.25"/>
    <row r="11552" s="3" customFormat="1" x14ac:dyDescent="0.25"/>
    <row r="11553" s="3" customFormat="1" x14ac:dyDescent="0.25"/>
    <row r="11554" s="3" customFormat="1" x14ac:dyDescent="0.25"/>
    <row r="11555" s="3" customFormat="1" x14ac:dyDescent="0.25"/>
    <row r="11556" s="3" customFormat="1" x14ac:dyDescent="0.25"/>
    <row r="11557" s="3" customFormat="1" x14ac:dyDescent="0.25"/>
    <row r="11558" s="3" customFormat="1" x14ac:dyDescent="0.25"/>
    <row r="11559" s="3" customFormat="1" x14ac:dyDescent="0.25"/>
    <row r="11560" s="3" customFormat="1" x14ac:dyDescent="0.25"/>
    <row r="11561" s="3" customFormat="1" x14ac:dyDescent="0.25"/>
    <row r="11562" s="3" customFormat="1" x14ac:dyDescent="0.25"/>
    <row r="11563" s="3" customFormat="1" x14ac:dyDescent="0.25"/>
    <row r="11564" s="3" customFormat="1" x14ac:dyDescent="0.25"/>
    <row r="11565" s="3" customFormat="1" x14ac:dyDescent="0.25"/>
    <row r="11566" s="3" customFormat="1" x14ac:dyDescent="0.25"/>
    <row r="11567" s="3" customFormat="1" x14ac:dyDescent="0.25"/>
    <row r="11568" s="3" customFormat="1" x14ac:dyDescent="0.25"/>
    <row r="11569" s="3" customFormat="1" x14ac:dyDescent="0.25"/>
    <row r="11570" s="3" customFormat="1" x14ac:dyDescent="0.25"/>
    <row r="11571" s="3" customFormat="1" x14ac:dyDescent="0.25"/>
    <row r="11572" s="3" customFormat="1" x14ac:dyDescent="0.25"/>
    <row r="11573" s="3" customFormat="1" x14ac:dyDescent="0.25"/>
    <row r="11574" s="3" customFormat="1" x14ac:dyDescent="0.25"/>
    <row r="11575" s="3" customFormat="1" x14ac:dyDescent="0.25"/>
    <row r="11576" s="3" customFormat="1" x14ac:dyDescent="0.25"/>
    <row r="11577" s="3" customFormat="1" x14ac:dyDescent="0.25"/>
    <row r="11578" s="3" customFormat="1" x14ac:dyDescent="0.25"/>
    <row r="11579" s="3" customFormat="1" x14ac:dyDescent="0.25"/>
    <row r="11580" s="3" customFormat="1" x14ac:dyDescent="0.25"/>
    <row r="11581" s="3" customFormat="1" x14ac:dyDescent="0.25"/>
    <row r="11582" s="3" customFormat="1" x14ac:dyDescent="0.25"/>
    <row r="11583" s="3" customFormat="1" x14ac:dyDescent="0.25"/>
    <row r="11584" s="3" customFormat="1" x14ac:dyDescent="0.25"/>
    <row r="11585" s="3" customFormat="1" x14ac:dyDescent="0.25"/>
    <row r="11586" s="3" customFormat="1" x14ac:dyDescent="0.25"/>
    <row r="11587" s="3" customFormat="1" x14ac:dyDescent="0.25"/>
    <row r="11588" s="3" customFormat="1" x14ac:dyDescent="0.25"/>
    <row r="11589" s="3" customFormat="1" x14ac:dyDescent="0.25"/>
    <row r="11590" s="3" customFormat="1" x14ac:dyDescent="0.25"/>
    <row r="11591" s="3" customFormat="1" x14ac:dyDescent="0.25"/>
    <row r="11592" s="3" customFormat="1" x14ac:dyDescent="0.25"/>
    <row r="11593" s="3" customFormat="1" x14ac:dyDescent="0.25"/>
    <row r="11594" s="3" customFormat="1" x14ac:dyDescent="0.25"/>
    <row r="11595" s="3" customFormat="1" x14ac:dyDescent="0.25"/>
    <row r="11596" s="3" customFormat="1" x14ac:dyDescent="0.25"/>
    <row r="11597" s="3" customFormat="1" x14ac:dyDescent="0.25"/>
    <row r="11598" s="3" customFormat="1" x14ac:dyDescent="0.25"/>
    <row r="11599" s="3" customFormat="1" x14ac:dyDescent="0.25"/>
    <row r="11600" s="3" customFormat="1" x14ac:dyDescent="0.25"/>
    <row r="11601" s="3" customFormat="1" x14ac:dyDescent="0.25"/>
    <row r="11602" s="3" customFormat="1" x14ac:dyDescent="0.25"/>
    <row r="11603" s="3" customFormat="1" x14ac:dyDescent="0.25"/>
    <row r="11604" s="3" customFormat="1" x14ac:dyDescent="0.25"/>
    <row r="11605" s="3" customFormat="1" x14ac:dyDescent="0.25"/>
    <row r="11606" s="3" customFormat="1" x14ac:dyDescent="0.25"/>
    <row r="11607" s="3" customFormat="1" x14ac:dyDescent="0.25"/>
    <row r="11608" s="3" customFormat="1" x14ac:dyDescent="0.25"/>
    <row r="11609" s="3" customFormat="1" x14ac:dyDescent="0.25"/>
    <row r="11610" s="3" customFormat="1" x14ac:dyDescent="0.25"/>
    <row r="11611" s="3" customFormat="1" x14ac:dyDescent="0.25"/>
    <row r="11612" s="3" customFormat="1" x14ac:dyDescent="0.25"/>
    <row r="11613" s="3" customFormat="1" x14ac:dyDescent="0.25"/>
    <row r="11614" s="3" customFormat="1" x14ac:dyDescent="0.25"/>
    <row r="11615" s="3" customFormat="1" x14ac:dyDescent="0.25"/>
    <row r="11616" s="3" customFormat="1" x14ac:dyDescent="0.25"/>
    <row r="11617" s="3" customFormat="1" x14ac:dyDescent="0.25"/>
    <row r="11618" s="3" customFormat="1" x14ac:dyDescent="0.25"/>
    <row r="11619" s="3" customFormat="1" x14ac:dyDescent="0.25"/>
    <row r="11620" s="3" customFormat="1" x14ac:dyDescent="0.25"/>
    <row r="11621" s="3" customFormat="1" x14ac:dyDescent="0.25"/>
    <row r="11622" s="3" customFormat="1" x14ac:dyDescent="0.25"/>
    <row r="11623" s="3" customFormat="1" x14ac:dyDescent="0.25"/>
    <row r="11624" s="3" customFormat="1" x14ac:dyDescent="0.25"/>
    <row r="11625" s="3" customFormat="1" x14ac:dyDescent="0.25"/>
    <row r="11626" s="3" customFormat="1" x14ac:dyDescent="0.25"/>
    <row r="11627" s="3" customFormat="1" x14ac:dyDescent="0.25"/>
    <row r="11628" s="3" customFormat="1" x14ac:dyDescent="0.25"/>
    <row r="11629" s="3" customFormat="1" x14ac:dyDescent="0.25"/>
    <row r="11630" s="3" customFormat="1" x14ac:dyDescent="0.25"/>
    <row r="11631" s="3" customFormat="1" x14ac:dyDescent="0.25"/>
    <row r="11632" s="3" customFormat="1" x14ac:dyDescent="0.25"/>
    <row r="11633" s="3" customFormat="1" x14ac:dyDescent="0.25"/>
    <row r="11634" s="3" customFormat="1" x14ac:dyDescent="0.25"/>
    <row r="11635" s="3" customFormat="1" x14ac:dyDescent="0.25"/>
    <row r="11636" s="3" customFormat="1" x14ac:dyDescent="0.25"/>
    <row r="11637" s="3" customFormat="1" x14ac:dyDescent="0.25"/>
    <row r="11638" s="3" customFormat="1" x14ac:dyDescent="0.25"/>
    <row r="11639" s="3" customFormat="1" x14ac:dyDescent="0.25"/>
    <row r="11640" s="3" customFormat="1" x14ac:dyDescent="0.25"/>
    <row r="11641" s="3" customFormat="1" x14ac:dyDescent="0.25"/>
    <row r="11642" s="3" customFormat="1" x14ac:dyDescent="0.25"/>
    <row r="11643" s="3" customFormat="1" x14ac:dyDescent="0.25"/>
    <row r="11644" s="3" customFormat="1" x14ac:dyDescent="0.25"/>
    <row r="11645" s="3" customFormat="1" x14ac:dyDescent="0.25"/>
    <row r="11646" s="3" customFormat="1" x14ac:dyDescent="0.25"/>
    <row r="11647" s="3" customFormat="1" x14ac:dyDescent="0.25"/>
    <row r="11648" s="3" customFormat="1" x14ac:dyDescent="0.25"/>
    <row r="11649" s="3" customFormat="1" x14ac:dyDescent="0.25"/>
    <row r="11650" s="3" customFormat="1" x14ac:dyDescent="0.25"/>
    <row r="11651" s="3" customFormat="1" x14ac:dyDescent="0.25"/>
    <row r="11652" s="3" customFormat="1" x14ac:dyDescent="0.25"/>
    <row r="11653" s="3" customFormat="1" x14ac:dyDescent="0.25"/>
    <row r="11654" s="3" customFormat="1" x14ac:dyDescent="0.25"/>
    <row r="11655" s="3" customFormat="1" x14ac:dyDescent="0.25"/>
    <row r="11656" s="3" customFormat="1" x14ac:dyDescent="0.25"/>
    <row r="11657" s="3" customFormat="1" x14ac:dyDescent="0.25"/>
    <row r="11658" s="3" customFormat="1" x14ac:dyDescent="0.25"/>
    <row r="11659" s="3" customFormat="1" x14ac:dyDescent="0.25"/>
    <row r="11660" s="3" customFormat="1" x14ac:dyDescent="0.25"/>
    <row r="11661" s="3" customFormat="1" x14ac:dyDescent="0.25"/>
    <row r="11662" s="3" customFormat="1" x14ac:dyDescent="0.25"/>
    <row r="11663" s="3" customFormat="1" x14ac:dyDescent="0.25"/>
    <row r="11664" s="3" customFormat="1" x14ac:dyDescent="0.25"/>
    <row r="11665" s="3" customFormat="1" x14ac:dyDescent="0.25"/>
    <row r="11666" s="3" customFormat="1" x14ac:dyDescent="0.25"/>
    <row r="11667" s="3" customFormat="1" x14ac:dyDescent="0.25"/>
    <row r="11668" s="3" customFormat="1" x14ac:dyDescent="0.25"/>
    <row r="11669" s="3" customFormat="1" x14ac:dyDescent="0.25"/>
    <row r="11670" s="3" customFormat="1" x14ac:dyDescent="0.25"/>
    <row r="11671" s="3" customFormat="1" x14ac:dyDescent="0.25"/>
    <row r="11672" s="3" customFormat="1" x14ac:dyDescent="0.25"/>
    <row r="11673" s="3" customFormat="1" x14ac:dyDescent="0.25"/>
    <row r="11674" s="3" customFormat="1" x14ac:dyDescent="0.25"/>
    <row r="11675" s="3" customFormat="1" x14ac:dyDescent="0.25"/>
    <row r="11676" s="3" customFormat="1" x14ac:dyDescent="0.25"/>
    <row r="11677" s="3" customFormat="1" x14ac:dyDescent="0.25"/>
    <row r="11678" s="3" customFormat="1" x14ac:dyDescent="0.25"/>
    <row r="11679" s="3" customFormat="1" x14ac:dyDescent="0.25"/>
    <row r="11680" s="3" customFormat="1" x14ac:dyDescent="0.25"/>
    <row r="11681" s="3" customFormat="1" x14ac:dyDescent="0.25"/>
    <row r="11682" s="3" customFormat="1" x14ac:dyDescent="0.25"/>
    <row r="11683" s="3" customFormat="1" x14ac:dyDescent="0.25"/>
    <row r="11684" s="3" customFormat="1" x14ac:dyDescent="0.25"/>
    <row r="11685" s="3" customFormat="1" x14ac:dyDescent="0.25"/>
    <row r="11686" s="3" customFormat="1" x14ac:dyDescent="0.25"/>
    <row r="11687" s="3" customFormat="1" x14ac:dyDescent="0.25"/>
    <row r="11688" s="3" customFormat="1" x14ac:dyDescent="0.25"/>
    <row r="11689" s="3" customFormat="1" x14ac:dyDescent="0.25"/>
    <row r="11690" s="3" customFormat="1" x14ac:dyDescent="0.25"/>
    <row r="11691" s="3" customFormat="1" x14ac:dyDescent="0.25"/>
    <row r="11692" s="3" customFormat="1" x14ac:dyDescent="0.25"/>
    <row r="11693" s="3" customFormat="1" x14ac:dyDescent="0.25"/>
    <row r="11694" s="3" customFormat="1" x14ac:dyDescent="0.25"/>
    <row r="11695" s="3" customFormat="1" x14ac:dyDescent="0.25"/>
    <row r="11696" s="3" customFormat="1" x14ac:dyDescent="0.25"/>
    <row r="11697" s="3" customFormat="1" x14ac:dyDescent="0.25"/>
    <row r="11698" s="3" customFormat="1" x14ac:dyDescent="0.25"/>
    <row r="11699" s="3" customFormat="1" x14ac:dyDescent="0.25"/>
    <row r="11700" s="3" customFormat="1" x14ac:dyDescent="0.25"/>
    <row r="11701" s="3" customFormat="1" x14ac:dyDescent="0.25"/>
    <row r="11702" s="3" customFormat="1" x14ac:dyDescent="0.25"/>
    <row r="11703" s="3" customFormat="1" x14ac:dyDescent="0.25"/>
    <row r="11704" s="3" customFormat="1" x14ac:dyDescent="0.25"/>
    <row r="11705" s="3" customFormat="1" x14ac:dyDescent="0.25"/>
    <row r="11706" s="3" customFormat="1" x14ac:dyDescent="0.25"/>
    <row r="11707" s="3" customFormat="1" x14ac:dyDescent="0.25"/>
    <row r="11708" s="3" customFormat="1" x14ac:dyDescent="0.25"/>
    <row r="11709" s="3" customFormat="1" x14ac:dyDescent="0.25"/>
    <row r="11710" s="3" customFormat="1" x14ac:dyDescent="0.25"/>
    <row r="11711" s="3" customFormat="1" x14ac:dyDescent="0.25"/>
    <row r="11712" s="3" customFormat="1" x14ac:dyDescent="0.25"/>
    <row r="11713" s="3" customFormat="1" x14ac:dyDescent="0.25"/>
    <row r="11714" s="3" customFormat="1" x14ac:dyDescent="0.25"/>
    <row r="11715" s="3" customFormat="1" x14ac:dyDescent="0.25"/>
    <row r="11716" s="3" customFormat="1" x14ac:dyDescent="0.25"/>
    <row r="11717" s="3" customFormat="1" x14ac:dyDescent="0.25"/>
    <row r="11718" s="3" customFormat="1" x14ac:dyDescent="0.25"/>
    <row r="11719" s="3" customFormat="1" x14ac:dyDescent="0.25"/>
    <row r="11720" s="3" customFormat="1" x14ac:dyDescent="0.25"/>
    <row r="11721" s="3" customFormat="1" x14ac:dyDescent="0.25"/>
    <row r="11722" s="3" customFormat="1" x14ac:dyDescent="0.25"/>
    <row r="11723" s="3" customFormat="1" x14ac:dyDescent="0.25"/>
    <row r="11724" s="3" customFormat="1" x14ac:dyDescent="0.25"/>
    <row r="11725" s="3" customFormat="1" x14ac:dyDescent="0.25"/>
    <row r="11726" s="3" customFormat="1" x14ac:dyDescent="0.25"/>
    <row r="11727" s="3" customFormat="1" x14ac:dyDescent="0.25"/>
    <row r="11728" s="3" customFormat="1" x14ac:dyDescent="0.25"/>
    <row r="11729" s="3" customFormat="1" x14ac:dyDescent="0.25"/>
    <row r="11730" s="3" customFormat="1" x14ac:dyDescent="0.25"/>
    <row r="11731" s="3" customFormat="1" x14ac:dyDescent="0.25"/>
    <row r="11732" s="3" customFormat="1" x14ac:dyDescent="0.25"/>
    <row r="11733" s="3" customFormat="1" x14ac:dyDescent="0.25"/>
    <row r="11734" s="3" customFormat="1" x14ac:dyDescent="0.25"/>
    <row r="11735" s="3" customFormat="1" x14ac:dyDescent="0.25"/>
    <row r="11736" s="3" customFormat="1" x14ac:dyDescent="0.25"/>
    <row r="11737" s="3" customFormat="1" x14ac:dyDescent="0.25"/>
    <row r="11738" s="3" customFormat="1" x14ac:dyDescent="0.25"/>
    <row r="11739" s="3" customFormat="1" x14ac:dyDescent="0.25"/>
    <row r="11740" s="3" customFormat="1" x14ac:dyDescent="0.25"/>
    <row r="11741" s="3" customFormat="1" x14ac:dyDescent="0.25"/>
    <row r="11742" s="3" customFormat="1" x14ac:dyDescent="0.25"/>
    <row r="11743" s="3" customFormat="1" x14ac:dyDescent="0.25"/>
    <row r="11744" s="3" customFormat="1" x14ac:dyDescent="0.25"/>
    <row r="11745" s="3" customFormat="1" x14ac:dyDescent="0.25"/>
    <row r="11746" s="3" customFormat="1" x14ac:dyDescent="0.25"/>
    <row r="11747" s="3" customFormat="1" x14ac:dyDescent="0.25"/>
    <row r="11748" s="3" customFormat="1" x14ac:dyDescent="0.25"/>
    <row r="11749" s="3" customFormat="1" x14ac:dyDescent="0.25"/>
    <row r="11750" s="3" customFormat="1" x14ac:dyDescent="0.25"/>
    <row r="11751" s="3" customFormat="1" x14ac:dyDescent="0.25"/>
    <row r="11752" s="3" customFormat="1" x14ac:dyDescent="0.25"/>
    <row r="11753" s="3" customFormat="1" x14ac:dyDescent="0.25"/>
    <row r="11754" s="3" customFormat="1" x14ac:dyDescent="0.25"/>
    <row r="11755" s="3" customFormat="1" x14ac:dyDescent="0.25"/>
    <row r="11756" s="3" customFormat="1" x14ac:dyDescent="0.25"/>
    <row r="11757" s="3" customFormat="1" x14ac:dyDescent="0.25"/>
    <row r="11758" s="3" customFormat="1" x14ac:dyDescent="0.25"/>
    <row r="11759" s="3" customFormat="1" x14ac:dyDescent="0.25"/>
    <row r="11760" s="3" customFormat="1" x14ac:dyDescent="0.25"/>
    <row r="11761" s="3" customFormat="1" x14ac:dyDescent="0.25"/>
    <row r="11762" s="3" customFormat="1" x14ac:dyDescent="0.25"/>
    <row r="11763" s="3" customFormat="1" x14ac:dyDescent="0.25"/>
    <row r="11764" s="3" customFormat="1" x14ac:dyDescent="0.25"/>
    <row r="11765" s="3" customFormat="1" x14ac:dyDescent="0.25"/>
    <row r="11766" s="3" customFormat="1" x14ac:dyDescent="0.25"/>
    <row r="11767" s="3" customFormat="1" x14ac:dyDescent="0.25"/>
    <row r="11768" s="3" customFormat="1" x14ac:dyDescent="0.25"/>
    <row r="11769" s="3" customFormat="1" x14ac:dyDescent="0.25"/>
    <row r="11770" s="3" customFormat="1" x14ac:dyDescent="0.25"/>
    <row r="11771" s="3" customFormat="1" x14ac:dyDescent="0.25"/>
    <row r="11772" s="3" customFormat="1" x14ac:dyDescent="0.25"/>
    <row r="11773" s="3" customFormat="1" x14ac:dyDescent="0.25"/>
    <row r="11774" s="3" customFormat="1" x14ac:dyDescent="0.25"/>
    <row r="11775" s="3" customFormat="1" x14ac:dyDescent="0.25"/>
    <row r="11776" s="3" customFormat="1" x14ac:dyDescent="0.25"/>
    <row r="11777" s="3" customFormat="1" x14ac:dyDescent="0.25"/>
    <row r="11778" s="3" customFormat="1" x14ac:dyDescent="0.25"/>
    <row r="11779" s="3" customFormat="1" x14ac:dyDescent="0.25"/>
    <row r="11780" s="3" customFormat="1" x14ac:dyDescent="0.25"/>
    <row r="11781" s="3" customFormat="1" x14ac:dyDescent="0.25"/>
    <row r="11782" s="3" customFormat="1" x14ac:dyDescent="0.25"/>
    <row r="11783" s="3" customFormat="1" x14ac:dyDescent="0.25"/>
    <row r="11784" s="3" customFormat="1" x14ac:dyDescent="0.25"/>
    <row r="11785" s="3" customFormat="1" x14ac:dyDescent="0.25"/>
    <row r="11786" s="3" customFormat="1" x14ac:dyDescent="0.25"/>
    <row r="11787" s="3" customFormat="1" x14ac:dyDescent="0.25"/>
    <row r="11788" s="3" customFormat="1" x14ac:dyDescent="0.25"/>
    <row r="11789" s="3" customFormat="1" x14ac:dyDescent="0.25"/>
    <row r="11790" s="3" customFormat="1" x14ac:dyDescent="0.25"/>
    <row r="11791" s="3" customFormat="1" x14ac:dyDescent="0.25"/>
    <row r="11792" s="3" customFormat="1" x14ac:dyDescent="0.25"/>
    <row r="11793" s="3" customFormat="1" x14ac:dyDescent="0.25"/>
    <row r="11794" s="3" customFormat="1" x14ac:dyDescent="0.25"/>
    <row r="11795" s="3" customFormat="1" x14ac:dyDescent="0.25"/>
    <row r="11796" s="3" customFormat="1" x14ac:dyDescent="0.25"/>
    <row r="11797" s="3" customFormat="1" x14ac:dyDescent="0.25"/>
    <row r="11798" s="3" customFormat="1" x14ac:dyDescent="0.25"/>
    <row r="11799" s="3" customFormat="1" x14ac:dyDescent="0.25"/>
    <row r="11800" s="3" customFormat="1" x14ac:dyDescent="0.25"/>
    <row r="11801" s="3" customFormat="1" x14ac:dyDescent="0.25"/>
    <row r="11802" s="3" customFormat="1" x14ac:dyDescent="0.25"/>
    <row r="11803" s="3" customFormat="1" x14ac:dyDescent="0.25"/>
    <row r="11804" s="3" customFormat="1" x14ac:dyDescent="0.25"/>
    <row r="11805" s="3" customFormat="1" x14ac:dyDescent="0.25"/>
    <row r="11806" s="3" customFormat="1" x14ac:dyDescent="0.25"/>
    <row r="11807" s="3" customFormat="1" x14ac:dyDescent="0.25"/>
    <row r="11808" s="3" customFormat="1" x14ac:dyDescent="0.25"/>
    <row r="11809" s="3" customFormat="1" x14ac:dyDescent="0.25"/>
    <row r="11810" s="3" customFormat="1" x14ac:dyDescent="0.25"/>
    <row r="11811" s="3" customFormat="1" x14ac:dyDescent="0.25"/>
    <row r="11812" s="3" customFormat="1" x14ac:dyDescent="0.25"/>
    <row r="11813" s="3" customFormat="1" x14ac:dyDescent="0.25"/>
    <row r="11814" s="3" customFormat="1" x14ac:dyDescent="0.25"/>
    <row r="11815" s="3" customFormat="1" x14ac:dyDescent="0.25"/>
    <row r="11816" s="3" customFormat="1" x14ac:dyDescent="0.25"/>
    <row r="11817" s="3" customFormat="1" x14ac:dyDescent="0.25"/>
    <row r="11818" s="3" customFormat="1" x14ac:dyDescent="0.25"/>
    <row r="11819" s="3" customFormat="1" x14ac:dyDescent="0.25"/>
    <row r="11820" s="3" customFormat="1" x14ac:dyDescent="0.25"/>
    <row r="11821" s="3" customFormat="1" x14ac:dyDescent="0.25"/>
    <row r="11822" s="3" customFormat="1" x14ac:dyDescent="0.25"/>
    <row r="11823" s="3" customFormat="1" x14ac:dyDescent="0.25"/>
    <row r="11824" s="3" customFormat="1" x14ac:dyDescent="0.25"/>
    <row r="11825" s="3" customFormat="1" x14ac:dyDescent="0.25"/>
    <row r="11826" s="3" customFormat="1" x14ac:dyDescent="0.25"/>
    <row r="11827" s="3" customFormat="1" x14ac:dyDescent="0.25"/>
    <row r="11828" s="3" customFormat="1" x14ac:dyDescent="0.25"/>
    <row r="11829" s="3" customFormat="1" x14ac:dyDescent="0.25"/>
    <row r="11830" s="3" customFormat="1" x14ac:dyDescent="0.25"/>
    <row r="11831" s="3" customFormat="1" x14ac:dyDescent="0.25"/>
    <row r="11832" s="3" customFormat="1" x14ac:dyDescent="0.25"/>
    <row r="11833" s="3" customFormat="1" x14ac:dyDescent="0.25"/>
    <row r="11834" s="3" customFormat="1" x14ac:dyDescent="0.25"/>
    <row r="11835" s="3" customFormat="1" x14ac:dyDescent="0.25"/>
    <row r="11836" s="3" customFormat="1" x14ac:dyDescent="0.25"/>
    <row r="11837" s="3" customFormat="1" x14ac:dyDescent="0.25"/>
    <row r="11838" s="3" customFormat="1" x14ac:dyDescent="0.25"/>
    <row r="11839" s="3" customFormat="1" x14ac:dyDescent="0.25"/>
    <row r="11840" s="3" customFormat="1" x14ac:dyDescent="0.25"/>
    <row r="11841" s="3" customFormat="1" x14ac:dyDescent="0.25"/>
    <row r="11842" s="3" customFormat="1" x14ac:dyDescent="0.25"/>
    <row r="11843" s="3" customFormat="1" x14ac:dyDescent="0.25"/>
    <row r="11844" s="3" customFormat="1" x14ac:dyDescent="0.25"/>
    <row r="11845" s="3" customFormat="1" x14ac:dyDescent="0.25"/>
    <row r="11846" s="3" customFormat="1" x14ac:dyDescent="0.25"/>
    <row r="11847" s="3" customFormat="1" x14ac:dyDescent="0.25"/>
    <row r="11848" s="3" customFormat="1" x14ac:dyDescent="0.25"/>
    <row r="11849" s="3" customFormat="1" x14ac:dyDescent="0.25"/>
    <row r="11850" s="3" customFormat="1" x14ac:dyDescent="0.25"/>
    <row r="11851" s="3" customFormat="1" x14ac:dyDescent="0.25"/>
    <row r="11852" s="3" customFormat="1" x14ac:dyDescent="0.25"/>
    <row r="11853" s="3" customFormat="1" x14ac:dyDescent="0.25"/>
    <row r="11854" s="3" customFormat="1" x14ac:dyDescent="0.25"/>
    <row r="11855" s="3" customFormat="1" x14ac:dyDescent="0.25"/>
    <row r="11856" s="3" customFormat="1" x14ac:dyDescent="0.25"/>
    <row r="11857" s="3" customFormat="1" x14ac:dyDescent="0.25"/>
    <row r="11858" s="3" customFormat="1" x14ac:dyDescent="0.25"/>
    <row r="11859" s="3" customFormat="1" x14ac:dyDescent="0.25"/>
    <row r="11860" s="3" customFormat="1" x14ac:dyDescent="0.25"/>
    <row r="11861" s="3" customFormat="1" x14ac:dyDescent="0.25"/>
    <row r="11862" s="3" customFormat="1" x14ac:dyDescent="0.25"/>
    <row r="11863" s="3" customFormat="1" x14ac:dyDescent="0.25"/>
    <row r="11864" s="3" customFormat="1" x14ac:dyDescent="0.25"/>
    <row r="11865" s="3" customFormat="1" x14ac:dyDescent="0.25"/>
    <row r="11866" s="3" customFormat="1" x14ac:dyDescent="0.25"/>
    <row r="11867" s="3" customFormat="1" x14ac:dyDescent="0.25"/>
    <row r="11868" s="3" customFormat="1" x14ac:dyDescent="0.25"/>
    <row r="11869" s="3" customFormat="1" x14ac:dyDescent="0.25"/>
    <row r="11870" s="3" customFormat="1" x14ac:dyDescent="0.25"/>
    <row r="11871" s="3" customFormat="1" x14ac:dyDescent="0.25"/>
    <row r="11872" s="3" customFormat="1" x14ac:dyDescent="0.25"/>
    <row r="11873" s="3" customFormat="1" x14ac:dyDescent="0.25"/>
    <row r="11874" s="3" customFormat="1" x14ac:dyDescent="0.25"/>
    <row r="11875" s="3" customFormat="1" x14ac:dyDescent="0.25"/>
    <row r="11876" s="3" customFormat="1" x14ac:dyDescent="0.25"/>
    <row r="11877" s="3" customFormat="1" x14ac:dyDescent="0.25"/>
    <row r="11878" s="3" customFormat="1" x14ac:dyDescent="0.25"/>
    <row r="11879" s="3" customFormat="1" x14ac:dyDescent="0.25"/>
    <row r="11880" s="3" customFormat="1" x14ac:dyDescent="0.25"/>
    <row r="11881" s="3" customFormat="1" x14ac:dyDescent="0.25"/>
    <row r="11882" s="3" customFormat="1" x14ac:dyDescent="0.25"/>
    <row r="11883" s="3" customFormat="1" x14ac:dyDescent="0.25"/>
    <row r="11884" s="3" customFormat="1" x14ac:dyDescent="0.25"/>
    <row r="11885" s="3" customFormat="1" x14ac:dyDescent="0.25"/>
    <row r="11886" s="3" customFormat="1" x14ac:dyDescent="0.25"/>
    <row r="11887" s="3" customFormat="1" x14ac:dyDescent="0.25"/>
    <row r="11888" s="3" customFormat="1" x14ac:dyDescent="0.25"/>
    <row r="11889" s="3" customFormat="1" x14ac:dyDescent="0.25"/>
    <row r="11890" s="3" customFormat="1" x14ac:dyDescent="0.25"/>
    <row r="11891" s="3" customFormat="1" x14ac:dyDescent="0.25"/>
    <row r="11892" s="3" customFormat="1" x14ac:dyDescent="0.25"/>
    <row r="11893" s="3" customFormat="1" x14ac:dyDescent="0.25"/>
    <row r="11894" s="3" customFormat="1" x14ac:dyDescent="0.25"/>
    <row r="11895" s="3" customFormat="1" x14ac:dyDescent="0.25"/>
    <row r="11896" s="3" customFormat="1" x14ac:dyDescent="0.25"/>
    <row r="11897" s="3" customFormat="1" x14ac:dyDescent="0.25"/>
    <row r="11898" s="3" customFormat="1" x14ac:dyDescent="0.25"/>
    <row r="11899" s="3" customFormat="1" x14ac:dyDescent="0.25"/>
    <row r="11900" s="3" customFormat="1" x14ac:dyDescent="0.25"/>
    <row r="11901" s="3" customFormat="1" x14ac:dyDescent="0.25"/>
    <row r="11902" s="3" customFormat="1" x14ac:dyDescent="0.25"/>
    <row r="11903" s="3" customFormat="1" x14ac:dyDescent="0.25"/>
    <row r="11904" s="3" customFormat="1" x14ac:dyDescent="0.25"/>
    <row r="11905" s="3" customFormat="1" x14ac:dyDescent="0.25"/>
    <row r="11906" s="3" customFormat="1" x14ac:dyDescent="0.25"/>
    <row r="11907" s="3" customFormat="1" x14ac:dyDescent="0.25"/>
    <row r="11908" s="3" customFormat="1" x14ac:dyDescent="0.25"/>
    <row r="11909" s="3" customFormat="1" x14ac:dyDescent="0.25"/>
    <row r="11910" s="3" customFormat="1" x14ac:dyDescent="0.25"/>
    <row r="11911" s="3" customFormat="1" x14ac:dyDescent="0.25"/>
    <row r="11912" s="3" customFormat="1" x14ac:dyDescent="0.25"/>
    <row r="11913" s="3" customFormat="1" x14ac:dyDescent="0.25"/>
    <row r="11914" s="3" customFormat="1" x14ac:dyDescent="0.25"/>
    <row r="11915" s="3" customFormat="1" x14ac:dyDescent="0.25"/>
    <row r="11916" s="3" customFormat="1" x14ac:dyDescent="0.25"/>
    <row r="11917" s="3" customFormat="1" x14ac:dyDescent="0.25"/>
    <row r="11918" s="3" customFormat="1" x14ac:dyDescent="0.25"/>
    <row r="11919" s="3" customFormat="1" x14ac:dyDescent="0.25"/>
    <row r="11920" s="3" customFormat="1" x14ac:dyDescent="0.25"/>
    <row r="11921" s="3" customFormat="1" x14ac:dyDescent="0.25"/>
    <row r="11922" s="3" customFormat="1" x14ac:dyDescent="0.25"/>
    <row r="11923" s="3" customFormat="1" x14ac:dyDescent="0.25"/>
    <row r="11924" s="3" customFormat="1" x14ac:dyDescent="0.25"/>
    <row r="11925" s="3" customFormat="1" x14ac:dyDescent="0.25"/>
    <row r="11926" s="3" customFormat="1" x14ac:dyDescent="0.25"/>
    <row r="11927" s="3" customFormat="1" x14ac:dyDescent="0.25"/>
    <row r="11928" s="3" customFormat="1" x14ac:dyDescent="0.25"/>
    <row r="11929" s="3" customFormat="1" x14ac:dyDescent="0.25"/>
    <row r="11930" s="3" customFormat="1" x14ac:dyDescent="0.25"/>
    <row r="11931" s="3" customFormat="1" x14ac:dyDescent="0.25"/>
    <row r="11932" s="3" customFormat="1" x14ac:dyDescent="0.25"/>
    <row r="11933" s="3" customFormat="1" x14ac:dyDescent="0.25"/>
    <row r="11934" s="3" customFormat="1" x14ac:dyDescent="0.25"/>
    <row r="11935" s="3" customFormat="1" x14ac:dyDescent="0.25"/>
    <row r="11936" s="3" customFormat="1" x14ac:dyDescent="0.25"/>
    <row r="11937" s="3" customFormat="1" x14ac:dyDescent="0.25"/>
    <row r="11938" s="3" customFormat="1" x14ac:dyDescent="0.25"/>
    <row r="11939" s="3" customFormat="1" x14ac:dyDescent="0.25"/>
    <row r="11940" s="3" customFormat="1" x14ac:dyDescent="0.25"/>
    <row r="11941" s="3" customFormat="1" x14ac:dyDescent="0.25"/>
    <row r="11942" s="3" customFormat="1" x14ac:dyDescent="0.25"/>
    <row r="11943" s="3" customFormat="1" x14ac:dyDescent="0.25"/>
    <row r="11944" s="3" customFormat="1" x14ac:dyDescent="0.25"/>
    <row r="11945" s="3" customFormat="1" x14ac:dyDescent="0.25"/>
    <row r="11946" s="3" customFormat="1" x14ac:dyDescent="0.25"/>
    <row r="11947" s="3" customFormat="1" x14ac:dyDescent="0.25"/>
    <row r="11948" s="3" customFormat="1" x14ac:dyDescent="0.25"/>
    <row r="11949" s="3" customFormat="1" x14ac:dyDescent="0.25"/>
    <row r="11950" s="3" customFormat="1" x14ac:dyDescent="0.25"/>
    <row r="11951" s="3" customFormat="1" x14ac:dyDescent="0.25"/>
    <row r="11952" s="3" customFormat="1" x14ac:dyDescent="0.25"/>
    <row r="11953" s="3" customFormat="1" x14ac:dyDescent="0.25"/>
    <row r="11954" s="3" customFormat="1" x14ac:dyDescent="0.25"/>
    <row r="11955" s="3" customFormat="1" x14ac:dyDescent="0.25"/>
    <row r="11956" s="3" customFormat="1" x14ac:dyDescent="0.25"/>
    <row r="11957" s="3" customFormat="1" x14ac:dyDescent="0.25"/>
    <row r="11958" s="3" customFormat="1" x14ac:dyDescent="0.25"/>
    <row r="11959" s="3" customFormat="1" x14ac:dyDescent="0.25"/>
    <row r="11960" s="3" customFormat="1" x14ac:dyDescent="0.25"/>
    <row r="11961" s="3" customFormat="1" x14ac:dyDescent="0.25"/>
    <row r="11962" s="3" customFormat="1" x14ac:dyDescent="0.25"/>
    <row r="11963" s="3" customFormat="1" x14ac:dyDescent="0.25"/>
    <row r="11964" s="3" customFormat="1" x14ac:dyDescent="0.25"/>
    <row r="11965" s="3" customFormat="1" x14ac:dyDescent="0.25"/>
    <row r="11966" s="3" customFormat="1" x14ac:dyDescent="0.25"/>
    <row r="11967" s="3" customFormat="1" x14ac:dyDescent="0.25"/>
    <row r="11968" s="3" customFormat="1" x14ac:dyDescent="0.25"/>
    <row r="11969" s="3" customFormat="1" x14ac:dyDescent="0.25"/>
    <row r="11970" s="3" customFormat="1" x14ac:dyDescent="0.25"/>
    <row r="11971" s="3" customFormat="1" x14ac:dyDescent="0.25"/>
    <row r="11972" s="3" customFormat="1" x14ac:dyDescent="0.25"/>
    <row r="11973" s="3" customFormat="1" x14ac:dyDescent="0.25"/>
    <row r="11974" s="3" customFormat="1" x14ac:dyDescent="0.25"/>
    <row r="11975" s="3" customFormat="1" x14ac:dyDescent="0.25"/>
    <row r="11976" s="3" customFormat="1" x14ac:dyDescent="0.25"/>
    <row r="11977" s="3" customFormat="1" x14ac:dyDescent="0.25"/>
    <row r="11978" s="3" customFormat="1" x14ac:dyDescent="0.25"/>
    <row r="11979" s="3" customFormat="1" x14ac:dyDescent="0.25"/>
    <row r="11980" s="3" customFormat="1" x14ac:dyDescent="0.25"/>
    <row r="11981" s="3" customFormat="1" x14ac:dyDescent="0.25"/>
    <row r="11982" s="3" customFormat="1" x14ac:dyDescent="0.25"/>
    <row r="11983" s="3" customFormat="1" x14ac:dyDescent="0.25"/>
    <row r="11984" s="3" customFormat="1" x14ac:dyDescent="0.25"/>
    <row r="11985" s="3" customFormat="1" x14ac:dyDescent="0.25"/>
    <row r="11986" s="3" customFormat="1" x14ac:dyDescent="0.25"/>
    <row r="11987" s="3" customFormat="1" x14ac:dyDescent="0.25"/>
    <row r="11988" s="3" customFormat="1" x14ac:dyDescent="0.25"/>
    <row r="11989" s="3" customFormat="1" x14ac:dyDescent="0.25"/>
    <row r="11990" s="3" customFormat="1" x14ac:dyDescent="0.25"/>
    <row r="11991" s="3" customFormat="1" x14ac:dyDescent="0.25"/>
    <row r="11992" s="3" customFormat="1" x14ac:dyDescent="0.25"/>
    <row r="11993" s="3" customFormat="1" x14ac:dyDescent="0.25"/>
    <row r="11994" s="3" customFormat="1" x14ac:dyDescent="0.25"/>
    <row r="11995" s="3" customFormat="1" x14ac:dyDescent="0.25"/>
    <row r="11996" s="3" customFormat="1" x14ac:dyDescent="0.25"/>
    <row r="11997" s="3" customFormat="1" x14ac:dyDescent="0.25"/>
    <row r="11998" s="3" customFormat="1" x14ac:dyDescent="0.25"/>
    <row r="11999" s="3" customFormat="1" x14ac:dyDescent="0.25"/>
    <row r="12000" s="3" customFormat="1" x14ac:dyDescent="0.25"/>
    <row r="12001" s="3" customFormat="1" x14ac:dyDescent="0.25"/>
    <row r="12002" s="3" customFormat="1" x14ac:dyDescent="0.25"/>
    <row r="12003" s="3" customFormat="1" x14ac:dyDescent="0.25"/>
    <row r="12004" s="3" customFormat="1" x14ac:dyDescent="0.25"/>
    <row r="12005" s="3" customFormat="1" x14ac:dyDescent="0.25"/>
    <row r="12006" s="3" customFormat="1" x14ac:dyDescent="0.25"/>
    <row r="12007" s="3" customFormat="1" x14ac:dyDescent="0.25"/>
    <row r="12008" s="3" customFormat="1" x14ac:dyDescent="0.25"/>
    <row r="12009" s="3" customFormat="1" x14ac:dyDescent="0.25"/>
    <row r="12010" s="3" customFormat="1" x14ac:dyDescent="0.25"/>
    <row r="12011" s="3" customFormat="1" x14ac:dyDescent="0.25"/>
    <row r="12012" s="3" customFormat="1" x14ac:dyDescent="0.25"/>
    <row r="12013" s="3" customFormat="1" x14ac:dyDescent="0.25"/>
    <row r="12014" s="3" customFormat="1" x14ac:dyDescent="0.25"/>
    <row r="12015" s="3" customFormat="1" x14ac:dyDescent="0.25"/>
    <row r="12016" s="3" customFormat="1" x14ac:dyDescent="0.25"/>
    <row r="12017" s="3" customFormat="1" x14ac:dyDescent="0.25"/>
    <row r="12018" s="3" customFormat="1" x14ac:dyDescent="0.25"/>
    <row r="12019" s="3" customFormat="1" x14ac:dyDescent="0.25"/>
    <row r="12020" s="3" customFormat="1" x14ac:dyDescent="0.25"/>
    <row r="12021" s="3" customFormat="1" x14ac:dyDescent="0.25"/>
    <row r="12022" s="3" customFormat="1" x14ac:dyDescent="0.25"/>
    <row r="12023" s="3" customFormat="1" x14ac:dyDescent="0.25"/>
    <row r="12024" s="3" customFormat="1" x14ac:dyDescent="0.25"/>
    <row r="12025" s="3" customFormat="1" x14ac:dyDescent="0.25"/>
    <row r="12026" s="3" customFormat="1" x14ac:dyDescent="0.25"/>
    <row r="12027" s="3" customFormat="1" x14ac:dyDescent="0.25"/>
    <row r="12028" s="3" customFormat="1" x14ac:dyDescent="0.25"/>
    <row r="12029" s="3" customFormat="1" x14ac:dyDescent="0.25"/>
    <row r="12030" s="3" customFormat="1" x14ac:dyDescent="0.25"/>
    <row r="12031" s="3" customFormat="1" x14ac:dyDescent="0.25"/>
    <row r="12032" s="3" customFormat="1" x14ac:dyDescent="0.25"/>
    <row r="12033" s="3" customFormat="1" x14ac:dyDescent="0.25"/>
    <row r="12034" s="3" customFormat="1" x14ac:dyDescent="0.25"/>
    <row r="12035" s="3" customFormat="1" x14ac:dyDescent="0.25"/>
    <row r="12036" s="3" customFormat="1" x14ac:dyDescent="0.25"/>
    <row r="12037" s="3" customFormat="1" x14ac:dyDescent="0.25"/>
    <row r="12038" s="3" customFormat="1" x14ac:dyDescent="0.25"/>
    <row r="12039" s="3" customFormat="1" x14ac:dyDescent="0.25"/>
    <row r="12040" s="3" customFormat="1" x14ac:dyDescent="0.25"/>
    <row r="12041" s="3" customFormat="1" x14ac:dyDescent="0.25"/>
    <row r="12042" s="3" customFormat="1" x14ac:dyDescent="0.25"/>
    <row r="12043" s="3" customFormat="1" x14ac:dyDescent="0.25"/>
    <row r="12044" s="3" customFormat="1" x14ac:dyDescent="0.25"/>
    <row r="12045" s="3" customFormat="1" x14ac:dyDescent="0.25"/>
    <row r="12046" s="3" customFormat="1" x14ac:dyDescent="0.25"/>
    <row r="12047" s="3" customFormat="1" x14ac:dyDescent="0.25"/>
    <row r="12048" s="3" customFormat="1" x14ac:dyDescent="0.25"/>
    <row r="12049" s="3" customFormat="1" x14ac:dyDescent="0.25"/>
    <row r="12050" s="3" customFormat="1" x14ac:dyDescent="0.25"/>
    <row r="12051" s="3" customFormat="1" x14ac:dyDescent="0.25"/>
    <row r="12052" s="3" customFormat="1" x14ac:dyDescent="0.25"/>
    <row r="12053" s="3" customFormat="1" x14ac:dyDescent="0.25"/>
    <row r="12054" s="3" customFormat="1" x14ac:dyDescent="0.25"/>
    <row r="12055" s="3" customFormat="1" x14ac:dyDescent="0.25"/>
    <row r="12056" s="3" customFormat="1" x14ac:dyDescent="0.25"/>
    <row r="12057" s="3" customFormat="1" x14ac:dyDescent="0.25"/>
    <row r="12058" s="3" customFormat="1" x14ac:dyDescent="0.25"/>
    <row r="12059" s="3" customFormat="1" x14ac:dyDescent="0.25"/>
    <row r="12060" s="3" customFormat="1" x14ac:dyDescent="0.25"/>
    <row r="12061" s="3" customFormat="1" x14ac:dyDescent="0.25"/>
    <row r="12062" s="3" customFormat="1" x14ac:dyDescent="0.25"/>
    <row r="12063" s="3" customFormat="1" x14ac:dyDescent="0.25"/>
    <row r="12064" s="3" customFormat="1" x14ac:dyDescent="0.25"/>
    <row r="12065" s="3" customFormat="1" x14ac:dyDescent="0.25"/>
    <row r="12066" s="3" customFormat="1" x14ac:dyDescent="0.25"/>
    <row r="12067" s="3" customFormat="1" x14ac:dyDescent="0.25"/>
    <row r="12068" s="3" customFormat="1" x14ac:dyDescent="0.25"/>
    <row r="12069" s="3" customFormat="1" x14ac:dyDescent="0.25"/>
    <row r="12070" s="3" customFormat="1" x14ac:dyDescent="0.25"/>
    <row r="12071" s="3" customFormat="1" x14ac:dyDescent="0.25"/>
    <row r="12072" s="3" customFormat="1" x14ac:dyDescent="0.25"/>
    <row r="12073" s="3" customFormat="1" x14ac:dyDescent="0.25"/>
    <row r="12074" s="3" customFormat="1" x14ac:dyDescent="0.25"/>
    <row r="12075" s="3" customFormat="1" x14ac:dyDescent="0.25"/>
    <row r="12076" s="3" customFormat="1" x14ac:dyDescent="0.25"/>
    <row r="12077" s="3" customFormat="1" x14ac:dyDescent="0.25"/>
    <row r="12078" s="3" customFormat="1" x14ac:dyDescent="0.25"/>
    <row r="12079" s="3" customFormat="1" x14ac:dyDescent="0.25"/>
    <row r="12080" s="3" customFormat="1" x14ac:dyDescent="0.25"/>
    <row r="12081" s="3" customFormat="1" x14ac:dyDescent="0.25"/>
    <row r="12082" s="3" customFormat="1" x14ac:dyDescent="0.25"/>
    <row r="12083" s="3" customFormat="1" x14ac:dyDescent="0.25"/>
    <row r="12084" s="3" customFormat="1" x14ac:dyDescent="0.25"/>
    <row r="12085" s="3" customFormat="1" x14ac:dyDescent="0.25"/>
    <row r="12086" s="3" customFormat="1" x14ac:dyDescent="0.25"/>
    <row r="12087" s="3" customFormat="1" x14ac:dyDescent="0.25"/>
    <row r="12088" s="3" customFormat="1" x14ac:dyDescent="0.25"/>
    <row r="12089" s="3" customFormat="1" x14ac:dyDescent="0.25"/>
    <row r="12090" s="3" customFormat="1" x14ac:dyDescent="0.25"/>
    <row r="12091" s="3" customFormat="1" x14ac:dyDescent="0.25"/>
    <row r="12092" s="3" customFormat="1" x14ac:dyDescent="0.25"/>
    <row r="12093" s="3" customFormat="1" x14ac:dyDescent="0.25"/>
    <row r="12094" s="3" customFormat="1" x14ac:dyDescent="0.25"/>
    <row r="12095" s="3" customFormat="1" x14ac:dyDescent="0.25"/>
    <row r="12096" s="3" customFormat="1" x14ac:dyDescent="0.25"/>
    <row r="12097" s="3" customFormat="1" x14ac:dyDescent="0.25"/>
    <row r="12098" s="3" customFormat="1" x14ac:dyDescent="0.25"/>
    <row r="12099" s="3" customFormat="1" x14ac:dyDescent="0.25"/>
    <row r="12100" s="3" customFormat="1" x14ac:dyDescent="0.25"/>
    <row r="12101" s="3" customFormat="1" x14ac:dyDescent="0.25"/>
    <row r="12102" s="3" customFormat="1" x14ac:dyDescent="0.25"/>
    <row r="12103" s="3" customFormat="1" x14ac:dyDescent="0.25"/>
    <row r="12104" s="3" customFormat="1" x14ac:dyDescent="0.25"/>
    <row r="12105" s="3" customFormat="1" x14ac:dyDescent="0.25"/>
    <row r="12106" s="3" customFormat="1" x14ac:dyDescent="0.25"/>
    <row r="12107" s="3" customFormat="1" x14ac:dyDescent="0.25"/>
    <row r="12108" s="3" customFormat="1" x14ac:dyDescent="0.25"/>
    <row r="12109" s="3" customFormat="1" x14ac:dyDescent="0.25"/>
    <row r="12110" s="3" customFormat="1" x14ac:dyDescent="0.25"/>
    <row r="12111" s="3" customFormat="1" x14ac:dyDescent="0.25"/>
    <row r="12112" s="3" customFormat="1" x14ac:dyDescent="0.25"/>
    <row r="12113" s="3" customFormat="1" x14ac:dyDescent="0.25"/>
    <row r="12114" s="3" customFormat="1" x14ac:dyDescent="0.25"/>
    <row r="12115" s="3" customFormat="1" x14ac:dyDescent="0.25"/>
    <row r="12116" s="3" customFormat="1" x14ac:dyDescent="0.25"/>
    <row r="12117" s="3" customFormat="1" x14ac:dyDescent="0.25"/>
    <row r="12118" s="3" customFormat="1" x14ac:dyDescent="0.25"/>
    <row r="12119" s="3" customFormat="1" x14ac:dyDescent="0.25"/>
    <row r="12120" s="3" customFormat="1" x14ac:dyDescent="0.25"/>
    <row r="12121" s="3" customFormat="1" x14ac:dyDescent="0.25"/>
    <row r="12122" s="3" customFormat="1" x14ac:dyDescent="0.25"/>
    <row r="12123" s="3" customFormat="1" x14ac:dyDescent="0.25"/>
    <row r="12124" s="3" customFormat="1" x14ac:dyDescent="0.25"/>
    <row r="12125" s="3" customFormat="1" x14ac:dyDescent="0.25"/>
    <row r="12126" s="3" customFormat="1" x14ac:dyDescent="0.25"/>
    <row r="12127" s="3" customFormat="1" x14ac:dyDescent="0.25"/>
    <row r="12128" s="3" customFormat="1" x14ac:dyDescent="0.25"/>
    <row r="12129" s="3" customFormat="1" x14ac:dyDescent="0.25"/>
    <row r="12130" s="3" customFormat="1" x14ac:dyDescent="0.25"/>
    <row r="12131" s="3" customFormat="1" x14ac:dyDescent="0.25"/>
    <row r="12132" s="3" customFormat="1" x14ac:dyDescent="0.25"/>
    <row r="12133" s="3" customFormat="1" x14ac:dyDescent="0.25"/>
    <row r="12134" s="3" customFormat="1" x14ac:dyDescent="0.25"/>
    <row r="12135" s="3" customFormat="1" x14ac:dyDescent="0.25"/>
    <row r="12136" s="3" customFormat="1" x14ac:dyDescent="0.25"/>
    <row r="12137" s="3" customFormat="1" x14ac:dyDescent="0.25"/>
    <row r="12138" s="3" customFormat="1" x14ac:dyDescent="0.25"/>
    <row r="12139" s="3" customFormat="1" x14ac:dyDescent="0.25"/>
    <row r="12140" s="3" customFormat="1" x14ac:dyDescent="0.25"/>
    <row r="12141" s="3" customFormat="1" x14ac:dyDescent="0.25"/>
    <row r="12142" s="3" customFormat="1" x14ac:dyDescent="0.25"/>
    <row r="12143" s="3" customFormat="1" x14ac:dyDescent="0.25"/>
    <row r="12144" s="3" customFormat="1" x14ac:dyDescent="0.25"/>
    <row r="12145" s="3" customFormat="1" x14ac:dyDescent="0.25"/>
    <row r="12146" s="3" customFormat="1" x14ac:dyDescent="0.25"/>
    <row r="12147" s="3" customFormat="1" x14ac:dyDescent="0.25"/>
    <row r="12148" s="3" customFormat="1" x14ac:dyDescent="0.25"/>
    <row r="12149" s="3" customFormat="1" x14ac:dyDescent="0.25"/>
    <row r="12150" s="3" customFormat="1" x14ac:dyDescent="0.25"/>
    <row r="12151" s="3" customFormat="1" x14ac:dyDescent="0.25"/>
    <row r="12152" s="3" customFormat="1" x14ac:dyDescent="0.25"/>
    <row r="12153" s="3" customFormat="1" x14ac:dyDescent="0.25"/>
    <row r="12154" s="3" customFormat="1" x14ac:dyDescent="0.25"/>
    <row r="12155" s="3" customFormat="1" x14ac:dyDescent="0.25"/>
    <row r="12156" s="3" customFormat="1" x14ac:dyDescent="0.25"/>
    <row r="12157" s="3" customFormat="1" x14ac:dyDescent="0.25"/>
    <row r="12158" s="3" customFormat="1" x14ac:dyDescent="0.25"/>
    <row r="12159" s="3" customFormat="1" x14ac:dyDescent="0.25"/>
    <row r="12160" s="3" customFormat="1" x14ac:dyDescent="0.25"/>
    <row r="12161" s="3" customFormat="1" x14ac:dyDescent="0.25"/>
    <row r="12162" s="3" customFormat="1" x14ac:dyDescent="0.25"/>
    <row r="12163" s="3" customFormat="1" x14ac:dyDescent="0.25"/>
    <row r="12164" s="3" customFormat="1" x14ac:dyDescent="0.25"/>
    <row r="12165" s="3" customFormat="1" x14ac:dyDescent="0.25"/>
    <row r="12166" s="3" customFormat="1" x14ac:dyDescent="0.25"/>
    <row r="12167" s="3" customFormat="1" x14ac:dyDescent="0.25"/>
    <row r="12168" s="3" customFormat="1" x14ac:dyDescent="0.25"/>
    <row r="12169" s="3" customFormat="1" x14ac:dyDescent="0.25"/>
    <row r="12170" s="3" customFormat="1" x14ac:dyDescent="0.25"/>
    <row r="12171" s="3" customFormat="1" x14ac:dyDescent="0.25"/>
    <row r="12172" s="3" customFormat="1" x14ac:dyDescent="0.25"/>
    <row r="12173" s="3" customFormat="1" x14ac:dyDescent="0.25"/>
    <row r="12174" s="3" customFormat="1" x14ac:dyDescent="0.25"/>
    <row r="12175" s="3" customFormat="1" x14ac:dyDescent="0.25"/>
    <row r="12176" s="3" customFormat="1" x14ac:dyDescent="0.25"/>
    <row r="12177" s="3" customFormat="1" x14ac:dyDescent="0.25"/>
    <row r="12178" s="3" customFormat="1" x14ac:dyDescent="0.25"/>
    <row r="12179" s="3" customFormat="1" x14ac:dyDescent="0.25"/>
    <row r="12180" s="3" customFormat="1" x14ac:dyDescent="0.25"/>
    <row r="12181" s="3" customFormat="1" x14ac:dyDescent="0.25"/>
    <row r="12182" s="3" customFormat="1" x14ac:dyDescent="0.25"/>
    <row r="12183" s="3" customFormat="1" x14ac:dyDescent="0.25"/>
    <row r="12184" s="3" customFormat="1" x14ac:dyDescent="0.25"/>
    <row r="12185" s="3" customFormat="1" x14ac:dyDescent="0.25"/>
    <row r="12186" s="3" customFormat="1" x14ac:dyDescent="0.25"/>
    <row r="12187" s="3" customFormat="1" x14ac:dyDescent="0.25"/>
    <row r="12188" s="3" customFormat="1" x14ac:dyDescent="0.25"/>
    <row r="12189" s="3" customFormat="1" x14ac:dyDescent="0.25"/>
    <row r="12190" s="3" customFormat="1" x14ac:dyDescent="0.25"/>
    <row r="12191" s="3" customFormat="1" x14ac:dyDescent="0.25"/>
    <row r="12192" s="3" customFormat="1" x14ac:dyDescent="0.25"/>
    <row r="12193" s="3" customFormat="1" x14ac:dyDescent="0.25"/>
    <row r="12194" s="3" customFormat="1" x14ac:dyDescent="0.25"/>
    <row r="12195" s="3" customFormat="1" x14ac:dyDescent="0.25"/>
    <row r="12196" s="3" customFormat="1" x14ac:dyDescent="0.25"/>
    <row r="12197" s="3" customFormat="1" x14ac:dyDescent="0.25"/>
    <row r="12198" s="3" customFormat="1" x14ac:dyDescent="0.25"/>
    <row r="12199" s="3" customFormat="1" x14ac:dyDescent="0.25"/>
    <row r="12200" s="3" customFormat="1" x14ac:dyDescent="0.25"/>
    <row r="12201" s="3" customFormat="1" x14ac:dyDescent="0.25"/>
    <row r="12202" s="3" customFormat="1" x14ac:dyDescent="0.25"/>
    <row r="12203" s="3" customFormat="1" x14ac:dyDescent="0.25"/>
    <row r="12204" s="3" customFormat="1" x14ac:dyDescent="0.25"/>
    <row r="12205" s="3" customFormat="1" x14ac:dyDescent="0.25"/>
    <row r="12206" s="3" customFormat="1" x14ac:dyDescent="0.25"/>
    <row r="12207" s="3" customFormat="1" x14ac:dyDescent="0.25"/>
    <row r="12208" s="3" customFormat="1" x14ac:dyDescent="0.25"/>
    <row r="12209" s="3" customFormat="1" x14ac:dyDescent="0.25"/>
    <row r="12210" s="3" customFormat="1" x14ac:dyDescent="0.25"/>
    <row r="12211" s="3" customFormat="1" x14ac:dyDescent="0.25"/>
    <row r="12212" s="3" customFormat="1" x14ac:dyDescent="0.25"/>
    <row r="12213" s="3" customFormat="1" x14ac:dyDescent="0.25"/>
    <row r="12214" s="3" customFormat="1" x14ac:dyDescent="0.25"/>
    <row r="12215" s="3" customFormat="1" x14ac:dyDescent="0.25"/>
    <row r="12216" s="3" customFormat="1" x14ac:dyDescent="0.25"/>
    <row r="12217" s="3" customFormat="1" x14ac:dyDescent="0.25"/>
    <row r="12218" s="3" customFormat="1" x14ac:dyDescent="0.25"/>
    <row r="12219" s="3" customFormat="1" x14ac:dyDescent="0.25"/>
    <row r="12220" s="3" customFormat="1" x14ac:dyDescent="0.25"/>
    <row r="12221" s="3" customFormat="1" x14ac:dyDescent="0.25"/>
    <row r="12222" s="3" customFormat="1" x14ac:dyDescent="0.25"/>
    <row r="12223" s="3" customFormat="1" x14ac:dyDescent="0.25"/>
    <row r="12224" s="3" customFormat="1" x14ac:dyDescent="0.25"/>
    <row r="12225" s="3" customFormat="1" x14ac:dyDescent="0.25"/>
    <row r="12226" s="3" customFormat="1" x14ac:dyDescent="0.25"/>
    <row r="12227" s="3" customFormat="1" x14ac:dyDescent="0.25"/>
    <row r="12228" s="3" customFormat="1" x14ac:dyDescent="0.25"/>
    <row r="12229" s="3" customFormat="1" x14ac:dyDescent="0.25"/>
    <row r="12230" s="3" customFormat="1" x14ac:dyDescent="0.25"/>
    <row r="12231" s="3" customFormat="1" x14ac:dyDescent="0.25"/>
    <row r="12232" s="3" customFormat="1" x14ac:dyDescent="0.25"/>
    <row r="12233" s="3" customFormat="1" x14ac:dyDescent="0.25"/>
    <row r="12234" s="3" customFormat="1" x14ac:dyDescent="0.25"/>
    <row r="12235" s="3" customFormat="1" x14ac:dyDescent="0.25"/>
    <row r="12236" s="3" customFormat="1" x14ac:dyDescent="0.25"/>
    <row r="12237" s="3" customFormat="1" x14ac:dyDescent="0.25"/>
    <row r="12238" s="3" customFormat="1" x14ac:dyDescent="0.25"/>
    <row r="12239" s="3" customFormat="1" x14ac:dyDescent="0.25"/>
    <row r="12240" s="3" customFormat="1" x14ac:dyDescent="0.25"/>
    <row r="12241" s="3" customFormat="1" x14ac:dyDescent="0.25"/>
    <row r="12242" s="3" customFormat="1" x14ac:dyDescent="0.25"/>
    <row r="12243" s="3" customFormat="1" x14ac:dyDescent="0.25"/>
    <row r="12244" s="3" customFormat="1" x14ac:dyDescent="0.25"/>
    <row r="12245" s="3" customFormat="1" x14ac:dyDescent="0.25"/>
    <row r="12246" s="3" customFormat="1" x14ac:dyDescent="0.25"/>
    <row r="12247" s="3" customFormat="1" x14ac:dyDescent="0.25"/>
    <row r="12248" s="3" customFormat="1" x14ac:dyDescent="0.25"/>
    <row r="12249" s="3" customFormat="1" x14ac:dyDescent="0.25"/>
    <row r="12250" s="3" customFormat="1" x14ac:dyDescent="0.25"/>
    <row r="12251" s="3" customFormat="1" x14ac:dyDescent="0.25"/>
    <row r="12252" s="3" customFormat="1" x14ac:dyDescent="0.25"/>
    <row r="12253" s="3" customFormat="1" x14ac:dyDescent="0.25"/>
    <row r="12254" s="3" customFormat="1" x14ac:dyDescent="0.25"/>
    <row r="12255" s="3" customFormat="1" x14ac:dyDescent="0.25"/>
    <row r="12256" s="3" customFormat="1" x14ac:dyDescent="0.25"/>
    <row r="12257" s="3" customFormat="1" x14ac:dyDescent="0.25"/>
    <row r="12258" s="3" customFormat="1" x14ac:dyDescent="0.25"/>
    <row r="12259" s="3" customFormat="1" x14ac:dyDescent="0.25"/>
    <row r="12260" s="3" customFormat="1" x14ac:dyDescent="0.25"/>
    <row r="12261" s="3" customFormat="1" x14ac:dyDescent="0.25"/>
    <row r="12262" s="3" customFormat="1" x14ac:dyDescent="0.25"/>
    <row r="12263" s="3" customFormat="1" x14ac:dyDescent="0.25"/>
    <row r="12264" s="3" customFormat="1" x14ac:dyDescent="0.25"/>
    <row r="12265" s="3" customFormat="1" x14ac:dyDescent="0.25"/>
    <row r="12266" s="3" customFormat="1" x14ac:dyDescent="0.25"/>
    <row r="12267" s="3" customFormat="1" x14ac:dyDescent="0.25"/>
    <row r="12268" s="3" customFormat="1" x14ac:dyDescent="0.25"/>
    <row r="12269" s="3" customFormat="1" x14ac:dyDescent="0.25"/>
    <row r="12270" s="3" customFormat="1" x14ac:dyDescent="0.25"/>
    <row r="12271" s="3" customFormat="1" x14ac:dyDescent="0.25"/>
    <row r="12272" s="3" customFormat="1" x14ac:dyDescent="0.25"/>
    <row r="12273" s="3" customFormat="1" x14ac:dyDescent="0.25"/>
    <row r="12274" s="3" customFormat="1" x14ac:dyDescent="0.25"/>
    <row r="12275" s="3" customFormat="1" x14ac:dyDescent="0.25"/>
    <row r="12276" s="3" customFormat="1" x14ac:dyDescent="0.25"/>
    <row r="12277" s="3" customFormat="1" x14ac:dyDescent="0.25"/>
    <row r="12278" s="3" customFormat="1" x14ac:dyDescent="0.25"/>
    <row r="12279" s="3" customFormat="1" x14ac:dyDescent="0.25"/>
    <row r="12280" s="3" customFormat="1" x14ac:dyDescent="0.25"/>
    <row r="12281" s="3" customFormat="1" x14ac:dyDescent="0.25"/>
    <row r="12282" s="3" customFormat="1" x14ac:dyDescent="0.25"/>
    <row r="12283" s="3" customFormat="1" x14ac:dyDescent="0.25"/>
    <row r="12284" s="3" customFormat="1" x14ac:dyDescent="0.25"/>
    <row r="12285" s="3" customFormat="1" x14ac:dyDescent="0.25"/>
    <row r="12286" s="3" customFormat="1" x14ac:dyDescent="0.25"/>
    <row r="12287" s="3" customFormat="1" x14ac:dyDescent="0.25"/>
    <row r="12288" s="3" customFormat="1" x14ac:dyDescent="0.25"/>
    <row r="12289" s="3" customFormat="1" x14ac:dyDescent="0.25"/>
    <row r="12290" s="3" customFormat="1" x14ac:dyDescent="0.25"/>
    <row r="12291" s="3" customFormat="1" x14ac:dyDescent="0.25"/>
    <row r="12292" s="3" customFormat="1" x14ac:dyDescent="0.25"/>
    <row r="12293" s="3" customFormat="1" x14ac:dyDescent="0.25"/>
    <row r="12294" s="3" customFormat="1" x14ac:dyDescent="0.25"/>
    <row r="12295" s="3" customFormat="1" x14ac:dyDescent="0.25"/>
    <row r="12296" s="3" customFormat="1" x14ac:dyDescent="0.25"/>
    <row r="12297" s="3" customFormat="1" x14ac:dyDescent="0.25"/>
    <row r="12298" s="3" customFormat="1" x14ac:dyDescent="0.25"/>
    <row r="12299" s="3" customFormat="1" x14ac:dyDescent="0.25"/>
    <row r="12300" s="3" customFormat="1" x14ac:dyDescent="0.25"/>
    <row r="12301" s="3" customFormat="1" x14ac:dyDescent="0.25"/>
    <row r="12302" s="3" customFormat="1" x14ac:dyDescent="0.25"/>
    <row r="12303" s="3" customFormat="1" x14ac:dyDescent="0.25"/>
    <row r="12304" s="3" customFormat="1" x14ac:dyDescent="0.25"/>
    <row r="12305" s="3" customFormat="1" x14ac:dyDescent="0.25"/>
    <row r="12306" s="3" customFormat="1" x14ac:dyDescent="0.25"/>
    <row r="12307" s="3" customFormat="1" x14ac:dyDescent="0.25"/>
    <row r="12308" s="3" customFormat="1" x14ac:dyDescent="0.25"/>
    <row r="12309" s="3" customFormat="1" x14ac:dyDescent="0.25"/>
    <row r="12310" s="3" customFormat="1" x14ac:dyDescent="0.25"/>
    <row r="12311" s="3" customFormat="1" x14ac:dyDescent="0.25"/>
    <row r="12312" s="3" customFormat="1" x14ac:dyDescent="0.25"/>
    <row r="12313" s="3" customFormat="1" x14ac:dyDescent="0.25"/>
    <row r="12314" s="3" customFormat="1" x14ac:dyDescent="0.25"/>
    <row r="12315" s="3" customFormat="1" x14ac:dyDescent="0.25"/>
    <row r="12316" s="3" customFormat="1" x14ac:dyDescent="0.25"/>
    <row r="12317" s="3" customFormat="1" x14ac:dyDescent="0.25"/>
    <row r="12318" s="3" customFormat="1" x14ac:dyDescent="0.25"/>
    <row r="12319" s="3" customFormat="1" x14ac:dyDescent="0.25"/>
    <row r="12320" s="3" customFormat="1" x14ac:dyDescent="0.25"/>
    <row r="12321" s="3" customFormat="1" x14ac:dyDescent="0.25"/>
    <row r="12322" s="3" customFormat="1" x14ac:dyDescent="0.25"/>
    <row r="12323" s="3" customFormat="1" x14ac:dyDescent="0.25"/>
    <row r="12324" s="3" customFormat="1" x14ac:dyDescent="0.25"/>
    <row r="12325" s="3" customFormat="1" x14ac:dyDescent="0.25"/>
    <row r="12326" s="3" customFormat="1" x14ac:dyDescent="0.25"/>
    <row r="12327" s="3" customFormat="1" x14ac:dyDescent="0.25"/>
    <row r="12328" s="3" customFormat="1" x14ac:dyDescent="0.25"/>
    <row r="12329" s="3" customFormat="1" x14ac:dyDescent="0.25"/>
    <row r="12330" s="3" customFormat="1" x14ac:dyDescent="0.25"/>
    <row r="12331" s="3" customFormat="1" x14ac:dyDescent="0.25"/>
    <row r="12332" s="3" customFormat="1" x14ac:dyDescent="0.25"/>
    <row r="12333" s="3" customFormat="1" x14ac:dyDescent="0.25"/>
    <row r="12334" s="3" customFormat="1" x14ac:dyDescent="0.25"/>
    <row r="12335" s="3" customFormat="1" x14ac:dyDescent="0.25"/>
    <row r="12336" s="3" customFormat="1" x14ac:dyDescent="0.25"/>
    <row r="12337" s="3" customFormat="1" x14ac:dyDescent="0.25"/>
    <row r="12338" s="3" customFormat="1" x14ac:dyDescent="0.25"/>
    <row r="12339" s="3" customFormat="1" x14ac:dyDescent="0.25"/>
    <row r="12340" s="3" customFormat="1" x14ac:dyDescent="0.25"/>
    <row r="12341" s="3" customFormat="1" x14ac:dyDescent="0.25"/>
    <row r="12342" s="3" customFormat="1" x14ac:dyDescent="0.25"/>
    <row r="12343" s="3" customFormat="1" x14ac:dyDescent="0.25"/>
    <row r="12344" s="3" customFormat="1" x14ac:dyDescent="0.25"/>
    <row r="12345" s="3" customFormat="1" x14ac:dyDescent="0.25"/>
    <row r="12346" s="3" customFormat="1" x14ac:dyDescent="0.25"/>
    <row r="12347" s="3" customFormat="1" x14ac:dyDescent="0.25"/>
    <row r="12348" s="3" customFormat="1" x14ac:dyDescent="0.25"/>
    <row r="12349" s="3" customFormat="1" x14ac:dyDescent="0.25"/>
    <row r="12350" s="3" customFormat="1" x14ac:dyDescent="0.25"/>
    <row r="12351" s="3" customFormat="1" x14ac:dyDescent="0.25"/>
    <row r="12352" s="3" customFormat="1" x14ac:dyDescent="0.25"/>
    <row r="12353" s="3" customFormat="1" x14ac:dyDescent="0.25"/>
    <row r="12354" s="3" customFormat="1" x14ac:dyDescent="0.25"/>
    <row r="12355" s="3" customFormat="1" x14ac:dyDescent="0.25"/>
    <row r="12356" s="3" customFormat="1" x14ac:dyDescent="0.25"/>
    <row r="12357" s="3" customFormat="1" x14ac:dyDescent="0.25"/>
    <row r="12358" s="3" customFormat="1" x14ac:dyDescent="0.25"/>
    <row r="12359" s="3" customFormat="1" x14ac:dyDescent="0.25"/>
    <row r="12360" s="3" customFormat="1" x14ac:dyDescent="0.25"/>
    <row r="12361" s="3" customFormat="1" x14ac:dyDescent="0.25"/>
    <row r="12362" s="3" customFormat="1" x14ac:dyDescent="0.25"/>
    <row r="12363" s="3" customFormat="1" x14ac:dyDescent="0.25"/>
    <row r="12364" s="3" customFormat="1" x14ac:dyDescent="0.25"/>
    <row r="12365" s="3" customFormat="1" x14ac:dyDescent="0.25"/>
    <row r="12366" s="3" customFormat="1" x14ac:dyDescent="0.25"/>
    <row r="12367" s="3" customFormat="1" x14ac:dyDescent="0.25"/>
    <row r="12368" s="3" customFormat="1" x14ac:dyDescent="0.25"/>
    <row r="12369" s="3" customFormat="1" x14ac:dyDescent="0.25"/>
    <row r="12370" s="3" customFormat="1" x14ac:dyDescent="0.25"/>
    <row r="12371" s="3" customFormat="1" x14ac:dyDescent="0.25"/>
    <row r="12372" s="3" customFormat="1" x14ac:dyDescent="0.25"/>
    <row r="12373" s="3" customFormat="1" x14ac:dyDescent="0.25"/>
    <row r="12374" s="3" customFormat="1" x14ac:dyDescent="0.25"/>
    <row r="12375" s="3" customFormat="1" x14ac:dyDescent="0.25"/>
    <row r="12376" s="3" customFormat="1" x14ac:dyDescent="0.25"/>
    <row r="12377" s="3" customFormat="1" x14ac:dyDescent="0.25"/>
    <row r="12378" s="3" customFormat="1" x14ac:dyDescent="0.25"/>
    <row r="12379" s="3" customFormat="1" x14ac:dyDescent="0.25"/>
    <row r="12380" s="3" customFormat="1" x14ac:dyDescent="0.25"/>
    <row r="12381" s="3" customFormat="1" x14ac:dyDescent="0.25"/>
    <row r="12382" s="3" customFormat="1" x14ac:dyDescent="0.25"/>
    <row r="12383" s="3" customFormat="1" x14ac:dyDescent="0.25"/>
    <row r="12384" s="3" customFormat="1" x14ac:dyDescent="0.25"/>
    <row r="12385" s="3" customFormat="1" x14ac:dyDescent="0.25"/>
    <row r="12386" s="3" customFormat="1" x14ac:dyDescent="0.25"/>
    <row r="12387" s="3" customFormat="1" x14ac:dyDescent="0.25"/>
    <row r="12388" s="3" customFormat="1" x14ac:dyDescent="0.25"/>
    <row r="12389" s="3" customFormat="1" x14ac:dyDescent="0.25"/>
    <row r="12390" s="3" customFormat="1" x14ac:dyDescent="0.25"/>
    <row r="12391" s="3" customFormat="1" x14ac:dyDescent="0.25"/>
    <row r="12392" s="3" customFormat="1" x14ac:dyDescent="0.25"/>
    <row r="12393" s="3" customFormat="1" x14ac:dyDescent="0.25"/>
    <row r="12394" s="3" customFormat="1" x14ac:dyDescent="0.25"/>
    <row r="12395" s="3" customFormat="1" x14ac:dyDescent="0.25"/>
    <row r="12396" s="3" customFormat="1" x14ac:dyDescent="0.25"/>
    <row r="12397" s="3" customFormat="1" x14ac:dyDescent="0.25"/>
    <row r="12398" s="3" customFormat="1" x14ac:dyDescent="0.25"/>
    <row r="12399" s="3" customFormat="1" x14ac:dyDescent="0.25"/>
    <row r="12400" s="3" customFormat="1" x14ac:dyDescent="0.25"/>
    <row r="12401" s="3" customFormat="1" x14ac:dyDescent="0.25"/>
    <row r="12402" s="3" customFormat="1" x14ac:dyDescent="0.25"/>
    <row r="12403" s="3" customFormat="1" x14ac:dyDescent="0.25"/>
    <row r="12404" s="3" customFormat="1" x14ac:dyDescent="0.25"/>
    <row r="12405" s="3" customFormat="1" x14ac:dyDescent="0.25"/>
    <row r="12406" s="3" customFormat="1" x14ac:dyDescent="0.25"/>
    <row r="12407" s="3" customFormat="1" x14ac:dyDescent="0.25"/>
    <row r="12408" s="3" customFormat="1" x14ac:dyDescent="0.25"/>
    <row r="12409" s="3" customFormat="1" x14ac:dyDescent="0.25"/>
    <row r="12410" s="3" customFormat="1" x14ac:dyDescent="0.25"/>
    <row r="12411" s="3" customFormat="1" x14ac:dyDescent="0.25"/>
    <row r="12412" s="3" customFormat="1" x14ac:dyDescent="0.25"/>
    <row r="12413" s="3" customFormat="1" x14ac:dyDescent="0.25"/>
    <row r="12414" s="3" customFormat="1" x14ac:dyDescent="0.25"/>
    <row r="12415" s="3" customFormat="1" x14ac:dyDescent="0.25"/>
    <row r="12416" s="3" customFormat="1" x14ac:dyDescent="0.25"/>
    <row r="12417" s="3" customFormat="1" x14ac:dyDescent="0.25"/>
    <row r="12418" s="3" customFormat="1" x14ac:dyDescent="0.25"/>
    <row r="12419" s="3" customFormat="1" x14ac:dyDescent="0.25"/>
    <row r="12420" s="3" customFormat="1" x14ac:dyDescent="0.25"/>
    <row r="12421" s="3" customFormat="1" x14ac:dyDescent="0.25"/>
    <row r="12422" s="3" customFormat="1" x14ac:dyDescent="0.25"/>
    <row r="12423" s="3" customFormat="1" x14ac:dyDescent="0.25"/>
    <row r="12424" s="3" customFormat="1" x14ac:dyDescent="0.25"/>
    <row r="12425" s="3" customFormat="1" x14ac:dyDescent="0.25"/>
    <row r="12426" s="3" customFormat="1" x14ac:dyDescent="0.25"/>
    <row r="12427" s="3" customFormat="1" x14ac:dyDescent="0.25"/>
    <row r="12428" s="3" customFormat="1" x14ac:dyDescent="0.25"/>
    <row r="12429" s="3" customFormat="1" x14ac:dyDescent="0.25"/>
    <row r="12430" s="3" customFormat="1" x14ac:dyDescent="0.25"/>
    <row r="12431" s="3" customFormat="1" x14ac:dyDescent="0.25"/>
    <row r="12432" s="3" customFormat="1" x14ac:dyDescent="0.25"/>
    <row r="12433" s="3" customFormat="1" x14ac:dyDescent="0.25"/>
    <row r="12434" s="3" customFormat="1" x14ac:dyDescent="0.25"/>
    <row r="12435" s="3" customFormat="1" x14ac:dyDescent="0.25"/>
    <row r="12436" s="3" customFormat="1" x14ac:dyDescent="0.25"/>
    <row r="12437" s="3" customFormat="1" x14ac:dyDescent="0.25"/>
    <row r="12438" s="3" customFormat="1" x14ac:dyDescent="0.25"/>
    <row r="12439" s="3" customFormat="1" x14ac:dyDescent="0.25"/>
    <row r="12440" s="3" customFormat="1" x14ac:dyDescent="0.25"/>
    <row r="12441" s="3" customFormat="1" x14ac:dyDescent="0.25"/>
    <row r="12442" s="3" customFormat="1" x14ac:dyDescent="0.25"/>
    <row r="12443" s="3" customFormat="1" x14ac:dyDescent="0.25"/>
    <row r="12444" s="3" customFormat="1" x14ac:dyDescent="0.25"/>
    <row r="12445" s="3" customFormat="1" x14ac:dyDescent="0.25"/>
    <row r="12446" s="3" customFormat="1" x14ac:dyDescent="0.25"/>
    <row r="12447" s="3" customFormat="1" x14ac:dyDescent="0.25"/>
    <row r="12448" s="3" customFormat="1" x14ac:dyDescent="0.25"/>
    <row r="12449" s="3" customFormat="1" x14ac:dyDescent="0.25"/>
    <row r="12450" s="3" customFormat="1" x14ac:dyDescent="0.25"/>
    <row r="12451" s="3" customFormat="1" x14ac:dyDescent="0.25"/>
    <row r="12452" s="3" customFormat="1" x14ac:dyDescent="0.25"/>
    <row r="12453" s="3" customFormat="1" x14ac:dyDescent="0.25"/>
    <row r="12454" s="3" customFormat="1" x14ac:dyDescent="0.25"/>
    <row r="12455" s="3" customFormat="1" x14ac:dyDescent="0.25"/>
    <row r="12456" s="3" customFormat="1" x14ac:dyDescent="0.25"/>
    <row r="12457" s="3" customFormat="1" x14ac:dyDescent="0.25"/>
    <row r="12458" s="3" customFormat="1" x14ac:dyDescent="0.25"/>
    <row r="12459" s="3" customFormat="1" x14ac:dyDescent="0.25"/>
    <row r="12460" s="3" customFormat="1" x14ac:dyDescent="0.25"/>
    <row r="12461" s="3" customFormat="1" x14ac:dyDescent="0.25"/>
    <row r="12462" s="3" customFormat="1" x14ac:dyDescent="0.25"/>
    <row r="12463" s="3" customFormat="1" x14ac:dyDescent="0.25"/>
    <row r="12464" s="3" customFormat="1" x14ac:dyDescent="0.25"/>
    <row r="12465" s="3" customFormat="1" x14ac:dyDescent="0.25"/>
    <row r="12466" s="3" customFormat="1" x14ac:dyDescent="0.25"/>
    <row r="12467" s="3" customFormat="1" x14ac:dyDescent="0.25"/>
    <row r="12468" s="3" customFormat="1" x14ac:dyDescent="0.25"/>
    <row r="12469" s="3" customFormat="1" x14ac:dyDescent="0.25"/>
    <row r="12470" s="3" customFormat="1" x14ac:dyDescent="0.25"/>
    <row r="12471" s="3" customFormat="1" x14ac:dyDescent="0.25"/>
    <row r="12472" s="3" customFormat="1" x14ac:dyDescent="0.25"/>
    <row r="12473" s="3" customFormat="1" x14ac:dyDescent="0.25"/>
    <row r="12474" s="3" customFormat="1" x14ac:dyDescent="0.25"/>
    <row r="12475" s="3" customFormat="1" x14ac:dyDescent="0.25"/>
    <row r="12476" s="3" customFormat="1" x14ac:dyDescent="0.25"/>
    <row r="12477" s="3" customFormat="1" x14ac:dyDescent="0.25"/>
    <row r="12478" s="3" customFormat="1" x14ac:dyDescent="0.25"/>
    <row r="12479" s="3" customFormat="1" x14ac:dyDescent="0.25"/>
    <row r="12480" s="3" customFormat="1" x14ac:dyDescent="0.25"/>
    <row r="12481" s="3" customFormat="1" x14ac:dyDescent="0.25"/>
    <row r="12482" s="3" customFormat="1" x14ac:dyDescent="0.25"/>
    <row r="12483" s="3" customFormat="1" x14ac:dyDescent="0.25"/>
    <row r="12484" s="3" customFormat="1" x14ac:dyDescent="0.25"/>
    <row r="12485" s="3" customFormat="1" x14ac:dyDescent="0.25"/>
    <row r="12486" s="3" customFormat="1" x14ac:dyDescent="0.25"/>
    <row r="12487" s="3" customFormat="1" x14ac:dyDescent="0.25"/>
    <row r="12488" s="3" customFormat="1" x14ac:dyDescent="0.25"/>
    <row r="12489" s="3" customFormat="1" x14ac:dyDescent="0.25"/>
    <row r="12490" s="3" customFormat="1" x14ac:dyDescent="0.25"/>
    <row r="12491" s="3" customFormat="1" x14ac:dyDescent="0.25"/>
    <row r="12492" s="3" customFormat="1" x14ac:dyDescent="0.25"/>
    <row r="12493" s="3" customFormat="1" x14ac:dyDescent="0.25"/>
    <row r="12494" s="3" customFormat="1" x14ac:dyDescent="0.25"/>
    <row r="12495" s="3" customFormat="1" x14ac:dyDescent="0.25"/>
    <row r="12496" s="3" customFormat="1" x14ac:dyDescent="0.25"/>
    <row r="12497" s="3" customFormat="1" x14ac:dyDescent="0.25"/>
    <row r="12498" s="3" customFormat="1" x14ac:dyDescent="0.25"/>
    <row r="12499" s="3" customFormat="1" x14ac:dyDescent="0.25"/>
    <row r="12500" s="3" customFormat="1" x14ac:dyDescent="0.25"/>
    <row r="12501" s="3" customFormat="1" x14ac:dyDescent="0.25"/>
    <row r="12502" s="3" customFormat="1" x14ac:dyDescent="0.25"/>
    <row r="12503" s="3" customFormat="1" x14ac:dyDescent="0.25"/>
    <row r="12504" s="3" customFormat="1" x14ac:dyDescent="0.25"/>
    <row r="12505" s="3" customFormat="1" x14ac:dyDescent="0.25"/>
    <row r="12506" s="3" customFormat="1" x14ac:dyDescent="0.25"/>
    <row r="12507" s="3" customFormat="1" x14ac:dyDescent="0.25"/>
    <row r="12508" s="3" customFormat="1" x14ac:dyDescent="0.25"/>
    <row r="12509" s="3" customFormat="1" x14ac:dyDescent="0.25"/>
    <row r="12510" s="3" customFormat="1" x14ac:dyDescent="0.25"/>
    <row r="12511" s="3" customFormat="1" x14ac:dyDescent="0.25"/>
    <row r="12512" s="3" customFormat="1" x14ac:dyDescent="0.25"/>
    <row r="12513" s="3" customFormat="1" x14ac:dyDescent="0.25"/>
    <row r="12514" s="3" customFormat="1" x14ac:dyDescent="0.25"/>
    <row r="12515" s="3" customFormat="1" x14ac:dyDescent="0.25"/>
    <row r="12516" s="3" customFormat="1" x14ac:dyDescent="0.25"/>
    <row r="12517" s="3" customFormat="1" x14ac:dyDescent="0.25"/>
    <row r="12518" s="3" customFormat="1" x14ac:dyDescent="0.25"/>
    <row r="12519" s="3" customFormat="1" x14ac:dyDescent="0.25"/>
    <row r="12520" s="3" customFormat="1" x14ac:dyDescent="0.25"/>
    <row r="12521" s="3" customFormat="1" x14ac:dyDescent="0.25"/>
    <row r="12522" s="3" customFormat="1" x14ac:dyDescent="0.25"/>
    <row r="12523" s="3" customFormat="1" x14ac:dyDescent="0.25"/>
    <row r="12524" s="3" customFormat="1" x14ac:dyDescent="0.25"/>
    <row r="12525" s="3" customFormat="1" x14ac:dyDescent="0.25"/>
    <row r="12526" s="3" customFormat="1" x14ac:dyDescent="0.25"/>
    <row r="12527" s="3" customFormat="1" x14ac:dyDescent="0.25"/>
    <row r="12528" s="3" customFormat="1" x14ac:dyDescent="0.25"/>
    <row r="12529" s="3" customFormat="1" x14ac:dyDescent="0.25"/>
    <row r="12530" s="3" customFormat="1" x14ac:dyDescent="0.25"/>
    <row r="12531" s="3" customFormat="1" x14ac:dyDescent="0.25"/>
    <row r="12532" s="3" customFormat="1" x14ac:dyDescent="0.25"/>
    <row r="12533" s="3" customFormat="1" x14ac:dyDescent="0.25"/>
    <row r="12534" s="3" customFormat="1" x14ac:dyDescent="0.25"/>
    <row r="12535" s="3" customFormat="1" x14ac:dyDescent="0.25"/>
    <row r="12536" s="3" customFormat="1" x14ac:dyDescent="0.25"/>
    <row r="12537" s="3" customFormat="1" x14ac:dyDescent="0.25"/>
    <row r="12538" s="3" customFormat="1" x14ac:dyDescent="0.25"/>
    <row r="12539" s="3" customFormat="1" x14ac:dyDescent="0.25"/>
    <row r="12540" s="3" customFormat="1" x14ac:dyDescent="0.25"/>
    <row r="12541" s="3" customFormat="1" x14ac:dyDescent="0.25"/>
    <row r="12542" s="3" customFormat="1" x14ac:dyDescent="0.25"/>
    <row r="12543" s="3" customFormat="1" x14ac:dyDescent="0.25"/>
    <row r="12544" s="3" customFormat="1" x14ac:dyDescent="0.25"/>
    <row r="12545" s="3" customFormat="1" x14ac:dyDescent="0.25"/>
    <row r="12546" s="3" customFormat="1" x14ac:dyDescent="0.25"/>
    <row r="12547" s="3" customFormat="1" x14ac:dyDescent="0.25"/>
    <row r="12548" s="3" customFormat="1" x14ac:dyDescent="0.25"/>
    <row r="12549" s="3" customFormat="1" x14ac:dyDescent="0.25"/>
    <row r="12550" s="3" customFormat="1" x14ac:dyDescent="0.25"/>
    <row r="12551" s="3" customFormat="1" x14ac:dyDescent="0.25"/>
    <row r="12552" s="3" customFormat="1" x14ac:dyDescent="0.25"/>
    <row r="12553" s="3" customFormat="1" x14ac:dyDescent="0.25"/>
    <row r="12554" s="3" customFormat="1" x14ac:dyDescent="0.25"/>
    <row r="12555" s="3" customFormat="1" x14ac:dyDescent="0.25"/>
    <row r="12556" s="3" customFormat="1" x14ac:dyDescent="0.25"/>
    <row r="12557" s="3" customFormat="1" x14ac:dyDescent="0.25"/>
    <row r="12558" s="3" customFormat="1" x14ac:dyDescent="0.25"/>
    <row r="12559" s="3" customFormat="1" x14ac:dyDescent="0.25"/>
    <row r="12560" s="3" customFormat="1" x14ac:dyDescent="0.25"/>
    <row r="12561" s="3" customFormat="1" x14ac:dyDescent="0.25"/>
    <row r="12562" s="3" customFormat="1" x14ac:dyDescent="0.25"/>
    <row r="12563" s="3" customFormat="1" x14ac:dyDescent="0.25"/>
    <row r="12564" s="3" customFormat="1" x14ac:dyDescent="0.25"/>
    <row r="12565" s="3" customFormat="1" x14ac:dyDescent="0.25"/>
    <row r="12566" s="3" customFormat="1" x14ac:dyDescent="0.25"/>
    <row r="12567" s="3" customFormat="1" x14ac:dyDescent="0.25"/>
    <row r="12568" s="3" customFormat="1" x14ac:dyDescent="0.25"/>
    <row r="12569" s="3" customFormat="1" x14ac:dyDescent="0.25"/>
    <row r="12570" s="3" customFormat="1" x14ac:dyDescent="0.25"/>
    <row r="12571" s="3" customFormat="1" x14ac:dyDescent="0.25"/>
    <row r="12572" s="3" customFormat="1" x14ac:dyDescent="0.25"/>
    <row r="12573" s="3" customFormat="1" x14ac:dyDescent="0.25"/>
    <row r="12574" s="3" customFormat="1" x14ac:dyDescent="0.25"/>
    <row r="12575" s="3" customFormat="1" x14ac:dyDescent="0.25"/>
    <row r="12576" s="3" customFormat="1" x14ac:dyDescent="0.25"/>
    <row r="12577" s="3" customFormat="1" x14ac:dyDescent="0.25"/>
    <row r="12578" s="3" customFormat="1" x14ac:dyDescent="0.25"/>
    <row r="12579" s="3" customFormat="1" x14ac:dyDescent="0.25"/>
    <row r="12580" s="3" customFormat="1" x14ac:dyDescent="0.25"/>
    <row r="12581" s="3" customFormat="1" x14ac:dyDescent="0.25"/>
    <row r="12582" s="3" customFormat="1" x14ac:dyDescent="0.25"/>
    <row r="12583" s="3" customFormat="1" x14ac:dyDescent="0.25"/>
    <row r="12584" s="3" customFormat="1" x14ac:dyDescent="0.25"/>
    <row r="12585" s="3" customFormat="1" x14ac:dyDescent="0.25"/>
    <row r="12586" s="3" customFormat="1" x14ac:dyDescent="0.25"/>
    <row r="12587" s="3" customFormat="1" x14ac:dyDescent="0.25"/>
    <row r="12588" s="3" customFormat="1" x14ac:dyDescent="0.25"/>
    <row r="12589" s="3" customFormat="1" x14ac:dyDescent="0.25"/>
    <row r="12590" s="3" customFormat="1" x14ac:dyDescent="0.25"/>
    <row r="12591" s="3" customFormat="1" x14ac:dyDescent="0.25"/>
    <row r="12592" s="3" customFormat="1" x14ac:dyDescent="0.25"/>
    <row r="12593" s="3" customFormat="1" x14ac:dyDescent="0.25"/>
    <row r="12594" s="3" customFormat="1" x14ac:dyDescent="0.25"/>
    <row r="12595" s="3" customFormat="1" x14ac:dyDescent="0.25"/>
    <row r="12596" s="3" customFormat="1" x14ac:dyDescent="0.25"/>
    <row r="12597" s="3" customFormat="1" x14ac:dyDescent="0.25"/>
    <row r="12598" s="3" customFormat="1" x14ac:dyDescent="0.25"/>
    <row r="12599" s="3" customFormat="1" x14ac:dyDescent="0.25"/>
    <row r="12600" s="3" customFormat="1" x14ac:dyDescent="0.25"/>
    <row r="12601" s="3" customFormat="1" x14ac:dyDescent="0.25"/>
    <row r="12602" s="3" customFormat="1" x14ac:dyDescent="0.25"/>
    <row r="12603" s="3" customFormat="1" x14ac:dyDescent="0.25"/>
    <row r="12604" s="3" customFormat="1" x14ac:dyDescent="0.25"/>
    <row r="12605" s="3" customFormat="1" x14ac:dyDescent="0.25"/>
    <row r="12606" s="3" customFormat="1" x14ac:dyDescent="0.25"/>
    <row r="12607" s="3" customFormat="1" x14ac:dyDescent="0.25"/>
    <row r="12608" s="3" customFormat="1" x14ac:dyDescent="0.25"/>
    <row r="12609" s="3" customFormat="1" x14ac:dyDescent="0.25"/>
    <row r="12610" s="3" customFormat="1" x14ac:dyDescent="0.25"/>
    <row r="12611" s="3" customFormat="1" x14ac:dyDescent="0.25"/>
    <row r="12612" s="3" customFormat="1" x14ac:dyDescent="0.25"/>
    <row r="12613" s="3" customFormat="1" x14ac:dyDescent="0.25"/>
    <row r="12614" s="3" customFormat="1" x14ac:dyDescent="0.25"/>
    <row r="12615" s="3" customFormat="1" x14ac:dyDescent="0.25"/>
    <row r="12616" s="3" customFormat="1" x14ac:dyDescent="0.25"/>
    <row r="12617" s="3" customFormat="1" x14ac:dyDescent="0.25"/>
    <row r="12618" s="3" customFormat="1" x14ac:dyDescent="0.25"/>
    <row r="12619" s="3" customFormat="1" x14ac:dyDescent="0.25"/>
    <row r="12620" s="3" customFormat="1" x14ac:dyDescent="0.25"/>
    <row r="12621" s="3" customFormat="1" x14ac:dyDescent="0.25"/>
    <row r="12622" s="3" customFormat="1" x14ac:dyDescent="0.25"/>
    <row r="12623" s="3" customFormat="1" x14ac:dyDescent="0.25"/>
    <row r="12624" s="3" customFormat="1" x14ac:dyDescent="0.25"/>
    <row r="12625" s="3" customFormat="1" x14ac:dyDescent="0.25"/>
    <row r="12626" s="3" customFormat="1" x14ac:dyDescent="0.25"/>
    <row r="12627" s="3" customFormat="1" x14ac:dyDescent="0.25"/>
    <row r="12628" s="3" customFormat="1" x14ac:dyDescent="0.25"/>
    <row r="12629" s="3" customFormat="1" x14ac:dyDescent="0.25"/>
    <row r="12630" s="3" customFormat="1" x14ac:dyDescent="0.25"/>
    <row r="12631" s="3" customFormat="1" x14ac:dyDescent="0.25"/>
    <row r="12632" s="3" customFormat="1" x14ac:dyDescent="0.25"/>
    <row r="12633" s="3" customFormat="1" x14ac:dyDescent="0.25"/>
    <row r="12634" s="3" customFormat="1" x14ac:dyDescent="0.25"/>
    <row r="12635" s="3" customFormat="1" x14ac:dyDescent="0.25"/>
    <row r="12636" s="3" customFormat="1" x14ac:dyDescent="0.25"/>
    <row r="12637" s="3" customFormat="1" x14ac:dyDescent="0.25"/>
    <row r="12638" s="3" customFormat="1" x14ac:dyDescent="0.25"/>
    <row r="12639" s="3" customFormat="1" x14ac:dyDescent="0.25"/>
    <row r="12640" s="3" customFormat="1" x14ac:dyDescent="0.25"/>
    <row r="12641" s="3" customFormat="1" x14ac:dyDescent="0.25"/>
    <row r="12642" s="3" customFormat="1" x14ac:dyDescent="0.25"/>
    <row r="12643" s="3" customFormat="1" x14ac:dyDescent="0.25"/>
    <row r="12644" s="3" customFormat="1" x14ac:dyDescent="0.25"/>
    <row r="12645" s="3" customFormat="1" x14ac:dyDescent="0.25"/>
    <row r="12646" s="3" customFormat="1" x14ac:dyDescent="0.25"/>
    <row r="12647" s="3" customFormat="1" x14ac:dyDescent="0.25"/>
    <row r="12648" s="3" customFormat="1" x14ac:dyDescent="0.25"/>
    <row r="12649" s="3" customFormat="1" x14ac:dyDescent="0.25"/>
    <row r="12650" s="3" customFormat="1" x14ac:dyDescent="0.25"/>
    <row r="12651" s="3" customFormat="1" x14ac:dyDescent="0.25"/>
    <row r="12652" s="3" customFormat="1" x14ac:dyDescent="0.25"/>
    <row r="12653" s="3" customFormat="1" x14ac:dyDescent="0.25"/>
    <row r="12654" s="3" customFormat="1" x14ac:dyDescent="0.25"/>
    <row r="12655" s="3" customFormat="1" x14ac:dyDescent="0.25"/>
    <row r="12656" s="3" customFormat="1" x14ac:dyDescent="0.25"/>
    <row r="12657" s="3" customFormat="1" x14ac:dyDescent="0.25"/>
    <row r="12658" s="3" customFormat="1" x14ac:dyDescent="0.25"/>
    <row r="12659" s="3" customFormat="1" x14ac:dyDescent="0.25"/>
    <row r="12660" s="3" customFormat="1" x14ac:dyDescent="0.25"/>
    <row r="12661" s="3" customFormat="1" x14ac:dyDescent="0.25"/>
    <row r="12662" s="3" customFormat="1" x14ac:dyDescent="0.25"/>
    <row r="12663" s="3" customFormat="1" x14ac:dyDescent="0.25"/>
    <row r="12664" s="3" customFormat="1" x14ac:dyDescent="0.25"/>
    <row r="12665" s="3" customFormat="1" x14ac:dyDescent="0.25"/>
    <row r="12666" s="3" customFormat="1" x14ac:dyDescent="0.25"/>
    <row r="12667" s="3" customFormat="1" x14ac:dyDescent="0.25"/>
    <row r="12668" s="3" customFormat="1" x14ac:dyDescent="0.25"/>
    <row r="12669" s="3" customFormat="1" x14ac:dyDescent="0.25"/>
    <row r="12670" s="3" customFormat="1" x14ac:dyDescent="0.25"/>
    <row r="12671" s="3" customFormat="1" x14ac:dyDescent="0.25"/>
    <row r="12672" s="3" customFormat="1" x14ac:dyDescent="0.25"/>
    <row r="12673" s="3" customFormat="1" x14ac:dyDescent="0.25"/>
    <row r="12674" s="3" customFormat="1" x14ac:dyDescent="0.25"/>
    <row r="12675" s="3" customFormat="1" x14ac:dyDescent="0.25"/>
    <row r="12676" s="3" customFormat="1" x14ac:dyDescent="0.25"/>
    <row r="12677" s="3" customFormat="1" x14ac:dyDescent="0.25"/>
    <row r="12678" s="3" customFormat="1" x14ac:dyDescent="0.25"/>
    <row r="12679" s="3" customFormat="1" x14ac:dyDescent="0.25"/>
    <row r="12680" s="3" customFormat="1" x14ac:dyDescent="0.25"/>
    <row r="12681" s="3" customFormat="1" x14ac:dyDescent="0.25"/>
    <row r="12682" s="3" customFormat="1" x14ac:dyDescent="0.25"/>
    <row r="12683" s="3" customFormat="1" x14ac:dyDescent="0.25"/>
    <row r="12684" s="3" customFormat="1" x14ac:dyDescent="0.25"/>
    <row r="12685" s="3" customFormat="1" x14ac:dyDescent="0.25"/>
    <row r="12686" s="3" customFormat="1" x14ac:dyDescent="0.25"/>
    <row r="12687" s="3" customFormat="1" x14ac:dyDescent="0.25"/>
    <row r="12688" s="3" customFormat="1" x14ac:dyDescent="0.25"/>
    <row r="12689" s="3" customFormat="1" x14ac:dyDescent="0.25"/>
    <row r="12690" s="3" customFormat="1" x14ac:dyDescent="0.25"/>
    <row r="12691" s="3" customFormat="1" x14ac:dyDescent="0.25"/>
    <row r="12692" s="3" customFormat="1" x14ac:dyDescent="0.25"/>
    <row r="12693" s="3" customFormat="1" x14ac:dyDescent="0.25"/>
    <row r="12694" s="3" customFormat="1" x14ac:dyDescent="0.25"/>
    <row r="12695" s="3" customFormat="1" x14ac:dyDescent="0.25"/>
    <row r="12696" s="3" customFormat="1" x14ac:dyDescent="0.25"/>
    <row r="12697" s="3" customFormat="1" x14ac:dyDescent="0.25"/>
    <row r="12698" s="3" customFormat="1" x14ac:dyDescent="0.25"/>
    <row r="12699" s="3" customFormat="1" x14ac:dyDescent="0.25"/>
    <row r="12700" s="3" customFormat="1" x14ac:dyDescent="0.25"/>
    <row r="12701" s="3" customFormat="1" x14ac:dyDescent="0.25"/>
    <row r="12702" s="3" customFormat="1" x14ac:dyDescent="0.25"/>
    <row r="12703" s="3" customFormat="1" x14ac:dyDescent="0.25"/>
    <row r="12704" s="3" customFormat="1" x14ac:dyDescent="0.25"/>
    <row r="12705" s="3" customFormat="1" x14ac:dyDescent="0.25"/>
    <row r="12706" s="3" customFormat="1" x14ac:dyDescent="0.25"/>
    <row r="12707" s="3" customFormat="1" x14ac:dyDescent="0.25"/>
    <row r="12708" s="3" customFormat="1" x14ac:dyDescent="0.25"/>
    <row r="12709" s="3" customFormat="1" x14ac:dyDescent="0.25"/>
    <row r="12710" s="3" customFormat="1" x14ac:dyDescent="0.25"/>
    <row r="12711" s="3" customFormat="1" x14ac:dyDescent="0.25"/>
    <row r="12712" s="3" customFormat="1" x14ac:dyDescent="0.25"/>
    <row r="12713" s="3" customFormat="1" x14ac:dyDescent="0.25"/>
    <row r="12714" s="3" customFormat="1" x14ac:dyDescent="0.25"/>
    <row r="12715" s="3" customFormat="1" x14ac:dyDescent="0.25"/>
    <row r="12716" s="3" customFormat="1" x14ac:dyDescent="0.25"/>
    <row r="12717" s="3" customFormat="1" x14ac:dyDescent="0.25"/>
    <row r="12718" s="3" customFormat="1" x14ac:dyDescent="0.25"/>
    <row r="12719" s="3" customFormat="1" x14ac:dyDescent="0.25"/>
    <row r="12720" s="3" customFormat="1" x14ac:dyDescent="0.25"/>
    <row r="12721" s="3" customFormat="1" x14ac:dyDescent="0.25"/>
    <row r="12722" s="3" customFormat="1" x14ac:dyDescent="0.25"/>
    <row r="12723" s="3" customFormat="1" x14ac:dyDescent="0.25"/>
    <row r="12724" s="3" customFormat="1" x14ac:dyDescent="0.25"/>
    <row r="12725" s="3" customFormat="1" x14ac:dyDescent="0.25"/>
    <row r="12726" s="3" customFormat="1" x14ac:dyDescent="0.25"/>
    <row r="12727" s="3" customFormat="1" x14ac:dyDescent="0.25"/>
    <row r="12728" s="3" customFormat="1" x14ac:dyDescent="0.25"/>
    <row r="12729" s="3" customFormat="1" x14ac:dyDescent="0.25"/>
    <row r="12730" s="3" customFormat="1" x14ac:dyDescent="0.25"/>
    <row r="12731" s="3" customFormat="1" x14ac:dyDescent="0.25"/>
    <row r="12732" s="3" customFormat="1" x14ac:dyDescent="0.25"/>
    <row r="12733" s="3" customFormat="1" x14ac:dyDescent="0.25"/>
    <row r="12734" s="3" customFormat="1" x14ac:dyDescent="0.25"/>
    <row r="12735" s="3" customFormat="1" x14ac:dyDescent="0.25"/>
    <row r="12736" s="3" customFormat="1" x14ac:dyDescent="0.25"/>
    <row r="12737" s="3" customFormat="1" x14ac:dyDescent="0.25"/>
    <row r="12738" s="3" customFormat="1" x14ac:dyDescent="0.25"/>
    <row r="12739" s="3" customFormat="1" x14ac:dyDescent="0.25"/>
    <row r="12740" s="3" customFormat="1" x14ac:dyDescent="0.25"/>
    <row r="12741" s="3" customFormat="1" x14ac:dyDescent="0.25"/>
    <row r="12742" s="3" customFormat="1" x14ac:dyDescent="0.25"/>
    <row r="12743" s="3" customFormat="1" x14ac:dyDescent="0.25"/>
    <row r="12744" s="3" customFormat="1" x14ac:dyDescent="0.25"/>
    <row r="12745" s="3" customFormat="1" x14ac:dyDescent="0.25"/>
    <row r="12746" s="3" customFormat="1" x14ac:dyDescent="0.25"/>
    <row r="12747" s="3" customFormat="1" x14ac:dyDescent="0.25"/>
    <row r="12748" s="3" customFormat="1" x14ac:dyDescent="0.25"/>
    <row r="12749" s="3" customFormat="1" x14ac:dyDescent="0.25"/>
    <row r="12750" s="3" customFormat="1" x14ac:dyDescent="0.25"/>
    <row r="12751" s="3" customFormat="1" x14ac:dyDescent="0.25"/>
    <row r="12752" s="3" customFormat="1" x14ac:dyDescent="0.25"/>
    <row r="12753" s="3" customFormat="1" x14ac:dyDescent="0.25"/>
    <row r="12754" s="3" customFormat="1" x14ac:dyDescent="0.25"/>
    <row r="12755" s="3" customFormat="1" x14ac:dyDescent="0.25"/>
    <row r="12756" s="3" customFormat="1" x14ac:dyDescent="0.25"/>
    <row r="12757" s="3" customFormat="1" x14ac:dyDescent="0.25"/>
    <row r="12758" s="3" customFormat="1" x14ac:dyDescent="0.25"/>
    <row r="12759" s="3" customFormat="1" x14ac:dyDescent="0.25"/>
    <row r="12760" s="3" customFormat="1" x14ac:dyDescent="0.25"/>
    <row r="12761" s="3" customFormat="1" x14ac:dyDescent="0.25"/>
    <row r="12762" s="3" customFormat="1" x14ac:dyDescent="0.25"/>
    <row r="12763" s="3" customFormat="1" x14ac:dyDescent="0.25"/>
    <row r="12764" s="3" customFormat="1" x14ac:dyDescent="0.25"/>
    <row r="12765" s="3" customFormat="1" x14ac:dyDescent="0.25"/>
    <row r="12766" s="3" customFormat="1" x14ac:dyDescent="0.25"/>
    <row r="12767" s="3" customFormat="1" x14ac:dyDescent="0.25"/>
    <row r="12768" s="3" customFormat="1" x14ac:dyDescent="0.25"/>
    <row r="12769" s="3" customFormat="1" x14ac:dyDescent="0.25"/>
    <row r="12770" s="3" customFormat="1" x14ac:dyDescent="0.25"/>
    <row r="12771" s="3" customFormat="1" x14ac:dyDescent="0.25"/>
    <row r="12772" s="3" customFormat="1" x14ac:dyDescent="0.25"/>
    <row r="12773" s="3" customFormat="1" x14ac:dyDescent="0.25"/>
    <row r="12774" s="3" customFormat="1" x14ac:dyDescent="0.25"/>
    <row r="12775" s="3" customFormat="1" x14ac:dyDescent="0.25"/>
    <row r="12776" s="3" customFormat="1" x14ac:dyDescent="0.25"/>
    <row r="12777" s="3" customFormat="1" x14ac:dyDescent="0.25"/>
    <row r="12778" s="3" customFormat="1" x14ac:dyDescent="0.25"/>
    <row r="12779" s="3" customFormat="1" x14ac:dyDescent="0.25"/>
    <row r="12780" s="3" customFormat="1" x14ac:dyDescent="0.25"/>
    <row r="12781" s="3" customFormat="1" x14ac:dyDescent="0.25"/>
    <row r="12782" s="3" customFormat="1" x14ac:dyDescent="0.25"/>
    <row r="12783" s="3" customFormat="1" x14ac:dyDescent="0.25"/>
    <row r="12784" s="3" customFormat="1" x14ac:dyDescent="0.25"/>
    <row r="12785" s="3" customFormat="1" x14ac:dyDescent="0.25"/>
    <row r="12786" s="3" customFormat="1" x14ac:dyDescent="0.25"/>
    <row r="12787" s="3" customFormat="1" x14ac:dyDescent="0.25"/>
    <row r="12788" s="3" customFormat="1" x14ac:dyDescent="0.25"/>
    <row r="12789" s="3" customFormat="1" x14ac:dyDescent="0.25"/>
    <row r="12790" s="3" customFormat="1" x14ac:dyDescent="0.25"/>
    <row r="12791" s="3" customFormat="1" x14ac:dyDescent="0.25"/>
    <row r="12792" s="3" customFormat="1" x14ac:dyDescent="0.25"/>
    <row r="12793" s="3" customFormat="1" x14ac:dyDescent="0.25"/>
    <row r="12794" s="3" customFormat="1" x14ac:dyDescent="0.25"/>
    <row r="12795" s="3" customFormat="1" x14ac:dyDescent="0.25"/>
    <row r="12796" s="3" customFormat="1" x14ac:dyDescent="0.25"/>
    <row r="12797" s="3" customFormat="1" x14ac:dyDescent="0.25"/>
    <row r="12798" s="3" customFormat="1" x14ac:dyDescent="0.25"/>
    <row r="12799" s="3" customFormat="1" x14ac:dyDescent="0.25"/>
    <row r="12800" s="3" customFormat="1" x14ac:dyDescent="0.25"/>
    <row r="12801" s="3" customFormat="1" x14ac:dyDescent="0.25"/>
    <row r="12802" s="3" customFormat="1" x14ac:dyDescent="0.25"/>
    <row r="12803" s="3" customFormat="1" x14ac:dyDescent="0.25"/>
    <row r="12804" s="3" customFormat="1" x14ac:dyDescent="0.25"/>
    <row r="12805" s="3" customFormat="1" x14ac:dyDescent="0.25"/>
    <row r="12806" s="3" customFormat="1" x14ac:dyDescent="0.25"/>
    <row r="12807" s="3" customFormat="1" x14ac:dyDescent="0.25"/>
    <row r="12808" s="3" customFormat="1" x14ac:dyDescent="0.25"/>
    <row r="12809" s="3" customFormat="1" x14ac:dyDescent="0.25"/>
    <row r="12810" s="3" customFormat="1" x14ac:dyDescent="0.25"/>
    <row r="12811" s="3" customFormat="1" x14ac:dyDescent="0.25"/>
    <row r="12812" s="3" customFormat="1" x14ac:dyDescent="0.25"/>
    <row r="12813" s="3" customFormat="1" x14ac:dyDescent="0.25"/>
    <row r="12814" s="3" customFormat="1" x14ac:dyDescent="0.25"/>
    <row r="12815" s="3" customFormat="1" x14ac:dyDescent="0.25"/>
    <row r="12816" s="3" customFormat="1" x14ac:dyDescent="0.25"/>
    <row r="12817" s="3" customFormat="1" x14ac:dyDescent="0.25"/>
    <row r="12818" s="3" customFormat="1" x14ac:dyDescent="0.25"/>
    <row r="12819" s="3" customFormat="1" x14ac:dyDescent="0.25"/>
    <row r="12820" s="3" customFormat="1" x14ac:dyDescent="0.25"/>
    <row r="12821" s="3" customFormat="1" x14ac:dyDescent="0.25"/>
    <row r="12822" s="3" customFormat="1" x14ac:dyDescent="0.25"/>
    <row r="12823" s="3" customFormat="1" x14ac:dyDescent="0.25"/>
    <row r="12824" s="3" customFormat="1" x14ac:dyDescent="0.25"/>
    <row r="12825" s="3" customFormat="1" x14ac:dyDescent="0.25"/>
    <row r="12826" s="3" customFormat="1" x14ac:dyDescent="0.25"/>
    <row r="12827" s="3" customFormat="1" x14ac:dyDescent="0.25"/>
    <row r="12828" s="3" customFormat="1" x14ac:dyDescent="0.25"/>
    <row r="12829" s="3" customFormat="1" x14ac:dyDescent="0.25"/>
    <row r="12830" s="3" customFormat="1" x14ac:dyDescent="0.25"/>
    <row r="12831" s="3" customFormat="1" x14ac:dyDescent="0.25"/>
    <row r="12832" s="3" customFormat="1" x14ac:dyDescent="0.25"/>
    <row r="12833" s="3" customFormat="1" x14ac:dyDescent="0.25"/>
    <row r="12834" s="3" customFormat="1" x14ac:dyDescent="0.25"/>
    <row r="12835" s="3" customFormat="1" x14ac:dyDescent="0.25"/>
    <row r="12836" s="3" customFormat="1" x14ac:dyDescent="0.25"/>
    <row r="12837" s="3" customFormat="1" x14ac:dyDescent="0.25"/>
    <row r="12838" s="3" customFormat="1" x14ac:dyDescent="0.25"/>
    <row r="12839" s="3" customFormat="1" x14ac:dyDescent="0.25"/>
    <row r="12840" s="3" customFormat="1" x14ac:dyDescent="0.25"/>
    <row r="12841" s="3" customFormat="1" x14ac:dyDescent="0.25"/>
    <row r="12842" s="3" customFormat="1" x14ac:dyDescent="0.25"/>
    <row r="12843" s="3" customFormat="1" x14ac:dyDescent="0.25"/>
    <row r="12844" s="3" customFormat="1" x14ac:dyDescent="0.25"/>
    <row r="12845" s="3" customFormat="1" x14ac:dyDescent="0.25"/>
    <row r="12846" s="3" customFormat="1" x14ac:dyDescent="0.25"/>
    <row r="12847" s="3" customFormat="1" x14ac:dyDescent="0.25"/>
    <row r="12848" s="3" customFormat="1" x14ac:dyDescent="0.25"/>
    <row r="12849" s="3" customFormat="1" x14ac:dyDescent="0.25"/>
    <row r="12850" s="3" customFormat="1" x14ac:dyDescent="0.25"/>
    <row r="12851" s="3" customFormat="1" x14ac:dyDescent="0.25"/>
    <row r="12852" s="3" customFormat="1" x14ac:dyDescent="0.25"/>
    <row r="12853" s="3" customFormat="1" x14ac:dyDescent="0.25"/>
    <row r="12854" s="3" customFormat="1" x14ac:dyDescent="0.25"/>
    <row r="12855" s="3" customFormat="1" x14ac:dyDescent="0.25"/>
    <row r="12856" s="3" customFormat="1" x14ac:dyDescent="0.25"/>
    <row r="12857" s="3" customFormat="1" x14ac:dyDescent="0.25"/>
    <row r="12858" s="3" customFormat="1" x14ac:dyDescent="0.25"/>
    <row r="12859" s="3" customFormat="1" x14ac:dyDescent="0.25"/>
    <row r="12860" s="3" customFormat="1" x14ac:dyDescent="0.25"/>
    <row r="12861" s="3" customFormat="1" x14ac:dyDescent="0.25"/>
    <row r="12862" s="3" customFormat="1" x14ac:dyDescent="0.25"/>
    <row r="12863" s="3" customFormat="1" x14ac:dyDescent="0.25"/>
    <row r="12864" s="3" customFormat="1" x14ac:dyDescent="0.25"/>
    <row r="12865" s="3" customFormat="1" x14ac:dyDescent="0.25"/>
    <row r="12866" s="3" customFormat="1" x14ac:dyDescent="0.25"/>
    <row r="12867" s="3" customFormat="1" x14ac:dyDescent="0.25"/>
    <row r="12868" s="3" customFormat="1" x14ac:dyDescent="0.25"/>
    <row r="12869" s="3" customFormat="1" x14ac:dyDescent="0.25"/>
    <row r="12870" s="3" customFormat="1" x14ac:dyDescent="0.25"/>
    <row r="12871" s="3" customFormat="1" x14ac:dyDescent="0.25"/>
    <row r="12872" s="3" customFormat="1" x14ac:dyDescent="0.25"/>
    <row r="12873" s="3" customFormat="1" x14ac:dyDescent="0.25"/>
    <row r="12874" s="3" customFormat="1" x14ac:dyDescent="0.25"/>
    <row r="12875" s="3" customFormat="1" x14ac:dyDescent="0.25"/>
    <row r="12876" s="3" customFormat="1" x14ac:dyDescent="0.25"/>
    <row r="12877" s="3" customFormat="1" x14ac:dyDescent="0.25"/>
    <row r="12878" s="3" customFormat="1" x14ac:dyDescent="0.25"/>
    <row r="12879" s="3" customFormat="1" x14ac:dyDescent="0.25"/>
    <row r="12880" s="3" customFormat="1" x14ac:dyDescent="0.25"/>
    <row r="12881" s="3" customFormat="1" x14ac:dyDescent="0.25"/>
    <row r="12882" s="3" customFormat="1" x14ac:dyDescent="0.25"/>
    <row r="12883" s="3" customFormat="1" x14ac:dyDescent="0.25"/>
    <row r="12884" s="3" customFormat="1" x14ac:dyDescent="0.25"/>
    <row r="12885" s="3" customFormat="1" x14ac:dyDescent="0.25"/>
    <row r="12886" s="3" customFormat="1" x14ac:dyDescent="0.25"/>
    <row r="12887" s="3" customFormat="1" x14ac:dyDescent="0.25"/>
    <row r="12888" s="3" customFormat="1" x14ac:dyDescent="0.25"/>
    <row r="12889" s="3" customFormat="1" x14ac:dyDescent="0.25"/>
    <row r="12890" s="3" customFormat="1" x14ac:dyDescent="0.25"/>
    <row r="12891" s="3" customFormat="1" x14ac:dyDescent="0.25"/>
    <row r="12892" s="3" customFormat="1" x14ac:dyDescent="0.25"/>
    <row r="12893" s="3" customFormat="1" x14ac:dyDescent="0.25"/>
    <row r="12894" s="3" customFormat="1" x14ac:dyDescent="0.25"/>
    <row r="12895" s="3" customFormat="1" x14ac:dyDescent="0.25"/>
    <row r="12896" s="3" customFormat="1" x14ac:dyDescent="0.25"/>
    <row r="12897" s="3" customFormat="1" x14ac:dyDescent="0.25"/>
    <row r="12898" s="3" customFormat="1" x14ac:dyDescent="0.25"/>
    <row r="12899" s="3" customFormat="1" x14ac:dyDescent="0.25"/>
    <row r="12900" s="3" customFormat="1" x14ac:dyDescent="0.25"/>
    <row r="12901" s="3" customFormat="1" x14ac:dyDescent="0.25"/>
    <row r="12902" s="3" customFormat="1" x14ac:dyDescent="0.25"/>
    <row r="12903" s="3" customFormat="1" x14ac:dyDescent="0.25"/>
    <row r="12904" s="3" customFormat="1" x14ac:dyDescent="0.25"/>
    <row r="12905" s="3" customFormat="1" x14ac:dyDescent="0.25"/>
    <row r="12906" s="3" customFormat="1" x14ac:dyDescent="0.25"/>
    <row r="12907" s="3" customFormat="1" x14ac:dyDescent="0.25"/>
    <row r="12908" s="3" customFormat="1" x14ac:dyDescent="0.25"/>
    <row r="12909" s="3" customFormat="1" x14ac:dyDescent="0.25"/>
    <row r="12910" s="3" customFormat="1" x14ac:dyDescent="0.25"/>
    <row r="12911" s="3" customFormat="1" x14ac:dyDescent="0.25"/>
    <row r="12912" s="3" customFormat="1" x14ac:dyDescent="0.25"/>
    <row r="12913" s="3" customFormat="1" x14ac:dyDescent="0.25"/>
    <row r="12914" s="3" customFormat="1" x14ac:dyDescent="0.25"/>
    <row r="12915" s="3" customFormat="1" x14ac:dyDescent="0.25"/>
    <row r="12916" s="3" customFormat="1" x14ac:dyDescent="0.25"/>
    <row r="12917" s="3" customFormat="1" x14ac:dyDescent="0.25"/>
    <row r="12918" s="3" customFormat="1" x14ac:dyDescent="0.25"/>
    <row r="12919" s="3" customFormat="1" x14ac:dyDescent="0.25"/>
    <row r="12920" s="3" customFormat="1" x14ac:dyDescent="0.25"/>
    <row r="12921" s="3" customFormat="1" x14ac:dyDescent="0.25"/>
    <row r="12922" s="3" customFormat="1" x14ac:dyDescent="0.25"/>
    <row r="12923" s="3" customFormat="1" x14ac:dyDescent="0.25"/>
    <row r="12924" s="3" customFormat="1" x14ac:dyDescent="0.25"/>
    <row r="12925" s="3" customFormat="1" x14ac:dyDescent="0.25"/>
    <row r="12926" s="3" customFormat="1" x14ac:dyDescent="0.25"/>
    <row r="12927" s="3" customFormat="1" x14ac:dyDescent="0.25"/>
    <row r="12928" s="3" customFormat="1" x14ac:dyDescent="0.25"/>
    <row r="12929" s="3" customFormat="1" x14ac:dyDescent="0.25"/>
    <row r="12930" s="3" customFormat="1" x14ac:dyDescent="0.25"/>
    <row r="12931" s="3" customFormat="1" x14ac:dyDescent="0.25"/>
    <row r="12932" s="3" customFormat="1" x14ac:dyDescent="0.25"/>
    <row r="12933" s="3" customFormat="1" x14ac:dyDescent="0.25"/>
    <row r="12934" s="3" customFormat="1" x14ac:dyDescent="0.25"/>
    <row r="12935" s="3" customFormat="1" x14ac:dyDescent="0.25"/>
    <row r="12936" s="3" customFormat="1" x14ac:dyDescent="0.25"/>
    <row r="12937" s="3" customFormat="1" x14ac:dyDescent="0.25"/>
    <row r="12938" s="3" customFormat="1" x14ac:dyDescent="0.25"/>
    <row r="12939" s="3" customFormat="1" x14ac:dyDescent="0.25"/>
    <row r="12940" s="3" customFormat="1" x14ac:dyDescent="0.25"/>
    <row r="12941" s="3" customFormat="1" x14ac:dyDescent="0.25"/>
    <row r="12942" s="3" customFormat="1" x14ac:dyDescent="0.25"/>
    <row r="12943" s="3" customFormat="1" x14ac:dyDescent="0.25"/>
    <row r="12944" s="3" customFormat="1" x14ac:dyDescent="0.25"/>
    <row r="12945" s="3" customFormat="1" x14ac:dyDescent="0.25"/>
    <row r="12946" s="3" customFormat="1" x14ac:dyDescent="0.25"/>
    <row r="12947" s="3" customFormat="1" x14ac:dyDescent="0.25"/>
    <row r="12948" s="3" customFormat="1" x14ac:dyDescent="0.25"/>
    <row r="12949" s="3" customFormat="1" x14ac:dyDescent="0.25"/>
    <row r="12950" s="3" customFormat="1" x14ac:dyDescent="0.25"/>
    <row r="12951" s="3" customFormat="1" x14ac:dyDescent="0.25"/>
    <row r="12952" s="3" customFormat="1" x14ac:dyDescent="0.25"/>
    <row r="12953" s="3" customFormat="1" x14ac:dyDescent="0.25"/>
    <row r="12954" s="3" customFormat="1" x14ac:dyDescent="0.25"/>
    <row r="12955" s="3" customFormat="1" x14ac:dyDescent="0.25"/>
    <row r="12956" s="3" customFormat="1" x14ac:dyDescent="0.25"/>
    <row r="12957" s="3" customFormat="1" x14ac:dyDescent="0.25"/>
    <row r="12958" s="3" customFormat="1" x14ac:dyDescent="0.25"/>
    <row r="12959" s="3" customFormat="1" x14ac:dyDescent="0.25"/>
    <row r="12960" s="3" customFormat="1" x14ac:dyDescent="0.25"/>
    <row r="12961" s="3" customFormat="1" x14ac:dyDescent="0.25"/>
    <row r="12962" s="3" customFormat="1" x14ac:dyDescent="0.25"/>
    <row r="12963" s="3" customFormat="1" x14ac:dyDescent="0.25"/>
    <row r="12964" s="3" customFormat="1" x14ac:dyDescent="0.25"/>
    <row r="12965" s="3" customFormat="1" x14ac:dyDescent="0.25"/>
    <row r="12966" s="3" customFormat="1" x14ac:dyDescent="0.25"/>
    <row r="12967" s="3" customFormat="1" x14ac:dyDescent="0.25"/>
    <row r="12968" s="3" customFormat="1" x14ac:dyDescent="0.25"/>
    <row r="12969" s="3" customFormat="1" x14ac:dyDescent="0.25"/>
    <row r="12970" s="3" customFormat="1" x14ac:dyDescent="0.25"/>
    <row r="12971" s="3" customFormat="1" x14ac:dyDescent="0.25"/>
    <row r="12972" s="3" customFormat="1" x14ac:dyDescent="0.25"/>
    <row r="12973" s="3" customFormat="1" x14ac:dyDescent="0.25"/>
    <row r="12974" s="3" customFormat="1" x14ac:dyDescent="0.25"/>
    <row r="12975" s="3" customFormat="1" x14ac:dyDescent="0.25"/>
    <row r="12976" s="3" customFormat="1" x14ac:dyDescent="0.25"/>
    <row r="12977" s="3" customFormat="1" x14ac:dyDescent="0.25"/>
    <row r="12978" s="3" customFormat="1" x14ac:dyDescent="0.25"/>
    <row r="12979" s="3" customFormat="1" x14ac:dyDescent="0.25"/>
    <row r="12980" s="3" customFormat="1" x14ac:dyDescent="0.25"/>
    <row r="12981" s="3" customFormat="1" x14ac:dyDescent="0.25"/>
    <row r="12982" s="3" customFormat="1" x14ac:dyDescent="0.25"/>
    <row r="12983" s="3" customFormat="1" x14ac:dyDescent="0.25"/>
    <row r="12984" s="3" customFormat="1" x14ac:dyDescent="0.25"/>
    <row r="12985" s="3" customFormat="1" x14ac:dyDescent="0.25"/>
    <row r="12986" s="3" customFormat="1" x14ac:dyDescent="0.25"/>
    <row r="12987" s="3" customFormat="1" x14ac:dyDescent="0.25"/>
    <row r="12988" s="3" customFormat="1" x14ac:dyDescent="0.25"/>
    <row r="12989" s="3" customFormat="1" x14ac:dyDescent="0.25"/>
    <row r="12990" s="3" customFormat="1" x14ac:dyDescent="0.25"/>
    <row r="12991" s="3" customFormat="1" x14ac:dyDescent="0.25"/>
    <row r="12992" s="3" customFormat="1" x14ac:dyDescent="0.25"/>
    <row r="12993" s="3" customFormat="1" x14ac:dyDescent="0.25"/>
    <row r="12994" s="3" customFormat="1" x14ac:dyDescent="0.25"/>
    <row r="12995" s="3" customFormat="1" x14ac:dyDescent="0.25"/>
    <row r="12996" s="3" customFormat="1" x14ac:dyDescent="0.25"/>
    <row r="12997" s="3" customFormat="1" x14ac:dyDescent="0.25"/>
    <row r="12998" s="3" customFormat="1" x14ac:dyDescent="0.25"/>
    <row r="12999" s="3" customFormat="1" x14ac:dyDescent="0.25"/>
    <row r="13000" s="3" customFormat="1" x14ac:dyDescent="0.25"/>
    <row r="13001" s="3" customFormat="1" x14ac:dyDescent="0.25"/>
    <row r="13002" s="3" customFormat="1" x14ac:dyDescent="0.25"/>
    <row r="13003" s="3" customFormat="1" x14ac:dyDescent="0.25"/>
    <row r="13004" s="3" customFormat="1" x14ac:dyDescent="0.25"/>
    <row r="13005" s="3" customFormat="1" x14ac:dyDescent="0.25"/>
    <row r="13006" s="3" customFormat="1" x14ac:dyDescent="0.25"/>
    <row r="13007" s="3" customFormat="1" x14ac:dyDescent="0.25"/>
    <row r="13008" s="3" customFormat="1" x14ac:dyDescent="0.25"/>
    <row r="13009" s="3" customFormat="1" x14ac:dyDescent="0.25"/>
    <row r="13010" s="3" customFormat="1" x14ac:dyDescent="0.25"/>
    <row r="13011" s="3" customFormat="1" x14ac:dyDescent="0.25"/>
    <row r="13012" s="3" customFormat="1" x14ac:dyDescent="0.25"/>
    <row r="13013" s="3" customFormat="1" x14ac:dyDescent="0.25"/>
    <row r="13014" s="3" customFormat="1" x14ac:dyDescent="0.25"/>
    <row r="13015" s="3" customFormat="1" x14ac:dyDescent="0.25"/>
    <row r="13016" s="3" customFormat="1" x14ac:dyDescent="0.25"/>
    <row r="13017" s="3" customFormat="1" x14ac:dyDescent="0.25"/>
    <row r="13018" s="3" customFormat="1" x14ac:dyDescent="0.25"/>
    <row r="13019" s="3" customFormat="1" x14ac:dyDescent="0.25"/>
    <row r="13020" s="3" customFormat="1" x14ac:dyDescent="0.25"/>
    <row r="13021" s="3" customFormat="1" x14ac:dyDescent="0.25"/>
    <row r="13022" s="3" customFormat="1" x14ac:dyDescent="0.25"/>
    <row r="13023" s="3" customFormat="1" x14ac:dyDescent="0.25"/>
    <row r="13024" s="3" customFormat="1" x14ac:dyDescent="0.25"/>
    <row r="13025" s="3" customFormat="1" x14ac:dyDescent="0.25"/>
    <row r="13026" s="3" customFormat="1" x14ac:dyDescent="0.25"/>
    <row r="13027" s="3" customFormat="1" x14ac:dyDescent="0.25"/>
    <row r="13028" s="3" customFormat="1" x14ac:dyDescent="0.25"/>
    <row r="13029" s="3" customFormat="1" x14ac:dyDescent="0.25"/>
    <row r="13030" s="3" customFormat="1" x14ac:dyDescent="0.25"/>
    <row r="13031" s="3" customFormat="1" x14ac:dyDescent="0.25"/>
    <row r="13032" s="3" customFormat="1" x14ac:dyDescent="0.25"/>
    <row r="13033" s="3" customFormat="1" x14ac:dyDescent="0.25"/>
    <row r="13034" s="3" customFormat="1" x14ac:dyDescent="0.25"/>
    <row r="13035" s="3" customFormat="1" x14ac:dyDescent="0.25"/>
    <row r="13036" s="3" customFormat="1" x14ac:dyDescent="0.25"/>
    <row r="13037" s="3" customFormat="1" x14ac:dyDescent="0.25"/>
    <row r="13038" s="3" customFormat="1" x14ac:dyDescent="0.25"/>
    <row r="13039" s="3" customFormat="1" x14ac:dyDescent="0.25"/>
    <row r="13040" s="3" customFormat="1" x14ac:dyDescent="0.25"/>
    <row r="13041" s="3" customFormat="1" x14ac:dyDescent="0.25"/>
    <row r="13042" s="3" customFormat="1" x14ac:dyDescent="0.25"/>
    <row r="13043" s="3" customFormat="1" x14ac:dyDescent="0.25"/>
    <row r="13044" s="3" customFormat="1" x14ac:dyDescent="0.25"/>
    <row r="13045" s="3" customFormat="1" x14ac:dyDescent="0.25"/>
    <row r="13046" s="3" customFormat="1" x14ac:dyDescent="0.25"/>
    <row r="13047" s="3" customFormat="1" x14ac:dyDescent="0.25"/>
    <row r="13048" s="3" customFormat="1" x14ac:dyDescent="0.25"/>
    <row r="13049" s="3" customFormat="1" x14ac:dyDescent="0.25"/>
    <row r="13050" s="3" customFormat="1" x14ac:dyDescent="0.25"/>
    <row r="13051" s="3" customFormat="1" x14ac:dyDescent="0.25"/>
    <row r="13052" s="3" customFormat="1" x14ac:dyDescent="0.25"/>
    <row r="13053" s="3" customFormat="1" x14ac:dyDescent="0.25"/>
    <row r="13054" s="3" customFormat="1" x14ac:dyDescent="0.25"/>
    <row r="13055" s="3" customFormat="1" x14ac:dyDescent="0.25"/>
    <row r="13056" s="3" customFormat="1" x14ac:dyDescent="0.25"/>
    <row r="13057" s="3" customFormat="1" x14ac:dyDescent="0.25"/>
    <row r="13058" s="3" customFormat="1" x14ac:dyDescent="0.25"/>
    <row r="13059" s="3" customFormat="1" x14ac:dyDescent="0.25"/>
    <row r="13060" s="3" customFormat="1" x14ac:dyDescent="0.25"/>
    <row r="13061" s="3" customFormat="1" x14ac:dyDescent="0.25"/>
    <row r="13062" s="3" customFormat="1" x14ac:dyDescent="0.25"/>
    <row r="13063" s="3" customFormat="1" x14ac:dyDescent="0.25"/>
    <row r="13064" s="3" customFormat="1" x14ac:dyDescent="0.25"/>
    <row r="13065" s="3" customFormat="1" x14ac:dyDescent="0.25"/>
    <row r="13066" s="3" customFormat="1" x14ac:dyDescent="0.25"/>
    <row r="13067" s="3" customFormat="1" x14ac:dyDescent="0.25"/>
    <row r="13068" s="3" customFormat="1" x14ac:dyDescent="0.25"/>
    <row r="13069" s="3" customFormat="1" x14ac:dyDescent="0.25"/>
    <row r="13070" s="3" customFormat="1" x14ac:dyDescent="0.25"/>
    <row r="13071" s="3" customFormat="1" x14ac:dyDescent="0.25"/>
    <row r="13072" s="3" customFormat="1" x14ac:dyDescent="0.25"/>
    <row r="13073" s="3" customFormat="1" x14ac:dyDescent="0.25"/>
    <row r="13074" s="3" customFormat="1" x14ac:dyDescent="0.25"/>
    <row r="13075" s="3" customFormat="1" x14ac:dyDescent="0.25"/>
    <row r="13076" s="3" customFormat="1" x14ac:dyDescent="0.25"/>
    <row r="13077" s="3" customFormat="1" x14ac:dyDescent="0.25"/>
    <row r="13078" s="3" customFormat="1" x14ac:dyDescent="0.25"/>
    <row r="13079" s="3" customFormat="1" x14ac:dyDescent="0.25"/>
    <row r="13080" s="3" customFormat="1" x14ac:dyDescent="0.25"/>
    <row r="13081" s="3" customFormat="1" x14ac:dyDescent="0.25"/>
    <row r="13082" s="3" customFormat="1" x14ac:dyDescent="0.25"/>
    <row r="13083" s="3" customFormat="1" x14ac:dyDescent="0.25"/>
    <row r="13084" s="3" customFormat="1" x14ac:dyDescent="0.25"/>
    <row r="13085" s="3" customFormat="1" x14ac:dyDescent="0.25"/>
    <row r="13086" s="3" customFormat="1" x14ac:dyDescent="0.25"/>
    <row r="13087" s="3" customFormat="1" x14ac:dyDescent="0.25"/>
    <row r="13088" s="3" customFormat="1" x14ac:dyDescent="0.25"/>
    <row r="13089" s="3" customFormat="1" x14ac:dyDescent="0.25"/>
    <row r="13090" s="3" customFormat="1" x14ac:dyDescent="0.25"/>
    <row r="13091" s="3" customFormat="1" x14ac:dyDescent="0.25"/>
    <row r="13092" s="3" customFormat="1" x14ac:dyDescent="0.25"/>
    <row r="13093" s="3" customFormat="1" x14ac:dyDescent="0.25"/>
    <row r="13094" s="3" customFormat="1" x14ac:dyDescent="0.25"/>
    <row r="13095" s="3" customFormat="1" x14ac:dyDescent="0.25"/>
    <row r="13096" s="3" customFormat="1" x14ac:dyDescent="0.25"/>
    <row r="13097" s="3" customFormat="1" x14ac:dyDescent="0.25"/>
    <row r="13098" s="3" customFormat="1" x14ac:dyDescent="0.25"/>
    <row r="13099" s="3" customFormat="1" x14ac:dyDescent="0.25"/>
    <row r="13100" s="3" customFormat="1" x14ac:dyDescent="0.25"/>
    <row r="13101" s="3" customFormat="1" x14ac:dyDescent="0.25"/>
    <row r="13102" s="3" customFormat="1" x14ac:dyDescent="0.25"/>
    <row r="13103" s="3" customFormat="1" x14ac:dyDescent="0.25"/>
    <row r="13104" s="3" customFormat="1" x14ac:dyDescent="0.25"/>
    <row r="13105" s="3" customFormat="1" x14ac:dyDescent="0.25"/>
    <row r="13106" s="3" customFormat="1" x14ac:dyDescent="0.25"/>
    <row r="13107" s="3" customFormat="1" x14ac:dyDescent="0.25"/>
    <row r="13108" s="3" customFormat="1" x14ac:dyDescent="0.25"/>
    <row r="13109" s="3" customFormat="1" x14ac:dyDescent="0.25"/>
    <row r="13110" s="3" customFormat="1" x14ac:dyDescent="0.25"/>
    <row r="13111" s="3" customFormat="1" x14ac:dyDescent="0.25"/>
    <row r="13112" s="3" customFormat="1" x14ac:dyDescent="0.25"/>
    <row r="13113" s="3" customFormat="1" x14ac:dyDescent="0.25"/>
    <row r="13114" s="3" customFormat="1" x14ac:dyDescent="0.25"/>
    <row r="13115" s="3" customFormat="1" x14ac:dyDescent="0.25"/>
    <row r="13116" s="3" customFormat="1" x14ac:dyDescent="0.25"/>
    <row r="13117" s="3" customFormat="1" x14ac:dyDescent="0.25"/>
    <row r="13118" s="3" customFormat="1" x14ac:dyDescent="0.25"/>
    <row r="13119" s="3" customFormat="1" x14ac:dyDescent="0.25"/>
    <row r="13120" s="3" customFormat="1" x14ac:dyDescent="0.25"/>
    <row r="13121" s="3" customFormat="1" x14ac:dyDescent="0.25"/>
    <row r="13122" s="3" customFormat="1" x14ac:dyDescent="0.25"/>
    <row r="13123" s="3" customFormat="1" x14ac:dyDescent="0.25"/>
    <row r="13124" s="3" customFormat="1" x14ac:dyDescent="0.25"/>
    <row r="13125" s="3" customFormat="1" x14ac:dyDescent="0.25"/>
    <row r="13126" s="3" customFormat="1" x14ac:dyDescent="0.25"/>
    <row r="13127" s="3" customFormat="1" x14ac:dyDescent="0.25"/>
    <row r="13128" s="3" customFormat="1" x14ac:dyDescent="0.25"/>
    <row r="13129" s="3" customFormat="1" x14ac:dyDescent="0.25"/>
    <row r="13130" s="3" customFormat="1" x14ac:dyDescent="0.25"/>
    <row r="13131" s="3" customFormat="1" x14ac:dyDescent="0.25"/>
    <row r="13132" s="3" customFormat="1" x14ac:dyDescent="0.25"/>
    <row r="13133" s="3" customFormat="1" x14ac:dyDescent="0.25"/>
    <row r="13134" s="3" customFormat="1" x14ac:dyDescent="0.25"/>
    <row r="13135" s="3" customFormat="1" x14ac:dyDescent="0.25"/>
    <row r="13136" s="3" customFormat="1" x14ac:dyDescent="0.25"/>
    <row r="13137" s="3" customFormat="1" x14ac:dyDescent="0.25"/>
    <row r="13138" s="3" customFormat="1" x14ac:dyDescent="0.25"/>
    <row r="13139" s="3" customFormat="1" x14ac:dyDescent="0.25"/>
    <row r="13140" s="3" customFormat="1" x14ac:dyDescent="0.25"/>
    <row r="13141" s="3" customFormat="1" x14ac:dyDescent="0.25"/>
    <row r="13142" s="3" customFormat="1" x14ac:dyDescent="0.25"/>
    <row r="13143" s="3" customFormat="1" x14ac:dyDescent="0.25"/>
    <row r="13144" s="3" customFormat="1" x14ac:dyDescent="0.25"/>
    <row r="13145" s="3" customFormat="1" x14ac:dyDescent="0.25"/>
    <row r="13146" s="3" customFormat="1" x14ac:dyDescent="0.25"/>
    <row r="13147" s="3" customFormat="1" x14ac:dyDescent="0.25"/>
    <row r="13148" s="3" customFormat="1" x14ac:dyDescent="0.25"/>
    <row r="13149" s="3" customFormat="1" x14ac:dyDescent="0.25"/>
    <row r="13150" s="3" customFormat="1" x14ac:dyDescent="0.25"/>
    <row r="13151" s="3" customFormat="1" x14ac:dyDescent="0.25"/>
    <row r="13152" s="3" customFormat="1" x14ac:dyDescent="0.25"/>
    <row r="13153" s="3" customFormat="1" x14ac:dyDescent="0.25"/>
    <row r="13154" s="3" customFormat="1" x14ac:dyDescent="0.25"/>
    <row r="13155" s="3" customFormat="1" x14ac:dyDescent="0.25"/>
    <row r="13156" s="3" customFormat="1" x14ac:dyDescent="0.25"/>
    <row r="13157" s="3" customFormat="1" x14ac:dyDescent="0.25"/>
    <row r="13158" s="3" customFormat="1" x14ac:dyDescent="0.25"/>
    <row r="13159" s="3" customFormat="1" x14ac:dyDescent="0.25"/>
    <row r="13160" s="3" customFormat="1" x14ac:dyDescent="0.25"/>
    <row r="13161" s="3" customFormat="1" x14ac:dyDescent="0.25"/>
    <row r="13162" s="3" customFormat="1" x14ac:dyDescent="0.25"/>
    <row r="13163" s="3" customFormat="1" x14ac:dyDescent="0.25"/>
    <row r="13164" s="3" customFormat="1" x14ac:dyDescent="0.25"/>
    <row r="13165" s="3" customFormat="1" x14ac:dyDescent="0.25"/>
    <row r="13166" s="3" customFormat="1" x14ac:dyDescent="0.25"/>
    <row r="13167" s="3" customFormat="1" x14ac:dyDescent="0.25"/>
    <row r="13168" s="3" customFormat="1" x14ac:dyDescent="0.25"/>
    <row r="13169" s="3" customFormat="1" x14ac:dyDescent="0.25"/>
    <row r="13170" s="3" customFormat="1" x14ac:dyDescent="0.25"/>
    <row r="13171" s="3" customFormat="1" x14ac:dyDescent="0.25"/>
    <row r="13172" s="3" customFormat="1" x14ac:dyDescent="0.25"/>
    <row r="13173" s="3" customFormat="1" x14ac:dyDescent="0.25"/>
    <row r="13174" s="3" customFormat="1" x14ac:dyDescent="0.25"/>
    <row r="13175" s="3" customFormat="1" x14ac:dyDescent="0.25"/>
    <row r="13176" s="3" customFormat="1" x14ac:dyDescent="0.25"/>
    <row r="13177" s="3" customFormat="1" x14ac:dyDescent="0.25"/>
    <row r="13178" s="3" customFormat="1" x14ac:dyDescent="0.25"/>
    <row r="13179" s="3" customFormat="1" x14ac:dyDescent="0.25"/>
    <row r="13180" s="3" customFormat="1" x14ac:dyDescent="0.25"/>
    <row r="13181" s="3" customFormat="1" x14ac:dyDescent="0.25"/>
    <row r="13182" s="3" customFormat="1" x14ac:dyDescent="0.25"/>
    <row r="13183" s="3" customFormat="1" x14ac:dyDescent="0.25"/>
    <row r="13184" s="3" customFormat="1" x14ac:dyDescent="0.25"/>
    <row r="13185" s="3" customFormat="1" x14ac:dyDescent="0.25"/>
    <row r="13186" s="3" customFormat="1" x14ac:dyDescent="0.25"/>
    <row r="13187" s="3" customFormat="1" x14ac:dyDescent="0.25"/>
    <row r="13188" s="3" customFormat="1" x14ac:dyDescent="0.25"/>
    <row r="13189" s="3" customFormat="1" x14ac:dyDescent="0.25"/>
    <row r="13190" s="3" customFormat="1" x14ac:dyDescent="0.25"/>
    <row r="13191" s="3" customFormat="1" x14ac:dyDescent="0.25"/>
    <row r="13192" s="3" customFormat="1" x14ac:dyDescent="0.25"/>
    <row r="13193" s="3" customFormat="1" x14ac:dyDescent="0.25"/>
    <row r="13194" s="3" customFormat="1" x14ac:dyDescent="0.25"/>
    <row r="13195" s="3" customFormat="1" x14ac:dyDescent="0.25"/>
    <row r="13196" s="3" customFormat="1" x14ac:dyDescent="0.25"/>
    <row r="13197" s="3" customFormat="1" x14ac:dyDescent="0.25"/>
    <row r="13198" s="3" customFormat="1" x14ac:dyDescent="0.25"/>
    <row r="13199" s="3" customFormat="1" x14ac:dyDescent="0.25"/>
    <row r="13200" s="3" customFormat="1" x14ac:dyDescent="0.25"/>
    <row r="13201" s="3" customFormat="1" x14ac:dyDescent="0.25"/>
    <row r="13202" s="3" customFormat="1" x14ac:dyDescent="0.25"/>
    <row r="13203" s="3" customFormat="1" x14ac:dyDescent="0.25"/>
    <row r="13204" s="3" customFormat="1" x14ac:dyDescent="0.25"/>
    <row r="13205" s="3" customFormat="1" x14ac:dyDescent="0.25"/>
    <row r="13206" s="3" customFormat="1" x14ac:dyDescent="0.25"/>
    <row r="13207" s="3" customFormat="1" x14ac:dyDescent="0.25"/>
    <row r="13208" s="3" customFormat="1" x14ac:dyDescent="0.25"/>
    <row r="13209" s="3" customFormat="1" x14ac:dyDescent="0.25"/>
    <row r="13210" s="3" customFormat="1" x14ac:dyDescent="0.25"/>
    <row r="13211" s="3" customFormat="1" x14ac:dyDescent="0.25"/>
    <row r="13212" s="3" customFormat="1" x14ac:dyDescent="0.25"/>
    <row r="13213" s="3" customFormat="1" x14ac:dyDescent="0.25"/>
    <row r="13214" s="3" customFormat="1" x14ac:dyDescent="0.25"/>
    <row r="13215" s="3" customFormat="1" x14ac:dyDescent="0.25"/>
    <row r="13216" s="3" customFormat="1" x14ac:dyDescent="0.25"/>
    <row r="13217" s="3" customFormat="1" x14ac:dyDescent="0.25"/>
    <row r="13218" s="3" customFormat="1" x14ac:dyDescent="0.25"/>
    <row r="13219" s="3" customFormat="1" x14ac:dyDescent="0.25"/>
    <row r="13220" s="3" customFormat="1" x14ac:dyDescent="0.25"/>
    <row r="13221" s="3" customFormat="1" x14ac:dyDescent="0.25"/>
    <row r="13222" s="3" customFormat="1" x14ac:dyDescent="0.25"/>
    <row r="13223" s="3" customFormat="1" x14ac:dyDescent="0.25"/>
    <row r="13224" s="3" customFormat="1" x14ac:dyDescent="0.25"/>
    <row r="13225" s="3" customFormat="1" x14ac:dyDescent="0.25"/>
    <row r="13226" s="3" customFormat="1" x14ac:dyDescent="0.25"/>
    <row r="13227" s="3" customFormat="1" x14ac:dyDescent="0.25"/>
    <row r="13228" s="3" customFormat="1" x14ac:dyDescent="0.25"/>
    <row r="13229" s="3" customFormat="1" x14ac:dyDescent="0.25"/>
    <row r="13230" s="3" customFormat="1" x14ac:dyDescent="0.25"/>
    <row r="13231" s="3" customFormat="1" x14ac:dyDescent="0.25"/>
    <row r="13232" s="3" customFormat="1" x14ac:dyDescent="0.25"/>
    <row r="13233" s="3" customFormat="1" x14ac:dyDescent="0.25"/>
    <row r="13234" s="3" customFormat="1" x14ac:dyDescent="0.25"/>
    <row r="13235" s="3" customFormat="1" x14ac:dyDescent="0.25"/>
    <row r="13236" s="3" customFormat="1" x14ac:dyDescent="0.25"/>
    <row r="13237" s="3" customFormat="1" x14ac:dyDescent="0.25"/>
    <row r="13238" s="3" customFormat="1" x14ac:dyDescent="0.25"/>
    <row r="13239" s="3" customFormat="1" x14ac:dyDescent="0.25"/>
    <row r="13240" s="3" customFormat="1" x14ac:dyDescent="0.25"/>
    <row r="13241" s="3" customFormat="1" x14ac:dyDescent="0.25"/>
    <row r="13242" s="3" customFormat="1" x14ac:dyDescent="0.25"/>
    <row r="13243" s="3" customFormat="1" x14ac:dyDescent="0.25"/>
    <row r="13244" s="3" customFormat="1" x14ac:dyDescent="0.25"/>
    <row r="13245" s="3" customFormat="1" x14ac:dyDescent="0.25"/>
    <row r="13246" s="3" customFormat="1" x14ac:dyDescent="0.25"/>
    <row r="13247" s="3" customFormat="1" x14ac:dyDescent="0.25"/>
    <row r="13248" s="3" customFormat="1" x14ac:dyDescent="0.25"/>
    <row r="13249" s="3" customFormat="1" x14ac:dyDescent="0.25"/>
    <row r="13250" s="3" customFormat="1" x14ac:dyDescent="0.25"/>
    <row r="13251" s="3" customFormat="1" x14ac:dyDescent="0.25"/>
    <row r="13252" s="3" customFormat="1" x14ac:dyDescent="0.25"/>
    <row r="13253" s="3" customFormat="1" x14ac:dyDescent="0.25"/>
    <row r="13254" s="3" customFormat="1" x14ac:dyDescent="0.25"/>
    <row r="13255" s="3" customFormat="1" x14ac:dyDescent="0.25"/>
    <row r="13256" s="3" customFormat="1" x14ac:dyDescent="0.25"/>
    <row r="13257" s="3" customFormat="1" x14ac:dyDescent="0.25"/>
    <row r="13258" s="3" customFormat="1" x14ac:dyDescent="0.25"/>
    <row r="13259" s="3" customFormat="1" x14ac:dyDescent="0.25"/>
    <row r="13260" s="3" customFormat="1" x14ac:dyDescent="0.25"/>
    <row r="13261" s="3" customFormat="1" x14ac:dyDescent="0.25"/>
    <row r="13262" s="3" customFormat="1" x14ac:dyDescent="0.25"/>
    <row r="13263" s="3" customFormat="1" x14ac:dyDescent="0.25"/>
    <row r="13264" s="3" customFormat="1" x14ac:dyDescent="0.25"/>
    <row r="13265" s="3" customFormat="1" x14ac:dyDescent="0.25"/>
    <row r="13266" s="3" customFormat="1" x14ac:dyDescent="0.25"/>
    <row r="13267" s="3" customFormat="1" x14ac:dyDescent="0.25"/>
    <row r="13268" s="3" customFormat="1" x14ac:dyDescent="0.25"/>
    <row r="13269" s="3" customFormat="1" x14ac:dyDescent="0.25"/>
    <row r="13270" s="3" customFormat="1" x14ac:dyDescent="0.25"/>
    <row r="13271" s="3" customFormat="1" x14ac:dyDescent="0.25"/>
    <row r="13272" s="3" customFormat="1" x14ac:dyDescent="0.25"/>
    <row r="13273" s="3" customFormat="1" x14ac:dyDescent="0.25"/>
    <row r="13274" s="3" customFormat="1" x14ac:dyDescent="0.25"/>
    <row r="13275" s="3" customFormat="1" x14ac:dyDescent="0.25"/>
    <row r="13276" s="3" customFormat="1" x14ac:dyDescent="0.25"/>
    <row r="13277" s="3" customFormat="1" x14ac:dyDescent="0.25"/>
    <row r="13278" s="3" customFormat="1" x14ac:dyDescent="0.25"/>
    <row r="13279" s="3" customFormat="1" x14ac:dyDescent="0.25"/>
    <row r="13280" s="3" customFormat="1" x14ac:dyDescent="0.25"/>
    <row r="13281" s="3" customFormat="1" x14ac:dyDescent="0.25"/>
    <row r="13282" s="3" customFormat="1" x14ac:dyDescent="0.25"/>
    <row r="13283" s="3" customFormat="1" x14ac:dyDescent="0.25"/>
    <row r="13284" s="3" customFormat="1" x14ac:dyDescent="0.25"/>
    <row r="13285" s="3" customFormat="1" x14ac:dyDescent="0.25"/>
    <row r="13286" s="3" customFormat="1" x14ac:dyDescent="0.25"/>
    <row r="13287" s="3" customFormat="1" x14ac:dyDescent="0.25"/>
    <row r="13288" s="3" customFormat="1" x14ac:dyDescent="0.25"/>
    <row r="13289" s="3" customFormat="1" x14ac:dyDescent="0.25"/>
    <row r="13290" s="3" customFormat="1" x14ac:dyDescent="0.25"/>
    <row r="13291" s="3" customFormat="1" x14ac:dyDescent="0.25"/>
    <row r="13292" s="3" customFormat="1" x14ac:dyDescent="0.25"/>
    <row r="13293" s="3" customFormat="1" x14ac:dyDescent="0.25"/>
    <row r="13294" s="3" customFormat="1" x14ac:dyDescent="0.25"/>
    <row r="13295" s="3" customFormat="1" x14ac:dyDescent="0.25"/>
    <row r="13296" s="3" customFormat="1" x14ac:dyDescent="0.25"/>
    <row r="13297" s="3" customFormat="1" x14ac:dyDescent="0.25"/>
    <row r="13298" s="3" customFormat="1" x14ac:dyDescent="0.25"/>
    <row r="13299" s="3" customFormat="1" x14ac:dyDescent="0.25"/>
    <row r="13300" s="3" customFormat="1" x14ac:dyDescent="0.25"/>
    <row r="13301" s="3" customFormat="1" x14ac:dyDescent="0.25"/>
    <row r="13302" s="3" customFormat="1" x14ac:dyDescent="0.25"/>
    <row r="13303" s="3" customFormat="1" x14ac:dyDescent="0.25"/>
    <row r="13304" s="3" customFormat="1" x14ac:dyDescent="0.25"/>
    <row r="13305" s="3" customFormat="1" x14ac:dyDescent="0.25"/>
    <row r="13306" s="3" customFormat="1" x14ac:dyDescent="0.25"/>
    <row r="13307" s="3" customFormat="1" x14ac:dyDescent="0.25"/>
    <row r="13308" s="3" customFormat="1" x14ac:dyDescent="0.25"/>
    <row r="13309" s="3" customFormat="1" x14ac:dyDescent="0.25"/>
    <row r="13310" s="3" customFormat="1" x14ac:dyDescent="0.25"/>
    <row r="13311" s="3" customFormat="1" x14ac:dyDescent="0.25"/>
    <row r="13312" s="3" customFormat="1" x14ac:dyDescent="0.25"/>
    <row r="13313" s="3" customFormat="1" x14ac:dyDescent="0.25"/>
    <row r="13314" s="3" customFormat="1" x14ac:dyDescent="0.25"/>
    <row r="13315" s="3" customFormat="1" x14ac:dyDescent="0.25"/>
    <row r="13316" s="3" customFormat="1" x14ac:dyDescent="0.25"/>
    <row r="13317" s="3" customFormat="1" x14ac:dyDescent="0.25"/>
    <row r="13318" s="3" customFormat="1" x14ac:dyDescent="0.25"/>
    <row r="13319" s="3" customFormat="1" x14ac:dyDescent="0.25"/>
    <row r="13320" s="3" customFormat="1" x14ac:dyDescent="0.25"/>
    <row r="13321" s="3" customFormat="1" x14ac:dyDescent="0.25"/>
    <row r="13322" s="3" customFormat="1" x14ac:dyDescent="0.25"/>
    <row r="13323" s="3" customFormat="1" x14ac:dyDescent="0.25"/>
    <row r="13324" s="3" customFormat="1" x14ac:dyDescent="0.25"/>
    <row r="13325" s="3" customFormat="1" x14ac:dyDescent="0.25"/>
    <row r="13326" s="3" customFormat="1" x14ac:dyDescent="0.25"/>
    <row r="13327" s="3" customFormat="1" x14ac:dyDescent="0.25"/>
    <row r="13328" s="3" customFormat="1" x14ac:dyDescent="0.25"/>
    <row r="13329" s="3" customFormat="1" x14ac:dyDescent="0.25"/>
    <row r="13330" s="3" customFormat="1" x14ac:dyDescent="0.25"/>
    <row r="13331" s="3" customFormat="1" x14ac:dyDescent="0.25"/>
    <row r="13332" s="3" customFormat="1" x14ac:dyDescent="0.25"/>
    <row r="13333" s="3" customFormat="1" x14ac:dyDescent="0.25"/>
    <row r="13334" s="3" customFormat="1" x14ac:dyDescent="0.25"/>
    <row r="13335" s="3" customFormat="1" x14ac:dyDescent="0.25"/>
    <row r="13336" s="3" customFormat="1" x14ac:dyDescent="0.25"/>
    <row r="13337" s="3" customFormat="1" x14ac:dyDescent="0.25"/>
    <row r="13338" s="3" customFormat="1" x14ac:dyDescent="0.25"/>
    <row r="13339" s="3" customFormat="1" x14ac:dyDescent="0.25"/>
    <row r="13340" s="3" customFormat="1" x14ac:dyDescent="0.25"/>
    <row r="13341" s="3" customFormat="1" x14ac:dyDescent="0.25"/>
    <row r="13342" s="3" customFormat="1" x14ac:dyDescent="0.25"/>
    <row r="13343" s="3" customFormat="1" x14ac:dyDescent="0.25"/>
    <row r="13344" s="3" customFormat="1" x14ac:dyDescent="0.25"/>
    <row r="13345" s="3" customFormat="1" x14ac:dyDescent="0.25"/>
    <row r="13346" s="3" customFormat="1" x14ac:dyDescent="0.25"/>
    <row r="13347" s="3" customFormat="1" x14ac:dyDescent="0.25"/>
    <row r="13348" s="3" customFormat="1" x14ac:dyDescent="0.25"/>
    <row r="13349" s="3" customFormat="1" x14ac:dyDescent="0.25"/>
    <row r="13350" s="3" customFormat="1" x14ac:dyDescent="0.25"/>
    <row r="13351" s="3" customFormat="1" x14ac:dyDescent="0.25"/>
    <row r="13352" s="3" customFormat="1" x14ac:dyDescent="0.25"/>
    <row r="13353" s="3" customFormat="1" x14ac:dyDescent="0.25"/>
    <row r="13354" s="3" customFormat="1" x14ac:dyDescent="0.25"/>
    <row r="13355" s="3" customFormat="1" x14ac:dyDescent="0.25"/>
    <row r="13356" s="3" customFormat="1" x14ac:dyDescent="0.25"/>
    <row r="13357" s="3" customFormat="1" x14ac:dyDescent="0.25"/>
    <row r="13358" s="3" customFormat="1" x14ac:dyDescent="0.25"/>
    <row r="13359" s="3" customFormat="1" x14ac:dyDescent="0.25"/>
    <row r="13360" s="3" customFormat="1" x14ac:dyDescent="0.25"/>
    <row r="13361" s="3" customFormat="1" x14ac:dyDescent="0.25"/>
    <row r="13362" s="3" customFormat="1" x14ac:dyDescent="0.25"/>
    <row r="13363" s="3" customFormat="1" x14ac:dyDescent="0.25"/>
    <row r="13364" s="3" customFormat="1" x14ac:dyDescent="0.25"/>
    <row r="13365" s="3" customFormat="1" x14ac:dyDescent="0.25"/>
    <row r="13366" s="3" customFormat="1" x14ac:dyDescent="0.25"/>
    <row r="13367" s="3" customFormat="1" x14ac:dyDescent="0.25"/>
    <row r="13368" s="3" customFormat="1" x14ac:dyDescent="0.25"/>
    <row r="13369" s="3" customFormat="1" x14ac:dyDescent="0.25"/>
    <row r="13370" s="3" customFormat="1" x14ac:dyDescent="0.25"/>
    <row r="13371" s="3" customFormat="1" x14ac:dyDescent="0.25"/>
    <row r="13372" s="3" customFormat="1" x14ac:dyDescent="0.25"/>
    <row r="13373" s="3" customFormat="1" x14ac:dyDescent="0.25"/>
    <row r="13374" s="3" customFormat="1" x14ac:dyDescent="0.25"/>
    <row r="13375" s="3" customFormat="1" x14ac:dyDescent="0.25"/>
    <row r="13376" s="3" customFormat="1" x14ac:dyDescent="0.25"/>
    <row r="13377" s="3" customFormat="1" x14ac:dyDescent="0.25"/>
    <row r="13378" s="3" customFormat="1" x14ac:dyDescent="0.25"/>
    <row r="13379" s="3" customFormat="1" x14ac:dyDescent="0.25"/>
    <row r="13380" s="3" customFormat="1" x14ac:dyDescent="0.25"/>
    <row r="13381" s="3" customFormat="1" x14ac:dyDescent="0.25"/>
    <row r="13382" s="3" customFormat="1" x14ac:dyDescent="0.25"/>
    <row r="13383" s="3" customFormat="1" x14ac:dyDescent="0.25"/>
    <row r="13384" s="3" customFormat="1" x14ac:dyDescent="0.25"/>
    <row r="13385" s="3" customFormat="1" x14ac:dyDescent="0.25"/>
    <row r="13386" s="3" customFormat="1" x14ac:dyDescent="0.25"/>
    <row r="13387" s="3" customFormat="1" x14ac:dyDescent="0.25"/>
    <row r="13388" s="3" customFormat="1" x14ac:dyDescent="0.25"/>
    <row r="13389" s="3" customFormat="1" x14ac:dyDescent="0.25"/>
    <row r="13390" s="3" customFormat="1" x14ac:dyDescent="0.25"/>
    <row r="13391" s="3" customFormat="1" x14ac:dyDescent="0.25"/>
    <row r="13392" s="3" customFormat="1" x14ac:dyDescent="0.25"/>
    <row r="13393" s="3" customFormat="1" x14ac:dyDescent="0.25"/>
    <row r="13394" s="3" customFormat="1" x14ac:dyDescent="0.25"/>
    <row r="13395" s="3" customFormat="1" x14ac:dyDescent="0.25"/>
    <row r="13396" s="3" customFormat="1" x14ac:dyDescent="0.25"/>
    <row r="13397" s="3" customFormat="1" x14ac:dyDescent="0.25"/>
    <row r="13398" s="3" customFormat="1" x14ac:dyDescent="0.25"/>
    <row r="13399" s="3" customFormat="1" x14ac:dyDescent="0.25"/>
    <row r="13400" s="3" customFormat="1" x14ac:dyDescent="0.25"/>
    <row r="13401" s="3" customFormat="1" x14ac:dyDescent="0.25"/>
    <row r="13402" s="3" customFormat="1" x14ac:dyDescent="0.25"/>
    <row r="13403" s="3" customFormat="1" x14ac:dyDescent="0.25"/>
    <row r="13404" s="3" customFormat="1" x14ac:dyDescent="0.25"/>
    <row r="13405" s="3" customFormat="1" x14ac:dyDescent="0.25"/>
    <row r="13406" s="3" customFormat="1" x14ac:dyDescent="0.25"/>
    <row r="13407" s="3" customFormat="1" x14ac:dyDescent="0.25"/>
    <row r="13408" s="3" customFormat="1" x14ac:dyDescent="0.25"/>
    <row r="13409" s="3" customFormat="1" x14ac:dyDescent="0.25"/>
    <row r="13410" s="3" customFormat="1" x14ac:dyDescent="0.25"/>
    <row r="13411" s="3" customFormat="1" x14ac:dyDescent="0.25"/>
    <row r="13412" s="3" customFormat="1" x14ac:dyDescent="0.25"/>
    <row r="13413" s="3" customFormat="1" x14ac:dyDescent="0.25"/>
    <row r="13414" s="3" customFormat="1" x14ac:dyDescent="0.25"/>
    <row r="13415" s="3" customFormat="1" x14ac:dyDescent="0.25"/>
    <row r="13416" s="3" customFormat="1" x14ac:dyDescent="0.25"/>
    <row r="13417" s="3" customFormat="1" x14ac:dyDescent="0.25"/>
    <row r="13418" s="3" customFormat="1" x14ac:dyDescent="0.25"/>
    <row r="13419" s="3" customFormat="1" x14ac:dyDescent="0.25"/>
    <row r="13420" s="3" customFormat="1" x14ac:dyDescent="0.25"/>
    <row r="13421" s="3" customFormat="1" x14ac:dyDescent="0.25"/>
    <row r="13422" s="3" customFormat="1" x14ac:dyDescent="0.25"/>
    <row r="13423" s="3" customFormat="1" x14ac:dyDescent="0.25"/>
    <row r="13424" s="3" customFormat="1" x14ac:dyDescent="0.25"/>
    <row r="13425" s="3" customFormat="1" x14ac:dyDescent="0.25"/>
    <row r="13426" s="3" customFormat="1" x14ac:dyDescent="0.25"/>
    <row r="13427" s="3" customFormat="1" x14ac:dyDescent="0.25"/>
    <row r="13428" s="3" customFormat="1" x14ac:dyDescent="0.25"/>
    <row r="13429" s="3" customFormat="1" x14ac:dyDescent="0.25"/>
    <row r="13430" s="3" customFormat="1" x14ac:dyDescent="0.25"/>
    <row r="13431" s="3" customFormat="1" x14ac:dyDescent="0.25"/>
    <row r="13432" s="3" customFormat="1" x14ac:dyDescent="0.25"/>
    <row r="13433" s="3" customFormat="1" x14ac:dyDescent="0.25"/>
    <row r="13434" s="3" customFormat="1" x14ac:dyDescent="0.25"/>
    <row r="13435" s="3" customFormat="1" x14ac:dyDescent="0.25"/>
    <row r="13436" s="3" customFormat="1" x14ac:dyDescent="0.25"/>
    <row r="13437" s="3" customFormat="1" x14ac:dyDescent="0.25"/>
    <row r="13438" s="3" customFormat="1" x14ac:dyDescent="0.25"/>
    <row r="13439" s="3" customFormat="1" x14ac:dyDescent="0.25"/>
    <row r="13440" s="3" customFormat="1" x14ac:dyDescent="0.25"/>
    <row r="13441" s="3" customFormat="1" x14ac:dyDescent="0.25"/>
    <row r="13442" s="3" customFormat="1" x14ac:dyDescent="0.25"/>
    <row r="13443" s="3" customFormat="1" x14ac:dyDescent="0.25"/>
    <row r="13444" s="3" customFormat="1" x14ac:dyDescent="0.25"/>
    <row r="13445" s="3" customFormat="1" x14ac:dyDescent="0.25"/>
    <row r="13446" s="3" customFormat="1" x14ac:dyDescent="0.25"/>
    <row r="13447" s="3" customFormat="1" x14ac:dyDescent="0.25"/>
    <row r="13448" s="3" customFormat="1" x14ac:dyDescent="0.25"/>
    <row r="13449" s="3" customFormat="1" x14ac:dyDescent="0.25"/>
    <row r="13450" s="3" customFormat="1" x14ac:dyDescent="0.25"/>
    <row r="13451" s="3" customFormat="1" x14ac:dyDescent="0.25"/>
    <row r="13452" s="3" customFormat="1" x14ac:dyDescent="0.25"/>
    <row r="13453" s="3" customFormat="1" x14ac:dyDescent="0.25"/>
    <row r="13454" s="3" customFormat="1" x14ac:dyDescent="0.25"/>
    <row r="13455" s="3" customFormat="1" x14ac:dyDescent="0.25"/>
    <row r="13456" s="3" customFormat="1" x14ac:dyDescent="0.25"/>
    <row r="13457" s="3" customFormat="1" x14ac:dyDescent="0.25"/>
    <row r="13458" s="3" customFormat="1" x14ac:dyDescent="0.25"/>
    <row r="13459" s="3" customFormat="1" x14ac:dyDescent="0.25"/>
    <row r="13460" s="3" customFormat="1" x14ac:dyDescent="0.25"/>
    <row r="13461" s="3" customFormat="1" x14ac:dyDescent="0.25"/>
    <row r="13462" s="3" customFormat="1" x14ac:dyDescent="0.25"/>
    <row r="13463" s="3" customFormat="1" x14ac:dyDescent="0.25"/>
    <row r="13464" s="3" customFormat="1" x14ac:dyDescent="0.25"/>
    <row r="13465" s="3" customFormat="1" x14ac:dyDescent="0.25"/>
    <row r="13466" s="3" customFormat="1" x14ac:dyDescent="0.25"/>
    <row r="13467" s="3" customFormat="1" x14ac:dyDescent="0.25"/>
    <row r="13468" s="3" customFormat="1" x14ac:dyDescent="0.25"/>
    <row r="13469" s="3" customFormat="1" x14ac:dyDescent="0.25"/>
    <row r="13470" s="3" customFormat="1" x14ac:dyDescent="0.25"/>
    <row r="13471" s="3" customFormat="1" x14ac:dyDescent="0.25"/>
    <row r="13472" s="3" customFormat="1" x14ac:dyDescent="0.25"/>
    <row r="13473" s="3" customFormat="1" x14ac:dyDescent="0.25"/>
    <row r="13474" s="3" customFormat="1" x14ac:dyDescent="0.25"/>
    <row r="13475" s="3" customFormat="1" x14ac:dyDescent="0.25"/>
    <row r="13476" s="3" customFormat="1" x14ac:dyDescent="0.25"/>
    <row r="13477" s="3" customFormat="1" x14ac:dyDescent="0.25"/>
    <row r="13478" s="3" customFormat="1" x14ac:dyDescent="0.25"/>
    <row r="13479" s="3" customFormat="1" x14ac:dyDescent="0.25"/>
    <row r="13480" s="3" customFormat="1" x14ac:dyDescent="0.25"/>
    <row r="13481" s="3" customFormat="1" x14ac:dyDescent="0.25"/>
    <row r="13482" s="3" customFormat="1" x14ac:dyDescent="0.25"/>
    <row r="13483" s="3" customFormat="1" x14ac:dyDescent="0.25"/>
    <row r="13484" s="3" customFormat="1" x14ac:dyDescent="0.25"/>
    <row r="13485" s="3" customFormat="1" x14ac:dyDescent="0.25"/>
    <row r="13486" s="3" customFormat="1" x14ac:dyDescent="0.25"/>
    <row r="13487" s="3" customFormat="1" x14ac:dyDescent="0.25"/>
    <row r="13488" s="3" customFormat="1" x14ac:dyDescent="0.25"/>
    <row r="13489" s="3" customFormat="1" x14ac:dyDescent="0.25"/>
    <row r="13490" s="3" customFormat="1" x14ac:dyDescent="0.25"/>
    <row r="13491" s="3" customFormat="1" x14ac:dyDescent="0.25"/>
    <row r="13492" s="3" customFormat="1" x14ac:dyDescent="0.25"/>
    <row r="13493" s="3" customFormat="1" x14ac:dyDescent="0.25"/>
    <row r="13494" s="3" customFormat="1" x14ac:dyDescent="0.25"/>
    <row r="13495" s="3" customFormat="1" x14ac:dyDescent="0.25"/>
    <row r="13496" s="3" customFormat="1" x14ac:dyDescent="0.25"/>
    <row r="13497" s="3" customFormat="1" x14ac:dyDescent="0.25"/>
    <row r="13498" s="3" customFormat="1" x14ac:dyDescent="0.25"/>
    <row r="13499" s="3" customFormat="1" x14ac:dyDescent="0.25"/>
    <row r="13500" s="3" customFormat="1" x14ac:dyDescent="0.25"/>
    <row r="13501" s="3" customFormat="1" x14ac:dyDescent="0.25"/>
    <row r="13502" s="3" customFormat="1" x14ac:dyDescent="0.25"/>
    <row r="13503" s="3" customFormat="1" x14ac:dyDescent="0.25"/>
    <row r="13504" s="3" customFormat="1" x14ac:dyDescent="0.25"/>
    <row r="13505" s="3" customFormat="1" x14ac:dyDescent="0.25"/>
    <row r="13506" s="3" customFormat="1" x14ac:dyDescent="0.25"/>
    <row r="13507" s="3" customFormat="1" x14ac:dyDescent="0.25"/>
    <row r="13508" s="3" customFormat="1" x14ac:dyDescent="0.25"/>
    <row r="13509" s="3" customFormat="1" x14ac:dyDescent="0.25"/>
    <row r="13510" s="3" customFormat="1" x14ac:dyDescent="0.25"/>
    <row r="13511" s="3" customFormat="1" x14ac:dyDescent="0.25"/>
    <row r="13512" s="3" customFormat="1" x14ac:dyDescent="0.25"/>
    <row r="13513" s="3" customFormat="1" x14ac:dyDescent="0.25"/>
    <row r="13514" s="3" customFormat="1" x14ac:dyDescent="0.25"/>
    <row r="13515" s="3" customFormat="1" x14ac:dyDescent="0.25"/>
    <row r="13516" s="3" customFormat="1" x14ac:dyDescent="0.25"/>
    <row r="13517" s="3" customFormat="1" x14ac:dyDescent="0.25"/>
    <row r="13518" s="3" customFormat="1" x14ac:dyDescent="0.25"/>
    <row r="13519" s="3" customFormat="1" x14ac:dyDescent="0.25"/>
    <row r="13520" s="3" customFormat="1" x14ac:dyDescent="0.25"/>
    <row r="13521" s="3" customFormat="1" x14ac:dyDescent="0.25"/>
    <row r="13522" s="3" customFormat="1" x14ac:dyDescent="0.25"/>
    <row r="13523" s="3" customFormat="1" x14ac:dyDescent="0.25"/>
    <row r="13524" s="3" customFormat="1" x14ac:dyDescent="0.25"/>
    <row r="13525" s="3" customFormat="1" x14ac:dyDescent="0.25"/>
    <row r="13526" s="3" customFormat="1" x14ac:dyDescent="0.25"/>
    <row r="13527" s="3" customFormat="1" x14ac:dyDescent="0.25"/>
    <row r="13528" s="3" customFormat="1" x14ac:dyDescent="0.25"/>
    <row r="13529" s="3" customFormat="1" x14ac:dyDescent="0.25"/>
    <row r="13530" s="3" customFormat="1" x14ac:dyDescent="0.25"/>
    <row r="13531" s="3" customFormat="1" x14ac:dyDescent="0.25"/>
    <row r="13532" s="3" customFormat="1" x14ac:dyDescent="0.25"/>
    <row r="13533" s="3" customFormat="1" x14ac:dyDescent="0.25"/>
    <row r="13534" s="3" customFormat="1" x14ac:dyDescent="0.25"/>
    <row r="13535" s="3" customFormat="1" x14ac:dyDescent="0.25"/>
    <row r="13536" s="3" customFormat="1" x14ac:dyDescent="0.25"/>
    <row r="13537" s="3" customFormat="1" x14ac:dyDescent="0.25"/>
    <row r="13538" s="3" customFormat="1" x14ac:dyDescent="0.25"/>
    <row r="13539" s="3" customFormat="1" x14ac:dyDescent="0.25"/>
    <row r="13540" s="3" customFormat="1" x14ac:dyDescent="0.25"/>
    <row r="13541" s="3" customFormat="1" x14ac:dyDescent="0.25"/>
    <row r="13542" s="3" customFormat="1" x14ac:dyDescent="0.25"/>
    <row r="13543" s="3" customFormat="1" x14ac:dyDescent="0.25"/>
    <row r="13544" s="3" customFormat="1" x14ac:dyDescent="0.25"/>
    <row r="13545" s="3" customFormat="1" x14ac:dyDescent="0.25"/>
    <row r="13546" s="3" customFormat="1" x14ac:dyDescent="0.25"/>
    <row r="13547" s="3" customFormat="1" x14ac:dyDescent="0.25"/>
    <row r="13548" s="3" customFormat="1" x14ac:dyDescent="0.25"/>
    <row r="13549" s="3" customFormat="1" x14ac:dyDescent="0.25"/>
    <row r="13550" s="3" customFormat="1" x14ac:dyDescent="0.25"/>
    <row r="13551" s="3" customFormat="1" x14ac:dyDescent="0.25"/>
    <row r="13552" s="3" customFormat="1" x14ac:dyDescent="0.25"/>
    <row r="13553" s="3" customFormat="1" x14ac:dyDescent="0.25"/>
    <row r="13554" s="3" customFormat="1" x14ac:dyDescent="0.25"/>
    <row r="13555" s="3" customFormat="1" x14ac:dyDescent="0.25"/>
    <row r="13556" s="3" customFormat="1" x14ac:dyDescent="0.25"/>
    <row r="13557" s="3" customFormat="1" x14ac:dyDescent="0.25"/>
    <row r="13558" s="3" customFormat="1" x14ac:dyDescent="0.25"/>
    <row r="13559" s="3" customFormat="1" x14ac:dyDescent="0.25"/>
    <row r="13560" s="3" customFormat="1" x14ac:dyDescent="0.25"/>
    <row r="13561" s="3" customFormat="1" x14ac:dyDescent="0.25"/>
    <row r="13562" s="3" customFormat="1" x14ac:dyDescent="0.25"/>
    <row r="13563" s="3" customFormat="1" x14ac:dyDescent="0.25"/>
    <row r="13564" s="3" customFormat="1" x14ac:dyDescent="0.25"/>
    <row r="13565" s="3" customFormat="1" x14ac:dyDescent="0.25"/>
    <row r="13566" s="3" customFormat="1" x14ac:dyDescent="0.25"/>
    <row r="13567" s="3" customFormat="1" x14ac:dyDescent="0.25"/>
    <row r="13568" s="3" customFormat="1" x14ac:dyDescent="0.25"/>
    <row r="13569" s="3" customFormat="1" x14ac:dyDescent="0.25"/>
    <row r="13570" s="3" customFormat="1" x14ac:dyDescent="0.25"/>
    <row r="13571" s="3" customFormat="1" x14ac:dyDescent="0.25"/>
    <row r="13572" s="3" customFormat="1" x14ac:dyDescent="0.25"/>
    <row r="13573" s="3" customFormat="1" x14ac:dyDescent="0.25"/>
    <row r="13574" s="3" customFormat="1" x14ac:dyDescent="0.25"/>
    <row r="13575" s="3" customFormat="1" x14ac:dyDescent="0.25"/>
    <row r="13576" s="3" customFormat="1" x14ac:dyDescent="0.25"/>
    <row r="13577" s="3" customFormat="1" x14ac:dyDescent="0.25"/>
    <row r="13578" s="3" customFormat="1" x14ac:dyDescent="0.25"/>
    <row r="13579" s="3" customFormat="1" x14ac:dyDescent="0.25"/>
    <row r="13580" s="3" customFormat="1" x14ac:dyDescent="0.25"/>
    <row r="13581" s="3" customFormat="1" x14ac:dyDescent="0.25"/>
    <row r="13582" s="3" customFormat="1" x14ac:dyDescent="0.25"/>
    <row r="13583" s="3" customFormat="1" x14ac:dyDescent="0.25"/>
    <row r="13584" s="3" customFormat="1" x14ac:dyDescent="0.25"/>
    <row r="13585" s="3" customFormat="1" x14ac:dyDescent="0.25"/>
    <row r="13586" s="3" customFormat="1" x14ac:dyDescent="0.25"/>
    <row r="13587" s="3" customFormat="1" x14ac:dyDescent="0.25"/>
    <row r="13588" s="3" customFormat="1" x14ac:dyDescent="0.25"/>
    <row r="13589" s="3" customFormat="1" x14ac:dyDescent="0.25"/>
    <row r="13590" s="3" customFormat="1" x14ac:dyDescent="0.25"/>
    <row r="13591" s="3" customFormat="1" x14ac:dyDescent="0.25"/>
    <row r="13592" s="3" customFormat="1" x14ac:dyDescent="0.25"/>
    <row r="13593" s="3" customFormat="1" x14ac:dyDescent="0.25"/>
    <row r="13594" s="3" customFormat="1" x14ac:dyDescent="0.25"/>
    <row r="13595" s="3" customFormat="1" x14ac:dyDescent="0.25"/>
    <row r="13596" s="3" customFormat="1" x14ac:dyDescent="0.25"/>
    <row r="13597" s="3" customFormat="1" x14ac:dyDescent="0.25"/>
    <row r="13598" s="3" customFormat="1" x14ac:dyDescent="0.25"/>
    <row r="13599" s="3" customFormat="1" x14ac:dyDescent="0.25"/>
    <row r="13600" s="3" customFormat="1" x14ac:dyDescent="0.25"/>
    <row r="13601" s="3" customFormat="1" x14ac:dyDescent="0.25"/>
    <row r="13602" s="3" customFormat="1" x14ac:dyDescent="0.25"/>
    <row r="13603" s="3" customFormat="1" x14ac:dyDescent="0.25"/>
    <row r="13604" s="3" customFormat="1" x14ac:dyDescent="0.25"/>
    <row r="13605" s="3" customFormat="1" x14ac:dyDescent="0.25"/>
    <row r="13606" s="3" customFormat="1" x14ac:dyDescent="0.25"/>
    <row r="13607" s="3" customFormat="1" x14ac:dyDescent="0.25"/>
    <row r="13608" s="3" customFormat="1" x14ac:dyDescent="0.25"/>
    <row r="13609" s="3" customFormat="1" x14ac:dyDescent="0.25"/>
    <row r="13610" s="3" customFormat="1" x14ac:dyDescent="0.25"/>
    <row r="13611" s="3" customFormat="1" x14ac:dyDescent="0.25"/>
    <row r="13612" s="3" customFormat="1" x14ac:dyDescent="0.25"/>
    <row r="13613" s="3" customFormat="1" x14ac:dyDescent="0.25"/>
    <row r="13614" s="3" customFormat="1" x14ac:dyDescent="0.25"/>
    <row r="13615" s="3" customFormat="1" x14ac:dyDescent="0.25"/>
    <row r="13616" s="3" customFormat="1" x14ac:dyDescent="0.25"/>
    <row r="13617" s="3" customFormat="1" x14ac:dyDescent="0.25"/>
    <row r="13618" s="3" customFormat="1" x14ac:dyDescent="0.25"/>
    <row r="13619" s="3" customFormat="1" x14ac:dyDescent="0.25"/>
    <row r="13620" s="3" customFormat="1" x14ac:dyDescent="0.25"/>
    <row r="13621" s="3" customFormat="1" x14ac:dyDescent="0.25"/>
    <row r="13622" s="3" customFormat="1" x14ac:dyDescent="0.25"/>
    <row r="13623" s="3" customFormat="1" x14ac:dyDescent="0.25"/>
    <row r="13624" s="3" customFormat="1" x14ac:dyDescent="0.25"/>
    <row r="13625" s="3" customFormat="1" x14ac:dyDescent="0.25"/>
    <row r="13626" s="3" customFormat="1" x14ac:dyDescent="0.25"/>
    <row r="13627" s="3" customFormat="1" x14ac:dyDescent="0.25"/>
    <row r="13628" s="3" customFormat="1" x14ac:dyDescent="0.25"/>
    <row r="13629" s="3" customFormat="1" x14ac:dyDescent="0.25"/>
    <row r="13630" s="3" customFormat="1" x14ac:dyDescent="0.25"/>
    <row r="13631" s="3" customFormat="1" x14ac:dyDescent="0.25"/>
    <row r="13632" s="3" customFormat="1" x14ac:dyDescent="0.25"/>
    <row r="13633" s="3" customFormat="1" x14ac:dyDescent="0.25"/>
    <row r="13634" s="3" customFormat="1" x14ac:dyDescent="0.25"/>
    <row r="13635" s="3" customFormat="1" x14ac:dyDescent="0.25"/>
    <row r="13636" s="3" customFormat="1" x14ac:dyDescent="0.25"/>
    <row r="13637" s="3" customFormat="1" x14ac:dyDescent="0.25"/>
    <row r="13638" s="3" customFormat="1" x14ac:dyDescent="0.25"/>
    <row r="13639" s="3" customFormat="1" x14ac:dyDescent="0.25"/>
    <row r="13640" s="3" customFormat="1" x14ac:dyDescent="0.25"/>
    <row r="13641" s="3" customFormat="1" x14ac:dyDescent="0.25"/>
    <row r="13642" s="3" customFormat="1" x14ac:dyDescent="0.25"/>
    <row r="13643" s="3" customFormat="1" x14ac:dyDescent="0.25"/>
    <row r="13644" s="3" customFormat="1" x14ac:dyDescent="0.25"/>
    <row r="13645" s="3" customFormat="1" x14ac:dyDescent="0.25"/>
    <row r="13646" s="3" customFormat="1" x14ac:dyDescent="0.25"/>
    <row r="13647" s="3" customFormat="1" x14ac:dyDescent="0.25"/>
    <row r="13648" s="3" customFormat="1" x14ac:dyDescent="0.25"/>
    <row r="13649" s="3" customFormat="1" x14ac:dyDescent="0.25"/>
    <row r="13650" s="3" customFormat="1" x14ac:dyDescent="0.25"/>
    <row r="13651" s="3" customFormat="1" x14ac:dyDescent="0.25"/>
    <row r="13652" s="3" customFormat="1" x14ac:dyDescent="0.25"/>
    <row r="13653" s="3" customFormat="1" x14ac:dyDescent="0.25"/>
    <row r="13654" s="3" customFormat="1" x14ac:dyDescent="0.25"/>
    <row r="13655" s="3" customFormat="1" x14ac:dyDescent="0.25"/>
    <row r="13656" s="3" customFormat="1" x14ac:dyDescent="0.25"/>
    <row r="13657" s="3" customFormat="1" x14ac:dyDescent="0.25"/>
    <row r="13658" s="3" customFormat="1" x14ac:dyDescent="0.25"/>
    <row r="13659" s="3" customFormat="1" x14ac:dyDescent="0.25"/>
    <row r="13660" s="3" customFormat="1" x14ac:dyDescent="0.25"/>
    <row r="13661" s="3" customFormat="1" x14ac:dyDescent="0.25"/>
    <row r="13662" s="3" customFormat="1" x14ac:dyDescent="0.25"/>
    <row r="13663" s="3" customFormat="1" x14ac:dyDescent="0.25"/>
    <row r="13664" s="3" customFormat="1" x14ac:dyDescent="0.25"/>
    <row r="13665" s="3" customFormat="1" x14ac:dyDescent="0.25"/>
    <row r="13666" s="3" customFormat="1" x14ac:dyDescent="0.25"/>
    <row r="13667" s="3" customFormat="1" x14ac:dyDescent="0.25"/>
    <row r="13668" s="3" customFormat="1" x14ac:dyDescent="0.25"/>
    <row r="13669" s="3" customFormat="1" x14ac:dyDescent="0.25"/>
    <row r="13670" s="3" customFormat="1" x14ac:dyDescent="0.25"/>
    <row r="13671" s="3" customFormat="1" x14ac:dyDescent="0.25"/>
    <row r="13672" s="3" customFormat="1" x14ac:dyDescent="0.25"/>
    <row r="13673" s="3" customFormat="1" x14ac:dyDescent="0.25"/>
    <row r="13674" s="3" customFormat="1" x14ac:dyDescent="0.25"/>
    <row r="13675" s="3" customFormat="1" x14ac:dyDescent="0.25"/>
    <row r="13676" s="3" customFormat="1" x14ac:dyDescent="0.25"/>
    <row r="13677" s="3" customFormat="1" x14ac:dyDescent="0.25"/>
    <row r="13678" s="3" customFormat="1" x14ac:dyDescent="0.25"/>
    <row r="13679" s="3" customFormat="1" x14ac:dyDescent="0.25"/>
    <row r="13680" s="3" customFormat="1" x14ac:dyDescent="0.25"/>
    <row r="13681" s="3" customFormat="1" x14ac:dyDescent="0.25"/>
    <row r="13682" s="3" customFormat="1" x14ac:dyDescent="0.25"/>
    <row r="13683" s="3" customFormat="1" x14ac:dyDescent="0.25"/>
    <row r="13684" s="3" customFormat="1" x14ac:dyDescent="0.25"/>
    <row r="13685" s="3" customFormat="1" x14ac:dyDescent="0.25"/>
    <row r="13686" s="3" customFormat="1" x14ac:dyDescent="0.25"/>
    <row r="13687" s="3" customFormat="1" x14ac:dyDescent="0.25"/>
    <row r="13688" s="3" customFormat="1" x14ac:dyDescent="0.25"/>
    <row r="13689" s="3" customFormat="1" x14ac:dyDescent="0.25"/>
    <row r="13690" s="3" customFormat="1" x14ac:dyDescent="0.25"/>
    <row r="13691" s="3" customFormat="1" x14ac:dyDescent="0.25"/>
    <row r="13692" s="3" customFormat="1" x14ac:dyDescent="0.25"/>
    <row r="13693" s="3" customFormat="1" x14ac:dyDescent="0.25"/>
    <row r="13694" s="3" customFormat="1" x14ac:dyDescent="0.25"/>
    <row r="13695" s="3" customFormat="1" x14ac:dyDescent="0.25"/>
    <row r="13696" s="3" customFormat="1" x14ac:dyDescent="0.25"/>
    <row r="13697" s="3" customFormat="1" x14ac:dyDescent="0.25"/>
    <row r="13698" s="3" customFormat="1" x14ac:dyDescent="0.25"/>
    <row r="13699" s="3" customFormat="1" x14ac:dyDescent="0.25"/>
    <row r="13700" s="3" customFormat="1" x14ac:dyDescent="0.25"/>
    <row r="13701" s="3" customFormat="1" x14ac:dyDescent="0.25"/>
    <row r="13702" s="3" customFormat="1" x14ac:dyDescent="0.25"/>
    <row r="13703" s="3" customFormat="1" x14ac:dyDescent="0.25"/>
    <row r="13704" s="3" customFormat="1" x14ac:dyDescent="0.25"/>
    <row r="13705" s="3" customFormat="1" x14ac:dyDescent="0.25"/>
    <row r="13706" s="3" customFormat="1" x14ac:dyDescent="0.25"/>
    <row r="13707" s="3" customFormat="1" x14ac:dyDescent="0.25"/>
    <row r="13708" s="3" customFormat="1" x14ac:dyDescent="0.25"/>
    <row r="13709" s="3" customFormat="1" x14ac:dyDescent="0.25"/>
    <row r="13710" s="3" customFormat="1" x14ac:dyDescent="0.25"/>
    <row r="13711" s="3" customFormat="1" x14ac:dyDescent="0.25"/>
    <row r="13712" s="3" customFormat="1" x14ac:dyDescent="0.25"/>
    <row r="13713" s="3" customFormat="1" x14ac:dyDescent="0.25"/>
    <row r="13714" s="3" customFormat="1" x14ac:dyDescent="0.25"/>
    <row r="13715" s="3" customFormat="1" x14ac:dyDescent="0.25"/>
    <row r="13716" s="3" customFormat="1" x14ac:dyDescent="0.25"/>
    <row r="13717" s="3" customFormat="1" x14ac:dyDescent="0.25"/>
    <row r="13718" s="3" customFormat="1" x14ac:dyDescent="0.25"/>
    <row r="13719" s="3" customFormat="1" x14ac:dyDescent="0.25"/>
    <row r="13720" s="3" customFormat="1" x14ac:dyDescent="0.25"/>
    <row r="13721" s="3" customFormat="1" x14ac:dyDescent="0.25"/>
    <row r="13722" s="3" customFormat="1" x14ac:dyDescent="0.25"/>
    <row r="13723" s="3" customFormat="1" x14ac:dyDescent="0.25"/>
    <row r="13724" s="3" customFormat="1" x14ac:dyDescent="0.25"/>
    <row r="13725" s="3" customFormat="1" x14ac:dyDescent="0.25"/>
    <row r="13726" s="3" customFormat="1" x14ac:dyDescent="0.25"/>
    <row r="13727" s="3" customFormat="1" x14ac:dyDescent="0.25"/>
    <row r="13728" s="3" customFormat="1" x14ac:dyDescent="0.25"/>
    <row r="13729" s="3" customFormat="1" x14ac:dyDescent="0.25"/>
    <row r="13730" s="3" customFormat="1" x14ac:dyDescent="0.25"/>
    <row r="13731" s="3" customFormat="1" x14ac:dyDescent="0.25"/>
    <row r="13732" s="3" customFormat="1" x14ac:dyDescent="0.25"/>
    <row r="13733" s="3" customFormat="1" x14ac:dyDescent="0.25"/>
    <row r="13734" s="3" customFormat="1" x14ac:dyDescent="0.25"/>
    <row r="13735" s="3" customFormat="1" x14ac:dyDescent="0.25"/>
    <row r="13736" s="3" customFormat="1" x14ac:dyDescent="0.25"/>
    <row r="13737" s="3" customFormat="1" x14ac:dyDescent="0.25"/>
    <row r="13738" s="3" customFormat="1" x14ac:dyDescent="0.25"/>
    <row r="13739" s="3" customFormat="1" x14ac:dyDescent="0.25"/>
    <row r="13740" s="3" customFormat="1" x14ac:dyDescent="0.25"/>
    <row r="13741" s="3" customFormat="1" x14ac:dyDescent="0.25"/>
    <row r="13742" s="3" customFormat="1" x14ac:dyDescent="0.25"/>
    <row r="13743" s="3" customFormat="1" x14ac:dyDescent="0.25"/>
    <row r="13744" s="3" customFormat="1" x14ac:dyDescent="0.25"/>
    <row r="13745" s="3" customFormat="1" x14ac:dyDescent="0.25"/>
    <row r="13746" s="3" customFormat="1" x14ac:dyDescent="0.25"/>
    <row r="13747" s="3" customFormat="1" x14ac:dyDescent="0.25"/>
    <row r="13748" s="3" customFormat="1" x14ac:dyDescent="0.25"/>
    <row r="13749" s="3" customFormat="1" x14ac:dyDescent="0.25"/>
    <row r="13750" s="3" customFormat="1" x14ac:dyDescent="0.25"/>
    <row r="13751" s="3" customFormat="1" x14ac:dyDescent="0.25"/>
    <row r="13752" s="3" customFormat="1" x14ac:dyDescent="0.25"/>
    <row r="13753" s="3" customFormat="1" x14ac:dyDescent="0.25"/>
    <row r="13754" s="3" customFormat="1" x14ac:dyDescent="0.25"/>
    <row r="13755" s="3" customFormat="1" x14ac:dyDescent="0.25"/>
    <row r="13756" s="3" customFormat="1" x14ac:dyDescent="0.25"/>
    <row r="13757" s="3" customFormat="1" x14ac:dyDescent="0.25"/>
    <row r="13758" s="3" customFormat="1" x14ac:dyDescent="0.25"/>
    <row r="13759" s="3" customFormat="1" x14ac:dyDescent="0.25"/>
    <row r="13760" s="3" customFormat="1" x14ac:dyDescent="0.25"/>
    <row r="13761" s="3" customFormat="1" x14ac:dyDescent="0.25"/>
    <row r="13762" s="3" customFormat="1" x14ac:dyDescent="0.25"/>
    <row r="13763" s="3" customFormat="1" x14ac:dyDescent="0.25"/>
    <row r="13764" s="3" customFormat="1" x14ac:dyDescent="0.25"/>
    <row r="13765" s="3" customFormat="1" x14ac:dyDescent="0.25"/>
    <row r="13766" s="3" customFormat="1" x14ac:dyDescent="0.25"/>
    <row r="13767" s="3" customFormat="1" x14ac:dyDescent="0.25"/>
    <row r="13768" s="3" customFormat="1" x14ac:dyDescent="0.25"/>
    <row r="13769" s="3" customFormat="1" x14ac:dyDescent="0.25"/>
    <row r="13770" s="3" customFormat="1" x14ac:dyDescent="0.25"/>
    <row r="13771" s="3" customFormat="1" x14ac:dyDescent="0.25"/>
    <row r="13772" s="3" customFormat="1" x14ac:dyDescent="0.25"/>
    <row r="13773" s="3" customFormat="1" x14ac:dyDescent="0.25"/>
    <row r="13774" s="3" customFormat="1" x14ac:dyDescent="0.25"/>
    <row r="13775" s="3" customFormat="1" x14ac:dyDescent="0.25"/>
    <row r="13776" s="3" customFormat="1" x14ac:dyDescent="0.25"/>
    <row r="13777" s="3" customFormat="1" x14ac:dyDescent="0.25"/>
    <row r="13778" s="3" customFormat="1" x14ac:dyDescent="0.25"/>
    <row r="13779" s="3" customFormat="1" x14ac:dyDescent="0.25"/>
    <row r="13780" s="3" customFormat="1" x14ac:dyDescent="0.25"/>
    <row r="13781" s="3" customFormat="1" x14ac:dyDescent="0.25"/>
    <row r="13782" s="3" customFormat="1" x14ac:dyDescent="0.25"/>
    <row r="13783" s="3" customFormat="1" x14ac:dyDescent="0.25"/>
    <row r="13784" s="3" customFormat="1" x14ac:dyDescent="0.25"/>
    <row r="13785" s="3" customFormat="1" x14ac:dyDescent="0.25"/>
    <row r="13786" s="3" customFormat="1" x14ac:dyDescent="0.25"/>
    <row r="13787" s="3" customFormat="1" x14ac:dyDescent="0.25"/>
    <row r="13788" s="3" customFormat="1" x14ac:dyDescent="0.25"/>
    <row r="13789" s="3" customFormat="1" x14ac:dyDescent="0.25"/>
    <row r="13790" s="3" customFormat="1" x14ac:dyDescent="0.25"/>
    <row r="13791" s="3" customFormat="1" x14ac:dyDescent="0.25"/>
    <row r="13792" s="3" customFormat="1" x14ac:dyDescent="0.25"/>
    <row r="13793" s="3" customFormat="1" x14ac:dyDescent="0.25"/>
    <row r="13794" s="3" customFormat="1" x14ac:dyDescent="0.25"/>
    <row r="13795" s="3" customFormat="1" x14ac:dyDescent="0.25"/>
    <row r="13796" s="3" customFormat="1" x14ac:dyDescent="0.25"/>
    <row r="13797" s="3" customFormat="1" x14ac:dyDescent="0.25"/>
    <row r="13798" s="3" customFormat="1" x14ac:dyDescent="0.25"/>
    <row r="13799" s="3" customFormat="1" x14ac:dyDescent="0.25"/>
    <row r="13800" s="3" customFormat="1" x14ac:dyDescent="0.25"/>
    <row r="13801" s="3" customFormat="1" x14ac:dyDescent="0.25"/>
    <row r="13802" s="3" customFormat="1" x14ac:dyDescent="0.25"/>
    <row r="13803" s="3" customFormat="1" x14ac:dyDescent="0.25"/>
    <row r="13804" s="3" customFormat="1" x14ac:dyDescent="0.25"/>
    <row r="13805" s="3" customFormat="1" x14ac:dyDescent="0.25"/>
    <row r="13806" s="3" customFormat="1" x14ac:dyDescent="0.25"/>
    <row r="13807" s="3" customFormat="1" x14ac:dyDescent="0.25"/>
    <row r="13808" s="3" customFormat="1" x14ac:dyDescent="0.25"/>
    <row r="13809" s="3" customFormat="1" x14ac:dyDescent="0.25"/>
    <row r="13810" s="3" customFormat="1" x14ac:dyDescent="0.25"/>
    <row r="13811" s="3" customFormat="1" x14ac:dyDescent="0.25"/>
    <row r="13812" s="3" customFormat="1" x14ac:dyDescent="0.25"/>
    <row r="13813" s="3" customFormat="1" x14ac:dyDescent="0.25"/>
    <row r="13814" s="3" customFormat="1" x14ac:dyDescent="0.25"/>
    <row r="13815" s="3" customFormat="1" x14ac:dyDescent="0.25"/>
    <row r="13816" s="3" customFormat="1" x14ac:dyDescent="0.25"/>
    <row r="13817" s="3" customFormat="1" x14ac:dyDescent="0.25"/>
    <row r="13818" s="3" customFormat="1" x14ac:dyDescent="0.25"/>
    <row r="13819" s="3" customFormat="1" x14ac:dyDescent="0.25"/>
    <row r="13820" s="3" customFormat="1" x14ac:dyDescent="0.25"/>
    <row r="13821" s="3" customFormat="1" x14ac:dyDescent="0.25"/>
    <row r="13822" s="3" customFormat="1" x14ac:dyDescent="0.25"/>
    <row r="13823" s="3" customFormat="1" x14ac:dyDescent="0.25"/>
    <row r="13824" s="3" customFormat="1" x14ac:dyDescent="0.25"/>
    <row r="13825" s="3" customFormat="1" x14ac:dyDescent="0.25"/>
    <row r="13826" s="3" customFormat="1" x14ac:dyDescent="0.25"/>
    <row r="13827" s="3" customFormat="1" x14ac:dyDescent="0.25"/>
    <row r="13828" s="3" customFormat="1" x14ac:dyDescent="0.25"/>
    <row r="13829" s="3" customFormat="1" x14ac:dyDescent="0.25"/>
    <row r="13830" s="3" customFormat="1" x14ac:dyDescent="0.25"/>
    <row r="13831" s="3" customFormat="1" x14ac:dyDescent="0.25"/>
    <row r="13832" s="3" customFormat="1" x14ac:dyDescent="0.25"/>
    <row r="13833" s="3" customFormat="1" x14ac:dyDescent="0.25"/>
    <row r="13834" s="3" customFormat="1" x14ac:dyDescent="0.25"/>
    <row r="13835" s="3" customFormat="1" x14ac:dyDescent="0.25"/>
    <row r="13836" s="3" customFormat="1" x14ac:dyDescent="0.25"/>
    <row r="13837" s="3" customFormat="1" x14ac:dyDescent="0.25"/>
    <row r="13838" s="3" customFormat="1" x14ac:dyDescent="0.25"/>
    <row r="13839" s="3" customFormat="1" x14ac:dyDescent="0.25"/>
    <row r="13840" s="3" customFormat="1" x14ac:dyDescent="0.25"/>
    <row r="13841" s="3" customFormat="1" x14ac:dyDescent="0.25"/>
    <row r="13842" s="3" customFormat="1" x14ac:dyDescent="0.25"/>
    <row r="13843" s="3" customFormat="1" x14ac:dyDescent="0.25"/>
    <row r="13844" s="3" customFormat="1" x14ac:dyDescent="0.25"/>
    <row r="13845" s="3" customFormat="1" x14ac:dyDescent="0.25"/>
    <row r="13846" s="3" customFormat="1" x14ac:dyDescent="0.25"/>
    <row r="13847" s="3" customFormat="1" x14ac:dyDescent="0.25"/>
    <row r="13848" s="3" customFormat="1" x14ac:dyDescent="0.25"/>
    <row r="13849" s="3" customFormat="1" x14ac:dyDescent="0.25"/>
    <row r="13850" s="3" customFormat="1" x14ac:dyDescent="0.25"/>
    <row r="13851" s="3" customFormat="1" x14ac:dyDescent="0.25"/>
    <row r="13852" s="3" customFormat="1" x14ac:dyDescent="0.25"/>
    <row r="13853" s="3" customFormat="1" x14ac:dyDescent="0.25"/>
    <row r="13854" s="3" customFormat="1" x14ac:dyDescent="0.25"/>
    <row r="13855" s="3" customFormat="1" x14ac:dyDescent="0.25"/>
    <row r="13856" s="3" customFormat="1" x14ac:dyDescent="0.25"/>
    <row r="13857" s="3" customFormat="1" x14ac:dyDescent="0.25"/>
    <row r="13858" s="3" customFormat="1" x14ac:dyDescent="0.25"/>
    <row r="13859" s="3" customFormat="1" x14ac:dyDescent="0.25"/>
    <row r="13860" s="3" customFormat="1" x14ac:dyDescent="0.25"/>
    <row r="13861" s="3" customFormat="1" x14ac:dyDescent="0.25"/>
    <row r="13862" s="3" customFormat="1" x14ac:dyDescent="0.25"/>
    <row r="13863" s="3" customFormat="1" x14ac:dyDescent="0.25"/>
    <row r="13864" s="3" customFormat="1" x14ac:dyDescent="0.25"/>
    <row r="13865" s="3" customFormat="1" x14ac:dyDescent="0.25"/>
    <row r="13866" s="3" customFormat="1" x14ac:dyDescent="0.25"/>
    <row r="13867" s="3" customFormat="1" x14ac:dyDescent="0.25"/>
    <row r="13868" s="3" customFormat="1" x14ac:dyDescent="0.25"/>
    <row r="13869" s="3" customFormat="1" x14ac:dyDescent="0.25"/>
    <row r="13870" s="3" customFormat="1" x14ac:dyDescent="0.25"/>
    <row r="13871" s="3" customFormat="1" x14ac:dyDescent="0.25"/>
    <row r="13872" s="3" customFormat="1" x14ac:dyDescent="0.25"/>
    <row r="13873" s="3" customFormat="1" x14ac:dyDescent="0.25"/>
    <row r="13874" s="3" customFormat="1" x14ac:dyDescent="0.25"/>
    <row r="13875" s="3" customFormat="1" x14ac:dyDescent="0.25"/>
    <row r="13876" s="3" customFormat="1" x14ac:dyDescent="0.25"/>
    <row r="13877" s="3" customFormat="1" x14ac:dyDescent="0.25"/>
    <row r="13878" s="3" customFormat="1" x14ac:dyDescent="0.25"/>
    <row r="13879" s="3" customFormat="1" x14ac:dyDescent="0.25"/>
    <row r="13880" s="3" customFormat="1" x14ac:dyDescent="0.25"/>
    <row r="13881" s="3" customFormat="1" x14ac:dyDescent="0.25"/>
    <row r="13882" s="3" customFormat="1" x14ac:dyDescent="0.25"/>
    <row r="13883" s="3" customFormat="1" x14ac:dyDescent="0.25"/>
    <row r="13884" s="3" customFormat="1" x14ac:dyDescent="0.25"/>
    <row r="13885" s="3" customFormat="1" x14ac:dyDescent="0.25"/>
    <row r="13886" s="3" customFormat="1" x14ac:dyDescent="0.25"/>
    <row r="13887" s="3" customFormat="1" x14ac:dyDescent="0.25"/>
    <row r="13888" s="3" customFormat="1" x14ac:dyDescent="0.25"/>
    <row r="13889" s="3" customFormat="1" x14ac:dyDescent="0.25"/>
    <row r="13890" s="3" customFormat="1" x14ac:dyDescent="0.25"/>
    <row r="13891" s="3" customFormat="1" x14ac:dyDescent="0.25"/>
    <row r="13892" s="3" customFormat="1" x14ac:dyDescent="0.25"/>
    <row r="13893" s="3" customFormat="1" x14ac:dyDescent="0.25"/>
    <row r="13894" s="3" customFormat="1" x14ac:dyDescent="0.25"/>
    <row r="13895" s="3" customFormat="1" x14ac:dyDescent="0.25"/>
    <row r="13896" s="3" customFormat="1" x14ac:dyDescent="0.25"/>
    <row r="13897" s="3" customFormat="1" x14ac:dyDescent="0.25"/>
    <row r="13898" s="3" customFormat="1" x14ac:dyDescent="0.25"/>
    <row r="13899" s="3" customFormat="1" x14ac:dyDescent="0.25"/>
    <row r="13900" s="3" customFormat="1" x14ac:dyDescent="0.25"/>
    <row r="13901" s="3" customFormat="1" x14ac:dyDescent="0.25"/>
    <row r="13902" s="3" customFormat="1" x14ac:dyDescent="0.25"/>
    <row r="13903" s="3" customFormat="1" x14ac:dyDescent="0.25"/>
    <row r="13904" s="3" customFormat="1" x14ac:dyDescent="0.25"/>
    <row r="13905" s="3" customFormat="1" x14ac:dyDescent="0.25"/>
    <row r="13906" s="3" customFormat="1" x14ac:dyDescent="0.25"/>
    <row r="13907" s="3" customFormat="1" x14ac:dyDescent="0.25"/>
    <row r="13908" s="3" customFormat="1" x14ac:dyDescent="0.25"/>
    <row r="13909" s="3" customFormat="1" x14ac:dyDescent="0.25"/>
    <row r="13910" s="3" customFormat="1" x14ac:dyDescent="0.25"/>
    <row r="13911" s="3" customFormat="1" x14ac:dyDescent="0.25"/>
    <row r="13912" s="3" customFormat="1" x14ac:dyDescent="0.25"/>
    <row r="13913" s="3" customFormat="1" x14ac:dyDescent="0.25"/>
    <row r="13914" s="3" customFormat="1" x14ac:dyDescent="0.25"/>
    <row r="13915" s="3" customFormat="1" x14ac:dyDescent="0.25"/>
    <row r="13916" s="3" customFormat="1" x14ac:dyDescent="0.25"/>
    <row r="13917" s="3" customFormat="1" x14ac:dyDescent="0.25"/>
    <row r="13918" s="3" customFormat="1" x14ac:dyDescent="0.25"/>
    <row r="13919" s="3" customFormat="1" x14ac:dyDescent="0.25"/>
    <row r="13920" s="3" customFormat="1" x14ac:dyDescent="0.25"/>
    <row r="13921" s="3" customFormat="1" x14ac:dyDescent="0.25"/>
    <row r="13922" s="3" customFormat="1" x14ac:dyDescent="0.25"/>
    <row r="13923" s="3" customFormat="1" x14ac:dyDescent="0.25"/>
    <row r="13924" s="3" customFormat="1" x14ac:dyDescent="0.25"/>
    <row r="13925" s="3" customFormat="1" x14ac:dyDescent="0.25"/>
    <row r="13926" s="3" customFormat="1" x14ac:dyDescent="0.25"/>
    <row r="13927" s="3" customFormat="1" x14ac:dyDescent="0.25"/>
    <row r="13928" s="3" customFormat="1" x14ac:dyDescent="0.25"/>
    <row r="13929" s="3" customFormat="1" x14ac:dyDescent="0.25"/>
    <row r="13930" s="3" customFormat="1" x14ac:dyDescent="0.25"/>
    <row r="13931" s="3" customFormat="1" x14ac:dyDescent="0.25"/>
    <row r="13932" s="3" customFormat="1" x14ac:dyDescent="0.25"/>
    <row r="13933" s="3" customFormat="1" x14ac:dyDescent="0.25"/>
    <row r="13934" s="3" customFormat="1" x14ac:dyDescent="0.25"/>
    <row r="13935" s="3" customFormat="1" x14ac:dyDescent="0.25"/>
    <row r="13936" s="3" customFormat="1" x14ac:dyDescent="0.25"/>
    <row r="13937" s="3" customFormat="1" x14ac:dyDescent="0.25"/>
    <row r="13938" s="3" customFormat="1" x14ac:dyDescent="0.25"/>
    <row r="13939" s="3" customFormat="1" x14ac:dyDescent="0.25"/>
    <row r="13940" s="3" customFormat="1" x14ac:dyDescent="0.25"/>
    <row r="13941" s="3" customFormat="1" x14ac:dyDescent="0.25"/>
    <row r="13942" s="3" customFormat="1" x14ac:dyDescent="0.25"/>
    <row r="13943" s="3" customFormat="1" x14ac:dyDescent="0.25"/>
    <row r="13944" s="3" customFormat="1" x14ac:dyDescent="0.25"/>
    <row r="13945" s="3" customFormat="1" x14ac:dyDescent="0.25"/>
    <row r="13946" s="3" customFormat="1" x14ac:dyDescent="0.25"/>
    <row r="13947" s="3" customFormat="1" x14ac:dyDescent="0.25"/>
    <row r="13948" s="3" customFormat="1" x14ac:dyDescent="0.25"/>
    <row r="13949" s="3" customFormat="1" x14ac:dyDescent="0.25"/>
    <row r="13950" s="3" customFormat="1" x14ac:dyDescent="0.25"/>
    <row r="13951" s="3" customFormat="1" x14ac:dyDescent="0.25"/>
    <row r="13952" s="3" customFormat="1" x14ac:dyDescent="0.25"/>
    <row r="13953" s="3" customFormat="1" x14ac:dyDescent="0.25"/>
    <row r="13954" s="3" customFormat="1" x14ac:dyDescent="0.25"/>
    <row r="13955" s="3" customFormat="1" x14ac:dyDescent="0.25"/>
    <row r="13956" s="3" customFormat="1" x14ac:dyDescent="0.25"/>
    <row r="13957" s="3" customFormat="1" x14ac:dyDescent="0.25"/>
    <row r="13958" s="3" customFormat="1" x14ac:dyDescent="0.25"/>
    <row r="13959" s="3" customFormat="1" x14ac:dyDescent="0.25"/>
    <row r="13960" s="3" customFormat="1" x14ac:dyDescent="0.25"/>
    <row r="13961" s="3" customFormat="1" x14ac:dyDescent="0.25"/>
    <row r="13962" s="3" customFormat="1" x14ac:dyDescent="0.25"/>
    <row r="13963" s="3" customFormat="1" x14ac:dyDescent="0.25"/>
    <row r="13964" s="3" customFormat="1" x14ac:dyDescent="0.25"/>
    <row r="13965" s="3" customFormat="1" x14ac:dyDescent="0.25"/>
    <row r="13966" s="3" customFormat="1" x14ac:dyDescent="0.25"/>
    <row r="13967" s="3" customFormat="1" x14ac:dyDescent="0.25"/>
    <row r="13968" s="3" customFormat="1" x14ac:dyDescent="0.25"/>
    <row r="13969" s="3" customFormat="1" x14ac:dyDescent="0.25"/>
    <row r="13970" s="3" customFormat="1" x14ac:dyDescent="0.25"/>
    <row r="13971" s="3" customFormat="1" x14ac:dyDescent="0.25"/>
    <row r="13972" s="3" customFormat="1" x14ac:dyDescent="0.25"/>
    <row r="13973" s="3" customFormat="1" x14ac:dyDescent="0.25"/>
    <row r="13974" s="3" customFormat="1" x14ac:dyDescent="0.25"/>
    <row r="13975" s="3" customFormat="1" x14ac:dyDescent="0.25"/>
    <row r="13976" s="3" customFormat="1" x14ac:dyDescent="0.25"/>
    <row r="13977" s="3" customFormat="1" x14ac:dyDescent="0.25"/>
    <row r="13978" s="3" customFormat="1" x14ac:dyDescent="0.25"/>
    <row r="13979" s="3" customFormat="1" x14ac:dyDescent="0.25"/>
    <row r="13980" s="3" customFormat="1" x14ac:dyDescent="0.25"/>
    <row r="13981" s="3" customFormat="1" x14ac:dyDescent="0.25"/>
    <row r="13982" s="3" customFormat="1" x14ac:dyDescent="0.25"/>
    <row r="13983" s="3" customFormat="1" x14ac:dyDescent="0.25"/>
    <row r="13984" s="3" customFormat="1" x14ac:dyDescent="0.25"/>
    <row r="13985" s="3" customFormat="1" x14ac:dyDescent="0.25"/>
    <row r="13986" s="3" customFormat="1" x14ac:dyDescent="0.25"/>
    <row r="13987" s="3" customFormat="1" x14ac:dyDescent="0.25"/>
    <row r="13988" s="3" customFormat="1" x14ac:dyDescent="0.25"/>
    <row r="13989" s="3" customFormat="1" x14ac:dyDescent="0.25"/>
    <row r="13990" s="3" customFormat="1" x14ac:dyDescent="0.25"/>
    <row r="13991" s="3" customFormat="1" x14ac:dyDescent="0.25"/>
    <row r="13992" s="3" customFormat="1" x14ac:dyDescent="0.25"/>
    <row r="13993" s="3" customFormat="1" x14ac:dyDescent="0.25"/>
    <row r="13994" s="3" customFormat="1" x14ac:dyDescent="0.25"/>
    <row r="13995" s="3" customFormat="1" x14ac:dyDescent="0.25"/>
    <row r="13996" s="3" customFormat="1" x14ac:dyDescent="0.25"/>
    <row r="13997" s="3" customFormat="1" x14ac:dyDescent="0.25"/>
    <row r="13998" s="3" customFormat="1" x14ac:dyDescent="0.25"/>
    <row r="13999" s="3" customFormat="1" x14ac:dyDescent="0.25"/>
    <row r="14000" s="3" customFormat="1" x14ac:dyDescent="0.25"/>
    <row r="14001" s="3" customFormat="1" x14ac:dyDescent="0.25"/>
    <row r="14002" s="3" customFormat="1" x14ac:dyDescent="0.25"/>
    <row r="14003" s="3" customFormat="1" x14ac:dyDescent="0.25"/>
    <row r="14004" s="3" customFormat="1" x14ac:dyDescent="0.25"/>
    <row r="14005" s="3" customFormat="1" x14ac:dyDescent="0.25"/>
    <row r="14006" s="3" customFormat="1" x14ac:dyDescent="0.25"/>
    <row r="14007" s="3" customFormat="1" x14ac:dyDescent="0.25"/>
    <row r="14008" s="3" customFormat="1" x14ac:dyDescent="0.25"/>
    <row r="14009" s="3" customFormat="1" x14ac:dyDescent="0.25"/>
    <row r="14010" s="3" customFormat="1" x14ac:dyDescent="0.25"/>
    <row r="14011" s="3" customFormat="1" x14ac:dyDescent="0.25"/>
    <row r="14012" s="3" customFormat="1" x14ac:dyDescent="0.25"/>
    <row r="14013" s="3" customFormat="1" x14ac:dyDescent="0.25"/>
    <row r="14014" s="3" customFormat="1" x14ac:dyDescent="0.25"/>
    <row r="14015" s="3" customFormat="1" x14ac:dyDescent="0.25"/>
    <row r="14016" s="3" customFormat="1" x14ac:dyDescent="0.25"/>
    <row r="14017" s="3" customFormat="1" x14ac:dyDescent="0.25"/>
    <row r="14018" s="3" customFormat="1" x14ac:dyDescent="0.25"/>
    <row r="14019" s="3" customFormat="1" x14ac:dyDescent="0.25"/>
    <row r="14020" s="3" customFormat="1" x14ac:dyDescent="0.25"/>
    <row r="14021" s="3" customFormat="1" x14ac:dyDescent="0.25"/>
    <row r="14022" s="3" customFormat="1" x14ac:dyDescent="0.25"/>
    <row r="14023" s="3" customFormat="1" x14ac:dyDescent="0.25"/>
    <row r="14024" s="3" customFormat="1" x14ac:dyDescent="0.25"/>
    <row r="14025" s="3" customFormat="1" x14ac:dyDescent="0.25"/>
    <row r="14026" s="3" customFormat="1" x14ac:dyDescent="0.25"/>
    <row r="14027" s="3" customFormat="1" x14ac:dyDescent="0.25"/>
    <row r="14028" s="3" customFormat="1" x14ac:dyDescent="0.25"/>
    <row r="14029" s="3" customFormat="1" x14ac:dyDescent="0.25"/>
    <row r="14030" s="3" customFormat="1" x14ac:dyDescent="0.25"/>
    <row r="14031" s="3" customFormat="1" x14ac:dyDescent="0.25"/>
    <row r="14032" s="3" customFormat="1" x14ac:dyDescent="0.25"/>
    <row r="14033" s="3" customFormat="1" x14ac:dyDescent="0.25"/>
    <row r="14034" s="3" customFormat="1" x14ac:dyDescent="0.25"/>
    <row r="14035" s="3" customFormat="1" x14ac:dyDescent="0.25"/>
    <row r="14036" s="3" customFormat="1" x14ac:dyDescent="0.25"/>
    <row r="14037" s="3" customFormat="1" x14ac:dyDescent="0.25"/>
    <row r="14038" s="3" customFormat="1" x14ac:dyDescent="0.25"/>
    <row r="14039" s="3" customFormat="1" x14ac:dyDescent="0.25"/>
    <row r="14040" s="3" customFormat="1" x14ac:dyDescent="0.25"/>
    <row r="14041" s="3" customFormat="1" x14ac:dyDescent="0.25"/>
    <row r="14042" s="3" customFormat="1" x14ac:dyDescent="0.25"/>
    <row r="14043" s="3" customFormat="1" x14ac:dyDescent="0.25"/>
    <row r="14044" s="3" customFormat="1" x14ac:dyDescent="0.25"/>
    <row r="14045" s="3" customFormat="1" x14ac:dyDescent="0.25"/>
    <row r="14046" s="3" customFormat="1" x14ac:dyDescent="0.25"/>
    <row r="14047" s="3" customFormat="1" x14ac:dyDescent="0.25"/>
    <row r="14048" s="3" customFormat="1" x14ac:dyDescent="0.25"/>
    <row r="14049" s="3" customFormat="1" x14ac:dyDescent="0.25"/>
    <row r="14050" s="3" customFormat="1" x14ac:dyDescent="0.25"/>
    <row r="14051" s="3" customFormat="1" x14ac:dyDescent="0.25"/>
    <row r="14052" s="3" customFormat="1" x14ac:dyDescent="0.25"/>
    <row r="14053" s="3" customFormat="1" x14ac:dyDescent="0.25"/>
    <row r="14054" s="3" customFormat="1" x14ac:dyDescent="0.25"/>
    <row r="14055" s="3" customFormat="1" x14ac:dyDescent="0.25"/>
    <row r="14056" s="3" customFormat="1" x14ac:dyDescent="0.25"/>
    <row r="14057" s="3" customFormat="1" x14ac:dyDescent="0.25"/>
    <row r="14058" s="3" customFormat="1" x14ac:dyDescent="0.25"/>
    <row r="14059" s="3" customFormat="1" x14ac:dyDescent="0.25"/>
    <row r="14060" s="3" customFormat="1" x14ac:dyDescent="0.25"/>
    <row r="14061" s="3" customFormat="1" x14ac:dyDescent="0.25"/>
    <row r="14062" s="3" customFormat="1" x14ac:dyDescent="0.25"/>
    <row r="14063" s="3" customFormat="1" x14ac:dyDescent="0.25"/>
    <row r="14064" s="3" customFormat="1" x14ac:dyDescent="0.25"/>
    <row r="14065" s="3" customFormat="1" x14ac:dyDescent="0.25"/>
    <row r="14066" s="3" customFormat="1" x14ac:dyDescent="0.25"/>
    <row r="14067" s="3" customFormat="1" x14ac:dyDescent="0.25"/>
    <row r="14068" s="3" customFormat="1" x14ac:dyDescent="0.25"/>
    <row r="14069" s="3" customFormat="1" x14ac:dyDescent="0.25"/>
    <row r="14070" s="3" customFormat="1" x14ac:dyDescent="0.25"/>
    <row r="14071" s="3" customFormat="1" x14ac:dyDescent="0.25"/>
    <row r="14072" s="3" customFormat="1" x14ac:dyDescent="0.25"/>
    <row r="14073" s="3" customFormat="1" x14ac:dyDescent="0.25"/>
    <row r="14074" s="3" customFormat="1" x14ac:dyDescent="0.25"/>
    <row r="14075" s="3" customFormat="1" x14ac:dyDescent="0.25"/>
    <row r="14076" s="3" customFormat="1" x14ac:dyDescent="0.25"/>
    <row r="14077" s="3" customFormat="1" x14ac:dyDescent="0.25"/>
    <row r="14078" s="3" customFormat="1" x14ac:dyDescent="0.25"/>
    <row r="14079" s="3" customFormat="1" x14ac:dyDescent="0.25"/>
    <row r="14080" s="3" customFormat="1" x14ac:dyDescent="0.25"/>
    <row r="14081" s="3" customFormat="1" x14ac:dyDescent="0.25"/>
    <row r="14082" s="3" customFormat="1" x14ac:dyDescent="0.25"/>
    <row r="14083" s="3" customFormat="1" x14ac:dyDescent="0.25"/>
    <row r="14084" s="3" customFormat="1" x14ac:dyDescent="0.25"/>
    <row r="14085" s="3" customFormat="1" x14ac:dyDescent="0.25"/>
    <row r="14086" s="3" customFormat="1" x14ac:dyDescent="0.25"/>
    <row r="14087" s="3" customFormat="1" x14ac:dyDescent="0.25"/>
    <row r="14088" s="3" customFormat="1" x14ac:dyDescent="0.25"/>
    <row r="14089" s="3" customFormat="1" x14ac:dyDescent="0.25"/>
    <row r="14090" s="3" customFormat="1" x14ac:dyDescent="0.25"/>
    <row r="14091" s="3" customFormat="1" x14ac:dyDescent="0.25"/>
    <row r="14092" s="3" customFormat="1" x14ac:dyDescent="0.25"/>
    <row r="14093" s="3" customFormat="1" x14ac:dyDescent="0.25"/>
    <row r="14094" s="3" customFormat="1" x14ac:dyDescent="0.25"/>
    <row r="14095" s="3" customFormat="1" x14ac:dyDescent="0.25"/>
    <row r="14096" s="3" customFormat="1" x14ac:dyDescent="0.25"/>
    <row r="14097" s="3" customFormat="1" x14ac:dyDescent="0.25"/>
    <row r="14098" s="3" customFormat="1" x14ac:dyDescent="0.25"/>
    <row r="14099" s="3" customFormat="1" x14ac:dyDescent="0.25"/>
    <row r="14100" s="3" customFormat="1" x14ac:dyDescent="0.25"/>
    <row r="14101" s="3" customFormat="1" x14ac:dyDescent="0.25"/>
    <row r="14102" s="3" customFormat="1" x14ac:dyDescent="0.25"/>
    <row r="14103" s="3" customFormat="1" x14ac:dyDescent="0.25"/>
    <row r="14104" s="3" customFormat="1" x14ac:dyDescent="0.25"/>
    <row r="14105" s="3" customFormat="1" x14ac:dyDescent="0.25"/>
    <row r="14106" s="3" customFormat="1" x14ac:dyDescent="0.25"/>
    <row r="14107" s="3" customFormat="1" x14ac:dyDescent="0.25"/>
    <row r="14108" s="3" customFormat="1" x14ac:dyDescent="0.25"/>
    <row r="14109" s="3" customFormat="1" x14ac:dyDescent="0.25"/>
    <row r="14110" s="3" customFormat="1" x14ac:dyDescent="0.25"/>
    <row r="14111" s="3" customFormat="1" x14ac:dyDescent="0.25"/>
    <row r="14112" s="3" customFormat="1" x14ac:dyDescent="0.25"/>
    <row r="14113" s="3" customFormat="1" x14ac:dyDescent="0.25"/>
    <row r="14114" s="3" customFormat="1" x14ac:dyDescent="0.25"/>
    <row r="14115" s="3" customFormat="1" x14ac:dyDescent="0.25"/>
    <row r="14116" s="3" customFormat="1" x14ac:dyDescent="0.25"/>
    <row r="14117" s="3" customFormat="1" x14ac:dyDescent="0.25"/>
    <row r="14118" s="3" customFormat="1" x14ac:dyDescent="0.25"/>
    <row r="14119" s="3" customFormat="1" x14ac:dyDescent="0.25"/>
    <row r="14120" s="3" customFormat="1" x14ac:dyDescent="0.25"/>
    <row r="14121" s="3" customFormat="1" x14ac:dyDescent="0.25"/>
    <row r="14122" s="3" customFormat="1" x14ac:dyDescent="0.25"/>
    <row r="14123" s="3" customFormat="1" x14ac:dyDescent="0.25"/>
    <row r="14124" s="3" customFormat="1" x14ac:dyDescent="0.25"/>
    <row r="14125" s="3" customFormat="1" x14ac:dyDescent="0.25"/>
    <row r="14126" s="3" customFormat="1" x14ac:dyDescent="0.25"/>
    <row r="14127" s="3" customFormat="1" x14ac:dyDescent="0.25"/>
    <row r="14128" s="3" customFormat="1" x14ac:dyDescent="0.25"/>
    <row r="14129" s="3" customFormat="1" x14ac:dyDescent="0.25"/>
    <row r="14130" s="3" customFormat="1" x14ac:dyDescent="0.25"/>
    <row r="14131" s="3" customFormat="1" x14ac:dyDescent="0.25"/>
    <row r="14132" s="3" customFormat="1" x14ac:dyDescent="0.25"/>
    <row r="14133" s="3" customFormat="1" x14ac:dyDescent="0.25"/>
    <row r="14134" s="3" customFormat="1" x14ac:dyDescent="0.25"/>
    <row r="14135" s="3" customFormat="1" x14ac:dyDescent="0.25"/>
    <row r="14136" s="3" customFormat="1" x14ac:dyDescent="0.25"/>
    <row r="14137" s="3" customFormat="1" x14ac:dyDescent="0.25"/>
    <row r="14138" s="3" customFormat="1" x14ac:dyDescent="0.25"/>
    <row r="14139" s="3" customFormat="1" x14ac:dyDescent="0.25"/>
    <row r="14140" s="3" customFormat="1" x14ac:dyDescent="0.25"/>
    <row r="14141" s="3" customFormat="1" x14ac:dyDescent="0.25"/>
    <row r="14142" s="3" customFormat="1" x14ac:dyDescent="0.25"/>
    <row r="14143" s="3" customFormat="1" x14ac:dyDescent="0.25"/>
    <row r="14144" s="3" customFormat="1" x14ac:dyDescent="0.25"/>
    <row r="14145" s="3" customFormat="1" x14ac:dyDescent="0.25"/>
    <row r="14146" s="3" customFormat="1" x14ac:dyDescent="0.25"/>
    <row r="14147" s="3" customFormat="1" x14ac:dyDescent="0.25"/>
    <row r="14148" s="3" customFormat="1" x14ac:dyDescent="0.25"/>
    <row r="14149" s="3" customFormat="1" x14ac:dyDescent="0.25"/>
    <row r="14150" s="3" customFormat="1" x14ac:dyDescent="0.25"/>
    <row r="14151" s="3" customFormat="1" x14ac:dyDescent="0.25"/>
    <row r="14152" s="3" customFormat="1" x14ac:dyDescent="0.25"/>
    <row r="14153" s="3" customFormat="1" x14ac:dyDescent="0.25"/>
    <row r="14154" s="3" customFormat="1" x14ac:dyDescent="0.25"/>
    <row r="14155" s="3" customFormat="1" x14ac:dyDescent="0.25"/>
    <row r="14156" s="3" customFormat="1" x14ac:dyDescent="0.25"/>
    <row r="14157" s="3" customFormat="1" x14ac:dyDescent="0.25"/>
    <row r="14158" s="3" customFormat="1" x14ac:dyDescent="0.25"/>
    <row r="14159" s="3" customFormat="1" x14ac:dyDescent="0.25"/>
    <row r="14160" s="3" customFormat="1" x14ac:dyDescent="0.25"/>
    <row r="14161" s="3" customFormat="1" x14ac:dyDescent="0.25"/>
    <row r="14162" s="3" customFormat="1" x14ac:dyDescent="0.25"/>
    <row r="14163" s="3" customFormat="1" x14ac:dyDescent="0.25"/>
    <row r="14164" s="3" customFormat="1" x14ac:dyDescent="0.25"/>
    <row r="14165" s="3" customFormat="1" x14ac:dyDescent="0.25"/>
    <row r="14166" s="3" customFormat="1" x14ac:dyDescent="0.25"/>
    <row r="14167" s="3" customFormat="1" x14ac:dyDescent="0.25"/>
    <row r="14168" s="3" customFormat="1" x14ac:dyDescent="0.25"/>
    <row r="14169" s="3" customFormat="1" x14ac:dyDescent="0.25"/>
    <row r="14170" s="3" customFormat="1" x14ac:dyDescent="0.25"/>
    <row r="14171" s="3" customFormat="1" x14ac:dyDescent="0.25"/>
    <row r="14172" s="3" customFormat="1" x14ac:dyDescent="0.25"/>
    <row r="14173" s="3" customFormat="1" x14ac:dyDescent="0.25"/>
    <row r="14174" s="3" customFormat="1" x14ac:dyDescent="0.25"/>
    <row r="14175" s="3" customFormat="1" x14ac:dyDescent="0.25"/>
    <row r="14176" s="3" customFormat="1" x14ac:dyDescent="0.25"/>
    <row r="14177" s="3" customFormat="1" x14ac:dyDescent="0.25"/>
    <row r="14178" s="3" customFormat="1" x14ac:dyDescent="0.25"/>
    <row r="14179" s="3" customFormat="1" x14ac:dyDescent="0.25"/>
    <row r="14180" s="3" customFormat="1" x14ac:dyDescent="0.25"/>
    <row r="14181" s="3" customFormat="1" x14ac:dyDescent="0.25"/>
    <row r="14182" s="3" customFormat="1" x14ac:dyDescent="0.25"/>
    <row r="14183" s="3" customFormat="1" x14ac:dyDescent="0.25"/>
    <row r="14184" s="3" customFormat="1" x14ac:dyDescent="0.25"/>
    <row r="14185" s="3" customFormat="1" x14ac:dyDescent="0.25"/>
    <row r="14186" s="3" customFormat="1" x14ac:dyDescent="0.25"/>
    <row r="14187" s="3" customFormat="1" x14ac:dyDescent="0.25"/>
    <row r="14188" s="3" customFormat="1" x14ac:dyDescent="0.25"/>
    <row r="14189" s="3" customFormat="1" x14ac:dyDescent="0.25"/>
    <row r="14190" s="3" customFormat="1" x14ac:dyDescent="0.25"/>
    <row r="14191" s="3" customFormat="1" x14ac:dyDescent="0.25"/>
    <row r="14192" s="3" customFormat="1" x14ac:dyDescent="0.25"/>
    <row r="14193" s="3" customFormat="1" x14ac:dyDescent="0.25"/>
    <row r="14194" s="3" customFormat="1" x14ac:dyDescent="0.25"/>
    <row r="14195" s="3" customFormat="1" x14ac:dyDescent="0.25"/>
    <row r="14196" s="3" customFormat="1" x14ac:dyDescent="0.25"/>
    <row r="14197" s="3" customFormat="1" x14ac:dyDescent="0.25"/>
    <row r="14198" s="3" customFormat="1" x14ac:dyDescent="0.25"/>
    <row r="14199" s="3" customFormat="1" x14ac:dyDescent="0.25"/>
    <row r="14200" s="3" customFormat="1" x14ac:dyDescent="0.25"/>
    <row r="14201" s="3" customFormat="1" x14ac:dyDescent="0.25"/>
    <row r="14202" s="3" customFormat="1" x14ac:dyDescent="0.25"/>
    <row r="14203" s="3" customFormat="1" x14ac:dyDescent="0.25"/>
    <row r="14204" s="3" customFormat="1" x14ac:dyDescent="0.25"/>
    <row r="14205" s="3" customFormat="1" x14ac:dyDescent="0.25"/>
    <row r="14206" s="3" customFormat="1" x14ac:dyDescent="0.25"/>
    <row r="14207" s="3" customFormat="1" x14ac:dyDescent="0.25"/>
    <row r="14208" s="3" customFormat="1" x14ac:dyDescent="0.25"/>
    <row r="14209" s="3" customFormat="1" x14ac:dyDescent="0.25"/>
    <row r="14210" s="3" customFormat="1" x14ac:dyDescent="0.25"/>
    <row r="14211" s="3" customFormat="1" x14ac:dyDescent="0.25"/>
    <row r="14212" s="3" customFormat="1" x14ac:dyDescent="0.25"/>
    <row r="14213" s="3" customFormat="1" x14ac:dyDescent="0.25"/>
    <row r="14214" s="3" customFormat="1" x14ac:dyDescent="0.25"/>
    <row r="14215" s="3" customFormat="1" x14ac:dyDescent="0.25"/>
    <row r="14216" s="3" customFormat="1" x14ac:dyDescent="0.25"/>
    <row r="14217" s="3" customFormat="1" x14ac:dyDescent="0.25"/>
    <row r="14218" s="3" customFormat="1" x14ac:dyDescent="0.25"/>
    <row r="14219" s="3" customFormat="1" x14ac:dyDescent="0.25"/>
    <row r="14220" s="3" customFormat="1" x14ac:dyDescent="0.25"/>
    <row r="14221" s="3" customFormat="1" x14ac:dyDescent="0.25"/>
    <row r="14222" s="3" customFormat="1" x14ac:dyDescent="0.25"/>
    <row r="14223" s="3" customFormat="1" x14ac:dyDescent="0.25"/>
    <row r="14224" s="3" customFormat="1" x14ac:dyDescent="0.25"/>
    <row r="14225" s="3" customFormat="1" x14ac:dyDescent="0.25"/>
    <row r="14226" s="3" customFormat="1" x14ac:dyDescent="0.25"/>
    <row r="14227" s="3" customFormat="1" x14ac:dyDescent="0.25"/>
    <row r="14228" s="3" customFormat="1" x14ac:dyDescent="0.25"/>
    <row r="14229" s="3" customFormat="1" x14ac:dyDescent="0.25"/>
    <row r="14230" s="3" customFormat="1" x14ac:dyDescent="0.25"/>
    <row r="14231" s="3" customFormat="1" x14ac:dyDescent="0.25"/>
    <row r="14232" s="3" customFormat="1" x14ac:dyDescent="0.25"/>
    <row r="14233" s="3" customFormat="1" x14ac:dyDescent="0.25"/>
    <row r="14234" s="3" customFormat="1" x14ac:dyDescent="0.25"/>
    <row r="14235" s="3" customFormat="1" x14ac:dyDescent="0.25"/>
    <row r="14236" s="3" customFormat="1" x14ac:dyDescent="0.25"/>
    <row r="14237" s="3" customFormat="1" x14ac:dyDescent="0.25"/>
    <row r="14238" s="3" customFormat="1" x14ac:dyDescent="0.25"/>
    <row r="14239" s="3" customFormat="1" x14ac:dyDescent="0.25"/>
    <row r="14240" s="3" customFormat="1" x14ac:dyDescent="0.25"/>
    <row r="14241" s="3" customFormat="1" x14ac:dyDescent="0.25"/>
    <row r="14242" s="3" customFormat="1" x14ac:dyDescent="0.25"/>
    <row r="14243" s="3" customFormat="1" x14ac:dyDescent="0.25"/>
    <row r="14244" s="3" customFormat="1" x14ac:dyDescent="0.25"/>
    <row r="14245" s="3" customFormat="1" x14ac:dyDescent="0.25"/>
    <row r="14246" s="3" customFormat="1" x14ac:dyDescent="0.25"/>
    <row r="14247" s="3" customFormat="1" x14ac:dyDescent="0.25"/>
    <row r="14248" s="3" customFormat="1" x14ac:dyDescent="0.25"/>
    <row r="14249" s="3" customFormat="1" x14ac:dyDescent="0.25"/>
    <row r="14250" s="3" customFormat="1" x14ac:dyDescent="0.25"/>
    <row r="14251" s="3" customFormat="1" x14ac:dyDescent="0.25"/>
    <row r="14252" s="3" customFormat="1" x14ac:dyDescent="0.25"/>
    <row r="14253" s="3" customFormat="1" x14ac:dyDescent="0.25"/>
    <row r="14254" s="3" customFormat="1" x14ac:dyDescent="0.25"/>
    <row r="14255" s="3" customFormat="1" x14ac:dyDescent="0.25"/>
    <row r="14256" s="3" customFormat="1" x14ac:dyDescent="0.25"/>
    <row r="14257" s="3" customFormat="1" x14ac:dyDescent="0.25"/>
    <row r="14258" s="3" customFormat="1" x14ac:dyDescent="0.25"/>
    <row r="14259" s="3" customFormat="1" x14ac:dyDescent="0.25"/>
    <row r="14260" s="3" customFormat="1" x14ac:dyDescent="0.25"/>
    <row r="14261" s="3" customFormat="1" x14ac:dyDescent="0.25"/>
    <row r="14262" s="3" customFormat="1" x14ac:dyDescent="0.25"/>
    <row r="14263" s="3" customFormat="1" x14ac:dyDescent="0.25"/>
    <row r="14264" s="3" customFormat="1" x14ac:dyDescent="0.25"/>
    <row r="14265" s="3" customFormat="1" x14ac:dyDescent="0.25"/>
    <row r="14266" s="3" customFormat="1" x14ac:dyDescent="0.25"/>
    <row r="14267" s="3" customFormat="1" x14ac:dyDescent="0.25"/>
    <row r="14268" s="3" customFormat="1" x14ac:dyDescent="0.25"/>
    <row r="14269" s="3" customFormat="1" x14ac:dyDescent="0.25"/>
    <row r="14270" s="3" customFormat="1" x14ac:dyDescent="0.25"/>
    <row r="14271" s="3" customFormat="1" x14ac:dyDescent="0.25"/>
    <row r="14272" s="3" customFormat="1" x14ac:dyDescent="0.25"/>
    <row r="14273" s="3" customFormat="1" x14ac:dyDescent="0.25"/>
    <row r="14274" s="3" customFormat="1" x14ac:dyDescent="0.25"/>
    <row r="14275" s="3" customFormat="1" x14ac:dyDescent="0.25"/>
    <row r="14276" s="3" customFormat="1" x14ac:dyDescent="0.25"/>
    <row r="14277" s="3" customFormat="1" x14ac:dyDescent="0.25"/>
    <row r="14278" s="3" customFormat="1" x14ac:dyDescent="0.25"/>
    <row r="14279" s="3" customFormat="1" x14ac:dyDescent="0.25"/>
    <row r="14280" s="3" customFormat="1" x14ac:dyDescent="0.25"/>
    <row r="14281" s="3" customFormat="1" x14ac:dyDescent="0.25"/>
    <row r="14282" s="3" customFormat="1" x14ac:dyDescent="0.25"/>
    <row r="14283" s="3" customFormat="1" x14ac:dyDescent="0.25"/>
    <row r="14284" s="3" customFormat="1" x14ac:dyDescent="0.25"/>
    <row r="14285" s="3" customFormat="1" x14ac:dyDescent="0.25"/>
    <row r="14286" s="3" customFormat="1" x14ac:dyDescent="0.25"/>
    <row r="14287" s="3" customFormat="1" x14ac:dyDescent="0.25"/>
    <row r="14288" s="3" customFormat="1" x14ac:dyDescent="0.25"/>
    <row r="14289" s="3" customFormat="1" x14ac:dyDescent="0.25"/>
    <row r="14290" s="3" customFormat="1" x14ac:dyDescent="0.25"/>
    <row r="14291" s="3" customFormat="1" x14ac:dyDescent="0.25"/>
    <row r="14292" s="3" customFormat="1" x14ac:dyDescent="0.25"/>
    <row r="14293" s="3" customFormat="1" x14ac:dyDescent="0.25"/>
    <row r="14294" s="3" customFormat="1" x14ac:dyDescent="0.25"/>
    <row r="14295" s="3" customFormat="1" x14ac:dyDescent="0.25"/>
    <row r="14296" s="3" customFormat="1" x14ac:dyDescent="0.25"/>
    <row r="14297" s="3" customFormat="1" x14ac:dyDescent="0.25"/>
    <row r="14298" s="3" customFormat="1" x14ac:dyDescent="0.25"/>
    <row r="14299" s="3" customFormat="1" x14ac:dyDescent="0.25"/>
    <row r="14300" s="3" customFormat="1" x14ac:dyDescent="0.25"/>
    <row r="14301" s="3" customFormat="1" x14ac:dyDescent="0.25"/>
    <row r="14302" s="3" customFormat="1" x14ac:dyDescent="0.25"/>
    <row r="14303" s="3" customFormat="1" x14ac:dyDescent="0.25"/>
    <row r="14304" s="3" customFormat="1" x14ac:dyDescent="0.25"/>
    <row r="14305" s="3" customFormat="1" x14ac:dyDescent="0.25"/>
    <row r="14306" s="3" customFormat="1" x14ac:dyDescent="0.25"/>
    <row r="14307" s="3" customFormat="1" x14ac:dyDescent="0.25"/>
    <row r="14308" s="3" customFormat="1" x14ac:dyDescent="0.25"/>
    <row r="14309" s="3" customFormat="1" x14ac:dyDescent="0.25"/>
    <row r="14310" s="3" customFormat="1" x14ac:dyDescent="0.25"/>
    <row r="14311" s="3" customFormat="1" x14ac:dyDescent="0.25"/>
    <row r="14312" s="3" customFormat="1" x14ac:dyDescent="0.25"/>
    <row r="14313" s="3" customFormat="1" x14ac:dyDescent="0.25"/>
    <row r="14314" s="3" customFormat="1" x14ac:dyDescent="0.25"/>
    <row r="14315" s="3" customFormat="1" x14ac:dyDescent="0.25"/>
    <row r="14316" s="3" customFormat="1" x14ac:dyDescent="0.25"/>
    <row r="14317" s="3" customFormat="1" x14ac:dyDescent="0.25"/>
    <row r="14318" s="3" customFormat="1" x14ac:dyDescent="0.25"/>
    <row r="14319" s="3" customFormat="1" x14ac:dyDescent="0.25"/>
    <row r="14320" s="3" customFormat="1" x14ac:dyDescent="0.25"/>
    <row r="14321" s="3" customFormat="1" x14ac:dyDescent="0.25"/>
    <row r="14322" s="3" customFormat="1" x14ac:dyDescent="0.25"/>
    <row r="14323" s="3" customFormat="1" x14ac:dyDescent="0.25"/>
    <row r="14324" s="3" customFormat="1" x14ac:dyDescent="0.25"/>
    <row r="14325" s="3" customFormat="1" x14ac:dyDescent="0.25"/>
    <row r="14326" s="3" customFormat="1" x14ac:dyDescent="0.25"/>
    <row r="14327" s="3" customFormat="1" x14ac:dyDescent="0.25"/>
    <row r="14328" s="3" customFormat="1" x14ac:dyDescent="0.25"/>
    <row r="14329" s="3" customFormat="1" x14ac:dyDescent="0.25"/>
    <row r="14330" s="3" customFormat="1" x14ac:dyDescent="0.25"/>
    <row r="14331" s="3" customFormat="1" x14ac:dyDescent="0.25"/>
    <row r="14332" s="3" customFormat="1" x14ac:dyDescent="0.25"/>
    <row r="14333" s="3" customFormat="1" x14ac:dyDescent="0.25"/>
    <row r="14334" s="3" customFormat="1" x14ac:dyDescent="0.25"/>
    <row r="14335" s="3" customFormat="1" x14ac:dyDescent="0.25"/>
    <row r="14336" s="3" customFormat="1" x14ac:dyDescent="0.25"/>
    <row r="14337" s="3" customFormat="1" x14ac:dyDescent="0.25"/>
    <row r="14338" s="3" customFormat="1" x14ac:dyDescent="0.25"/>
    <row r="14339" s="3" customFormat="1" x14ac:dyDescent="0.25"/>
    <row r="14340" s="3" customFormat="1" x14ac:dyDescent="0.25"/>
    <row r="14341" s="3" customFormat="1" x14ac:dyDescent="0.25"/>
    <row r="14342" s="3" customFormat="1" x14ac:dyDescent="0.25"/>
    <row r="14343" s="3" customFormat="1" x14ac:dyDescent="0.25"/>
    <row r="14344" s="3" customFormat="1" x14ac:dyDescent="0.25"/>
    <row r="14345" s="3" customFormat="1" x14ac:dyDescent="0.25"/>
    <row r="14346" s="3" customFormat="1" x14ac:dyDescent="0.25"/>
    <row r="14347" s="3" customFormat="1" x14ac:dyDescent="0.25"/>
    <row r="14348" s="3" customFormat="1" x14ac:dyDescent="0.25"/>
    <row r="14349" s="3" customFormat="1" x14ac:dyDescent="0.25"/>
    <row r="14350" s="3" customFormat="1" x14ac:dyDescent="0.25"/>
    <row r="14351" s="3" customFormat="1" x14ac:dyDescent="0.25"/>
    <row r="14352" s="3" customFormat="1" x14ac:dyDescent="0.25"/>
    <row r="14353" s="3" customFormat="1" x14ac:dyDescent="0.25"/>
    <row r="14354" s="3" customFormat="1" x14ac:dyDescent="0.25"/>
    <row r="14355" s="3" customFormat="1" x14ac:dyDescent="0.25"/>
    <row r="14356" s="3" customFormat="1" x14ac:dyDescent="0.25"/>
    <row r="14357" s="3" customFormat="1" x14ac:dyDescent="0.25"/>
    <row r="14358" s="3" customFormat="1" x14ac:dyDescent="0.25"/>
    <row r="14359" s="3" customFormat="1" x14ac:dyDescent="0.25"/>
    <row r="14360" s="3" customFormat="1" x14ac:dyDescent="0.25"/>
    <row r="14361" s="3" customFormat="1" x14ac:dyDescent="0.25"/>
    <row r="14362" s="3" customFormat="1" x14ac:dyDescent="0.25"/>
    <row r="14363" s="3" customFormat="1" x14ac:dyDescent="0.25"/>
    <row r="14364" s="3" customFormat="1" x14ac:dyDescent="0.25"/>
    <row r="14365" s="3" customFormat="1" x14ac:dyDescent="0.25"/>
    <row r="14366" s="3" customFormat="1" x14ac:dyDescent="0.25"/>
    <row r="14367" s="3" customFormat="1" x14ac:dyDescent="0.25"/>
    <row r="14368" s="3" customFormat="1" x14ac:dyDescent="0.25"/>
    <row r="14369" s="3" customFormat="1" x14ac:dyDescent="0.25"/>
    <row r="14370" s="3" customFormat="1" x14ac:dyDescent="0.25"/>
    <row r="14371" s="3" customFormat="1" x14ac:dyDescent="0.25"/>
    <row r="14372" s="3" customFormat="1" x14ac:dyDescent="0.25"/>
    <row r="14373" s="3" customFormat="1" x14ac:dyDescent="0.25"/>
    <row r="14374" s="3" customFormat="1" x14ac:dyDescent="0.25"/>
    <row r="14375" s="3" customFormat="1" x14ac:dyDescent="0.25"/>
    <row r="14376" s="3" customFormat="1" x14ac:dyDescent="0.25"/>
    <row r="14377" s="3" customFormat="1" x14ac:dyDescent="0.25"/>
    <row r="14378" s="3" customFormat="1" x14ac:dyDescent="0.25"/>
    <row r="14379" s="3" customFormat="1" x14ac:dyDescent="0.25"/>
    <row r="14380" s="3" customFormat="1" x14ac:dyDescent="0.25"/>
    <row r="14381" s="3" customFormat="1" x14ac:dyDescent="0.25"/>
    <row r="14382" s="3" customFormat="1" x14ac:dyDescent="0.25"/>
    <row r="14383" s="3" customFormat="1" x14ac:dyDescent="0.25"/>
    <row r="14384" s="3" customFormat="1" x14ac:dyDescent="0.25"/>
    <row r="14385" s="3" customFormat="1" x14ac:dyDescent="0.25"/>
    <row r="14386" s="3" customFormat="1" x14ac:dyDescent="0.25"/>
    <row r="14387" s="3" customFormat="1" x14ac:dyDescent="0.25"/>
    <row r="14388" s="3" customFormat="1" x14ac:dyDescent="0.25"/>
    <row r="14389" s="3" customFormat="1" x14ac:dyDescent="0.25"/>
    <row r="14390" s="3" customFormat="1" x14ac:dyDescent="0.25"/>
    <row r="14391" s="3" customFormat="1" x14ac:dyDescent="0.25"/>
    <row r="14392" s="3" customFormat="1" x14ac:dyDescent="0.25"/>
    <row r="14393" s="3" customFormat="1" x14ac:dyDescent="0.25"/>
    <row r="14394" s="3" customFormat="1" x14ac:dyDescent="0.25"/>
    <row r="14395" s="3" customFormat="1" x14ac:dyDescent="0.25"/>
    <row r="14396" s="3" customFormat="1" x14ac:dyDescent="0.25"/>
    <row r="14397" s="3" customFormat="1" x14ac:dyDescent="0.25"/>
    <row r="14398" s="3" customFormat="1" x14ac:dyDescent="0.25"/>
    <row r="14399" s="3" customFormat="1" x14ac:dyDescent="0.25"/>
    <row r="14400" s="3" customFormat="1" x14ac:dyDescent="0.25"/>
    <row r="14401" s="3" customFormat="1" x14ac:dyDescent="0.25"/>
    <row r="14402" s="3" customFormat="1" x14ac:dyDescent="0.25"/>
    <row r="14403" s="3" customFormat="1" x14ac:dyDescent="0.25"/>
    <row r="14404" s="3" customFormat="1" x14ac:dyDescent="0.25"/>
    <row r="14405" s="3" customFormat="1" x14ac:dyDescent="0.25"/>
    <row r="14406" s="3" customFormat="1" x14ac:dyDescent="0.25"/>
    <row r="14407" s="3" customFormat="1" x14ac:dyDescent="0.25"/>
    <row r="14408" s="3" customFormat="1" x14ac:dyDescent="0.25"/>
    <row r="14409" s="3" customFormat="1" x14ac:dyDescent="0.25"/>
    <row r="14410" s="3" customFormat="1" x14ac:dyDescent="0.25"/>
    <row r="14411" s="3" customFormat="1" x14ac:dyDescent="0.25"/>
    <row r="14412" s="3" customFormat="1" x14ac:dyDescent="0.25"/>
    <row r="14413" s="3" customFormat="1" x14ac:dyDescent="0.25"/>
    <row r="14414" s="3" customFormat="1" x14ac:dyDescent="0.25"/>
    <row r="14415" s="3" customFormat="1" x14ac:dyDescent="0.25"/>
    <row r="14416" s="3" customFormat="1" x14ac:dyDescent="0.25"/>
    <row r="14417" s="3" customFormat="1" x14ac:dyDescent="0.25"/>
    <row r="14418" s="3" customFormat="1" x14ac:dyDescent="0.25"/>
    <row r="14419" s="3" customFormat="1" x14ac:dyDescent="0.25"/>
    <row r="14420" s="3" customFormat="1" x14ac:dyDescent="0.25"/>
    <row r="14421" s="3" customFormat="1" x14ac:dyDescent="0.25"/>
    <row r="14422" s="3" customFormat="1" x14ac:dyDescent="0.25"/>
    <row r="14423" s="3" customFormat="1" x14ac:dyDescent="0.25"/>
    <row r="14424" s="3" customFormat="1" x14ac:dyDescent="0.25"/>
    <row r="14425" s="3" customFormat="1" x14ac:dyDescent="0.25"/>
    <row r="14426" s="3" customFormat="1" x14ac:dyDescent="0.25"/>
    <row r="14427" s="3" customFormat="1" x14ac:dyDescent="0.25"/>
    <row r="14428" s="3" customFormat="1" x14ac:dyDescent="0.25"/>
    <row r="14429" s="3" customFormat="1" x14ac:dyDescent="0.25"/>
    <row r="14430" s="3" customFormat="1" x14ac:dyDescent="0.25"/>
    <row r="14431" s="3" customFormat="1" x14ac:dyDescent="0.25"/>
    <row r="14432" s="3" customFormat="1" x14ac:dyDescent="0.25"/>
    <row r="14433" s="3" customFormat="1" x14ac:dyDescent="0.25"/>
    <row r="14434" s="3" customFormat="1" x14ac:dyDescent="0.25"/>
    <row r="14435" s="3" customFormat="1" x14ac:dyDescent="0.25"/>
    <row r="14436" s="3" customFormat="1" x14ac:dyDescent="0.25"/>
    <row r="14437" s="3" customFormat="1" x14ac:dyDescent="0.25"/>
    <row r="14438" s="3" customFormat="1" x14ac:dyDescent="0.25"/>
    <row r="14439" s="3" customFormat="1" x14ac:dyDescent="0.25"/>
    <row r="14440" s="3" customFormat="1" x14ac:dyDescent="0.25"/>
    <row r="14441" s="3" customFormat="1" x14ac:dyDescent="0.25"/>
    <row r="14442" s="3" customFormat="1" x14ac:dyDescent="0.25"/>
    <row r="14443" s="3" customFormat="1" x14ac:dyDescent="0.25"/>
    <row r="14444" s="3" customFormat="1" x14ac:dyDescent="0.25"/>
    <row r="14445" s="3" customFormat="1" x14ac:dyDescent="0.25"/>
    <row r="14446" s="3" customFormat="1" x14ac:dyDescent="0.25"/>
    <row r="14447" s="3" customFormat="1" x14ac:dyDescent="0.25"/>
    <row r="14448" s="3" customFormat="1" x14ac:dyDescent="0.25"/>
    <row r="14449" s="3" customFormat="1" x14ac:dyDescent="0.25"/>
    <row r="14450" s="3" customFormat="1" x14ac:dyDescent="0.25"/>
    <row r="14451" s="3" customFormat="1" x14ac:dyDescent="0.25"/>
    <row r="14452" s="3" customFormat="1" x14ac:dyDescent="0.25"/>
    <row r="14453" s="3" customFormat="1" x14ac:dyDescent="0.25"/>
    <row r="14454" s="3" customFormat="1" x14ac:dyDescent="0.25"/>
    <row r="14455" s="3" customFormat="1" x14ac:dyDescent="0.25"/>
    <row r="14456" s="3" customFormat="1" x14ac:dyDescent="0.25"/>
    <row r="14457" s="3" customFormat="1" x14ac:dyDescent="0.25"/>
    <row r="14458" s="3" customFormat="1" x14ac:dyDescent="0.25"/>
    <row r="14459" s="3" customFormat="1" x14ac:dyDescent="0.25"/>
    <row r="14460" s="3" customFormat="1" x14ac:dyDescent="0.25"/>
    <row r="14461" s="3" customFormat="1" x14ac:dyDescent="0.25"/>
    <row r="14462" s="3" customFormat="1" x14ac:dyDescent="0.25"/>
    <row r="14463" s="3" customFormat="1" x14ac:dyDescent="0.25"/>
    <row r="14464" s="3" customFormat="1" x14ac:dyDescent="0.25"/>
    <row r="14465" s="3" customFormat="1" x14ac:dyDescent="0.25"/>
    <row r="14466" s="3" customFormat="1" x14ac:dyDescent="0.25"/>
    <row r="14467" s="3" customFormat="1" x14ac:dyDescent="0.25"/>
    <row r="14468" s="3" customFormat="1" x14ac:dyDescent="0.25"/>
    <row r="14469" s="3" customFormat="1" x14ac:dyDescent="0.25"/>
    <row r="14470" s="3" customFormat="1" x14ac:dyDescent="0.25"/>
    <row r="14471" s="3" customFormat="1" x14ac:dyDescent="0.25"/>
    <row r="14472" s="3" customFormat="1" x14ac:dyDescent="0.25"/>
    <row r="14473" s="3" customFormat="1" x14ac:dyDescent="0.25"/>
    <row r="14474" s="3" customFormat="1" x14ac:dyDescent="0.25"/>
    <row r="14475" s="3" customFormat="1" x14ac:dyDescent="0.25"/>
    <row r="14476" s="3" customFormat="1" x14ac:dyDescent="0.25"/>
    <row r="14477" s="3" customFormat="1" x14ac:dyDescent="0.25"/>
    <row r="14478" s="3" customFormat="1" x14ac:dyDescent="0.25"/>
    <row r="14479" s="3" customFormat="1" x14ac:dyDescent="0.25"/>
    <row r="14480" s="3" customFormat="1" x14ac:dyDescent="0.25"/>
    <row r="14481" s="3" customFormat="1" x14ac:dyDescent="0.25"/>
    <row r="14482" s="3" customFormat="1" x14ac:dyDescent="0.25"/>
    <row r="14483" s="3" customFormat="1" x14ac:dyDescent="0.25"/>
    <row r="14484" s="3" customFormat="1" x14ac:dyDescent="0.25"/>
    <row r="14485" s="3" customFormat="1" x14ac:dyDescent="0.25"/>
    <row r="14486" s="3" customFormat="1" x14ac:dyDescent="0.25"/>
    <row r="14487" s="3" customFormat="1" x14ac:dyDescent="0.25"/>
    <row r="14488" s="3" customFormat="1" x14ac:dyDescent="0.25"/>
    <row r="14489" s="3" customFormat="1" x14ac:dyDescent="0.25"/>
    <row r="14490" s="3" customFormat="1" x14ac:dyDescent="0.25"/>
    <row r="14491" s="3" customFormat="1" x14ac:dyDescent="0.25"/>
    <row r="14492" s="3" customFormat="1" x14ac:dyDescent="0.25"/>
    <row r="14493" s="3" customFormat="1" x14ac:dyDescent="0.25"/>
    <row r="14494" s="3" customFormat="1" x14ac:dyDescent="0.25"/>
    <row r="14495" s="3" customFormat="1" x14ac:dyDescent="0.25"/>
    <row r="14496" s="3" customFormat="1" x14ac:dyDescent="0.25"/>
    <row r="14497" s="3" customFormat="1" x14ac:dyDescent="0.25"/>
    <row r="14498" s="3" customFormat="1" x14ac:dyDescent="0.25"/>
    <row r="14499" s="3" customFormat="1" x14ac:dyDescent="0.25"/>
    <row r="14500" s="3" customFormat="1" x14ac:dyDescent="0.25"/>
    <row r="14501" s="3" customFormat="1" x14ac:dyDescent="0.25"/>
    <row r="14502" s="3" customFormat="1" x14ac:dyDescent="0.25"/>
    <row r="14503" s="3" customFormat="1" x14ac:dyDescent="0.25"/>
    <row r="14504" s="3" customFormat="1" x14ac:dyDescent="0.25"/>
    <row r="14505" s="3" customFormat="1" x14ac:dyDescent="0.25"/>
    <row r="14506" s="3" customFormat="1" x14ac:dyDescent="0.25"/>
    <row r="14507" s="3" customFormat="1" x14ac:dyDescent="0.25"/>
    <row r="14508" s="3" customFormat="1" x14ac:dyDescent="0.25"/>
    <row r="14509" s="3" customFormat="1" x14ac:dyDescent="0.25"/>
    <row r="14510" s="3" customFormat="1" x14ac:dyDescent="0.25"/>
    <row r="14511" s="3" customFormat="1" x14ac:dyDescent="0.25"/>
    <row r="14512" s="3" customFormat="1" x14ac:dyDescent="0.25"/>
    <row r="14513" s="3" customFormat="1" x14ac:dyDescent="0.25"/>
    <row r="14514" s="3" customFormat="1" x14ac:dyDescent="0.25"/>
    <row r="14515" s="3" customFormat="1" x14ac:dyDescent="0.25"/>
    <row r="14516" s="3" customFormat="1" x14ac:dyDescent="0.25"/>
    <row r="14517" s="3" customFormat="1" x14ac:dyDescent="0.25"/>
    <row r="14518" s="3" customFormat="1" x14ac:dyDescent="0.25"/>
    <row r="14519" s="3" customFormat="1" x14ac:dyDescent="0.25"/>
    <row r="14520" s="3" customFormat="1" x14ac:dyDescent="0.25"/>
    <row r="14521" s="3" customFormat="1" x14ac:dyDescent="0.25"/>
    <row r="14522" s="3" customFormat="1" x14ac:dyDescent="0.25"/>
    <row r="14523" s="3" customFormat="1" x14ac:dyDescent="0.25"/>
    <row r="14524" s="3" customFormat="1" x14ac:dyDescent="0.25"/>
    <row r="14525" s="3" customFormat="1" x14ac:dyDescent="0.25"/>
    <row r="14526" s="3" customFormat="1" x14ac:dyDescent="0.25"/>
    <row r="14527" s="3" customFormat="1" x14ac:dyDescent="0.25"/>
    <row r="14528" s="3" customFormat="1" x14ac:dyDescent="0.25"/>
    <row r="14529" s="3" customFormat="1" x14ac:dyDescent="0.25"/>
    <row r="14530" s="3" customFormat="1" x14ac:dyDescent="0.25"/>
    <row r="14531" s="3" customFormat="1" x14ac:dyDescent="0.25"/>
    <row r="14532" s="3" customFormat="1" x14ac:dyDescent="0.25"/>
    <row r="14533" s="3" customFormat="1" x14ac:dyDescent="0.25"/>
    <row r="14534" s="3" customFormat="1" x14ac:dyDescent="0.25"/>
    <row r="14535" s="3" customFormat="1" x14ac:dyDescent="0.25"/>
    <row r="14536" s="3" customFormat="1" x14ac:dyDescent="0.25"/>
    <row r="14537" s="3" customFormat="1" x14ac:dyDescent="0.25"/>
    <row r="14538" s="3" customFormat="1" x14ac:dyDescent="0.25"/>
    <row r="14539" s="3" customFormat="1" x14ac:dyDescent="0.25"/>
    <row r="14540" s="3" customFormat="1" x14ac:dyDescent="0.25"/>
    <row r="14541" s="3" customFormat="1" x14ac:dyDescent="0.25"/>
    <row r="14542" s="3" customFormat="1" x14ac:dyDescent="0.25"/>
    <row r="14543" s="3" customFormat="1" x14ac:dyDescent="0.25"/>
    <row r="14544" s="3" customFormat="1" x14ac:dyDescent="0.25"/>
    <row r="14545" s="3" customFormat="1" x14ac:dyDescent="0.25"/>
    <row r="14546" s="3" customFormat="1" x14ac:dyDescent="0.25"/>
    <row r="14547" s="3" customFormat="1" x14ac:dyDescent="0.25"/>
    <row r="14548" s="3" customFormat="1" x14ac:dyDescent="0.25"/>
    <row r="14549" s="3" customFormat="1" x14ac:dyDescent="0.25"/>
    <row r="14550" s="3" customFormat="1" x14ac:dyDescent="0.25"/>
    <row r="14551" s="3" customFormat="1" x14ac:dyDescent="0.25"/>
    <row r="14552" s="3" customFormat="1" x14ac:dyDescent="0.25"/>
    <row r="14553" s="3" customFormat="1" x14ac:dyDescent="0.25"/>
    <row r="14554" s="3" customFormat="1" x14ac:dyDescent="0.25"/>
    <row r="14555" s="3" customFormat="1" x14ac:dyDescent="0.25"/>
    <row r="14556" s="3" customFormat="1" x14ac:dyDescent="0.25"/>
    <row r="14557" s="3" customFormat="1" x14ac:dyDescent="0.25"/>
    <row r="14558" s="3" customFormat="1" x14ac:dyDescent="0.25"/>
    <row r="14559" s="3" customFormat="1" x14ac:dyDescent="0.25"/>
    <row r="14560" s="3" customFormat="1" x14ac:dyDescent="0.25"/>
    <row r="14561" s="3" customFormat="1" x14ac:dyDescent="0.25"/>
    <row r="14562" s="3" customFormat="1" x14ac:dyDescent="0.25"/>
    <row r="14563" s="3" customFormat="1" x14ac:dyDescent="0.25"/>
    <row r="14564" s="3" customFormat="1" x14ac:dyDescent="0.25"/>
    <row r="14565" s="3" customFormat="1" x14ac:dyDescent="0.25"/>
    <row r="14566" s="3" customFormat="1" x14ac:dyDescent="0.25"/>
    <row r="14567" s="3" customFormat="1" x14ac:dyDescent="0.25"/>
    <row r="14568" s="3" customFormat="1" x14ac:dyDescent="0.25"/>
    <row r="14569" s="3" customFormat="1" x14ac:dyDescent="0.25"/>
    <row r="14570" s="3" customFormat="1" x14ac:dyDescent="0.25"/>
    <row r="14571" s="3" customFormat="1" x14ac:dyDescent="0.25"/>
    <row r="14572" s="3" customFormat="1" x14ac:dyDescent="0.25"/>
    <row r="14573" s="3" customFormat="1" x14ac:dyDescent="0.25"/>
    <row r="14574" s="3" customFormat="1" x14ac:dyDescent="0.25"/>
    <row r="14575" s="3" customFormat="1" x14ac:dyDescent="0.25"/>
    <row r="14576" s="3" customFormat="1" x14ac:dyDescent="0.25"/>
    <row r="14577" s="3" customFormat="1" x14ac:dyDescent="0.25"/>
    <row r="14578" s="3" customFormat="1" x14ac:dyDescent="0.25"/>
    <row r="14579" s="3" customFormat="1" x14ac:dyDescent="0.25"/>
    <row r="14580" s="3" customFormat="1" x14ac:dyDescent="0.25"/>
    <row r="14581" s="3" customFormat="1" x14ac:dyDescent="0.25"/>
    <row r="14582" s="3" customFormat="1" x14ac:dyDescent="0.25"/>
    <row r="14583" s="3" customFormat="1" x14ac:dyDescent="0.25"/>
    <row r="14584" s="3" customFormat="1" x14ac:dyDescent="0.25"/>
    <row r="14585" s="3" customFormat="1" x14ac:dyDescent="0.25"/>
    <row r="14586" s="3" customFormat="1" x14ac:dyDescent="0.25"/>
    <row r="14587" s="3" customFormat="1" x14ac:dyDescent="0.25"/>
    <row r="14588" s="3" customFormat="1" x14ac:dyDescent="0.25"/>
    <row r="14589" s="3" customFormat="1" x14ac:dyDescent="0.25"/>
    <row r="14590" s="3" customFormat="1" x14ac:dyDescent="0.25"/>
    <row r="14591" s="3" customFormat="1" x14ac:dyDescent="0.25"/>
    <row r="14592" s="3" customFormat="1" x14ac:dyDescent="0.25"/>
    <row r="14593" s="3" customFormat="1" x14ac:dyDescent="0.25"/>
    <row r="14594" s="3" customFormat="1" x14ac:dyDescent="0.25"/>
    <row r="14595" s="3" customFormat="1" x14ac:dyDescent="0.25"/>
    <row r="14596" s="3" customFormat="1" x14ac:dyDescent="0.25"/>
    <row r="14597" s="3" customFormat="1" x14ac:dyDescent="0.25"/>
    <row r="14598" s="3" customFormat="1" x14ac:dyDescent="0.25"/>
    <row r="14599" s="3" customFormat="1" x14ac:dyDescent="0.25"/>
    <row r="14600" s="3" customFormat="1" x14ac:dyDescent="0.25"/>
    <row r="14601" s="3" customFormat="1" x14ac:dyDescent="0.25"/>
    <row r="14602" s="3" customFormat="1" x14ac:dyDescent="0.25"/>
    <row r="14603" s="3" customFormat="1" x14ac:dyDescent="0.25"/>
    <row r="14604" s="3" customFormat="1" x14ac:dyDescent="0.25"/>
    <row r="14605" s="3" customFormat="1" x14ac:dyDescent="0.25"/>
    <row r="14606" s="3" customFormat="1" x14ac:dyDescent="0.25"/>
    <row r="14607" s="3" customFormat="1" x14ac:dyDescent="0.25"/>
    <row r="14608" s="3" customFormat="1" x14ac:dyDescent="0.25"/>
    <row r="14609" s="3" customFormat="1" x14ac:dyDescent="0.25"/>
    <row r="14610" s="3" customFormat="1" x14ac:dyDescent="0.25"/>
    <row r="14611" s="3" customFormat="1" x14ac:dyDescent="0.25"/>
    <row r="14612" s="3" customFormat="1" x14ac:dyDescent="0.25"/>
    <row r="14613" s="3" customFormat="1" x14ac:dyDescent="0.25"/>
    <row r="14614" s="3" customFormat="1" x14ac:dyDescent="0.25"/>
    <row r="14615" s="3" customFormat="1" x14ac:dyDescent="0.25"/>
    <row r="14616" s="3" customFormat="1" x14ac:dyDescent="0.25"/>
    <row r="14617" s="3" customFormat="1" x14ac:dyDescent="0.25"/>
    <row r="14618" s="3" customFormat="1" x14ac:dyDescent="0.25"/>
    <row r="14619" s="3" customFormat="1" x14ac:dyDescent="0.25"/>
    <row r="14620" s="3" customFormat="1" x14ac:dyDescent="0.25"/>
    <row r="14621" s="3" customFormat="1" x14ac:dyDescent="0.25"/>
    <row r="14622" s="3" customFormat="1" x14ac:dyDescent="0.25"/>
    <row r="14623" s="3" customFormat="1" x14ac:dyDescent="0.25"/>
    <row r="14624" s="3" customFormat="1" x14ac:dyDescent="0.25"/>
    <row r="14625" s="3" customFormat="1" x14ac:dyDescent="0.25"/>
    <row r="14626" s="3" customFormat="1" x14ac:dyDescent="0.25"/>
    <row r="14627" s="3" customFormat="1" x14ac:dyDescent="0.25"/>
    <row r="14628" s="3" customFormat="1" x14ac:dyDescent="0.25"/>
    <row r="14629" s="3" customFormat="1" x14ac:dyDescent="0.25"/>
    <row r="14630" s="3" customFormat="1" x14ac:dyDescent="0.25"/>
    <row r="14631" s="3" customFormat="1" x14ac:dyDescent="0.25"/>
    <row r="14632" s="3" customFormat="1" x14ac:dyDescent="0.25"/>
    <row r="14633" s="3" customFormat="1" x14ac:dyDescent="0.25"/>
    <row r="14634" s="3" customFormat="1" x14ac:dyDescent="0.25"/>
    <row r="14635" s="3" customFormat="1" x14ac:dyDescent="0.25"/>
    <row r="14636" s="3" customFormat="1" x14ac:dyDescent="0.25"/>
    <row r="14637" s="3" customFormat="1" x14ac:dyDescent="0.25"/>
    <row r="14638" s="3" customFormat="1" x14ac:dyDescent="0.25"/>
    <row r="14639" s="3" customFormat="1" x14ac:dyDescent="0.25"/>
    <row r="14640" s="3" customFormat="1" x14ac:dyDescent="0.25"/>
    <row r="14641" s="3" customFormat="1" x14ac:dyDescent="0.25"/>
    <row r="14642" s="3" customFormat="1" x14ac:dyDescent="0.25"/>
    <row r="14643" s="3" customFormat="1" x14ac:dyDescent="0.25"/>
    <row r="14644" s="3" customFormat="1" x14ac:dyDescent="0.25"/>
    <row r="14645" s="3" customFormat="1" x14ac:dyDescent="0.25"/>
    <row r="14646" s="3" customFormat="1" x14ac:dyDescent="0.25"/>
    <row r="14647" s="3" customFormat="1" x14ac:dyDescent="0.25"/>
    <row r="14648" s="3" customFormat="1" x14ac:dyDescent="0.25"/>
    <row r="14649" s="3" customFormat="1" x14ac:dyDescent="0.25"/>
    <row r="14650" s="3" customFormat="1" x14ac:dyDescent="0.25"/>
    <row r="14651" s="3" customFormat="1" x14ac:dyDescent="0.25"/>
    <row r="14652" s="3" customFormat="1" x14ac:dyDescent="0.25"/>
    <row r="14653" s="3" customFormat="1" x14ac:dyDescent="0.25"/>
    <row r="14654" s="3" customFormat="1" x14ac:dyDescent="0.25"/>
    <row r="14655" s="3" customFormat="1" x14ac:dyDescent="0.25"/>
    <row r="14656" s="3" customFormat="1" x14ac:dyDescent="0.25"/>
    <row r="14657" s="3" customFormat="1" x14ac:dyDescent="0.25"/>
    <row r="14658" s="3" customFormat="1" x14ac:dyDescent="0.25"/>
    <row r="14659" s="3" customFormat="1" x14ac:dyDescent="0.25"/>
    <row r="14660" s="3" customFormat="1" x14ac:dyDescent="0.25"/>
    <row r="14661" s="3" customFormat="1" x14ac:dyDescent="0.25"/>
    <row r="14662" s="3" customFormat="1" x14ac:dyDescent="0.25"/>
    <row r="14663" s="3" customFormat="1" x14ac:dyDescent="0.25"/>
    <row r="14664" s="3" customFormat="1" x14ac:dyDescent="0.25"/>
    <row r="14665" s="3" customFormat="1" x14ac:dyDescent="0.25"/>
    <row r="14666" s="3" customFormat="1" x14ac:dyDescent="0.25"/>
    <row r="14667" s="3" customFormat="1" x14ac:dyDescent="0.25"/>
    <row r="14668" s="3" customFormat="1" x14ac:dyDescent="0.25"/>
    <row r="14669" s="3" customFormat="1" x14ac:dyDescent="0.25"/>
    <row r="14670" s="3" customFormat="1" x14ac:dyDescent="0.25"/>
    <row r="14671" s="3" customFormat="1" x14ac:dyDescent="0.25"/>
    <row r="14672" s="3" customFormat="1" x14ac:dyDescent="0.25"/>
    <row r="14673" s="3" customFormat="1" x14ac:dyDescent="0.25"/>
    <row r="14674" s="3" customFormat="1" x14ac:dyDescent="0.25"/>
    <row r="14675" s="3" customFormat="1" x14ac:dyDescent="0.25"/>
    <row r="14676" s="3" customFormat="1" x14ac:dyDescent="0.25"/>
    <row r="14677" s="3" customFormat="1" x14ac:dyDescent="0.25"/>
    <row r="14678" s="3" customFormat="1" x14ac:dyDescent="0.25"/>
    <row r="14679" s="3" customFormat="1" x14ac:dyDescent="0.25"/>
    <row r="14680" s="3" customFormat="1" x14ac:dyDescent="0.25"/>
    <row r="14681" s="3" customFormat="1" x14ac:dyDescent="0.25"/>
    <row r="14682" s="3" customFormat="1" x14ac:dyDescent="0.25"/>
    <row r="14683" s="3" customFormat="1" x14ac:dyDescent="0.25"/>
    <row r="14684" s="3" customFormat="1" x14ac:dyDescent="0.25"/>
    <row r="14685" s="3" customFormat="1" x14ac:dyDescent="0.25"/>
    <row r="14686" s="3" customFormat="1" x14ac:dyDescent="0.25"/>
    <row r="14687" s="3" customFormat="1" x14ac:dyDescent="0.25"/>
    <row r="14688" s="3" customFormat="1" x14ac:dyDescent="0.25"/>
    <row r="14689" s="3" customFormat="1" x14ac:dyDescent="0.25"/>
    <row r="14690" s="3" customFormat="1" x14ac:dyDescent="0.25"/>
    <row r="14691" s="3" customFormat="1" x14ac:dyDescent="0.25"/>
    <row r="14692" s="3" customFormat="1" x14ac:dyDescent="0.25"/>
    <row r="14693" s="3" customFormat="1" x14ac:dyDescent="0.25"/>
    <row r="14694" s="3" customFormat="1" x14ac:dyDescent="0.25"/>
    <row r="14695" s="3" customFormat="1" x14ac:dyDescent="0.25"/>
    <row r="14696" s="3" customFormat="1" x14ac:dyDescent="0.25"/>
    <row r="14697" s="3" customFormat="1" x14ac:dyDescent="0.25"/>
    <row r="14698" s="3" customFormat="1" x14ac:dyDescent="0.25"/>
    <row r="14699" s="3" customFormat="1" x14ac:dyDescent="0.25"/>
    <row r="14700" s="3" customFormat="1" x14ac:dyDescent="0.25"/>
    <row r="14701" s="3" customFormat="1" x14ac:dyDescent="0.25"/>
    <row r="14702" s="3" customFormat="1" x14ac:dyDescent="0.25"/>
    <row r="14703" s="3" customFormat="1" x14ac:dyDescent="0.25"/>
    <row r="14704" s="3" customFormat="1" x14ac:dyDescent="0.25"/>
    <row r="14705" s="3" customFormat="1" x14ac:dyDescent="0.25"/>
    <row r="14706" s="3" customFormat="1" x14ac:dyDescent="0.25"/>
    <row r="14707" s="3" customFormat="1" x14ac:dyDescent="0.25"/>
    <row r="14708" s="3" customFormat="1" x14ac:dyDescent="0.25"/>
    <row r="14709" s="3" customFormat="1" x14ac:dyDescent="0.25"/>
    <row r="14710" s="3" customFormat="1" x14ac:dyDescent="0.25"/>
    <row r="14711" s="3" customFormat="1" x14ac:dyDescent="0.25"/>
    <row r="14712" s="3" customFormat="1" x14ac:dyDescent="0.25"/>
    <row r="14713" s="3" customFormat="1" x14ac:dyDescent="0.25"/>
    <row r="14714" s="3" customFormat="1" x14ac:dyDescent="0.25"/>
    <row r="14715" s="3" customFormat="1" x14ac:dyDescent="0.25"/>
    <row r="14716" s="3" customFormat="1" x14ac:dyDescent="0.25"/>
    <row r="14717" s="3" customFormat="1" x14ac:dyDescent="0.25"/>
    <row r="14718" s="3" customFormat="1" x14ac:dyDescent="0.25"/>
    <row r="14719" s="3" customFormat="1" x14ac:dyDescent="0.25"/>
    <row r="14720" s="3" customFormat="1" x14ac:dyDescent="0.25"/>
    <row r="14721" s="3" customFormat="1" x14ac:dyDescent="0.25"/>
    <row r="14722" s="3" customFormat="1" x14ac:dyDescent="0.25"/>
    <row r="14723" s="3" customFormat="1" x14ac:dyDescent="0.25"/>
    <row r="14724" s="3" customFormat="1" x14ac:dyDescent="0.25"/>
    <row r="14725" s="3" customFormat="1" x14ac:dyDescent="0.25"/>
    <row r="14726" s="3" customFormat="1" x14ac:dyDescent="0.25"/>
    <row r="14727" s="3" customFormat="1" x14ac:dyDescent="0.25"/>
    <row r="14728" s="3" customFormat="1" x14ac:dyDescent="0.25"/>
    <row r="14729" s="3" customFormat="1" x14ac:dyDescent="0.25"/>
    <row r="14730" s="3" customFormat="1" x14ac:dyDescent="0.25"/>
    <row r="14731" s="3" customFormat="1" x14ac:dyDescent="0.25"/>
    <row r="14732" s="3" customFormat="1" x14ac:dyDescent="0.25"/>
    <row r="14733" s="3" customFormat="1" x14ac:dyDescent="0.25"/>
    <row r="14734" s="3" customFormat="1" x14ac:dyDescent="0.25"/>
    <row r="14735" s="3" customFormat="1" x14ac:dyDescent="0.25"/>
    <row r="14736" s="3" customFormat="1" x14ac:dyDescent="0.25"/>
    <row r="14737" s="3" customFormat="1" x14ac:dyDescent="0.25"/>
    <row r="14738" s="3" customFormat="1" x14ac:dyDescent="0.25"/>
    <row r="14739" s="3" customFormat="1" x14ac:dyDescent="0.25"/>
    <row r="14740" s="3" customFormat="1" x14ac:dyDescent="0.25"/>
    <row r="14741" s="3" customFormat="1" x14ac:dyDescent="0.25"/>
    <row r="14742" s="3" customFormat="1" x14ac:dyDescent="0.25"/>
    <row r="14743" s="3" customFormat="1" x14ac:dyDescent="0.25"/>
    <row r="14744" s="3" customFormat="1" x14ac:dyDescent="0.25"/>
    <row r="14745" s="3" customFormat="1" x14ac:dyDescent="0.25"/>
    <row r="14746" s="3" customFormat="1" x14ac:dyDescent="0.25"/>
    <row r="14747" s="3" customFormat="1" x14ac:dyDescent="0.25"/>
    <row r="14748" s="3" customFormat="1" x14ac:dyDescent="0.25"/>
    <row r="14749" s="3" customFormat="1" x14ac:dyDescent="0.25"/>
    <row r="14750" s="3" customFormat="1" x14ac:dyDescent="0.25"/>
    <row r="14751" s="3" customFormat="1" x14ac:dyDescent="0.25"/>
    <row r="14752" s="3" customFormat="1" x14ac:dyDescent="0.25"/>
    <row r="14753" s="3" customFormat="1" x14ac:dyDescent="0.25"/>
    <row r="14754" s="3" customFormat="1" x14ac:dyDescent="0.25"/>
    <row r="14755" s="3" customFormat="1" x14ac:dyDescent="0.25"/>
    <row r="14756" s="3" customFormat="1" x14ac:dyDescent="0.25"/>
    <row r="14757" s="3" customFormat="1" x14ac:dyDescent="0.25"/>
    <row r="14758" s="3" customFormat="1" x14ac:dyDescent="0.25"/>
    <row r="14759" s="3" customFormat="1" x14ac:dyDescent="0.25"/>
    <row r="14760" s="3" customFormat="1" x14ac:dyDescent="0.25"/>
    <row r="14761" s="3" customFormat="1" x14ac:dyDescent="0.25"/>
    <row r="14762" s="3" customFormat="1" x14ac:dyDescent="0.25"/>
    <row r="14763" s="3" customFormat="1" x14ac:dyDescent="0.25"/>
    <row r="14764" s="3" customFormat="1" x14ac:dyDescent="0.25"/>
    <row r="14765" s="3" customFormat="1" x14ac:dyDescent="0.25"/>
    <row r="14766" s="3" customFormat="1" x14ac:dyDescent="0.25"/>
    <row r="14767" s="3" customFormat="1" x14ac:dyDescent="0.25"/>
    <row r="14768" s="3" customFormat="1" x14ac:dyDescent="0.25"/>
    <row r="14769" s="3" customFormat="1" x14ac:dyDescent="0.25"/>
    <row r="14770" s="3" customFormat="1" x14ac:dyDescent="0.25"/>
    <row r="14771" s="3" customFormat="1" x14ac:dyDescent="0.25"/>
    <row r="14772" s="3" customFormat="1" x14ac:dyDescent="0.25"/>
    <row r="14773" s="3" customFormat="1" x14ac:dyDescent="0.25"/>
    <row r="14774" s="3" customFormat="1" x14ac:dyDescent="0.25"/>
    <row r="14775" s="3" customFormat="1" x14ac:dyDescent="0.25"/>
    <row r="14776" s="3" customFormat="1" x14ac:dyDescent="0.25"/>
    <row r="14777" s="3" customFormat="1" x14ac:dyDescent="0.25"/>
    <row r="14778" s="3" customFormat="1" x14ac:dyDescent="0.25"/>
    <row r="14779" s="3" customFormat="1" x14ac:dyDescent="0.25"/>
    <row r="14780" s="3" customFormat="1" x14ac:dyDescent="0.25"/>
    <row r="14781" s="3" customFormat="1" x14ac:dyDescent="0.25"/>
    <row r="14782" s="3" customFormat="1" x14ac:dyDescent="0.25"/>
    <row r="14783" s="3" customFormat="1" x14ac:dyDescent="0.25"/>
    <row r="14784" s="3" customFormat="1" x14ac:dyDescent="0.25"/>
    <row r="14785" s="3" customFormat="1" x14ac:dyDescent="0.25"/>
    <row r="14786" s="3" customFormat="1" x14ac:dyDescent="0.25"/>
    <row r="14787" s="3" customFormat="1" x14ac:dyDescent="0.25"/>
    <row r="14788" s="3" customFormat="1" x14ac:dyDescent="0.25"/>
    <row r="14789" s="3" customFormat="1" x14ac:dyDescent="0.25"/>
    <row r="14790" s="3" customFormat="1" x14ac:dyDescent="0.25"/>
    <row r="14791" s="3" customFormat="1" x14ac:dyDescent="0.25"/>
    <row r="14792" s="3" customFormat="1" x14ac:dyDescent="0.25"/>
    <row r="14793" s="3" customFormat="1" x14ac:dyDescent="0.25"/>
    <row r="14794" s="3" customFormat="1" x14ac:dyDescent="0.25"/>
    <row r="14795" s="3" customFormat="1" x14ac:dyDescent="0.25"/>
    <row r="14796" s="3" customFormat="1" x14ac:dyDescent="0.25"/>
    <row r="14797" s="3" customFormat="1" x14ac:dyDescent="0.25"/>
    <row r="14798" s="3" customFormat="1" x14ac:dyDescent="0.25"/>
    <row r="14799" s="3" customFormat="1" x14ac:dyDescent="0.25"/>
    <row r="14800" s="3" customFormat="1" x14ac:dyDescent="0.25"/>
    <row r="14801" s="3" customFormat="1" x14ac:dyDescent="0.25"/>
    <row r="14802" s="3" customFormat="1" x14ac:dyDescent="0.25"/>
    <row r="14803" s="3" customFormat="1" x14ac:dyDescent="0.25"/>
    <row r="14804" s="3" customFormat="1" x14ac:dyDescent="0.25"/>
    <row r="14805" s="3" customFormat="1" x14ac:dyDescent="0.25"/>
    <row r="14806" s="3" customFormat="1" x14ac:dyDescent="0.25"/>
    <row r="14807" s="3" customFormat="1" x14ac:dyDescent="0.25"/>
    <row r="14808" s="3" customFormat="1" x14ac:dyDescent="0.25"/>
    <row r="14809" s="3" customFormat="1" x14ac:dyDescent="0.25"/>
    <row r="14810" s="3" customFormat="1" x14ac:dyDescent="0.25"/>
    <row r="14811" s="3" customFormat="1" x14ac:dyDescent="0.25"/>
    <row r="14812" s="3" customFormat="1" x14ac:dyDescent="0.25"/>
    <row r="14813" s="3" customFormat="1" x14ac:dyDescent="0.25"/>
    <row r="14814" s="3" customFormat="1" x14ac:dyDescent="0.25"/>
    <row r="14815" s="3" customFormat="1" x14ac:dyDescent="0.25"/>
    <row r="14816" s="3" customFormat="1" x14ac:dyDescent="0.25"/>
    <row r="14817" s="3" customFormat="1" x14ac:dyDescent="0.25"/>
    <row r="14818" s="3" customFormat="1" x14ac:dyDescent="0.25"/>
    <row r="14819" s="3" customFormat="1" x14ac:dyDescent="0.25"/>
    <row r="14820" s="3" customFormat="1" x14ac:dyDescent="0.25"/>
    <row r="14821" s="3" customFormat="1" x14ac:dyDescent="0.25"/>
    <row r="14822" s="3" customFormat="1" x14ac:dyDescent="0.25"/>
    <row r="14823" s="3" customFormat="1" x14ac:dyDescent="0.25"/>
    <row r="14824" s="3" customFormat="1" x14ac:dyDescent="0.25"/>
    <row r="14825" s="3" customFormat="1" x14ac:dyDescent="0.25"/>
    <row r="14826" s="3" customFormat="1" x14ac:dyDescent="0.25"/>
    <row r="14827" s="3" customFormat="1" x14ac:dyDescent="0.25"/>
    <row r="14828" s="3" customFormat="1" x14ac:dyDescent="0.25"/>
    <row r="14829" s="3" customFormat="1" x14ac:dyDescent="0.25"/>
    <row r="14830" s="3" customFormat="1" x14ac:dyDescent="0.25"/>
    <row r="14831" s="3" customFormat="1" x14ac:dyDescent="0.25"/>
    <row r="14832" s="3" customFormat="1" x14ac:dyDescent="0.25"/>
    <row r="14833" s="3" customFormat="1" x14ac:dyDescent="0.25"/>
    <row r="14834" s="3" customFormat="1" x14ac:dyDescent="0.25"/>
    <row r="14835" s="3" customFormat="1" x14ac:dyDescent="0.25"/>
    <row r="14836" s="3" customFormat="1" x14ac:dyDescent="0.25"/>
    <row r="14837" s="3" customFormat="1" x14ac:dyDescent="0.25"/>
    <row r="14838" s="3" customFormat="1" x14ac:dyDescent="0.25"/>
    <row r="14839" s="3" customFormat="1" x14ac:dyDescent="0.25"/>
    <row r="14840" s="3" customFormat="1" x14ac:dyDescent="0.25"/>
    <row r="14841" s="3" customFormat="1" x14ac:dyDescent="0.25"/>
    <row r="14842" s="3" customFormat="1" x14ac:dyDescent="0.25"/>
    <row r="14843" s="3" customFormat="1" x14ac:dyDescent="0.25"/>
    <row r="14844" s="3" customFormat="1" x14ac:dyDescent="0.25"/>
    <row r="14845" s="3" customFormat="1" x14ac:dyDescent="0.25"/>
    <row r="14846" s="3" customFormat="1" x14ac:dyDescent="0.25"/>
    <row r="14847" s="3" customFormat="1" x14ac:dyDescent="0.25"/>
    <row r="14848" s="3" customFormat="1" x14ac:dyDescent="0.25"/>
    <row r="14849" s="3" customFormat="1" x14ac:dyDescent="0.25"/>
    <row r="14850" s="3" customFormat="1" x14ac:dyDescent="0.25"/>
    <row r="14851" s="3" customFormat="1" x14ac:dyDescent="0.25"/>
    <row r="14852" s="3" customFormat="1" x14ac:dyDescent="0.25"/>
    <row r="14853" s="3" customFormat="1" x14ac:dyDescent="0.25"/>
    <row r="14854" s="3" customFormat="1" x14ac:dyDescent="0.25"/>
    <row r="14855" s="3" customFormat="1" x14ac:dyDescent="0.25"/>
    <row r="14856" s="3" customFormat="1" x14ac:dyDescent="0.25"/>
    <row r="14857" s="3" customFormat="1" x14ac:dyDescent="0.25"/>
    <row r="14858" s="3" customFormat="1" x14ac:dyDescent="0.25"/>
    <row r="14859" s="3" customFormat="1" x14ac:dyDescent="0.25"/>
    <row r="14860" s="3" customFormat="1" x14ac:dyDescent="0.25"/>
    <row r="14861" s="3" customFormat="1" x14ac:dyDescent="0.25"/>
    <row r="14862" s="3" customFormat="1" x14ac:dyDescent="0.25"/>
    <row r="14863" s="3" customFormat="1" x14ac:dyDescent="0.25"/>
    <row r="14864" s="3" customFormat="1" x14ac:dyDescent="0.25"/>
    <row r="14865" s="3" customFormat="1" x14ac:dyDescent="0.25"/>
    <row r="14866" s="3" customFormat="1" x14ac:dyDescent="0.25"/>
    <row r="14867" s="3" customFormat="1" x14ac:dyDescent="0.25"/>
    <row r="14868" s="3" customFormat="1" x14ac:dyDescent="0.25"/>
    <row r="14869" s="3" customFormat="1" x14ac:dyDescent="0.25"/>
    <row r="14870" s="3" customFormat="1" x14ac:dyDescent="0.25"/>
    <row r="14871" s="3" customFormat="1" x14ac:dyDescent="0.25"/>
    <row r="14872" s="3" customFormat="1" x14ac:dyDescent="0.25"/>
    <row r="14873" s="3" customFormat="1" x14ac:dyDescent="0.25"/>
    <row r="14874" s="3" customFormat="1" x14ac:dyDescent="0.25"/>
    <row r="14875" s="3" customFormat="1" x14ac:dyDescent="0.25"/>
    <row r="14876" s="3" customFormat="1" x14ac:dyDescent="0.25"/>
    <row r="14877" s="3" customFormat="1" x14ac:dyDescent="0.25"/>
    <row r="14878" s="3" customFormat="1" x14ac:dyDescent="0.25"/>
    <row r="14879" s="3" customFormat="1" x14ac:dyDescent="0.25"/>
    <row r="14880" s="3" customFormat="1" x14ac:dyDescent="0.25"/>
    <row r="14881" s="3" customFormat="1" x14ac:dyDescent="0.25"/>
    <row r="14882" s="3" customFormat="1" x14ac:dyDescent="0.25"/>
    <row r="14883" s="3" customFormat="1" x14ac:dyDescent="0.25"/>
    <row r="14884" s="3" customFormat="1" x14ac:dyDescent="0.25"/>
    <row r="14885" s="3" customFormat="1" x14ac:dyDescent="0.25"/>
    <row r="14886" s="3" customFormat="1" x14ac:dyDescent="0.25"/>
    <row r="14887" s="3" customFormat="1" x14ac:dyDescent="0.25"/>
    <row r="14888" s="3" customFormat="1" x14ac:dyDescent="0.25"/>
    <row r="14889" s="3" customFormat="1" x14ac:dyDescent="0.25"/>
    <row r="14890" s="3" customFormat="1" x14ac:dyDescent="0.25"/>
    <row r="14891" s="3" customFormat="1" x14ac:dyDescent="0.25"/>
    <row r="14892" s="3" customFormat="1" x14ac:dyDescent="0.25"/>
    <row r="14893" s="3" customFormat="1" x14ac:dyDescent="0.25"/>
    <row r="14894" s="3" customFormat="1" x14ac:dyDescent="0.25"/>
    <row r="14895" s="3" customFormat="1" x14ac:dyDescent="0.25"/>
    <row r="14896" s="3" customFormat="1" x14ac:dyDescent="0.25"/>
    <row r="14897" s="3" customFormat="1" x14ac:dyDescent="0.25"/>
    <row r="14898" s="3" customFormat="1" x14ac:dyDescent="0.25"/>
    <row r="14899" s="3" customFormat="1" x14ac:dyDescent="0.25"/>
    <row r="14900" s="3" customFormat="1" x14ac:dyDescent="0.25"/>
    <row r="14901" s="3" customFormat="1" x14ac:dyDescent="0.25"/>
    <row r="14902" s="3" customFormat="1" x14ac:dyDescent="0.25"/>
    <row r="14903" s="3" customFormat="1" x14ac:dyDescent="0.25"/>
    <row r="14904" s="3" customFormat="1" x14ac:dyDescent="0.25"/>
    <row r="14905" s="3" customFormat="1" x14ac:dyDescent="0.25"/>
    <row r="14906" s="3" customFormat="1" x14ac:dyDescent="0.25"/>
    <row r="14907" s="3" customFormat="1" x14ac:dyDescent="0.25"/>
    <row r="14908" s="3" customFormat="1" x14ac:dyDescent="0.25"/>
    <row r="14909" s="3" customFormat="1" x14ac:dyDescent="0.25"/>
    <row r="14910" s="3" customFormat="1" x14ac:dyDescent="0.25"/>
    <row r="14911" s="3" customFormat="1" x14ac:dyDescent="0.25"/>
    <row r="14912" s="3" customFormat="1" x14ac:dyDescent="0.25"/>
    <row r="14913" s="3" customFormat="1" x14ac:dyDescent="0.25"/>
    <row r="14914" s="3" customFormat="1" x14ac:dyDescent="0.25"/>
    <row r="14915" s="3" customFormat="1" x14ac:dyDescent="0.25"/>
    <row r="14916" s="3" customFormat="1" x14ac:dyDescent="0.25"/>
    <row r="14917" s="3" customFormat="1" x14ac:dyDescent="0.25"/>
    <row r="14918" s="3" customFormat="1" x14ac:dyDescent="0.25"/>
    <row r="14919" s="3" customFormat="1" x14ac:dyDescent="0.25"/>
    <row r="14920" s="3" customFormat="1" x14ac:dyDescent="0.25"/>
    <row r="14921" s="3" customFormat="1" x14ac:dyDescent="0.25"/>
    <row r="14922" s="3" customFormat="1" x14ac:dyDescent="0.25"/>
    <row r="14923" s="3" customFormat="1" x14ac:dyDescent="0.25"/>
    <row r="14924" s="3" customFormat="1" x14ac:dyDescent="0.25"/>
    <row r="14925" s="3" customFormat="1" x14ac:dyDescent="0.25"/>
    <row r="14926" s="3" customFormat="1" x14ac:dyDescent="0.25"/>
    <row r="14927" s="3" customFormat="1" x14ac:dyDescent="0.25"/>
    <row r="14928" s="3" customFormat="1" x14ac:dyDescent="0.25"/>
    <row r="14929" s="3" customFormat="1" x14ac:dyDescent="0.25"/>
    <row r="14930" s="3" customFormat="1" x14ac:dyDescent="0.25"/>
    <row r="14931" s="3" customFormat="1" x14ac:dyDescent="0.25"/>
    <row r="14932" s="3" customFormat="1" x14ac:dyDescent="0.25"/>
    <row r="14933" s="3" customFormat="1" x14ac:dyDescent="0.25"/>
    <row r="14934" s="3" customFormat="1" x14ac:dyDescent="0.25"/>
    <row r="14935" s="3" customFormat="1" x14ac:dyDescent="0.25"/>
    <row r="14936" s="3" customFormat="1" x14ac:dyDescent="0.25"/>
    <row r="14937" s="3" customFormat="1" x14ac:dyDescent="0.25"/>
    <row r="14938" s="3" customFormat="1" x14ac:dyDescent="0.25"/>
    <row r="14939" s="3" customFormat="1" x14ac:dyDescent="0.25"/>
    <row r="14940" s="3" customFormat="1" x14ac:dyDescent="0.25"/>
    <row r="14941" s="3" customFormat="1" x14ac:dyDescent="0.25"/>
    <row r="14942" s="3" customFormat="1" x14ac:dyDescent="0.25"/>
    <row r="14943" s="3" customFormat="1" x14ac:dyDescent="0.25"/>
    <row r="14944" s="3" customFormat="1" x14ac:dyDescent="0.25"/>
    <row r="14945" s="3" customFormat="1" x14ac:dyDescent="0.25"/>
    <row r="14946" s="3" customFormat="1" x14ac:dyDescent="0.25"/>
    <row r="14947" s="3" customFormat="1" x14ac:dyDescent="0.25"/>
    <row r="14948" s="3" customFormat="1" x14ac:dyDescent="0.25"/>
    <row r="14949" s="3" customFormat="1" x14ac:dyDescent="0.25"/>
    <row r="14950" s="3" customFormat="1" x14ac:dyDescent="0.25"/>
    <row r="14951" s="3" customFormat="1" x14ac:dyDescent="0.25"/>
    <row r="14952" s="3" customFormat="1" x14ac:dyDescent="0.25"/>
    <row r="14953" s="3" customFormat="1" x14ac:dyDescent="0.25"/>
    <row r="14954" s="3" customFormat="1" x14ac:dyDescent="0.25"/>
    <row r="14955" s="3" customFormat="1" x14ac:dyDescent="0.25"/>
    <row r="14956" s="3" customFormat="1" x14ac:dyDescent="0.25"/>
    <row r="14957" s="3" customFormat="1" x14ac:dyDescent="0.25"/>
    <row r="14958" s="3" customFormat="1" x14ac:dyDescent="0.25"/>
    <row r="14959" s="3" customFormat="1" x14ac:dyDescent="0.25"/>
    <row r="14960" s="3" customFormat="1" x14ac:dyDescent="0.25"/>
    <row r="14961" s="3" customFormat="1" x14ac:dyDescent="0.25"/>
    <row r="14962" s="3" customFormat="1" x14ac:dyDescent="0.25"/>
    <row r="14963" s="3" customFormat="1" x14ac:dyDescent="0.25"/>
    <row r="14964" s="3" customFormat="1" x14ac:dyDescent="0.25"/>
    <row r="14965" s="3" customFormat="1" x14ac:dyDescent="0.25"/>
    <row r="14966" s="3" customFormat="1" x14ac:dyDescent="0.25"/>
    <row r="14967" s="3" customFormat="1" x14ac:dyDescent="0.25"/>
    <row r="14968" s="3" customFormat="1" x14ac:dyDescent="0.25"/>
    <row r="14969" s="3" customFormat="1" x14ac:dyDescent="0.25"/>
    <row r="14970" s="3" customFormat="1" x14ac:dyDescent="0.25"/>
    <row r="14971" s="3" customFormat="1" x14ac:dyDescent="0.25"/>
    <row r="14972" s="3" customFormat="1" x14ac:dyDescent="0.25"/>
    <row r="14973" s="3" customFormat="1" x14ac:dyDescent="0.25"/>
    <row r="14974" s="3" customFormat="1" x14ac:dyDescent="0.25"/>
    <row r="14975" s="3" customFormat="1" x14ac:dyDescent="0.25"/>
    <row r="14976" s="3" customFormat="1" x14ac:dyDescent="0.25"/>
    <row r="14977" s="3" customFormat="1" x14ac:dyDescent="0.25"/>
    <row r="14978" s="3" customFormat="1" x14ac:dyDescent="0.25"/>
    <row r="14979" s="3" customFormat="1" x14ac:dyDescent="0.25"/>
    <row r="14980" s="3" customFormat="1" x14ac:dyDescent="0.25"/>
    <row r="14981" s="3" customFormat="1" x14ac:dyDescent="0.25"/>
    <row r="14982" s="3" customFormat="1" x14ac:dyDescent="0.25"/>
    <row r="14983" s="3" customFormat="1" x14ac:dyDescent="0.25"/>
    <row r="14984" s="3" customFormat="1" x14ac:dyDescent="0.25"/>
    <row r="14985" s="3" customFormat="1" x14ac:dyDescent="0.25"/>
    <row r="14986" s="3" customFormat="1" x14ac:dyDescent="0.25"/>
    <row r="14987" s="3" customFormat="1" x14ac:dyDescent="0.25"/>
    <row r="14988" s="3" customFormat="1" x14ac:dyDescent="0.25"/>
    <row r="14989" s="3" customFormat="1" x14ac:dyDescent="0.25"/>
    <row r="14990" s="3" customFormat="1" x14ac:dyDescent="0.25"/>
    <row r="14991" s="3" customFormat="1" x14ac:dyDescent="0.25"/>
    <row r="14992" s="3" customFormat="1" x14ac:dyDescent="0.25"/>
    <row r="14993" s="3" customFormat="1" x14ac:dyDescent="0.25"/>
    <row r="14994" s="3" customFormat="1" x14ac:dyDescent="0.25"/>
    <row r="14995" s="3" customFormat="1" x14ac:dyDescent="0.25"/>
    <row r="14996" s="3" customFormat="1" x14ac:dyDescent="0.25"/>
    <row r="14997" s="3" customFormat="1" x14ac:dyDescent="0.25"/>
    <row r="14998" s="3" customFormat="1" x14ac:dyDescent="0.25"/>
    <row r="14999" s="3" customFormat="1" x14ac:dyDescent="0.25"/>
    <row r="15000" s="3" customFormat="1" x14ac:dyDescent="0.25"/>
    <row r="15001" s="3" customFormat="1" x14ac:dyDescent="0.25"/>
    <row r="15002" s="3" customFormat="1" x14ac:dyDescent="0.25"/>
    <row r="15003" s="3" customFormat="1" x14ac:dyDescent="0.25"/>
    <row r="15004" s="3" customFormat="1" x14ac:dyDescent="0.25"/>
    <row r="15005" s="3" customFormat="1" x14ac:dyDescent="0.25"/>
    <row r="15006" s="3" customFormat="1" x14ac:dyDescent="0.25"/>
    <row r="15007" s="3" customFormat="1" x14ac:dyDescent="0.25"/>
    <row r="15008" s="3" customFormat="1" x14ac:dyDescent="0.25"/>
    <row r="15009" s="3" customFormat="1" x14ac:dyDescent="0.25"/>
    <row r="15010" s="3" customFormat="1" x14ac:dyDescent="0.25"/>
    <row r="15011" s="3" customFormat="1" x14ac:dyDescent="0.25"/>
    <row r="15012" s="3" customFormat="1" x14ac:dyDescent="0.25"/>
    <row r="15013" s="3" customFormat="1" x14ac:dyDescent="0.25"/>
    <row r="15014" s="3" customFormat="1" x14ac:dyDescent="0.25"/>
    <row r="15015" s="3" customFormat="1" x14ac:dyDescent="0.25"/>
    <row r="15016" s="3" customFormat="1" x14ac:dyDescent="0.25"/>
    <row r="15017" s="3" customFormat="1" x14ac:dyDescent="0.25"/>
    <row r="15018" s="3" customFormat="1" x14ac:dyDescent="0.25"/>
    <row r="15019" s="3" customFormat="1" x14ac:dyDescent="0.25"/>
    <row r="15020" s="3" customFormat="1" x14ac:dyDescent="0.25"/>
    <row r="15021" s="3" customFormat="1" x14ac:dyDescent="0.25"/>
    <row r="15022" s="3" customFormat="1" x14ac:dyDescent="0.25"/>
    <row r="15023" s="3" customFormat="1" x14ac:dyDescent="0.25"/>
    <row r="15024" s="3" customFormat="1" x14ac:dyDescent="0.25"/>
    <row r="15025" s="3" customFormat="1" x14ac:dyDescent="0.25"/>
    <row r="15026" s="3" customFormat="1" x14ac:dyDescent="0.25"/>
    <row r="15027" s="3" customFormat="1" x14ac:dyDescent="0.25"/>
    <row r="15028" s="3" customFormat="1" x14ac:dyDescent="0.25"/>
    <row r="15029" s="3" customFormat="1" x14ac:dyDescent="0.25"/>
    <row r="15030" s="3" customFormat="1" x14ac:dyDescent="0.25"/>
    <row r="15031" s="3" customFormat="1" x14ac:dyDescent="0.25"/>
    <row r="15032" s="3" customFormat="1" x14ac:dyDescent="0.25"/>
    <row r="15033" s="3" customFormat="1" x14ac:dyDescent="0.25"/>
    <row r="15034" s="3" customFormat="1" x14ac:dyDescent="0.25"/>
    <row r="15035" s="3" customFormat="1" x14ac:dyDescent="0.25"/>
    <row r="15036" s="3" customFormat="1" x14ac:dyDescent="0.25"/>
    <row r="15037" s="3" customFormat="1" x14ac:dyDescent="0.25"/>
    <row r="15038" s="3" customFormat="1" x14ac:dyDescent="0.25"/>
    <row r="15039" s="3" customFormat="1" x14ac:dyDescent="0.25"/>
    <row r="15040" s="3" customFormat="1" x14ac:dyDescent="0.25"/>
    <row r="15041" s="3" customFormat="1" x14ac:dyDescent="0.25"/>
    <row r="15042" s="3" customFormat="1" x14ac:dyDescent="0.25"/>
    <row r="15043" s="3" customFormat="1" x14ac:dyDescent="0.25"/>
    <row r="15044" s="3" customFormat="1" x14ac:dyDescent="0.25"/>
    <row r="15045" s="3" customFormat="1" x14ac:dyDescent="0.25"/>
    <row r="15046" s="3" customFormat="1" x14ac:dyDescent="0.25"/>
    <row r="15047" s="3" customFormat="1" x14ac:dyDescent="0.25"/>
    <row r="15048" s="3" customFormat="1" x14ac:dyDescent="0.25"/>
    <row r="15049" s="3" customFormat="1" x14ac:dyDescent="0.25"/>
    <row r="15050" s="3" customFormat="1" x14ac:dyDescent="0.25"/>
    <row r="15051" s="3" customFormat="1" x14ac:dyDescent="0.25"/>
    <row r="15052" s="3" customFormat="1" x14ac:dyDescent="0.25"/>
    <row r="15053" s="3" customFormat="1" x14ac:dyDescent="0.25"/>
    <row r="15054" s="3" customFormat="1" x14ac:dyDescent="0.25"/>
    <row r="15055" s="3" customFormat="1" x14ac:dyDescent="0.25"/>
    <row r="15056" s="3" customFormat="1" x14ac:dyDescent="0.25"/>
    <row r="15057" s="3" customFormat="1" x14ac:dyDescent="0.25"/>
    <row r="15058" s="3" customFormat="1" x14ac:dyDescent="0.25"/>
    <row r="15059" s="3" customFormat="1" x14ac:dyDescent="0.25"/>
    <row r="15060" s="3" customFormat="1" x14ac:dyDescent="0.25"/>
    <row r="15061" s="3" customFormat="1" x14ac:dyDescent="0.25"/>
    <row r="15062" s="3" customFormat="1" x14ac:dyDescent="0.25"/>
    <row r="15063" s="3" customFormat="1" x14ac:dyDescent="0.25"/>
    <row r="15064" s="3" customFormat="1" x14ac:dyDescent="0.25"/>
    <row r="15065" s="3" customFormat="1" x14ac:dyDescent="0.25"/>
    <row r="15066" s="3" customFormat="1" x14ac:dyDescent="0.25"/>
    <row r="15067" s="3" customFormat="1" x14ac:dyDescent="0.25"/>
    <row r="15068" s="3" customFormat="1" x14ac:dyDescent="0.25"/>
    <row r="15069" s="3" customFormat="1" x14ac:dyDescent="0.25"/>
    <row r="15070" s="3" customFormat="1" x14ac:dyDescent="0.25"/>
    <row r="15071" s="3" customFormat="1" x14ac:dyDescent="0.25"/>
    <row r="15072" s="3" customFormat="1" x14ac:dyDescent="0.25"/>
    <row r="15073" s="3" customFormat="1" x14ac:dyDescent="0.25"/>
    <row r="15074" s="3" customFormat="1" x14ac:dyDescent="0.25"/>
    <row r="15075" s="3" customFormat="1" x14ac:dyDescent="0.25"/>
    <row r="15076" s="3" customFormat="1" x14ac:dyDescent="0.25"/>
    <row r="15077" s="3" customFormat="1" x14ac:dyDescent="0.25"/>
    <row r="15078" s="3" customFormat="1" x14ac:dyDescent="0.25"/>
    <row r="15079" s="3" customFormat="1" x14ac:dyDescent="0.25"/>
    <row r="15080" s="3" customFormat="1" x14ac:dyDescent="0.25"/>
    <row r="15081" s="3" customFormat="1" x14ac:dyDescent="0.25"/>
    <row r="15082" s="3" customFormat="1" x14ac:dyDescent="0.25"/>
    <row r="15083" s="3" customFormat="1" x14ac:dyDescent="0.25"/>
    <row r="15084" s="3" customFormat="1" x14ac:dyDescent="0.25"/>
    <row r="15085" s="3" customFormat="1" x14ac:dyDescent="0.25"/>
    <row r="15086" s="3" customFormat="1" x14ac:dyDescent="0.25"/>
    <row r="15087" s="3" customFormat="1" x14ac:dyDescent="0.25"/>
    <row r="15088" s="3" customFormat="1" x14ac:dyDescent="0.25"/>
    <row r="15089" s="3" customFormat="1" x14ac:dyDescent="0.25"/>
    <row r="15090" s="3" customFormat="1" x14ac:dyDescent="0.25"/>
    <row r="15091" s="3" customFormat="1" x14ac:dyDescent="0.25"/>
    <row r="15092" s="3" customFormat="1" x14ac:dyDescent="0.25"/>
    <row r="15093" s="3" customFormat="1" x14ac:dyDescent="0.25"/>
    <row r="15094" s="3" customFormat="1" x14ac:dyDescent="0.25"/>
    <row r="15095" s="3" customFormat="1" x14ac:dyDescent="0.25"/>
    <row r="15096" s="3" customFormat="1" x14ac:dyDescent="0.25"/>
    <row r="15097" s="3" customFormat="1" x14ac:dyDescent="0.25"/>
    <row r="15098" s="3" customFormat="1" x14ac:dyDescent="0.25"/>
    <row r="15099" s="3" customFormat="1" x14ac:dyDescent="0.25"/>
    <row r="15100" s="3" customFormat="1" x14ac:dyDescent="0.25"/>
    <row r="15101" s="3" customFormat="1" x14ac:dyDescent="0.25"/>
    <row r="15102" s="3" customFormat="1" x14ac:dyDescent="0.25"/>
    <row r="15103" s="3" customFormat="1" x14ac:dyDescent="0.25"/>
    <row r="15104" s="3" customFormat="1" x14ac:dyDescent="0.25"/>
    <row r="15105" s="3" customFormat="1" x14ac:dyDescent="0.25"/>
    <row r="15106" s="3" customFormat="1" x14ac:dyDescent="0.25"/>
    <row r="15107" s="3" customFormat="1" x14ac:dyDescent="0.25"/>
    <row r="15108" s="3" customFormat="1" x14ac:dyDescent="0.25"/>
    <row r="15109" s="3" customFormat="1" x14ac:dyDescent="0.25"/>
    <row r="15110" s="3" customFormat="1" x14ac:dyDescent="0.25"/>
    <row r="15111" s="3" customFormat="1" x14ac:dyDescent="0.25"/>
    <row r="15112" s="3" customFormat="1" x14ac:dyDescent="0.25"/>
    <row r="15113" s="3" customFormat="1" x14ac:dyDescent="0.25"/>
    <row r="15114" s="3" customFormat="1" x14ac:dyDescent="0.25"/>
    <row r="15115" s="3" customFormat="1" x14ac:dyDescent="0.25"/>
    <row r="15116" s="3" customFormat="1" x14ac:dyDescent="0.25"/>
    <row r="15117" s="3" customFormat="1" x14ac:dyDescent="0.25"/>
    <row r="15118" s="3" customFormat="1" x14ac:dyDescent="0.25"/>
    <row r="15119" s="3" customFormat="1" x14ac:dyDescent="0.25"/>
    <row r="15120" s="3" customFormat="1" x14ac:dyDescent="0.25"/>
    <row r="15121" s="3" customFormat="1" x14ac:dyDescent="0.25"/>
    <row r="15122" s="3" customFormat="1" x14ac:dyDescent="0.25"/>
    <row r="15123" s="3" customFormat="1" x14ac:dyDescent="0.25"/>
    <row r="15124" s="3" customFormat="1" x14ac:dyDescent="0.25"/>
    <row r="15125" s="3" customFormat="1" x14ac:dyDescent="0.25"/>
    <row r="15126" s="3" customFormat="1" x14ac:dyDescent="0.25"/>
    <row r="15127" s="3" customFormat="1" x14ac:dyDescent="0.25"/>
    <row r="15128" s="3" customFormat="1" x14ac:dyDescent="0.25"/>
    <row r="15129" s="3" customFormat="1" x14ac:dyDescent="0.25"/>
    <row r="15130" s="3" customFormat="1" x14ac:dyDescent="0.25"/>
    <row r="15131" s="3" customFormat="1" x14ac:dyDescent="0.25"/>
    <row r="15132" s="3" customFormat="1" x14ac:dyDescent="0.25"/>
    <row r="15133" s="3" customFormat="1" x14ac:dyDescent="0.25"/>
    <row r="15134" s="3" customFormat="1" x14ac:dyDescent="0.25"/>
    <row r="15135" s="3" customFormat="1" x14ac:dyDescent="0.25"/>
    <row r="15136" s="3" customFormat="1" x14ac:dyDescent="0.25"/>
    <row r="15137" s="3" customFormat="1" x14ac:dyDescent="0.25"/>
    <row r="15138" s="3" customFormat="1" x14ac:dyDescent="0.25"/>
    <row r="15139" s="3" customFormat="1" x14ac:dyDescent="0.25"/>
    <row r="15140" s="3" customFormat="1" x14ac:dyDescent="0.25"/>
    <row r="15141" s="3" customFormat="1" x14ac:dyDescent="0.25"/>
    <row r="15142" s="3" customFormat="1" x14ac:dyDescent="0.25"/>
    <row r="15143" s="3" customFormat="1" x14ac:dyDescent="0.25"/>
    <row r="15144" s="3" customFormat="1" x14ac:dyDescent="0.25"/>
    <row r="15145" s="3" customFormat="1" x14ac:dyDescent="0.25"/>
    <row r="15146" s="3" customFormat="1" x14ac:dyDescent="0.25"/>
    <row r="15147" s="3" customFormat="1" x14ac:dyDescent="0.25"/>
    <row r="15148" s="3" customFormat="1" x14ac:dyDescent="0.25"/>
    <row r="15149" s="3" customFormat="1" x14ac:dyDescent="0.25"/>
    <row r="15150" s="3" customFormat="1" x14ac:dyDescent="0.25"/>
    <row r="15151" s="3" customFormat="1" x14ac:dyDescent="0.25"/>
    <row r="15152" s="3" customFormat="1" x14ac:dyDescent="0.25"/>
    <row r="15153" s="3" customFormat="1" x14ac:dyDescent="0.25"/>
    <row r="15154" s="3" customFormat="1" x14ac:dyDescent="0.25"/>
    <row r="15155" s="3" customFormat="1" x14ac:dyDescent="0.25"/>
    <row r="15156" s="3" customFormat="1" x14ac:dyDescent="0.25"/>
    <row r="15157" s="3" customFormat="1" x14ac:dyDescent="0.25"/>
    <row r="15158" s="3" customFormat="1" x14ac:dyDescent="0.25"/>
    <row r="15159" s="3" customFormat="1" x14ac:dyDescent="0.25"/>
    <row r="15160" s="3" customFormat="1" x14ac:dyDescent="0.25"/>
    <row r="15161" s="3" customFormat="1" x14ac:dyDescent="0.25"/>
    <row r="15162" s="3" customFormat="1" x14ac:dyDescent="0.25"/>
    <row r="15163" s="3" customFormat="1" x14ac:dyDescent="0.25"/>
    <row r="15164" s="3" customFormat="1" x14ac:dyDescent="0.25"/>
    <row r="15165" s="3" customFormat="1" x14ac:dyDescent="0.25"/>
    <row r="15166" s="3" customFormat="1" x14ac:dyDescent="0.25"/>
    <row r="15167" s="3" customFormat="1" x14ac:dyDescent="0.25"/>
    <row r="15168" s="3" customFormat="1" x14ac:dyDescent="0.25"/>
    <row r="15169" s="3" customFormat="1" x14ac:dyDescent="0.25"/>
    <row r="15170" s="3" customFormat="1" x14ac:dyDescent="0.25"/>
    <row r="15171" s="3" customFormat="1" x14ac:dyDescent="0.25"/>
    <row r="15172" s="3" customFormat="1" x14ac:dyDescent="0.25"/>
    <row r="15173" s="3" customFormat="1" x14ac:dyDescent="0.25"/>
    <row r="15174" s="3" customFormat="1" x14ac:dyDescent="0.25"/>
    <row r="15175" s="3" customFormat="1" x14ac:dyDescent="0.25"/>
    <row r="15176" s="3" customFormat="1" x14ac:dyDescent="0.25"/>
    <row r="15177" s="3" customFormat="1" x14ac:dyDescent="0.25"/>
    <row r="15178" s="3" customFormat="1" x14ac:dyDescent="0.25"/>
    <row r="15179" s="3" customFormat="1" x14ac:dyDescent="0.25"/>
    <row r="15180" s="3" customFormat="1" x14ac:dyDescent="0.25"/>
    <row r="15181" s="3" customFormat="1" x14ac:dyDescent="0.25"/>
    <row r="15182" s="3" customFormat="1" x14ac:dyDescent="0.25"/>
    <row r="15183" s="3" customFormat="1" x14ac:dyDescent="0.25"/>
    <row r="15184" s="3" customFormat="1" x14ac:dyDescent="0.25"/>
    <row r="15185" s="3" customFormat="1" x14ac:dyDescent="0.25"/>
    <row r="15186" s="3" customFormat="1" x14ac:dyDescent="0.25"/>
    <row r="15187" s="3" customFormat="1" x14ac:dyDescent="0.25"/>
    <row r="15188" s="3" customFormat="1" x14ac:dyDescent="0.25"/>
    <row r="15189" s="3" customFormat="1" x14ac:dyDescent="0.25"/>
    <row r="15190" s="3" customFormat="1" x14ac:dyDescent="0.25"/>
    <row r="15191" s="3" customFormat="1" x14ac:dyDescent="0.25"/>
    <row r="15192" s="3" customFormat="1" x14ac:dyDescent="0.25"/>
    <row r="15193" s="3" customFormat="1" x14ac:dyDescent="0.25"/>
    <row r="15194" s="3" customFormat="1" x14ac:dyDescent="0.25"/>
    <row r="15195" s="3" customFormat="1" x14ac:dyDescent="0.25"/>
    <row r="15196" s="3" customFormat="1" x14ac:dyDescent="0.25"/>
    <row r="15197" s="3" customFormat="1" x14ac:dyDescent="0.25"/>
    <row r="15198" s="3" customFormat="1" x14ac:dyDescent="0.25"/>
    <row r="15199" s="3" customFormat="1" x14ac:dyDescent="0.25"/>
    <row r="15200" s="3" customFormat="1" x14ac:dyDescent="0.25"/>
    <row r="15201" s="3" customFormat="1" x14ac:dyDescent="0.25"/>
    <row r="15202" s="3" customFormat="1" x14ac:dyDescent="0.25"/>
    <row r="15203" s="3" customFormat="1" x14ac:dyDescent="0.25"/>
    <row r="15204" s="3" customFormat="1" x14ac:dyDescent="0.25"/>
    <row r="15205" s="3" customFormat="1" x14ac:dyDescent="0.25"/>
    <row r="15206" s="3" customFormat="1" x14ac:dyDescent="0.25"/>
    <row r="15207" s="3" customFormat="1" x14ac:dyDescent="0.25"/>
    <row r="15208" s="3" customFormat="1" x14ac:dyDescent="0.25"/>
    <row r="15209" s="3" customFormat="1" x14ac:dyDescent="0.25"/>
    <row r="15210" s="3" customFormat="1" x14ac:dyDescent="0.25"/>
    <row r="15211" s="3" customFormat="1" x14ac:dyDescent="0.25"/>
    <row r="15212" s="3" customFormat="1" x14ac:dyDescent="0.25"/>
    <row r="15213" s="3" customFormat="1" x14ac:dyDescent="0.25"/>
    <row r="15214" s="3" customFormat="1" x14ac:dyDescent="0.25"/>
    <row r="15215" s="3" customFormat="1" x14ac:dyDescent="0.25"/>
    <row r="15216" s="3" customFormat="1" x14ac:dyDescent="0.25"/>
    <row r="15217" s="3" customFormat="1" x14ac:dyDescent="0.25"/>
    <row r="15218" s="3" customFormat="1" x14ac:dyDescent="0.25"/>
    <row r="15219" s="3" customFormat="1" x14ac:dyDescent="0.25"/>
    <row r="15220" s="3" customFormat="1" x14ac:dyDescent="0.25"/>
    <row r="15221" s="3" customFormat="1" x14ac:dyDescent="0.25"/>
    <row r="15222" s="3" customFormat="1" x14ac:dyDescent="0.25"/>
    <row r="15223" s="3" customFormat="1" x14ac:dyDescent="0.25"/>
    <row r="15224" s="3" customFormat="1" x14ac:dyDescent="0.25"/>
    <row r="15225" s="3" customFormat="1" x14ac:dyDescent="0.25"/>
    <row r="15226" s="3" customFormat="1" x14ac:dyDescent="0.25"/>
    <row r="15227" s="3" customFormat="1" x14ac:dyDescent="0.25"/>
    <row r="15228" s="3" customFormat="1" x14ac:dyDescent="0.25"/>
    <row r="15229" s="3" customFormat="1" x14ac:dyDescent="0.25"/>
    <row r="15230" s="3" customFormat="1" x14ac:dyDescent="0.25"/>
    <row r="15231" s="3" customFormat="1" x14ac:dyDescent="0.25"/>
    <row r="15232" s="3" customFormat="1" x14ac:dyDescent="0.25"/>
    <row r="15233" s="3" customFormat="1" x14ac:dyDescent="0.25"/>
    <row r="15234" s="3" customFormat="1" x14ac:dyDescent="0.25"/>
    <row r="15235" s="3" customFormat="1" x14ac:dyDescent="0.25"/>
    <row r="15236" s="3" customFormat="1" x14ac:dyDescent="0.25"/>
    <row r="15237" s="3" customFormat="1" x14ac:dyDescent="0.25"/>
    <row r="15238" s="3" customFormat="1" x14ac:dyDescent="0.25"/>
    <row r="15239" s="3" customFormat="1" x14ac:dyDescent="0.25"/>
    <row r="15240" s="3" customFormat="1" x14ac:dyDescent="0.25"/>
    <row r="15241" s="3" customFormat="1" x14ac:dyDescent="0.25"/>
    <row r="15242" s="3" customFormat="1" x14ac:dyDescent="0.25"/>
    <row r="15243" s="3" customFormat="1" x14ac:dyDescent="0.25"/>
    <row r="15244" s="3" customFormat="1" x14ac:dyDescent="0.25"/>
    <row r="15245" s="3" customFormat="1" x14ac:dyDescent="0.25"/>
    <row r="15246" s="3" customFormat="1" x14ac:dyDescent="0.25"/>
    <row r="15247" s="3" customFormat="1" x14ac:dyDescent="0.25"/>
    <row r="15248" s="3" customFormat="1" x14ac:dyDescent="0.25"/>
    <row r="15249" s="3" customFormat="1" x14ac:dyDescent="0.25"/>
    <row r="15250" s="3" customFormat="1" x14ac:dyDescent="0.25"/>
    <row r="15251" s="3" customFormat="1" x14ac:dyDescent="0.25"/>
    <row r="15252" s="3" customFormat="1" x14ac:dyDescent="0.25"/>
    <row r="15253" s="3" customFormat="1" x14ac:dyDescent="0.25"/>
    <row r="15254" s="3" customFormat="1" x14ac:dyDescent="0.25"/>
    <row r="15255" s="3" customFormat="1" x14ac:dyDescent="0.25"/>
    <row r="15256" s="3" customFormat="1" x14ac:dyDescent="0.25"/>
    <row r="15257" s="3" customFormat="1" x14ac:dyDescent="0.25"/>
    <row r="15258" s="3" customFormat="1" x14ac:dyDescent="0.25"/>
    <row r="15259" s="3" customFormat="1" x14ac:dyDescent="0.25"/>
    <row r="15260" s="3" customFormat="1" x14ac:dyDescent="0.25"/>
    <row r="15261" s="3" customFormat="1" x14ac:dyDescent="0.25"/>
    <row r="15262" s="3" customFormat="1" x14ac:dyDescent="0.25"/>
    <row r="15263" s="3" customFormat="1" x14ac:dyDescent="0.25"/>
    <row r="15264" s="3" customFormat="1" x14ac:dyDescent="0.25"/>
    <row r="15265" s="3" customFormat="1" x14ac:dyDescent="0.25"/>
    <row r="15266" s="3" customFormat="1" x14ac:dyDescent="0.25"/>
    <row r="15267" s="3" customFormat="1" x14ac:dyDescent="0.25"/>
    <row r="15268" s="3" customFormat="1" x14ac:dyDescent="0.25"/>
    <row r="15269" s="3" customFormat="1" x14ac:dyDescent="0.25"/>
    <row r="15270" s="3" customFormat="1" x14ac:dyDescent="0.25"/>
    <row r="15271" s="3" customFormat="1" x14ac:dyDescent="0.25"/>
    <row r="15272" s="3" customFormat="1" x14ac:dyDescent="0.25"/>
    <row r="15273" s="3" customFormat="1" x14ac:dyDescent="0.25"/>
    <row r="15274" s="3" customFormat="1" x14ac:dyDescent="0.25"/>
    <row r="15275" s="3" customFormat="1" x14ac:dyDescent="0.25"/>
    <row r="15276" s="3" customFormat="1" x14ac:dyDescent="0.25"/>
    <row r="15277" s="3" customFormat="1" x14ac:dyDescent="0.25"/>
    <row r="15278" s="3" customFormat="1" x14ac:dyDescent="0.25"/>
    <row r="15279" s="3" customFormat="1" x14ac:dyDescent="0.25"/>
    <row r="15280" s="3" customFormat="1" x14ac:dyDescent="0.25"/>
    <row r="15281" s="3" customFormat="1" x14ac:dyDescent="0.25"/>
    <row r="15282" s="3" customFormat="1" x14ac:dyDescent="0.25"/>
    <row r="15283" s="3" customFormat="1" x14ac:dyDescent="0.25"/>
    <row r="15284" s="3" customFormat="1" x14ac:dyDescent="0.25"/>
    <row r="15285" s="3" customFormat="1" x14ac:dyDescent="0.25"/>
    <row r="15286" s="3" customFormat="1" x14ac:dyDescent="0.25"/>
    <row r="15287" s="3" customFormat="1" x14ac:dyDescent="0.25"/>
    <row r="15288" s="3" customFormat="1" x14ac:dyDescent="0.25"/>
    <row r="15289" s="3" customFormat="1" x14ac:dyDescent="0.25"/>
    <row r="15290" s="3" customFormat="1" x14ac:dyDescent="0.25"/>
    <row r="15291" s="3" customFormat="1" x14ac:dyDescent="0.25"/>
    <row r="15292" s="3" customFormat="1" x14ac:dyDescent="0.25"/>
    <row r="15293" s="3" customFormat="1" x14ac:dyDescent="0.25"/>
    <row r="15294" s="3" customFormat="1" x14ac:dyDescent="0.25"/>
    <row r="15295" s="3" customFormat="1" x14ac:dyDescent="0.25"/>
    <row r="15296" s="3" customFormat="1" x14ac:dyDescent="0.25"/>
    <row r="15297" s="3" customFormat="1" x14ac:dyDescent="0.25"/>
    <row r="15298" s="3" customFormat="1" x14ac:dyDescent="0.25"/>
    <row r="15299" s="3" customFormat="1" x14ac:dyDescent="0.25"/>
    <row r="15300" s="3" customFormat="1" x14ac:dyDescent="0.25"/>
    <row r="15301" s="3" customFormat="1" x14ac:dyDescent="0.25"/>
    <row r="15302" s="3" customFormat="1" x14ac:dyDescent="0.25"/>
    <row r="15303" s="3" customFormat="1" x14ac:dyDescent="0.25"/>
    <row r="15304" s="3" customFormat="1" x14ac:dyDescent="0.25"/>
    <row r="15305" s="3" customFormat="1" x14ac:dyDescent="0.25"/>
    <row r="15306" s="3" customFormat="1" x14ac:dyDescent="0.25"/>
    <row r="15307" s="3" customFormat="1" x14ac:dyDescent="0.25"/>
    <row r="15308" s="3" customFormat="1" x14ac:dyDescent="0.25"/>
    <row r="15309" s="3" customFormat="1" x14ac:dyDescent="0.25"/>
    <row r="15310" s="3" customFormat="1" x14ac:dyDescent="0.25"/>
    <row r="15311" s="3" customFormat="1" x14ac:dyDescent="0.25"/>
    <row r="15312" s="3" customFormat="1" x14ac:dyDescent="0.25"/>
    <row r="15313" s="3" customFormat="1" x14ac:dyDescent="0.25"/>
    <row r="15314" s="3" customFormat="1" x14ac:dyDescent="0.25"/>
    <row r="15315" s="3" customFormat="1" x14ac:dyDescent="0.25"/>
    <row r="15316" s="3" customFormat="1" x14ac:dyDescent="0.25"/>
    <row r="15317" s="3" customFormat="1" x14ac:dyDescent="0.25"/>
    <row r="15318" s="3" customFormat="1" x14ac:dyDescent="0.25"/>
    <row r="15319" s="3" customFormat="1" x14ac:dyDescent="0.25"/>
    <row r="15320" s="3" customFormat="1" x14ac:dyDescent="0.25"/>
    <row r="15321" s="3" customFormat="1" x14ac:dyDescent="0.25"/>
    <row r="15322" s="3" customFormat="1" x14ac:dyDescent="0.25"/>
    <row r="15323" s="3" customFormat="1" x14ac:dyDescent="0.25"/>
    <row r="15324" s="3" customFormat="1" x14ac:dyDescent="0.25"/>
    <row r="15325" s="3" customFormat="1" x14ac:dyDescent="0.25"/>
    <row r="15326" s="3" customFormat="1" x14ac:dyDescent="0.25"/>
    <row r="15327" s="3" customFormat="1" x14ac:dyDescent="0.25"/>
    <row r="15328" s="3" customFormat="1" x14ac:dyDescent="0.25"/>
    <row r="15329" s="3" customFormat="1" x14ac:dyDescent="0.25"/>
    <row r="15330" s="3" customFormat="1" x14ac:dyDescent="0.25"/>
    <row r="15331" s="3" customFormat="1" x14ac:dyDescent="0.25"/>
    <row r="15332" s="3" customFormat="1" x14ac:dyDescent="0.25"/>
    <row r="15333" s="3" customFormat="1" x14ac:dyDescent="0.25"/>
    <row r="15334" s="3" customFormat="1" x14ac:dyDescent="0.25"/>
    <row r="15335" s="3" customFormat="1" x14ac:dyDescent="0.25"/>
    <row r="15336" s="3" customFormat="1" x14ac:dyDescent="0.25"/>
    <row r="15337" s="3" customFormat="1" x14ac:dyDescent="0.25"/>
    <row r="15338" s="3" customFormat="1" x14ac:dyDescent="0.25"/>
    <row r="15339" s="3" customFormat="1" x14ac:dyDescent="0.25"/>
    <row r="15340" s="3" customFormat="1" x14ac:dyDescent="0.25"/>
    <row r="15341" s="3" customFormat="1" x14ac:dyDescent="0.25"/>
    <row r="15342" s="3" customFormat="1" x14ac:dyDescent="0.25"/>
    <row r="15343" s="3" customFormat="1" x14ac:dyDescent="0.25"/>
    <row r="15344" s="3" customFormat="1" x14ac:dyDescent="0.25"/>
    <row r="15345" s="3" customFormat="1" x14ac:dyDescent="0.25"/>
    <row r="15346" s="3" customFormat="1" x14ac:dyDescent="0.25"/>
    <row r="15347" s="3" customFormat="1" x14ac:dyDescent="0.25"/>
    <row r="15348" s="3" customFormat="1" x14ac:dyDescent="0.25"/>
    <row r="15349" s="3" customFormat="1" x14ac:dyDescent="0.25"/>
    <row r="15350" s="3" customFormat="1" x14ac:dyDescent="0.25"/>
    <row r="15351" s="3" customFormat="1" x14ac:dyDescent="0.25"/>
    <row r="15352" s="3" customFormat="1" x14ac:dyDescent="0.25"/>
    <row r="15353" s="3" customFormat="1" x14ac:dyDescent="0.25"/>
    <row r="15354" s="3" customFormat="1" x14ac:dyDescent="0.25"/>
    <row r="15355" s="3" customFormat="1" x14ac:dyDescent="0.25"/>
    <row r="15356" s="3" customFormat="1" x14ac:dyDescent="0.25"/>
    <row r="15357" s="3" customFormat="1" x14ac:dyDescent="0.25"/>
    <row r="15358" s="3" customFormat="1" x14ac:dyDescent="0.25"/>
    <row r="15359" s="3" customFormat="1" x14ac:dyDescent="0.25"/>
    <row r="15360" s="3" customFormat="1" x14ac:dyDescent="0.25"/>
    <row r="15361" s="3" customFormat="1" x14ac:dyDescent="0.25"/>
    <row r="15362" s="3" customFormat="1" x14ac:dyDescent="0.25"/>
    <row r="15363" s="3" customFormat="1" x14ac:dyDescent="0.25"/>
    <row r="15364" s="3" customFormat="1" x14ac:dyDescent="0.25"/>
    <row r="15365" s="3" customFormat="1" x14ac:dyDescent="0.25"/>
    <row r="15366" s="3" customFormat="1" x14ac:dyDescent="0.25"/>
    <row r="15367" s="3" customFormat="1" x14ac:dyDescent="0.25"/>
    <row r="15368" s="3" customFormat="1" x14ac:dyDescent="0.25"/>
    <row r="15369" s="3" customFormat="1" x14ac:dyDescent="0.25"/>
    <row r="15370" s="3" customFormat="1" x14ac:dyDescent="0.25"/>
    <row r="15371" s="3" customFormat="1" x14ac:dyDescent="0.25"/>
    <row r="15372" s="3" customFormat="1" x14ac:dyDescent="0.25"/>
    <row r="15373" s="3" customFormat="1" x14ac:dyDescent="0.25"/>
    <row r="15374" s="3" customFormat="1" x14ac:dyDescent="0.25"/>
    <row r="15375" s="3" customFormat="1" x14ac:dyDescent="0.25"/>
    <row r="15376" s="3" customFormat="1" x14ac:dyDescent="0.25"/>
    <row r="15377" s="3" customFormat="1" x14ac:dyDescent="0.25"/>
    <row r="15378" s="3" customFormat="1" x14ac:dyDescent="0.25"/>
    <row r="15379" s="3" customFormat="1" x14ac:dyDescent="0.25"/>
    <row r="15380" s="3" customFormat="1" x14ac:dyDescent="0.25"/>
    <row r="15381" s="3" customFormat="1" x14ac:dyDescent="0.25"/>
    <row r="15382" s="3" customFormat="1" x14ac:dyDescent="0.25"/>
    <row r="15383" s="3" customFormat="1" x14ac:dyDescent="0.25"/>
    <row r="15384" s="3" customFormat="1" x14ac:dyDescent="0.25"/>
    <row r="15385" s="3" customFormat="1" x14ac:dyDescent="0.25"/>
    <row r="15386" s="3" customFormat="1" x14ac:dyDescent="0.25"/>
    <row r="15387" s="3" customFormat="1" x14ac:dyDescent="0.25"/>
    <row r="15388" s="3" customFormat="1" x14ac:dyDescent="0.25"/>
    <row r="15389" s="3" customFormat="1" x14ac:dyDescent="0.25"/>
    <row r="15390" s="3" customFormat="1" x14ac:dyDescent="0.25"/>
    <row r="15391" s="3" customFormat="1" x14ac:dyDescent="0.25"/>
    <row r="15392" s="3" customFormat="1" x14ac:dyDescent="0.25"/>
    <row r="15393" s="3" customFormat="1" x14ac:dyDescent="0.25"/>
    <row r="15394" s="3" customFormat="1" x14ac:dyDescent="0.25"/>
    <row r="15395" s="3" customFormat="1" x14ac:dyDescent="0.25"/>
    <row r="15396" s="3" customFormat="1" x14ac:dyDescent="0.25"/>
    <row r="15397" s="3" customFormat="1" x14ac:dyDescent="0.25"/>
    <row r="15398" s="3" customFormat="1" x14ac:dyDescent="0.25"/>
    <row r="15399" s="3" customFormat="1" x14ac:dyDescent="0.25"/>
    <row r="15400" s="3" customFormat="1" x14ac:dyDescent="0.25"/>
    <row r="15401" s="3" customFormat="1" x14ac:dyDescent="0.25"/>
    <row r="15402" s="3" customFormat="1" x14ac:dyDescent="0.25"/>
    <row r="15403" s="3" customFormat="1" x14ac:dyDescent="0.25"/>
    <row r="15404" s="3" customFormat="1" x14ac:dyDescent="0.25"/>
    <row r="15405" s="3" customFormat="1" x14ac:dyDescent="0.25"/>
    <row r="15406" s="3" customFormat="1" x14ac:dyDescent="0.25"/>
    <row r="15407" s="3" customFormat="1" x14ac:dyDescent="0.25"/>
    <row r="15408" s="3" customFormat="1" x14ac:dyDescent="0.25"/>
    <row r="15409" s="3" customFormat="1" x14ac:dyDescent="0.25"/>
    <row r="15410" s="3" customFormat="1" x14ac:dyDescent="0.25"/>
    <row r="15411" s="3" customFormat="1" x14ac:dyDescent="0.25"/>
    <row r="15412" s="3" customFormat="1" x14ac:dyDescent="0.25"/>
    <row r="15413" s="3" customFormat="1" x14ac:dyDescent="0.25"/>
    <row r="15414" s="3" customFormat="1" x14ac:dyDescent="0.25"/>
    <row r="15415" s="3" customFormat="1" x14ac:dyDescent="0.25"/>
    <row r="15416" s="3" customFormat="1" x14ac:dyDescent="0.25"/>
    <row r="15417" s="3" customFormat="1" x14ac:dyDescent="0.25"/>
    <row r="15418" s="3" customFormat="1" x14ac:dyDescent="0.25"/>
    <row r="15419" s="3" customFormat="1" x14ac:dyDescent="0.25"/>
    <row r="15420" s="3" customFormat="1" x14ac:dyDescent="0.25"/>
    <row r="15421" s="3" customFormat="1" x14ac:dyDescent="0.25"/>
    <row r="15422" s="3" customFormat="1" x14ac:dyDescent="0.25"/>
    <row r="15423" s="3" customFormat="1" x14ac:dyDescent="0.25"/>
    <row r="15424" s="3" customFormat="1" x14ac:dyDescent="0.25"/>
    <row r="15425" s="3" customFormat="1" x14ac:dyDescent="0.25"/>
    <row r="15426" s="3" customFormat="1" x14ac:dyDescent="0.25"/>
    <row r="15427" s="3" customFormat="1" x14ac:dyDescent="0.25"/>
    <row r="15428" s="3" customFormat="1" x14ac:dyDescent="0.25"/>
    <row r="15429" s="3" customFormat="1" x14ac:dyDescent="0.25"/>
    <row r="15430" s="3" customFormat="1" x14ac:dyDescent="0.25"/>
    <row r="15431" s="3" customFormat="1" x14ac:dyDescent="0.25"/>
    <row r="15432" s="3" customFormat="1" x14ac:dyDescent="0.25"/>
    <row r="15433" s="3" customFormat="1" x14ac:dyDescent="0.25"/>
    <row r="15434" s="3" customFormat="1" x14ac:dyDescent="0.25"/>
    <row r="15435" s="3" customFormat="1" x14ac:dyDescent="0.25"/>
    <row r="15436" s="3" customFormat="1" x14ac:dyDescent="0.25"/>
    <row r="15437" s="3" customFormat="1" x14ac:dyDescent="0.25"/>
    <row r="15438" s="3" customFormat="1" x14ac:dyDescent="0.25"/>
    <row r="15439" s="3" customFormat="1" x14ac:dyDescent="0.25"/>
    <row r="15440" s="3" customFormat="1" x14ac:dyDescent="0.25"/>
    <row r="15441" s="3" customFormat="1" x14ac:dyDescent="0.25"/>
    <row r="15442" s="3" customFormat="1" x14ac:dyDescent="0.25"/>
    <row r="15443" s="3" customFormat="1" x14ac:dyDescent="0.25"/>
    <row r="15444" s="3" customFormat="1" x14ac:dyDescent="0.25"/>
    <row r="15445" s="3" customFormat="1" x14ac:dyDescent="0.25"/>
    <row r="15446" s="3" customFormat="1" x14ac:dyDescent="0.25"/>
    <row r="15447" s="3" customFormat="1" x14ac:dyDescent="0.25"/>
    <row r="15448" s="3" customFormat="1" x14ac:dyDescent="0.25"/>
    <row r="15449" s="3" customFormat="1" x14ac:dyDescent="0.25"/>
    <row r="15450" s="3" customFormat="1" x14ac:dyDescent="0.25"/>
    <row r="15451" s="3" customFormat="1" x14ac:dyDescent="0.25"/>
    <row r="15452" s="3" customFormat="1" x14ac:dyDescent="0.25"/>
    <row r="15453" s="3" customFormat="1" x14ac:dyDescent="0.25"/>
    <row r="15454" s="3" customFormat="1" x14ac:dyDescent="0.25"/>
    <row r="15455" s="3" customFormat="1" x14ac:dyDescent="0.25"/>
    <row r="15456" s="3" customFormat="1" x14ac:dyDescent="0.25"/>
    <row r="15457" s="3" customFormat="1" x14ac:dyDescent="0.25"/>
    <row r="15458" s="3" customFormat="1" x14ac:dyDescent="0.25"/>
    <row r="15459" s="3" customFormat="1" x14ac:dyDescent="0.25"/>
    <row r="15460" s="3" customFormat="1" x14ac:dyDescent="0.25"/>
    <row r="15461" s="3" customFormat="1" x14ac:dyDescent="0.25"/>
    <row r="15462" s="3" customFormat="1" x14ac:dyDescent="0.25"/>
    <row r="15463" s="3" customFormat="1" x14ac:dyDescent="0.25"/>
    <row r="15464" s="3" customFormat="1" x14ac:dyDescent="0.25"/>
    <row r="15465" s="3" customFormat="1" x14ac:dyDescent="0.25"/>
    <row r="15466" s="3" customFormat="1" x14ac:dyDescent="0.25"/>
    <row r="15467" s="3" customFormat="1" x14ac:dyDescent="0.25"/>
    <row r="15468" s="3" customFormat="1" x14ac:dyDescent="0.25"/>
    <row r="15469" s="3" customFormat="1" x14ac:dyDescent="0.25"/>
    <row r="15470" s="3" customFormat="1" x14ac:dyDescent="0.25"/>
    <row r="15471" s="3" customFormat="1" x14ac:dyDescent="0.25"/>
    <row r="15472" s="3" customFormat="1" x14ac:dyDescent="0.25"/>
    <row r="15473" s="3" customFormat="1" x14ac:dyDescent="0.25"/>
    <row r="15474" s="3" customFormat="1" x14ac:dyDescent="0.25"/>
    <row r="15475" s="3" customFormat="1" x14ac:dyDescent="0.25"/>
    <row r="15476" s="3" customFormat="1" x14ac:dyDescent="0.25"/>
    <row r="15477" s="3" customFormat="1" x14ac:dyDescent="0.25"/>
    <row r="15478" s="3" customFormat="1" x14ac:dyDescent="0.25"/>
    <row r="15479" s="3" customFormat="1" x14ac:dyDescent="0.25"/>
    <row r="15480" s="3" customFormat="1" x14ac:dyDescent="0.25"/>
    <row r="15481" s="3" customFormat="1" x14ac:dyDescent="0.25"/>
    <row r="15482" s="3" customFormat="1" x14ac:dyDescent="0.25"/>
    <row r="15483" s="3" customFormat="1" x14ac:dyDescent="0.25"/>
    <row r="15484" s="3" customFormat="1" x14ac:dyDescent="0.25"/>
    <row r="15485" s="3" customFormat="1" x14ac:dyDescent="0.25"/>
    <row r="15486" s="3" customFormat="1" x14ac:dyDescent="0.25"/>
    <row r="15487" s="3" customFormat="1" x14ac:dyDescent="0.25"/>
    <row r="15488" s="3" customFormat="1" x14ac:dyDescent="0.25"/>
    <row r="15489" s="3" customFormat="1" x14ac:dyDescent="0.25"/>
    <row r="15490" s="3" customFormat="1" x14ac:dyDescent="0.25"/>
    <row r="15491" s="3" customFormat="1" x14ac:dyDescent="0.25"/>
    <row r="15492" s="3" customFormat="1" x14ac:dyDescent="0.25"/>
    <row r="15493" s="3" customFormat="1" x14ac:dyDescent="0.25"/>
    <row r="15494" s="3" customFormat="1" x14ac:dyDescent="0.25"/>
    <row r="15495" s="3" customFormat="1" x14ac:dyDescent="0.25"/>
    <row r="15496" s="3" customFormat="1" x14ac:dyDescent="0.25"/>
    <row r="15497" s="3" customFormat="1" x14ac:dyDescent="0.25"/>
    <row r="15498" s="3" customFormat="1" x14ac:dyDescent="0.25"/>
    <row r="15499" s="3" customFormat="1" x14ac:dyDescent="0.25"/>
    <row r="15500" s="3" customFormat="1" x14ac:dyDescent="0.25"/>
    <row r="15501" s="3" customFormat="1" x14ac:dyDescent="0.25"/>
    <row r="15502" s="3" customFormat="1" x14ac:dyDescent="0.25"/>
    <row r="15503" s="3" customFormat="1" x14ac:dyDescent="0.25"/>
    <row r="15504" s="3" customFormat="1" x14ac:dyDescent="0.25"/>
    <row r="15505" s="3" customFormat="1" x14ac:dyDescent="0.25"/>
    <row r="15506" s="3" customFormat="1" x14ac:dyDescent="0.25"/>
    <row r="15507" s="3" customFormat="1" x14ac:dyDescent="0.25"/>
    <row r="15508" s="3" customFormat="1" x14ac:dyDescent="0.25"/>
    <row r="15509" s="3" customFormat="1" x14ac:dyDescent="0.25"/>
    <row r="15510" s="3" customFormat="1" x14ac:dyDescent="0.25"/>
    <row r="15511" s="3" customFormat="1" x14ac:dyDescent="0.25"/>
    <row r="15512" s="3" customFormat="1" x14ac:dyDescent="0.25"/>
    <row r="15513" s="3" customFormat="1" x14ac:dyDescent="0.25"/>
    <row r="15514" s="3" customFormat="1" x14ac:dyDescent="0.25"/>
    <row r="15515" s="3" customFormat="1" x14ac:dyDescent="0.25"/>
    <row r="15516" s="3" customFormat="1" x14ac:dyDescent="0.25"/>
    <row r="15517" s="3" customFormat="1" x14ac:dyDescent="0.25"/>
    <row r="15518" s="3" customFormat="1" x14ac:dyDescent="0.25"/>
    <row r="15519" s="3" customFormat="1" x14ac:dyDescent="0.25"/>
    <row r="15520" s="3" customFormat="1" x14ac:dyDescent="0.25"/>
    <row r="15521" s="3" customFormat="1" x14ac:dyDescent="0.25"/>
    <row r="15522" s="3" customFormat="1" x14ac:dyDescent="0.25"/>
    <row r="15523" s="3" customFormat="1" x14ac:dyDescent="0.25"/>
    <row r="15524" s="3" customFormat="1" x14ac:dyDescent="0.25"/>
    <row r="15525" s="3" customFormat="1" x14ac:dyDescent="0.25"/>
    <row r="15526" s="3" customFormat="1" x14ac:dyDescent="0.25"/>
    <row r="15527" s="3" customFormat="1" x14ac:dyDescent="0.25"/>
    <row r="15528" s="3" customFormat="1" x14ac:dyDescent="0.25"/>
    <row r="15529" s="3" customFormat="1" x14ac:dyDescent="0.25"/>
    <row r="15530" s="3" customFormat="1" x14ac:dyDescent="0.25"/>
    <row r="15531" s="3" customFormat="1" x14ac:dyDescent="0.25"/>
    <row r="15532" s="3" customFormat="1" x14ac:dyDescent="0.25"/>
    <row r="15533" s="3" customFormat="1" x14ac:dyDescent="0.25"/>
    <row r="15534" s="3" customFormat="1" x14ac:dyDescent="0.25"/>
    <row r="15535" s="3" customFormat="1" x14ac:dyDescent="0.25"/>
    <row r="15536" s="3" customFormat="1" x14ac:dyDescent="0.25"/>
    <row r="15537" s="3" customFormat="1" x14ac:dyDescent="0.25"/>
    <row r="15538" s="3" customFormat="1" x14ac:dyDescent="0.25"/>
    <row r="15539" s="3" customFormat="1" x14ac:dyDescent="0.25"/>
    <row r="15540" s="3" customFormat="1" x14ac:dyDescent="0.25"/>
    <row r="15541" s="3" customFormat="1" x14ac:dyDescent="0.25"/>
    <row r="15542" s="3" customFormat="1" x14ac:dyDescent="0.25"/>
    <row r="15543" s="3" customFormat="1" x14ac:dyDescent="0.25"/>
    <row r="15544" s="3" customFormat="1" x14ac:dyDescent="0.25"/>
    <row r="15545" s="3" customFormat="1" x14ac:dyDescent="0.25"/>
    <row r="15546" s="3" customFormat="1" x14ac:dyDescent="0.25"/>
    <row r="15547" s="3" customFormat="1" x14ac:dyDescent="0.25"/>
    <row r="15548" s="3" customFormat="1" x14ac:dyDescent="0.25"/>
    <row r="15549" s="3" customFormat="1" x14ac:dyDescent="0.25"/>
    <row r="15550" s="3" customFormat="1" x14ac:dyDescent="0.25"/>
    <row r="15551" s="3" customFormat="1" x14ac:dyDescent="0.25"/>
    <row r="15552" s="3" customFormat="1" x14ac:dyDescent="0.25"/>
    <row r="15553" s="3" customFormat="1" x14ac:dyDescent="0.25"/>
    <row r="15554" s="3" customFormat="1" x14ac:dyDescent="0.25"/>
    <row r="15555" s="3" customFormat="1" x14ac:dyDescent="0.25"/>
    <row r="15556" s="3" customFormat="1" x14ac:dyDescent="0.25"/>
    <row r="15557" s="3" customFormat="1" x14ac:dyDescent="0.25"/>
    <row r="15558" s="3" customFormat="1" x14ac:dyDescent="0.25"/>
    <row r="15559" s="3" customFormat="1" x14ac:dyDescent="0.25"/>
    <row r="15560" s="3" customFormat="1" x14ac:dyDescent="0.25"/>
    <row r="15561" s="3" customFormat="1" x14ac:dyDescent="0.25"/>
    <row r="15562" s="3" customFormat="1" x14ac:dyDescent="0.25"/>
    <row r="15563" s="3" customFormat="1" x14ac:dyDescent="0.25"/>
    <row r="15564" s="3" customFormat="1" x14ac:dyDescent="0.25"/>
    <row r="15565" s="3" customFormat="1" x14ac:dyDescent="0.25"/>
    <row r="15566" s="3" customFormat="1" x14ac:dyDescent="0.25"/>
    <row r="15567" s="3" customFormat="1" x14ac:dyDescent="0.25"/>
    <row r="15568" s="3" customFormat="1" x14ac:dyDescent="0.25"/>
    <row r="15569" s="3" customFormat="1" x14ac:dyDescent="0.25"/>
    <row r="15570" s="3" customFormat="1" x14ac:dyDescent="0.25"/>
    <row r="15571" s="3" customFormat="1" x14ac:dyDescent="0.25"/>
    <row r="15572" s="3" customFormat="1" x14ac:dyDescent="0.25"/>
    <row r="15573" s="3" customFormat="1" x14ac:dyDescent="0.25"/>
    <row r="15574" s="3" customFormat="1" x14ac:dyDescent="0.25"/>
    <row r="15575" s="3" customFormat="1" x14ac:dyDescent="0.25"/>
    <row r="15576" s="3" customFormat="1" x14ac:dyDescent="0.25"/>
    <row r="15577" s="3" customFormat="1" x14ac:dyDescent="0.25"/>
    <row r="15578" s="3" customFormat="1" x14ac:dyDescent="0.25"/>
    <row r="15579" s="3" customFormat="1" x14ac:dyDescent="0.25"/>
    <row r="15580" s="3" customFormat="1" x14ac:dyDescent="0.25"/>
    <row r="15581" s="3" customFormat="1" x14ac:dyDescent="0.25"/>
    <row r="15582" s="3" customFormat="1" x14ac:dyDescent="0.25"/>
    <row r="15583" s="3" customFormat="1" x14ac:dyDescent="0.25"/>
    <row r="15584" s="3" customFormat="1" x14ac:dyDescent="0.25"/>
    <row r="15585" s="3" customFormat="1" x14ac:dyDescent="0.25"/>
    <row r="15586" s="3" customFormat="1" x14ac:dyDescent="0.25"/>
    <row r="15587" s="3" customFormat="1" x14ac:dyDescent="0.25"/>
    <row r="15588" s="3" customFormat="1" x14ac:dyDescent="0.25"/>
    <row r="15589" s="3" customFormat="1" x14ac:dyDescent="0.25"/>
    <row r="15590" s="3" customFormat="1" x14ac:dyDescent="0.25"/>
    <row r="15591" s="3" customFormat="1" x14ac:dyDescent="0.25"/>
    <row r="15592" s="3" customFormat="1" x14ac:dyDescent="0.25"/>
    <row r="15593" s="3" customFormat="1" x14ac:dyDescent="0.25"/>
    <row r="15594" s="3" customFormat="1" x14ac:dyDescent="0.25"/>
    <row r="15595" s="3" customFormat="1" x14ac:dyDescent="0.25"/>
    <row r="15596" s="3" customFormat="1" x14ac:dyDescent="0.25"/>
    <row r="15597" s="3" customFormat="1" x14ac:dyDescent="0.25"/>
    <row r="15598" s="3" customFormat="1" x14ac:dyDescent="0.25"/>
    <row r="15599" s="3" customFormat="1" x14ac:dyDescent="0.25"/>
    <row r="15600" s="3" customFormat="1" x14ac:dyDescent="0.25"/>
    <row r="15601" s="3" customFormat="1" x14ac:dyDescent="0.25"/>
    <row r="15602" s="3" customFormat="1" x14ac:dyDescent="0.25"/>
    <row r="15603" s="3" customFormat="1" x14ac:dyDescent="0.25"/>
    <row r="15604" s="3" customFormat="1" x14ac:dyDescent="0.25"/>
    <row r="15605" s="3" customFormat="1" x14ac:dyDescent="0.25"/>
    <row r="15606" s="3" customFormat="1" x14ac:dyDescent="0.25"/>
    <row r="15607" s="3" customFormat="1" x14ac:dyDescent="0.25"/>
    <row r="15608" s="3" customFormat="1" x14ac:dyDescent="0.25"/>
    <row r="15609" s="3" customFormat="1" x14ac:dyDescent="0.25"/>
    <row r="15610" s="3" customFormat="1" x14ac:dyDescent="0.25"/>
    <row r="15611" s="3" customFormat="1" x14ac:dyDescent="0.25"/>
    <row r="15612" s="3" customFormat="1" x14ac:dyDescent="0.25"/>
    <row r="15613" s="3" customFormat="1" x14ac:dyDescent="0.25"/>
    <row r="15614" s="3" customFormat="1" x14ac:dyDescent="0.25"/>
    <row r="15615" s="3" customFormat="1" x14ac:dyDescent="0.25"/>
    <row r="15616" s="3" customFormat="1" x14ac:dyDescent="0.25"/>
    <row r="15617" s="3" customFormat="1" x14ac:dyDescent="0.25"/>
    <row r="15618" s="3" customFormat="1" x14ac:dyDescent="0.25"/>
    <row r="15619" s="3" customFormat="1" x14ac:dyDescent="0.25"/>
    <row r="15620" s="3" customFormat="1" x14ac:dyDescent="0.25"/>
    <row r="15621" s="3" customFormat="1" x14ac:dyDescent="0.25"/>
    <row r="15622" s="3" customFormat="1" x14ac:dyDescent="0.25"/>
    <row r="15623" s="3" customFormat="1" x14ac:dyDescent="0.25"/>
    <row r="15624" s="3" customFormat="1" x14ac:dyDescent="0.25"/>
    <row r="15625" s="3" customFormat="1" x14ac:dyDescent="0.25"/>
    <row r="15626" s="3" customFormat="1" x14ac:dyDescent="0.25"/>
    <row r="15627" s="3" customFormat="1" x14ac:dyDescent="0.25"/>
    <row r="15628" s="3" customFormat="1" x14ac:dyDescent="0.25"/>
    <row r="15629" s="3" customFormat="1" x14ac:dyDescent="0.25"/>
    <row r="15630" s="3" customFormat="1" x14ac:dyDescent="0.25"/>
    <row r="15631" s="3" customFormat="1" x14ac:dyDescent="0.25"/>
    <row r="15632" s="3" customFormat="1" x14ac:dyDescent="0.25"/>
    <row r="15633" s="3" customFormat="1" x14ac:dyDescent="0.25"/>
    <row r="15634" s="3" customFormat="1" x14ac:dyDescent="0.25"/>
    <row r="15635" s="3" customFormat="1" x14ac:dyDescent="0.25"/>
    <row r="15636" s="3" customFormat="1" x14ac:dyDescent="0.25"/>
    <row r="15637" s="3" customFormat="1" x14ac:dyDescent="0.25"/>
    <row r="15638" s="3" customFormat="1" x14ac:dyDescent="0.25"/>
    <row r="15639" s="3" customFormat="1" x14ac:dyDescent="0.25"/>
    <row r="15640" s="3" customFormat="1" x14ac:dyDescent="0.25"/>
    <row r="15641" s="3" customFormat="1" x14ac:dyDescent="0.25"/>
    <row r="15642" s="3" customFormat="1" x14ac:dyDescent="0.25"/>
    <row r="15643" s="3" customFormat="1" x14ac:dyDescent="0.25"/>
    <row r="15644" s="3" customFormat="1" x14ac:dyDescent="0.25"/>
    <row r="15645" s="3" customFormat="1" x14ac:dyDescent="0.25"/>
    <row r="15646" s="3" customFormat="1" x14ac:dyDescent="0.25"/>
    <row r="15647" s="3" customFormat="1" x14ac:dyDescent="0.25"/>
    <row r="15648" s="3" customFormat="1" x14ac:dyDescent="0.25"/>
    <row r="15649" s="3" customFormat="1" x14ac:dyDescent="0.25"/>
    <row r="15650" s="3" customFormat="1" x14ac:dyDescent="0.25"/>
    <row r="15651" s="3" customFormat="1" x14ac:dyDescent="0.25"/>
    <row r="15652" s="3" customFormat="1" x14ac:dyDescent="0.25"/>
    <row r="15653" s="3" customFormat="1" x14ac:dyDescent="0.25"/>
    <row r="15654" s="3" customFormat="1" x14ac:dyDescent="0.25"/>
    <row r="15655" s="3" customFormat="1" x14ac:dyDescent="0.25"/>
    <row r="15656" s="3" customFormat="1" x14ac:dyDescent="0.25"/>
    <row r="15657" s="3" customFormat="1" x14ac:dyDescent="0.25"/>
    <row r="15658" s="3" customFormat="1" x14ac:dyDescent="0.25"/>
    <row r="15659" s="3" customFormat="1" x14ac:dyDescent="0.25"/>
    <row r="15660" s="3" customFormat="1" x14ac:dyDescent="0.25"/>
    <row r="15661" s="3" customFormat="1" x14ac:dyDescent="0.25"/>
    <row r="15662" s="3" customFormat="1" x14ac:dyDescent="0.25"/>
    <row r="15663" s="3" customFormat="1" x14ac:dyDescent="0.25"/>
    <row r="15664" s="3" customFormat="1" x14ac:dyDescent="0.25"/>
    <row r="15665" s="3" customFormat="1" x14ac:dyDescent="0.25"/>
    <row r="15666" s="3" customFormat="1" x14ac:dyDescent="0.25"/>
    <row r="15667" s="3" customFormat="1" x14ac:dyDescent="0.25"/>
    <row r="15668" s="3" customFormat="1" x14ac:dyDescent="0.25"/>
    <row r="15669" s="3" customFormat="1" x14ac:dyDescent="0.25"/>
    <row r="15670" s="3" customFormat="1" x14ac:dyDescent="0.25"/>
    <row r="15671" s="3" customFormat="1" x14ac:dyDescent="0.25"/>
    <row r="15672" s="3" customFormat="1" x14ac:dyDescent="0.25"/>
    <row r="15673" s="3" customFormat="1" x14ac:dyDescent="0.25"/>
    <row r="15674" s="3" customFormat="1" x14ac:dyDescent="0.25"/>
    <row r="15675" s="3" customFormat="1" x14ac:dyDescent="0.25"/>
    <row r="15676" s="3" customFormat="1" x14ac:dyDescent="0.25"/>
    <row r="15677" s="3" customFormat="1" x14ac:dyDescent="0.25"/>
    <row r="15678" s="3" customFormat="1" x14ac:dyDescent="0.25"/>
    <row r="15679" s="3" customFormat="1" x14ac:dyDescent="0.25"/>
    <row r="15680" s="3" customFormat="1" x14ac:dyDescent="0.25"/>
    <row r="15681" s="3" customFormat="1" x14ac:dyDescent="0.25"/>
    <row r="15682" s="3" customFormat="1" x14ac:dyDescent="0.25"/>
    <row r="15683" s="3" customFormat="1" x14ac:dyDescent="0.25"/>
    <row r="15684" s="3" customFormat="1" x14ac:dyDescent="0.25"/>
    <row r="15685" s="3" customFormat="1" x14ac:dyDescent="0.25"/>
    <row r="15686" s="3" customFormat="1" x14ac:dyDescent="0.25"/>
    <row r="15687" s="3" customFormat="1" x14ac:dyDescent="0.25"/>
    <row r="15688" s="3" customFormat="1" x14ac:dyDescent="0.25"/>
    <row r="15689" s="3" customFormat="1" x14ac:dyDescent="0.25"/>
    <row r="15690" s="3" customFormat="1" x14ac:dyDescent="0.25"/>
    <row r="15691" s="3" customFormat="1" x14ac:dyDescent="0.25"/>
    <row r="15692" s="3" customFormat="1" x14ac:dyDescent="0.25"/>
    <row r="15693" s="3" customFormat="1" x14ac:dyDescent="0.25"/>
    <row r="15694" s="3" customFormat="1" x14ac:dyDescent="0.25"/>
    <row r="15695" s="3" customFormat="1" x14ac:dyDescent="0.25"/>
    <row r="15696" s="3" customFormat="1" x14ac:dyDescent="0.25"/>
    <row r="15697" s="3" customFormat="1" x14ac:dyDescent="0.25"/>
    <row r="15698" s="3" customFormat="1" x14ac:dyDescent="0.25"/>
    <row r="15699" s="3" customFormat="1" x14ac:dyDescent="0.25"/>
    <row r="15700" s="3" customFormat="1" x14ac:dyDescent="0.25"/>
    <row r="15701" s="3" customFormat="1" x14ac:dyDescent="0.25"/>
    <row r="15702" s="3" customFormat="1" x14ac:dyDescent="0.25"/>
    <row r="15703" s="3" customFormat="1" x14ac:dyDescent="0.25"/>
    <row r="15704" s="3" customFormat="1" x14ac:dyDescent="0.25"/>
    <row r="15705" s="3" customFormat="1" x14ac:dyDescent="0.25"/>
    <row r="15706" s="3" customFormat="1" x14ac:dyDescent="0.25"/>
    <row r="15707" s="3" customFormat="1" x14ac:dyDescent="0.25"/>
    <row r="15708" s="3" customFormat="1" x14ac:dyDescent="0.25"/>
    <row r="15709" s="3" customFormat="1" x14ac:dyDescent="0.25"/>
    <row r="15710" s="3" customFormat="1" x14ac:dyDescent="0.25"/>
    <row r="15711" s="3" customFormat="1" x14ac:dyDescent="0.25"/>
    <row r="15712" s="3" customFormat="1" x14ac:dyDescent="0.25"/>
    <row r="15713" s="3" customFormat="1" x14ac:dyDescent="0.25"/>
    <row r="15714" s="3" customFormat="1" x14ac:dyDescent="0.25"/>
    <row r="15715" s="3" customFormat="1" x14ac:dyDescent="0.25"/>
    <row r="15716" s="3" customFormat="1" x14ac:dyDescent="0.25"/>
    <row r="15717" s="3" customFormat="1" x14ac:dyDescent="0.25"/>
    <row r="15718" s="3" customFormat="1" x14ac:dyDescent="0.25"/>
    <row r="15719" s="3" customFormat="1" x14ac:dyDescent="0.25"/>
    <row r="15720" s="3" customFormat="1" x14ac:dyDescent="0.25"/>
    <row r="15721" s="3" customFormat="1" x14ac:dyDescent="0.25"/>
    <row r="15722" s="3" customFormat="1" x14ac:dyDescent="0.25"/>
    <row r="15723" s="3" customFormat="1" x14ac:dyDescent="0.25"/>
    <row r="15724" s="3" customFormat="1" x14ac:dyDescent="0.25"/>
    <row r="15725" s="3" customFormat="1" x14ac:dyDescent="0.25"/>
    <row r="15726" s="3" customFormat="1" x14ac:dyDescent="0.25"/>
    <row r="15727" s="3" customFormat="1" x14ac:dyDescent="0.25"/>
    <row r="15728" s="3" customFormat="1" x14ac:dyDescent="0.25"/>
    <row r="15729" s="3" customFormat="1" x14ac:dyDescent="0.25"/>
    <row r="15730" s="3" customFormat="1" x14ac:dyDescent="0.25"/>
    <row r="15731" s="3" customFormat="1" x14ac:dyDescent="0.25"/>
    <row r="15732" s="3" customFormat="1" x14ac:dyDescent="0.25"/>
    <row r="15733" s="3" customFormat="1" x14ac:dyDescent="0.25"/>
    <row r="15734" s="3" customFormat="1" x14ac:dyDescent="0.25"/>
    <row r="15735" s="3" customFormat="1" x14ac:dyDescent="0.25"/>
    <row r="15736" s="3" customFormat="1" x14ac:dyDescent="0.25"/>
    <row r="15737" s="3" customFormat="1" x14ac:dyDescent="0.25"/>
    <row r="15738" s="3" customFormat="1" x14ac:dyDescent="0.25"/>
    <row r="15739" s="3" customFormat="1" x14ac:dyDescent="0.25"/>
    <row r="15740" s="3" customFormat="1" x14ac:dyDescent="0.25"/>
    <row r="15741" s="3" customFormat="1" x14ac:dyDescent="0.25"/>
    <row r="15742" s="3" customFormat="1" x14ac:dyDescent="0.25"/>
    <row r="15743" s="3" customFormat="1" x14ac:dyDescent="0.25"/>
    <row r="15744" s="3" customFormat="1" x14ac:dyDescent="0.25"/>
    <row r="15745" s="3" customFormat="1" x14ac:dyDescent="0.25"/>
    <row r="15746" s="3" customFormat="1" x14ac:dyDescent="0.25"/>
    <row r="15747" s="3" customFormat="1" x14ac:dyDescent="0.25"/>
    <row r="15748" s="3" customFormat="1" x14ac:dyDescent="0.25"/>
    <row r="15749" s="3" customFormat="1" x14ac:dyDescent="0.25"/>
    <row r="15750" s="3" customFormat="1" x14ac:dyDescent="0.25"/>
    <row r="15751" s="3" customFormat="1" x14ac:dyDescent="0.25"/>
    <row r="15752" s="3" customFormat="1" x14ac:dyDescent="0.25"/>
    <row r="15753" s="3" customFormat="1" x14ac:dyDescent="0.25"/>
    <row r="15754" s="3" customFormat="1" x14ac:dyDescent="0.25"/>
    <row r="15755" s="3" customFormat="1" x14ac:dyDescent="0.25"/>
    <row r="15756" s="3" customFormat="1" x14ac:dyDescent="0.25"/>
    <row r="15757" s="3" customFormat="1" x14ac:dyDescent="0.25"/>
    <row r="15758" s="3" customFormat="1" x14ac:dyDescent="0.25"/>
    <row r="15759" s="3" customFormat="1" x14ac:dyDescent="0.25"/>
    <row r="15760" s="3" customFormat="1" x14ac:dyDescent="0.25"/>
    <row r="15761" s="3" customFormat="1" x14ac:dyDescent="0.25"/>
    <row r="15762" s="3" customFormat="1" x14ac:dyDescent="0.25"/>
    <row r="15763" s="3" customFormat="1" x14ac:dyDescent="0.25"/>
    <row r="15764" s="3" customFormat="1" x14ac:dyDescent="0.25"/>
    <row r="15765" s="3" customFormat="1" x14ac:dyDescent="0.25"/>
    <row r="15766" s="3" customFormat="1" x14ac:dyDescent="0.25"/>
    <row r="15767" s="3" customFormat="1" x14ac:dyDescent="0.25"/>
    <row r="15768" s="3" customFormat="1" x14ac:dyDescent="0.25"/>
    <row r="15769" s="3" customFormat="1" x14ac:dyDescent="0.25"/>
    <row r="15770" s="3" customFormat="1" x14ac:dyDescent="0.25"/>
    <row r="15771" s="3" customFormat="1" x14ac:dyDescent="0.25"/>
    <row r="15772" s="3" customFormat="1" x14ac:dyDescent="0.25"/>
    <row r="15773" s="3" customFormat="1" x14ac:dyDescent="0.25"/>
    <row r="15774" s="3" customFormat="1" x14ac:dyDescent="0.25"/>
    <row r="15775" s="3" customFormat="1" x14ac:dyDescent="0.25"/>
    <row r="15776" s="3" customFormat="1" x14ac:dyDescent="0.25"/>
    <row r="15777" s="3" customFormat="1" x14ac:dyDescent="0.25"/>
    <row r="15778" s="3" customFormat="1" x14ac:dyDescent="0.25"/>
    <row r="15779" s="3" customFormat="1" x14ac:dyDescent="0.25"/>
    <row r="15780" s="3" customFormat="1" x14ac:dyDescent="0.25"/>
    <row r="15781" s="3" customFormat="1" x14ac:dyDescent="0.25"/>
    <row r="15782" s="3" customFormat="1" x14ac:dyDescent="0.25"/>
    <row r="15783" s="3" customFormat="1" x14ac:dyDescent="0.25"/>
    <row r="15784" s="3" customFormat="1" x14ac:dyDescent="0.25"/>
    <row r="15785" s="3" customFormat="1" x14ac:dyDescent="0.25"/>
    <row r="15786" s="3" customFormat="1" x14ac:dyDescent="0.25"/>
    <row r="15787" s="3" customFormat="1" x14ac:dyDescent="0.25"/>
    <row r="15788" s="3" customFormat="1" x14ac:dyDescent="0.25"/>
    <row r="15789" s="3" customFormat="1" x14ac:dyDescent="0.25"/>
    <row r="15790" s="3" customFormat="1" x14ac:dyDescent="0.25"/>
    <row r="15791" s="3" customFormat="1" x14ac:dyDescent="0.25"/>
    <row r="15792" s="3" customFormat="1" x14ac:dyDescent="0.25"/>
    <row r="15793" s="3" customFormat="1" x14ac:dyDescent="0.25"/>
    <row r="15794" s="3" customFormat="1" x14ac:dyDescent="0.25"/>
    <row r="15795" s="3" customFormat="1" x14ac:dyDescent="0.25"/>
    <row r="15796" s="3" customFormat="1" x14ac:dyDescent="0.25"/>
    <row r="15797" s="3" customFormat="1" x14ac:dyDescent="0.25"/>
    <row r="15798" s="3" customFormat="1" x14ac:dyDescent="0.25"/>
    <row r="15799" s="3" customFormat="1" x14ac:dyDescent="0.25"/>
    <row r="15800" s="3" customFormat="1" x14ac:dyDescent="0.25"/>
    <row r="15801" s="3" customFormat="1" x14ac:dyDescent="0.25"/>
    <row r="15802" s="3" customFormat="1" x14ac:dyDescent="0.25"/>
    <row r="15803" s="3" customFormat="1" x14ac:dyDescent="0.25"/>
    <row r="15804" s="3" customFormat="1" x14ac:dyDescent="0.25"/>
    <row r="15805" s="3" customFormat="1" x14ac:dyDescent="0.25"/>
    <row r="15806" s="3" customFormat="1" x14ac:dyDescent="0.25"/>
    <row r="15807" s="3" customFormat="1" x14ac:dyDescent="0.25"/>
    <row r="15808" s="3" customFormat="1" x14ac:dyDescent="0.25"/>
    <row r="15809" s="3" customFormat="1" x14ac:dyDescent="0.25"/>
    <row r="15810" s="3" customFormat="1" x14ac:dyDescent="0.25"/>
    <row r="15811" s="3" customFormat="1" x14ac:dyDescent="0.25"/>
    <row r="15812" s="3" customFormat="1" x14ac:dyDescent="0.25"/>
    <row r="15813" s="3" customFormat="1" x14ac:dyDescent="0.25"/>
    <row r="15814" s="3" customFormat="1" x14ac:dyDescent="0.25"/>
    <row r="15815" s="3" customFormat="1" x14ac:dyDescent="0.25"/>
    <row r="15816" s="3" customFormat="1" x14ac:dyDescent="0.25"/>
    <row r="15817" s="3" customFormat="1" x14ac:dyDescent="0.25"/>
    <row r="15818" s="3" customFormat="1" x14ac:dyDescent="0.25"/>
    <row r="15819" s="3" customFormat="1" x14ac:dyDescent="0.25"/>
    <row r="15820" s="3" customFormat="1" x14ac:dyDescent="0.25"/>
    <row r="15821" s="3" customFormat="1" x14ac:dyDescent="0.25"/>
    <row r="15822" s="3" customFormat="1" x14ac:dyDescent="0.25"/>
    <row r="15823" s="3" customFormat="1" x14ac:dyDescent="0.25"/>
    <row r="15824" s="3" customFormat="1" x14ac:dyDescent="0.25"/>
    <row r="15825" s="3" customFormat="1" x14ac:dyDescent="0.25"/>
    <row r="15826" s="3" customFormat="1" x14ac:dyDescent="0.25"/>
    <row r="15827" s="3" customFormat="1" x14ac:dyDescent="0.25"/>
    <row r="15828" s="3" customFormat="1" x14ac:dyDescent="0.25"/>
    <row r="15829" s="3" customFormat="1" x14ac:dyDescent="0.25"/>
    <row r="15830" s="3" customFormat="1" x14ac:dyDescent="0.25"/>
    <row r="15831" s="3" customFormat="1" x14ac:dyDescent="0.25"/>
    <row r="15832" s="3" customFormat="1" x14ac:dyDescent="0.25"/>
    <row r="15833" s="3" customFormat="1" x14ac:dyDescent="0.25"/>
    <row r="15834" s="3" customFormat="1" x14ac:dyDescent="0.25"/>
    <row r="15835" s="3" customFormat="1" x14ac:dyDescent="0.25"/>
    <row r="15836" s="3" customFormat="1" x14ac:dyDescent="0.25"/>
    <row r="15837" s="3" customFormat="1" x14ac:dyDescent="0.25"/>
    <row r="15838" s="3" customFormat="1" x14ac:dyDescent="0.25"/>
    <row r="15839" s="3" customFormat="1" x14ac:dyDescent="0.25"/>
    <row r="15840" s="3" customFormat="1" x14ac:dyDescent="0.25"/>
    <row r="15841" s="3" customFormat="1" x14ac:dyDescent="0.25"/>
    <row r="15842" s="3" customFormat="1" x14ac:dyDescent="0.25"/>
    <row r="15843" s="3" customFormat="1" x14ac:dyDescent="0.25"/>
    <row r="15844" s="3" customFormat="1" x14ac:dyDescent="0.25"/>
    <row r="15845" s="3" customFormat="1" x14ac:dyDescent="0.25"/>
    <row r="15846" s="3" customFormat="1" x14ac:dyDescent="0.25"/>
    <row r="15847" s="3" customFormat="1" x14ac:dyDescent="0.25"/>
    <row r="15848" s="3" customFormat="1" x14ac:dyDescent="0.25"/>
    <row r="15849" s="3" customFormat="1" x14ac:dyDescent="0.25"/>
    <row r="15850" s="3" customFormat="1" x14ac:dyDescent="0.25"/>
    <row r="15851" s="3" customFormat="1" x14ac:dyDescent="0.25"/>
    <row r="15852" s="3" customFormat="1" x14ac:dyDescent="0.25"/>
    <row r="15853" s="3" customFormat="1" x14ac:dyDescent="0.25"/>
    <row r="15854" s="3" customFormat="1" x14ac:dyDescent="0.25"/>
    <row r="15855" s="3" customFormat="1" x14ac:dyDescent="0.25"/>
    <row r="15856" s="3" customFormat="1" x14ac:dyDescent="0.25"/>
    <row r="15857" s="3" customFormat="1" x14ac:dyDescent="0.25"/>
    <row r="15858" s="3" customFormat="1" x14ac:dyDescent="0.25"/>
    <row r="15859" s="3" customFormat="1" x14ac:dyDescent="0.25"/>
    <row r="15860" s="3" customFormat="1" x14ac:dyDescent="0.25"/>
    <row r="15861" s="3" customFormat="1" x14ac:dyDescent="0.25"/>
    <row r="15862" s="3" customFormat="1" x14ac:dyDescent="0.25"/>
    <row r="15863" s="3" customFormat="1" x14ac:dyDescent="0.25"/>
    <row r="15864" s="3" customFormat="1" x14ac:dyDescent="0.25"/>
    <row r="15865" s="3" customFormat="1" x14ac:dyDescent="0.25"/>
    <row r="15866" s="3" customFormat="1" x14ac:dyDescent="0.25"/>
    <row r="15867" s="3" customFormat="1" x14ac:dyDescent="0.25"/>
    <row r="15868" s="3" customFormat="1" x14ac:dyDescent="0.25"/>
    <row r="15869" s="3" customFormat="1" x14ac:dyDescent="0.25"/>
    <row r="15870" s="3" customFormat="1" x14ac:dyDescent="0.25"/>
    <row r="15871" s="3" customFormat="1" x14ac:dyDescent="0.25"/>
    <row r="15872" s="3" customFormat="1" x14ac:dyDescent="0.25"/>
    <row r="15873" s="3" customFormat="1" x14ac:dyDescent="0.25"/>
    <row r="15874" s="3" customFormat="1" x14ac:dyDescent="0.25"/>
    <row r="15875" s="3" customFormat="1" x14ac:dyDescent="0.25"/>
    <row r="15876" s="3" customFormat="1" x14ac:dyDescent="0.25"/>
    <row r="15877" s="3" customFormat="1" x14ac:dyDescent="0.25"/>
    <row r="15878" s="3" customFormat="1" x14ac:dyDescent="0.25"/>
    <row r="15879" s="3" customFormat="1" x14ac:dyDescent="0.25"/>
    <row r="15880" s="3" customFormat="1" x14ac:dyDescent="0.25"/>
    <row r="15881" s="3" customFormat="1" x14ac:dyDescent="0.25"/>
    <row r="15882" s="3" customFormat="1" x14ac:dyDescent="0.25"/>
    <row r="15883" s="3" customFormat="1" x14ac:dyDescent="0.25"/>
    <row r="15884" s="3" customFormat="1" x14ac:dyDescent="0.25"/>
    <row r="15885" s="3" customFormat="1" x14ac:dyDescent="0.25"/>
    <row r="15886" s="3" customFormat="1" x14ac:dyDescent="0.25"/>
    <row r="15887" s="3" customFormat="1" x14ac:dyDescent="0.25"/>
    <row r="15888" s="3" customFormat="1" x14ac:dyDescent="0.25"/>
    <row r="15889" s="3" customFormat="1" x14ac:dyDescent="0.25"/>
    <row r="15890" s="3" customFormat="1" x14ac:dyDescent="0.25"/>
    <row r="15891" s="3" customFormat="1" x14ac:dyDescent="0.25"/>
    <row r="15892" s="3" customFormat="1" x14ac:dyDescent="0.25"/>
    <row r="15893" s="3" customFormat="1" x14ac:dyDescent="0.25"/>
    <row r="15894" s="3" customFormat="1" x14ac:dyDescent="0.25"/>
    <row r="15895" s="3" customFormat="1" x14ac:dyDescent="0.25"/>
    <row r="15896" s="3" customFormat="1" x14ac:dyDescent="0.25"/>
    <row r="15897" s="3" customFormat="1" x14ac:dyDescent="0.25"/>
    <row r="15898" s="3" customFormat="1" x14ac:dyDescent="0.25"/>
    <row r="15899" s="3" customFormat="1" x14ac:dyDescent="0.25"/>
    <row r="15900" s="3" customFormat="1" x14ac:dyDescent="0.25"/>
    <row r="15901" s="3" customFormat="1" x14ac:dyDescent="0.25"/>
    <row r="15902" s="3" customFormat="1" x14ac:dyDescent="0.25"/>
    <row r="15903" s="3" customFormat="1" x14ac:dyDescent="0.25"/>
    <row r="15904" s="3" customFormat="1" x14ac:dyDescent="0.25"/>
    <row r="15905" s="3" customFormat="1" x14ac:dyDescent="0.25"/>
    <row r="15906" s="3" customFormat="1" x14ac:dyDescent="0.25"/>
    <row r="15907" s="3" customFormat="1" x14ac:dyDescent="0.25"/>
    <row r="15908" s="3" customFormat="1" x14ac:dyDescent="0.25"/>
    <row r="15909" s="3" customFormat="1" x14ac:dyDescent="0.25"/>
    <row r="15910" s="3" customFormat="1" x14ac:dyDescent="0.25"/>
    <row r="15911" s="3" customFormat="1" x14ac:dyDescent="0.25"/>
    <row r="15912" s="3" customFormat="1" x14ac:dyDescent="0.25"/>
    <row r="15913" s="3" customFormat="1" x14ac:dyDescent="0.25"/>
    <row r="15914" s="3" customFormat="1" x14ac:dyDescent="0.25"/>
    <row r="15915" s="3" customFormat="1" x14ac:dyDescent="0.25"/>
    <row r="15916" s="3" customFormat="1" x14ac:dyDescent="0.25"/>
    <row r="15917" s="3" customFormat="1" x14ac:dyDescent="0.25"/>
    <row r="15918" s="3" customFormat="1" x14ac:dyDescent="0.25"/>
    <row r="15919" s="3" customFormat="1" x14ac:dyDescent="0.25"/>
    <row r="15920" s="3" customFormat="1" x14ac:dyDescent="0.25"/>
    <row r="15921" s="3" customFormat="1" x14ac:dyDescent="0.25"/>
    <row r="15922" s="3" customFormat="1" x14ac:dyDescent="0.25"/>
    <row r="15923" s="3" customFormat="1" x14ac:dyDescent="0.25"/>
    <row r="15924" s="3" customFormat="1" x14ac:dyDescent="0.25"/>
    <row r="15925" s="3" customFormat="1" x14ac:dyDescent="0.25"/>
    <row r="15926" s="3" customFormat="1" x14ac:dyDescent="0.25"/>
    <row r="15927" s="3" customFormat="1" x14ac:dyDescent="0.25"/>
    <row r="15928" s="3" customFormat="1" x14ac:dyDescent="0.25"/>
    <row r="15929" s="3" customFormat="1" x14ac:dyDescent="0.25"/>
    <row r="15930" s="3" customFormat="1" x14ac:dyDescent="0.25"/>
    <row r="15931" s="3" customFormat="1" x14ac:dyDescent="0.25"/>
    <row r="15932" s="3" customFormat="1" x14ac:dyDescent="0.25"/>
    <row r="15933" s="3" customFormat="1" x14ac:dyDescent="0.25"/>
    <row r="15934" s="3" customFormat="1" x14ac:dyDescent="0.25"/>
    <row r="15935" s="3" customFormat="1" x14ac:dyDescent="0.25"/>
    <row r="15936" s="3" customFormat="1" x14ac:dyDescent="0.25"/>
    <row r="15937" s="3" customFormat="1" x14ac:dyDescent="0.25"/>
    <row r="15938" s="3" customFormat="1" x14ac:dyDescent="0.25"/>
    <row r="15939" s="3" customFormat="1" x14ac:dyDescent="0.25"/>
    <row r="15940" s="3" customFormat="1" x14ac:dyDescent="0.25"/>
    <row r="15941" s="3" customFormat="1" x14ac:dyDescent="0.25"/>
    <row r="15942" s="3" customFormat="1" x14ac:dyDescent="0.25"/>
    <row r="15943" s="3" customFormat="1" x14ac:dyDescent="0.25"/>
    <row r="15944" s="3" customFormat="1" x14ac:dyDescent="0.25"/>
    <row r="15945" s="3" customFormat="1" x14ac:dyDescent="0.25"/>
    <row r="15946" s="3" customFormat="1" x14ac:dyDescent="0.25"/>
    <row r="15947" s="3" customFormat="1" x14ac:dyDescent="0.25"/>
    <row r="15948" s="3" customFormat="1" x14ac:dyDescent="0.25"/>
    <row r="15949" s="3" customFormat="1" x14ac:dyDescent="0.25"/>
    <row r="15950" s="3" customFormat="1" x14ac:dyDescent="0.25"/>
    <row r="15951" s="3" customFormat="1" x14ac:dyDescent="0.25"/>
    <row r="15952" s="3" customFormat="1" x14ac:dyDescent="0.25"/>
    <row r="15953" s="3" customFormat="1" x14ac:dyDescent="0.25"/>
    <row r="15954" s="3" customFormat="1" x14ac:dyDescent="0.25"/>
    <row r="15955" s="3" customFormat="1" x14ac:dyDescent="0.25"/>
    <row r="15956" s="3" customFormat="1" x14ac:dyDescent="0.25"/>
    <row r="15957" s="3" customFormat="1" x14ac:dyDescent="0.25"/>
    <row r="15958" s="3" customFormat="1" x14ac:dyDescent="0.25"/>
    <row r="15959" s="3" customFormat="1" x14ac:dyDescent="0.25"/>
    <row r="15960" s="3" customFormat="1" x14ac:dyDescent="0.25"/>
    <row r="15961" s="3" customFormat="1" x14ac:dyDescent="0.25"/>
    <row r="15962" s="3" customFormat="1" x14ac:dyDescent="0.25"/>
    <row r="15963" s="3" customFormat="1" x14ac:dyDescent="0.25"/>
    <row r="15964" s="3" customFormat="1" x14ac:dyDescent="0.25"/>
    <row r="15965" s="3" customFormat="1" x14ac:dyDescent="0.25"/>
    <row r="15966" s="3" customFormat="1" x14ac:dyDescent="0.25"/>
    <row r="15967" s="3" customFormat="1" x14ac:dyDescent="0.25"/>
    <row r="15968" s="3" customFormat="1" x14ac:dyDescent="0.25"/>
    <row r="15969" s="3" customFormat="1" x14ac:dyDescent="0.25"/>
    <row r="15970" s="3" customFormat="1" x14ac:dyDescent="0.25"/>
    <row r="15971" s="3" customFormat="1" x14ac:dyDescent="0.25"/>
    <row r="15972" s="3" customFormat="1" x14ac:dyDescent="0.25"/>
    <row r="15973" s="3" customFormat="1" x14ac:dyDescent="0.25"/>
    <row r="15974" s="3" customFormat="1" x14ac:dyDescent="0.25"/>
    <row r="15975" s="3" customFormat="1" x14ac:dyDescent="0.25"/>
    <row r="15976" s="3" customFormat="1" x14ac:dyDescent="0.25"/>
    <row r="15977" s="3" customFormat="1" x14ac:dyDescent="0.25"/>
    <row r="15978" s="3" customFormat="1" x14ac:dyDescent="0.25"/>
    <row r="15979" s="3" customFormat="1" x14ac:dyDescent="0.25"/>
    <row r="15980" s="3" customFormat="1" x14ac:dyDescent="0.25"/>
    <row r="15981" s="3" customFormat="1" x14ac:dyDescent="0.25"/>
    <row r="15982" s="3" customFormat="1" x14ac:dyDescent="0.25"/>
    <row r="15983" s="3" customFormat="1" x14ac:dyDescent="0.25"/>
    <row r="15984" s="3" customFormat="1" x14ac:dyDescent="0.25"/>
    <row r="15985" s="3" customFormat="1" x14ac:dyDescent="0.25"/>
    <row r="15986" s="3" customFormat="1" x14ac:dyDescent="0.25"/>
    <row r="15987" s="3" customFormat="1" x14ac:dyDescent="0.25"/>
    <row r="15988" s="3" customFormat="1" x14ac:dyDescent="0.25"/>
    <row r="15989" s="3" customFormat="1" x14ac:dyDescent="0.25"/>
    <row r="15990" s="3" customFormat="1" x14ac:dyDescent="0.25"/>
    <row r="15991" s="3" customFormat="1" x14ac:dyDescent="0.25"/>
    <row r="15992" s="3" customFormat="1" x14ac:dyDescent="0.25"/>
    <row r="15993" s="3" customFormat="1" x14ac:dyDescent="0.25"/>
    <row r="15994" s="3" customFormat="1" x14ac:dyDescent="0.25"/>
    <row r="15995" s="3" customFormat="1" x14ac:dyDescent="0.25"/>
    <row r="15996" s="3" customFormat="1" x14ac:dyDescent="0.25"/>
    <row r="15997" s="3" customFormat="1" x14ac:dyDescent="0.25"/>
    <row r="15998" s="3" customFormat="1" x14ac:dyDescent="0.25"/>
    <row r="15999" s="3" customFormat="1" x14ac:dyDescent="0.25"/>
    <row r="16000" s="3" customFormat="1" x14ac:dyDescent="0.25"/>
    <row r="16001" s="3" customFormat="1" x14ac:dyDescent="0.25"/>
    <row r="16002" s="3" customFormat="1" x14ac:dyDescent="0.25"/>
    <row r="16003" s="3" customFormat="1" x14ac:dyDescent="0.25"/>
    <row r="16004" s="3" customFormat="1" x14ac:dyDescent="0.25"/>
    <row r="16005" s="3" customFormat="1" x14ac:dyDescent="0.25"/>
    <row r="16006" s="3" customFormat="1" x14ac:dyDescent="0.25"/>
    <row r="16007" s="3" customFormat="1" x14ac:dyDescent="0.25"/>
    <row r="16008" s="3" customFormat="1" x14ac:dyDescent="0.25"/>
    <row r="16009" s="3" customFormat="1" x14ac:dyDescent="0.25"/>
    <row r="16010" s="3" customFormat="1" x14ac:dyDescent="0.25"/>
    <row r="16011" s="3" customFormat="1" x14ac:dyDescent="0.25"/>
    <row r="16012" s="3" customFormat="1" x14ac:dyDescent="0.25"/>
    <row r="16013" s="3" customFormat="1" x14ac:dyDescent="0.25"/>
    <row r="16014" s="3" customFormat="1" x14ac:dyDescent="0.25"/>
    <row r="16015" s="3" customFormat="1" x14ac:dyDescent="0.25"/>
    <row r="16016" s="3" customFormat="1" x14ac:dyDescent="0.25"/>
    <row r="16017" s="3" customFormat="1" x14ac:dyDescent="0.25"/>
    <row r="16018" s="3" customFormat="1" x14ac:dyDescent="0.25"/>
    <row r="16019" s="3" customFormat="1" x14ac:dyDescent="0.25"/>
    <row r="16020" s="3" customFormat="1" x14ac:dyDescent="0.25"/>
    <row r="16021" s="3" customFormat="1" x14ac:dyDescent="0.25"/>
    <row r="16022" s="3" customFormat="1" x14ac:dyDescent="0.25"/>
    <row r="16023" s="3" customFormat="1" x14ac:dyDescent="0.25"/>
    <row r="16024" s="3" customFormat="1" x14ac:dyDescent="0.25"/>
    <row r="16025" s="3" customFormat="1" x14ac:dyDescent="0.25"/>
    <row r="16026" s="3" customFormat="1" x14ac:dyDescent="0.25"/>
    <row r="16027" s="3" customFormat="1" x14ac:dyDescent="0.25"/>
    <row r="16028" s="3" customFormat="1" x14ac:dyDescent="0.25"/>
    <row r="16029" s="3" customFormat="1" x14ac:dyDescent="0.25"/>
    <row r="16030" s="3" customFormat="1" x14ac:dyDescent="0.25"/>
    <row r="16031" s="3" customFormat="1" x14ac:dyDescent="0.25"/>
    <row r="16032" s="3" customFormat="1" x14ac:dyDescent="0.25"/>
    <row r="16033" s="3" customFormat="1" x14ac:dyDescent="0.25"/>
    <row r="16034" s="3" customFormat="1" x14ac:dyDescent="0.25"/>
    <row r="16035" s="3" customFormat="1" x14ac:dyDescent="0.25"/>
    <row r="16036" s="3" customFormat="1" x14ac:dyDescent="0.25"/>
    <row r="16037" s="3" customFormat="1" x14ac:dyDescent="0.25"/>
    <row r="16038" s="3" customFormat="1" x14ac:dyDescent="0.25"/>
    <row r="16039" s="3" customFormat="1" x14ac:dyDescent="0.25"/>
    <row r="16040" s="3" customFormat="1" x14ac:dyDescent="0.25"/>
    <row r="16041" s="3" customFormat="1" x14ac:dyDescent="0.25"/>
    <row r="16042" s="3" customFormat="1" x14ac:dyDescent="0.25"/>
    <row r="16043" s="3" customFormat="1" x14ac:dyDescent="0.25"/>
    <row r="16044" s="3" customFormat="1" x14ac:dyDescent="0.25"/>
    <row r="16045" s="3" customFormat="1" x14ac:dyDescent="0.25"/>
    <row r="16046" s="3" customFormat="1" x14ac:dyDescent="0.25"/>
    <row r="16047" s="3" customFormat="1" x14ac:dyDescent="0.25"/>
    <row r="16048" s="3" customFormat="1" x14ac:dyDescent="0.25"/>
    <row r="16049" s="3" customFormat="1" x14ac:dyDescent="0.25"/>
    <row r="16050" s="3" customFormat="1" x14ac:dyDescent="0.25"/>
    <row r="16051" s="3" customFormat="1" x14ac:dyDescent="0.25"/>
    <row r="16052" s="3" customFormat="1" x14ac:dyDescent="0.25"/>
    <row r="16053" s="3" customFormat="1" x14ac:dyDescent="0.25"/>
    <row r="16054" s="3" customFormat="1" x14ac:dyDescent="0.25"/>
    <row r="16055" s="3" customFormat="1" x14ac:dyDescent="0.25"/>
    <row r="16056" s="3" customFormat="1" x14ac:dyDescent="0.25"/>
    <row r="16057" s="3" customFormat="1" x14ac:dyDescent="0.25"/>
    <row r="16058" s="3" customFormat="1" x14ac:dyDescent="0.25"/>
    <row r="16059" s="3" customFormat="1" x14ac:dyDescent="0.25"/>
    <row r="16060" s="3" customFormat="1" x14ac:dyDescent="0.25"/>
    <row r="16061" s="3" customFormat="1" x14ac:dyDescent="0.25"/>
    <row r="16062" s="3" customFormat="1" x14ac:dyDescent="0.25"/>
    <row r="16063" s="3" customFormat="1" x14ac:dyDescent="0.25"/>
    <row r="16064" s="3" customFormat="1" x14ac:dyDescent="0.25"/>
    <row r="16065" s="3" customFormat="1" x14ac:dyDescent="0.25"/>
    <row r="16066" s="3" customFormat="1" x14ac:dyDescent="0.25"/>
    <row r="16067" s="3" customFormat="1" x14ac:dyDescent="0.25"/>
    <row r="16068" s="3" customFormat="1" x14ac:dyDescent="0.25"/>
    <row r="16069" s="3" customFormat="1" x14ac:dyDescent="0.25"/>
    <row r="16070" s="3" customFormat="1" x14ac:dyDescent="0.25"/>
    <row r="16071" s="3" customFormat="1" x14ac:dyDescent="0.25"/>
    <row r="16072" s="3" customFormat="1" x14ac:dyDescent="0.25"/>
    <row r="16073" s="3" customFormat="1" x14ac:dyDescent="0.25"/>
    <row r="16074" s="3" customFormat="1" x14ac:dyDescent="0.25"/>
    <row r="16075" s="3" customFormat="1" x14ac:dyDescent="0.25"/>
    <row r="16076" s="3" customFormat="1" x14ac:dyDescent="0.25"/>
    <row r="16077" s="3" customFormat="1" x14ac:dyDescent="0.25"/>
    <row r="16078" s="3" customFormat="1" x14ac:dyDescent="0.25"/>
    <row r="16079" s="3" customFormat="1" x14ac:dyDescent="0.25"/>
    <row r="16080" s="3" customFormat="1" x14ac:dyDescent="0.25"/>
    <row r="16081" s="3" customFormat="1" x14ac:dyDescent="0.25"/>
    <row r="16082" s="3" customFormat="1" x14ac:dyDescent="0.25"/>
    <row r="16083" s="3" customFormat="1" x14ac:dyDescent="0.25"/>
    <row r="16084" s="3" customFormat="1" x14ac:dyDescent="0.25"/>
    <row r="16085" s="3" customFormat="1" x14ac:dyDescent="0.25"/>
    <row r="16086" s="3" customFormat="1" x14ac:dyDescent="0.25"/>
    <row r="16087" s="3" customFormat="1" x14ac:dyDescent="0.25"/>
    <row r="16088" s="3" customFormat="1" x14ac:dyDescent="0.25"/>
    <row r="16089" s="3" customFormat="1" x14ac:dyDescent="0.25"/>
    <row r="16090" s="3" customFormat="1" x14ac:dyDescent="0.25"/>
    <row r="16091" s="3" customFormat="1" x14ac:dyDescent="0.25"/>
    <row r="16092" s="3" customFormat="1" x14ac:dyDescent="0.25"/>
    <row r="16093" s="3" customFormat="1" x14ac:dyDescent="0.25"/>
    <row r="16094" s="3" customFormat="1" x14ac:dyDescent="0.25"/>
    <row r="16095" s="3" customFormat="1" x14ac:dyDescent="0.25"/>
    <row r="16096" s="3" customFormat="1" x14ac:dyDescent="0.25"/>
    <row r="16097" s="3" customFormat="1" x14ac:dyDescent="0.25"/>
    <row r="16098" s="3" customFormat="1" x14ac:dyDescent="0.25"/>
    <row r="16099" s="3" customFormat="1" x14ac:dyDescent="0.25"/>
    <row r="16100" s="3" customFormat="1" x14ac:dyDescent="0.25"/>
    <row r="16101" s="3" customFormat="1" x14ac:dyDescent="0.25"/>
    <row r="16102" s="3" customFormat="1" x14ac:dyDescent="0.25"/>
    <row r="16103" s="3" customFormat="1" x14ac:dyDescent="0.25"/>
    <row r="16104" s="3" customFormat="1" x14ac:dyDescent="0.25"/>
    <row r="16105" s="3" customFormat="1" x14ac:dyDescent="0.25"/>
    <row r="16106" s="3" customFormat="1" x14ac:dyDescent="0.25"/>
    <row r="16107" s="3" customFormat="1" x14ac:dyDescent="0.25"/>
    <row r="16108" s="3" customFormat="1" x14ac:dyDescent="0.25"/>
    <row r="16109" s="3" customFormat="1" x14ac:dyDescent="0.25"/>
    <row r="16110" s="3" customFormat="1" x14ac:dyDescent="0.25"/>
    <row r="16111" s="3" customFormat="1" x14ac:dyDescent="0.25"/>
    <row r="16112" s="3" customFormat="1" x14ac:dyDescent="0.25"/>
    <row r="16113" s="3" customFormat="1" x14ac:dyDescent="0.25"/>
    <row r="16114" s="3" customFormat="1" x14ac:dyDescent="0.25"/>
    <row r="16115" s="3" customFormat="1" x14ac:dyDescent="0.25"/>
    <row r="16116" s="3" customFormat="1" x14ac:dyDescent="0.25"/>
    <row r="16117" s="3" customFormat="1" x14ac:dyDescent="0.25"/>
    <row r="16118" s="3" customFormat="1" x14ac:dyDescent="0.25"/>
    <row r="16119" s="3" customFormat="1" x14ac:dyDescent="0.25"/>
    <row r="16120" s="3" customFormat="1" x14ac:dyDescent="0.25"/>
    <row r="16121" s="3" customFormat="1" x14ac:dyDescent="0.25"/>
    <row r="16122" s="3" customFormat="1" x14ac:dyDescent="0.25"/>
    <row r="16123" s="3" customFormat="1" x14ac:dyDescent="0.25"/>
    <row r="16124" s="3" customFormat="1" x14ac:dyDescent="0.25"/>
    <row r="16125" s="3" customFormat="1" x14ac:dyDescent="0.25"/>
    <row r="16126" s="3" customFormat="1" x14ac:dyDescent="0.25"/>
    <row r="16127" s="3" customFormat="1" x14ac:dyDescent="0.25"/>
    <row r="16128" s="3" customFormat="1" x14ac:dyDescent="0.25"/>
    <row r="16129" s="3" customFormat="1" x14ac:dyDescent="0.25"/>
    <row r="16130" s="3" customFormat="1" x14ac:dyDescent="0.25"/>
    <row r="16131" s="3" customFormat="1" x14ac:dyDescent="0.25"/>
    <row r="16132" s="3" customFormat="1" x14ac:dyDescent="0.25"/>
    <row r="16133" s="3" customFormat="1" x14ac:dyDescent="0.25"/>
    <row r="16134" s="3" customFormat="1" x14ac:dyDescent="0.25"/>
    <row r="16135" s="3" customFormat="1" x14ac:dyDescent="0.25"/>
    <row r="16136" s="3" customFormat="1" x14ac:dyDescent="0.25"/>
    <row r="16137" s="3" customFormat="1" x14ac:dyDescent="0.25"/>
    <row r="16138" s="3" customFormat="1" x14ac:dyDescent="0.25"/>
    <row r="16139" s="3" customFormat="1" x14ac:dyDescent="0.25"/>
    <row r="16140" s="3" customFormat="1" x14ac:dyDescent="0.25"/>
    <row r="16141" s="3" customFormat="1" x14ac:dyDescent="0.25"/>
    <row r="16142" s="3" customFormat="1" x14ac:dyDescent="0.25"/>
    <row r="16143" s="3" customFormat="1" x14ac:dyDescent="0.25"/>
    <row r="16144" s="3" customFormat="1" x14ac:dyDescent="0.25"/>
    <row r="16145" s="3" customFormat="1" x14ac:dyDescent="0.25"/>
    <row r="16146" s="3" customFormat="1" x14ac:dyDescent="0.25"/>
    <row r="16147" s="3" customFormat="1" x14ac:dyDescent="0.25"/>
    <row r="16148" s="3" customFormat="1" x14ac:dyDescent="0.25"/>
    <row r="16149" s="3" customFormat="1" x14ac:dyDescent="0.25"/>
    <row r="16150" s="3" customFormat="1" x14ac:dyDescent="0.25"/>
    <row r="16151" s="3" customFormat="1" x14ac:dyDescent="0.25"/>
    <row r="16152" s="3" customFormat="1" x14ac:dyDescent="0.25"/>
    <row r="16153" s="3" customFormat="1" x14ac:dyDescent="0.25"/>
    <row r="16154" s="3" customFormat="1" x14ac:dyDescent="0.25"/>
    <row r="16155" s="3" customFormat="1" x14ac:dyDescent="0.25"/>
    <row r="16156" s="3" customFormat="1" x14ac:dyDescent="0.25"/>
    <row r="16157" s="3" customFormat="1" x14ac:dyDescent="0.25"/>
    <row r="16158" s="3" customFormat="1" x14ac:dyDescent="0.25"/>
    <row r="16159" s="3" customFormat="1" x14ac:dyDescent="0.25"/>
    <row r="16160" s="3" customFormat="1" x14ac:dyDescent="0.25"/>
    <row r="16161" s="3" customFormat="1" x14ac:dyDescent="0.25"/>
    <row r="16162" s="3" customFormat="1" x14ac:dyDescent="0.25"/>
    <row r="16163" s="3" customFormat="1" x14ac:dyDescent="0.25"/>
    <row r="16164" s="3" customFormat="1" x14ac:dyDescent="0.25"/>
    <row r="16165" s="3" customFormat="1" x14ac:dyDescent="0.25"/>
    <row r="16166" s="3" customFormat="1" x14ac:dyDescent="0.25"/>
    <row r="16167" s="3" customFormat="1" x14ac:dyDescent="0.25"/>
    <row r="16168" s="3" customFormat="1" x14ac:dyDescent="0.25"/>
    <row r="16169" s="3" customFormat="1" x14ac:dyDescent="0.25"/>
    <row r="16170" s="3" customFormat="1" x14ac:dyDescent="0.25"/>
    <row r="16171" s="3" customFormat="1" x14ac:dyDescent="0.25"/>
    <row r="16172" s="3" customFormat="1" x14ac:dyDescent="0.25"/>
    <row r="16173" s="3" customFormat="1" x14ac:dyDescent="0.25"/>
    <row r="16174" s="3" customFormat="1" x14ac:dyDescent="0.25"/>
    <row r="16175" s="3" customFormat="1" x14ac:dyDescent="0.25"/>
    <row r="16176" s="3" customFormat="1" x14ac:dyDescent="0.25"/>
    <row r="16177" s="3" customFormat="1" x14ac:dyDescent="0.25"/>
    <row r="16178" s="3" customFormat="1" x14ac:dyDescent="0.25"/>
    <row r="16179" s="3" customFormat="1" x14ac:dyDescent="0.25"/>
    <row r="16180" s="3" customFormat="1" x14ac:dyDescent="0.25"/>
    <row r="16181" s="3" customFormat="1" x14ac:dyDescent="0.25"/>
    <row r="16182" s="3" customFormat="1" x14ac:dyDescent="0.25"/>
    <row r="16183" s="3" customFormat="1" x14ac:dyDescent="0.25"/>
    <row r="16184" s="3" customFormat="1" x14ac:dyDescent="0.25"/>
    <row r="16185" s="3" customFormat="1" x14ac:dyDescent="0.25"/>
    <row r="16186" s="3" customFormat="1" x14ac:dyDescent="0.25"/>
    <row r="16187" s="3" customFormat="1" x14ac:dyDescent="0.25"/>
    <row r="16188" s="3" customFormat="1" x14ac:dyDescent="0.25"/>
    <row r="16189" s="3" customFormat="1" x14ac:dyDescent="0.25"/>
    <row r="16190" s="3" customFormat="1" x14ac:dyDescent="0.25"/>
    <row r="16191" s="3" customFormat="1" x14ac:dyDescent="0.25"/>
    <row r="16192" s="3" customFormat="1" x14ac:dyDescent="0.25"/>
    <row r="16193" s="3" customFormat="1" x14ac:dyDescent="0.25"/>
    <row r="16194" s="3" customFormat="1" x14ac:dyDescent="0.25"/>
    <row r="16195" s="3" customFormat="1" x14ac:dyDescent="0.25"/>
    <row r="16196" s="3" customFormat="1" x14ac:dyDescent="0.25"/>
    <row r="16197" s="3" customFormat="1" x14ac:dyDescent="0.25"/>
    <row r="16198" s="3" customFormat="1" x14ac:dyDescent="0.25"/>
    <row r="16199" s="3" customFormat="1" x14ac:dyDescent="0.25"/>
    <row r="16200" s="3" customFormat="1" x14ac:dyDescent="0.25"/>
    <row r="16201" s="3" customFormat="1" x14ac:dyDescent="0.25"/>
    <row r="16202" s="3" customFormat="1" x14ac:dyDescent="0.25"/>
    <row r="16203" s="3" customFormat="1" x14ac:dyDescent="0.25"/>
    <row r="16204" s="3" customFormat="1" x14ac:dyDescent="0.25"/>
    <row r="16205" s="3" customFormat="1" x14ac:dyDescent="0.25"/>
    <row r="16206" s="3" customFormat="1" x14ac:dyDescent="0.25"/>
    <row r="16207" s="3" customFormat="1" x14ac:dyDescent="0.25"/>
    <row r="16208" s="3" customFormat="1" x14ac:dyDescent="0.25"/>
    <row r="16209" s="3" customFormat="1" x14ac:dyDescent="0.25"/>
    <row r="16210" s="3" customFormat="1" x14ac:dyDescent="0.25"/>
    <row r="16211" s="3" customFormat="1" x14ac:dyDescent="0.25"/>
    <row r="16212" s="3" customFormat="1" x14ac:dyDescent="0.25"/>
    <row r="16213" s="3" customFormat="1" x14ac:dyDescent="0.25"/>
    <row r="16214" s="3" customFormat="1" x14ac:dyDescent="0.25"/>
    <row r="16215" s="3" customFormat="1" x14ac:dyDescent="0.25"/>
    <row r="16216" s="3" customFormat="1" x14ac:dyDescent="0.25"/>
    <row r="16217" s="3" customFormat="1" x14ac:dyDescent="0.25"/>
    <row r="16218" s="3" customFormat="1" x14ac:dyDescent="0.25"/>
    <row r="16219" s="3" customFormat="1" x14ac:dyDescent="0.25"/>
    <row r="16220" s="3" customFormat="1" x14ac:dyDescent="0.25"/>
    <row r="16221" s="3" customFormat="1" x14ac:dyDescent="0.25"/>
    <row r="16222" s="3" customFormat="1" x14ac:dyDescent="0.25"/>
    <row r="16223" s="3" customFormat="1" x14ac:dyDescent="0.25"/>
    <row r="16224" s="3" customFormat="1" x14ac:dyDescent="0.25"/>
    <row r="16225" s="3" customFormat="1" x14ac:dyDescent="0.25"/>
    <row r="16226" s="3" customFormat="1" x14ac:dyDescent="0.25"/>
    <row r="16227" s="3" customFormat="1" x14ac:dyDescent="0.25"/>
    <row r="16228" s="3" customFormat="1" x14ac:dyDescent="0.25"/>
    <row r="16229" s="3" customFormat="1" x14ac:dyDescent="0.25"/>
    <row r="16230" s="3" customFormat="1" x14ac:dyDescent="0.25"/>
    <row r="16231" s="3" customFormat="1" x14ac:dyDescent="0.25"/>
    <row r="16232" s="3" customFormat="1" x14ac:dyDescent="0.25"/>
    <row r="16233" s="3" customFormat="1" x14ac:dyDescent="0.25"/>
    <row r="16234" s="3" customFormat="1" x14ac:dyDescent="0.25"/>
    <row r="16235" s="3" customFormat="1" x14ac:dyDescent="0.25"/>
    <row r="16236" s="3" customFormat="1" x14ac:dyDescent="0.25"/>
    <row r="16237" s="3" customFormat="1" x14ac:dyDescent="0.25"/>
    <row r="16238" s="3" customFormat="1" x14ac:dyDescent="0.25"/>
    <row r="16239" s="3" customFormat="1" x14ac:dyDescent="0.25"/>
    <row r="16240" s="3" customFormat="1" x14ac:dyDescent="0.25"/>
    <row r="16241" s="3" customFormat="1" x14ac:dyDescent="0.25"/>
    <row r="16242" s="3" customFormat="1" x14ac:dyDescent="0.25"/>
    <row r="16243" s="3" customFormat="1" x14ac:dyDescent="0.25"/>
    <row r="16244" s="3" customFormat="1" x14ac:dyDescent="0.25"/>
    <row r="16245" s="3" customFormat="1" x14ac:dyDescent="0.25"/>
    <row r="16246" s="3" customFormat="1" x14ac:dyDescent="0.25"/>
    <row r="16247" s="3" customFormat="1" x14ac:dyDescent="0.25"/>
    <row r="16248" s="3" customFormat="1" x14ac:dyDescent="0.25"/>
    <row r="16249" s="3" customFormat="1" x14ac:dyDescent="0.25"/>
    <row r="16250" s="3" customFormat="1" x14ac:dyDescent="0.25"/>
    <row r="16251" s="3" customFormat="1" x14ac:dyDescent="0.25"/>
    <row r="16252" s="3" customFormat="1" x14ac:dyDescent="0.25"/>
    <row r="16253" s="3" customFormat="1" x14ac:dyDescent="0.25"/>
    <row r="16254" s="3" customFormat="1" x14ac:dyDescent="0.25"/>
    <row r="16255" s="3" customFormat="1" x14ac:dyDescent="0.25"/>
    <row r="16256" s="3" customFormat="1" x14ac:dyDescent="0.25"/>
    <row r="16257" s="3" customFormat="1" x14ac:dyDescent="0.25"/>
    <row r="16258" s="3" customFormat="1" x14ac:dyDescent="0.25"/>
    <row r="16259" s="3" customFormat="1" x14ac:dyDescent="0.25"/>
    <row r="16260" s="3" customFormat="1" x14ac:dyDescent="0.25"/>
    <row r="16261" s="3" customFormat="1" x14ac:dyDescent="0.25"/>
    <row r="16262" s="3" customFormat="1" x14ac:dyDescent="0.25"/>
    <row r="16263" s="3" customFormat="1" x14ac:dyDescent="0.25"/>
    <row r="16264" s="3" customFormat="1" x14ac:dyDescent="0.25"/>
    <row r="16265" s="3" customFormat="1" x14ac:dyDescent="0.25"/>
    <row r="16266" s="3" customFormat="1" x14ac:dyDescent="0.25"/>
    <row r="16267" s="3" customFormat="1" x14ac:dyDescent="0.25"/>
    <row r="16268" s="3" customFormat="1" x14ac:dyDescent="0.25"/>
    <row r="16269" s="3" customFormat="1" x14ac:dyDescent="0.25"/>
    <row r="16270" s="3" customFormat="1" x14ac:dyDescent="0.25"/>
    <row r="16271" s="3" customFormat="1" x14ac:dyDescent="0.25"/>
    <row r="16272" s="3" customFormat="1" x14ac:dyDescent="0.25"/>
    <row r="16273" s="3" customFormat="1" x14ac:dyDescent="0.25"/>
    <row r="16274" s="3" customFormat="1" x14ac:dyDescent="0.25"/>
    <row r="16275" s="3" customFormat="1" x14ac:dyDescent="0.25"/>
    <row r="16276" s="3" customFormat="1" x14ac:dyDescent="0.25"/>
    <row r="16277" s="3" customFormat="1" x14ac:dyDescent="0.25"/>
    <row r="16278" s="3" customFormat="1" x14ac:dyDescent="0.25"/>
    <row r="16279" s="3" customFormat="1" x14ac:dyDescent="0.25"/>
    <row r="16280" s="3" customFormat="1" x14ac:dyDescent="0.25"/>
    <row r="16281" s="3" customFormat="1" x14ac:dyDescent="0.25"/>
    <row r="16282" s="3" customFormat="1" x14ac:dyDescent="0.25"/>
    <row r="16283" s="3" customFormat="1" x14ac:dyDescent="0.25"/>
    <row r="16284" s="3" customFormat="1" x14ac:dyDescent="0.25"/>
    <row r="16285" s="3" customFormat="1" x14ac:dyDescent="0.25"/>
    <row r="16286" s="3" customFormat="1" x14ac:dyDescent="0.25"/>
    <row r="16287" s="3" customFormat="1" x14ac:dyDescent="0.25"/>
    <row r="16288" s="3" customFormat="1" x14ac:dyDescent="0.25"/>
    <row r="16289" s="3" customFormat="1" x14ac:dyDescent="0.25"/>
    <row r="16290" s="3" customFormat="1" x14ac:dyDescent="0.25"/>
    <row r="16291" s="3" customFormat="1" x14ac:dyDescent="0.25"/>
    <row r="16292" s="3" customFormat="1" x14ac:dyDescent="0.25"/>
    <row r="16293" s="3" customFormat="1" x14ac:dyDescent="0.25"/>
    <row r="16294" s="3" customFormat="1" x14ac:dyDescent="0.25"/>
    <row r="16295" s="3" customFormat="1" x14ac:dyDescent="0.25"/>
    <row r="16296" s="3" customFormat="1" x14ac:dyDescent="0.25"/>
    <row r="16297" s="3" customFormat="1" x14ac:dyDescent="0.25"/>
    <row r="16298" s="3" customFormat="1" x14ac:dyDescent="0.25"/>
    <row r="16299" s="3" customFormat="1" x14ac:dyDescent="0.25"/>
    <row r="16300" s="3" customFormat="1" x14ac:dyDescent="0.25"/>
    <row r="16301" s="3" customFormat="1" x14ac:dyDescent="0.25"/>
    <row r="16302" s="3" customFormat="1" x14ac:dyDescent="0.25"/>
    <row r="16303" s="3" customFormat="1" x14ac:dyDescent="0.25"/>
    <row r="16304" s="3" customFormat="1" x14ac:dyDescent="0.25"/>
    <row r="16305" s="3" customFormat="1" x14ac:dyDescent="0.25"/>
    <row r="16306" s="3" customFormat="1" x14ac:dyDescent="0.25"/>
    <row r="16307" s="3" customFormat="1" x14ac:dyDescent="0.25"/>
    <row r="16308" s="3" customFormat="1" x14ac:dyDescent="0.25"/>
    <row r="16309" s="3" customFormat="1" x14ac:dyDescent="0.25"/>
    <row r="16310" s="3" customFormat="1" x14ac:dyDescent="0.25"/>
    <row r="16311" s="3" customFormat="1" x14ac:dyDescent="0.25"/>
    <row r="16312" s="3" customFormat="1" x14ac:dyDescent="0.25"/>
    <row r="16313" s="3" customFormat="1" x14ac:dyDescent="0.25"/>
    <row r="16314" s="3" customFormat="1" x14ac:dyDescent="0.25"/>
    <row r="16315" s="3" customFormat="1" x14ac:dyDescent="0.25"/>
    <row r="16316" s="3" customFormat="1" x14ac:dyDescent="0.25"/>
    <row r="16317" s="3" customFormat="1" x14ac:dyDescent="0.25"/>
    <row r="16318" s="3" customFormat="1" x14ac:dyDescent="0.25"/>
    <row r="16319" s="3" customFormat="1" x14ac:dyDescent="0.25"/>
    <row r="16320" s="3" customFormat="1" x14ac:dyDescent="0.25"/>
    <row r="16321" s="3" customFormat="1" x14ac:dyDescent="0.25"/>
    <row r="16322" s="3" customFormat="1" x14ac:dyDescent="0.25"/>
    <row r="16323" s="3" customFormat="1" x14ac:dyDescent="0.25"/>
    <row r="16324" s="3" customFormat="1" x14ac:dyDescent="0.25"/>
    <row r="16325" s="3" customFormat="1" x14ac:dyDescent="0.25"/>
    <row r="16326" s="3" customFormat="1" x14ac:dyDescent="0.25"/>
    <row r="16327" s="3" customFormat="1" x14ac:dyDescent="0.25"/>
    <row r="16328" s="3" customFormat="1" x14ac:dyDescent="0.25"/>
    <row r="16329" s="3" customFormat="1" x14ac:dyDescent="0.25"/>
    <row r="16330" s="3" customFormat="1" x14ac:dyDescent="0.25"/>
    <row r="16331" s="3" customFormat="1" x14ac:dyDescent="0.25"/>
    <row r="16332" s="3" customFormat="1" x14ac:dyDescent="0.25"/>
    <row r="16333" s="3" customFormat="1" x14ac:dyDescent="0.25"/>
    <row r="16334" s="3" customFormat="1" x14ac:dyDescent="0.25"/>
    <row r="16335" s="3" customFormat="1" x14ac:dyDescent="0.25"/>
    <row r="16336" s="3" customFormat="1" x14ac:dyDescent="0.25"/>
    <row r="16337" s="3" customFormat="1" x14ac:dyDescent="0.25"/>
    <row r="16338" s="3" customFormat="1" x14ac:dyDescent="0.25"/>
    <row r="16339" s="3" customFormat="1" x14ac:dyDescent="0.25"/>
    <row r="16340" s="3" customFormat="1" x14ac:dyDescent="0.25"/>
    <row r="16341" s="3" customFormat="1" x14ac:dyDescent="0.25"/>
    <row r="16342" s="3" customFormat="1" x14ac:dyDescent="0.25"/>
    <row r="16343" s="3" customFormat="1" x14ac:dyDescent="0.25"/>
    <row r="16344" s="3" customFormat="1" x14ac:dyDescent="0.25"/>
    <row r="16345" s="3" customFormat="1" x14ac:dyDescent="0.25"/>
    <row r="16346" s="3" customFormat="1" x14ac:dyDescent="0.25"/>
    <row r="16347" s="3" customFormat="1" x14ac:dyDescent="0.25"/>
    <row r="16348" s="3" customFormat="1" x14ac:dyDescent="0.25"/>
    <row r="16349" s="3" customFormat="1" x14ac:dyDescent="0.25"/>
    <row r="16350" s="3" customFormat="1" x14ac:dyDescent="0.25"/>
    <row r="16351" s="3" customFormat="1" x14ac:dyDescent="0.25"/>
    <row r="16352" s="3" customFormat="1" x14ac:dyDescent="0.25"/>
    <row r="16353" s="3" customFormat="1" x14ac:dyDescent="0.25"/>
    <row r="16354" s="3" customFormat="1" x14ac:dyDescent="0.25"/>
    <row r="16355" s="3" customFormat="1" x14ac:dyDescent="0.25"/>
    <row r="16356" s="3" customFormat="1" x14ac:dyDescent="0.25"/>
    <row r="16357" s="3" customFormat="1" x14ac:dyDescent="0.25"/>
    <row r="16358" s="3" customFormat="1" x14ac:dyDescent="0.25"/>
    <row r="16359" s="3" customFormat="1" x14ac:dyDescent="0.25"/>
    <row r="16360" s="3" customFormat="1" x14ac:dyDescent="0.25"/>
    <row r="16361" s="3" customFormat="1" x14ac:dyDescent="0.25"/>
    <row r="16362" s="3" customFormat="1" x14ac:dyDescent="0.25"/>
    <row r="16363" s="3" customFormat="1" x14ac:dyDescent="0.25"/>
    <row r="16364" s="3" customFormat="1" x14ac:dyDescent="0.25"/>
    <row r="16365" s="3" customFormat="1" x14ac:dyDescent="0.25"/>
    <row r="16366" s="3" customFormat="1" x14ac:dyDescent="0.25"/>
    <row r="16367" s="3" customFormat="1" x14ac:dyDescent="0.25"/>
    <row r="16368" s="3" customFormat="1" x14ac:dyDescent="0.25"/>
    <row r="16369" s="3" customFormat="1" x14ac:dyDescent="0.25"/>
    <row r="16370" s="3" customFormat="1" x14ac:dyDescent="0.25"/>
    <row r="16371" s="3" customFormat="1" x14ac:dyDescent="0.25"/>
    <row r="16372" s="3" customFormat="1" x14ac:dyDescent="0.25"/>
    <row r="16373" s="3" customFormat="1" x14ac:dyDescent="0.25"/>
    <row r="16374" s="3" customFormat="1" x14ac:dyDescent="0.25"/>
    <row r="16375" s="3" customFormat="1" x14ac:dyDescent="0.25"/>
    <row r="16376" s="3" customFormat="1" x14ac:dyDescent="0.25"/>
    <row r="16377" s="3" customFormat="1" x14ac:dyDescent="0.25"/>
    <row r="16378" s="3" customFormat="1" x14ac:dyDescent="0.25"/>
    <row r="16379" s="3" customFormat="1" x14ac:dyDescent="0.25"/>
    <row r="16380" s="3" customFormat="1" x14ac:dyDescent="0.25"/>
    <row r="16381" s="3" customFormat="1" x14ac:dyDescent="0.25"/>
    <row r="16382" s="3" customFormat="1" x14ac:dyDescent="0.25"/>
    <row r="16383" s="3" customFormat="1" x14ac:dyDescent="0.25"/>
    <row r="16384" s="3" customFormat="1" x14ac:dyDescent="0.25"/>
    <row r="16385" s="3" customFormat="1" x14ac:dyDescent="0.25"/>
    <row r="16386" s="3" customFormat="1" x14ac:dyDescent="0.25"/>
    <row r="16387" s="3" customFormat="1" x14ac:dyDescent="0.25"/>
    <row r="16388" s="3" customFormat="1" x14ac:dyDescent="0.25"/>
    <row r="16389" s="3" customFormat="1" x14ac:dyDescent="0.25"/>
    <row r="16390" s="3" customFormat="1" x14ac:dyDescent="0.25"/>
    <row r="16391" s="3" customFormat="1" x14ac:dyDescent="0.25"/>
    <row r="16392" s="3" customFormat="1" x14ac:dyDescent="0.25"/>
    <row r="16393" s="3" customFormat="1" x14ac:dyDescent="0.25"/>
    <row r="16394" s="3" customFormat="1" x14ac:dyDescent="0.25"/>
    <row r="16395" s="3" customFormat="1" x14ac:dyDescent="0.25"/>
    <row r="16396" s="3" customFormat="1" x14ac:dyDescent="0.25"/>
    <row r="16397" s="3" customFormat="1" x14ac:dyDescent="0.25"/>
    <row r="16398" s="3" customFormat="1" x14ac:dyDescent="0.25"/>
    <row r="16399" s="3" customFormat="1" x14ac:dyDescent="0.25"/>
    <row r="16400" s="3" customFormat="1" x14ac:dyDescent="0.25"/>
    <row r="16401" s="3" customFormat="1" x14ac:dyDescent="0.25"/>
    <row r="16402" s="3" customFormat="1" x14ac:dyDescent="0.25"/>
    <row r="16403" s="3" customFormat="1" x14ac:dyDescent="0.25"/>
    <row r="16404" s="3" customFormat="1" x14ac:dyDescent="0.25"/>
    <row r="16405" s="3" customFormat="1" x14ac:dyDescent="0.25"/>
    <row r="16406" s="3" customFormat="1" x14ac:dyDescent="0.25"/>
    <row r="16407" s="3" customFormat="1" x14ac:dyDescent="0.25"/>
    <row r="16408" s="3" customFormat="1" x14ac:dyDescent="0.25"/>
    <row r="16409" s="3" customFormat="1" x14ac:dyDescent="0.25"/>
    <row r="16410" s="3" customFormat="1" x14ac:dyDescent="0.25"/>
    <row r="16411" s="3" customFormat="1" x14ac:dyDescent="0.25"/>
    <row r="16412" s="3" customFormat="1" x14ac:dyDescent="0.25"/>
    <row r="16413" s="3" customFormat="1" x14ac:dyDescent="0.25"/>
    <row r="16414" s="3" customFormat="1" x14ac:dyDescent="0.25"/>
    <row r="16415" s="3" customFormat="1" x14ac:dyDescent="0.25"/>
    <row r="16416" s="3" customFormat="1" x14ac:dyDescent="0.25"/>
    <row r="16417" s="3" customFormat="1" x14ac:dyDescent="0.25"/>
    <row r="16418" s="3" customFormat="1" x14ac:dyDescent="0.25"/>
    <row r="16419" s="3" customFormat="1" x14ac:dyDescent="0.25"/>
    <row r="16420" s="3" customFormat="1" x14ac:dyDescent="0.25"/>
    <row r="16421" s="3" customFormat="1" x14ac:dyDescent="0.25"/>
    <row r="16422" s="3" customFormat="1" x14ac:dyDescent="0.25"/>
    <row r="16423" s="3" customFormat="1" x14ac:dyDescent="0.25"/>
    <row r="16424" s="3" customFormat="1" x14ac:dyDescent="0.25"/>
    <row r="16425" s="3" customFormat="1" x14ac:dyDescent="0.25"/>
    <row r="16426" s="3" customFormat="1" x14ac:dyDescent="0.25"/>
    <row r="16427" s="3" customFormat="1" x14ac:dyDescent="0.25"/>
    <row r="16428" s="3" customFormat="1" x14ac:dyDescent="0.25"/>
    <row r="16429" s="3" customFormat="1" x14ac:dyDescent="0.25"/>
    <row r="16430" s="3" customFormat="1" x14ac:dyDescent="0.25"/>
    <row r="16431" s="3" customFormat="1" x14ac:dyDescent="0.25"/>
    <row r="16432" s="3" customFormat="1" x14ac:dyDescent="0.25"/>
    <row r="16433" s="3" customFormat="1" x14ac:dyDescent="0.25"/>
    <row r="16434" s="3" customFormat="1" x14ac:dyDescent="0.25"/>
    <row r="16435" s="3" customFormat="1" x14ac:dyDescent="0.25"/>
    <row r="16436" s="3" customFormat="1" x14ac:dyDescent="0.25"/>
    <row r="16437" s="3" customFormat="1" x14ac:dyDescent="0.25"/>
    <row r="16438" s="3" customFormat="1" x14ac:dyDescent="0.25"/>
    <row r="16439" s="3" customFormat="1" x14ac:dyDescent="0.25"/>
    <row r="16440" s="3" customFormat="1" x14ac:dyDescent="0.25"/>
    <row r="16441" s="3" customFormat="1" x14ac:dyDescent="0.25"/>
    <row r="16442" s="3" customFormat="1" x14ac:dyDescent="0.25"/>
    <row r="16443" s="3" customFormat="1" x14ac:dyDescent="0.25"/>
    <row r="16444" s="3" customFormat="1" x14ac:dyDescent="0.25"/>
    <row r="16445" s="3" customFormat="1" x14ac:dyDescent="0.25"/>
    <row r="16446" s="3" customFormat="1" x14ac:dyDescent="0.25"/>
    <row r="16447" s="3" customFormat="1" x14ac:dyDescent="0.25"/>
    <row r="16448" s="3" customFormat="1" x14ac:dyDescent="0.25"/>
    <row r="16449" s="3" customFormat="1" x14ac:dyDescent="0.25"/>
    <row r="16450" s="3" customFormat="1" x14ac:dyDescent="0.25"/>
    <row r="16451" s="3" customFormat="1" x14ac:dyDescent="0.25"/>
    <row r="16452" s="3" customFormat="1" x14ac:dyDescent="0.25"/>
    <row r="16453" s="3" customFormat="1" x14ac:dyDescent="0.25"/>
    <row r="16454" s="3" customFormat="1" x14ac:dyDescent="0.25"/>
    <row r="16455" s="3" customFormat="1" x14ac:dyDescent="0.25"/>
    <row r="16456" s="3" customFormat="1" x14ac:dyDescent="0.25"/>
    <row r="16457" s="3" customFormat="1" x14ac:dyDescent="0.25"/>
    <row r="16458" s="3" customFormat="1" x14ac:dyDescent="0.25"/>
    <row r="16459" s="3" customFormat="1" x14ac:dyDescent="0.25"/>
    <row r="16460" s="3" customFormat="1" x14ac:dyDescent="0.25"/>
    <row r="16461" s="3" customFormat="1" x14ac:dyDescent="0.25"/>
    <row r="16462" s="3" customFormat="1" x14ac:dyDescent="0.25"/>
    <row r="16463" s="3" customFormat="1" x14ac:dyDescent="0.25"/>
    <row r="16464" s="3" customFormat="1" x14ac:dyDescent="0.25"/>
    <row r="16465" s="3" customFormat="1" x14ac:dyDescent="0.25"/>
    <row r="16466" s="3" customFormat="1" x14ac:dyDescent="0.25"/>
    <row r="16467" s="3" customFormat="1" x14ac:dyDescent="0.25"/>
    <row r="16468" s="3" customFormat="1" x14ac:dyDescent="0.25"/>
    <row r="16469" s="3" customFormat="1" x14ac:dyDescent="0.25"/>
    <row r="16470" s="3" customFormat="1" x14ac:dyDescent="0.25"/>
    <row r="16471" s="3" customFormat="1" x14ac:dyDescent="0.25"/>
    <row r="16472" s="3" customFormat="1" x14ac:dyDescent="0.25"/>
    <row r="16473" s="3" customFormat="1" x14ac:dyDescent="0.25"/>
    <row r="16474" s="3" customFormat="1" x14ac:dyDescent="0.25"/>
    <row r="16475" s="3" customFormat="1" x14ac:dyDescent="0.25"/>
    <row r="16476" s="3" customFormat="1" x14ac:dyDescent="0.25"/>
    <row r="16477" s="3" customFormat="1" x14ac:dyDescent="0.25"/>
    <row r="16478" s="3" customFormat="1" x14ac:dyDescent="0.25"/>
    <row r="16479" s="3" customFormat="1" x14ac:dyDescent="0.25"/>
    <row r="16480" s="3" customFormat="1" x14ac:dyDescent="0.25"/>
    <row r="16481" s="3" customFormat="1" x14ac:dyDescent="0.25"/>
    <row r="16482" s="3" customFormat="1" x14ac:dyDescent="0.25"/>
    <row r="16483" s="3" customFormat="1" x14ac:dyDescent="0.25"/>
    <row r="16484" s="3" customFormat="1" x14ac:dyDescent="0.25"/>
    <row r="16485" s="3" customFormat="1" x14ac:dyDescent="0.25"/>
    <row r="16486" s="3" customFormat="1" x14ac:dyDescent="0.25"/>
    <row r="16487" s="3" customFormat="1" x14ac:dyDescent="0.25"/>
    <row r="16488" s="3" customFormat="1" x14ac:dyDescent="0.25"/>
    <row r="16489" s="3" customFormat="1" x14ac:dyDescent="0.25"/>
    <row r="16490" s="3" customFormat="1" x14ac:dyDescent="0.25"/>
    <row r="16491" s="3" customFormat="1" x14ac:dyDescent="0.25"/>
    <row r="16492" s="3" customFormat="1" x14ac:dyDescent="0.25"/>
    <row r="16493" s="3" customFormat="1" x14ac:dyDescent="0.25"/>
    <row r="16494" s="3" customFormat="1" x14ac:dyDescent="0.25"/>
    <row r="16495" s="3" customFormat="1" x14ac:dyDescent="0.25"/>
    <row r="16496" s="3" customFormat="1" x14ac:dyDescent="0.25"/>
    <row r="16497" s="3" customFormat="1" x14ac:dyDescent="0.25"/>
    <row r="16498" s="3" customFormat="1" x14ac:dyDescent="0.25"/>
    <row r="16499" s="3" customFormat="1" x14ac:dyDescent="0.25"/>
    <row r="16500" s="3" customFormat="1" x14ac:dyDescent="0.25"/>
    <row r="16501" s="3" customFormat="1" x14ac:dyDescent="0.25"/>
    <row r="16502" s="3" customFormat="1" x14ac:dyDescent="0.25"/>
    <row r="16503" s="3" customFormat="1" x14ac:dyDescent="0.25"/>
    <row r="16504" s="3" customFormat="1" x14ac:dyDescent="0.25"/>
    <row r="16505" s="3" customFormat="1" x14ac:dyDescent="0.25"/>
    <row r="16506" s="3" customFormat="1" x14ac:dyDescent="0.25"/>
    <row r="16507" s="3" customFormat="1" x14ac:dyDescent="0.25"/>
    <row r="16508" s="3" customFormat="1" x14ac:dyDescent="0.25"/>
    <row r="16509" s="3" customFormat="1" x14ac:dyDescent="0.25"/>
    <row r="16510" s="3" customFormat="1" x14ac:dyDescent="0.25"/>
    <row r="16511" s="3" customFormat="1" x14ac:dyDescent="0.25"/>
    <row r="16512" s="3" customFormat="1" x14ac:dyDescent="0.25"/>
    <row r="16513" s="3" customFormat="1" x14ac:dyDescent="0.25"/>
    <row r="16514" s="3" customFormat="1" x14ac:dyDescent="0.25"/>
    <row r="16515" s="3" customFormat="1" x14ac:dyDescent="0.25"/>
    <row r="16516" s="3" customFormat="1" x14ac:dyDescent="0.25"/>
    <row r="16517" s="3" customFormat="1" x14ac:dyDescent="0.25"/>
    <row r="16518" s="3" customFormat="1" x14ac:dyDescent="0.25"/>
    <row r="16519" s="3" customFormat="1" x14ac:dyDescent="0.25"/>
    <row r="16520" s="3" customFormat="1" x14ac:dyDescent="0.25"/>
    <row r="16521" s="3" customFormat="1" x14ac:dyDescent="0.25"/>
    <row r="16522" s="3" customFormat="1" x14ac:dyDescent="0.25"/>
    <row r="16523" s="3" customFormat="1" x14ac:dyDescent="0.25"/>
    <row r="16524" s="3" customFormat="1" x14ac:dyDescent="0.25"/>
    <row r="16525" s="3" customFormat="1" x14ac:dyDescent="0.25"/>
    <row r="16526" s="3" customFormat="1" x14ac:dyDescent="0.25"/>
    <row r="16527" s="3" customFormat="1" x14ac:dyDescent="0.25"/>
    <row r="16528" s="3" customFormat="1" x14ac:dyDescent="0.25"/>
    <row r="16529" s="3" customFormat="1" x14ac:dyDescent="0.25"/>
    <row r="16530" s="3" customFormat="1" x14ac:dyDescent="0.25"/>
    <row r="16531" s="3" customFormat="1" x14ac:dyDescent="0.25"/>
    <row r="16532" s="3" customFormat="1" x14ac:dyDescent="0.25"/>
    <row r="16533" s="3" customFormat="1" x14ac:dyDescent="0.25"/>
    <row r="16534" s="3" customFormat="1" x14ac:dyDescent="0.25"/>
    <row r="16535" s="3" customFormat="1" x14ac:dyDescent="0.25"/>
    <row r="16536" s="3" customFormat="1" x14ac:dyDescent="0.25"/>
    <row r="16537" s="3" customFormat="1" x14ac:dyDescent="0.25"/>
    <row r="16538" s="3" customFormat="1" x14ac:dyDescent="0.25"/>
    <row r="16539" s="3" customFormat="1" x14ac:dyDescent="0.25"/>
    <row r="16540" s="3" customFormat="1" x14ac:dyDescent="0.25"/>
    <row r="16541" s="3" customFormat="1" x14ac:dyDescent="0.25"/>
    <row r="16542" s="3" customFormat="1" x14ac:dyDescent="0.25"/>
    <row r="16543" s="3" customFormat="1" x14ac:dyDescent="0.25"/>
    <row r="16544" s="3" customFormat="1" x14ac:dyDescent="0.25"/>
    <row r="16545" s="3" customFormat="1" x14ac:dyDescent="0.25"/>
    <row r="16546" s="3" customFormat="1" x14ac:dyDescent="0.25"/>
    <row r="16547" s="3" customFormat="1" x14ac:dyDescent="0.25"/>
    <row r="16548" s="3" customFormat="1" x14ac:dyDescent="0.25"/>
    <row r="16549" s="3" customFormat="1" x14ac:dyDescent="0.25"/>
    <row r="16550" s="3" customFormat="1" x14ac:dyDescent="0.25"/>
    <row r="16551" s="3" customFormat="1" x14ac:dyDescent="0.25"/>
    <row r="16552" s="3" customFormat="1" x14ac:dyDescent="0.25"/>
    <row r="16553" s="3" customFormat="1" x14ac:dyDescent="0.25"/>
    <row r="16554" s="3" customFormat="1" x14ac:dyDescent="0.25"/>
    <row r="16555" s="3" customFormat="1" x14ac:dyDescent="0.25"/>
    <row r="16556" s="3" customFormat="1" x14ac:dyDescent="0.25"/>
    <row r="16557" s="3" customFormat="1" x14ac:dyDescent="0.25"/>
    <row r="16558" s="3" customFormat="1" x14ac:dyDescent="0.25"/>
    <row r="16559" s="3" customFormat="1" x14ac:dyDescent="0.25"/>
    <row r="16560" s="3" customFormat="1" x14ac:dyDescent="0.25"/>
    <row r="16561" s="3" customFormat="1" x14ac:dyDescent="0.25"/>
    <row r="16562" s="3" customFormat="1" x14ac:dyDescent="0.25"/>
    <row r="16563" s="3" customFormat="1" x14ac:dyDescent="0.25"/>
    <row r="16564" s="3" customFormat="1" x14ac:dyDescent="0.25"/>
    <row r="16565" s="3" customFormat="1" x14ac:dyDescent="0.25"/>
    <row r="16566" s="3" customFormat="1" x14ac:dyDescent="0.25"/>
    <row r="16567" s="3" customFormat="1" x14ac:dyDescent="0.25"/>
    <row r="16568" s="3" customFormat="1" x14ac:dyDescent="0.25"/>
    <row r="16569" s="3" customFormat="1" x14ac:dyDescent="0.25"/>
    <row r="16570" s="3" customFormat="1" x14ac:dyDescent="0.25"/>
    <row r="16571" s="3" customFormat="1" x14ac:dyDescent="0.25"/>
    <row r="16572" s="3" customFormat="1" x14ac:dyDescent="0.25"/>
    <row r="16573" s="3" customFormat="1" x14ac:dyDescent="0.25"/>
    <row r="16574" s="3" customFormat="1" x14ac:dyDescent="0.25"/>
    <row r="16575" s="3" customFormat="1" x14ac:dyDescent="0.25"/>
    <row r="16576" s="3" customFormat="1" x14ac:dyDescent="0.25"/>
    <row r="16577" s="3" customFormat="1" x14ac:dyDescent="0.25"/>
    <row r="16578" s="3" customFormat="1" x14ac:dyDescent="0.25"/>
    <row r="16579" s="3" customFormat="1" x14ac:dyDescent="0.25"/>
    <row r="16580" s="3" customFormat="1" x14ac:dyDescent="0.25"/>
    <row r="16581" s="3" customFormat="1" x14ac:dyDescent="0.25"/>
    <row r="16582" s="3" customFormat="1" x14ac:dyDescent="0.25"/>
    <row r="16583" s="3" customFormat="1" x14ac:dyDescent="0.25"/>
    <row r="16584" s="3" customFormat="1" x14ac:dyDescent="0.25"/>
    <row r="16585" s="3" customFormat="1" x14ac:dyDescent="0.25"/>
    <row r="16586" s="3" customFormat="1" x14ac:dyDescent="0.25"/>
    <row r="16587" s="3" customFormat="1" x14ac:dyDescent="0.25"/>
    <row r="16588" s="3" customFormat="1" x14ac:dyDescent="0.25"/>
    <row r="16589" s="3" customFormat="1" x14ac:dyDescent="0.25"/>
    <row r="16590" s="3" customFormat="1" x14ac:dyDescent="0.25"/>
    <row r="16591" s="3" customFormat="1" x14ac:dyDescent="0.25"/>
    <row r="16592" s="3" customFormat="1" x14ac:dyDescent="0.25"/>
    <row r="16593" s="3" customFormat="1" x14ac:dyDescent="0.25"/>
    <row r="16594" s="3" customFormat="1" x14ac:dyDescent="0.25"/>
    <row r="16595" s="3" customFormat="1" x14ac:dyDescent="0.25"/>
    <row r="16596" s="3" customFormat="1" x14ac:dyDescent="0.25"/>
    <row r="16597" s="3" customFormat="1" x14ac:dyDescent="0.25"/>
    <row r="16598" s="3" customFormat="1" x14ac:dyDescent="0.25"/>
    <row r="16599" s="3" customFormat="1" x14ac:dyDescent="0.25"/>
    <row r="16600" s="3" customFormat="1" x14ac:dyDescent="0.25"/>
    <row r="16601" s="3" customFormat="1" x14ac:dyDescent="0.25"/>
    <row r="16602" s="3" customFormat="1" x14ac:dyDescent="0.25"/>
    <row r="16603" s="3" customFormat="1" x14ac:dyDescent="0.25"/>
    <row r="16604" s="3" customFormat="1" x14ac:dyDescent="0.25"/>
    <row r="16605" s="3" customFormat="1" x14ac:dyDescent="0.25"/>
    <row r="16606" s="3" customFormat="1" x14ac:dyDescent="0.25"/>
    <row r="16607" s="3" customFormat="1" x14ac:dyDescent="0.25"/>
    <row r="16608" s="3" customFormat="1" x14ac:dyDescent="0.25"/>
    <row r="16609" s="3" customFormat="1" x14ac:dyDescent="0.25"/>
    <row r="16610" s="3" customFormat="1" x14ac:dyDescent="0.25"/>
    <row r="16611" s="3" customFormat="1" x14ac:dyDescent="0.25"/>
    <row r="16612" s="3" customFormat="1" x14ac:dyDescent="0.25"/>
    <row r="16613" s="3" customFormat="1" x14ac:dyDescent="0.25"/>
    <row r="16614" s="3" customFormat="1" x14ac:dyDescent="0.25"/>
    <row r="16615" s="3" customFormat="1" x14ac:dyDescent="0.25"/>
    <row r="16616" s="3" customFormat="1" x14ac:dyDescent="0.25"/>
    <row r="16617" s="3" customFormat="1" x14ac:dyDescent="0.25"/>
    <row r="16618" s="3" customFormat="1" x14ac:dyDescent="0.25"/>
    <row r="16619" s="3" customFormat="1" x14ac:dyDescent="0.25"/>
    <row r="16620" s="3" customFormat="1" x14ac:dyDescent="0.25"/>
    <row r="16621" s="3" customFormat="1" x14ac:dyDescent="0.25"/>
    <row r="16622" s="3" customFormat="1" x14ac:dyDescent="0.25"/>
    <row r="16623" s="3" customFormat="1" x14ac:dyDescent="0.25"/>
    <row r="16624" s="3" customFormat="1" x14ac:dyDescent="0.25"/>
    <row r="16625" s="3" customFormat="1" x14ac:dyDescent="0.25"/>
    <row r="16626" s="3" customFormat="1" x14ac:dyDescent="0.25"/>
    <row r="16627" s="3" customFormat="1" x14ac:dyDescent="0.25"/>
    <row r="16628" s="3" customFormat="1" x14ac:dyDescent="0.25"/>
    <row r="16629" s="3" customFormat="1" x14ac:dyDescent="0.25"/>
    <row r="16630" s="3" customFormat="1" x14ac:dyDescent="0.25"/>
    <row r="16631" s="3" customFormat="1" x14ac:dyDescent="0.25"/>
    <row r="16632" s="3" customFormat="1" x14ac:dyDescent="0.25"/>
    <row r="16633" s="3" customFormat="1" x14ac:dyDescent="0.25"/>
    <row r="16634" s="3" customFormat="1" x14ac:dyDescent="0.25"/>
    <row r="16635" s="3" customFormat="1" x14ac:dyDescent="0.25"/>
    <row r="16636" s="3" customFormat="1" x14ac:dyDescent="0.25"/>
    <row r="16637" s="3" customFormat="1" x14ac:dyDescent="0.25"/>
    <row r="16638" s="3" customFormat="1" x14ac:dyDescent="0.25"/>
    <row r="16639" s="3" customFormat="1" x14ac:dyDescent="0.25"/>
    <row r="16640" s="3" customFormat="1" x14ac:dyDescent="0.25"/>
    <row r="16641" s="3" customFormat="1" x14ac:dyDescent="0.25"/>
    <row r="16642" s="3" customFormat="1" x14ac:dyDescent="0.25"/>
    <row r="16643" s="3" customFormat="1" x14ac:dyDescent="0.25"/>
    <row r="16644" s="3" customFormat="1" x14ac:dyDescent="0.25"/>
    <row r="16645" s="3" customFormat="1" x14ac:dyDescent="0.25"/>
    <row r="16646" s="3" customFormat="1" x14ac:dyDescent="0.25"/>
    <row r="16647" s="3" customFormat="1" x14ac:dyDescent="0.25"/>
    <row r="16648" s="3" customFormat="1" x14ac:dyDescent="0.25"/>
    <row r="16649" s="3" customFormat="1" x14ac:dyDescent="0.25"/>
    <row r="16650" s="3" customFormat="1" x14ac:dyDescent="0.25"/>
    <row r="16651" s="3" customFormat="1" x14ac:dyDescent="0.25"/>
    <row r="16652" s="3" customFormat="1" x14ac:dyDescent="0.25"/>
    <row r="16653" s="3" customFormat="1" x14ac:dyDescent="0.25"/>
    <row r="16654" s="3" customFormat="1" x14ac:dyDescent="0.25"/>
    <row r="16655" s="3" customFormat="1" x14ac:dyDescent="0.25"/>
    <row r="16656" s="3" customFormat="1" x14ac:dyDescent="0.25"/>
    <row r="16657" s="3" customFormat="1" x14ac:dyDescent="0.25"/>
    <row r="16658" s="3" customFormat="1" x14ac:dyDescent="0.25"/>
    <row r="16659" s="3" customFormat="1" x14ac:dyDescent="0.25"/>
    <row r="16660" s="3" customFormat="1" x14ac:dyDescent="0.25"/>
    <row r="16661" s="3" customFormat="1" x14ac:dyDescent="0.25"/>
    <row r="16662" s="3" customFormat="1" x14ac:dyDescent="0.25"/>
    <row r="16663" s="3" customFormat="1" x14ac:dyDescent="0.25"/>
    <row r="16664" s="3" customFormat="1" x14ac:dyDescent="0.25"/>
    <row r="16665" s="3" customFormat="1" x14ac:dyDescent="0.25"/>
    <row r="16666" s="3" customFormat="1" x14ac:dyDescent="0.25"/>
    <row r="16667" s="3" customFormat="1" x14ac:dyDescent="0.25"/>
    <row r="16668" s="3" customFormat="1" x14ac:dyDescent="0.25"/>
    <row r="16669" s="3" customFormat="1" x14ac:dyDescent="0.25"/>
    <row r="16670" s="3" customFormat="1" x14ac:dyDescent="0.25"/>
    <row r="16671" s="3" customFormat="1" x14ac:dyDescent="0.25"/>
    <row r="16672" s="3" customFormat="1" x14ac:dyDescent="0.25"/>
    <row r="16673" s="3" customFormat="1" x14ac:dyDescent="0.25"/>
    <row r="16674" s="3" customFormat="1" x14ac:dyDescent="0.25"/>
    <row r="16675" s="3" customFormat="1" x14ac:dyDescent="0.25"/>
    <row r="16676" s="3" customFormat="1" x14ac:dyDescent="0.25"/>
    <row r="16677" s="3" customFormat="1" x14ac:dyDescent="0.25"/>
    <row r="16678" s="3" customFormat="1" x14ac:dyDescent="0.25"/>
    <row r="16679" s="3" customFormat="1" x14ac:dyDescent="0.25"/>
    <row r="16680" s="3" customFormat="1" x14ac:dyDescent="0.25"/>
    <row r="16681" s="3" customFormat="1" x14ac:dyDescent="0.25"/>
    <row r="16682" s="3" customFormat="1" x14ac:dyDescent="0.25"/>
    <row r="16683" s="3" customFormat="1" x14ac:dyDescent="0.25"/>
    <row r="16684" s="3" customFormat="1" x14ac:dyDescent="0.25"/>
    <row r="16685" s="3" customFormat="1" x14ac:dyDescent="0.25"/>
    <row r="16686" s="3" customFormat="1" x14ac:dyDescent="0.25"/>
    <row r="16687" s="3" customFormat="1" x14ac:dyDescent="0.25"/>
    <row r="16688" s="3" customFormat="1" x14ac:dyDescent="0.25"/>
    <row r="16689" s="3" customFormat="1" x14ac:dyDescent="0.25"/>
    <row r="16690" s="3" customFormat="1" x14ac:dyDescent="0.25"/>
    <row r="16691" s="3" customFormat="1" x14ac:dyDescent="0.25"/>
    <row r="16692" s="3" customFormat="1" x14ac:dyDescent="0.25"/>
    <row r="16693" s="3" customFormat="1" x14ac:dyDescent="0.25"/>
    <row r="16694" s="3" customFormat="1" x14ac:dyDescent="0.25"/>
    <row r="16695" s="3" customFormat="1" x14ac:dyDescent="0.25"/>
    <row r="16696" s="3" customFormat="1" x14ac:dyDescent="0.25"/>
    <row r="16697" s="3" customFormat="1" x14ac:dyDescent="0.25"/>
    <row r="16698" s="3" customFormat="1" x14ac:dyDescent="0.25"/>
    <row r="16699" s="3" customFormat="1" x14ac:dyDescent="0.25"/>
    <row r="16700" s="3" customFormat="1" x14ac:dyDescent="0.25"/>
    <row r="16701" s="3" customFormat="1" x14ac:dyDescent="0.25"/>
    <row r="16702" s="3" customFormat="1" x14ac:dyDescent="0.25"/>
    <row r="16703" s="3" customFormat="1" x14ac:dyDescent="0.25"/>
    <row r="16704" s="3" customFormat="1" x14ac:dyDescent="0.25"/>
    <row r="16705" s="3" customFormat="1" x14ac:dyDescent="0.25"/>
    <row r="16706" s="3" customFormat="1" x14ac:dyDescent="0.25"/>
    <row r="16707" s="3" customFormat="1" x14ac:dyDescent="0.25"/>
    <row r="16708" s="3" customFormat="1" x14ac:dyDescent="0.25"/>
    <row r="16709" s="3" customFormat="1" x14ac:dyDescent="0.25"/>
    <row r="16710" s="3" customFormat="1" x14ac:dyDescent="0.25"/>
    <row r="16711" s="3" customFormat="1" x14ac:dyDescent="0.25"/>
    <row r="16712" s="3" customFormat="1" x14ac:dyDescent="0.25"/>
    <row r="16713" s="3" customFormat="1" x14ac:dyDescent="0.25"/>
    <row r="16714" s="3" customFormat="1" x14ac:dyDescent="0.25"/>
    <row r="16715" s="3" customFormat="1" x14ac:dyDescent="0.25"/>
    <row r="16716" s="3" customFormat="1" x14ac:dyDescent="0.25"/>
    <row r="16717" s="3" customFormat="1" x14ac:dyDescent="0.25"/>
    <row r="16718" s="3" customFormat="1" x14ac:dyDescent="0.25"/>
    <row r="16719" s="3" customFormat="1" x14ac:dyDescent="0.25"/>
    <row r="16720" s="3" customFormat="1" x14ac:dyDescent="0.25"/>
    <row r="16721" s="3" customFormat="1" x14ac:dyDescent="0.25"/>
    <row r="16722" s="3" customFormat="1" x14ac:dyDescent="0.25"/>
    <row r="16723" s="3" customFormat="1" x14ac:dyDescent="0.25"/>
    <row r="16724" s="3" customFormat="1" x14ac:dyDescent="0.25"/>
    <row r="16725" s="3" customFormat="1" x14ac:dyDescent="0.25"/>
    <row r="16726" s="3" customFormat="1" x14ac:dyDescent="0.25"/>
    <row r="16727" s="3" customFormat="1" x14ac:dyDescent="0.25"/>
    <row r="16728" s="3" customFormat="1" x14ac:dyDescent="0.25"/>
    <row r="16729" s="3" customFormat="1" x14ac:dyDescent="0.25"/>
    <row r="16730" s="3" customFormat="1" x14ac:dyDescent="0.25"/>
    <row r="16731" s="3" customFormat="1" x14ac:dyDescent="0.25"/>
    <row r="16732" s="3" customFormat="1" x14ac:dyDescent="0.25"/>
    <row r="16733" s="3" customFormat="1" x14ac:dyDescent="0.25"/>
    <row r="16734" s="3" customFormat="1" x14ac:dyDescent="0.25"/>
    <row r="16735" s="3" customFormat="1" x14ac:dyDescent="0.25"/>
    <row r="16736" s="3" customFormat="1" x14ac:dyDescent="0.25"/>
    <row r="16737" s="3" customFormat="1" x14ac:dyDescent="0.25"/>
    <row r="16738" s="3" customFormat="1" x14ac:dyDescent="0.25"/>
    <row r="16739" s="3" customFormat="1" x14ac:dyDescent="0.25"/>
    <row r="16740" s="3" customFormat="1" x14ac:dyDescent="0.25"/>
    <row r="16741" s="3" customFormat="1" x14ac:dyDescent="0.25"/>
    <row r="16742" s="3" customFormat="1" x14ac:dyDescent="0.25"/>
    <row r="16743" s="3" customFormat="1" x14ac:dyDescent="0.25"/>
    <row r="16744" s="3" customFormat="1" x14ac:dyDescent="0.25"/>
    <row r="16745" s="3" customFormat="1" x14ac:dyDescent="0.25"/>
    <row r="16746" s="3" customFormat="1" x14ac:dyDescent="0.25"/>
    <row r="16747" s="3" customFormat="1" x14ac:dyDescent="0.25"/>
    <row r="16748" s="3" customFormat="1" x14ac:dyDescent="0.25"/>
    <row r="16749" s="3" customFormat="1" x14ac:dyDescent="0.25"/>
    <row r="16750" s="3" customFormat="1" x14ac:dyDescent="0.25"/>
    <row r="16751" s="3" customFormat="1" x14ac:dyDescent="0.25"/>
    <row r="16752" s="3" customFormat="1" x14ac:dyDescent="0.25"/>
    <row r="16753" s="3" customFormat="1" x14ac:dyDescent="0.25"/>
    <row r="16754" s="3" customFormat="1" x14ac:dyDescent="0.25"/>
    <row r="16755" s="3" customFormat="1" x14ac:dyDescent="0.25"/>
    <row r="16756" s="3" customFormat="1" x14ac:dyDescent="0.25"/>
    <row r="16757" s="3" customFormat="1" x14ac:dyDescent="0.25"/>
    <row r="16758" s="3" customFormat="1" x14ac:dyDescent="0.25"/>
    <row r="16759" s="3" customFormat="1" x14ac:dyDescent="0.25"/>
    <row r="16760" s="3" customFormat="1" x14ac:dyDescent="0.25"/>
    <row r="16761" s="3" customFormat="1" x14ac:dyDescent="0.25"/>
    <row r="16762" s="3" customFormat="1" x14ac:dyDescent="0.25"/>
    <row r="16763" s="3" customFormat="1" x14ac:dyDescent="0.25"/>
    <row r="16764" s="3" customFormat="1" x14ac:dyDescent="0.25"/>
    <row r="16765" s="3" customFormat="1" x14ac:dyDescent="0.25"/>
    <row r="16766" s="3" customFormat="1" x14ac:dyDescent="0.25"/>
    <row r="16767" s="3" customFormat="1" x14ac:dyDescent="0.25"/>
    <row r="16768" s="3" customFormat="1" x14ac:dyDescent="0.25"/>
    <row r="16769" s="3" customFormat="1" x14ac:dyDescent="0.25"/>
    <row r="16770" s="3" customFormat="1" x14ac:dyDescent="0.25"/>
    <row r="16771" s="3" customFormat="1" x14ac:dyDescent="0.25"/>
    <row r="16772" s="3" customFormat="1" x14ac:dyDescent="0.25"/>
    <row r="16773" s="3" customFormat="1" x14ac:dyDescent="0.25"/>
    <row r="16774" s="3" customFormat="1" x14ac:dyDescent="0.25"/>
    <row r="16775" s="3" customFormat="1" x14ac:dyDescent="0.25"/>
    <row r="16776" s="3" customFormat="1" x14ac:dyDescent="0.25"/>
    <row r="16777" s="3" customFormat="1" x14ac:dyDescent="0.25"/>
    <row r="16778" s="3" customFormat="1" x14ac:dyDescent="0.25"/>
    <row r="16779" s="3" customFormat="1" x14ac:dyDescent="0.25"/>
    <row r="16780" s="3" customFormat="1" x14ac:dyDescent="0.25"/>
    <row r="16781" s="3" customFormat="1" x14ac:dyDescent="0.25"/>
    <row r="16782" s="3" customFormat="1" x14ac:dyDescent="0.25"/>
    <row r="16783" s="3" customFormat="1" x14ac:dyDescent="0.25"/>
    <row r="16784" s="3" customFormat="1" x14ac:dyDescent="0.25"/>
    <row r="16785" s="3" customFormat="1" x14ac:dyDescent="0.25"/>
    <row r="16786" s="3" customFormat="1" x14ac:dyDescent="0.25"/>
    <row r="16787" s="3" customFormat="1" x14ac:dyDescent="0.25"/>
    <row r="16788" s="3" customFormat="1" x14ac:dyDescent="0.25"/>
    <row r="16789" s="3" customFormat="1" x14ac:dyDescent="0.25"/>
    <row r="16790" s="3" customFormat="1" x14ac:dyDescent="0.25"/>
    <row r="16791" s="3" customFormat="1" x14ac:dyDescent="0.25"/>
    <row r="16792" s="3" customFormat="1" x14ac:dyDescent="0.25"/>
    <row r="16793" s="3" customFormat="1" x14ac:dyDescent="0.25"/>
    <row r="16794" s="3" customFormat="1" x14ac:dyDescent="0.25"/>
    <row r="16795" s="3" customFormat="1" x14ac:dyDescent="0.25"/>
    <row r="16796" s="3" customFormat="1" x14ac:dyDescent="0.25"/>
    <row r="16797" s="3" customFormat="1" x14ac:dyDescent="0.25"/>
    <row r="16798" s="3" customFormat="1" x14ac:dyDescent="0.25"/>
    <row r="16799" s="3" customFormat="1" x14ac:dyDescent="0.25"/>
    <row r="16800" s="3" customFormat="1" x14ac:dyDescent="0.25"/>
    <row r="16801" s="3" customFormat="1" x14ac:dyDescent="0.25"/>
    <row r="16802" s="3" customFormat="1" x14ac:dyDescent="0.25"/>
    <row r="16803" s="3" customFormat="1" x14ac:dyDescent="0.25"/>
    <row r="16804" s="3" customFormat="1" x14ac:dyDescent="0.25"/>
    <row r="16805" s="3" customFormat="1" x14ac:dyDescent="0.25"/>
    <row r="16806" s="3" customFormat="1" x14ac:dyDescent="0.25"/>
    <row r="16807" s="3" customFormat="1" x14ac:dyDescent="0.25"/>
    <row r="16808" s="3" customFormat="1" x14ac:dyDescent="0.25"/>
    <row r="16809" s="3" customFormat="1" x14ac:dyDescent="0.25"/>
    <row r="16810" s="3" customFormat="1" x14ac:dyDescent="0.25"/>
    <row r="16811" s="3" customFormat="1" x14ac:dyDescent="0.25"/>
    <row r="16812" s="3" customFormat="1" x14ac:dyDescent="0.25"/>
    <row r="16813" s="3" customFormat="1" x14ac:dyDescent="0.25"/>
    <row r="16814" s="3" customFormat="1" x14ac:dyDescent="0.25"/>
    <row r="16815" s="3" customFormat="1" x14ac:dyDescent="0.25"/>
    <row r="16816" s="3" customFormat="1" x14ac:dyDescent="0.25"/>
    <row r="16817" s="3" customFormat="1" x14ac:dyDescent="0.25"/>
    <row r="16818" s="3" customFormat="1" x14ac:dyDescent="0.25"/>
    <row r="16819" s="3" customFormat="1" x14ac:dyDescent="0.25"/>
    <row r="16820" s="3" customFormat="1" x14ac:dyDescent="0.25"/>
    <row r="16821" s="3" customFormat="1" x14ac:dyDescent="0.25"/>
    <row r="16822" s="3" customFormat="1" x14ac:dyDescent="0.25"/>
    <row r="16823" s="3" customFormat="1" x14ac:dyDescent="0.25"/>
    <row r="16824" s="3" customFormat="1" x14ac:dyDescent="0.25"/>
    <row r="16825" s="3" customFormat="1" x14ac:dyDescent="0.25"/>
    <row r="16826" s="3" customFormat="1" x14ac:dyDescent="0.25"/>
    <row r="16827" s="3" customFormat="1" x14ac:dyDescent="0.25"/>
    <row r="16828" s="3" customFormat="1" x14ac:dyDescent="0.25"/>
    <row r="16829" s="3" customFormat="1" x14ac:dyDescent="0.25"/>
    <row r="16830" s="3" customFormat="1" x14ac:dyDescent="0.25"/>
    <row r="16831" s="3" customFormat="1" x14ac:dyDescent="0.25"/>
    <row r="16832" s="3" customFormat="1" x14ac:dyDescent="0.25"/>
    <row r="16833" s="3" customFormat="1" x14ac:dyDescent="0.25"/>
    <row r="16834" s="3" customFormat="1" x14ac:dyDescent="0.25"/>
    <row r="16835" s="3" customFormat="1" x14ac:dyDescent="0.25"/>
    <row r="16836" s="3" customFormat="1" x14ac:dyDescent="0.25"/>
    <row r="16837" s="3" customFormat="1" x14ac:dyDescent="0.25"/>
    <row r="16838" s="3" customFormat="1" x14ac:dyDescent="0.25"/>
    <row r="16839" s="3" customFormat="1" x14ac:dyDescent="0.25"/>
    <row r="16840" s="3" customFormat="1" x14ac:dyDescent="0.25"/>
    <row r="16841" s="3" customFormat="1" x14ac:dyDescent="0.25"/>
    <row r="16842" s="3" customFormat="1" x14ac:dyDescent="0.25"/>
    <row r="16843" s="3" customFormat="1" x14ac:dyDescent="0.25"/>
    <row r="16844" s="3" customFormat="1" x14ac:dyDescent="0.25"/>
    <row r="16845" s="3" customFormat="1" x14ac:dyDescent="0.25"/>
    <row r="16846" s="3" customFormat="1" x14ac:dyDescent="0.25"/>
    <row r="16847" s="3" customFormat="1" x14ac:dyDescent="0.25"/>
    <row r="16848" s="3" customFormat="1" x14ac:dyDescent="0.25"/>
    <row r="16849" s="3" customFormat="1" x14ac:dyDescent="0.25"/>
    <row r="16850" s="3" customFormat="1" x14ac:dyDescent="0.25"/>
    <row r="16851" s="3" customFormat="1" x14ac:dyDescent="0.25"/>
    <row r="16852" s="3" customFormat="1" x14ac:dyDescent="0.25"/>
    <row r="16853" s="3" customFormat="1" x14ac:dyDescent="0.25"/>
    <row r="16854" s="3" customFormat="1" x14ac:dyDescent="0.25"/>
    <row r="16855" s="3" customFormat="1" x14ac:dyDescent="0.25"/>
    <row r="16856" s="3" customFormat="1" x14ac:dyDescent="0.25"/>
    <row r="16857" s="3" customFormat="1" x14ac:dyDescent="0.25"/>
    <row r="16858" s="3" customFormat="1" x14ac:dyDescent="0.25"/>
    <row r="16859" s="3" customFormat="1" x14ac:dyDescent="0.25"/>
    <row r="16860" s="3" customFormat="1" x14ac:dyDescent="0.25"/>
    <row r="16861" s="3" customFormat="1" x14ac:dyDescent="0.25"/>
    <row r="16862" s="3" customFormat="1" x14ac:dyDescent="0.25"/>
    <row r="16863" s="3" customFormat="1" x14ac:dyDescent="0.25"/>
    <row r="16864" s="3" customFormat="1" x14ac:dyDescent="0.25"/>
    <row r="16865" s="3" customFormat="1" x14ac:dyDescent="0.25"/>
    <row r="16866" s="3" customFormat="1" x14ac:dyDescent="0.25"/>
    <row r="16867" s="3" customFormat="1" x14ac:dyDescent="0.25"/>
    <row r="16868" s="3" customFormat="1" x14ac:dyDescent="0.25"/>
    <row r="16869" s="3" customFormat="1" x14ac:dyDescent="0.25"/>
    <row r="16870" s="3" customFormat="1" x14ac:dyDescent="0.25"/>
    <row r="16871" s="3" customFormat="1" x14ac:dyDescent="0.25"/>
    <row r="16872" s="3" customFormat="1" x14ac:dyDescent="0.25"/>
    <row r="16873" s="3" customFormat="1" x14ac:dyDescent="0.25"/>
    <row r="16874" s="3" customFormat="1" x14ac:dyDescent="0.25"/>
    <row r="16875" s="3" customFormat="1" x14ac:dyDescent="0.25"/>
    <row r="16876" s="3" customFormat="1" x14ac:dyDescent="0.25"/>
    <row r="16877" s="3" customFormat="1" x14ac:dyDescent="0.25"/>
    <row r="16878" s="3" customFormat="1" x14ac:dyDescent="0.25"/>
    <row r="16879" s="3" customFormat="1" x14ac:dyDescent="0.25"/>
    <row r="16880" s="3" customFormat="1" x14ac:dyDescent="0.25"/>
    <row r="16881" s="3" customFormat="1" x14ac:dyDescent="0.25"/>
    <row r="16882" s="3" customFormat="1" x14ac:dyDescent="0.25"/>
    <row r="16883" s="3" customFormat="1" x14ac:dyDescent="0.25"/>
    <row r="16884" s="3" customFormat="1" x14ac:dyDescent="0.25"/>
    <row r="16885" s="3" customFormat="1" x14ac:dyDescent="0.25"/>
    <row r="16886" s="3" customFormat="1" x14ac:dyDescent="0.25"/>
    <row r="16887" s="3" customFormat="1" x14ac:dyDescent="0.25"/>
    <row r="16888" s="3" customFormat="1" x14ac:dyDescent="0.25"/>
    <row r="16889" s="3" customFormat="1" x14ac:dyDescent="0.25"/>
    <row r="16890" s="3" customFormat="1" x14ac:dyDescent="0.25"/>
    <row r="16891" s="3" customFormat="1" x14ac:dyDescent="0.25"/>
    <row r="16892" s="3" customFormat="1" x14ac:dyDescent="0.25"/>
    <row r="16893" s="3" customFormat="1" x14ac:dyDescent="0.25"/>
    <row r="16894" s="3" customFormat="1" x14ac:dyDescent="0.25"/>
    <row r="16895" s="3" customFormat="1" x14ac:dyDescent="0.25"/>
    <row r="16896" s="3" customFormat="1" x14ac:dyDescent="0.25"/>
    <row r="16897" s="3" customFormat="1" x14ac:dyDescent="0.25"/>
    <row r="16898" s="3" customFormat="1" x14ac:dyDescent="0.25"/>
    <row r="16899" s="3" customFormat="1" x14ac:dyDescent="0.25"/>
    <row r="16900" s="3" customFormat="1" x14ac:dyDescent="0.25"/>
    <row r="16901" s="3" customFormat="1" x14ac:dyDescent="0.25"/>
    <row r="16902" s="3" customFormat="1" x14ac:dyDescent="0.25"/>
    <row r="16903" s="3" customFormat="1" x14ac:dyDescent="0.25"/>
    <row r="16904" s="3" customFormat="1" x14ac:dyDescent="0.25"/>
    <row r="16905" s="3" customFormat="1" x14ac:dyDescent="0.25"/>
    <row r="16906" s="3" customFormat="1" x14ac:dyDescent="0.25"/>
    <row r="16907" s="3" customFormat="1" x14ac:dyDescent="0.25"/>
    <row r="16908" s="3" customFormat="1" x14ac:dyDescent="0.25"/>
    <row r="16909" s="3" customFormat="1" x14ac:dyDescent="0.25"/>
    <row r="16910" s="3" customFormat="1" x14ac:dyDescent="0.25"/>
    <row r="16911" s="3" customFormat="1" x14ac:dyDescent="0.25"/>
    <row r="16912" s="3" customFormat="1" x14ac:dyDescent="0.25"/>
    <row r="16913" s="3" customFormat="1" x14ac:dyDescent="0.25"/>
    <row r="16914" s="3" customFormat="1" x14ac:dyDescent="0.25"/>
    <row r="16915" s="3" customFormat="1" x14ac:dyDescent="0.25"/>
    <row r="16916" s="3" customFormat="1" x14ac:dyDescent="0.25"/>
    <row r="16917" s="3" customFormat="1" x14ac:dyDescent="0.25"/>
    <row r="16918" s="3" customFormat="1" x14ac:dyDescent="0.25"/>
    <row r="16919" s="3" customFormat="1" x14ac:dyDescent="0.25"/>
    <row r="16920" s="3" customFormat="1" x14ac:dyDescent="0.25"/>
    <row r="16921" s="3" customFormat="1" x14ac:dyDescent="0.25"/>
    <row r="16922" s="3" customFormat="1" x14ac:dyDescent="0.25"/>
    <row r="16923" s="3" customFormat="1" x14ac:dyDescent="0.25"/>
    <row r="16924" s="3" customFormat="1" x14ac:dyDescent="0.25"/>
    <row r="16925" s="3" customFormat="1" x14ac:dyDescent="0.25"/>
    <row r="16926" s="3" customFormat="1" x14ac:dyDescent="0.25"/>
    <row r="16927" s="3" customFormat="1" x14ac:dyDescent="0.25"/>
    <row r="16928" s="3" customFormat="1" x14ac:dyDescent="0.25"/>
    <row r="16929" s="3" customFormat="1" x14ac:dyDescent="0.25"/>
    <row r="16930" s="3" customFormat="1" x14ac:dyDescent="0.25"/>
    <row r="16931" s="3" customFormat="1" x14ac:dyDescent="0.25"/>
    <row r="16932" s="3" customFormat="1" x14ac:dyDescent="0.25"/>
    <row r="16933" s="3" customFormat="1" x14ac:dyDescent="0.25"/>
    <row r="16934" s="3" customFormat="1" x14ac:dyDescent="0.25"/>
    <row r="16935" s="3" customFormat="1" x14ac:dyDescent="0.25"/>
    <row r="16936" s="3" customFormat="1" x14ac:dyDescent="0.25"/>
    <row r="16937" s="3" customFormat="1" x14ac:dyDescent="0.25"/>
    <row r="16938" s="3" customFormat="1" x14ac:dyDescent="0.25"/>
    <row r="16939" s="3" customFormat="1" x14ac:dyDescent="0.25"/>
    <row r="16940" s="3" customFormat="1" x14ac:dyDescent="0.25"/>
    <row r="16941" s="3" customFormat="1" x14ac:dyDescent="0.25"/>
    <row r="16942" s="3" customFormat="1" x14ac:dyDescent="0.25"/>
    <row r="16943" s="3" customFormat="1" x14ac:dyDescent="0.25"/>
    <row r="16944" s="3" customFormat="1" x14ac:dyDescent="0.25"/>
    <row r="16945" s="3" customFormat="1" x14ac:dyDescent="0.25"/>
    <row r="16946" s="3" customFormat="1" x14ac:dyDescent="0.25"/>
    <row r="16947" s="3" customFormat="1" x14ac:dyDescent="0.25"/>
    <row r="16948" s="3" customFormat="1" x14ac:dyDescent="0.25"/>
    <row r="16949" s="3" customFormat="1" x14ac:dyDescent="0.25"/>
    <row r="16950" s="3" customFormat="1" x14ac:dyDescent="0.25"/>
    <row r="16951" s="3" customFormat="1" x14ac:dyDescent="0.25"/>
    <row r="16952" s="3" customFormat="1" x14ac:dyDescent="0.25"/>
    <row r="16953" s="3" customFormat="1" x14ac:dyDescent="0.25"/>
    <row r="16954" s="3" customFormat="1" x14ac:dyDescent="0.25"/>
    <row r="16955" s="3" customFormat="1" x14ac:dyDescent="0.25"/>
    <row r="16956" s="3" customFormat="1" x14ac:dyDescent="0.25"/>
    <row r="16957" s="3" customFormat="1" x14ac:dyDescent="0.25"/>
    <row r="16958" s="3" customFormat="1" x14ac:dyDescent="0.25"/>
    <row r="16959" s="3" customFormat="1" x14ac:dyDescent="0.25"/>
    <row r="16960" s="3" customFormat="1" x14ac:dyDescent="0.25"/>
    <row r="16961" s="3" customFormat="1" x14ac:dyDescent="0.25"/>
    <row r="16962" s="3" customFormat="1" x14ac:dyDescent="0.25"/>
    <row r="16963" s="3" customFormat="1" x14ac:dyDescent="0.25"/>
    <row r="16964" s="3" customFormat="1" x14ac:dyDescent="0.25"/>
    <row r="16965" s="3" customFormat="1" x14ac:dyDescent="0.25"/>
    <row r="16966" s="3" customFormat="1" x14ac:dyDescent="0.25"/>
    <row r="16967" s="3" customFormat="1" x14ac:dyDescent="0.25"/>
    <row r="16968" s="3" customFormat="1" x14ac:dyDescent="0.25"/>
    <row r="16969" s="3" customFormat="1" x14ac:dyDescent="0.25"/>
    <row r="16970" s="3" customFormat="1" x14ac:dyDescent="0.25"/>
    <row r="16971" s="3" customFormat="1" x14ac:dyDescent="0.25"/>
    <row r="16972" s="3" customFormat="1" x14ac:dyDescent="0.25"/>
    <row r="16973" s="3" customFormat="1" x14ac:dyDescent="0.25"/>
    <row r="16974" s="3" customFormat="1" x14ac:dyDescent="0.25"/>
    <row r="16975" s="3" customFormat="1" x14ac:dyDescent="0.25"/>
    <row r="16976" s="3" customFormat="1" x14ac:dyDescent="0.25"/>
    <row r="16977" s="3" customFormat="1" x14ac:dyDescent="0.25"/>
    <row r="16978" s="3" customFormat="1" x14ac:dyDescent="0.25"/>
    <row r="16979" s="3" customFormat="1" x14ac:dyDescent="0.25"/>
    <row r="16980" s="3" customFormat="1" x14ac:dyDescent="0.25"/>
    <row r="16981" s="3" customFormat="1" x14ac:dyDescent="0.25"/>
    <row r="16982" s="3" customFormat="1" x14ac:dyDescent="0.25"/>
    <row r="16983" s="3" customFormat="1" x14ac:dyDescent="0.25"/>
    <row r="16984" s="3" customFormat="1" x14ac:dyDescent="0.25"/>
    <row r="16985" s="3" customFormat="1" x14ac:dyDescent="0.25"/>
    <row r="16986" s="3" customFormat="1" x14ac:dyDescent="0.25"/>
    <row r="16987" s="3" customFormat="1" x14ac:dyDescent="0.25"/>
    <row r="16988" s="3" customFormat="1" x14ac:dyDescent="0.25"/>
    <row r="16989" s="3" customFormat="1" x14ac:dyDescent="0.25"/>
    <row r="16990" s="3" customFormat="1" x14ac:dyDescent="0.25"/>
    <row r="16991" s="3" customFormat="1" x14ac:dyDescent="0.25"/>
    <row r="16992" s="3" customFormat="1" x14ac:dyDescent="0.25"/>
    <row r="16993" s="3" customFormat="1" x14ac:dyDescent="0.25"/>
    <row r="16994" s="3" customFormat="1" x14ac:dyDescent="0.25"/>
    <row r="16995" s="3" customFormat="1" x14ac:dyDescent="0.25"/>
    <row r="16996" s="3" customFormat="1" x14ac:dyDescent="0.25"/>
    <row r="16997" s="3" customFormat="1" x14ac:dyDescent="0.25"/>
    <row r="16998" s="3" customFormat="1" x14ac:dyDescent="0.25"/>
    <row r="16999" s="3" customFormat="1" x14ac:dyDescent="0.25"/>
    <row r="17000" s="3" customFormat="1" x14ac:dyDescent="0.25"/>
    <row r="17001" s="3" customFormat="1" x14ac:dyDescent="0.25"/>
    <row r="17002" s="3" customFormat="1" x14ac:dyDescent="0.25"/>
    <row r="17003" s="3" customFormat="1" x14ac:dyDescent="0.25"/>
    <row r="17004" s="3" customFormat="1" x14ac:dyDescent="0.25"/>
    <row r="17005" s="3" customFormat="1" x14ac:dyDescent="0.25"/>
    <row r="17006" s="3" customFormat="1" x14ac:dyDescent="0.25"/>
    <row r="17007" s="3" customFormat="1" x14ac:dyDescent="0.25"/>
    <row r="17008" s="3" customFormat="1" x14ac:dyDescent="0.25"/>
    <row r="17009" s="3" customFormat="1" x14ac:dyDescent="0.25"/>
    <row r="17010" s="3" customFormat="1" x14ac:dyDescent="0.25"/>
    <row r="17011" s="3" customFormat="1" x14ac:dyDescent="0.25"/>
    <row r="17012" s="3" customFormat="1" x14ac:dyDescent="0.25"/>
    <row r="17013" s="3" customFormat="1" x14ac:dyDescent="0.25"/>
    <row r="17014" s="3" customFormat="1" x14ac:dyDescent="0.25"/>
    <row r="17015" s="3" customFormat="1" x14ac:dyDescent="0.25"/>
    <row r="17016" s="3" customFormat="1" x14ac:dyDescent="0.25"/>
    <row r="17017" s="3" customFormat="1" x14ac:dyDescent="0.25"/>
    <row r="17018" s="3" customFormat="1" x14ac:dyDescent="0.25"/>
    <row r="17019" s="3" customFormat="1" x14ac:dyDescent="0.25"/>
    <row r="17020" s="3" customFormat="1" x14ac:dyDescent="0.25"/>
    <row r="17021" s="3" customFormat="1" x14ac:dyDescent="0.25"/>
    <row r="17022" s="3" customFormat="1" x14ac:dyDescent="0.25"/>
    <row r="17023" s="3" customFormat="1" x14ac:dyDescent="0.25"/>
    <row r="17024" s="3" customFormat="1" x14ac:dyDescent="0.25"/>
    <row r="17025" s="3" customFormat="1" x14ac:dyDescent="0.25"/>
    <row r="17026" s="3" customFormat="1" x14ac:dyDescent="0.25"/>
    <row r="17027" s="3" customFormat="1" x14ac:dyDescent="0.25"/>
    <row r="17028" s="3" customFormat="1" x14ac:dyDescent="0.25"/>
    <row r="17029" s="3" customFormat="1" x14ac:dyDescent="0.25"/>
    <row r="17030" s="3" customFormat="1" x14ac:dyDescent="0.25"/>
    <row r="17031" s="3" customFormat="1" x14ac:dyDescent="0.25"/>
    <row r="17032" s="3" customFormat="1" x14ac:dyDescent="0.25"/>
    <row r="17033" s="3" customFormat="1" x14ac:dyDescent="0.25"/>
    <row r="17034" s="3" customFormat="1" x14ac:dyDescent="0.25"/>
    <row r="17035" s="3" customFormat="1" x14ac:dyDescent="0.25"/>
    <row r="17036" s="3" customFormat="1" x14ac:dyDescent="0.25"/>
    <row r="17037" s="3" customFormat="1" x14ac:dyDescent="0.25"/>
    <row r="17038" s="3" customFormat="1" x14ac:dyDescent="0.25"/>
    <row r="17039" s="3" customFormat="1" x14ac:dyDescent="0.25"/>
    <row r="17040" s="3" customFormat="1" x14ac:dyDescent="0.25"/>
    <row r="17041" s="3" customFormat="1" x14ac:dyDescent="0.25"/>
    <row r="17042" s="3" customFormat="1" x14ac:dyDescent="0.25"/>
    <row r="17043" s="3" customFormat="1" x14ac:dyDescent="0.25"/>
    <row r="17044" s="3" customFormat="1" x14ac:dyDescent="0.25"/>
    <row r="17045" s="3" customFormat="1" x14ac:dyDescent="0.25"/>
    <row r="17046" s="3" customFormat="1" x14ac:dyDescent="0.25"/>
    <row r="17047" s="3" customFormat="1" x14ac:dyDescent="0.25"/>
    <row r="17048" s="3" customFormat="1" x14ac:dyDescent="0.25"/>
    <row r="17049" s="3" customFormat="1" x14ac:dyDescent="0.25"/>
    <row r="17050" s="3" customFormat="1" x14ac:dyDescent="0.25"/>
    <row r="17051" s="3" customFormat="1" x14ac:dyDescent="0.25"/>
    <row r="17052" s="3" customFormat="1" x14ac:dyDescent="0.25"/>
    <row r="17053" s="3" customFormat="1" x14ac:dyDescent="0.25"/>
    <row r="17054" s="3" customFormat="1" x14ac:dyDescent="0.25"/>
    <row r="17055" s="3" customFormat="1" x14ac:dyDescent="0.25"/>
    <row r="17056" s="3" customFormat="1" x14ac:dyDescent="0.25"/>
    <row r="17057" s="3" customFormat="1" x14ac:dyDescent="0.25"/>
    <row r="17058" s="3" customFormat="1" x14ac:dyDescent="0.25"/>
    <row r="17059" s="3" customFormat="1" x14ac:dyDescent="0.25"/>
    <row r="17060" s="3" customFormat="1" x14ac:dyDescent="0.25"/>
    <row r="17061" s="3" customFormat="1" x14ac:dyDescent="0.25"/>
    <row r="17062" s="3" customFormat="1" x14ac:dyDescent="0.25"/>
    <row r="17063" s="3" customFormat="1" x14ac:dyDescent="0.25"/>
    <row r="17064" s="3" customFormat="1" x14ac:dyDescent="0.25"/>
    <row r="17065" s="3" customFormat="1" x14ac:dyDescent="0.25"/>
    <row r="17066" s="3" customFormat="1" x14ac:dyDescent="0.25"/>
    <row r="17067" s="3" customFormat="1" x14ac:dyDescent="0.25"/>
    <row r="17068" s="3" customFormat="1" x14ac:dyDescent="0.25"/>
    <row r="17069" s="3" customFormat="1" x14ac:dyDescent="0.25"/>
    <row r="17070" s="3" customFormat="1" x14ac:dyDescent="0.25"/>
    <row r="17071" s="3" customFormat="1" x14ac:dyDescent="0.25"/>
    <row r="17072" s="3" customFormat="1" x14ac:dyDescent="0.25"/>
    <row r="17073" s="3" customFormat="1" x14ac:dyDescent="0.25"/>
    <row r="17074" s="3" customFormat="1" x14ac:dyDescent="0.25"/>
    <row r="17075" s="3" customFormat="1" x14ac:dyDescent="0.25"/>
    <row r="17076" s="3" customFormat="1" x14ac:dyDescent="0.25"/>
    <row r="17077" s="3" customFormat="1" x14ac:dyDescent="0.25"/>
    <row r="17078" s="3" customFormat="1" x14ac:dyDescent="0.25"/>
    <row r="17079" s="3" customFormat="1" x14ac:dyDescent="0.25"/>
    <row r="17080" s="3" customFormat="1" x14ac:dyDescent="0.25"/>
    <row r="17081" s="3" customFormat="1" x14ac:dyDescent="0.25"/>
    <row r="17082" s="3" customFormat="1" x14ac:dyDescent="0.25"/>
    <row r="17083" s="3" customFormat="1" x14ac:dyDescent="0.25"/>
    <row r="17084" s="3" customFormat="1" x14ac:dyDescent="0.25"/>
    <row r="17085" s="3" customFormat="1" x14ac:dyDescent="0.25"/>
    <row r="17086" s="3" customFormat="1" x14ac:dyDescent="0.25"/>
    <row r="17087" s="3" customFormat="1" x14ac:dyDescent="0.25"/>
    <row r="17088" s="3" customFormat="1" x14ac:dyDescent="0.25"/>
    <row r="17089" s="3" customFormat="1" x14ac:dyDescent="0.25"/>
    <row r="17090" s="3" customFormat="1" x14ac:dyDescent="0.25"/>
    <row r="17091" s="3" customFormat="1" x14ac:dyDescent="0.25"/>
    <row r="17092" s="3" customFormat="1" x14ac:dyDescent="0.25"/>
    <row r="17093" s="3" customFormat="1" x14ac:dyDescent="0.25"/>
    <row r="17094" s="3" customFormat="1" x14ac:dyDescent="0.25"/>
    <row r="17095" s="3" customFormat="1" x14ac:dyDescent="0.25"/>
    <row r="17096" s="3" customFormat="1" x14ac:dyDescent="0.25"/>
    <row r="17097" s="3" customFormat="1" x14ac:dyDescent="0.25"/>
    <row r="17098" s="3" customFormat="1" x14ac:dyDescent="0.25"/>
    <row r="17099" s="3" customFormat="1" x14ac:dyDescent="0.25"/>
    <row r="17100" s="3" customFormat="1" x14ac:dyDescent="0.25"/>
    <row r="17101" s="3" customFormat="1" x14ac:dyDescent="0.25"/>
    <row r="17102" s="3" customFormat="1" x14ac:dyDescent="0.25"/>
    <row r="17103" s="3" customFormat="1" x14ac:dyDescent="0.25"/>
    <row r="17104" s="3" customFormat="1" x14ac:dyDescent="0.25"/>
    <row r="17105" s="3" customFormat="1" x14ac:dyDescent="0.25"/>
    <row r="17106" s="3" customFormat="1" x14ac:dyDescent="0.25"/>
    <row r="17107" s="3" customFormat="1" x14ac:dyDescent="0.25"/>
    <row r="17108" s="3" customFormat="1" x14ac:dyDescent="0.25"/>
    <row r="17109" s="3" customFormat="1" x14ac:dyDescent="0.25"/>
    <row r="17110" s="3" customFormat="1" x14ac:dyDescent="0.25"/>
    <row r="17111" s="3" customFormat="1" x14ac:dyDescent="0.25"/>
    <row r="17112" s="3" customFormat="1" x14ac:dyDescent="0.25"/>
    <row r="17113" s="3" customFormat="1" x14ac:dyDescent="0.25"/>
    <row r="17114" s="3" customFormat="1" x14ac:dyDescent="0.25"/>
    <row r="17115" s="3" customFormat="1" x14ac:dyDescent="0.25"/>
    <row r="17116" s="3" customFormat="1" x14ac:dyDescent="0.25"/>
    <row r="17117" s="3" customFormat="1" x14ac:dyDescent="0.25"/>
    <row r="17118" s="3" customFormat="1" x14ac:dyDescent="0.25"/>
    <row r="17119" s="3" customFormat="1" x14ac:dyDescent="0.25"/>
    <row r="17120" s="3" customFormat="1" x14ac:dyDescent="0.25"/>
    <row r="17121" s="3" customFormat="1" x14ac:dyDescent="0.25"/>
    <row r="17122" s="3" customFormat="1" x14ac:dyDescent="0.25"/>
    <row r="17123" s="3" customFormat="1" x14ac:dyDescent="0.25"/>
    <row r="17124" s="3" customFormat="1" x14ac:dyDescent="0.25"/>
    <row r="17125" s="3" customFormat="1" x14ac:dyDescent="0.25"/>
    <row r="17126" s="3" customFormat="1" x14ac:dyDescent="0.25"/>
    <row r="17127" s="3" customFormat="1" x14ac:dyDescent="0.25"/>
    <row r="17128" s="3" customFormat="1" x14ac:dyDescent="0.25"/>
    <row r="17129" s="3" customFormat="1" x14ac:dyDescent="0.25"/>
    <row r="17130" s="3" customFormat="1" x14ac:dyDescent="0.25"/>
    <row r="17131" s="3" customFormat="1" x14ac:dyDescent="0.25"/>
    <row r="17132" s="3" customFormat="1" x14ac:dyDescent="0.25"/>
    <row r="17133" s="3" customFormat="1" x14ac:dyDescent="0.25"/>
    <row r="17134" s="3" customFormat="1" x14ac:dyDescent="0.25"/>
    <row r="17135" s="3" customFormat="1" x14ac:dyDescent="0.25"/>
    <row r="17136" s="3" customFormat="1" x14ac:dyDescent="0.25"/>
    <row r="17137" s="3" customFormat="1" x14ac:dyDescent="0.25"/>
    <row r="17138" s="3" customFormat="1" x14ac:dyDescent="0.25"/>
    <row r="17139" s="3" customFormat="1" x14ac:dyDescent="0.25"/>
    <row r="17140" s="3" customFormat="1" x14ac:dyDescent="0.25"/>
    <row r="17141" s="3" customFormat="1" x14ac:dyDescent="0.25"/>
    <row r="17142" s="3" customFormat="1" x14ac:dyDescent="0.25"/>
    <row r="17143" s="3" customFormat="1" x14ac:dyDescent="0.25"/>
    <row r="17144" s="3" customFormat="1" x14ac:dyDescent="0.25"/>
    <row r="17145" s="3" customFormat="1" x14ac:dyDescent="0.25"/>
    <row r="17146" s="3" customFormat="1" x14ac:dyDescent="0.25"/>
    <row r="17147" s="3" customFormat="1" x14ac:dyDescent="0.25"/>
    <row r="17148" s="3" customFormat="1" x14ac:dyDescent="0.25"/>
    <row r="17149" s="3" customFormat="1" x14ac:dyDescent="0.25"/>
    <row r="17150" s="3" customFormat="1" x14ac:dyDescent="0.25"/>
    <row r="17151" s="3" customFormat="1" x14ac:dyDescent="0.25"/>
    <row r="17152" s="3" customFormat="1" x14ac:dyDescent="0.25"/>
    <row r="17153" s="3" customFormat="1" x14ac:dyDescent="0.25"/>
    <row r="17154" s="3" customFormat="1" x14ac:dyDescent="0.25"/>
    <row r="17155" s="3" customFormat="1" x14ac:dyDescent="0.25"/>
    <row r="17156" s="3" customFormat="1" x14ac:dyDescent="0.25"/>
    <row r="17157" s="3" customFormat="1" x14ac:dyDescent="0.25"/>
    <row r="17158" s="3" customFormat="1" x14ac:dyDescent="0.25"/>
    <row r="17159" s="3" customFormat="1" x14ac:dyDescent="0.25"/>
    <row r="17160" s="3" customFormat="1" x14ac:dyDescent="0.25"/>
    <row r="17161" s="3" customFormat="1" x14ac:dyDescent="0.25"/>
    <row r="17162" s="3" customFormat="1" x14ac:dyDescent="0.25"/>
    <row r="17163" s="3" customFormat="1" x14ac:dyDescent="0.25"/>
    <row r="17164" s="3" customFormat="1" x14ac:dyDescent="0.25"/>
    <row r="17165" s="3" customFormat="1" x14ac:dyDescent="0.25"/>
    <row r="17166" s="3" customFormat="1" x14ac:dyDescent="0.25"/>
    <row r="17167" s="3" customFormat="1" x14ac:dyDescent="0.25"/>
    <row r="17168" s="3" customFormat="1" x14ac:dyDescent="0.25"/>
    <row r="17169" s="3" customFormat="1" x14ac:dyDescent="0.25"/>
    <row r="17170" s="3" customFormat="1" x14ac:dyDescent="0.25"/>
    <row r="17171" s="3" customFormat="1" x14ac:dyDescent="0.25"/>
    <row r="17172" s="3" customFormat="1" x14ac:dyDescent="0.25"/>
    <row r="17173" s="3" customFormat="1" x14ac:dyDescent="0.25"/>
    <row r="17174" s="3" customFormat="1" x14ac:dyDescent="0.25"/>
    <row r="17175" s="3" customFormat="1" x14ac:dyDescent="0.25"/>
    <row r="17176" s="3" customFormat="1" x14ac:dyDescent="0.25"/>
    <row r="17177" s="3" customFormat="1" x14ac:dyDescent="0.25"/>
    <row r="17178" s="3" customFormat="1" x14ac:dyDescent="0.25"/>
    <row r="17179" s="3" customFormat="1" x14ac:dyDescent="0.25"/>
    <row r="17180" s="3" customFormat="1" x14ac:dyDescent="0.25"/>
    <row r="17181" s="3" customFormat="1" x14ac:dyDescent="0.25"/>
    <row r="17182" s="3" customFormat="1" x14ac:dyDescent="0.25"/>
    <row r="17183" s="3" customFormat="1" x14ac:dyDescent="0.25"/>
    <row r="17184" s="3" customFormat="1" x14ac:dyDescent="0.25"/>
    <row r="17185" s="3" customFormat="1" x14ac:dyDescent="0.25"/>
    <row r="17186" s="3" customFormat="1" x14ac:dyDescent="0.25"/>
    <row r="17187" s="3" customFormat="1" x14ac:dyDescent="0.25"/>
    <row r="17188" s="3" customFormat="1" x14ac:dyDescent="0.25"/>
    <row r="17189" s="3" customFormat="1" x14ac:dyDescent="0.25"/>
    <row r="17190" s="3" customFormat="1" x14ac:dyDescent="0.25"/>
    <row r="17191" s="3" customFormat="1" x14ac:dyDescent="0.25"/>
    <row r="17192" s="3" customFormat="1" x14ac:dyDescent="0.25"/>
    <row r="17193" s="3" customFormat="1" x14ac:dyDescent="0.25"/>
    <row r="17194" s="3" customFormat="1" x14ac:dyDescent="0.25"/>
    <row r="17195" s="3" customFormat="1" x14ac:dyDescent="0.25"/>
    <row r="17196" s="3" customFormat="1" x14ac:dyDescent="0.25"/>
    <row r="17197" s="3" customFormat="1" x14ac:dyDescent="0.25"/>
    <row r="17198" s="3" customFormat="1" x14ac:dyDescent="0.25"/>
    <row r="17199" s="3" customFormat="1" x14ac:dyDescent="0.25"/>
    <row r="17200" s="3" customFormat="1" x14ac:dyDescent="0.25"/>
    <row r="17201" s="3" customFormat="1" x14ac:dyDescent="0.25"/>
    <row r="17202" s="3" customFormat="1" x14ac:dyDescent="0.25"/>
    <row r="17203" s="3" customFormat="1" x14ac:dyDescent="0.25"/>
    <row r="17204" s="3" customFormat="1" x14ac:dyDescent="0.25"/>
    <row r="17205" s="3" customFormat="1" x14ac:dyDescent="0.25"/>
    <row r="17206" s="3" customFormat="1" x14ac:dyDescent="0.25"/>
    <row r="17207" s="3" customFormat="1" x14ac:dyDescent="0.25"/>
    <row r="17208" s="3" customFormat="1" x14ac:dyDescent="0.25"/>
    <row r="17209" s="3" customFormat="1" x14ac:dyDescent="0.25"/>
    <row r="17210" s="3" customFormat="1" x14ac:dyDescent="0.25"/>
    <row r="17211" s="3" customFormat="1" x14ac:dyDescent="0.25"/>
    <row r="17212" s="3" customFormat="1" x14ac:dyDescent="0.25"/>
    <row r="17213" s="3" customFormat="1" x14ac:dyDescent="0.25"/>
    <row r="17214" s="3" customFormat="1" x14ac:dyDescent="0.25"/>
    <row r="17215" s="3" customFormat="1" x14ac:dyDescent="0.25"/>
    <row r="17216" s="3" customFormat="1" x14ac:dyDescent="0.25"/>
    <row r="17217" s="3" customFormat="1" x14ac:dyDescent="0.25"/>
    <row r="17218" s="3" customFormat="1" x14ac:dyDescent="0.25"/>
    <row r="17219" s="3" customFormat="1" x14ac:dyDescent="0.25"/>
    <row r="17220" s="3" customFormat="1" x14ac:dyDescent="0.25"/>
    <row r="17221" s="3" customFormat="1" x14ac:dyDescent="0.25"/>
    <row r="17222" s="3" customFormat="1" x14ac:dyDescent="0.25"/>
    <row r="17223" s="3" customFormat="1" x14ac:dyDescent="0.25"/>
    <row r="17224" s="3" customFormat="1" x14ac:dyDescent="0.25"/>
    <row r="17225" s="3" customFormat="1" x14ac:dyDescent="0.25"/>
    <row r="17226" s="3" customFormat="1" x14ac:dyDescent="0.25"/>
    <row r="17227" s="3" customFormat="1" x14ac:dyDescent="0.25"/>
    <row r="17228" s="3" customFormat="1" x14ac:dyDescent="0.25"/>
    <row r="17229" s="3" customFormat="1" x14ac:dyDescent="0.25"/>
    <row r="17230" s="3" customFormat="1" x14ac:dyDescent="0.25"/>
    <row r="17231" s="3" customFormat="1" x14ac:dyDescent="0.25"/>
    <row r="17232" s="3" customFormat="1" x14ac:dyDescent="0.25"/>
    <row r="17233" s="3" customFormat="1" x14ac:dyDescent="0.25"/>
    <row r="17234" s="3" customFormat="1" x14ac:dyDescent="0.25"/>
    <row r="17235" s="3" customFormat="1" x14ac:dyDescent="0.25"/>
    <row r="17236" s="3" customFormat="1" x14ac:dyDescent="0.25"/>
    <row r="17237" s="3" customFormat="1" x14ac:dyDescent="0.25"/>
    <row r="17238" s="3" customFormat="1" x14ac:dyDescent="0.25"/>
    <row r="17239" s="3" customFormat="1" x14ac:dyDescent="0.25"/>
    <row r="17240" s="3" customFormat="1" x14ac:dyDescent="0.25"/>
    <row r="17241" s="3" customFormat="1" x14ac:dyDescent="0.25"/>
    <row r="17242" s="3" customFormat="1" x14ac:dyDescent="0.25"/>
    <row r="17243" s="3" customFormat="1" x14ac:dyDescent="0.25"/>
    <row r="17244" s="3" customFormat="1" x14ac:dyDescent="0.25"/>
    <row r="17245" s="3" customFormat="1" x14ac:dyDescent="0.25"/>
    <row r="17246" s="3" customFormat="1" x14ac:dyDescent="0.25"/>
    <row r="17247" s="3" customFormat="1" x14ac:dyDescent="0.25"/>
    <row r="17248" s="3" customFormat="1" x14ac:dyDescent="0.25"/>
    <row r="17249" s="3" customFormat="1" x14ac:dyDescent="0.25"/>
    <row r="17250" s="3" customFormat="1" x14ac:dyDescent="0.25"/>
    <row r="17251" s="3" customFormat="1" x14ac:dyDescent="0.25"/>
    <row r="17252" s="3" customFormat="1" x14ac:dyDescent="0.25"/>
    <row r="17253" s="3" customFormat="1" x14ac:dyDescent="0.25"/>
    <row r="17254" s="3" customFormat="1" x14ac:dyDescent="0.25"/>
    <row r="17255" s="3" customFormat="1" x14ac:dyDescent="0.25"/>
    <row r="17256" s="3" customFormat="1" x14ac:dyDescent="0.25"/>
    <row r="17257" s="3" customFormat="1" x14ac:dyDescent="0.25"/>
    <row r="17258" s="3" customFormat="1" x14ac:dyDescent="0.25"/>
    <row r="17259" s="3" customFormat="1" x14ac:dyDescent="0.25"/>
    <row r="17260" s="3" customFormat="1" x14ac:dyDescent="0.25"/>
    <row r="17261" s="3" customFormat="1" x14ac:dyDescent="0.25"/>
    <row r="17262" s="3" customFormat="1" x14ac:dyDescent="0.25"/>
    <row r="17263" s="3" customFormat="1" x14ac:dyDescent="0.25"/>
    <row r="17264" s="3" customFormat="1" x14ac:dyDescent="0.25"/>
    <row r="17265" s="3" customFormat="1" x14ac:dyDescent="0.25"/>
    <row r="17266" s="3" customFormat="1" x14ac:dyDescent="0.25"/>
    <row r="17267" s="3" customFormat="1" x14ac:dyDescent="0.25"/>
    <row r="17268" s="3" customFormat="1" x14ac:dyDescent="0.25"/>
    <row r="17269" s="3" customFormat="1" x14ac:dyDescent="0.25"/>
    <row r="17270" s="3" customFormat="1" x14ac:dyDescent="0.25"/>
    <row r="17271" s="3" customFormat="1" x14ac:dyDescent="0.25"/>
    <row r="17272" s="3" customFormat="1" x14ac:dyDescent="0.25"/>
    <row r="17273" s="3" customFormat="1" x14ac:dyDescent="0.25"/>
    <row r="17274" s="3" customFormat="1" x14ac:dyDescent="0.25"/>
    <row r="17275" s="3" customFormat="1" x14ac:dyDescent="0.25"/>
    <row r="17276" s="3" customFormat="1" x14ac:dyDescent="0.25"/>
    <row r="17277" s="3" customFormat="1" x14ac:dyDescent="0.25"/>
    <row r="17278" s="3" customFormat="1" x14ac:dyDescent="0.25"/>
    <row r="17279" s="3" customFormat="1" x14ac:dyDescent="0.25"/>
    <row r="17280" s="3" customFormat="1" x14ac:dyDescent="0.25"/>
    <row r="17281" s="3" customFormat="1" x14ac:dyDescent="0.25"/>
    <row r="17282" s="3" customFormat="1" x14ac:dyDescent="0.25"/>
    <row r="17283" s="3" customFormat="1" x14ac:dyDescent="0.25"/>
    <row r="17284" s="3" customFormat="1" x14ac:dyDescent="0.25"/>
    <row r="17285" s="3" customFormat="1" x14ac:dyDescent="0.25"/>
    <row r="17286" s="3" customFormat="1" x14ac:dyDescent="0.25"/>
    <row r="17287" s="3" customFormat="1" x14ac:dyDescent="0.25"/>
    <row r="17288" s="3" customFormat="1" x14ac:dyDescent="0.25"/>
    <row r="17289" s="3" customFormat="1" x14ac:dyDescent="0.25"/>
    <row r="17290" s="3" customFormat="1" x14ac:dyDescent="0.25"/>
    <row r="17291" s="3" customFormat="1" x14ac:dyDescent="0.25"/>
    <row r="17292" s="3" customFormat="1" x14ac:dyDescent="0.25"/>
    <row r="17293" s="3" customFormat="1" x14ac:dyDescent="0.25"/>
    <row r="17294" s="3" customFormat="1" x14ac:dyDescent="0.25"/>
    <row r="17295" s="3" customFormat="1" x14ac:dyDescent="0.25"/>
    <row r="17296" s="3" customFormat="1" x14ac:dyDescent="0.25"/>
    <row r="17297" s="3" customFormat="1" x14ac:dyDescent="0.25"/>
    <row r="17298" s="3" customFormat="1" x14ac:dyDescent="0.25"/>
    <row r="17299" s="3" customFormat="1" x14ac:dyDescent="0.25"/>
    <row r="17300" s="3" customFormat="1" x14ac:dyDescent="0.25"/>
    <row r="17301" s="3" customFormat="1" x14ac:dyDescent="0.25"/>
    <row r="17302" s="3" customFormat="1" x14ac:dyDescent="0.25"/>
    <row r="17303" s="3" customFormat="1" x14ac:dyDescent="0.25"/>
    <row r="17304" s="3" customFormat="1" x14ac:dyDescent="0.25"/>
    <row r="17305" s="3" customFormat="1" x14ac:dyDescent="0.25"/>
    <row r="17306" s="3" customFormat="1" x14ac:dyDescent="0.25"/>
    <row r="17307" s="3" customFormat="1" x14ac:dyDescent="0.25"/>
    <row r="17308" s="3" customFormat="1" x14ac:dyDescent="0.25"/>
    <row r="17309" s="3" customFormat="1" x14ac:dyDescent="0.25"/>
    <row r="17310" s="3" customFormat="1" x14ac:dyDescent="0.25"/>
    <row r="17311" s="3" customFormat="1" x14ac:dyDescent="0.25"/>
    <row r="17312" s="3" customFormat="1" x14ac:dyDescent="0.25"/>
    <row r="17313" s="3" customFormat="1" x14ac:dyDescent="0.25"/>
    <row r="17314" s="3" customFormat="1" x14ac:dyDescent="0.25"/>
    <row r="17315" s="3" customFormat="1" x14ac:dyDescent="0.25"/>
    <row r="17316" s="3" customFormat="1" x14ac:dyDescent="0.25"/>
    <row r="17317" s="3" customFormat="1" x14ac:dyDescent="0.25"/>
    <row r="17318" s="3" customFormat="1" x14ac:dyDescent="0.25"/>
    <row r="17319" s="3" customFormat="1" x14ac:dyDescent="0.25"/>
    <row r="17320" s="3" customFormat="1" x14ac:dyDescent="0.25"/>
    <row r="17321" s="3" customFormat="1" x14ac:dyDescent="0.25"/>
    <row r="17322" s="3" customFormat="1" x14ac:dyDescent="0.25"/>
    <row r="17323" s="3" customFormat="1" x14ac:dyDescent="0.25"/>
    <row r="17324" s="3" customFormat="1" x14ac:dyDescent="0.25"/>
    <row r="17325" s="3" customFormat="1" x14ac:dyDescent="0.25"/>
    <row r="17326" s="3" customFormat="1" x14ac:dyDescent="0.25"/>
    <row r="17327" s="3" customFormat="1" x14ac:dyDescent="0.25"/>
    <row r="17328" s="3" customFormat="1" x14ac:dyDescent="0.25"/>
    <row r="17329" s="3" customFormat="1" x14ac:dyDescent="0.25"/>
    <row r="17330" s="3" customFormat="1" x14ac:dyDescent="0.25"/>
    <row r="17331" s="3" customFormat="1" x14ac:dyDescent="0.25"/>
    <row r="17332" s="3" customFormat="1" x14ac:dyDescent="0.25"/>
    <row r="17333" s="3" customFormat="1" x14ac:dyDescent="0.25"/>
    <row r="17334" s="3" customFormat="1" x14ac:dyDescent="0.25"/>
    <row r="17335" s="3" customFormat="1" x14ac:dyDescent="0.25"/>
    <row r="17336" s="3" customFormat="1" x14ac:dyDescent="0.25"/>
    <row r="17337" s="3" customFormat="1" x14ac:dyDescent="0.25"/>
    <row r="17338" s="3" customFormat="1" x14ac:dyDescent="0.25"/>
    <row r="17339" s="3" customFormat="1" x14ac:dyDescent="0.25"/>
    <row r="17340" s="3" customFormat="1" x14ac:dyDescent="0.25"/>
    <row r="17341" s="3" customFormat="1" x14ac:dyDescent="0.25"/>
    <row r="17342" s="3" customFormat="1" x14ac:dyDescent="0.25"/>
    <row r="17343" s="3" customFormat="1" x14ac:dyDescent="0.25"/>
    <row r="17344" s="3" customFormat="1" x14ac:dyDescent="0.25"/>
    <row r="17345" s="3" customFormat="1" x14ac:dyDescent="0.25"/>
    <row r="17346" s="3" customFormat="1" x14ac:dyDescent="0.25"/>
    <row r="17347" s="3" customFormat="1" x14ac:dyDescent="0.25"/>
    <row r="17348" s="3" customFormat="1" x14ac:dyDescent="0.25"/>
    <row r="17349" s="3" customFormat="1" x14ac:dyDescent="0.25"/>
    <row r="17350" s="3" customFormat="1" x14ac:dyDescent="0.25"/>
    <row r="17351" s="3" customFormat="1" x14ac:dyDescent="0.25"/>
    <row r="17352" s="3" customFormat="1" x14ac:dyDescent="0.25"/>
    <row r="17353" s="3" customFormat="1" x14ac:dyDescent="0.25"/>
    <row r="17354" s="3" customFormat="1" x14ac:dyDescent="0.25"/>
    <row r="17355" s="3" customFormat="1" x14ac:dyDescent="0.25"/>
    <row r="17356" s="3" customFormat="1" x14ac:dyDescent="0.25"/>
    <row r="17357" s="3" customFormat="1" x14ac:dyDescent="0.25"/>
    <row r="17358" s="3" customFormat="1" x14ac:dyDescent="0.25"/>
    <row r="17359" s="3" customFormat="1" x14ac:dyDescent="0.25"/>
    <row r="17360" s="3" customFormat="1" x14ac:dyDescent="0.25"/>
    <row r="17361" s="3" customFormat="1" x14ac:dyDescent="0.25"/>
    <row r="17362" s="3" customFormat="1" x14ac:dyDescent="0.25"/>
    <row r="17363" s="3" customFormat="1" x14ac:dyDescent="0.25"/>
    <row r="17364" s="3" customFormat="1" x14ac:dyDescent="0.25"/>
    <row r="17365" s="3" customFormat="1" x14ac:dyDescent="0.25"/>
    <row r="17366" s="3" customFormat="1" x14ac:dyDescent="0.25"/>
    <row r="17367" s="3" customFormat="1" x14ac:dyDescent="0.25"/>
    <row r="17368" s="3" customFormat="1" x14ac:dyDescent="0.25"/>
    <row r="17369" s="3" customFormat="1" x14ac:dyDescent="0.25"/>
    <row r="17370" s="3" customFormat="1" x14ac:dyDescent="0.25"/>
    <row r="17371" s="3" customFormat="1" x14ac:dyDescent="0.25"/>
    <row r="17372" s="3" customFormat="1" x14ac:dyDescent="0.25"/>
    <row r="17373" s="3" customFormat="1" x14ac:dyDescent="0.25"/>
    <row r="17374" s="3" customFormat="1" x14ac:dyDescent="0.25"/>
    <row r="17375" s="3" customFormat="1" x14ac:dyDescent="0.25"/>
    <row r="17376" s="3" customFormat="1" x14ac:dyDescent="0.25"/>
    <row r="17377" s="3" customFormat="1" x14ac:dyDescent="0.25"/>
    <row r="17378" s="3" customFormat="1" x14ac:dyDescent="0.25"/>
    <row r="17379" s="3" customFormat="1" x14ac:dyDescent="0.25"/>
    <row r="17380" s="3" customFormat="1" x14ac:dyDescent="0.25"/>
    <row r="17381" s="3" customFormat="1" x14ac:dyDescent="0.25"/>
    <row r="17382" s="3" customFormat="1" x14ac:dyDescent="0.25"/>
    <row r="17383" s="3" customFormat="1" x14ac:dyDescent="0.25"/>
    <row r="17384" s="3" customFormat="1" x14ac:dyDescent="0.25"/>
    <row r="17385" s="3" customFormat="1" x14ac:dyDescent="0.25"/>
    <row r="17386" s="3" customFormat="1" x14ac:dyDescent="0.25"/>
    <row r="17387" s="3" customFormat="1" x14ac:dyDescent="0.25"/>
    <row r="17388" s="3" customFormat="1" x14ac:dyDescent="0.25"/>
    <row r="17389" s="3" customFormat="1" x14ac:dyDescent="0.25"/>
    <row r="17390" s="3" customFormat="1" x14ac:dyDescent="0.25"/>
    <row r="17391" s="3" customFormat="1" x14ac:dyDescent="0.25"/>
    <row r="17392" s="3" customFormat="1" x14ac:dyDescent="0.25"/>
    <row r="17393" s="3" customFormat="1" x14ac:dyDescent="0.25"/>
    <row r="17394" s="3" customFormat="1" x14ac:dyDescent="0.25"/>
    <row r="17395" s="3" customFormat="1" x14ac:dyDescent="0.25"/>
    <row r="17396" s="3" customFormat="1" x14ac:dyDescent="0.25"/>
    <row r="17397" s="3" customFormat="1" x14ac:dyDescent="0.25"/>
    <row r="17398" s="3" customFormat="1" x14ac:dyDescent="0.25"/>
    <row r="17399" s="3" customFormat="1" x14ac:dyDescent="0.25"/>
    <row r="17400" s="3" customFormat="1" x14ac:dyDescent="0.25"/>
    <row r="17401" s="3" customFormat="1" x14ac:dyDescent="0.25"/>
    <row r="17402" s="3" customFormat="1" x14ac:dyDescent="0.25"/>
    <row r="17403" s="3" customFormat="1" x14ac:dyDescent="0.25"/>
    <row r="17404" s="3" customFormat="1" x14ac:dyDescent="0.25"/>
    <row r="17405" s="3" customFormat="1" x14ac:dyDescent="0.25"/>
    <row r="17406" s="3" customFormat="1" x14ac:dyDescent="0.25"/>
    <row r="17407" s="3" customFormat="1" x14ac:dyDescent="0.25"/>
    <row r="17408" s="3" customFormat="1" x14ac:dyDescent="0.25"/>
    <row r="17409" s="3" customFormat="1" x14ac:dyDescent="0.25"/>
    <row r="17410" s="3" customFormat="1" x14ac:dyDescent="0.25"/>
    <row r="17411" s="3" customFormat="1" x14ac:dyDescent="0.25"/>
    <row r="17412" s="3" customFormat="1" x14ac:dyDescent="0.25"/>
    <row r="17413" s="3" customFormat="1" x14ac:dyDescent="0.25"/>
    <row r="17414" s="3" customFormat="1" x14ac:dyDescent="0.25"/>
    <row r="17415" s="3" customFormat="1" x14ac:dyDescent="0.25"/>
    <row r="17416" s="3" customFormat="1" x14ac:dyDescent="0.25"/>
    <row r="17417" s="3" customFormat="1" x14ac:dyDescent="0.25"/>
    <row r="17418" s="3" customFormat="1" x14ac:dyDescent="0.25"/>
    <row r="17419" s="3" customFormat="1" x14ac:dyDescent="0.25"/>
    <row r="17420" s="3" customFormat="1" x14ac:dyDescent="0.25"/>
    <row r="17421" s="3" customFormat="1" x14ac:dyDescent="0.25"/>
    <row r="17422" s="3" customFormat="1" x14ac:dyDescent="0.25"/>
    <row r="17423" s="3" customFormat="1" x14ac:dyDescent="0.25"/>
    <row r="17424" s="3" customFormat="1" x14ac:dyDescent="0.25"/>
    <row r="17425" s="3" customFormat="1" x14ac:dyDescent="0.25"/>
    <row r="17426" s="3" customFormat="1" x14ac:dyDescent="0.25"/>
    <row r="17427" s="3" customFormat="1" x14ac:dyDescent="0.25"/>
    <row r="17428" s="3" customFormat="1" x14ac:dyDescent="0.25"/>
    <row r="17429" s="3" customFormat="1" x14ac:dyDescent="0.25"/>
    <row r="17430" s="3" customFormat="1" x14ac:dyDescent="0.25"/>
    <row r="17431" s="3" customFormat="1" x14ac:dyDescent="0.25"/>
    <row r="17432" s="3" customFormat="1" x14ac:dyDescent="0.25"/>
    <row r="17433" s="3" customFormat="1" x14ac:dyDescent="0.25"/>
    <row r="17434" s="3" customFormat="1" x14ac:dyDescent="0.25"/>
    <row r="17435" s="3" customFormat="1" x14ac:dyDescent="0.25"/>
    <row r="17436" s="3" customFormat="1" x14ac:dyDescent="0.25"/>
    <row r="17437" s="3" customFormat="1" x14ac:dyDescent="0.25"/>
    <row r="17438" s="3" customFormat="1" x14ac:dyDescent="0.25"/>
    <row r="17439" s="3" customFormat="1" x14ac:dyDescent="0.25"/>
    <row r="17440" s="3" customFormat="1" x14ac:dyDescent="0.25"/>
    <row r="17441" s="3" customFormat="1" x14ac:dyDescent="0.25"/>
    <row r="17442" s="3" customFormat="1" x14ac:dyDescent="0.25"/>
    <row r="17443" s="3" customFormat="1" x14ac:dyDescent="0.25"/>
    <row r="17444" s="3" customFormat="1" x14ac:dyDescent="0.25"/>
    <row r="17445" s="3" customFormat="1" x14ac:dyDescent="0.25"/>
    <row r="17446" s="3" customFormat="1" x14ac:dyDescent="0.25"/>
    <row r="17447" s="3" customFormat="1" x14ac:dyDescent="0.25"/>
    <row r="17448" s="3" customFormat="1" x14ac:dyDescent="0.25"/>
    <row r="17449" s="3" customFormat="1" x14ac:dyDescent="0.25"/>
    <row r="17450" s="3" customFormat="1" x14ac:dyDescent="0.25"/>
    <row r="17451" s="3" customFormat="1" x14ac:dyDescent="0.25"/>
    <row r="17452" s="3" customFormat="1" x14ac:dyDescent="0.25"/>
    <row r="17453" s="3" customFormat="1" x14ac:dyDescent="0.25"/>
    <row r="17454" s="3" customFormat="1" x14ac:dyDescent="0.25"/>
    <row r="17455" s="3" customFormat="1" x14ac:dyDescent="0.25"/>
    <row r="17456" s="3" customFormat="1" x14ac:dyDescent="0.25"/>
    <row r="17457" s="3" customFormat="1" x14ac:dyDescent="0.25"/>
    <row r="17458" s="3" customFormat="1" x14ac:dyDescent="0.25"/>
    <row r="17459" s="3" customFormat="1" x14ac:dyDescent="0.25"/>
    <row r="17460" s="3" customFormat="1" x14ac:dyDescent="0.25"/>
    <row r="17461" s="3" customFormat="1" x14ac:dyDescent="0.25"/>
    <row r="17462" s="3" customFormat="1" x14ac:dyDescent="0.25"/>
    <row r="17463" s="3" customFormat="1" x14ac:dyDescent="0.25"/>
    <row r="17464" s="3" customFormat="1" x14ac:dyDescent="0.25"/>
    <row r="17465" s="3" customFormat="1" x14ac:dyDescent="0.25"/>
    <row r="17466" s="3" customFormat="1" x14ac:dyDescent="0.25"/>
    <row r="17467" s="3" customFormat="1" x14ac:dyDescent="0.25"/>
    <row r="17468" s="3" customFormat="1" x14ac:dyDescent="0.25"/>
    <row r="17469" s="3" customFormat="1" x14ac:dyDescent="0.25"/>
    <row r="17470" s="3" customFormat="1" x14ac:dyDescent="0.25"/>
    <row r="17471" s="3" customFormat="1" x14ac:dyDescent="0.25"/>
    <row r="17472" s="3" customFormat="1" x14ac:dyDescent="0.25"/>
    <row r="17473" s="3" customFormat="1" x14ac:dyDescent="0.25"/>
    <row r="17474" s="3" customFormat="1" x14ac:dyDescent="0.25"/>
    <row r="17475" s="3" customFormat="1" x14ac:dyDescent="0.25"/>
    <row r="17476" s="3" customFormat="1" x14ac:dyDescent="0.25"/>
    <row r="17477" s="3" customFormat="1" x14ac:dyDescent="0.25"/>
    <row r="17478" s="3" customFormat="1" x14ac:dyDescent="0.25"/>
    <row r="17479" s="3" customFormat="1" x14ac:dyDescent="0.25"/>
    <row r="17480" s="3" customFormat="1" x14ac:dyDescent="0.25"/>
    <row r="17481" s="3" customFormat="1" x14ac:dyDescent="0.25"/>
    <row r="17482" s="3" customFormat="1" x14ac:dyDescent="0.25"/>
    <row r="17483" s="3" customFormat="1" x14ac:dyDescent="0.25"/>
    <row r="17484" s="3" customFormat="1" x14ac:dyDescent="0.25"/>
    <row r="17485" s="3" customFormat="1" x14ac:dyDescent="0.25"/>
    <row r="17486" s="3" customFormat="1" x14ac:dyDescent="0.25"/>
    <row r="17487" s="3" customFormat="1" x14ac:dyDescent="0.25"/>
    <row r="17488" s="3" customFormat="1" x14ac:dyDescent="0.25"/>
    <row r="17489" s="3" customFormat="1" x14ac:dyDescent="0.25"/>
    <row r="17490" s="3" customFormat="1" x14ac:dyDescent="0.25"/>
    <row r="17491" s="3" customFormat="1" x14ac:dyDescent="0.25"/>
    <row r="17492" s="3" customFormat="1" x14ac:dyDescent="0.25"/>
    <row r="17493" s="3" customFormat="1" x14ac:dyDescent="0.25"/>
    <row r="17494" s="3" customFormat="1" x14ac:dyDescent="0.25"/>
    <row r="17495" s="3" customFormat="1" x14ac:dyDescent="0.25"/>
    <row r="17496" s="3" customFormat="1" x14ac:dyDescent="0.25"/>
    <row r="17497" s="3" customFormat="1" x14ac:dyDescent="0.25"/>
    <row r="17498" s="3" customFormat="1" x14ac:dyDescent="0.25"/>
    <row r="17499" s="3" customFormat="1" x14ac:dyDescent="0.25"/>
    <row r="17500" s="3" customFormat="1" x14ac:dyDescent="0.25"/>
    <row r="17501" s="3" customFormat="1" x14ac:dyDescent="0.25"/>
    <row r="17502" s="3" customFormat="1" x14ac:dyDescent="0.25"/>
    <row r="17503" s="3" customFormat="1" x14ac:dyDescent="0.25"/>
    <row r="17504" s="3" customFormat="1" x14ac:dyDescent="0.25"/>
    <row r="17505" s="3" customFormat="1" x14ac:dyDescent="0.25"/>
    <row r="17506" s="3" customFormat="1" x14ac:dyDescent="0.25"/>
    <row r="17507" s="3" customFormat="1" x14ac:dyDescent="0.25"/>
    <row r="17508" s="3" customFormat="1" x14ac:dyDescent="0.25"/>
    <row r="17509" s="3" customFormat="1" x14ac:dyDescent="0.25"/>
    <row r="17510" s="3" customFormat="1" x14ac:dyDescent="0.25"/>
    <row r="17511" s="3" customFormat="1" x14ac:dyDescent="0.25"/>
    <row r="17512" s="3" customFormat="1" x14ac:dyDescent="0.25"/>
    <row r="17513" s="3" customFormat="1" x14ac:dyDescent="0.25"/>
    <row r="17514" s="3" customFormat="1" x14ac:dyDescent="0.25"/>
    <row r="17515" s="3" customFormat="1" x14ac:dyDescent="0.25"/>
    <row r="17516" s="3" customFormat="1" x14ac:dyDescent="0.25"/>
    <row r="17517" s="3" customFormat="1" x14ac:dyDescent="0.25"/>
    <row r="17518" s="3" customFormat="1" x14ac:dyDescent="0.25"/>
    <row r="17519" s="3" customFormat="1" x14ac:dyDescent="0.25"/>
    <row r="17520" s="3" customFormat="1" x14ac:dyDescent="0.25"/>
    <row r="17521" s="3" customFormat="1" x14ac:dyDescent="0.25"/>
    <row r="17522" s="3" customFormat="1" x14ac:dyDescent="0.25"/>
    <row r="17523" s="3" customFormat="1" x14ac:dyDescent="0.25"/>
    <row r="17524" s="3" customFormat="1" x14ac:dyDescent="0.25"/>
    <row r="17525" s="3" customFormat="1" x14ac:dyDescent="0.25"/>
    <row r="17526" s="3" customFormat="1" x14ac:dyDescent="0.25"/>
    <row r="17527" s="3" customFormat="1" x14ac:dyDescent="0.25"/>
    <row r="17528" s="3" customFormat="1" x14ac:dyDescent="0.25"/>
    <row r="17529" s="3" customFormat="1" x14ac:dyDescent="0.25"/>
    <row r="17530" s="3" customFormat="1" x14ac:dyDescent="0.25"/>
    <row r="17531" s="3" customFormat="1" x14ac:dyDescent="0.25"/>
    <row r="17532" s="3" customFormat="1" x14ac:dyDescent="0.25"/>
    <row r="17533" s="3" customFormat="1" x14ac:dyDescent="0.25"/>
    <row r="17534" s="3" customFormat="1" x14ac:dyDescent="0.25"/>
    <row r="17535" s="3" customFormat="1" x14ac:dyDescent="0.25"/>
    <row r="17536" s="3" customFormat="1" x14ac:dyDescent="0.25"/>
    <row r="17537" s="3" customFormat="1" x14ac:dyDescent="0.25"/>
    <row r="17538" s="3" customFormat="1" x14ac:dyDescent="0.25"/>
    <row r="17539" s="3" customFormat="1" x14ac:dyDescent="0.25"/>
    <row r="17540" s="3" customFormat="1" x14ac:dyDescent="0.25"/>
    <row r="17541" s="3" customFormat="1" x14ac:dyDescent="0.25"/>
    <row r="17542" s="3" customFormat="1" x14ac:dyDescent="0.25"/>
    <row r="17543" s="3" customFormat="1" x14ac:dyDescent="0.25"/>
    <row r="17544" s="3" customFormat="1" x14ac:dyDescent="0.25"/>
    <row r="17545" s="3" customFormat="1" x14ac:dyDescent="0.25"/>
    <row r="17546" s="3" customFormat="1" x14ac:dyDescent="0.25"/>
    <row r="17547" s="3" customFormat="1" x14ac:dyDescent="0.25"/>
    <row r="17548" s="3" customFormat="1" x14ac:dyDescent="0.25"/>
    <row r="17549" s="3" customFormat="1" x14ac:dyDescent="0.25"/>
    <row r="17550" s="3" customFormat="1" x14ac:dyDescent="0.25"/>
    <row r="17551" s="3" customFormat="1" x14ac:dyDescent="0.25"/>
    <row r="17552" s="3" customFormat="1" x14ac:dyDescent="0.25"/>
    <row r="17553" s="3" customFormat="1" x14ac:dyDescent="0.25"/>
    <row r="17554" s="3" customFormat="1" x14ac:dyDescent="0.25"/>
    <row r="17555" s="3" customFormat="1" x14ac:dyDescent="0.25"/>
    <row r="17556" s="3" customFormat="1" x14ac:dyDescent="0.25"/>
    <row r="17557" s="3" customFormat="1" x14ac:dyDescent="0.25"/>
    <row r="17558" s="3" customFormat="1" x14ac:dyDescent="0.25"/>
    <row r="17559" s="3" customFormat="1" x14ac:dyDescent="0.25"/>
    <row r="17560" s="3" customFormat="1" x14ac:dyDescent="0.25"/>
    <row r="17561" s="3" customFormat="1" x14ac:dyDescent="0.25"/>
    <row r="17562" s="3" customFormat="1" x14ac:dyDescent="0.25"/>
    <row r="17563" s="3" customFormat="1" x14ac:dyDescent="0.25"/>
    <row r="17564" s="3" customFormat="1" x14ac:dyDescent="0.25"/>
    <row r="17565" s="3" customFormat="1" x14ac:dyDescent="0.25"/>
    <row r="17566" s="3" customFormat="1" x14ac:dyDescent="0.25"/>
    <row r="17567" s="3" customFormat="1" x14ac:dyDescent="0.25"/>
    <row r="17568" s="3" customFormat="1" x14ac:dyDescent="0.25"/>
    <row r="17569" s="3" customFormat="1" x14ac:dyDescent="0.25"/>
    <row r="17570" s="3" customFormat="1" x14ac:dyDescent="0.25"/>
    <row r="17571" s="3" customFormat="1" x14ac:dyDescent="0.25"/>
    <row r="17572" s="3" customFormat="1" x14ac:dyDescent="0.25"/>
    <row r="17573" s="3" customFormat="1" x14ac:dyDescent="0.25"/>
    <row r="17574" s="3" customFormat="1" x14ac:dyDescent="0.25"/>
    <row r="17575" s="3" customFormat="1" x14ac:dyDescent="0.25"/>
    <row r="17576" s="3" customFormat="1" x14ac:dyDescent="0.25"/>
    <row r="17577" s="3" customFormat="1" x14ac:dyDescent="0.25"/>
    <row r="17578" s="3" customFormat="1" x14ac:dyDescent="0.25"/>
    <row r="17579" s="3" customFormat="1" x14ac:dyDescent="0.25"/>
    <row r="17580" s="3" customFormat="1" x14ac:dyDescent="0.25"/>
    <row r="17581" s="3" customFormat="1" x14ac:dyDescent="0.25"/>
    <row r="17582" s="3" customFormat="1" x14ac:dyDescent="0.25"/>
    <row r="17583" s="3" customFormat="1" x14ac:dyDescent="0.25"/>
    <row r="17584" s="3" customFormat="1" x14ac:dyDescent="0.25"/>
    <row r="17585" s="3" customFormat="1" x14ac:dyDescent="0.25"/>
    <row r="17586" s="3" customFormat="1" x14ac:dyDescent="0.25"/>
    <row r="17587" s="3" customFormat="1" x14ac:dyDescent="0.25"/>
    <row r="17588" s="3" customFormat="1" x14ac:dyDescent="0.25"/>
    <row r="17589" s="3" customFormat="1" x14ac:dyDescent="0.25"/>
    <row r="17590" s="3" customFormat="1" x14ac:dyDescent="0.25"/>
    <row r="17591" s="3" customFormat="1" x14ac:dyDescent="0.25"/>
    <row r="17592" s="3" customFormat="1" x14ac:dyDescent="0.25"/>
    <row r="17593" s="3" customFormat="1" x14ac:dyDescent="0.25"/>
    <row r="17594" s="3" customFormat="1" x14ac:dyDescent="0.25"/>
    <row r="17595" s="3" customFormat="1" x14ac:dyDescent="0.25"/>
    <row r="17596" s="3" customFormat="1" x14ac:dyDescent="0.25"/>
    <row r="17597" s="3" customFormat="1" x14ac:dyDescent="0.25"/>
    <row r="17598" s="3" customFormat="1" x14ac:dyDescent="0.25"/>
    <row r="17599" s="3" customFormat="1" x14ac:dyDescent="0.25"/>
    <row r="17600" s="3" customFormat="1" x14ac:dyDescent="0.25"/>
    <row r="17601" s="3" customFormat="1" x14ac:dyDescent="0.25"/>
    <row r="17602" s="3" customFormat="1" x14ac:dyDescent="0.25"/>
    <row r="17603" s="3" customFormat="1" x14ac:dyDescent="0.25"/>
    <row r="17604" s="3" customFormat="1" x14ac:dyDescent="0.25"/>
    <row r="17605" s="3" customFormat="1" x14ac:dyDescent="0.25"/>
    <row r="17606" s="3" customFormat="1" x14ac:dyDescent="0.25"/>
    <row r="17607" s="3" customFormat="1" x14ac:dyDescent="0.25"/>
    <row r="17608" s="3" customFormat="1" x14ac:dyDescent="0.25"/>
    <row r="17609" s="3" customFormat="1" x14ac:dyDescent="0.25"/>
    <row r="17610" s="3" customFormat="1" x14ac:dyDescent="0.25"/>
    <row r="17611" s="3" customFormat="1" x14ac:dyDescent="0.25"/>
    <row r="17612" s="3" customFormat="1" x14ac:dyDescent="0.25"/>
    <row r="17613" s="3" customFormat="1" x14ac:dyDescent="0.25"/>
    <row r="17614" s="3" customFormat="1" x14ac:dyDescent="0.25"/>
    <row r="17615" s="3" customFormat="1" x14ac:dyDescent="0.25"/>
    <row r="17616" s="3" customFormat="1" x14ac:dyDescent="0.25"/>
    <row r="17617" s="3" customFormat="1" x14ac:dyDescent="0.25"/>
    <row r="17618" s="3" customFormat="1" x14ac:dyDescent="0.25"/>
    <row r="17619" s="3" customFormat="1" x14ac:dyDescent="0.25"/>
    <row r="17620" s="3" customFormat="1" x14ac:dyDescent="0.25"/>
    <row r="17621" s="3" customFormat="1" x14ac:dyDescent="0.25"/>
    <row r="17622" s="3" customFormat="1" x14ac:dyDescent="0.25"/>
    <row r="17623" s="3" customFormat="1" x14ac:dyDescent="0.25"/>
    <row r="17624" s="3" customFormat="1" x14ac:dyDescent="0.25"/>
    <row r="17625" s="3" customFormat="1" x14ac:dyDescent="0.25"/>
    <row r="17626" s="3" customFormat="1" x14ac:dyDescent="0.25"/>
    <row r="17627" s="3" customFormat="1" x14ac:dyDescent="0.25"/>
    <row r="17628" s="3" customFormat="1" x14ac:dyDescent="0.25"/>
    <row r="17629" s="3" customFormat="1" x14ac:dyDescent="0.25"/>
    <row r="17630" s="3" customFormat="1" x14ac:dyDescent="0.25"/>
    <row r="17631" s="3" customFormat="1" x14ac:dyDescent="0.25"/>
    <row r="17632" s="3" customFormat="1" x14ac:dyDescent="0.25"/>
    <row r="17633" s="3" customFormat="1" x14ac:dyDescent="0.25"/>
    <row r="17634" s="3" customFormat="1" x14ac:dyDescent="0.25"/>
    <row r="17635" s="3" customFormat="1" x14ac:dyDescent="0.25"/>
    <row r="17636" s="3" customFormat="1" x14ac:dyDescent="0.25"/>
    <row r="17637" s="3" customFormat="1" x14ac:dyDescent="0.25"/>
    <row r="17638" s="3" customFormat="1" x14ac:dyDescent="0.25"/>
    <row r="17639" s="3" customFormat="1" x14ac:dyDescent="0.25"/>
    <row r="17640" s="3" customFormat="1" x14ac:dyDescent="0.25"/>
    <row r="17641" s="3" customFormat="1" x14ac:dyDescent="0.25"/>
    <row r="17642" s="3" customFormat="1" x14ac:dyDescent="0.25"/>
    <row r="17643" s="3" customFormat="1" x14ac:dyDescent="0.25"/>
    <row r="17644" s="3" customFormat="1" x14ac:dyDescent="0.25"/>
    <row r="17645" s="3" customFormat="1" x14ac:dyDescent="0.25"/>
    <row r="17646" s="3" customFormat="1" x14ac:dyDescent="0.25"/>
    <row r="17647" s="3" customFormat="1" x14ac:dyDescent="0.25"/>
    <row r="17648" s="3" customFormat="1" x14ac:dyDescent="0.25"/>
    <row r="17649" s="3" customFormat="1" x14ac:dyDescent="0.25"/>
    <row r="17650" s="3" customFormat="1" x14ac:dyDescent="0.25"/>
    <row r="17651" s="3" customFormat="1" x14ac:dyDescent="0.25"/>
    <row r="17652" s="3" customFormat="1" x14ac:dyDescent="0.25"/>
    <row r="17653" s="3" customFormat="1" x14ac:dyDescent="0.25"/>
    <row r="17654" s="3" customFormat="1" x14ac:dyDescent="0.25"/>
    <row r="17655" s="3" customFormat="1" x14ac:dyDescent="0.25"/>
    <row r="17656" s="3" customFormat="1" x14ac:dyDescent="0.25"/>
    <row r="17657" s="3" customFormat="1" x14ac:dyDescent="0.25"/>
    <row r="17658" s="3" customFormat="1" x14ac:dyDescent="0.25"/>
    <row r="17659" s="3" customFormat="1" x14ac:dyDescent="0.25"/>
    <row r="17660" s="3" customFormat="1" x14ac:dyDescent="0.25"/>
    <row r="17661" s="3" customFormat="1" x14ac:dyDescent="0.25"/>
    <row r="17662" s="3" customFormat="1" x14ac:dyDescent="0.25"/>
    <row r="17663" s="3" customFormat="1" x14ac:dyDescent="0.25"/>
    <row r="17664" s="3" customFormat="1" x14ac:dyDescent="0.25"/>
    <row r="17665" s="3" customFormat="1" x14ac:dyDescent="0.25"/>
    <row r="17666" s="3" customFormat="1" x14ac:dyDescent="0.25"/>
    <row r="17667" s="3" customFormat="1" x14ac:dyDescent="0.25"/>
    <row r="17668" s="3" customFormat="1" x14ac:dyDescent="0.25"/>
    <row r="17669" s="3" customFormat="1" x14ac:dyDescent="0.25"/>
    <row r="17670" s="3" customFormat="1" x14ac:dyDescent="0.25"/>
    <row r="17671" s="3" customFormat="1" x14ac:dyDescent="0.25"/>
    <row r="17672" s="3" customFormat="1" x14ac:dyDescent="0.25"/>
    <row r="17673" s="3" customFormat="1" x14ac:dyDescent="0.25"/>
    <row r="17674" s="3" customFormat="1" x14ac:dyDescent="0.25"/>
    <row r="17675" s="3" customFormat="1" x14ac:dyDescent="0.25"/>
    <row r="17676" s="3" customFormat="1" x14ac:dyDescent="0.25"/>
    <row r="17677" s="3" customFormat="1" x14ac:dyDescent="0.25"/>
    <row r="17678" s="3" customFormat="1" x14ac:dyDescent="0.25"/>
    <row r="17679" s="3" customFormat="1" x14ac:dyDescent="0.25"/>
    <row r="17680" s="3" customFormat="1" x14ac:dyDescent="0.25"/>
    <row r="17681" s="3" customFormat="1" x14ac:dyDescent="0.25"/>
    <row r="17682" s="3" customFormat="1" x14ac:dyDescent="0.25"/>
    <row r="17683" s="3" customFormat="1" x14ac:dyDescent="0.25"/>
    <row r="17684" s="3" customFormat="1" x14ac:dyDescent="0.25"/>
    <row r="17685" s="3" customFormat="1" x14ac:dyDescent="0.25"/>
    <row r="17686" s="3" customFormat="1" x14ac:dyDescent="0.25"/>
    <row r="17687" s="3" customFormat="1" x14ac:dyDescent="0.25"/>
    <row r="17688" s="3" customFormat="1" x14ac:dyDescent="0.25"/>
    <row r="17689" s="3" customFormat="1" x14ac:dyDescent="0.25"/>
    <row r="17690" s="3" customFormat="1" x14ac:dyDescent="0.25"/>
    <row r="17691" s="3" customFormat="1" x14ac:dyDescent="0.25"/>
    <row r="17692" s="3" customFormat="1" x14ac:dyDescent="0.25"/>
    <row r="17693" s="3" customFormat="1" x14ac:dyDescent="0.25"/>
    <row r="17694" s="3" customFormat="1" x14ac:dyDescent="0.25"/>
    <row r="17695" s="3" customFormat="1" x14ac:dyDescent="0.25"/>
    <row r="17696" s="3" customFormat="1" x14ac:dyDescent="0.25"/>
    <row r="17697" s="3" customFormat="1" x14ac:dyDescent="0.25"/>
    <row r="17698" s="3" customFormat="1" x14ac:dyDescent="0.25"/>
    <row r="17699" s="3" customFormat="1" x14ac:dyDescent="0.25"/>
    <row r="17700" s="3" customFormat="1" x14ac:dyDescent="0.25"/>
    <row r="17701" s="3" customFormat="1" x14ac:dyDescent="0.25"/>
    <row r="17702" s="3" customFormat="1" x14ac:dyDescent="0.25"/>
    <row r="17703" s="3" customFormat="1" x14ac:dyDescent="0.25"/>
    <row r="17704" s="3" customFormat="1" x14ac:dyDescent="0.25"/>
    <row r="17705" s="3" customFormat="1" x14ac:dyDescent="0.25"/>
    <row r="17706" s="3" customFormat="1" x14ac:dyDescent="0.25"/>
    <row r="17707" s="3" customFormat="1" x14ac:dyDescent="0.25"/>
    <row r="17708" s="3" customFormat="1" x14ac:dyDescent="0.25"/>
    <row r="17709" s="3" customFormat="1" x14ac:dyDescent="0.25"/>
    <row r="17710" s="3" customFormat="1" x14ac:dyDescent="0.25"/>
    <row r="17711" s="3" customFormat="1" x14ac:dyDescent="0.25"/>
    <row r="17712" s="3" customFormat="1" x14ac:dyDescent="0.25"/>
    <row r="17713" s="3" customFormat="1" x14ac:dyDescent="0.25"/>
    <row r="17714" s="3" customFormat="1" x14ac:dyDescent="0.25"/>
    <row r="17715" s="3" customFormat="1" x14ac:dyDescent="0.25"/>
    <row r="17716" s="3" customFormat="1" x14ac:dyDescent="0.25"/>
    <row r="17717" s="3" customFormat="1" x14ac:dyDescent="0.25"/>
    <row r="17718" s="3" customFormat="1" x14ac:dyDescent="0.25"/>
    <row r="17719" s="3" customFormat="1" x14ac:dyDescent="0.25"/>
    <row r="17720" s="3" customFormat="1" x14ac:dyDescent="0.25"/>
    <row r="17721" s="3" customFormat="1" x14ac:dyDescent="0.25"/>
    <row r="17722" s="3" customFormat="1" x14ac:dyDescent="0.25"/>
    <row r="17723" s="3" customFormat="1" x14ac:dyDescent="0.25"/>
    <row r="17724" s="3" customFormat="1" x14ac:dyDescent="0.25"/>
    <row r="17725" s="3" customFormat="1" x14ac:dyDescent="0.25"/>
    <row r="17726" s="3" customFormat="1" x14ac:dyDescent="0.25"/>
    <row r="17727" s="3" customFormat="1" x14ac:dyDescent="0.25"/>
    <row r="17728" s="3" customFormat="1" x14ac:dyDescent="0.25"/>
    <row r="17729" s="3" customFormat="1" x14ac:dyDescent="0.25"/>
    <row r="17730" s="3" customFormat="1" x14ac:dyDescent="0.25"/>
    <row r="17731" s="3" customFormat="1" x14ac:dyDescent="0.25"/>
    <row r="17732" s="3" customFormat="1" x14ac:dyDescent="0.25"/>
    <row r="17733" s="3" customFormat="1" x14ac:dyDescent="0.25"/>
    <row r="17734" s="3" customFormat="1" x14ac:dyDescent="0.25"/>
    <row r="17735" s="3" customFormat="1" x14ac:dyDescent="0.25"/>
    <row r="17736" s="3" customFormat="1" x14ac:dyDescent="0.25"/>
    <row r="17737" s="3" customFormat="1" x14ac:dyDescent="0.25"/>
    <row r="17738" s="3" customFormat="1" x14ac:dyDescent="0.25"/>
    <row r="17739" s="3" customFormat="1" x14ac:dyDescent="0.25"/>
    <row r="17740" s="3" customFormat="1" x14ac:dyDescent="0.25"/>
    <row r="17741" s="3" customFormat="1" x14ac:dyDescent="0.25"/>
    <row r="17742" s="3" customFormat="1" x14ac:dyDescent="0.25"/>
    <row r="17743" s="3" customFormat="1" x14ac:dyDescent="0.25"/>
    <row r="17744" s="3" customFormat="1" x14ac:dyDescent="0.25"/>
    <row r="17745" s="3" customFormat="1" x14ac:dyDescent="0.25"/>
    <row r="17746" s="3" customFormat="1" x14ac:dyDescent="0.25"/>
    <row r="17747" s="3" customFormat="1" x14ac:dyDescent="0.25"/>
    <row r="17748" s="3" customFormat="1" x14ac:dyDescent="0.25"/>
    <row r="17749" s="3" customFormat="1" x14ac:dyDescent="0.25"/>
    <row r="17750" s="3" customFormat="1" x14ac:dyDescent="0.25"/>
    <row r="17751" s="3" customFormat="1" x14ac:dyDescent="0.25"/>
    <row r="17752" s="3" customFormat="1" x14ac:dyDescent="0.25"/>
    <row r="17753" s="3" customFormat="1" x14ac:dyDescent="0.25"/>
    <row r="17754" s="3" customFormat="1" x14ac:dyDescent="0.25"/>
    <row r="17755" s="3" customFormat="1" x14ac:dyDescent="0.25"/>
    <row r="17756" s="3" customFormat="1" x14ac:dyDescent="0.25"/>
    <row r="17757" s="3" customFormat="1" x14ac:dyDescent="0.25"/>
    <row r="17758" s="3" customFormat="1" x14ac:dyDescent="0.25"/>
    <row r="17759" s="3" customFormat="1" x14ac:dyDescent="0.25"/>
    <row r="17760" s="3" customFormat="1" x14ac:dyDescent="0.25"/>
    <row r="17761" s="3" customFormat="1" x14ac:dyDescent="0.25"/>
    <row r="17762" s="3" customFormat="1" x14ac:dyDescent="0.25"/>
    <row r="17763" s="3" customFormat="1" x14ac:dyDescent="0.25"/>
    <row r="17764" s="3" customFormat="1" x14ac:dyDescent="0.25"/>
    <row r="17765" s="3" customFormat="1" x14ac:dyDescent="0.25"/>
    <row r="17766" s="3" customFormat="1" x14ac:dyDescent="0.25"/>
    <row r="17767" s="3" customFormat="1" x14ac:dyDescent="0.25"/>
    <row r="17768" s="3" customFormat="1" x14ac:dyDescent="0.25"/>
    <row r="17769" s="3" customFormat="1" x14ac:dyDescent="0.25"/>
    <row r="17770" s="3" customFormat="1" x14ac:dyDescent="0.25"/>
    <row r="17771" s="3" customFormat="1" x14ac:dyDescent="0.25"/>
    <row r="17772" s="3" customFormat="1" x14ac:dyDescent="0.25"/>
    <row r="17773" s="3" customFormat="1" x14ac:dyDescent="0.25"/>
    <row r="17774" s="3" customFormat="1" x14ac:dyDescent="0.25"/>
    <row r="17775" s="3" customFormat="1" x14ac:dyDescent="0.25"/>
    <row r="17776" s="3" customFormat="1" x14ac:dyDescent="0.25"/>
    <row r="17777" s="3" customFormat="1" x14ac:dyDescent="0.25"/>
    <row r="17778" s="3" customFormat="1" x14ac:dyDescent="0.25"/>
    <row r="17779" s="3" customFormat="1" x14ac:dyDescent="0.25"/>
    <row r="17780" s="3" customFormat="1" x14ac:dyDescent="0.25"/>
    <row r="17781" s="3" customFormat="1" x14ac:dyDescent="0.25"/>
    <row r="17782" s="3" customFormat="1" x14ac:dyDescent="0.25"/>
    <row r="17783" s="3" customFormat="1" x14ac:dyDescent="0.25"/>
    <row r="17784" s="3" customFormat="1" x14ac:dyDescent="0.25"/>
    <row r="17785" s="3" customFormat="1" x14ac:dyDescent="0.25"/>
    <row r="17786" s="3" customFormat="1" x14ac:dyDescent="0.25"/>
    <row r="17787" s="3" customFormat="1" x14ac:dyDescent="0.25"/>
    <row r="17788" s="3" customFormat="1" x14ac:dyDescent="0.25"/>
    <row r="17789" s="3" customFormat="1" x14ac:dyDescent="0.25"/>
    <row r="17790" s="3" customFormat="1" x14ac:dyDescent="0.25"/>
    <row r="17791" s="3" customFormat="1" x14ac:dyDescent="0.25"/>
    <row r="17792" s="3" customFormat="1" x14ac:dyDescent="0.25"/>
    <row r="17793" s="3" customFormat="1" x14ac:dyDescent="0.25"/>
    <row r="17794" s="3" customFormat="1" x14ac:dyDescent="0.25"/>
    <row r="17795" s="3" customFormat="1" x14ac:dyDescent="0.25"/>
    <row r="17796" s="3" customFormat="1" x14ac:dyDescent="0.25"/>
    <row r="17797" s="3" customFormat="1" x14ac:dyDescent="0.25"/>
    <row r="17798" s="3" customFormat="1" x14ac:dyDescent="0.25"/>
    <row r="17799" s="3" customFormat="1" x14ac:dyDescent="0.25"/>
    <row r="17800" s="3" customFormat="1" x14ac:dyDescent="0.25"/>
    <row r="17801" s="3" customFormat="1" x14ac:dyDescent="0.25"/>
    <row r="17802" s="3" customFormat="1" x14ac:dyDescent="0.25"/>
    <row r="17803" s="3" customFormat="1" x14ac:dyDescent="0.25"/>
    <row r="17804" s="3" customFormat="1" x14ac:dyDescent="0.25"/>
    <row r="17805" s="3" customFormat="1" x14ac:dyDescent="0.25"/>
    <row r="17806" s="3" customFormat="1" x14ac:dyDescent="0.25"/>
    <row r="17807" s="3" customFormat="1" x14ac:dyDescent="0.25"/>
    <row r="17808" s="3" customFormat="1" x14ac:dyDescent="0.25"/>
    <row r="17809" s="3" customFormat="1" x14ac:dyDescent="0.25"/>
    <row r="17810" s="3" customFormat="1" x14ac:dyDescent="0.25"/>
    <row r="17811" s="3" customFormat="1" x14ac:dyDescent="0.25"/>
    <row r="17812" s="3" customFormat="1" x14ac:dyDescent="0.25"/>
    <row r="17813" s="3" customFormat="1" x14ac:dyDescent="0.25"/>
    <row r="17814" s="3" customFormat="1" x14ac:dyDescent="0.25"/>
    <row r="17815" s="3" customFormat="1" x14ac:dyDescent="0.25"/>
    <row r="17816" s="3" customFormat="1" x14ac:dyDescent="0.25"/>
    <row r="17817" s="3" customFormat="1" x14ac:dyDescent="0.25"/>
    <row r="17818" s="3" customFormat="1" x14ac:dyDescent="0.25"/>
    <row r="17819" s="3" customFormat="1" x14ac:dyDescent="0.25"/>
    <row r="17820" s="3" customFormat="1" x14ac:dyDescent="0.25"/>
    <row r="17821" s="3" customFormat="1" x14ac:dyDescent="0.25"/>
    <row r="17822" s="3" customFormat="1" x14ac:dyDescent="0.25"/>
    <row r="17823" s="3" customFormat="1" x14ac:dyDescent="0.25"/>
    <row r="17824" s="3" customFormat="1" x14ac:dyDescent="0.25"/>
    <row r="17825" s="3" customFormat="1" x14ac:dyDescent="0.25"/>
    <row r="17826" s="3" customFormat="1" x14ac:dyDescent="0.25"/>
    <row r="17827" s="3" customFormat="1" x14ac:dyDescent="0.25"/>
    <row r="17828" s="3" customFormat="1" x14ac:dyDescent="0.25"/>
    <row r="17829" s="3" customFormat="1" x14ac:dyDescent="0.25"/>
    <row r="17830" s="3" customFormat="1" x14ac:dyDescent="0.25"/>
    <row r="17831" s="3" customFormat="1" x14ac:dyDescent="0.25"/>
    <row r="17832" s="3" customFormat="1" x14ac:dyDescent="0.25"/>
    <row r="17833" s="3" customFormat="1" x14ac:dyDescent="0.25"/>
    <row r="17834" s="3" customFormat="1" x14ac:dyDescent="0.25"/>
    <row r="17835" s="3" customFormat="1" x14ac:dyDescent="0.25"/>
    <row r="17836" s="3" customFormat="1" x14ac:dyDescent="0.25"/>
    <row r="17837" s="3" customFormat="1" x14ac:dyDescent="0.25"/>
    <row r="17838" s="3" customFormat="1" x14ac:dyDescent="0.25"/>
    <row r="17839" s="3" customFormat="1" x14ac:dyDescent="0.25"/>
    <row r="17840" s="3" customFormat="1" x14ac:dyDescent="0.25"/>
    <row r="17841" s="3" customFormat="1" x14ac:dyDescent="0.25"/>
    <row r="17842" s="3" customFormat="1" x14ac:dyDescent="0.25"/>
    <row r="17843" s="3" customFormat="1" x14ac:dyDescent="0.25"/>
    <row r="17844" s="3" customFormat="1" x14ac:dyDescent="0.25"/>
    <row r="17845" s="3" customFormat="1" x14ac:dyDescent="0.25"/>
    <row r="17846" s="3" customFormat="1" x14ac:dyDescent="0.25"/>
    <row r="17847" s="3" customFormat="1" x14ac:dyDescent="0.25"/>
    <row r="17848" s="3" customFormat="1" x14ac:dyDescent="0.25"/>
    <row r="17849" s="3" customFormat="1" x14ac:dyDescent="0.25"/>
    <row r="17850" s="3" customFormat="1" x14ac:dyDescent="0.25"/>
    <row r="17851" s="3" customFormat="1" x14ac:dyDescent="0.25"/>
    <row r="17852" s="3" customFormat="1" x14ac:dyDescent="0.25"/>
    <row r="17853" s="3" customFormat="1" x14ac:dyDescent="0.25"/>
    <row r="17854" s="3" customFormat="1" x14ac:dyDescent="0.25"/>
    <row r="17855" s="3" customFormat="1" x14ac:dyDescent="0.25"/>
    <row r="17856" s="3" customFormat="1" x14ac:dyDescent="0.25"/>
    <row r="17857" s="3" customFormat="1" x14ac:dyDescent="0.25"/>
    <row r="17858" s="3" customFormat="1" x14ac:dyDescent="0.25"/>
    <row r="17859" s="3" customFormat="1" x14ac:dyDescent="0.25"/>
    <row r="17860" s="3" customFormat="1" x14ac:dyDescent="0.25"/>
    <row r="17861" s="3" customFormat="1" x14ac:dyDescent="0.25"/>
    <row r="17862" s="3" customFormat="1" x14ac:dyDescent="0.25"/>
    <row r="17863" s="3" customFormat="1" x14ac:dyDescent="0.25"/>
    <row r="17864" s="3" customFormat="1" x14ac:dyDescent="0.25"/>
    <row r="17865" s="3" customFormat="1" x14ac:dyDescent="0.25"/>
    <row r="17866" s="3" customFormat="1" x14ac:dyDescent="0.25"/>
    <row r="17867" s="3" customFormat="1" x14ac:dyDescent="0.25"/>
    <row r="17868" s="3" customFormat="1" x14ac:dyDescent="0.25"/>
    <row r="17869" s="3" customFormat="1" x14ac:dyDescent="0.25"/>
    <row r="17870" s="3" customFormat="1" x14ac:dyDescent="0.25"/>
    <row r="17871" s="3" customFormat="1" x14ac:dyDescent="0.25"/>
    <row r="17872" s="3" customFormat="1" x14ac:dyDescent="0.25"/>
    <row r="17873" s="3" customFormat="1" x14ac:dyDescent="0.25"/>
    <row r="17874" s="3" customFormat="1" x14ac:dyDescent="0.25"/>
    <row r="17875" s="3" customFormat="1" x14ac:dyDescent="0.25"/>
    <row r="17876" s="3" customFormat="1" x14ac:dyDescent="0.25"/>
    <row r="17877" s="3" customFormat="1" x14ac:dyDescent="0.25"/>
    <row r="17878" s="3" customFormat="1" x14ac:dyDescent="0.25"/>
    <row r="17879" s="3" customFormat="1" x14ac:dyDescent="0.25"/>
    <row r="17880" s="3" customFormat="1" x14ac:dyDescent="0.25"/>
    <row r="17881" s="3" customFormat="1" x14ac:dyDescent="0.25"/>
    <row r="17882" s="3" customFormat="1" x14ac:dyDescent="0.25"/>
    <row r="17883" s="3" customFormat="1" x14ac:dyDescent="0.25"/>
    <row r="17884" s="3" customFormat="1" x14ac:dyDescent="0.25"/>
    <row r="17885" s="3" customFormat="1" x14ac:dyDescent="0.25"/>
    <row r="17886" s="3" customFormat="1" x14ac:dyDescent="0.25"/>
    <row r="17887" s="3" customFormat="1" x14ac:dyDescent="0.25"/>
    <row r="17888" s="3" customFormat="1" x14ac:dyDescent="0.25"/>
    <row r="17889" s="3" customFormat="1" x14ac:dyDescent="0.25"/>
    <row r="17890" s="3" customFormat="1" x14ac:dyDescent="0.25"/>
    <row r="17891" s="3" customFormat="1" x14ac:dyDescent="0.25"/>
    <row r="17892" s="3" customFormat="1" x14ac:dyDescent="0.25"/>
    <row r="17893" s="3" customFormat="1" x14ac:dyDescent="0.25"/>
    <row r="17894" s="3" customFormat="1" x14ac:dyDescent="0.25"/>
    <row r="17895" s="3" customFormat="1" x14ac:dyDescent="0.25"/>
    <row r="17896" s="3" customFormat="1" x14ac:dyDescent="0.25"/>
    <row r="17897" s="3" customFormat="1" x14ac:dyDescent="0.25"/>
    <row r="17898" s="3" customFormat="1" x14ac:dyDescent="0.25"/>
    <row r="17899" s="3" customFormat="1" x14ac:dyDescent="0.25"/>
    <row r="17900" s="3" customFormat="1" x14ac:dyDescent="0.25"/>
    <row r="17901" s="3" customFormat="1" x14ac:dyDescent="0.25"/>
    <row r="17902" s="3" customFormat="1" x14ac:dyDescent="0.25"/>
    <row r="17903" s="3" customFormat="1" x14ac:dyDescent="0.25"/>
    <row r="17904" s="3" customFormat="1" x14ac:dyDescent="0.25"/>
    <row r="17905" s="3" customFormat="1" x14ac:dyDescent="0.25"/>
    <row r="17906" s="3" customFormat="1" x14ac:dyDescent="0.25"/>
    <row r="17907" s="3" customFormat="1" x14ac:dyDescent="0.25"/>
    <row r="17908" s="3" customFormat="1" x14ac:dyDescent="0.25"/>
    <row r="17909" s="3" customFormat="1" x14ac:dyDescent="0.25"/>
    <row r="17910" s="3" customFormat="1" x14ac:dyDescent="0.25"/>
    <row r="17911" s="3" customFormat="1" x14ac:dyDescent="0.25"/>
    <row r="17912" s="3" customFormat="1" x14ac:dyDescent="0.25"/>
    <row r="17913" s="3" customFormat="1" x14ac:dyDescent="0.25"/>
    <row r="17914" s="3" customFormat="1" x14ac:dyDescent="0.25"/>
    <row r="17915" s="3" customFormat="1" x14ac:dyDescent="0.25"/>
    <row r="17916" s="3" customFormat="1" x14ac:dyDescent="0.25"/>
    <row r="17917" s="3" customFormat="1" x14ac:dyDescent="0.25"/>
    <row r="17918" s="3" customFormat="1" x14ac:dyDescent="0.25"/>
    <row r="17919" s="3" customFormat="1" x14ac:dyDescent="0.25"/>
    <row r="17920" s="3" customFormat="1" x14ac:dyDescent="0.25"/>
    <row r="17921" s="3" customFormat="1" x14ac:dyDescent="0.25"/>
    <row r="17922" s="3" customFormat="1" x14ac:dyDescent="0.25"/>
    <row r="17923" s="3" customFormat="1" x14ac:dyDescent="0.25"/>
    <row r="17924" s="3" customFormat="1" x14ac:dyDescent="0.25"/>
    <row r="17925" s="3" customFormat="1" x14ac:dyDescent="0.25"/>
    <row r="17926" s="3" customFormat="1" x14ac:dyDescent="0.25"/>
    <row r="17927" s="3" customFormat="1" x14ac:dyDescent="0.25"/>
    <row r="17928" s="3" customFormat="1" x14ac:dyDescent="0.25"/>
    <row r="17929" s="3" customFormat="1" x14ac:dyDescent="0.25"/>
    <row r="17930" s="3" customFormat="1" x14ac:dyDescent="0.25"/>
    <row r="17931" s="3" customFormat="1" x14ac:dyDescent="0.25"/>
    <row r="17932" s="3" customFormat="1" x14ac:dyDescent="0.25"/>
    <row r="17933" s="3" customFormat="1" x14ac:dyDescent="0.25"/>
    <row r="17934" s="3" customFormat="1" x14ac:dyDescent="0.25"/>
    <row r="17935" s="3" customFormat="1" x14ac:dyDescent="0.25"/>
    <row r="17936" s="3" customFormat="1" x14ac:dyDescent="0.25"/>
    <row r="17937" s="3" customFormat="1" x14ac:dyDescent="0.25"/>
    <row r="17938" s="3" customFormat="1" x14ac:dyDescent="0.25"/>
    <row r="17939" s="3" customFormat="1" x14ac:dyDescent="0.25"/>
    <row r="17940" s="3" customFormat="1" x14ac:dyDescent="0.25"/>
    <row r="17941" s="3" customFormat="1" x14ac:dyDescent="0.25"/>
    <row r="17942" s="3" customFormat="1" x14ac:dyDescent="0.25"/>
    <row r="17943" s="3" customFormat="1" x14ac:dyDescent="0.25"/>
    <row r="17944" s="3" customFormat="1" x14ac:dyDescent="0.25"/>
    <row r="17945" s="3" customFormat="1" x14ac:dyDescent="0.25"/>
    <row r="17946" s="3" customFormat="1" x14ac:dyDescent="0.25"/>
    <row r="17947" s="3" customFormat="1" x14ac:dyDescent="0.25"/>
    <row r="17948" s="3" customFormat="1" x14ac:dyDescent="0.25"/>
    <row r="17949" s="3" customFormat="1" x14ac:dyDescent="0.25"/>
    <row r="17950" s="3" customFormat="1" x14ac:dyDescent="0.25"/>
    <row r="17951" s="3" customFormat="1" x14ac:dyDescent="0.25"/>
    <row r="17952" s="3" customFormat="1" x14ac:dyDescent="0.25"/>
    <row r="17953" s="3" customFormat="1" x14ac:dyDescent="0.25"/>
    <row r="17954" s="3" customFormat="1" x14ac:dyDescent="0.25"/>
    <row r="17955" s="3" customFormat="1" x14ac:dyDescent="0.25"/>
    <row r="17956" s="3" customFormat="1" x14ac:dyDescent="0.25"/>
    <row r="17957" s="3" customFormat="1" x14ac:dyDescent="0.25"/>
    <row r="17958" s="3" customFormat="1" x14ac:dyDescent="0.25"/>
    <row r="17959" s="3" customFormat="1" x14ac:dyDescent="0.25"/>
    <row r="17960" s="3" customFormat="1" x14ac:dyDescent="0.25"/>
    <row r="17961" s="3" customFormat="1" x14ac:dyDescent="0.25"/>
    <row r="17962" s="3" customFormat="1" x14ac:dyDescent="0.25"/>
    <row r="17963" s="3" customFormat="1" x14ac:dyDescent="0.25"/>
    <row r="17964" s="3" customFormat="1" x14ac:dyDescent="0.25"/>
    <row r="17965" s="3" customFormat="1" x14ac:dyDescent="0.25"/>
    <row r="17966" s="3" customFormat="1" x14ac:dyDescent="0.25"/>
    <row r="17967" s="3" customFormat="1" x14ac:dyDescent="0.25"/>
    <row r="17968" s="3" customFormat="1" x14ac:dyDescent="0.25"/>
    <row r="17969" s="3" customFormat="1" x14ac:dyDescent="0.25"/>
    <row r="17970" s="3" customFormat="1" x14ac:dyDescent="0.25"/>
    <row r="17971" s="3" customFormat="1" x14ac:dyDescent="0.25"/>
    <row r="17972" s="3" customFormat="1" x14ac:dyDescent="0.25"/>
    <row r="17973" s="3" customFormat="1" x14ac:dyDescent="0.25"/>
    <row r="17974" s="3" customFormat="1" x14ac:dyDescent="0.25"/>
    <row r="17975" s="3" customFormat="1" x14ac:dyDescent="0.25"/>
    <row r="17976" s="3" customFormat="1" x14ac:dyDescent="0.25"/>
    <row r="17977" s="3" customFormat="1" x14ac:dyDescent="0.25"/>
    <row r="17978" s="3" customFormat="1" x14ac:dyDescent="0.25"/>
    <row r="17979" s="3" customFormat="1" x14ac:dyDescent="0.25"/>
    <row r="17980" s="3" customFormat="1" x14ac:dyDescent="0.25"/>
    <row r="17981" s="3" customFormat="1" x14ac:dyDescent="0.25"/>
    <row r="17982" s="3" customFormat="1" x14ac:dyDescent="0.25"/>
    <row r="17983" s="3" customFormat="1" x14ac:dyDescent="0.25"/>
    <row r="17984" s="3" customFormat="1" x14ac:dyDescent="0.25"/>
    <row r="17985" s="3" customFormat="1" x14ac:dyDescent="0.25"/>
    <row r="17986" s="3" customFormat="1" x14ac:dyDescent="0.25"/>
    <row r="17987" s="3" customFormat="1" x14ac:dyDescent="0.25"/>
    <row r="17988" s="3" customFormat="1" x14ac:dyDescent="0.25"/>
    <row r="17989" s="3" customFormat="1" x14ac:dyDescent="0.25"/>
    <row r="17990" s="3" customFormat="1" x14ac:dyDescent="0.25"/>
    <row r="17991" s="3" customFormat="1" x14ac:dyDescent="0.25"/>
    <row r="17992" s="3" customFormat="1" x14ac:dyDescent="0.25"/>
    <row r="17993" s="3" customFormat="1" x14ac:dyDescent="0.25"/>
    <row r="17994" s="3" customFormat="1" x14ac:dyDescent="0.25"/>
    <row r="17995" s="3" customFormat="1" x14ac:dyDescent="0.25"/>
    <row r="17996" s="3" customFormat="1" x14ac:dyDescent="0.25"/>
    <row r="17997" s="3" customFormat="1" x14ac:dyDescent="0.25"/>
    <row r="17998" s="3" customFormat="1" x14ac:dyDescent="0.25"/>
    <row r="17999" s="3" customFormat="1" x14ac:dyDescent="0.25"/>
    <row r="18000" s="3" customFormat="1" x14ac:dyDescent="0.25"/>
    <row r="18001" s="3" customFormat="1" x14ac:dyDescent="0.25"/>
    <row r="18002" s="3" customFormat="1" x14ac:dyDescent="0.25"/>
    <row r="18003" s="3" customFormat="1" x14ac:dyDescent="0.25"/>
    <row r="18004" s="3" customFormat="1" x14ac:dyDescent="0.25"/>
    <row r="18005" s="3" customFormat="1" x14ac:dyDescent="0.25"/>
    <row r="18006" s="3" customFormat="1" x14ac:dyDescent="0.25"/>
    <row r="18007" s="3" customFormat="1" x14ac:dyDescent="0.25"/>
    <row r="18008" s="3" customFormat="1" x14ac:dyDescent="0.25"/>
    <row r="18009" s="3" customFormat="1" x14ac:dyDescent="0.25"/>
    <row r="18010" s="3" customFormat="1" x14ac:dyDescent="0.25"/>
    <row r="18011" s="3" customFormat="1" x14ac:dyDescent="0.25"/>
    <row r="18012" s="3" customFormat="1" x14ac:dyDescent="0.25"/>
    <row r="18013" s="3" customFormat="1" x14ac:dyDescent="0.25"/>
    <row r="18014" s="3" customFormat="1" x14ac:dyDescent="0.25"/>
    <row r="18015" s="3" customFormat="1" x14ac:dyDescent="0.25"/>
    <row r="18016" s="3" customFormat="1" x14ac:dyDescent="0.25"/>
    <row r="18017" s="3" customFormat="1" x14ac:dyDescent="0.25"/>
    <row r="18018" s="3" customFormat="1" x14ac:dyDescent="0.25"/>
    <row r="18019" s="3" customFormat="1" x14ac:dyDescent="0.25"/>
    <row r="18020" s="3" customFormat="1" x14ac:dyDescent="0.25"/>
    <row r="18021" s="3" customFormat="1" x14ac:dyDescent="0.25"/>
    <row r="18022" s="3" customFormat="1" x14ac:dyDescent="0.25"/>
    <row r="18023" s="3" customFormat="1" x14ac:dyDescent="0.25"/>
    <row r="18024" s="3" customFormat="1" x14ac:dyDescent="0.25"/>
    <row r="18025" s="3" customFormat="1" x14ac:dyDescent="0.25"/>
    <row r="18026" s="3" customFormat="1" x14ac:dyDescent="0.25"/>
    <row r="18027" s="3" customFormat="1" x14ac:dyDescent="0.25"/>
    <row r="18028" s="3" customFormat="1" x14ac:dyDescent="0.25"/>
    <row r="18029" s="3" customFormat="1" x14ac:dyDescent="0.25"/>
    <row r="18030" s="3" customFormat="1" x14ac:dyDescent="0.25"/>
    <row r="18031" s="3" customFormat="1" x14ac:dyDescent="0.25"/>
    <row r="18032" s="3" customFormat="1" x14ac:dyDescent="0.25"/>
    <row r="18033" s="3" customFormat="1" x14ac:dyDescent="0.25"/>
    <row r="18034" s="3" customFormat="1" x14ac:dyDescent="0.25"/>
    <row r="18035" s="3" customFormat="1" x14ac:dyDescent="0.25"/>
    <row r="18036" s="3" customFormat="1" x14ac:dyDescent="0.25"/>
    <row r="18037" s="3" customFormat="1" x14ac:dyDescent="0.25"/>
    <row r="18038" s="3" customFormat="1" x14ac:dyDescent="0.25"/>
    <row r="18039" s="3" customFormat="1" x14ac:dyDescent="0.25"/>
    <row r="18040" s="3" customFormat="1" x14ac:dyDescent="0.25"/>
    <row r="18041" s="3" customFormat="1" x14ac:dyDescent="0.25"/>
    <row r="18042" s="3" customFormat="1" x14ac:dyDescent="0.25"/>
    <row r="18043" s="3" customFormat="1" x14ac:dyDescent="0.25"/>
    <row r="18044" s="3" customFormat="1" x14ac:dyDescent="0.25"/>
    <row r="18045" s="3" customFormat="1" x14ac:dyDescent="0.25"/>
    <row r="18046" s="3" customFormat="1" x14ac:dyDescent="0.25"/>
    <row r="18047" s="3" customFormat="1" x14ac:dyDescent="0.25"/>
    <row r="18048" s="3" customFormat="1" x14ac:dyDescent="0.25"/>
    <row r="18049" s="3" customFormat="1" x14ac:dyDescent="0.25"/>
    <row r="18050" s="3" customFormat="1" x14ac:dyDescent="0.25"/>
    <row r="18051" s="3" customFormat="1" x14ac:dyDescent="0.25"/>
    <row r="18052" s="3" customFormat="1" x14ac:dyDescent="0.25"/>
    <row r="18053" s="3" customFormat="1" x14ac:dyDescent="0.25"/>
    <row r="18054" s="3" customFormat="1" x14ac:dyDescent="0.25"/>
    <row r="18055" s="3" customFormat="1" x14ac:dyDescent="0.25"/>
    <row r="18056" s="3" customFormat="1" x14ac:dyDescent="0.25"/>
    <row r="18057" s="3" customFormat="1" x14ac:dyDescent="0.25"/>
    <row r="18058" s="3" customFormat="1" x14ac:dyDescent="0.25"/>
    <row r="18059" s="3" customFormat="1" x14ac:dyDescent="0.25"/>
    <row r="18060" s="3" customFormat="1" x14ac:dyDescent="0.25"/>
    <row r="18061" s="3" customFormat="1" x14ac:dyDescent="0.25"/>
    <row r="18062" s="3" customFormat="1" x14ac:dyDescent="0.25"/>
    <row r="18063" s="3" customFormat="1" x14ac:dyDescent="0.25"/>
    <row r="18064" s="3" customFormat="1" x14ac:dyDescent="0.25"/>
    <row r="18065" s="3" customFormat="1" x14ac:dyDescent="0.25"/>
    <row r="18066" s="3" customFormat="1" x14ac:dyDescent="0.25"/>
    <row r="18067" s="3" customFormat="1" x14ac:dyDescent="0.25"/>
    <row r="18068" s="3" customFormat="1" x14ac:dyDescent="0.25"/>
    <row r="18069" s="3" customFormat="1" x14ac:dyDescent="0.25"/>
    <row r="18070" s="3" customFormat="1" x14ac:dyDescent="0.25"/>
    <row r="18071" s="3" customFormat="1" x14ac:dyDescent="0.25"/>
    <row r="18072" s="3" customFormat="1" x14ac:dyDescent="0.25"/>
    <row r="18073" s="3" customFormat="1" x14ac:dyDescent="0.25"/>
    <row r="18074" s="3" customFormat="1" x14ac:dyDescent="0.25"/>
    <row r="18075" s="3" customFormat="1" x14ac:dyDescent="0.25"/>
    <row r="18076" s="3" customFormat="1" x14ac:dyDescent="0.25"/>
    <row r="18077" s="3" customFormat="1" x14ac:dyDescent="0.25"/>
    <row r="18078" s="3" customFormat="1" x14ac:dyDescent="0.25"/>
    <row r="18079" s="3" customFormat="1" x14ac:dyDescent="0.25"/>
    <row r="18080" s="3" customFormat="1" x14ac:dyDescent="0.25"/>
    <row r="18081" s="3" customFormat="1" x14ac:dyDescent="0.25"/>
    <row r="18082" s="3" customFormat="1" x14ac:dyDescent="0.25"/>
    <row r="18083" s="3" customFormat="1" x14ac:dyDescent="0.25"/>
    <row r="18084" s="3" customFormat="1" x14ac:dyDescent="0.25"/>
    <row r="18085" s="3" customFormat="1" x14ac:dyDescent="0.25"/>
    <row r="18086" s="3" customFormat="1" x14ac:dyDescent="0.25"/>
    <row r="18087" s="3" customFormat="1" x14ac:dyDescent="0.25"/>
    <row r="18088" s="3" customFormat="1" x14ac:dyDescent="0.25"/>
    <row r="18089" s="3" customFormat="1" x14ac:dyDescent="0.25"/>
    <row r="18090" s="3" customFormat="1" x14ac:dyDescent="0.25"/>
    <row r="18091" s="3" customFormat="1" x14ac:dyDescent="0.25"/>
    <row r="18092" s="3" customFormat="1" x14ac:dyDescent="0.25"/>
    <row r="18093" s="3" customFormat="1" x14ac:dyDescent="0.25"/>
    <row r="18094" s="3" customFormat="1" x14ac:dyDescent="0.25"/>
    <row r="18095" s="3" customFormat="1" x14ac:dyDescent="0.25"/>
    <row r="18096" s="3" customFormat="1" x14ac:dyDescent="0.25"/>
    <row r="18097" s="3" customFormat="1" x14ac:dyDescent="0.25"/>
    <row r="18098" s="3" customFormat="1" x14ac:dyDescent="0.25"/>
    <row r="18099" s="3" customFormat="1" x14ac:dyDescent="0.25"/>
    <row r="18100" s="3" customFormat="1" x14ac:dyDescent="0.25"/>
    <row r="18101" s="3" customFormat="1" x14ac:dyDescent="0.25"/>
    <row r="18102" s="3" customFormat="1" x14ac:dyDescent="0.25"/>
    <row r="18103" s="3" customFormat="1" x14ac:dyDescent="0.25"/>
    <row r="18104" s="3" customFormat="1" x14ac:dyDescent="0.25"/>
    <row r="18105" s="3" customFormat="1" x14ac:dyDescent="0.25"/>
    <row r="18106" s="3" customFormat="1" x14ac:dyDescent="0.25"/>
    <row r="18107" s="3" customFormat="1" x14ac:dyDescent="0.25"/>
    <row r="18108" s="3" customFormat="1" x14ac:dyDescent="0.25"/>
    <row r="18109" s="3" customFormat="1" x14ac:dyDescent="0.25"/>
    <row r="18110" s="3" customFormat="1" x14ac:dyDescent="0.25"/>
    <row r="18111" s="3" customFormat="1" x14ac:dyDescent="0.25"/>
    <row r="18112" s="3" customFormat="1" x14ac:dyDescent="0.25"/>
    <row r="18113" s="3" customFormat="1" x14ac:dyDescent="0.25"/>
    <row r="18114" s="3" customFormat="1" x14ac:dyDescent="0.25"/>
    <row r="18115" s="3" customFormat="1" x14ac:dyDescent="0.25"/>
    <row r="18116" s="3" customFormat="1" x14ac:dyDescent="0.25"/>
    <row r="18117" s="3" customFormat="1" x14ac:dyDescent="0.25"/>
    <row r="18118" s="3" customFormat="1" x14ac:dyDescent="0.25"/>
    <row r="18119" s="3" customFormat="1" x14ac:dyDescent="0.25"/>
    <row r="18120" s="3" customFormat="1" x14ac:dyDescent="0.25"/>
    <row r="18121" s="3" customFormat="1" x14ac:dyDescent="0.25"/>
    <row r="18122" s="3" customFormat="1" x14ac:dyDescent="0.25"/>
    <row r="18123" s="3" customFormat="1" x14ac:dyDescent="0.25"/>
    <row r="18124" s="3" customFormat="1" x14ac:dyDescent="0.25"/>
    <row r="18125" s="3" customFormat="1" x14ac:dyDescent="0.25"/>
    <row r="18126" s="3" customFormat="1" x14ac:dyDescent="0.25"/>
    <row r="18127" s="3" customFormat="1" x14ac:dyDescent="0.25"/>
    <row r="18128" s="3" customFormat="1" x14ac:dyDescent="0.25"/>
    <row r="18129" s="3" customFormat="1" x14ac:dyDescent="0.25"/>
    <row r="18130" s="3" customFormat="1" x14ac:dyDescent="0.25"/>
    <row r="18131" s="3" customFormat="1" x14ac:dyDescent="0.25"/>
    <row r="18132" s="3" customFormat="1" x14ac:dyDescent="0.25"/>
    <row r="18133" s="3" customFormat="1" x14ac:dyDescent="0.25"/>
    <row r="18134" s="3" customFormat="1" x14ac:dyDescent="0.25"/>
    <row r="18135" s="3" customFormat="1" x14ac:dyDescent="0.25"/>
    <row r="18136" s="3" customFormat="1" x14ac:dyDescent="0.25"/>
    <row r="18137" s="3" customFormat="1" x14ac:dyDescent="0.25"/>
    <row r="18138" s="3" customFormat="1" x14ac:dyDescent="0.25"/>
    <row r="18139" s="3" customFormat="1" x14ac:dyDescent="0.25"/>
    <row r="18140" s="3" customFormat="1" x14ac:dyDescent="0.25"/>
    <row r="18141" s="3" customFormat="1" x14ac:dyDescent="0.25"/>
    <row r="18142" s="3" customFormat="1" x14ac:dyDescent="0.25"/>
    <row r="18143" s="3" customFormat="1" x14ac:dyDescent="0.25"/>
    <row r="18144" s="3" customFormat="1" x14ac:dyDescent="0.25"/>
    <row r="18145" s="3" customFormat="1" x14ac:dyDescent="0.25"/>
    <row r="18146" s="3" customFormat="1" x14ac:dyDescent="0.25"/>
    <row r="18147" s="3" customFormat="1" x14ac:dyDescent="0.25"/>
    <row r="18148" s="3" customFormat="1" x14ac:dyDescent="0.25"/>
    <row r="18149" s="3" customFormat="1" x14ac:dyDescent="0.25"/>
    <row r="18150" s="3" customFormat="1" x14ac:dyDescent="0.25"/>
    <row r="18151" s="3" customFormat="1" x14ac:dyDescent="0.25"/>
    <row r="18152" s="3" customFormat="1" x14ac:dyDescent="0.25"/>
    <row r="18153" s="3" customFormat="1" x14ac:dyDescent="0.25"/>
    <row r="18154" s="3" customFormat="1" x14ac:dyDescent="0.25"/>
    <row r="18155" s="3" customFormat="1" x14ac:dyDescent="0.25"/>
    <row r="18156" s="3" customFormat="1" x14ac:dyDescent="0.25"/>
    <row r="18157" s="3" customFormat="1" x14ac:dyDescent="0.25"/>
    <row r="18158" s="3" customFormat="1" x14ac:dyDescent="0.25"/>
    <row r="18159" s="3" customFormat="1" x14ac:dyDescent="0.25"/>
    <row r="18160" s="3" customFormat="1" x14ac:dyDescent="0.25"/>
    <row r="18161" s="3" customFormat="1" x14ac:dyDescent="0.25"/>
    <row r="18162" s="3" customFormat="1" x14ac:dyDescent="0.25"/>
    <row r="18163" s="3" customFormat="1" x14ac:dyDescent="0.25"/>
    <row r="18164" s="3" customFormat="1" x14ac:dyDescent="0.25"/>
    <row r="18165" s="3" customFormat="1" x14ac:dyDescent="0.25"/>
    <row r="18166" s="3" customFormat="1" x14ac:dyDescent="0.25"/>
    <row r="18167" s="3" customFormat="1" x14ac:dyDescent="0.25"/>
    <row r="18168" s="3" customFormat="1" x14ac:dyDescent="0.25"/>
    <row r="18169" s="3" customFormat="1" x14ac:dyDescent="0.25"/>
    <row r="18170" s="3" customFormat="1" x14ac:dyDescent="0.25"/>
    <row r="18171" s="3" customFormat="1" x14ac:dyDescent="0.25"/>
    <row r="18172" s="3" customFormat="1" x14ac:dyDescent="0.25"/>
    <row r="18173" s="3" customFormat="1" x14ac:dyDescent="0.25"/>
    <row r="18174" s="3" customFormat="1" x14ac:dyDescent="0.25"/>
    <row r="18175" s="3" customFormat="1" x14ac:dyDescent="0.25"/>
    <row r="18176" s="3" customFormat="1" x14ac:dyDescent="0.25"/>
    <row r="18177" s="3" customFormat="1" x14ac:dyDescent="0.25"/>
    <row r="18178" s="3" customFormat="1" x14ac:dyDescent="0.25"/>
    <row r="18179" s="3" customFormat="1" x14ac:dyDescent="0.25"/>
    <row r="18180" s="3" customFormat="1" x14ac:dyDescent="0.25"/>
    <row r="18181" s="3" customFormat="1" x14ac:dyDescent="0.25"/>
    <row r="18182" s="3" customFormat="1" x14ac:dyDescent="0.25"/>
    <row r="18183" s="3" customFormat="1" x14ac:dyDescent="0.25"/>
    <row r="18184" s="3" customFormat="1" x14ac:dyDescent="0.25"/>
    <row r="18185" s="3" customFormat="1" x14ac:dyDescent="0.25"/>
    <row r="18186" s="3" customFormat="1" x14ac:dyDescent="0.25"/>
    <row r="18187" s="3" customFormat="1" x14ac:dyDescent="0.25"/>
    <row r="18188" s="3" customFormat="1" x14ac:dyDescent="0.25"/>
    <row r="18189" s="3" customFormat="1" x14ac:dyDescent="0.25"/>
    <row r="18190" s="3" customFormat="1" x14ac:dyDescent="0.25"/>
    <row r="18191" s="3" customFormat="1" x14ac:dyDescent="0.25"/>
    <row r="18192" s="3" customFormat="1" x14ac:dyDescent="0.25"/>
    <row r="18193" s="3" customFormat="1" x14ac:dyDescent="0.25"/>
    <row r="18194" s="3" customFormat="1" x14ac:dyDescent="0.25"/>
    <row r="18195" s="3" customFormat="1" x14ac:dyDescent="0.25"/>
    <row r="18196" s="3" customFormat="1" x14ac:dyDescent="0.25"/>
    <row r="18197" s="3" customFormat="1" x14ac:dyDescent="0.25"/>
    <row r="18198" s="3" customFormat="1" x14ac:dyDescent="0.25"/>
    <row r="18199" s="3" customFormat="1" x14ac:dyDescent="0.25"/>
    <row r="18200" s="3" customFormat="1" x14ac:dyDescent="0.25"/>
    <row r="18201" s="3" customFormat="1" x14ac:dyDescent="0.25"/>
    <row r="18202" s="3" customFormat="1" x14ac:dyDescent="0.25"/>
    <row r="18203" s="3" customFormat="1" x14ac:dyDescent="0.25"/>
    <row r="18204" s="3" customFormat="1" x14ac:dyDescent="0.25"/>
    <row r="18205" s="3" customFormat="1" x14ac:dyDescent="0.25"/>
    <row r="18206" s="3" customFormat="1" x14ac:dyDescent="0.25"/>
    <row r="18207" s="3" customFormat="1" x14ac:dyDescent="0.25"/>
    <row r="18208" s="3" customFormat="1" x14ac:dyDescent="0.25"/>
    <row r="18209" s="3" customFormat="1" x14ac:dyDescent="0.25"/>
    <row r="18210" s="3" customFormat="1" x14ac:dyDescent="0.25"/>
    <row r="18211" s="3" customFormat="1" x14ac:dyDescent="0.25"/>
    <row r="18212" s="3" customFormat="1" x14ac:dyDescent="0.25"/>
    <row r="18213" s="3" customFormat="1" x14ac:dyDescent="0.25"/>
    <row r="18214" s="3" customFormat="1" x14ac:dyDescent="0.25"/>
    <row r="18215" s="3" customFormat="1" x14ac:dyDescent="0.25"/>
    <row r="18216" s="3" customFormat="1" x14ac:dyDescent="0.25"/>
    <row r="18217" s="3" customFormat="1" x14ac:dyDescent="0.25"/>
    <row r="18218" s="3" customFormat="1" x14ac:dyDescent="0.25"/>
    <row r="18219" s="3" customFormat="1" x14ac:dyDescent="0.25"/>
    <row r="18220" s="3" customFormat="1" x14ac:dyDescent="0.25"/>
    <row r="18221" s="3" customFormat="1" x14ac:dyDescent="0.25"/>
    <row r="18222" s="3" customFormat="1" x14ac:dyDescent="0.25"/>
    <row r="18223" s="3" customFormat="1" x14ac:dyDescent="0.25"/>
    <row r="18224" s="3" customFormat="1" x14ac:dyDescent="0.25"/>
    <row r="18225" s="3" customFormat="1" x14ac:dyDescent="0.25"/>
    <row r="18226" s="3" customFormat="1" x14ac:dyDescent="0.25"/>
    <row r="18227" s="3" customFormat="1" x14ac:dyDescent="0.25"/>
    <row r="18228" s="3" customFormat="1" x14ac:dyDescent="0.25"/>
    <row r="18229" s="3" customFormat="1" x14ac:dyDescent="0.25"/>
    <row r="18230" s="3" customFormat="1" x14ac:dyDescent="0.25"/>
    <row r="18231" s="3" customFormat="1" x14ac:dyDescent="0.25"/>
    <row r="18232" s="3" customFormat="1" x14ac:dyDescent="0.25"/>
    <row r="18233" s="3" customFormat="1" x14ac:dyDescent="0.25"/>
    <row r="18234" s="3" customFormat="1" x14ac:dyDescent="0.25"/>
    <row r="18235" s="3" customFormat="1" x14ac:dyDescent="0.25"/>
    <row r="18236" s="3" customFormat="1" x14ac:dyDescent="0.25"/>
    <row r="18237" s="3" customFormat="1" x14ac:dyDescent="0.25"/>
    <row r="18238" s="3" customFormat="1" x14ac:dyDescent="0.25"/>
    <row r="18239" s="3" customFormat="1" x14ac:dyDescent="0.25"/>
    <row r="18240" s="3" customFormat="1" x14ac:dyDescent="0.25"/>
    <row r="18241" s="3" customFormat="1" x14ac:dyDescent="0.25"/>
    <row r="18242" s="3" customFormat="1" x14ac:dyDescent="0.25"/>
    <row r="18243" s="3" customFormat="1" x14ac:dyDescent="0.25"/>
    <row r="18244" s="3" customFormat="1" x14ac:dyDescent="0.25"/>
    <row r="18245" s="3" customFormat="1" x14ac:dyDescent="0.25"/>
    <row r="18246" s="3" customFormat="1" x14ac:dyDescent="0.25"/>
    <row r="18247" s="3" customFormat="1" x14ac:dyDescent="0.25"/>
    <row r="18248" s="3" customFormat="1" x14ac:dyDescent="0.25"/>
    <row r="18249" s="3" customFormat="1" x14ac:dyDescent="0.25"/>
    <row r="18250" s="3" customFormat="1" x14ac:dyDescent="0.25"/>
    <row r="18251" s="3" customFormat="1" x14ac:dyDescent="0.25"/>
    <row r="18252" s="3" customFormat="1" x14ac:dyDescent="0.25"/>
    <row r="18253" s="3" customFormat="1" x14ac:dyDescent="0.25"/>
    <row r="18254" s="3" customFormat="1" x14ac:dyDescent="0.25"/>
    <row r="18255" s="3" customFormat="1" x14ac:dyDescent="0.25"/>
    <row r="18256" s="3" customFormat="1" x14ac:dyDescent="0.25"/>
    <row r="18257" s="3" customFormat="1" x14ac:dyDescent="0.25"/>
    <row r="18258" s="3" customFormat="1" x14ac:dyDescent="0.25"/>
    <row r="18259" s="3" customFormat="1" x14ac:dyDescent="0.25"/>
    <row r="18260" s="3" customFormat="1" x14ac:dyDescent="0.25"/>
    <row r="18261" s="3" customFormat="1" x14ac:dyDescent="0.25"/>
    <row r="18262" s="3" customFormat="1" x14ac:dyDescent="0.25"/>
    <row r="18263" s="3" customFormat="1" x14ac:dyDescent="0.25"/>
    <row r="18264" s="3" customFormat="1" x14ac:dyDescent="0.25"/>
    <row r="18265" s="3" customFormat="1" x14ac:dyDescent="0.25"/>
    <row r="18266" s="3" customFormat="1" x14ac:dyDescent="0.25"/>
    <row r="18267" s="3" customFormat="1" x14ac:dyDescent="0.25"/>
    <row r="18268" s="3" customFormat="1" x14ac:dyDescent="0.25"/>
    <row r="18269" s="3" customFormat="1" x14ac:dyDescent="0.25"/>
    <row r="18270" s="3" customFormat="1" x14ac:dyDescent="0.25"/>
    <row r="18271" s="3" customFormat="1" x14ac:dyDescent="0.25"/>
    <row r="18272" s="3" customFormat="1" x14ac:dyDescent="0.25"/>
    <row r="18273" s="3" customFormat="1" x14ac:dyDescent="0.25"/>
    <row r="18274" s="3" customFormat="1" x14ac:dyDescent="0.25"/>
    <row r="18275" s="3" customFormat="1" x14ac:dyDescent="0.25"/>
    <row r="18276" s="3" customFormat="1" x14ac:dyDescent="0.25"/>
    <row r="18277" s="3" customFormat="1" x14ac:dyDescent="0.25"/>
    <row r="18278" s="3" customFormat="1" x14ac:dyDescent="0.25"/>
    <row r="18279" s="3" customFormat="1" x14ac:dyDescent="0.25"/>
    <row r="18280" s="3" customFormat="1" x14ac:dyDescent="0.25"/>
    <row r="18281" s="3" customFormat="1" x14ac:dyDescent="0.25"/>
    <row r="18282" s="3" customFormat="1" x14ac:dyDescent="0.25"/>
    <row r="18283" s="3" customFormat="1" x14ac:dyDescent="0.25"/>
    <row r="18284" s="3" customFormat="1" x14ac:dyDescent="0.25"/>
    <row r="18285" s="3" customFormat="1" x14ac:dyDescent="0.25"/>
    <row r="18286" s="3" customFormat="1" x14ac:dyDescent="0.25"/>
    <row r="18287" s="3" customFormat="1" x14ac:dyDescent="0.25"/>
    <row r="18288" s="3" customFormat="1" x14ac:dyDescent="0.25"/>
    <row r="18289" s="3" customFormat="1" x14ac:dyDescent="0.25"/>
    <row r="18290" s="3" customFormat="1" x14ac:dyDescent="0.25"/>
    <row r="18291" s="3" customFormat="1" x14ac:dyDescent="0.25"/>
    <row r="18292" s="3" customFormat="1" x14ac:dyDescent="0.25"/>
    <row r="18293" s="3" customFormat="1" x14ac:dyDescent="0.25"/>
    <row r="18294" s="3" customFormat="1" x14ac:dyDescent="0.25"/>
    <row r="18295" s="3" customFormat="1" x14ac:dyDescent="0.25"/>
    <row r="18296" s="3" customFormat="1" x14ac:dyDescent="0.25"/>
    <row r="18297" s="3" customFormat="1" x14ac:dyDescent="0.25"/>
    <row r="18298" s="3" customFormat="1" x14ac:dyDescent="0.25"/>
    <row r="18299" s="3" customFormat="1" x14ac:dyDescent="0.25"/>
    <row r="18300" s="3" customFormat="1" x14ac:dyDescent="0.25"/>
    <row r="18301" s="3" customFormat="1" x14ac:dyDescent="0.25"/>
    <row r="18302" s="3" customFormat="1" x14ac:dyDescent="0.25"/>
    <row r="18303" s="3" customFormat="1" x14ac:dyDescent="0.25"/>
    <row r="18304" s="3" customFormat="1" x14ac:dyDescent="0.25"/>
    <row r="18305" s="3" customFormat="1" x14ac:dyDescent="0.25"/>
    <row r="18306" s="3" customFormat="1" x14ac:dyDescent="0.25"/>
    <row r="18307" s="3" customFormat="1" x14ac:dyDescent="0.25"/>
    <row r="18308" s="3" customFormat="1" x14ac:dyDescent="0.25"/>
    <row r="18309" s="3" customFormat="1" x14ac:dyDescent="0.25"/>
    <row r="18310" s="3" customFormat="1" x14ac:dyDescent="0.25"/>
    <row r="18311" s="3" customFormat="1" x14ac:dyDescent="0.25"/>
    <row r="18312" s="3" customFormat="1" x14ac:dyDescent="0.25"/>
    <row r="18313" s="3" customFormat="1" x14ac:dyDescent="0.25"/>
    <row r="18314" s="3" customFormat="1" x14ac:dyDescent="0.25"/>
    <row r="18315" s="3" customFormat="1" x14ac:dyDescent="0.25"/>
    <row r="18316" s="3" customFormat="1" x14ac:dyDescent="0.25"/>
    <row r="18317" s="3" customFormat="1" x14ac:dyDescent="0.25"/>
    <row r="18318" s="3" customFormat="1" x14ac:dyDescent="0.25"/>
    <row r="18319" s="3" customFormat="1" x14ac:dyDescent="0.25"/>
    <row r="18320" s="3" customFormat="1" x14ac:dyDescent="0.25"/>
    <row r="18321" s="3" customFormat="1" x14ac:dyDescent="0.25"/>
    <row r="18322" s="3" customFormat="1" x14ac:dyDescent="0.25"/>
    <row r="18323" s="3" customFormat="1" x14ac:dyDescent="0.25"/>
    <row r="18324" s="3" customFormat="1" x14ac:dyDescent="0.25"/>
    <row r="18325" s="3" customFormat="1" x14ac:dyDescent="0.25"/>
    <row r="18326" s="3" customFormat="1" x14ac:dyDescent="0.25"/>
    <row r="18327" s="3" customFormat="1" x14ac:dyDescent="0.25"/>
    <row r="18328" s="3" customFormat="1" x14ac:dyDescent="0.25"/>
    <row r="18329" s="3" customFormat="1" x14ac:dyDescent="0.25"/>
    <row r="18330" s="3" customFormat="1" x14ac:dyDescent="0.25"/>
    <row r="18331" s="3" customFormat="1" x14ac:dyDescent="0.25"/>
    <row r="18332" s="3" customFormat="1" x14ac:dyDescent="0.25"/>
    <row r="18333" s="3" customFormat="1" x14ac:dyDescent="0.25"/>
    <row r="18334" s="3" customFormat="1" x14ac:dyDescent="0.25"/>
    <row r="18335" s="3" customFormat="1" x14ac:dyDescent="0.25"/>
    <row r="18336" s="3" customFormat="1" x14ac:dyDescent="0.25"/>
    <row r="18337" s="3" customFormat="1" x14ac:dyDescent="0.25"/>
    <row r="18338" s="3" customFormat="1" x14ac:dyDescent="0.25"/>
    <row r="18339" s="3" customFormat="1" x14ac:dyDescent="0.25"/>
    <row r="18340" s="3" customFormat="1" x14ac:dyDescent="0.25"/>
    <row r="18341" s="3" customFormat="1" x14ac:dyDescent="0.25"/>
    <row r="18342" s="3" customFormat="1" x14ac:dyDescent="0.25"/>
    <row r="18343" s="3" customFormat="1" x14ac:dyDescent="0.25"/>
    <row r="18344" s="3" customFormat="1" x14ac:dyDescent="0.25"/>
    <row r="18345" s="3" customFormat="1" x14ac:dyDescent="0.25"/>
    <row r="18346" s="3" customFormat="1" x14ac:dyDescent="0.25"/>
    <row r="18347" s="3" customFormat="1" x14ac:dyDescent="0.25"/>
    <row r="18348" s="3" customFormat="1" x14ac:dyDescent="0.25"/>
    <row r="18349" s="3" customFormat="1" x14ac:dyDescent="0.25"/>
    <row r="18350" s="3" customFormat="1" x14ac:dyDescent="0.25"/>
    <row r="18351" s="3" customFormat="1" x14ac:dyDescent="0.25"/>
    <row r="18352" s="3" customFormat="1" x14ac:dyDescent="0.25"/>
    <row r="18353" s="3" customFormat="1" x14ac:dyDescent="0.25"/>
    <row r="18354" s="3" customFormat="1" x14ac:dyDescent="0.25"/>
    <row r="18355" s="3" customFormat="1" x14ac:dyDescent="0.25"/>
    <row r="18356" s="3" customFormat="1" x14ac:dyDescent="0.25"/>
    <row r="18357" s="3" customFormat="1" x14ac:dyDescent="0.25"/>
    <row r="18358" s="3" customFormat="1" x14ac:dyDescent="0.25"/>
    <row r="18359" s="3" customFormat="1" x14ac:dyDescent="0.25"/>
    <row r="18360" s="3" customFormat="1" x14ac:dyDescent="0.25"/>
    <row r="18361" s="3" customFormat="1" x14ac:dyDescent="0.25"/>
    <row r="18362" s="3" customFormat="1" x14ac:dyDescent="0.25"/>
    <row r="18363" s="3" customFormat="1" x14ac:dyDescent="0.25"/>
    <row r="18364" s="3" customFormat="1" x14ac:dyDescent="0.25"/>
    <row r="18365" s="3" customFormat="1" x14ac:dyDescent="0.25"/>
    <row r="18366" s="3" customFormat="1" x14ac:dyDescent="0.25"/>
    <row r="18367" s="3" customFormat="1" x14ac:dyDescent="0.25"/>
    <row r="18368" s="3" customFormat="1" x14ac:dyDescent="0.25"/>
    <row r="18369" s="3" customFormat="1" x14ac:dyDescent="0.25"/>
    <row r="18370" s="3" customFormat="1" x14ac:dyDescent="0.25"/>
    <row r="18371" s="3" customFormat="1" x14ac:dyDescent="0.25"/>
    <row r="18372" s="3" customFormat="1" x14ac:dyDescent="0.25"/>
    <row r="18373" s="3" customFormat="1" x14ac:dyDescent="0.25"/>
    <row r="18374" s="3" customFormat="1" x14ac:dyDescent="0.25"/>
    <row r="18375" s="3" customFormat="1" x14ac:dyDescent="0.25"/>
    <row r="18376" s="3" customFormat="1" x14ac:dyDescent="0.25"/>
    <row r="18377" s="3" customFormat="1" x14ac:dyDescent="0.25"/>
    <row r="18378" s="3" customFormat="1" x14ac:dyDescent="0.25"/>
    <row r="18379" s="3" customFormat="1" x14ac:dyDescent="0.25"/>
    <row r="18380" s="3" customFormat="1" x14ac:dyDescent="0.25"/>
    <row r="18381" s="3" customFormat="1" x14ac:dyDescent="0.25"/>
    <row r="18382" s="3" customFormat="1" x14ac:dyDescent="0.25"/>
    <row r="18383" s="3" customFormat="1" x14ac:dyDescent="0.25"/>
    <row r="18384" s="3" customFormat="1" x14ac:dyDescent="0.25"/>
    <row r="18385" s="3" customFormat="1" x14ac:dyDescent="0.25"/>
    <row r="18386" s="3" customFormat="1" x14ac:dyDescent="0.25"/>
    <row r="18387" s="3" customFormat="1" x14ac:dyDescent="0.25"/>
    <row r="18388" s="3" customFormat="1" x14ac:dyDescent="0.25"/>
    <row r="18389" s="3" customFormat="1" x14ac:dyDescent="0.25"/>
    <row r="18390" s="3" customFormat="1" x14ac:dyDescent="0.25"/>
    <row r="18391" s="3" customFormat="1" x14ac:dyDescent="0.25"/>
    <row r="18392" s="3" customFormat="1" x14ac:dyDescent="0.25"/>
    <row r="18393" s="3" customFormat="1" x14ac:dyDescent="0.25"/>
    <row r="18394" s="3" customFormat="1" x14ac:dyDescent="0.25"/>
    <row r="18395" s="3" customFormat="1" x14ac:dyDescent="0.25"/>
    <row r="18396" s="3" customFormat="1" x14ac:dyDescent="0.25"/>
    <row r="18397" s="3" customFormat="1" x14ac:dyDescent="0.25"/>
    <row r="18398" s="3" customFormat="1" x14ac:dyDescent="0.25"/>
    <row r="18399" s="3" customFormat="1" x14ac:dyDescent="0.25"/>
    <row r="18400" s="3" customFormat="1" x14ac:dyDescent="0.25"/>
    <row r="18401" s="3" customFormat="1" x14ac:dyDescent="0.25"/>
    <row r="18402" s="3" customFormat="1" x14ac:dyDescent="0.25"/>
    <row r="18403" s="3" customFormat="1" x14ac:dyDescent="0.25"/>
    <row r="18404" s="3" customFormat="1" x14ac:dyDescent="0.25"/>
    <row r="18405" s="3" customFormat="1" x14ac:dyDescent="0.25"/>
    <row r="18406" s="3" customFormat="1" x14ac:dyDescent="0.25"/>
    <row r="18407" s="3" customFormat="1" x14ac:dyDescent="0.25"/>
    <row r="18408" s="3" customFormat="1" x14ac:dyDescent="0.25"/>
    <row r="18409" s="3" customFormat="1" x14ac:dyDescent="0.25"/>
    <row r="18410" s="3" customFormat="1" x14ac:dyDescent="0.25"/>
    <row r="18411" s="3" customFormat="1" x14ac:dyDescent="0.25"/>
    <row r="18412" s="3" customFormat="1" x14ac:dyDescent="0.25"/>
    <row r="18413" s="3" customFormat="1" x14ac:dyDescent="0.25"/>
    <row r="18414" s="3" customFormat="1" x14ac:dyDescent="0.25"/>
    <row r="18415" s="3" customFormat="1" x14ac:dyDescent="0.25"/>
    <row r="18416" s="3" customFormat="1" x14ac:dyDescent="0.25"/>
    <row r="18417" s="3" customFormat="1" x14ac:dyDescent="0.25"/>
    <row r="18418" s="3" customFormat="1" x14ac:dyDescent="0.25"/>
    <row r="18419" s="3" customFormat="1" x14ac:dyDescent="0.25"/>
    <row r="18420" s="3" customFormat="1" x14ac:dyDescent="0.25"/>
    <row r="18421" s="3" customFormat="1" x14ac:dyDescent="0.25"/>
    <row r="18422" s="3" customFormat="1" x14ac:dyDescent="0.25"/>
    <row r="18423" s="3" customFormat="1" x14ac:dyDescent="0.25"/>
    <row r="18424" s="3" customFormat="1" x14ac:dyDescent="0.25"/>
    <row r="18425" s="3" customFormat="1" x14ac:dyDescent="0.25"/>
    <row r="18426" s="3" customFormat="1" x14ac:dyDescent="0.25"/>
    <row r="18427" s="3" customFormat="1" x14ac:dyDescent="0.25"/>
    <row r="18428" s="3" customFormat="1" x14ac:dyDescent="0.25"/>
    <row r="18429" s="3" customFormat="1" x14ac:dyDescent="0.25"/>
    <row r="18430" s="3" customFormat="1" x14ac:dyDescent="0.25"/>
    <row r="18431" s="3" customFormat="1" x14ac:dyDescent="0.25"/>
    <row r="18432" s="3" customFormat="1" x14ac:dyDescent="0.25"/>
    <row r="18433" s="3" customFormat="1" x14ac:dyDescent="0.25"/>
    <row r="18434" s="3" customFormat="1" x14ac:dyDescent="0.25"/>
    <row r="18435" s="3" customFormat="1" x14ac:dyDescent="0.25"/>
    <row r="18436" s="3" customFormat="1" x14ac:dyDescent="0.25"/>
    <row r="18437" s="3" customFormat="1" x14ac:dyDescent="0.25"/>
    <row r="18438" s="3" customFormat="1" x14ac:dyDescent="0.25"/>
    <row r="18439" s="3" customFormat="1" x14ac:dyDescent="0.25"/>
    <row r="18440" s="3" customFormat="1" x14ac:dyDescent="0.25"/>
    <row r="18441" s="3" customFormat="1" x14ac:dyDescent="0.25"/>
    <row r="18442" s="3" customFormat="1" x14ac:dyDescent="0.25"/>
    <row r="18443" s="3" customFormat="1" x14ac:dyDescent="0.25"/>
    <row r="18444" s="3" customFormat="1" x14ac:dyDescent="0.25"/>
    <row r="18445" s="3" customFormat="1" x14ac:dyDescent="0.25"/>
    <row r="18446" s="3" customFormat="1" x14ac:dyDescent="0.25"/>
    <row r="18447" s="3" customFormat="1" x14ac:dyDescent="0.25"/>
    <row r="18448" s="3" customFormat="1" x14ac:dyDescent="0.25"/>
    <row r="18449" s="3" customFormat="1" x14ac:dyDescent="0.25"/>
    <row r="18450" s="3" customFormat="1" x14ac:dyDescent="0.25"/>
    <row r="18451" s="3" customFormat="1" x14ac:dyDescent="0.25"/>
    <row r="18452" s="3" customFormat="1" x14ac:dyDescent="0.25"/>
    <row r="18453" s="3" customFormat="1" x14ac:dyDescent="0.25"/>
    <row r="18454" s="3" customFormat="1" x14ac:dyDescent="0.25"/>
    <row r="18455" s="3" customFormat="1" x14ac:dyDescent="0.25"/>
    <row r="18456" s="3" customFormat="1" x14ac:dyDescent="0.25"/>
    <row r="18457" s="3" customFormat="1" x14ac:dyDescent="0.25"/>
    <row r="18458" s="3" customFormat="1" x14ac:dyDescent="0.25"/>
    <row r="18459" s="3" customFormat="1" x14ac:dyDescent="0.25"/>
    <row r="18460" s="3" customFormat="1" x14ac:dyDescent="0.25"/>
    <row r="18461" s="3" customFormat="1" x14ac:dyDescent="0.25"/>
    <row r="18462" s="3" customFormat="1" x14ac:dyDescent="0.25"/>
    <row r="18463" s="3" customFormat="1" x14ac:dyDescent="0.25"/>
    <row r="18464" s="3" customFormat="1" x14ac:dyDescent="0.25"/>
    <row r="18465" s="3" customFormat="1" x14ac:dyDescent="0.25"/>
    <row r="18466" s="3" customFormat="1" x14ac:dyDescent="0.25"/>
    <row r="18467" s="3" customFormat="1" x14ac:dyDescent="0.25"/>
    <row r="18468" s="3" customFormat="1" x14ac:dyDescent="0.25"/>
    <row r="18469" s="3" customFormat="1" x14ac:dyDescent="0.25"/>
    <row r="18470" s="3" customFormat="1" x14ac:dyDescent="0.25"/>
    <row r="18471" s="3" customFormat="1" x14ac:dyDescent="0.25"/>
    <row r="18472" s="3" customFormat="1" x14ac:dyDescent="0.25"/>
    <row r="18473" s="3" customFormat="1" x14ac:dyDescent="0.25"/>
    <row r="18474" s="3" customFormat="1" x14ac:dyDescent="0.25"/>
    <row r="18475" s="3" customFormat="1" x14ac:dyDescent="0.25"/>
    <row r="18476" s="3" customFormat="1" x14ac:dyDescent="0.25"/>
    <row r="18477" s="3" customFormat="1" x14ac:dyDescent="0.25"/>
    <row r="18478" s="3" customFormat="1" x14ac:dyDescent="0.25"/>
    <row r="18479" s="3" customFormat="1" x14ac:dyDescent="0.25"/>
    <row r="18480" s="3" customFormat="1" x14ac:dyDescent="0.25"/>
    <row r="18481" s="3" customFormat="1" x14ac:dyDescent="0.25"/>
    <row r="18482" s="3" customFormat="1" x14ac:dyDescent="0.25"/>
    <row r="18483" s="3" customFormat="1" x14ac:dyDescent="0.25"/>
    <row r="18484" s="3" customFormat="1" x14ac:dyDescent="0.25"/>
    <row r="18485" s="3" customFormat="1" x14ac:dyDescent="0.25"/>
    <row r="18486" s="3" customFormat="1" x14ac:dyDescent="0.25"/>
    <row r="18487" s="3" customFormat="1" x14ac:dyDescent="0.25"/>
    <row r="18488" s="3" customFormat="1" x14ac:dyDescent="0.25"/>
    <row r="18489" s="3" customFormat="1" x14ac:dyDescent="0.25"/>
    <row r="18490" s="3" customFormat="1" x14ac:dyDescent="0.25"/>
    <row r="18491" s="3" customFormat="1" x14ac:dyDescent="0.25"/>
    <row r="18492" s="3" customFormat="1" x14ac:dyDescent="0.25"/>
    <row r="18493" s="3" customFormat="1" x14ac:dyDescent="0.25"/>
    <row r="18494" s="3" customFormat="1" x14ac:dyDescent="0.25"/>
    <row r="18495" s="3" customFormat="1" x14ac:dyDescent="0.25"/>
    <row r="18496" s="3" customFormat="1" x14ac:dyDescent="0.25"/>
    <row r="18497" s="3" customFormat="1" x14ac:dyDescent="0.25"/>
    <row r="18498" s="3" customFormat="1" x14ac:dyDescent="0.25"/>
    <row r="18499" s="3" customFormat="1" x14ac:dyDescent="0.25"/>
    <row r="18500" s="3" customFormat="1" x14ac:dyDescent="0.25"/>
    <row r="18501" s="3" customFormat="1" x14ac:dyDescent="0.25"/>
    <row r="18502" s="3" customFormat="1" x14ac:dyDescent="0.25"/>
    <row r="18503" s="3" customFormat="1" x14ac:dyDescent="0.25"/>
    <row r="18504" s="3" customFormat="1" x14ac:dyDescent="0.25"/>
    <row r="18505" s="3" customFormat="1" x14ac:dyDescent="0.25"/>
    <row r="18506" s="3" customFormat="1" x14ac:dyDescent="0.25"/>
    <row r="18507" s="3" customFormat="1" x14ac:dyDescent="0.25"/>
    <row r="18508" s="3" customFormat="1" x14ac:dyDescent="0.25"/>
    <row r="18509" s="3" customFormat="1" x14ac:dyDescent="0.25"/>
    <row r="18510" s="3" customFormat="1" x14ac:dyDescent="0.25"/>
    <row r="18511" s="3" customFormat="1" x14ac:dyDescent="0.25"/>
    <row r="18512" s="3" customFormat="1" x14ac:dyDescent="0.25"/>
    <row r="18513" s="3" customFormat="1" x14ac:dyDescent="0.25"/>
    <row r="18514" s="3" customFormat="1" x14ac:dyDescent="0.25"/>
    <row r="18515" s="3" customFormat="1" x14ac:dyDescent="0.25"/>
    <row r="18516" s="3" customFormat="1" x14ac:dyDescent="0.25"/>
    <row r="18517" s="3" customFormat="1" x14ac:dyDescent="0.25"/>
    <row r="18518" s="3" customFormat="1" x14ac:dyDescent="0.25"/>
    <row r="18519" s="3" customFormat="1" x14ac:dyDescent="0.25"/>
    <row r="18520" s="3" customFormat="1" x14ac:dyDescent="0.25"/>
    <row r="18521" s="3" customFormat="1" x14ac:dyDescent="0.25"/>
    <row r="18522" s="3" customFormat="1" x14ac:dyDescent="0.25"/>
    <row r="18523" s="3" customFormat="1" x14ac:dyDescent="0.25"/>
    <row r="18524" s="3" customFormat="1" x14ac:dyDescent="0.25"/>
    <row r="18525" s="3" customFormat="1" x14ac:dyDescent="0.25"/>
    <row r="18526" s="3" customFormat="1" x14ac:dyDescent="0.25"/>
    <row r="18527" s="3" customFormat="1" x14ac:dyDescent="0.25"/>
    <row r="18528" s="3" customFormat="1" x14ac:dyDescent="0.25"/>
    <row r="18529" s="3" customFormat="1" x14ac:dyDescent="0.25"/>
    <row r="18530" s="3" customFormat="1" x14ac:dyDescent="0.25"/>
    <row r="18531" s="3" customFormat="1" x14ac:dyDescent="0.25"/>
    <row r="18532" s="3" customFormat="1" x14ac:dyDescent="0.25"/>
    <row r="18533" s="3" customFormat="1" x14ac:dyDescent="0.25"/>
    <row r="18534" s="3" customFormat="1" x14ac:dyDescent="0.25"/>
    <row r="18535" s="3" customFormat="1" x14ac:dyDescent="0.25"/>
    <row r="18536" s="3" customFormat="1" x14ac:dyDescent="0.25"/>
    <row r="18537" s="3" customFormat="1" x14ac:dyDescent="0.25"/>
    <row r="18538" s="3" customFormat="1" x14ac:dyDescent="0.25"/>
    <row r="18539" s="3" customFormat="1" x14ac:dyDescent="0.25"/>
    <row r="18540" s="3" customFormat="1" x14ac:dyDescent="0.25"/>
    <row r="18541" s="3" customFormat="1" x14ac:dyDescent="0.25"/>
    <row r="18542" s="3" customFormat="1" x14ac:dyDescent="0.25"/>
    <row r="18543" s="3" customFormat="1" x14ac:dyDescent="0.25"/>
    <row r="18544" s="3" customFormat="1" x14ac:dyDescent="0.25"/>
    <row r="18545" s="3" customFormat="1" x14ac:dyDescent="0.25"/>
    <row r="18546" s="3" customFormat="1" x14ac:dyDescent="0.25"/>
    <row r="18547" s="3" customFormat="1" x14ac:dyDescent="0.25"/>
    <row r="18548" s="3" customFormat="1" x14ac:dyDescent="0.25"/>
    <row r="18549" s="3" customFormat="1" x14ac:dyDescent="0.25"/>
    <row r="18550" s="3" customFormat="1" x14ac:dyDescent="0.25"/>
    <row r="18551" s="3" customFormat="1" x14ac:dyDescent="0.25"/>
    <row r="18552" s="3" customFormat="1" x14ac:dyDescent="0.25"/>
    <row r="18553" s="3" customFormat="1" x14ac:dyDescent="0.25"/>
    <row r="18554" s="3" customFormat="1" x14ac:dyDescent="0.25"/>
    <row r="18555" s="3" customFormat="1" x14ac:dyDescent="0.25"/>
    <row r="18556" s="3" customFormat="1" x14ac:dyDescent="0.25"/>
    <row r="18557" s="3" customFormat="1" x14ac:dyDescent="0.25"/>
    <row r="18558" s="3" customFormat="1" x14ac:dyDescent="0.25"/>
    <row r="18559" s="3" customFormat="1" x14ac:dyDescent="0.25"/>
    <row r="18560" s="3" customFormat="1" x14ac:dyDescent="0.25"/>
    <row r="18561" s="3" customFormat="1" x14ac:dyDescent="0.25"/>
    <row r="18562" s="3" customFormat="1" x14ac:dyDescent="0.25"/>
    <row r="18563" s="3" customFormat="1" x14ac:dyDescent="0.25"/>
    <row r="18564" s="3" customFormat="1" x14ac:dyDescent="0.25"/>
    <row r="18565" s="3" customFormat="1" x14ac:dyDescent="0.25"/>
    <row r="18566" s="3" customFormat="1" x14ac:dyDescent="0.25"/>
    <row r="18567" s="3" customFormat="1" x14ac:dyDescent="0.25"/>
    <row r="18568" s="3" customFormat="1" x14ac:dyDescent="0.25"/>
    <row r="18569" s="3" customFormat="1" x14ac:dyDescent="0.25"/>
    <row r="18570" s="3" customFormat="1" x14ac:dyDescent="0.25"/>
    <row r="18571" s="3" customFormat="1" x14ac:dyDescent="0.25"/>
    <row r="18572" s="3" customFormat="1" x14ac:dyDescent="0.25"/>
    <row r="18573" s="3" customFormat="1" x14ac:dyDescent="0.25"/>
    <row r="18574" s="3" customFormat="1" x14ac:dyDescent="0.25"/>
    <row r="18575" s="3" customFormat="1" x14ac:dyDescent="0.25"/>
    <row r="18576" s="3" customFormat="1" x14ac:dyDescent="0.25"/>
    <row r="18577" s="3" customFormat="1" x14ac:dyDescent="0.25"/>
    <row r="18578" s="3" customFormat="1" x14ac:dyDescent="0.25"/>
    <row r="18579" s="3" customFormat="1" x14ac:dyDescent="0.25"/>
    <row r="18580" s="3" customFormat="1" x14ac:dyDescent="0.25"/>
    <row r="18581" s="3" customFormat="1" x14ac:dyDescent="0.25"/>
    <row r="18582" s="3" customFormat="1" x14ac:dyDescent="0.25"/>
    <row r="18583" s="3" customFormat="1" x14ac:dyDescent="0.25"/>
    <row r="18584" s="3" customFormat="1" x14ac:dyDescent="0.25"/>
    <row r="18585" s="3" customFormat="1" x14ac:dyDescent="0.25"/>
    <row r="18586" s="3" customFormat="1" x14ac:dyDescent="0.25"/>
    <row r="18587" s="3" customFormat="1" x14ac:dyDescent="0.25"/>
    <row r="18588" s="3" customFormat="1" x14ac:dyDescent="0.25"/>
    <row r="18589" s="3" customFormat="1" x14ac:dyDescent="0.25"/>
    <row r="18590" s="3" customFormat="1" x14ac:dyDescent="0.25"/>
    <row r="18591" s="3" customFormat="1" x14ac:dyDescent="0.25"/>
    <row r="18592" s="3" customFormat="1" x14ac:dyDescent="0.25"/>
    <row r="18593" s="3" customFormat="1" x14ac:dyDescent="0.25"/>
    <row r="18594" s="3" customFormat="1" x14ac:dyDescent="0.25"/>
    <row r="18595" s="3" customFormat="1" x14ac:dyDescent="0.25"/>
    <row r="18596" s="3" customFormat="1" x14ac:dyDescent="0.25"/>
    <row r="18597" s="3" customFormat="1" x14ac:dyDescent="0.25"/>
    <row r="18598" s="3" customFormat="1" x14ac:dyDescent="0.25"/>
    <row r="18599" s="3" customFormat="1" x14ac:dyDescent="0.25"/>
    <row r="18600" s="3" customFormat="1" x14ac:dyDescent="0.25"/>
    <row r="18601" s="3" customFormat="1" x14ac:dyDescent="0.25"/>
    <row r="18602" s="3" customFormat="1" x14ac:dyDescent="0.25"/>
    <row r="18603" s="3" customFormat="1" x14ac:dyDescent="0.25"/>
    <row r="18604" s="3" customFormat="1" x14ac:dyDescent="0.25"/>
    <row r="18605" s="3" customFormat="1" x14ac:dyDescent="0.25"/>
    <row r="18606" s="3" customFormat="1" x14ac:dyDescent="0.25"/>
    <row r="18607" s="3" customFormat="1" x14ac:dyDescent="0.25"/>
    <row r="18608" s="3" customFormat="1" x14ac:dyDescent="0.25"/>
    <row r="18609" s="3" customFormat="1" x14ac:dyDescent="0.25"/>
    <row r="18610" s="3" customFormat="1" x14ac:dyDescent="0.25"/>
    <row r="18611" s="3" customFormat="1" x14ac:dyDescent="0.25"/>
    <row r="18612" s="3" customFormat="1" x14ac:dyDescent="0.25"/>
    <row r="18613" s="3" customFormat="1" x14ac:dyDescent="0.25"/>
    <row r="18614" s="3" customFormat="1" x14ac:dyDescent="0.25"/>
    <row r="18615" s="3" customFormat="1" x14ac:dyDescent="0.25"/>
    <row r="18616" s="3" customFormat="1" x14ac:dyDescent="0.25"/>
    <row r="18617" s="3" customFormat="1" x14ac:dyDescent="0.25"/>
    <row r="18618" s="3" customFormat="1" x14ac:dyDescent="0.25"/>
    <row r="18619" s="3" customFormat="1" x14ac:dyDescent="0.25"/>
    <row r="18620" s="3" customFormat="1" x14ac:dyDescent="0.25"/>
    <row r="18621" s="3" customFormat="1" x14ac:dyDescent="0.25"/>
    <row r="18622" s="3" customFormat="1" x14ac:dyDescent="0.25"/>
    <row r="18623" s="3" customFormat="1" x14ac:dyDescent="0.25"/>
    <row r="18624" s="3" customFormat="1" x14ac:dyDescent="0.25"/>
    <row r="18625" s="3" customFormat="1" x14ac:dyDescent="0.25"/>
    <row r="18626" s="3" customFormat="1" x14ac:dyDescent="0.25"/>
    <row r="18627" s="3" customFormat="1" x14ac:dyDescent="0.25"/>
    <row r="18628" s="3" customFormat="1" x14ac:dyDescent="0.25"/>
    <row r="18629" s="3" customFormat="1" x14ac:dyDescent="0.25"/>
    <row r="18630" s="3" customFormat="1" x14ac:dyDescent="0.25"/>
    <row r="18631" s="3" customFormat="1" x14ac:dyDescent="0.25"/>
    <row r="18632" s="3" customFormat="1" x14ac:dyDescent="0.25"/>
    <row r="18633" s="3" customFormat="1" x14ac:dyDescent="0.25"/>
    <row r="18634" s="3" customFormat="1" x14ac:dyDescent="0.25"/>
    <row r="18635" s="3" customFormat="1" x14ac:dyDescent="0.25"/>
    <row r="18636" s="3" customFormat="1" x14ac:dyDescent="0.25"/>
    <row r="18637" s="3" customFormat="1" x14ac:dyDescent="0.25"/>
    <row r="18638" s="3" customFormat="1" x14ac:dyDescent="0.25"/>
    <row r="18639" s="3" customFormat="1" x14ac:dyDescent="0.25"/>
    <row r="18640" s="3" customFormat="1" x14ac:dyDescent="0.25"/>
    <row r="18641" s="3" customFormat="1" x14ac:dyDescent="0.25"/>
    <row r="18642" s="3" customFormat="1" x14ac:dyDescent="0.25"/>
    <row r="18643" s="3" customFormat="1" x14ac:dyDescent="0.25"/>
    <row r="18644" s="3" customFormat="1" x14ac:dyDescent="0.25"/>
    <row r="18645" s="3" customFormat="1" x14ac:dyDescent="0.25"/>
    <row r="18646" s="3" customFormat="1" x14ac:dyDescent="0.25"/>
    <row r="18647" s="3" customFormat="1" x14ac:dyDescent="0.25"/>
    <row r="18648" s="3" customFormat="1" x14ac:dyDescent="0.25"/>
    <row r="18649" s="3" customFormat="1" x14ac:dyDescent="0.25"/>
    <row r="18650" s="3" customFormat="1" x14ac:dyDescent="0.25"/>
    <row r="18651" s="3" customFormat="1" x14ac:dyDescent="0.25"/>
    <row r="18652" s="3" customFormat="1" x14ac:dyDescent="0.25"/>
    <row r="18653" s="3" customFormat="1" x14ac:dyDescent="0.25"/>
    <row r="18654" s="3" customFormat="1" x14ac:dyDescent="0.25"/>
    <row r="18655" s="3" customFormat="1" x14ac:dyDescent="0.25"/>
    <row r="18656" s="3" customFormat="1" x14ac:dyDescent="0.25"/>
    <row r="18657" s="3" customFormat="1" x14ac:dyDescent="0.25"/>
    <row r="18658" s="3" customFormat="1" x14ac:dyDescent="0.25"/>
    <row r="18659" s="3" customFormat="1" x14ac:dyDescent="0.25"/>
    <row r="18660" s="3" customFormat="1" x14ac:dyDescent="0.25"/>
    <row r="18661" s="3" customFormat="1" x14ac:dyDescent="0.25"/>
    <row r="18662" s="3" customFormat="1" x14ac:dyDescent="0.25"/>
    <row r="18663" s="3" customFormat="1" x14ac:dyDescent="0.25"/>
    <row r="18664" s="3" customFormat="1" x14ac:dyDescent="0.25"/>
    <row r="18665" s="3" customFormat="1" x14ac:dyDescent="0.25"/>
    <row r="18666" s="3" customFormat="1" x14ac:dyDescent="0.25"/>
    <row r="18667" s="3" customFormat="1" x14ac:dyDescent="0.25"/>
    <row r="18668" s="3" customFormat="1" x14ac:dyDescent="0.25"/>
    <row r="18669" s="3" customFormat="1" x14ac:dyDescent="0.25"/>
    <row r="18670" s="3" customFormat="1" x14ac:dyDescent="0.25"/>
    <row r="18671" s="3" customFormat="1" x14ac:dyDescent="0.25"/>
    <row r="18672" s="3" customFormat="1" x14ac:dyDescent="0.25"/>
    <row r="18673" s="3" customFormat="1" x14ac:dyDescent="0.25"/>
    <row r="18674" s="3" customFormat="1" x14ac:dyDescent="0.25"/>
    <row r="18675" s="3" customFormat="1" x14ac:dyDescent="0.25"/>
    <row r="18676" s="3" customFormat="1" x14ac:dyDescent="0.25"/>
    <row r="18677" s="3" customFormat="1" x14ac:dyDescent="0.25"/>
    <row r="18678" s="3" customFormat="1" x14ac:dyDescent="0.25"/>
    <row r="18679" s="3" customFormat="1" x14ac:dyDescent="0.25"/>
    <row r="18680" s="3" customFormat="1" x14ac:dyDescent="0.25"/>
    <row r="18681" s="3" customFormat="1" x14ac:dyDescent="0.25"/>
    <row r="18682" s="3" customFormat="1" x14ac:dyDescent="0.25"/>
    <row r="18683" s="3" customFormat="1" x14ac:dyDescent="0.25"/>
    <row r="18684" s="3" customFormat="1" x14ac:dyDescent="0.25"/>
    <row r="18685" s="3" customFormat="1" x14ac:dyDescent="0.25"/>
    <row r="18686" s="3" customFormat="1" x14ac:dyDescent="0.25"/>
    <row r="18687" s="3" customFormat="1" x14ac:dyDescent="0.25"/>
    <row r="18688" s="3" customFormat="1" x14ac:dyDescent="0.25"/>
    <row r="18689" s="3" customFormat="1" x14ac:dyDescent="0.25"/>
    <row r="18690" s="3" customFormat="1" x14ac:dyDescent="0.25"/>
    <row r="18691" s="3" customFormat="1" x14ac:dyDescent="0.25"/>
    <row r="18692" s="3" customFormat="1" x14ac:dyDescent="0.25"/>
    <row r="18693" s="3" customFormat="1" x14ac:dyDescent="0.25"/>
    <row r="18694" s="3" customFormat="1" x14ac:dyDescent="0.25"/>
    <row r="18695" s="3" customFormat="1" x14ac:dyDescent="0.25"/>
    <row r="18696" s="3" customFormat="1" x14ac:dyDescent="0.25"/>
    <row r="18697" s="3" customFormat="1" x14ac:dyDescent="0.25"/>
    <row r="18698" s="3" customFormat="1" x14ac:dyDescent="0.25"/>
    <row r="18699" s="3" customFormat="1" x14ac:dyDescent="0.25"/>
    <row r="18700" s="3" customFormat="1" x14ac:dyDescent="0.25"/>
    <row r="18701" s="3" customFormat="1" x14ac:dyDescent="0.25"/>
    <row r="18702" s="3" customFormat="1" x14ac:dyDescent="0.25"/>
    <row r="18703" s="3" customFormat="1" x14ac:dyDescent="0.25"/>
    <row r="18704" s="3" customFormat="1" x14ac:dyDescent="0.25"/>
    <row r="18705" s="3" customFormat="1" x14ac:dyDescent="0.25"/>
    <row r="18706" s="3" customFormat="1" x14ac:dyDescent="0.25"/>
    <row r="18707" s="3" customFormat="1" x14ac:dyDescent="0.25"/>
    <row r="18708" s="3" customFormat="1" x14ac:dyDescent="0.25"/>
    <row r="18709" s="3" customFormat="1" x14ac:dyDescent="0.25"/>
    <row r="18710" s="3" customFormat="1" x14ac:dyDescent="0.25"/>
    <row r="18711" s="3" customFormat="1" x14ac:dyDescent="0.25"/>
    <row r="18712" s="3" customFormat="1" x14ac:dyDescent="0.25"/>
    <row r="18713" s="3" customFormat="1" x14ac:dyDescent="0.25"/>
    <row r="18714" s="3" customFormat="1" x14ac:dyDescent="0.25"/>
    <row r="18715" s="3" customFormat="1" x14ac:dyDescent="0.25"/>
    <row r="18716" s="3" customFormat="1" x14ac:dyDescent="0.25"/>
    <row r="18717" s="3" customFormat="1" x14ac:dyDescent="0.25"/>
    <row r="18718" s="3" customFormat="1" x14ac:dyDescent="0.25"/>
    <row r="18719" s="3" customFormat="1" x14ac:dyDescent="0.25"/>
    <row r="18720" s="3" customFormat="1" x14ac:dyDescent="0.25"/>
    <row r="18721" s="3" customFormat="1" x14ac:dyDescent="0.25"/>
    <row r="18722" s="3" customFormat="1" x14ac:dyDescent="0.25"/>
    <row r="18723" s="3" customFormat="1" x14ac:dyDescent="0.25"/>
    <row r="18724" s="3" customFormat="1" x14ac:dyDescent="0.25"/>
    <row r="18725" s="3" customFormat="1" x14ac:dyDescent="0.25"/>
    <row r="18726" s="3" customFormat="1" x14ac:dyDescent="0.25"/>
    <row r="18727" s="3" customFormat="1" x14ac:dyDescent="0.25"/>
    <row r="18728" s="3" customFormat="1" x14ac:dyDescent="0.25"/>
    <row r="18729" s="3" customFormat="1" x14ac:dyDescent="0.25"/>
    <row r="18730" s="3" customFormat="1" x14ac:dyDescent="0.25"/>
    <row r="18731" s="3" customFormat="1" x14ac:dyDescent="0.25"/>
    <row r="18732" s="3" customFormat="1" x14ac:dyDescent="0.25"/>
    <row r="18733" s="3" customFormat="1" x14ac:dyDescent="0.25"/>
    <row r="18734" s="3" customFormat="1" x14ac:dyDescent="0.25"/>
    <row r="18735" s="3" customFormat="1" x14ac:dyDescent="0.25"/>
    <row r="18736" s="3" customFormat="1" x14ac:dyDescent="0.25"/>
    <row r="18737" s="3" customFormat="1" x14ac:dyDescent="0.25"/>
    <row r="18738" s="3" customFormat="1" x14ac:dyDescent="0.25"/>
    <row r="18739" s="3" customFormat="1" x14ac:dyDescent="0.25"/>
    <row r="18740" s="3" customFormat="1" x14ac:dyDescent="0.25"/>
    <row r="18741" s="3" customFormat="1" x14ac:dyDescent="0.25"/>
    <row r="18742" s="3" customFormat="1" x14ac:dyDescent="0.25"/>
    <row r="18743" s="3" customFormat="1" x14ac:dyDescent="0.25"/>
    <row r="18744" s="3" customFormat="1" x14ac:dyDescent="0.25"/>
    <row r="18745" s="3" customFormat="1" x14ac:dyDescent="0.25"/>
    <row r="18746" s="3" customFormat="1" x14ac:dyDescent="0.25"/>
    <row r="18747" s="3" customFormat="1" x14ac:dyDescent="0.25"/>
    <row r="18748" s="3" customFormat="1" x14ac:dyDescent="0.25"/>
    <row r="18749" s="3" customFormat="1" x14ac:dyDescent="0.25"/>
    <row r="18750" s="3" customFormat="1" x14ac:dyDescent="0.25"/>
    <row r="18751" s="3" customFormat="1" x14ac:dyDescent="0.25"/>
    <row r="18752" s="3" customFormat="1" x14ac:dyDescent="0.25"/>
    <row r="18753" s="3" customFormat="1" x14ac:dyDescent="0.25"/>
    <row r="18754" s="3" customFormat="1" x14ac:dyDescent="0.25"/>
    <row r="18755" s="3" customFormat="1" x14ac:dyDescent="0.25"/>
    <row r="18756" s="3" customFormat="1" x14ac:dyDescent="0.25"/>
    <row r="18757" s="3" customFormat="1" x14ac:dyDescent="0.25"/>
    <row r="18758" s="3" customFormat="1" x14ac:dyDescent="0.25"/>
    <row r="18759" s="3" customFormat="1" x14ac:dyDescent="0.25"/>
    <row r="18760" s="3" customFormat="1" x14ac:dyDescent="0.25"/>
    <row r="18761" s="3" customFormat="1" x14ac:dyDescent="0.25"/>
    <row r="18762" s="3" customFormat="1" x14ac:dyDescent="0.25"/>
    <row r="18763" s="3" customFormat="1" x14ac:dyDescent="0.25"/>
    <row r="18764" s="3" customFormat="1" x14ac:dyDescent="0.25"/>
    <row r="18765" s="3" customFormat="1" x14ac:dyDescent="0.25"/>
    <row r="18766" s="3" customFormat="1" x14ac:dyDescent="0.25"/>
    <row r="18767" s="3" customFormat="1" x14ac:dyDescent="0.25"/>
    <row r="18768" s="3" customFormat="1" x14ac:dyDescent="0.25"/>
    <row r="18769" s="3" customFormat="1" x14ac:dyDescent="0.25"/>
    <row r="18770" s="3" customFormat="1" x14ac:dyDescent="0.25"/>
    <row r="18771" s="3" customFormat="1" x14ac:dyDescent="0.25"/>
    <row r="18772" s="3" customFormat="1" x14ac:dyDescent="0.25"/>
    <row r="18773" s="3" customFormat="1" x14ac:dyDescent="0.25"/>
    <row r="18774" s="3" customFormat="1" x14ac:dyDescent="0.25"/>
    <row r="18775" s="3" customFormat="1" x14ac:dyDescent="0.25"/>
    <row r="18776" s="3" customFormat="1" x14ac:dyDescent="0.25"/>
    <row r="18777" s="3" customFormat="1" x14ac:dyDescent="0.25"/>
    <row r="18778" s="3" customFormat="1" x14ac:dyDescent="0.25"/>
    <row r="18779" s="3" customFormat="1" x14ac:dyDescent="0.25"/>
    <row r="18780" s="3" customFormat="1" x14ac:dyDescent="0.25"/>
    <row r="18781" s="3" customFormat="1" x14ac:dyDescent="0.25"/>
    <row r="18782" s="3" customFormat="1" x14ac:dyDescent="0.25"/>
    <row r="18783" s="3" customFormat="1" x14ac:dyDescent="0.25"/>
    <row r="18784" s="3" customFormat="1" x14ac:dyDescent="0.25"/>
    <row r="18785" s="3" customFormat="1" x14ac:dyDescent="0.25"/>
    <row r="18786" s="3" customFormat="1" x14ac:dyDescent="0.25"/>
    <row r="18787" s="3" customFormat="1" x14ac:dyDescent="0.25"/>
    <row r="18788" s="3" customFormat="1" x14ac:dyDescent="0.25"/>
    <row r="18789" s="3" customFormat="1" x14ac:dyDescent="0.25"/>
    <row r="18790" s="3" customFormat="1" x14ac:dyDescent="0.25"/>
    <row r="18791" s="3" customFormat="1" x14ac:dyDescent="0.25"/>
    <row r="18792" s="3" customFormat="1" x14ac:dyDescent="0.25"/>
    <row r="18793" s="3" customFormat="1" x14ac:dyDescent="0.25"/>
    <row r="18794" s="3" customFormat="1" x14ac:dyDescent="0.25"/>
    <row r="18795" s="3" customFormat="1" x14ac:dyDescent="0.25"/>
    <row r="18796" s="3" customFormat="1" x14ac:dyDescent="0.25"/>
    <row r="18797" s="3" customFormat="1" x14ac:dyDescent="0.25"/>
    <row r="18798" s="3" customFormat="1" x14ac:dyDescent="0.25"/>
    <row r="18799" s="3" customFormat="1" x14ac:dyDescent="0.25"/>
    <row r="18800" s="3" customFormat="1" x14ac:dyDescent="0.25"/>
    <row r="18801" s="3" customFormat="1" x14ac:dyDescent="0.25"/>
    <row r="18802" s="3" customFormat="1" x14ac:dyDescent="0.25"/>
    <row r="18803" s="3" customFormat="1" x14ac:dyDescent="0.25"/>
    <row r="18804" s="3" customFormat="1" x14ac:dyDescent="0.25"/>
    <row r="18805" s="3" customFormat="1" x14ac:dyDescent="0.25"/>
    <row r="18806" s="3" customFormat="1" x14ac:dyDescent="0.25"/>
    <row r="18807" s="3" customFormat="1" x14ac:dyDescent="0.25"/>
    <row r="18808" s="3" customFormat="1" x14ac:dyDescent="0.25"/>
    <row r="18809" s="3" customFormat="1" x14ac:dyDescent="0.25"/>
    <row r="18810" s="3" customFormat="1" x14ac:dyDescent="0.25"/>
    <row r="18811" s="3" customFormat="1" x14ac:dyDescent="0.25"/>
    <row r="18812" s="3" customFormat="1" x14ac:dyDescent="0.25"/>
    <row r="18813" s="3" customFormat="1" x14ac:dyDescent="0.25"/>
    <row r="18814" s="3" customFormat="1" x14ac:dyDescent="0.25"/>
    <row r="18815" s="3" customFormat="1" x14ac:dyDescent="0.25"/>
    <row r="18816" s="3" customFormat="1" x14ac:dyDescent="0.25"/>
    <row r="18817" s="3" customFormat="1" x14ac:dyDescent="0.25"/>
    <row r="18818" s="3" customFormat="1" x14ac:dyDescent="0.25"/>
    <row r="18819" s="3" customFormat="1" x14ac:dyDescent="0.25"/>
    <row r="18820" s="3" customFormat="1" x14ac:dyDescent="0.25"/>
    <row r="18821" s="3" customFormat="1" x14ac:dyDescent="0.25"/>
    <row r="18822" s="3" customFormat="1" x14ac:dyDescent="0.25"/>
    <row r="18823" s="3" customFormat="1" x14ac:dyDescent="0.25"/>
    <row r="18824" s="3" customFormat="1" x14ac:dyDescent="0.25"/>
    <row r="18825" s="3" customFormat="1" x14ac:dyDescent="0.25"/>
    <row r="18826" s="3" customFormat="1" x14ac:dyDescent="0.25"/>
    <row r="18827" s="3" customFormat="1" x14ac:dyDescent="0.25"/>
    <row r="18828" s="3" customFormat="1" x14ac:dyDescent="0.25"/>
    <row r="18829" s="3" customFormat="1" x14ac:dyDescent="0.25"/>
    <row r="18830" s="3" customFormat="1" x14ac:dyDescent="0.25"/>
    <row r="18831" s="3" customFormat="1" x14ac:dyDescent="0.25"/>
    <row r="18832" s="3" customFormat="1" x14ac:dyDescent="0.25"/>
    <row r="18833" s="3" customFormat="1" x14ac:dyDescent="0.25"/>
    <row r="18834" s="3" customFormat="1" x14ac:dyDescent="0.25"/>
    <row r="18835" s="3" customFormat="1" x14ac:dyDescent="0.25"/>
    <row r="18836" s="3" customFormat="1" x14ac:dyDescent="0.25"/>
    <row r="18837" s="3" customFormat="1" x14ac:dyDescent="0.25"/>
    <row r="18838" s="3" customFormat="1" x14ac:dyDescent="0.25"/>
    <row r="18839" s="3" customFormat="1" x14ac:dyDescent="0.25"/>
    <row r="18840" s="3" customFormat="1" x14ac:dyDescent="0.25"/>
    <row r="18841" s="3" customFormat="1" x14ac:dyDescent="0.25"/>
    <row r="18842" s="3" customFormat="1" x14ac:dyDescent="0.25"/>
    <row r="18843" s="3" customFormat="1" x14ac:dyDescent="0.25"/>
    <row r="18844" s="3" customFormat="1" x14ac:dyDescent="0.25"/>
    <row r="18845" s="3" customFormat="1" x14ac:dyDescent="0.25"/>
    <row r="18846" s="3" customFormat="1" x14ac:dyDescent="0.25"/>
    <row r="18847" s="3" customFormat="1" x14ac:dyDescent="0.25"/>
    <row r="18848" s="3" customFormat="1" x14ac:dyDescent="0.25"/>
    <row r="18849" s="3" customFormat="1" x14ac:dyDescent="0.25"/>
    <row r="18850" s="3" customFormat="1" x14ac:dyDescent="0.25"/>
    <row r="18851" s="3" customFormat="1" x14ac:dyDescent="0.25"/>
    <row r="18852" s="3" customFormat="1" x14ac:dyDescent="0.25"/>
    <row r="18853" s="3" customFormat="1" x14ac:dyDescent="0.25"/>
    <row r="18854" s="3" customFormat="1" x14ac:dyDescent="0.25"/>
    <row r="18855" s="3" customFormat="1" x14ac:dyDescent="0.25"/>
    <row r="18856" s="3" customFormat="1" x14ac:dyDescent="0.25"/>
    <row r="18857" s="3" customFormat="1" x14ac:dyDescent="0.25"/>
    <row r="18858" s="3" customFormat="1" x14ac:dyDescent="0.25"/>
    <row r="18859" s="3" customFormat="1" x14ac:dyDescent="0.25"/>
    <row r="18860" s="3" customFormat="1" x14ac:dyDescent="0.25"/>
    <row r="18861" s="3" customFormat="1" x14ac:dyDescent="0.25"/>
    <row r="18862" s="3" customFormat="1" x14ac:dyDescent="0.25"/>
    <row r="18863" s="3" customFormat="1" x14ac:dyDescent="0.25"/>
    <row r="18864" s="3" customFormat="1" x14ac:dyDescent="0.25"/>
    <row r="18865" s="3" customFormat="1" x14ac:dyDescent="0.25"/>
    <row r="18866" s="3" customFormat="1" x14ac:dyDescent="0.25"/>
    <row r="18867" s="3" customFormat="1" x14ac:dyDescent="0.25"/>
    <row r="18868" s="3" customFormat="1" x14ac:dyDescent="0.25"/>
    <row r="18869" s="3" customFormat="1" x14ac:dyDescent="0.25"/>
    <row r="18870" s="3" customFormat="1" x14ac:dyDescent="0.25"/>
    <row r="18871" s="3" customFormat="1" x14ac:dyDescent="0.25"/>
    <row r="18872" s="3" customFormat="1" x14ac:dyDescent="0.25"/>
    <row r="18873" s="3" customFormat="1" x14ac:dyDescent="0.25"/>
    <row r="18874" s="3" customFormat="1" x14ac:dyDescent="0.25"/>
    <row r="18875" s="3" customFormat="1" x14ac:dyDescent="0.25"/>
    <row r="18876" s="3" customFormat="1" x14ac:dyDescent="0.25"/>
    <row r="18877" s="3" customFormat="1" x14ac:dyDescent="0.25"/>
    <row r="18878" s="3" customFormat="1" x14ac:dyDescent="0.25"/>
    <row r="18879" s="3" customFormat="1" x14ac:dyDescent="0.25"/>
    <row r="18880" s="3" customFormat="1" x14ac:dyDescent="0.25"/>
    <row r="18881" s="3" customFormat="1" x14ac:dyDescent="0.25"/>
    <row r="18882" s="3" customFormat="1" x14ac:dyDescent="0.25"/>
    <row r="18883" s="3" customFormat="1" x14ac:dyDescent="0.25"/>
    <row r="18884" s="3" customFormat="1" x14ac:dyDescent="0.25"/>
    <row r="18885" s="3" customFormat="1" x14ac:dyDescent="0.25"/>
    <row r="18886" s="3" customFormat="1" x14ac:dyDescent="0.25"/>
    <row r="18887" s="3" customFormat="1" x14ac:dyDescent="0.25"/>
    <row r="18888" s="3" customFormat="1" x14ac:dyDescent="0.25"/>
    <row r="18889" s="3" customFormat="1" x14ac:dyDescent="0.25"/>
    <row r="18890" s="3" customFormat="1" x14ac:dyDescent="0.25"/>
    <row r="18891" s="3" customFormat="1" x14ac:dyDescent="0.25"/>
    <row r="18892" s="3" customFormat="1" x14ac:dyDescent="0.25"/>
    <row r="18893" s="3" customFormat="1" x14ac:dyDescent="0.25"/>
    <row r="18894" s="3" customFormat="1" x14ac:dyDescent="0.25"/>
    <row r="18895" s="3" customFormat="1" x14ac:dyDescent="0.25"/>
    <row r="18896" s="3" customFormat="1" x14ac:dyDescent="0.25"/>
    <row r="18897" s="3" customFormat="1" x14ac:dyDescent="0.25"/>
    <row r="18898" s="3" customFormat="1" x14ac:dyDescent="0.25"/>
    <row r="18899" s="3" customFormat="1" x14ac:dyDescent="0.25"/>
    <row r="18900" s="3" customFormat="1" x14ac:dyDescent="0.25"/>
    <row r="18901" s="3" customFormat="1" x14ac:dyDescent="0.25"/>
    <row r="18902" s="3" customFormat="1" x14ac:dyDescent="0.25"/>
    <row r="18903" s="3" customFormat="1" x14ac:dyDescent="0.25"/>
    <row r="18904" s="3" customFormat="1" x14ac:dyDescent="0.25"/>
    <row r="18905" s="3" customFormat="1" x14ac:dyDescent="0.25"/>
    <row r="18906" s="3" customFormat="1" x14ac:dyDescent="0.25"/>
    <row r="18907" s="3" customFormat="1" x14ac:dyDescent="0.25"/>
    <row r="18908" s="3" customFormat="1" x14ac:dyDescent="0.25"/>
    <row r="18909" s="3" customFormat="1" x14ac:dyDescent="0.25"/>
    <row r="18910" s="3" customFormat="1" x14ac:dyDescent="0.25"/>
    <row r="18911" s="3" customFormat="1" x14ac:dyDescent="0.25"/>
    <row r="18912" s="3" customFormat="1" x14ac:dyDescent="0.25"/>
    <row r="18913" s="3" customFormat="1" x14ac:dyDescent="0.25"/>
    <row r="18914" s="3" customFormat="1" x14ac:dyDescent="0.25"/>
    <row r="18915" s="3" customFormat="1" x14ac:dyDescent="0.25"/>
    <row r="18916" s="3" customFormat="1" x14ac:dyDescent="0.25"/>
    <row r="18917" s="3" customFormat="1" x14ac:dyDescent="0.25"/>
    <row r="18918" s="3" customFormat="1" x14ac:dyDescent="0.25"/>
    <row r="18919" s="3" customFormat="1" x14ac:dyDescent="0.25"/>
    <row r="18920" s="3" customFormat="1" x14ac:dyDescent="0.25"/>
    <row r="18921" s="3" customFormat="1" x14ac:dyDescent="0.25"/>
    <row r="18922" s="3" customFormat="1" x14ac:dyDescent="0.25"/>
    <row r="18923" s="3" customFormat="1" x14ac:dyDescent="0.25"/>
    <row r="18924" s="3" customFormat="1" x14ac:dyDescent="0.25"/>
    <row r="18925" s="3" customFormat="1" x14ac:dyDescent="0.25"/>
    <row r="18926" s="3" customFormat="1" x14ac:dyDescent="0.25"/>
    <row r="18927" s="3" customFormat="1" x14ac:dyDescent="0.25"/>
    <row r="18928" s="3" customFormat="1" x14ac:dyDescent="0.25"/>
    <row r="18929" s="3" customFormat="1" x14ac:dyDescent="0.25"/>
    <row r="18930" s="3" customFormat="1" x14ac:dyDescent="0.25"/>
    <row r="18931" s="3" customFormat="1" x14ac:dyDescent="0.25"/>
    <row r="18932" s="3" customFormat="1" x14ac:dyDescent="0.25"/>
    <row r="18933" s="3" customFormat="1" x14ac:dyDescent="0.25"/>
    <row r="18934" s="3" customFormat="1" x14ac:dyDescent="0.25"/>
    <row r="18935" s="3" customFormat="1" x14ac:dyDescent="0.25"/>
    <row r="18936" s="3" customFormat="1" x14ac:dyDescent="0.25"/>
    <row r="18937" s="3" customFormat="1" x14ac:dyDescent="0.25"/>
    <row r="18938" s="3" customFormat="1" x14ac:dyDescent="0.25"/>
    <row r="18939" s="3" customFormat="1" x14ac:dyDescent="0.25"/>
    <row r="18940" s="3" customFormat="1" x14ac:dyDescent="0.25"/>
    <row r="18941" s="3" customFormat="1" x14ac:dyDescent="0.25"/>
    <row r="18942" s="3" customFormat="1" x14ac:dyDescent="0.25"/>
    <row r="18943" s="3" customFormat="1" x14ac:dyDescent="0.25"/>
    <row r="18944" s="3" customFormat="1" x14ac:dyDescent="0.25"/>
    <row r="18945" s="3" customFormat="1" x14ac:dyDescent="0.25"/>
    <row r="18946" s="3" customFormat="1" x14ac:dyDescent="0.25"/>
    <row r="18947" s="3" customFormat="1" x14ac:dyDescent="0.25"/>
    <row r="18948" s="3" customFormat="1" x14ac:dyDescent="0.25"/>
    <row r="18949" s="3" customFormat="1" x14ac:dyDescent="0.25"/>
    <row r="18950" s="3" customFormat="1" x14ac:dyDescent="0.25"/>
    <row r="18951" s="3" customFormat="1" x14ac:dyDescent="0.25"/>
    <row r="18952" s="3" customFormat="1" x14ac:dyDescent="0.25"/>
    <row r="18953" s="3" customFormat="1" x14ac:dyDescent="0.25"/>
    <row r="18954" s="3" customFormat="1" x14ac:dyDescent="0.25"/>
    <row r="18955" s="3" customFormat="1" x14ac:dyDescent="0.25"/>
    <row r="18956" s="3" customFormat="1" x14ac:dyDescent="0.25"/>
    <row r="18957" s="3" customFormat="1" x14ac:dyDescent="0.25"/>
    <row r="18958" s="3" customFormat="1" x14ac:dyDescent="0.25"/>
    <row r="18959" s="3" customFormat="1" x14ac:dyDescent="0.25"/>
    <row r="18960" s="3" customFormat="1" x14ac:dyDescent="0.25"/>
    <row r="18961" s="3" customFormat="1" x14ac:dyDescent="0.25"/>
    <row r="18962" s="3" customFormat="1" x14ac:dyDescent="0.25"/>
    <row r="18963" s="3" customFormat="1" x14ac:dyDescent="0.25"/>
    <row r="18964" s="3" customFormat="1" x14ac:dyDescent="0.25"/>
    <row r="18965" s="3" customFormat="1" x14ac:dyDescent="0.25"/>
    <row r="18966" s="3" customFormat="1" x14ac:dyDescent="0.25"/>
    <row r="18967" s="3" customFormat="1" x14ac:dyDescent="0.25"/>
    <row r="18968" s="3" customFormat="1" x14ac:dyDescent="0.25"/>
    <row r="18969" s="3" customFormat="1" x14ac:dyDescent="0.25"/>
    <row r="18970" s="3" customFormat="1" x14ac:dyDescent="0.25"/>
    <row r="18971" s="3" customFormat="1" x14ac:dyDescent="0.25"/>
    <row r="18972" s="3" customFormat="1" x14ac:dyDescent="0.25"/>
    <row r="18973" s="3" customFormat="1" x14ac:dyDescent="0.25"/>
    <row r="18974" s="3" customFormat="1" x14ac:dyDescent="0.25"/>
    <row r="18975" s="3" customFormat="1" x14ac:dyDescent="0.25"/>
    <row r="18976" s="3" customFormat="1" x14ac:dyDescent="0.25"/>
    <row r="18977" s="3" customFormat="1" x14ac:dyDescent="0.25"/>
    <row r="18978" s="3" customFormat="1" x14ac:dyDescent="0.25"/>
    <row r="18979" s="3" customFormat="1" x14ac:dyDescent="0.25"/>
    <row r="18980" s="3" customFormat="1" x14ac:dyDescent="0.25"/>
    <row r="18981" s="3" customFormat="1" x14ac:dyDescent="0.25"/>
    <row r="18982" s="3" customFormat="1" x14ac:dyDescent="0.25"/>
    <row r="18983" s="3" customFormat="1" x14ac:dyDescent="0.25"/>
    <row r="18984" s="3" customFormat="1" x14ac:dyDescent="0.25"/>
    <row r="18985" s="3" customFormat="1" x14ac:dyDescent="0.25"/>
    <row r="18986" s="3" customFormat="1" x14ac:dyDescent="0.25"/>
    <row r="18987" s="3" customFormat="1" x14ac:dyDescent="0.25"/>
    <row r="18988" s="3" customFormat="1" x14ac:dyDescent="0.25"/>
    <row r="18989" s="3" customFormat="1" x14ac:dyDescent="0.25"/>
    <row r="18990" s="3" customFormat="1" x14ac:dyDescent="0.25"/>
    <row r="18991" s="3" customFormat="1" x14ac:dyDescent="0.25"/>
    <row r="18992" s="3" customFormat="1" x14ac:dyDescent="0.25"/>
    <row r="18993" s="3" customFormat="1" x14ac:dyDescent="0.25"/>
    <row r="18994" s="3" customFormat="1" x14ac:dyDescent="0.25"/>
    <row r="18995" s="3" customFormat="1" x14ac:dyDescent="0.25"/>
    <row r="18996" s="3" customFormat="1" x14ac:dyDescent="0.25"/>
    <row r="18997" s="3" customFormat="1" x14ac:dyDescent="0.25"/>
    <row r="18998" s="3" customFormat="1" x14ac:dyDescent="0.25"/>
    <row r="18999" s="3" customFormat="1" x14ac:dyDescent="0.25"/>
    <row r="19000" s="3" customFormat="1" x14ac:dyDescent="0.25"/>
    <row r="19001" s="3" customFormat="1" x14ac:dyDescent="0.25"/>
    <row r="19002" s="3" customFormat="1" x14ac:dyDescent="0.25"/>
    <row r="19003" s="3" customFormat="1" x14ac:dyDescent="0.25"/>
    <row r="19004" s="3" customFormat="1" x14ac:dyDescent="0.25"/>
    <row r="19005" s="3" customFormat="1" x14ac:dyDescent="0.25"/>
    <row r="19006" s="3" customFormat="1" x14ac:dyDescent="0.25"/>
    <row r="19007" s="3" customFormat="1" x14ac:dyDescent="0.25"/>
    <row r="19008" s="3" customFormat="1" x14ac:dyDescent="0.25"/>
    <row r="19009" s="3" customFormat="1" x14ac:dyDescent="0.25"/>
    <row r="19010" s="3" customFormat="1" x14ac:dyDescent="0.25"/>
    <row r="19011" s="3" customFormat="1" x14ac:dyDescent="0.25"/>
    <row r="19012" s="3" customFormat="1" x14ac:dyDescent="0.25"/>
    <row r="19013" s="3" customFormat="1" x14ac:dyDescent="0.25"/>
    <row r="19014" s="3" customFormat="1" x14ac:dyDescent="0.25"/>
    <row r="19015" s="3" customFormat="1" x14ac:dyDescent="0.25"/>
    <row r="19016" s="3" customFormat="1" x14ac:dyDescent="0.25"/>
    <row r="19017" s="3" customFormat="1" x14ac:dyDescent="0.25"/>
    <row r="19018" s="3" customFormat="1" x14ac:dyDescent="0.25"/>
    <row r="19019" s="3" customFormat="1" x14ac:dyDescent="0.25"/>
    <row r="19020" s="3" customFormat="1" x14ac:dyDescent="0.25"/>
    <row r="19021" s="3" customFormat="1" x14ac:dyDescent="0.25"/>
    <row r="19022" s="3" customFormat="1" x14ac:dyDescent="0.25"/>
    <row r="19023" s="3" customFormat="1" x14ac:dyDescent="0.25"/>
    <row r="19024" s="3" customFormat="1" x14ac:dyDescent="0.25"/>
    <row r="19025" s="3" customFormat="1" x14ac:dyDescent="0.25"/>
    <row r="19026" s="3" customFormat="1" x14ac:dyDescent="0.25"/>
    <row r="19027" s="3" customFormat="1" x14ac:dyDescent="0.25"/>
    <row r="19028" s="3" customFormat="1" x14ac:dyDescent="0.25"/>
    <row r="19029" s="3" customFormat="1" x14ac:dyDescent="0.25"/>
    <row r="19030" s="3" customFormat="1" x14ac:dyDescent="0.25"/>
    <row r="19031" s="3" customFormat="1" x14ac:dyDescent="0.25"/>
    <row r="19032" s="3" customFormat="1" x14ac:dyDescent="0.25"/>
    <row r="19033" s="3" customFormat="1" x14ac:dyDescent="0.25"/>
    <row r="19034" s="3" customFormat="1" x14ac:dyDescent="0.25"/>
    <row r="19035" s="3" customFormat="1" x14ac:dyDescent="0.25"/>
    <row r="19036" s="3" customFormat="1" x14ac:dyDescent="0.25"/>
    <row r="19037" s="3" customFormat="1" x14ac:dyDescent="0.25"/>
    <row r="19038" s="3" customFormat="1" x14ac:dyDescent="0.25"/>
    <row r="19039" s="3" customFormat="1" x14ac:dyDescent="0.25"/>
    <row r="19040" s="3" customFormat="1" x14ac:dyDescent="0.25"/>
    <row r="19041" s="3" customFormat="1" x14ac:dyDescent="0.25"/>
    <row r="19042" s="3" customFormat="1" x14ac:dyDescent="0.25"/>
    <row r="19043" s="3" customFormat="1" x14ac:dyDescent="0.25"/>
    <row r="19044" s="3" customFormat="1" x14ac:dyDescent="0.25"/>
    <row r="19045" s="3" customFormat="1" x14ac:dyDescent="0.25"/>
    <row r="19046" s="3" customFormat="1" x14ac:dyDescent="0.25"/>
    <row r="19047" s="3" customFormat="1" x14ac:dyDescent="0.25"/>
    <row r="19048" s="3" customFormat="1" x14ac:dyDescent="0.25"/>
    <row r="19049" s="3" customFormat="1" x14ac:dyDescent="0.25"/>
    <row r="19050" s="3" customFormat="1" x14ac:dyDescent="0.25"/>
    <row r="19051" s="3" customFormat="1" x14ac:dyDescent="0.25"/>
    <row r="19052" s="3" customFormat="1" x14ac:dyDescent="0.25"/>
    <row r="19053" s="3" customFormat="1" x14ac:dyDescent="0.25"/>
    <row r="19054" s="3" customFormat="1" x14ac:dyDescent="0.25"/>
    <row r="19055" s="3" customFormat="1" x14ac:dyDescent="0.25"/>
    <row r="19056" s="3" customFormat="1" x14ac:dyDescent="0.25"/>
    <row r="19057" s="3" customFormat="1" x14ac:dyDescent="0.25"/>
    <row r="19058" s="3" customFormat="1" x14ac:dyDescent="0.25"/>
    <row r="19059" s="3" customFormat="1" x14ac:dyDescent="0.25"/>
    <row r="19060" s="3" customFormat="1" x14ac:dyDescent="0.25"/>
    <row r="19061" s="3" customFormat="1" x14ac:dyDescent="0.25"/>
    <row r="19062" s="3" customFormat="1" x14ac:dyDescent="0.25"/>
    <row r="19063" s="3" customFormat="1" x14ac:dyDescent="0.25"/>
    <row r="19064" s="3" customFormat="1" x14ac:dyDescent="0.25"/>
    <row r="19065" s="3" customFormat="1" x14ac:dyDescent="0.25"/>
    <row r="19066" s="3" customFormat="1" x14ac:dyDescent="0.25"/>
    <row r="19067" s="3" customFormat="1" x14ac:dyDescent="0.25"/>
    <row r="19068" s="3" customFormat="1" x14ac:dyDescent="0.25"/>
    <row r="19069" s="3" customFormat="1" x14ac:dyDescent="0.25"/>
    <row r="19070" s="3" customFormat="1" x14ac:dyDescent="0.25"/>
    <row r="19071" s="3" customFormat="1" x14ac:dyDescent="0.25"/>
    <row r="19072" s="3" customFormat="1" x14ac:dyDescent="0.25"/>
    <row r="19073" s="3" customFormat="1" x14ac:dyDescent="0.25"/>
    <row r="19074" s="3" customFormat="1" x14ac:dyDescent="0.25"/>
    <row r="19075" s="3" customFormat="1" x14ac:dyDescent="0.25"/>
    <row r="19076" s="3" customFormat="1" x14ac:dyDescent="0.25"/>
    <row r="19077" s="3" customFormat="1" x14ac:dyDescent="0.25"/>
    <row r="19078" s="3" customFormat="1" x14ac:dyDescent="0.25"/>
    <row r="19079" s="3" customFormat="1" x14ac:dyDescent="0.25"/>
    <row r="19080" s="3" customFormat="1" x14ac:dyDescent="0.25"/>
    <row r="19081" s="3" customFormat="1" x14ac:dyDescent="0.25"/>
    <row r="19082" s="3" customFormat="1" x14ac:dyDescent="0.25"/>
    <row r="19083" s="3" customFormat="1" x14ac:dyDescent="0.25"/>
    <row r="19084" s="3" customFormat="1" x14ac:dyDescent="0.25"/>
    <row r="19085" s="3" customFormat="1" x14ac:dyDescent="0.25"/>
    <row r="19086" s="3" customFormat="1" x14ac:dyDescent="0.25"/>
    <row r="19087" s="3" customFormat="1" x14ac:dyDescent="0.25"/>
    <row r="19088" s="3" customFormat="1" x14ac:dyDescent="0.25"/>
    <row r="19089" s="3" customFormat="1" x14ac:dyDescent="0.25"/>
    <row r="19090" s="3" customFormat="1" x14ac:dyDescent="0.25"/>
    <row r="19091" s="3" customFormat="1" x14ac:dyDescent="0.25"/>
    <row r="19092" s="3" customFormat="1" x14ac:dyDescent="0.25"/>
    <row r="19093" s="3" customFormat="1" x14ac:dyDescent="0.25"/>
    <row r="19094" s="3" customFormat="1" x14ac:dyDescent="0.25"/>
    <row r="19095" s="3" customFormat="1" x14ac:dyDescent="0.25"/>
    <row r="19096" s="3" customFormat="1" x14ac:dyDescent="0.25"/>
    <row r="19097" s="3" customFormat="1" x14ac:dyDescent="0.25"/>
    <row r="19098" s="3" customFormat="1" x14ac:dyDescent="0.25"/>
    <row r="19099" s="3" customFormat="1" x14ac:dyDescent="0.25"/>
    <row r="19100" s="3" customFormat="1" x14ac:dyDescent="0.25"/>
    <row r="19101" s="3" customFormat="1" x14ac:dyDescent="0.25"/>
    <row r="19102" s="3" customFormat="1" x14ac:dyDescent="0.25"/>
    <row r="19103" s="3" customFormat="1" x14ac:dyDescent="0.25"/>
    <row r="19104" s="3" customFormat="1" x14ac:dyDescent="0.25"/>
    <row r="19105" s="3" customFormat="1" x14ac:dyDescent="0.25"/>
    <row r="19106" s="3" customFormat="1" x14ac:dyDescent="0.25"/>
    <row r="19107" s="3" customFormat="1" x14ac:dyDescent="0.25"/>
    <row r="19108" s="3" customFormat="1" x14ac:dyDescent="0.25"/>
    <row r="19109" s="3" customFormat="1" x14ac:dyDescent="0.25"/>
    <row r="19110" s="3" customFormat="1" x14ac:dyDescent="0.25"/>
    <row r="19111" s="3" customFormat="1" x14ac:dyDescent="0.25"/>
    <row r="19112" s="3" customFormat="1" x14ac:dyDescent="0.25"/>
    <row r="19113" s="3" customFormat="1" x14ac:dyDescent="0.25"/>
    <row r="19114" s="3" customFormat="1" x14ac:dyDescent="0.25"/>
    <row r="19115" s="3" customFormat="1" x14ac:dyDescent="0.25"/>
    <row r="19116" s="3" customFormat="1" x14ac:dyDescent="0.25"/>
    <row r="19117" s="3" customFormat="1" x14ac:dyDescent="0.25"/>
    <row r="19118" s="3" customFormat="1" x14ac:dyDescent="0.25"/>
    <row r="19119" s="3" customFormat="1" x14ac:dyDescent="0.25"/>
    <row r="19120" s="3" customFormat="1" x14ac:dyDescent="0.25"/>
    <row r="19121" s="3" customFormat="1" x14ac:dyDescent="0.25"/>
    <row r="19122" s="3" customFormat="1" x14ac:dyDescent="0.25"/>
    <row r="19123" s="3" customFormat="1" x14ac:dyDescent="0.25"/>
    <row r="19124" s="3" customFormat="1" x14ac:dyDescent="0.25"/>
    <row r="19125" s="3" customFormat="1" x14ac:dyDescent="0.25"/>
    <row r="19126" s="3" customFormat="1" x14ac:dyDescent="0.25"/>
    <row r="19127" s="3" customFormat="1" x14ac:dyDescent="0.25"/>
    <row r="19128" s="3" customFormat="1" x14ac:dyDescent="0.25"/>
    <row r="19129" s="3" customFormat="1" x14ac:dyDescent="0.25"/>
    <row r="19130" s="3" customFormat="1" x14ac:dyDescent="0.25"/>
    <row r="19131" s="3" customFormat="1" x14ac:dyDescent="0.25"/>
    <row r="19132" s="3" customFormat="1" x14ac:dyDescent="0.25"/>
    <row r="19133" s="3" customFormat="1" x14ac:dyDescent="0.25"/>
    <row r="19134" s="3" customFormat="1" x14ac:dyDescent="0.25"/>
    <row r="19135" s="3" customFormat="1" x14ac:dyDescent="0.25"/>
    <row r="19136" s="3" customFormat="1" x14ac:dyDescent="0.25"/>
    <row r="19137" s="3" customFormat="1" x14ac:dyDescent="0.25"/>
    <row r="19138" s="3" customFormat="1" x14ac:dyDescent="0.25"/>
    <row r="19139" s="3" customFormat="1" x14ac:dyDescent="0.25"/>
    <row r="19140" s="3" customFormat="1" x14ac:dyDescent="0.25"/>
    <row r="19141" s="3" customFormat="1" x14ac:dyDescent="0.25"/>
    <row r="19142" s="3" customFormat="1" x14ac:dyDescent="0.25"/>
    <row r="19143" s="3" customFormat="1" x14ac:dyDescent="0.25"/>
    <row r="19144" s="3" customFormat="1" x14ac:dyDescent="0.25"/>
    <row r="19145" s="3" customFormat="1" x14ac:dyDescent="0.25"/>
    <row r="19146" s="3" customFormat="1" x14ac:dyDescent="0.25"/>
    <row r="19147" s="3" customFormat="1" x14ac:dyDescent="0.25"/>
    <row r="19148" s="3" customFormat="1" x14ac:dyDescent="0.25"/>
    <row r="19149" s="3" customFormat="1" x14ac:dyDescent="0.25"/>
    <row r="19150" s="3" customFormat="1" x14ac:dyDescent="0.25"/>
    <row r="19151" s="3" customFormat="1" x14ac:dyDescent="0.25"/>
    <row r="19152" s="3" customFormat="1" x14ac:dyDescent="0.25"/>
    <row r="19153" s="3" customFormat="1" x14ac:dyDescent="0.25"/>
    <row r="19154" s="3" customFormat="1" x14ac:dyDescent="0.25"/>
    <row r="19155" s="3" customFormat="1" x14ac:dyDescent="0.25"/>
    <row r="19156" s="3" customFormat="1" x14ac:dyDescent="0.25"/>
    <row r="19157" s="3" customFormat="1" x14ac:dyDescent="0.25"/>
    <row r="19158" s="3" customFormat="1" x14ac:dyDescent="0.25"/>
    <row r="19159" s="3" customFormat="1" x14ac:dyDescent="0.25"/>
    <row r="19160" s="3" customFormat="1" x14ac:dyDescent="0.25"/>
    <row r="19161" s="3" customFormat="1" x14ac:dyDescent="0.25"/>
    <row r="19162" s="3" customFormat="1" x14ac:dyDescent="0.25"/>
    <row r="19163" s="3" customFormat="1" x14ac:dyDescent="0.25"/>
    <row r="19164" s="3" customFormat="1" x14ac:dyDescent="0.25"/>
    <row r="19165" s="3" customFormat="1" x14ac:dyDescent="0.25"/>
    <row r="19166" s="3" customFormat="1" x14ac:dyDescent="0.25"/>
    <row r="19167" s="3" customFormat="1" x14ac:dyDescent="0.25"/>
    <row r="19168" s="3" customFormat="1" x14ac:dyDescent="0.25"/>
    <row r="19169" s="3" customFormat="1" x14ac:dyDescent="0.25"/>
    <row r="19170" s="3" customFormat="1" x14ac:dyDescent="0.25"/>
    <row r="19171" s="3" customFormat="1" x14ac:dyDescent="0.25"/>
    <row r="19172" s="3" customFormat="1" x14ac:dyDescent="0.25"/>
    <row r="19173" s="3" customFormat="1" x14ac:dyDescent="0.25"/>
    <row r="19174" s="3" customFormat="1" x14ac:dyDescent="0.25"/>
    <row r="19175" s="3" customFormat="1" x14ac:dyDescent="0.25"/>
    <row r="19176" s="3" customFormat="1" x14ac:dyDescent="0.25"/>
    <row r="19177" s="3" customFormat="1" x14ac:dyDescent="0.25"/>
    <row r="19178" s="3" customFormat="1" x14ac:dyDescent="0.25"/>
    <row r="19179" s="3" customFormat="1" x14ac:dyDescent="0.25"/>
    <row r="19180" s="3" customFormat="1" x14ac:dyDescent="0.25"/>
    <row r="19181" s="3" customFormat="1" x14ac:dyDescent="0.25"/>
    <row r="19182" s="3" customFormat="1" x14ac:dyDescent="0.25"/>
    <row r="19183" s="3" customFormat="1" x14ac:dyDescent="0.25"/>
    <row r="19184" s="3" customFormat="1" x14ac:dyDescent="0.25"/>
    <row r="19185" s="3" customFormat="1" x14ac:dyDescent="0.25"/>
    <row r="19186" s="3" customFormat="1" x14ac:dyDescent="0.25"/>
    <row r="19187" s="3" customFormat="1" x14ac:dyDescent="0.25"/>
    <row r="19188" s="3" customFormat="1" x14ac:dyDescent="0.25"/>
    <row r="19189" s="3" customFormat="1" x14ac:dyDescent="0.25"/>
    <row r="19190" s="3" customFormat="1" x14ac:dyDescent="0.25"/>
    <row r="19191" s="3" customFormat="1" x14ac:dyDescent="0.25"/>
    <row r="19192" s="3" customFormat="1" x14ac:dyDescent="0.25"/>
    <row r="19193" s="3" customFormat="1" x14ac:dyDescent="0.25"/>
    <row r="19194" s="3" customFormat="1" x14ac:dyDescent="0.25"/>
    <row r="19195" s="3" customFormat="1" x14ac:dyDescent="0.25"/>
    <row r="19196" s="3" customFormat="1" x14ac:dyDescent="0.25"/>
    <row r="19197" s="3" customFormat="1" x14ac:dyDescent="0.25"/>
    <row r="19198" s="3" customFormat="1" x14ac:dyDescent="0.25"/>
    <row r="19199" s="3" customFormat="1" x14ac:dyDescent="0.25"/>
    <row r="19200" s="3" customFormat="1" x14ac:dyDescent="0.25"/>
    <row r="19201" s="3" customFormat="1" x14ac:dyDescent="0.25"/>
    <row r="19202" s="3" customFormat="1" x14ac:dyDescent="0.25"/>
    <row r="19203" s="3" customFormat="1" x14ac:dyDescent="0.25"/>
    <row r="19204" s="3" customFormat="1" x14ac:dyDescent="0.25"/>
    <row r="19205" s="3" customFormat="1" x14ac:dyDescent="0.25"/>
    <row r="19206" s="3" customFormat="1" x14ac:dyDescent="0.25"/>
    <row r="19207" s="3" customFormat="1" x14ac:dyDescent="0.25"/>
    <row r="19208" s="3" customFormat="1" x14ac:dyDescent="0.25"/>
    <row r="19209" s="3" customFormat="1" x14ac:dyDescent="0.25"/>
    <row r="19210" s="3" customFormat="1" x14ac:dyDescent="0.25"/>
    <row r="19211" s="3" customFormat="1" x14ac:dyDescent="0.25"/>
    <row r="19212" s="3" customFormat="1" x14ac:dyDescent="0.25"/>
    <row r="19213" s="3" customFormat="1" x14ac:dyDescent="0.25"/>
    <row r="19214" s="3" customFormat="1" x14ac:dyDescent="0.25"/>
    <row r="19215" s="3" customFormat="1" x14ac:dyDescent="0.25"/>
    <row r="19216" s="3" customFormat="1" x14ac:dyDescent="0.25"/>
    <row r="19217" s="3" customFormat="1" x14ac:dyDescent="0.25"/>
    <row r="19218" s="3" customFormat="1" x14ac:dyDescent="0.25"/>
    <row r="19219" s="3" customFormat="1" x14ac:dyDescent="0.25"/>
    <row r="19220" s="3" customFormat="1" x14ac:dyDescent="0.25"/>
    <row r="19221" s="3" customFormat="1" x14ac:dyDescent="0.25"/>
    <row r="19222" s="3" customFormat="1" x14ac:dyDescent="0.25"/>
    <row r="19223" s="3" customFormat="1" x14ac:dyDescent="0.25"/>
    <row r="19224" s="3" customFormat="1" x14ac:dyDescent="0.25"/>
    <row r="19225" s="3" customFormat="1" x14ac:dyDescent="0.25"/>
    <row r="19226" s="3" customFormat="1" x14ac:dyDescent="0.25"/>
    <row r="19227" s="3" customFormat="1" x14ac:dyDescent="0.25"/>
    <row r="19228" s="3" customFormat="1" x14ac:dyDescent="0.25"/>
    <row r="19229" s="3" customFormat="1" x14ac:dyDescent="0.25"/>
    <row r="19230" s="3" customFormat="1" x14ac:dyDescent="0.25"/>
    <row r="19231" s="3" customFormat="1" x14ac:dyDescent="0.25"/>
    <row r="19232" s="3" customFormat="1" x14ac:dyDescent="0.25"/>
    <row r="19233" s="3" customFormat="1" x14ac:dyDescent="0.25"/>
    <row r="19234" s="3" customFormat="1" x14ac:dyDescent="0.25"/>
    <row r="19235" s="3" customFormat="1" x14ac:dyDescent="0.25"/>
    <row r="19236" s="3" customFormat="1" x14ac:dyDescent="0.25"/>
    <row r="19237" s="3" customFormat="1" x14ac:dyDescent="0.25"/>
    <row r="19238" s="3" customFormat="1" x14ac:dyDescent="0.25"/>
    <row r="19239" s="3" customFormat="1" x14ac:dyDescent="0.25"/>
    <row r="19240" s="3" customFormat="1" x14ac:dyDescent="0.25"/>
    <row r="19241" s="3" customFormat="1" x14ac:dyDescent="0.25"/>
    <row r="19242" s="3" customFormat="1" x14ac:dyDescent="0.25"/>
    <row r="19243" s="3" customFormat="1" x14ac:dyDescent="0.25"/>
    <row r="19244" s="3" customFormat="1" x14ac:dyDescent="0.25"/>
    <row r="19245" s="3" customFormat="1" x14ac:dyDescent="0.25"/>
    <row r="19246" s="3" customFormat="1" x14ac:dyDescent="0.25"/>
    <row r="19247" s="3" customFormat="1" x14ac:dyDescent="0.25"/>
    <row r="19248" s="3" customFormat="1" x14ac:dyDescent="0.25"/>
    <row r="19249" s="3" customFormat="1" x14ac:dyDescent="0.25"/>
    <row r="19250" s="3" customFormat="1" x14ac:dyDescent="0.25"/>
    <row r="19251" s="3" customFormat="1" x14ac:dyDescent="0.25"/>
    <row r="19252" s="3" customFormat="1" x14ac:dyDescent="0.25"/>
    <row r="19253" s="3" customFormat="1" x14ac:dyDescent="0.25"/>
    <row r="19254" s="3" customFormat="1" x14ac:dyDescent="0.25"/>
    <row r="19255" s="3" customFormat="1" x14ac:dyDescent="0.25"/>
    <row r="19256" s="3" customFormat="1" x14ac:dyDescent="0.25"/>
    <row r="19257" s="3" customFormat="1" x14ac:dyDescent="0.25"/>
    <row r="19258" s="3" customFormat="1" x14ac:dyDescent="0.25"/>
    <row r="19259" s="3" customFormat="1" x14ac:dyDescent="0.25"/>
    <row r="19260" s="3" customFormat="1" x14ac:dyDescent="0.25"/>
    <row r="19261" s="3" customFormat="1" x14ac:dyDescent="0.25"/>
    <row r="19262" s="3" customFormat="1" x14ac:dyDescent="0.25"/>
    <row r="19263" s="3" customFormat="1" x14ac:dyDescent="0.25"/>
    <row r="19264" s="3" customFormat="1" x14ac:dyDescent="0.25"/>
    <row r="19265" s="3" customFormat="1" x14ac:dyDescent="0.25"/>
    <row r="19266" s="3" customFormat="1" x14ac:dyDescent="0.25"/>
    <row r="19267" s="3" customFormat="1" x14ac:dyDescent="0.25"/>
    <row r="19268" s="3" customFormat="1" x14ac:dyDescent="0.25"/>
    <row r="19269" s="3" customFormat="1" x14ac:dyDescent="0.25"/>
    <row r="19270" s="3" customFormat="1" x14ac:dyDescent="0.25"/>
    <row r="19271" s="3" customFormat="1" x14ac:dyDescent="0.25"/>
    <row r="19272" s="3" customFormat="1" x14ac:dyDescent="0.25"/>
    <row r="19273" s="3" customFormat="1" x14ac:dyDescent="0.25"/>
    <row r="19274" s="3" customFormat="1" x14ac:dyDescent="0.25"/>
    <row r="19275" s="3" customFormat="1" x14ac:dyDescent="0.25"/>
    <row r="19276" s="3" customFormat="1" x14ac:dyDescent="0.25"/>
    <row r="19277" s="3" customFormat="1" x14ac:dyDescent="0.25"/>
    <row r="19278" s="3" customFormat="1" x14ac:dyDescent="0.25"/>
    <row r="19279" s="3" customFormat="1" x14ac:dyDescent="0.25"/>
    <row r="19280" s="3" customFormat="1" x14ac:dyDescent="0.25"/>
    <row r="19281" s="3" customFormat="1" x14ac:dyDescent="0.25"/>
    <row r="19282" s="3" customFormat="1" x14ac:dyDescent="0.25"/>
    <row r="19283" s="3" customFormat="1" x14ac:dyDescent="0.25"/>
    <row r="19284" s="3" customFormat="1" x14ac:dyDescent="0.25"/>
    <row r="19285" s="3" customFormat="1" x14ac:dyDescent="0.25"/>
    <row r="19286" s="3" customFormat="1" x14ac:dyDescent="0.25"/>
    <row r="19287" s="3" customFormat="1" x14ac:dyDescent="0.25"/>
    <row r="19288" s="3" customFormat="1" x14ac:dyDescent="0.25"/>
    <row r="19289" s="3" customFormat="1" x14ac:dyDescent="0.25"/>
    <row r="19290" s="3" customFormat="1" x14ac:dyDescent="0.25"/>
    <row r="19291" s="3" customFormat="1" x14ac:dyDescent="0.25"/>
    <row r="19292" s="3" customFormat="1" x14ac:dyDescent="0.25"/>
    <row r="19293" s="3" customFormat="1" x14ac:dyDescent="0.25"/>
    <row r="19294" s="3" customFormat="1" x14ac:dyDescent="0.25"/>
    <row r="19295" s="3" customFormat="1" x14ac:dyDescent="0.25"/>
    <row r="19296" s="3" customFormat="1" x14ac:dyDescent="0.25"/>
    <row r="19297" s="3" customFormat="1" x14ac:dyDescent="0.25"/>
    <row r="19298" s="3" customFormat="1" x14ac:dyDescent="0.25"/>
    <row r="19299" s="3" customFormat="1" x14ac:dyDescent="0.25"/>
    <row r="19300" s="3" customFormat="1" x14ac:dyDescent="0.25"/>
    <row r="19301" s="3" customFormat="1" x14ac:dyDescent="0.25"/>
    <row r="19302" s="3" customFormat="1" x14ac:dyDescent="0.25"/>
    <row r="19303" s="3" customFormat="1" x14ac:dyDescent="0.25"/>
    <row r="19304" s="3" customFormat="1" x14ac:dyDescent="0.25"/>
    <row r="19305" s="3" customFormat="1" x14ac:dyDescent="0.25"/>
    <row r="19306" s="3" customFormat="1" x14ac:dyDescent="0.25"/>
    <row r="19307" s="3" customFormat="1" x14ac:dyDescent="0.25"/>
    <row r="19308" s="3" customFormat="1" x14ac:dyDescent="0.25"/>
    <row r="19309" s="3" customFormat="1" x14ac:dyDescent="0.25"/>
    <row r="19310" s="3" customFormat="1" x14ac:dyDescent="0.25"/>
    <row r="19311" s="3" customFormat="1" x14ac:dyDescent="0.25"/>
    <row r="19312" s="3" customFormat="1" x14ac:dyDescent="0.25"/>
    <row r="19313" s="3" customFormat="1" x14ac:dyDescent="0.25"/>
    <row r="19314" s="3" customFormat="1" x14ac:dyDescent="0.25"/>
    <row r="19315" s="3" customFormat="1" x14ac:dyDescent="0.25"/>
    <row r="19316" s="3" customFormat="1" x14ac:dyDescent="0.25"/>
    <row r="19317" s="3" customFormat="1" x14ac:dyDescent="0.25"/>
    <row r="19318" s="3" customFormat="1" x14ac:dyDescent="0.25"/>
    <row r="19319" s="3" customFormat="1" x14ac:dyDescent="0.25"/>
    <row r="19320" s="3" customFormat="1" x14ac:dyDescent="0.25"/>
    <row r="19321" s="3" customFormat="1" x14ac:dyDescent="0.25"/>
    <row r="19322" s="3" customFormat="1" x14ac:dyDescent="0.25"/>
    <row r="19323" s="3" customFormat="1" x14ac:dyDescent="0.25"/>
    <row r="19324" s="3" customFormat="1" x14ac:dyDescent="0.25"/>
    <row r="19325" s="3" customFormat="1" x14ac:dyDescent="0.25"/>
    <row r="19326" s="3" customFormat="1" x14ac:dyDescent="0.25"/>
    <row r="19327" s="3" customFormat="1" x14ac:dyDescent="0.25"/>
    <row r="19328" s="3" customFormat="1" x14ac:dyDescent="0.25"/>
    <row r="19329" s="3" customFormat="1" x14ac:dyDescent="0.25"/>
    <row r="19330" s="3" customFormat="1" x14ac:dyDescent="0.25"/>
    <row r="19331" s="3" customFormat="1" x14ac:dyDescent="0.25"/>
    <row r="19332" s="3" customFormat="1" x14ac:dyDescent="0.25"/>
    <row r="19333" s="3" customFormat="1" x14ac:dyDescent="0.25"/>
    <row r="19334" s="3" customFormat="1" x14ac:dyDescent="0.25"/>
    <row r="19335" s="3" customFormat="1" x14ac:dyDescent="0.25"/>
    <row r="19336" s="3" customFormat="1" x14ac:dyDescent="0.25"/>
    <row r="19337" s="3" customFormat="1" x14ac:dyDescent="0.25"/>
    <row r="19338" s="3" customFormat="1" x14ac:dyDescent="0.25"/>
    <row r="19339" s="3" customFormat="1" x14ac:dyDescent="0.25"/>
    <row r="19340" s="3" customFormat="1" x14ac:dyDescent="0.25"/>
    <row r="19341" s="3" customFormat="1" x14ac:dyDescent="0.25"/>
    <row r="19342" s="3" customFormat="1" x14ac:dyDescent="0.25"/>
    <row r="19343" s="3" customFormat="1" x14ac:dyDescent="0.25"/>
    <row r="19344" s="3" customFormat="1" x14ac:dyDescent="0.25"/>
    <row r="19345" s="3" customFormat="1" x14ac:dyDescent="0.25"/>
    <row r="19346" s="3" customFormat="1" x14ac:dyDescent="0.25"/>
    <row r="19347" s="3" customFormat="1" x14ac:dyDescent="0.25"/>
    <row r="19348" s="3" customFormat="1" x14ac:dyDescent="0.25"/>
    <row r="19349" s="3" customFormat="1" x14ac:dyDescent="0.25"/>
    <row r="19350" s="3" customFormat="1" x14ac:dyDescent="0.25"/>
    <row r="19351" s="3" customFormat="1" x14ac:dyDescent="0.25"/>
    <row r="19352" s="3" customFormat="1" x14ac:dyDescent="0.25"/>
    <row r="19353" s="3" customFormat="1" x14ac:dyDescent="0.25"/>
    <row r="19354" s="3" customFormat="1" x14ac:dyDescent="0.25"/>
    <row r="19355" s="3" customFormat="1" x14ac:dyDescent="0.25"/>
    <row r="19356" s="3" customFormat="1" x14ac:dyDescent="0.25"/>
    <row r="19357" s="3" customFormat="1" x14ac:dyDescent="0.25"/>
    <row r="19358" s="3" customFormat="1" x14ac:dyDescent="0.25"/>
    <row r="19359" s="3" customFormat="1" x14ac:dyDescent="0.25"/>
    <row r="19360" s="3" customFormat="1" x14ac:dyDescent="0.25"/>
    <row r="19361" s="3" customFormat="1" x14ac:dyDescent="0.25"/>
    <row r="19362" s="3" customFormat="1" x14ac:dyDescent="0.25"/>
    <row r="19363" s="3" customFormat="1" x14ac:dyDescent="0.25"/>
    <row r="19364" s="3" customFormat="1" x14ac:dyDescent="0.25"/>
    <row r="19365" s="3" customFormat="1" x14ac:dyDescent="0.25"/>
    <row r="19366" s="3" customFormat="1" x14ac:dyDescent="0.25"/>
    <row r="19367" s="3" customFormat="1" x14ac:dyDescent="0.25"/>
    <row r="19368" s="3" customFormat="1" x14ac:dyDescent="0.25"/>
    <row r="19369" s="3" customFormat="1" x14ac:dyDescent="0.25"/>
    <row r="19370" s="3" customFormat="1" x14ac:dyDescent="0.25"/>
    <row r="19371" s="3" customFormat="1" x14ac:dyDescent="0.25"/>
    <row r="19372" s="3" customFormat="1" x14ac:dyDescent="0.25"/>
    <row r="19373" s="3" customFormat="1" x14ac:dyDescent="0.25"/>
    <row r="19374" s="3" customFormat="1" x14ac:dyDescent="0.25"/>
    <row r="19375" s="3" customFormat="1" x14ac:dyDescent="0.25"/>
    <row r="19376" s="3" customFormat="1" x14ac:dyDescent="0.25"/>
    <row r="19377" s="3" customFormat="1" x14ac:dyDescent="0.25"/>
    <row r="19378" s="3" customFormat="1" x14ac:dyDescent="0.25"/>
    <row r="19379" s="3" customFormat="1" x14ac:dyDescent="0.25"/>
    <row r="19380" s="3" customFormat="1" x14ac:dyDescent="0.25"/>
    <row r="19381" s="3" customFormat="1" x14ac:dyDescent="0.25"/>
    <row r="19382" s="3" customFormat="1" x14ac:dyDescent="0.25"/>
    <row r="19383" s="3" customFormat="1" x14ac:dyDescent="0.25"/>
    <row r="19384" s="3" customFormat="1" x14ac:dyDescent="0.25"/>
    <row r="19385" s="3" customFormat="1" x14ac:dyDescent="0.25"/>
    <row r="19386" s="3" customFormat="1" x14ac:dyDescent="0.25"/>
    <row r="19387" s="3" customFormat="1" x14ac:dyDescent="0.25"/>
    <row r="19388" s="3" customFormat="1" x14ac:dyDescent="0.25"/>
    <row r="19389" s="3" customFormat="1" x14ac:dyDescent="0.25"/>
    <row r="19390" s="3" customFormat="1" x14ac:dyDescent="0.25"/>
    <row r="19391" s="3" customFormat="1" x14ac:dyDescent="0.25"/>
    <row r="19392" s="3" customFormat="1" x14ac:dyDescent="0.25"/>
    <row r="19393" s="3" customFormat="1" x14ac:dyDescent="0.25"/>
    <row r="19394" s="3" customFormat="1" x14ac:dyDescent="0.25"/>
    <row r="19395" s="3" customFormat="1" x14ac:dyDescent="0.25"/>
    <row r="19396" s="3" customFormat="1" x14ac:dyDescent="0.25"/>
    <row r="19397" s="3" customFormat="1" x14ac:dyDescent="0.25"/>
    <row r="19398" s="3" customFormat="1" x14ac:dyDescent="0.25"/>
    <row r="19399" s="3" customFormat="1" x14ac:dyDescent="0.25"/>
    <row r="19400" s="3" customFormat="1" x14ac:dyDescent="0.25"/>
    <row r="19401" s="3" customFormat="1" x14ac:dyDescent="0.25"/>
    <row r="19402" s="3" customFormat="1" x14ac:dyDescent="0.25"/>
    <row r="19403" s="3" customFormat="1" x14ac:dyDescent="0.25"/>
    <row r="19404" s="3" customFormat="1" x14ac:dyDescent="0.25"/>
    <row r="19405" s="3" customFormat="1" x14ac:dyDescent="0.25"/>
    <row r="19406" s="3" customFormat="1" x14ac:dyDescent="0.25"/>
    <row r="19407" s="3" customFormat="1" x14ac:dyDescent="0.25"/>
    <row r="19408" s="3" customFormat="1" x14ac:dyDescent="0.25"/>
    <row r="19409" s="3" customFormat="1" x14ac:dyDescent="0.25"/>
    <row r="19410" s="3" customFormat="1" x14ac:dyDescent="0.25"/>
    <row r="19411" s="3" customFormat="1" x14ac:dyDescent="0.25"/>
    <row r="19412" s="3" customFormat="1" x14ac:dyDescent="0.25"/>
    <row r="19413" s="3" customFormat="1" x14ac:dyDescent="0.25"/>
    <row r="19414" s="3" customFormat="1" x14ac:dyDescent="0.25"/>
    <row r="19415" s="3" customFormat="1" x14ac:dyDescent="0.25"/>
    <row r="19416" s="3" customFormat="1" x14ac:dyDescent="0.25"/>
    <row r="19417" s="3" customFormat="1" x14ac:dyDescent="0.25"/>
    <row r="19418" s="3" customFormat="1" x14ac:dyDescent="0.25"/>
    <row r="19419" s="3" customFormat="1" x14ac:dyDescent="0.25"/>
    <row r="19420" s="3" customFormat="1" x14ac:dyDescent="0.25"/>
    <row r="19421" s="3" customFormat="1" x14ac:dyDescent="0.25"/>
    <row r="19422" s="3" customFormat="1" x14ac:dyDescent="0.25"/>
    <row r="19423" s="3" customFormat="1" x14ac:dyDescent="0.25"/>
    <row r="19424" s="3" customFormat="1" x14ac:dyDescent="0.25"/>
    <row r="19425" s="3" customFormat="1" x14ac:dyDescent="0.25"/>
    <row r="19426" s="3" customFormat="1" x14ac:dyDescent="0.25"/>
    <row r="19427" s="3" customFormat="1" x14ac:dyDescent="0.25"/>
    <row r="19428" s="3" customFormat="1" x14ac:dyDescent="0.25"/>
    <row r="19429" s="3" customFormat="1" x14ac:dyDescent="0.25"/>
    <row r="19430" s="3" customFormat="1" x14ac:dyDescent="0.25"/>
    <row r="19431" s="3" customFormat="1" x14ac:dyDescent="0.25"/>
    <row r="19432" s="3" customFormat="1" x14ac:dyDescent="0.25"/>
    <row r="19433" s="3" customFormat="1" x14ac:dyDescent="0.25"/>
    <row r="19434" s="3" customFormat="1" x14ac:dyDescent="0.25"/>
    <row r="19435" s="3" customFormat="1" x14ac:dyDescent="0.25"/>
    <row r="19436" s="3" customFormat="1" x14ac:dyDescent="0.25"/>
    <row r="19437" s="3" customFormat="1" x14ac:dyDescent="0.25"/>
    <row r="19438" s="3" customFormat="1" x14ac:dyDescent="0.25"/>
    <row r="19439" s="3" customFormat="1" x14ac:dyDescent="0.25"/>
    <row r="19440" s="3" customFormat="1" x14ac:dyDescent="0.25"/>
    <row r="19441" s="3" customFormat="1" x14ac:dyDescent="0.25"/>
    <row r="19442" s="3" customFormat="1" x14ac:dyDescent="0.25"/>
    <row r="19443" s="3" customFormat="1" x14ac:dyDescent="0.25"/>
    <row r="19444" s="3" customFormat="1" x14ac:dyDescent="0.25"/>
    <row r="19445" s="3" customFormat="1" x14ac:dyDescent="0.25"/>
    <row r="19446" s="3" customFormat="1" x14ac:dyDescent="0.25"/>
    <row r="19447" s="3" customFormat="1" x14ac:dyDescent="0.25"/>
    <row r="19448" s="3" customFormat="1" x14ac:dyDescent="0.25"/>
    <row r="19449" s="3" customFormat="1" x14ac:dyDescent="0.25"/>
    <row r="19450" s="3" customFormat="1" x14ac:dyDescent="0.25"/>
    <row r="19451" s="3" customFormat="1" x14ac:dyDescent="0.25"/>
    <row r="19452" s="3" customFormat="1" x14ac:dyDescent="0.25"/>
    <row r="19453" s="3" customFormat="1" x14ac:dyDescent="0.25"/>
    <row r="19454" s="3" customFormat="1" x14ac:dyDescent="0.25"/>
    <row r="19455" s="3" customFormat="1" x14ac:dyDescent="0.25"/>
    <row r="19456" s="3" customFormat="1" x14ac:dyDescent="0.25"/>
    <row r="19457" s="3" customFormat="1" x14ac:dyDescent="0.25"/>
    <row r="19458" s="3" customFormat="1" x14ac:dyDescent="0.25"/>
    <row r="19459" s="3" customFormat="1" x14ac:dyDescent="0.25"/>
    <row r="19460" s="3" customFormat="1" x14ac:dyDescent="0.25"/>
    <row r="19461" s="3" customFormat="1" x14ac:dyDescent="0.25"/>
    <row r="19462" s="3" customFormat="1" x14ac:dyDescent="0.25"/>
    <row r="19463" s="3" customFormat="1" x14ac:dyDescent="0.25"/>
    <row r="19464" s="3" customFormat="1" x14ac:dyDescent="0.25"/>
    <row r="19465" s="3" customFormat="1" x14ac:dyDescent="0.25"/>
    <row r="19466" s="3" customFormat="1" x14ac:dyDescent="0.25"/>
    <row r="19467" s="3" customFormat="1" x14ac:dyDescent="0.25"/>
    <row r="19468" s="3" customFormat="1" x14ac:dyDescent="0.25"/>
    <row r="19469" s="3" customFormat="1" x14ac:dyDescent="0.25"/>
    <row r="19470" s="3" customFormat="1" x14ac:dyDescent="0.25"/>
    <row r="19471" s="3" customFormat="1" x14ac:dyDescent="0.25"/>
    <row r="19472" s="3" customFormat="1" x14ac:dyDescent="0.25"/>
    <row r="19473" s="3" customFormat="1" x14ac:dyDescent="0.25"/>
    <row r="19474" s="3" customFormat="1" x14ac:dyDescent="0.25"/>
    <row r="19475" s="3" customFormat="1" x14ac:dyDescent="0.25"/>
    <row r="19476" s="3" customFormat="1" x14ac:dyDescent="0.25"/>
    <row r="19477" s="3" customFormat="1" x14ac:dyDescent="0.25"/>
    <row r="19478" s="3" customFormat="1" x14ac:dyDescent="0.25"/>
    <row r="19479" s="3" customFormat="1" x14ac:dyDescent="0.25"/>
    <row r="19480" s="3" customFormat="1" x14ac:dyDescent="0.25"/>
    <row r="19481" s="3" customFormat="1" x14ac:dyDescent="0.25"/>
    <row r="19482" s="3" customFormat="1" x14ac:dyDescent="0.25"/>
    <row r="19483" s="3" customFormat="1" x14ac:dyDescent="0.25"/>
    <row r="19484" s="3" customFormat="1" x14ac:dyDescent="0.25"/>
    <row r="19485" s="3" customFormat="1" x14ac:dyDescent="0.25"/>
    <row r="19486" s="3" customFormat="1" x14ac:dyDescent="0.25"/>
    <row r="19487" s="3" customFormat="1" x14ac:dyDescent="0.25"/>
    <row r="19488" s="3" customFormat="1" x14ac:dyDescent="0.25"/>
    <row r="19489" s="3" customFormat="1" x14ac:dyDescent="0.25"/>
    <row r="19490" s="3" customFormat="1" x14ac:dyDescent="0.25"/>
    <row r="19491" s="3" customFormat="1" x14ac:dyDescent="0.25"/>
    <row r="19492" s="3" customFormat="1" x14ac:dyDescent="0.25"/>
    <row r="19493" s="3" customFormat="1" x14ac:dyDescent="0.25"/>
    <row r="19494" s="3" customFormat="1" x14ac:dyDescent="0.25"/>
    <row r="19495" s="3" customFormat="1" x14ac:dyDescent="0.25"/>
    <row r="19496" s="3" customFormat="1" x14ac:dyDescent="0.25"/>
    <row r="19497" s="3" customFormat="1" x14ac:dyDescent="0.25"/>
    <row r="19498" s="3" customFormat="1" x14ac:dyDescent="0.25"/>
    <row r="19499" s="3" customFormat="1" x14ac:dyDescent="0.25"/>
    <row r="19500" s="3" customFormat="1" x14ac:dyDescent="0.25"/>
    <row r="19501" s="3" customFormat="1" x14ac:dyDescent="0.25"/>
    <row r="19502" s="3" customFormat="1" x14ac:dyDescent="0.25"/>
    <row r="19503" s="3" customFormat="1" x14ac:dyDescent="0.25"/>
    <row r="19504" s="3" customFormat="1" x14ac:dyDescent="0.25"/>
    <row r="19505" s="3" customFormat="1" x14ac:dyDescent="0.25"/>
    <row r="19506" s="3" customFormat="1" x14ac:dyDescent="0.25"/>
    <row r="19507" s="3" customFormat="1" x14ac:dyDescent="0.25"/>
    <row r="19508" s="3" customFormat="1" x14ac:dyDescent="0.25"/>
    <row r="19509" s="3" customFormat="1" x14ac:dyDescent="0.25"/>
    <row r="19510" s="3" customFormat="1" x14ac:dyDescent="0.25"/>
    <row r="19511" s="3" customFormat="1" x14ac:dyDescent="0.25"/>
    <row r="19512" s="3" customFormat="1" x14ac:dyDescent="0.25"/>
    <row r="19513" s="3" customFormat="1" x14ac:dyDescent="0.25"/>
    <row r="19514" s="3" customFormat="1" x14ac:dyDescent="0.25"/>
    <row r="19515" s="3" customFormat="1" x14ac:dyDescent="0.25"/>
    <row r="19516" s="3" customFormat="1" x14ac:dyDescent="0.25"/>
    <row r="19517" s="3" customFormat="1" x14ac:dyDescent="0.25"/>
    <row r="19518" s="3" customFormat="1" x14ac:dyDescent="0.25"/>
    <row r="19519" s="3" customFormat="1" x14ac:dyDescent="0.25"/>
    <row r="19520" s="3" customFormat="1" x14ac:dyDescent="0.25"/>
    <row r="19521" s="3" customFormat="1" x14ac:dyDescent="0.25"/>
    <row r="19522" s="3" customFormat="1" x14ac:dyDescent="0.25"/>
    <row r="19523" s="3" customFormat="1" x14ac:dyDescent="0.25"/>
    <row r="19524" s="3" customFormat="1" x14ac:dyDescent="0.25"/>
    <row r="19525" s="3" customFormat="1" x14ac:dyDescent="0.25"/>
    <row r="19526" s="3" customFormat="1" x14ac:dyDescent="0.25"/>
    <row r="19527" s="3" customFormat="1" x14ac:dyDescent="0.25"/>
    <row r="19528" s="3" customFormat="1" x14ac:dyDescent="0.25"/>
    <row r="19529" s="3" customFormat="1" x14ac:dyDescent="0.25"/>
    <row r="19530" s="3" customFormat="1" x14ac:dyDescent="0.25"/>
    <row r="19531" s="3" customFormat="1" x14ac:dyDescent="0.25"/>
    <row r="19532" s="3" customFormat="1" x14ac:dyDescent="0.25"/>
    <row r="19533" s="3" customFormat="1" x14ac:dyDescent="0.25"/>
    <row r="19534" s="3" customFormat="1" x14ac:dyDescent="0.25"/>
    <row r="19535" s="3" customFormat="1" x14ac:dyDescent="0.25"/>
    <row r="19536" s="3" customFormat="1" x14ac:dyDescent="0.25"/>
    <row r="19537" s="3" customFormat="1" x14ac:dyDescent="0.25"/>
    <row r="19538" s="3" customFormat="1" x14ac:dyDescent="0.25"/>
    <row r="19539" s="3" customFormat="1" x14ac:dyDescent="0.25"/>
    <row r="19540" s="3" customFormat="1" x14ac:dyDescent="0.25"/>
    <row r="19541" s="3" customFormat="1" x14ac:dyDescent="0.25"/>
    <row r="19542" s="3" customFormat="1" x14ac:dyDescent="0.25"/>
    <row r="19543" s="3" customFormat="1" x14ac:dyDescent="0.25"/>
    <row r="19544" s="3" customFormat="1" x14ac:dyDescent="0.25"/>
    <row r="19545" s="3" customFormat="1" x14ac:dyDescent="0.25"/>
    <row r="19546" s="3" customFormat="1" x14ac:dyDescent="0.25"/>
    <row r="19547" s="3" customFormat="1" x14ac:dyDescent="0.25"/>
    <row r="19548" s="3" customFormat="1" x14ac:dyDescent="0.25"/>
    <row r="19549" s="3" customFormat="1" x14ac:dyDescent="0.25"/>
    <row r="19550" s="3" customFormat="1" x14ac:dyDescent="0.25"/>
    <row r="19551" s="3" customFormat="1" x14ac:dyDescent="0.25"/>
    <row r="19552" s="3" customFormat="1" x14ac:dyDescent="0.25"/>
    <row r="19553" s="3" customFormat="1" x14ac:dyDescent="0.25"/>
    <row r="19554" s="3" customFormat="1" x14ac:dyDescent="0.25"/>
    <row r="19555" s="3" customFormat="1" x14ac:dyDescent="0.25"/>
    <row r="19556" s="3" customFormat="1" x14ac:dyDescent="0.25"/>
    <row r="19557" s="3" customFormat="1" x14ac:dyDescent="0.25"/>
    <row r="19558" s="3" customFormat="1" x14ac:dyDescent="0.25"/>
    <row r="19559" s="3" customFormat="1" x14ac:dyDescent="0.25"/>
    <row r="19560" s="3" customFormat="1" x14ac:dyDescent="0.25"/>
    <row r="19561" s="3" customFormat="1" x14ac:dyDescent="0.25"/>
    <row r="19562" s="3" customFormat="1" x14ac:dyDescent="0.25"/>
    <row r="19563" s="3" customFormat="1" x14ac:dyDescent="0.25"/>
    <row r="19564" s="3" customFormat="1" x14ac:dyDescent="0.25"/>
    <row r="19565" s="3" customFormat="1" x14ac:dyDescent="0.25"/>
    <row r="19566" s="3" customFormat="1" x14ac:dyDescent="0.25"/>
    <row r="19567" s="3" customFormat="1" x14ac:dyDescent="0.25"/>
    <row r="19568" s="3" customFormat="1" x14ac:dyDescent="0.25"/>
    <row r="19569" s="3" customFormat="1" x14ac:dyDescent="0.25"/>
    <row r="19570" s="3" customFormat="1" x14ac:dyDescent="0.25"/>
    <row r="19571" s="3" customFormat="1" x14ac:dyDescent="0.25"/>
    <row r="19572" s="3" customFormat="1" x14ac:dyDescent="0.25"/>
    <row r="19573" s="3" customFormat="1" x14ac:dyDescent="0.25"/>
    <row r="19574" s="3" customFormat="1" x14ac:dyDescent="0.25"/>
    <row r="19575" s="3" customFormat="1" x14ac:dyDescent="0.25"/>
    <row r="19576" s="3" customFormat="1" x14ac:dyDescent="0.25"/>
    <row r="19577" s="3" customFormat="1" x14ac:dyDescent="0.25"/>
    <row r="19578" s="3" customFormat="1" x14ac:dyDescent="0.25"/>
    <row r="19579" s="3" customFormat="1" x14ac:dyDescent="0.25"/>
    <row r="19580" s="3" customFormat="1" x14ac:dyDescent="0.25"/>
    <row r="19581" s="3" customFormat="1" x14ac:dyDescent="0.25"/>
    <row r="19582" s="3" customFormat="1" x14ac:dyDescent="0.25"/>
    <row r="19583" s="3" customFormat="1" x14ac:dyDescent="0.25"/>
    <row r="19584" s="3" customFormat="1" x14ac:dyDescent="0.25"/>
    <row r="19585" s="3" customFormat="1" x14ac:dyDescent="0.25"/>
    <row r="19586" s="3" customFormat="1" x14ac:dyDescent="0.25"/>
    <row r="19587" s="3" customFormat="1" x14ac:dyDescent="0.25"/>
    <row r="19588" s="3" customFormat="1" x14ac:dyDescent="0.25"/>
    <row r="19589" s="3" customFormat="1" x14ac:dyDescent="0.25"/>
    <row r="19590" s="3" customFormat="1" x14ac:dyDescent="0.25"/>
    <row r="19591" s="3" customFormat="1" x14ac:dyDescent="0.25"/>
    <row r="19592" s="3" customFormat="1" x14ac:dyDescent="0.25"/>
    <row r="19593" s="3" customFormat="1" x14ac:dyDescent="0.25"/>
    <row r="19594" s="3" customFormat="1" x14ac:dyDescent="0.25"/>
    <row r="19595" s="3" customFormat="1" x14ac:dyDescent="0.25"/>
    <row r="19596" s="3" customFormat="1" x14ac:dyDescent="0.25"/>
    <row r="19597" s="3" customFormat="1" x14ac:dyDescent="0.25"/>
    <row r="19598" s="3" customFormat="1" x14ac:dyDescent="0.25"/>
    <row r="19599" s="3" customFormat="1" x14ac:dyDescent="0.25"/>
    <row r="19600" s="3" customFormat="1" x14ac:dyDescent="0.25"/>
    <row r="19601" s="3" customFormat="1" x14ac:dyDescent="0.25"/>
    <row r="19602" s="3" customFormat="1" x14ac:dyDescent="0.25"/>
    <row r="19603" s="3" customFormat="1" x14ac:dyDescent="0.25"/>
    <row r="19604" s="3" customFormat="1" x14ac:dyDescent="0.25"/>
    <row r="19605" s="3" customFormat="1" x14ac:dyDescent="0.25"/>
    <row r="19606" s="3" customFormat="1" x14ac:dyDescent="0.25"/>
    <row r="19607" s="3" customFormat="1" x14ac:dyDescent="0.25"/>
    <row r="19608" s="3" customFormat="1" x14ac:dyDescent="0.25"/>
    <row r="19609" s="3" customFormat="1" x14ac:dyDescent="0.25"/>
    <row r="19610" s="3" customFormat="1" x14ac:dyDescent="0.25"/>
    <row r="19611" s="3" customFormat="1" x14ac:dyDescent="0.25"/>
    <row r="19612" s="3" customFormat="1" x14ac:dyDescent="0.25"/>
    <row r="19613" s="3" customFormat="1" x14ac:dyDescent="0.25"/>
    <row r="19614" s="3" customFormat="1" x14ac:dyDescent="0.25"/>
    <row r="19615" s="3" customFormat="1" x14ac:dyDescent="0.25"/>
    <row r="19616" s="3" customFormat="1" x14ac:dyDescent="0.25"/>
    <row r="19617" s="3" customFormat="1" x14ac:dyDescent="0.25"/>
    <row r="19618" s="3" customFormat="1" x14ac:dyDescent="0.25"/>
    <row r="19619" s="3" customFormat="1" x14ac:dyDescent="0.25"/>
    <row r="19620" s="3" customFormat="1" x14ac:dyDescent="0.25"/>
    <row r="19621" s="3" customFormat="1" x14ac:dyDescent="0.25"/>
    <row r="19622" s="3" customFormat="1" x14ac:dyDescent="0.25"/>
    <row r="19623" s="3" customFormat="1" x14ac:dyDescent="0.25"/>
    <row r="19624" s="3" customFormat="1" x14ac:dyDescent="0.25"/>
    <row r="19625" s="3" customFormat="1" x14ac:dyDescent="0.25"/>
    <row r="19626" s="3" customFormat="1" x14ac:dyDescent="0.25"/>
    <row r="19627" s="3" customFormat="1" x14ac:dyDescent="0.25"/>
    <row r="19628" s="3" customFormat="1" x14ac:dyDescent="0.25"/>
    <row r="19629" s="3" customFormat="1" x14ac:dyDescent="0.25"/>
    <row r="19630" s="3" customFormat="1" x14ac:dyDescent="0.25"/>
    <row r="19631" s="3" customFormat="1" x14ac:dyDescent="0.25"/>
    <row r="19632" s="3" customFormat="1" x14ac:dyDescent="0.25"/>
    <row r="19633" s="3" customFormat="1" x14ac:dyDescent="0.25"/>
    <row r="19634" s="3" customFormat="1" x14ac:dyDescent="0.25"/>
    <row r="19635" s="3" customFormat="1" x14ac:dyDescent="0.25"/>
    <row r="19636" s="3" customFormat="1" x14ac:dyDescent="0.25"/>
    <row r="19637" s="3" customFormat="1" x14ac:dyDescent="0.25"/>
    <row r="19638" s="3" customFormat="1" x14ac:dyDescent="0.25"/>
    <row r="19639" s="3" customFormat="1" x14ac:dyDescent="0.25"/>
    <row r="19640" s="3" customFormat="1" x14ac:dyDescent="0.25"/>
    <row r="19641" s="3" customFormat="1" x14ac:dyDescent="0.25"/>
    <row r="19642" s="3" customFormat="1" x14ac:dyDescent="0.25"/>
    <row r="19643" s="3" customFormat="1" x14ac:dyDescent="0.25"/>
    <row r="19644" s="3" customFormat="1" x14ac:dyDescent="0.25"/>
    <row r="19645" s="3" customFormat="1" x14ac:dyDescent="0.25"/>
    <row r="19646" s="3" customFormat="1" x14ac:dyDescent="0.25"/>
    <row r="19647" s="3" customFormat="1" x14ac:dyDescent="0.25"/>
    <row r="19648" s="3" customFormat="1" x14ac:dyDescent="0.25"/>
    <row r="19649" s="3" customFormat="1" x14ac:dyDescent="0.25"/>
    <row r="19650" s="3" customFormat="1" x14ac:dyDescent="0.25"/>
    <row r="19651" s="3" customFormat="1" x14ac:dyDescent="0.25"/>
    <row r="19652" s="3" customFormat="1" x14ac:dyDescent="0.25"/>
    <row r="19653" s="3" customFormat="1" x14ac:dyDescent="0.25"/>
    <row r="19654" s="3" customFormat="1" x14ac:dyDescent="0.25"/>
    <row r="19655" s="3" customFormat="1" x14ac:dyDescent="0.25"/>
    <row r="19656" s="3" customFormat="1" x14ac:dyDescent="0.25"/>
    <row r="19657" s="3" customFormat="1" x14ac:dyDescent="0.25"/>
    <row r="19658" s="3" customFormat="1" x14ac:dyDescent="0.25"/>
    <row r="19659" s="3" customFormat="1" x14ac:dyDescent="0.25"/>
    <row r="19660" s="3" customFormat="1" x14ac:dyDescent="0.25"/>
    <row r="19661" s="3" customFormat="1" x14ac:dyDescent="0.25"/>
    <row r="19662" s="3" customFormat="1" x14ac:dyDescent="0.25"/>
    <row r="19663" s="3" customFormat="1" x14ac:dyDescent="0.25"/>
    <row r="19664" s="3" customFormat="1" x14ac:dyDescent="0.25"/>
    <row r="19665" s="3" customFormat="1" x14ac:dyDescent="0.25"/>
    <row r="19666" s="3" customFormat="1" x14ac:dyDescent="0.25"/>
    <row r="19667" s="3" customFormat="1" x14ac:dyDescent="0.25"/>
    <row r="19668" s="3" customFormat="1" x14ac:dyDescent="0.25"/>
    <row r="19669" s="3" customFormat="1" x14ac:dyDescent="0.25"/>
    <row r="19670" s="3" customFormat="1" x14ac:dyDescent="0.25"/>
    <row r="19671" s="3" customFormat="1" x14ac:dyDescent="0.25"/>
    <row r="19672" s="3" customFormat="1" x14ac:dyDescent="0.25"/>
    <row r="19673" s="3" customFormat="1" x14ac:dyDescent="0.25"/>
    <row r="19674" s="3" customFormat="1" x14ac:dyDescent="0.25"/>
    <row r="19675" s="3" customFormat="1" x14ac:dyDescent="0.25"/>
    <row r="19676" s="3" customFormat="1" x14ac:dyDescent="0.25"/>
    <row r="19677" s="3" customFormat="1" x14ac:dyDescent="0.25"/>
    <row r="19678" s="3" customFormat="1" x14ac:dyDescent="0.25"/>
    <row r="19679" s="3" customFormat="1" x14ac:dyDescent="0.25"/>
    <row r="19680" s="3" customFormat="1" x14ac:dyDescent="0.25"/>
    <row r="19681" s="3" customFormat="1" x14ac:dyDescent="0.25"/>
    <row r="19682" s="3" customFormat="1" x14ac:dyDescent="0.25"/>
    <row r="19683" s="3" customFormat="1" x14ac:dyDescent="0.25"/>
    <row r="19684" s="3" customFormat="1" x14ac:dyDescent="0.25"/>
    <row r="19685" s="3" customFormat="1" x14ac:dyDescent="0.25"/>
    <row r="19686" s="3" customFormat="1" x14ac:dyDescent="0.25"/>
    <row r="19687" s="3" customFormat="1" x14ac:dyDescent="0.25"/>
    <row r="19688" s="3" customFormat="1" x14ac:dyDescent="0.25"/>
    <row r="19689" s="3" customFormat="1" x14ac:dyDescent="0.25"/>
    <row r="19690" s="3" customFormat="1" x14ac:dyDescent="0.25"/>
    <row r="19691" s="3" customFormat="1" x14ac:dyDescent="0.25"/>
    <row r="19692" s="3" customFormat="1" x14ac:dyDescent="0.25"/>
    <row r="19693" s="3" customFormat="1" x14ac:dyDescent="0.25"/>
    <row r="19694" s="3" customFormat="1" x14ac:dyDescent="0.25"/>
    <row r="19695" s="3" customFormat="1" x14ac:dyDescent="0.25"/>
    <row r="19696" s="3" customFormat="1" x14ac:dyDescent="0.25"/>
    <row r="19697" s="3" customFormat="1" x14ac:dyDescent="0.25"/>
    <row r="19698" s="3" customFormat="1" x14ac:dyDescent="0.25"/>
    <row r="19699" s="3" customFormat="1" x14ac:dyDescent="0.25"/>
    <row r="19700" s="3" customFormat="1" x14ac:dyDescent="0.25"/>
    <row r="19701" s="3" customFormat="1" x14ac:dyDescent="0.25"/>
    <row r="19702" s="3" customFormat="1" x14ac:dyDescent="0.25"/>
    <row r="19703" s="3" customFormat="1" x14ac:dyDescent="0.25"/>
    <row r="19704" s="3" customFormat="1" x14ac:dyDescent="0.25"/>
    <row r="19705" s="3" customFormat="1" x14ac:dyDescent="0.25"/>
    <row r="19706" s="3" customFormat="1" x14ac:dyDescent="0.25"/>
    <row r="19707" s="3" customFormat="1" x14ac:dyDescent="0.25"/>
    <row r="19708" s="3" customFormat="1" x14ac:dyDescent="0.25"/>
    <row r="19709" s="3" customFormat="1" x14ac:dyDescent="0.25"/>
    <row r="19710" s="3" customFormat="1" x14ac:dyDescent="0.25"/>
    <row r="19711" s="3" customFormat="1" x14ac:dyDescent="0.25"/>
    <row r="19712" s="3" customFormat="1" x14ac:dyDescent="0.25"/>
    <row r="19713" s="3" customFormat="1" x14ac:dyDescent="0.25"/>
    <row r="19714" s="3" customFormat="1" x14ac:dyDescent="0.25"/>
    <row r="19715" s="3" customFormat="1" x14ac:dyDescent="0.25"/>
    <row r="19716" s="3" customFormat="1" x14ac:dyDescent="0.25"/>
    <row r="19717" s="3" customFormat="1" x14ac:dyDescent="0.25"/>
    <row r="19718" s="3" customFormat="1" x14ac:dyDescent="0.25"/>
    <row r="19719" s="3" customFormat="1" x14ac:dyDescent="0.25"/>
    <row r="19720" s="3" customFormat="1" x14ac:dyDescent="0.25"/>
    <row r="19721" s="3" customFormat="1" x14ac:dyDescent="0.25"/>
    <row r="19722" s="3" customFormat="1" x14ac:dyDescent="0.25"/>
    <row r="19723" s="3" customFormat="1" x14ac:dyDescent="0.25"/>
    <row r="19724" s="3" customFormat="1" x14ac:dyDescent="0.25"/>
    <row r="19725" s="3" customFormat="1" x14ac:dyDescent="0.25"/>
    <row r="19726" s="3" customFormat="1" x14ac:dyDescent="0.25"/>
    <row r="19727" s="3" customFormat="1" x14ac:dyDescent="0.25"/>
    <row r="19728" s="3" customFormat="1" x14ac:dyDescent="0.25"/>
    <row r="19729" s="3" customFormat="1" x14ac:dyDescent="0.25"/>
    <row r="19730" s="3" customFormat="1" x14ac:dyDescent="0.25"/>
    <row r="19731" s="3" customFormat="1" x14ac:dyDescent="0.25"/>
    <row r="19732" s="3" customFormat="1" x14ac:dyDescent="0.25"/>
    <row r="19733" s="3" customFormat="1" x14ac:dyDescent="0.25"/>
    <row r="19734" s="3" customFormat="1" x14ac:dyDescent="0.25"/>
    <row r="19735" s="3" customFormat="1" x14ac:dyDescent="0.25"/>
    <row r="19736" s="3" customFormat="1" x14ac:dyDescent="0.25"/>
    <row r="19737" s="3" customFormat="1" x14ac:dyDescent="0.25"/>
    <row r="19738" s="3" customFormat="1" x14ac:dyDescent="0.25"/>
    <row r="19739" s="3" customFormat="1" x14ac:dyDescent="0.25"/>
    <row r="19740" s="3" customFormat="1" x14ac:dyDescent="0.25"/>
    <row r="19741" s="3" customFormat="1" x14ac:dyDescent="0.25"/>
    <row r="19742" s="3" customFormat="1" x14ac:dyDescent="0.25"/>
    <row r="19743" s="3" customFormat="1" x14ac:dyDescent="0.25"/>
    <row r="19744" s="3" customFormat="1" x14ac:dyDescent="0.25"/>
    <row r="19745" s="3" customFormat="1" x14ac:dyDescent="0.25"/>
    <row r="19746" s="3" customFormat="1" x14ac:dyDescent="0.25"/>
    <row r="19747" s="3" customFormat="1" x14ac:dyDescent="0.25"/>
    <row r="19748" s="3" customFormat="1" x14ac:dyDescent="0.25"/>
    <row r="19749" s="3" customFormat="1" x14ac:dyDescent="0.25"/>
    <row r="19750" s="3" customFormat="1" x14ac:dyDescent="0.25"/>
    <row r="19751" s="3" customFormat="1" x14ac:dyDescent="0.25"/>
    <row r="19752" s="3" customFormat="1" x14ac:dyDescent="0.25"/>
    <row r="19753" s="3" customFormat="1" x14ac:dyDescent="0.25"/>
    <row r="19754" s="3" customFormat="1" x14ac:dyDescent="0.25"/>
    <row r="19755" s="3" customFormat="1" x14ac:dyDescent="0.25"/>
    <row r="19756" s="3" customFormat="1" x14ac:dyDescent="0.25"/>
    <row r="19757" s="3" customFormat="1" x14ac:dyDescent="0.25"/>
    <row r="19758" s="3" customFormat="1" x14ac:dyDescent="0.25"/>
    <row r="19759" s="3" customFormat="1" x14ac:dyDescent="0.25"/>
    <row r="19760" s="3" customFormat="1" x14ac:dyDescent="0.25"/>
    <row r="19761" s="3" customFormat="1" x14ac:dyDescent="0.25"/>
    <row r="19762" s="3" customFormat="1" x14ac:dyDescent="0.25"/>
    <row r="19763" s="3" customFormat="1" x14ac:dyDescent="0.25"/>
    <row r="19764" s="3" customFormat="1" x14ac:dyDescent="0.25"/>
    <row r="19765" s="3" customFormat="1" x14ac:dyDescent="0.25"/>
    <row r="19766" s="3" customFormat="1" x14ac:dyDescent="0.25"/>
    <row r="19767" s="3" customFormat="1" x14ac:dyDescent="0.25"/>
    <row r="19768" s="3" customFormat="1" x14ac:dyDescent="0.25"/>
    <row r="19769" s="3" customFormat="1" x14ac:dyDescent="0.25"/>
    <row r="19770" s="3" customFormat="1" x14ac:dyDescent="0.25"/>
    <row r="19771" s="3" customFormat="1" x14ac:dyDescent="0.25"/>
    <row r="19772" s="3" customFormat="1" x14ac:dyDescent="0.25"/>
    <row r="19773" s="3" customFormat="1" x14ac:dyDescent="0.25"/>
    <row r="19774" s="3" customFormat="1" x14ac:dyDescent="0.25"/>
    <row r="19775" s="3" customFormat="1" x14ac:dyDescent="0.25"/>
    <row r="19776" s="3" customFormat="1" x14ac:dyDescent="0.25"/>
    <row r="19777" s="3" customFormat="1" x14ac:dyDescent="0.25"/>
    <row r="19778" s="3" customFormat="1" x14ac:dyDescent="0.25"/>
    <row r="19779" s="3" customFormat="1" x14ac:dyDescent="0.25"/>
    <row r="19780" s="3" customFormat="1" x14ac:dyDescent="0.25"/>
    <row r="19781" s="3" customFormat="1" x14ac:dyDescent="0.25"/>
    <row r="19782" s="3" customFormat="1" x14ac:dyDescent="0.25"/>
    <row r="19783" s="3" customFormat="1" x14ac:dyDescent="0.25"/>
    <row r="19784" s="3" customFormat="1" x14ac:dyDescent="0.25"/>
    <row r="19785" s="3" customFormat="1" x14ac:dyDescent="0.25"/>
    <row r="19786" s="3" customFormat="1" x14ac:dyDescent="0.25"/>
    <row r="19787" s="3" customFormat="1" x14ac:dyDescent="0.25"/>
    <row r="19788" s="3" customFormat="1" x14ac:dyDescent="0.25"/>
    <row r="19789" s="3" customFormat="1" x14ac:dyDescent="0.25"/>
    <row r="19790" s="3" customFormat="1" x14ac:dyDescent="0.25"/>
    <row r="19791" s="3" customFormat="1" x14ac:dyDescent="0.25"/>
    <row r="19792" s="3" customFormat="1" x14ac:dyDescent="0.25"/>
    <row r="19793" s="3" customFormat="1" x14ac:dyDescent="0.25"/>
    <row r="19794" s="3" customFormat="1" x14ac:dyDescent="0.25"/>
    <row r="19795" s="3" customFormat="1" x14ac:dyDescent="0.25"/>
    <row r="19796" s="3" customFormat="1" x14ac:dyDescent="0.25"/>
    <row r="19797" s="3" customFormat="1" x14ac:dyDescent="0.25"/>
    <row r="19798" s="3" customFormat="1" x14ac:dyDescent="0.25"/>
    <row r="19799" s="3" customFormat="1" x14ac:dyDescent="0.25"/>
    <row r="19800" s="3" customFormat="1" x14ac:dyDescent="0.25"/>
    <row r="19801" s="3" customFormat="1" x14ac:dyDescent="0.25"/>
    <row r="19802" s="3" customFormat="1" x14ac:dyDescent="0.25"/>
    <row r="19803" s="3" customFormat="1" x14ac:dyDescent="0.25"/>
    <row r="19804" s="3" customFormat="1" x14ac:dyDescent="0.25"/>
    <row r="19805" s="3" customFormat="1" x14ac:dyDescent="0.25"/>
    <row r="19806" s="3" customFormat="1" x14ac:dyDescent="0.25"/>
    <row r="19807" s="3" customFormat="1" x14ac:dyDescent="0.25"/>
    <row r="19808" s="3" customFormat="1" x14ac:dyDescent="0.25"/>
    <row r="19809" s="3" customFormat="1" x14ac:dyDescent="0.25"/>
    <row r="19810" s="3" customFormat="1" x14ac:dyDescent="0.25"/>
    <row r="19811" s="3" customFormat="1" x14ac:dyDescent="0.25"/>
    <row r="19812" s="3" customFormat="1" x14ac:dyDescent="0.25"/>
    <row r="19813" s="3" customFormat="1" x14ac:dyDescent="0.25"/>
    <row r="19814" s="3" customFormat="1" x14ac:dyDescent="0.25"/>
    <row r="19815" s="3" customFormat="1" x14ac:dyDescent="0.25"/>
    <row r="19816" s="3" customFormat="1" x14ac:dyDescent="0.25"/>
    <row r="19817" s="3" customFormat="1" x14ac:dyDescent="0.25"/>
    <row r="19818" s="3" customFormat="1" x14ac:dyDescent="0.25"/>
    <row r="19819" s="3" customFormat="1" x14ac:dyDescent="0.25"/>
    <row r="19820" s="3" customFormat="1" x14ac:dyDescent="0.25"/>
    <row r="19821" s="3" customFormat="1" x14ac:dyDescent="0.25"/>
    <row r="19822" s="3" customFormat="1" x14ac:dyDescent="0.25"/>
    <row r="19823" s="3" customFormat="1" x14ac:dyDescent="0.25"/>
    <row r="19824" s="3" customFormat="1" x14ac:dyDescent="0.25"/>
    <row r="19825" s="3" customFormat="1" x14ac:dyDescent="0.25"/>
    <row r="19826" s="3" customFormat="1" x14ac:dyDescent="0.25"/>
    <row r="19827" s="3" customFormat="1" x14ac:dyDescent="0.25"/>
    <row r="19828" s="3" customFormat="1" x14ac:dyDescent="0.25"/>
    <row r="19829" s="3" customFormat="1" x14ac:dyDescent="0.25"/>
    <row r="19830" s="3" customFormat="1" x14ac:dyDescent="0.25"/>
    <row r="19831" s="3" customFormat="1" x14ac:dyDescent="0.25"/>
    <row r="19832" s="3" customFormat="1" x14ac:dyDescent="0.25"/>
    <row r="19833" s="3" customFormat="1" x14ac:dyDescent="0.25"/>
    <row r="19834" s="3" customFormat="1" x14ac:dyDescent="0.25"/>
    <row r="19835" s="3" customFormat="1" x14ac:dyDescent="0.25"/>
    <row r="19836" s="3" customFormat="1" x14ac:dyDescent="0.25"/>
    <row r="19837" s="3" customFormat="1" x14ac:dyDescent="0.25"/>
    <row r="19838" s="3" customFormat="1" x14ac:dyDescent="0.25"/>
    <row r="19839" s="3" customFormat="1" x14ac:dyDescent="0.25"/>
    <row r="19840" s="3" customFormat="1" x14ac:dyDescent="0.25"/>
    <row r="19841" s="3" customFormat="1" x14ac:dyDescent="0.25"/>
    <row r="19842" s="3" customFormat="1" x14ac:dyDescent="0.25"/>
    <row r="19843" s="3" customFormat="1" x14ac:dyDescent="0.25"/>
    <row r="19844" s="3" customFormat="1" x14ac:dyDescent="0.25"/>
    <row r="19845" s="3" customFormat="1" x14ac:dyDescent="0.25"/>
    <row r="19846" s="3" customFormat="1" x14ac:dyDescent="0.25"/>
    <row r="19847" s="3" customFormat="1" x14ac:dyDescent="0.25"/>
    <row r="19848" s="3" customFormat="1" x14ac:dyDescent="0.25"/>
    <row r="19849" s="3" customFormat="1" x14ac:dyDescent="0.25"/>
    <row r="19850" s="3" customFormat="1" x14ac:dyDescent="0.25"/>
    <row r="19851" s="3" customFormat="1" x14ac:dyDescent="0.25"/>
    <row r="19852" s="3" customFormat="1" x14ac:dyDescent="0.25"/>
    <row r="19853" s="3" customFormat="1" x14ac:dyDescent="0.25"/>
    <row r="19854" s="3" customFormat="1" x14ac:dyDescent="0.25"/>
    <row r="19855" s="3" customFormat="1" x14ac:dyDescent="0.25"/>
    <row r="19856" s="3" customFormat="1" x14ac:dyDescent="0.25"/>
    <row r="19857" s="3" customFormat="1" x14ac:dyDescent="0.25"/>
    <row r="19858" s="3" customFormat="1" x14ac:dyDescent="0.25"/>
    <row r="19859" s="3" customFormat="1" x14ac:dyDescent="0.25"/>
    <row r="19860" s="3" customFormat="1" x14ac:dyDescent="0.25"/>
    <row r="19861" s="3" customFormat="1" x14ac:dyDescent="0.25"/>
    <row r="19862" s="3" customFormat="1" x14ac:dyDescent="0.25"/>
    <row r="19863" s="3" customFormat="1" x14ac:dyDescent="0.25"/>
    <row r="19864" s="3" customFormat="1" x14ac:dyDescent="0.25"/>
    <row r="19865" s="3" customFormat="1" x14ac:dyDescent="0.25"/>
    <row r="19866" s="3" customFormat="1" x14ac:dyDescent="0.25"/>
    <row r="19867" s="3" customFormat="1" x14ac:dyDescent="0.25"/>
    <row r="19868" s="3" customFormat="1" x14ac:dyDescent="0.25"/>
    <row r="19869" s="3" customFormat="1" x14ac:dyDescent="0.25"/>
    <row r="19870" s="3" customFormat="1" x14ac:dyDescent="0.25"/>
    <row r="19871" s="3" customFormat="1" x14ac:dyDescent="0.25"/>
    <row r="19872" s="3" customFormat="1" x14ac:dyDescent="0.25"/>
    <row r="19873" s="3" customFormat="1" x14ac:dyDescent="0.25"/>
    <row r="19874" s="3" customFormat="1" x14ac:dyDescent="0.25"/>
    <row r="19875" s="3" customFormat="1" x14ac:dyDescent="0.25"/>
    <row r="19876" s="3" customFormat="1" x14ac:dyDescent="0.25"/>
    <row r="19877" s="3" customFormat="1" x14ac:dyDescent="0.25"/>
    <row r="19878" s="3" customFormat="1" x14ac:dyDescent="0.25"/>
    <row r="19879" s="3" customFormat="1" x14ac:dyDescent="0.25"/>
    <row r="19880" s="3" customFormat="1" x14ac:dyDescent="0.25"/>
    <row r="19881" s="3" customFormat="1" x14ac:dyDescent="0.25"/>
    <row r="19882" s="3" customFormat="1" x14ac:dyDescent="0.25"/>
    <row r="19883" s="3" customFormat="1" x14ac:dyDescent="0.25"/>
    <row r="19884" s="3" customFormat="1" x14ac:dyDescent="0.25"/>
    <row r="19885" s="3" customFormat="1" x14ac:dyDescent="0.25"/>
    <row r="19886" s="3" customFormat="1" x14ac:dyDescent="0.25"/>
    <row r="19887" s="3" customFormat="1" x14ac:dyDescent="0.25"/>
    <row r="19888" s="3" customFormat="1" x14ac:dyDescent="0.25"/>
    <row r="19889" s="3" customFormat="1" x14ac:dyDescent="0.25"/>
    <row r="19890" s="3" customFormat="1" x14ac:dyDescent="0.25"/>
    <row r="19891" s="3" customFormat="1" x14ac:dyDescent="0.25"/>
    <row r="19892" s="3" customFormat="1" x14ac:dyDescent="0.25"/>
    <row r="19893" s="3" customFormat="1" x14ac:dyDescent="0.25"/>
    <row r="19894" s="3" customFormat="1" x14ac:dyDescent="0.25"/>
    <row r="19895" s="3" customFormat="1" x14ac:dyDescent="0.25"/>
    <row r="19896" s="3" customFormat="1" x14ac:dyDescent="0.25"/>
    <row r="19897" s="3" customFormat="1" x14ac:dyDescent="0.25"/>
    <row r="19898" s="3" customFormat="1" x14ac:dyDescent="0.25"/>
    <row r="19899" s="3" customFormat="1" x14ac:dyDescent="0.25"/>
    <row r="19900" s="3" customFormat="1" x14ac:dyDescent="0.25"/>
    <row r="19901" s="3" customFormat="1" x14ac:dyDescent="0.25"/>
    <row r="19902" s="3" customFormat="1" x14ac:dyDescent="0.25"/>
    <row r="19903" s="3" customFormat="1" x14ac:dyDescent="0.25"/>
    <row r="19904" s="3" customFormat="1" x14ac:dyDescent="0.25"/>
    <row r="19905" s="3" customFormat="1" x14ac:dyDescent="0.25"/>
    <row r="19906" s="3" customFormat="1" x14ac:dyDescent="0.25"/>
    <row r="19907" s="3" customFormat="1" x14ac:dyDescent="0.25"/>
    <row r="19908" s="3" customFormat="1" x14ac:dyDescent="0.25"/>
    <row r="19909" s="3" customFormat="1" x14ac:dyDescent="0.25"/>
    <row r="19910" s="3" customFormat="1" x14ac:dyDescent="0.25"/>
    <row r="19911" s="3" customFormat="1" x14ac:dyDescent="0.25"/>
    <row r="19912" s="3" customFormat="1" x14ac:dyDescent="0.25"/>
    <row r="19913" s="3" customFormat="1" x14ac:dyDescent="0.25"/>
    <row r="19914" s="3" customFormat="1" x14ac:dyDescent="0.25"/>
    <row r="19915" s="3" customFormat="1" x14ac:dyDescent="0.25"/>
    <row r="19916" s="3" customFormat="1" x14ac:dyDescent="0.25"/>
    <row r="19917" s="3" customFormat="1" x14ac:dyDescent="0.25"/>
    <row r="19918" s="3" customFormat="1" x14ac:dyDescent="0.25"/>
    <row r="19919" s="3" customFormat="1" x14ac:dyDescent="0.25"/>
    <row r="19920" s="3" customFormat="1" x14ac:dyDescent="0.25"/>
    <row r="19921" s="3" customFormat="1" x14ac:dyDescent="0.25"/>
    <row r="19922" s="3" customFormat="1" x14ac:dyDescent="0.25"/>
    <row r="19923" s="3" customFormat="1" x14ac:dyDescent="0.25"/>
    <row r="19924" s="3" customFormat="1" x14ac:dyDescent="0.25"/>
    <row r="19925" s="3" customFormat="1" x14ac:dyDescent="0.25"/>
    <row r="19926" s="3" customFormat="1" x14ac:dyDescent="0.25"/>
    <row r="19927" s="3" customFormat="1" x14ac:dyDescent="0.25"/>
    <row r="19928" s="3" customFormat="1" x14ac:dyDescent="0.25"/>
    <row r="19929" s="3" customFormat="1" x14ac:dyDescent="0.25"/>
    <row r="19930" s="3" customFormat="1" x14ac:dyDescent="0.25"/>
    <row r="19931" s="3" customFormat="1" x14ac:dyDescent="0.25"/>
    <row r="19932" s="3" customFormat="1" x14ac:dyDescent="0.25"/>
    <row r="19933" s="3" customFormat="1" x14ac:dyDescent="0.25"/>
    <row r="19934" s="3" customFormat="1" x14ac:dyDescent="0.25"/>
    <row r="19935" s="3" customFormat="1" x14ac:dyDescent="0.25"/>
    <row r="19936" s="3" customFormat="1" x14ac:dyDescent="0.25"/>
    <row r="19937" s="3" customFormat="1" x14ac:dyDescent="0.25"/>
    <row r="19938" s="3" customFormat="1" x14ac:dyDescent="0.25"/>
    <row r="19939" s="3" customFormat="1" x14ac:dyDescent="0.25"/>
    <row r="19940" s="3" customFormat="1" x14ac:dyDescent="0.25"/>
    <row r="19941" s="3" customFormat="1" x14ac:dyDescent="0.25"/>
    <row r="19942" s="3" customFormat="1" x14ac:dyDescent="0.25"/>
    <row r="19943" s="3" customFormat="1" x14ac:dyDescent="0.25"/>
    <row r="19944" s="3" customFormat="1" x14ac:dyDescent="0.25"/>
    <row r="19945" s="3" customFormat="1" x14ac:dyDescent="0.25"/>
    <row r="19946" s="3" customFormat="1" x14ac:dyDescent="0.25"/>
    <row r="19947" s="3" customFormat="1" x14ac:dyDescent="0.25"/>
    <row r="19948" s="3" customFormat="1" x14ac:dyDescent="0.25"/>
    <row r="19949" s="3" customFormat="1" x14ac:dyDescent="0.25"/>
    <row r="19950" s="3" customFormat="1" x14ac:dyDescent="0.25"/>
    <row r="19951" s="3" customFormat="1" x14ac:dyDescent="0.25"/>
    <row r="19952" s="3" customFormat="1" x14ac:dyDescent="0.25"/>
    <row r="19953" s="3" customFormat="1" x14ac:dyDescent="0.25"/>
    <row r="19954" s="3" customFormat="1" x14ac:dyDescent="0.25"/>
    <row r="19955" s="3" customFormat="1" x14ac:dyDescent="0.25"/>
    <row r="19956" s="3" customFormat="1" x14ac:dyDescent="0.25"/>
    <row r="19957" s="3" customFormat="1" x14ac:dyDescent="0.25"/>
    <row r="19958" s="3" customFormat="1" x14ac:dyDescent="0.25"/>
    <row r="19959" s="3" customFormat="1" x14ac:dyDescent="0.25"/>
    <row r="19960" s="3" customFormat="1" x14ac:dyDescent="0.25"/>
    <row r="19961" s="3" customFormat="1" x14ac:dyDescent="0.25"/>
    <row r="19962" s="3" customFormat="1" x14ac:dyDescent="0.25"/>
    <row r="19963" s="3" customFormat="1" x14ac:dyDescent="0.25"/>
    <row r="19964" s="3" customFormat="1" x14ac:dyDescent="0.25"/>
    <row r="19965" s="3" customFormat="1" x14ac:dyDescent="0.25"/>
    <row r="19966" s="3" customFormat="1" x14ac:dyDescent="0.25"/>
    <row r="19967" s="3" customFormat="1" x14ac:dyDescent="0.25"/>
    <row r="19968" s="3" customFormat="1" x14ac:dyDescent="0.25"/>
    <row r="19969" s="3" customFormat="1" x14ac:dyDescent="0.25"/>
    <row r="19970" s="3" customFormat="1" x14ac:dyDescent="0.25"/>
    <row r="19971" s="3" customFormat="1" x14ac:dyDescent="0.25"/>
    <row r="19972" s="3" customFormat="1" x14ac:dyDescent="0.25"/>
    <row r="19973" s="3" customFormat="1" x14ac:dyDescent="0.25"/>
    <row r="19974" s="3" customFormat="1" x14ac:dyDescent="0.25"/>
    <row r="19975" s="3" customFormat="1" x14ac:dyDescent="0.25"/>
    <row r="19976" s="3" customFormat="1" x14ac:dyDescent="0.25"/>
    <row r="19977" s="3" customFormat="1" x14ac:dyDescent="0.25"/>
    <row r="19978" s="3" customFormat="1" x14ac:dyDescent="0.25"/>
    <row r="19979" s="3" customFormat="1" x14ac:dyDescent="0.25"/>
    <row r="19980" s="3" customFormat="1" x14ac:dyDescent="0.25"/>
    <row r="19981" s="3" customFormat="1" x14ac:dyDescent="0.25"/>
    <row r="19982" s="3" customFormat="1" x14ac:dyDescent="0.25"/>
    <row r="19983" s="3" customFormat="1" x14ac:dyDescent="0.25"/>
    <row r="19984" s="3" customFormat="1" x14ac:dyDescent="0.25"/>
    <row r="19985" s="3" customFormat="1" x14ac:dyDescent="0.25"/>
    <row r="19986" s="3" customFormat="1" x14ac:dyDescent="0.25"/>
    <row r="19987" s="3" customFormat="1" x14ac:dyDescent="0.25"/>
    <row r="19988" s="3" customFormat="1" x14ac:dyDescent="0.25"/>
    <row r="19989" s="3" customFormat="1" x14ac:dyDescent="0.25"/>
    <row r="19990" s="3" customFormat="1" x14ac:dyDescent="0.25"/>
    <row r="19991" s="3" customFormat="1" x14ac:dyDescent="0.25"/>
    <row r="19992" s="3" customFormat="1" x14ac:dyDescent="0.25"/>
    <row r="19993" s="3" customFormat="1" x14ac:dyDescent="0.25"/>
    <row r="19994" s="3" customFormat="1" x14ac:dyDescent="0.25"/>
    <row r="19995" s="3" customFormat="1" x14ac:dyDescent="0.25"/>
    <row r="19996" s="3" customFormat="1" x14ac:dyDescent="0.25"/>
    <row r="19997" s="3" customFormat="1" x14ac:dyDescent="0.25"/>
    <row r="19998" s="3" customFormat="1" x14ac:dyDescent="0.25"/>
    <row r="19999" s="3" customFormat="1" x14ac:dyDescent="0.25"/>
    <row r="20000" s="3" customFormat="1" x14ac:dyDescent="0.25"/>
    <row r="20001" s="3" customFormat="1" x14ac:dyDescent="0.25"/>
    <row r="20002" s="3" customFormat="1" x14ac:dyDescent="0.25"/>
    <row r="20003" s="3" customFormat="1" x14ac:dyDescent="0.25"/>
    <row r="20004" s="3" customFormat="1" x14ac:dyDescent="0.25"/>
    <row r="20005" s="3" customFormat="1" x14ac:dyDescent="0.25"/>
    <row r="20006" s="3" customFormat="1" x14ac:dyDescent="0.25"/>
    <row r="20007" s="3" customFormat="1" x14ac:dyDescent="0.25"/>
    <row r="20008" s="3" customFormat="1" x14ac:dyDescent="0.25"/>
    <row r="20009" s="3" customFormat="1" x14ac:dyDescent="0.25"/>
    <row r="20010" s="3" customFormat="1" x14ac:dyDescent="0.25"/>
    <row r="20011" s="3" customFormat="1" x14ac:dyDescent="0.25"/>
    <row r="20012" s="3" customFormat="1" x14ac:dyDescent="0.25"/>
    <row r="20013" s="3" customFormat="1" x14ac:dyDescent="0.25"/>
    <row r="20014" s="3" customFormat="1" x14ac:dyDescent="0.25"/>
    <row r="20015" s="3" customFormat="1" x14ac:dyDescent="0.25"/>
    <row r="20016" s="3" customFormat="1" x14ac:dyDescent="0.25"/>
    <row r="20017" s="3" customFormat="1" x14ac:dyDescent="0.25"/>
    <row r="20018" s="3" customFormat="1" x14ac:dyDescent="0.25"/>
    <row r="20019" s="3" customFormat="1" x14ac:dyDescent="0.25"/>
    <row r="20020" s="3" customFormat="1" x14ac:dyDescent="0.25"/>
    <row r="20021" s="3" customFormat="1" x14ac:dyDescent="0.25"/>
    <row r="20022" s="3" customFormat="1" x14ac:dyDescent="0.25"/>
    <row r="20023" s="3" customFormat="1" x14ac:dyDescent="0.25"/>
    <row r="20024" s="3" customFormat="1" x14ac:dyDescent="0.25"/>
    <row r="20025" s="3" customFormat="1" x14ac:dyDescent="0.25"/>
    <row r="20026" s="3" customFormat="1" x14ac:dyDescent="0.25"/>
    <row r="20027" s="3" customFormat="1" x14ac:dyDescent="0.25"/>
    <row r="20028" s="3" customFormat="1" x14ac:dyDescent="0.25"/>
    <row r="20029" s="3" customFormat="1" x14ac:dyDescent="0.25"/>
    <row r="20030" s="3" customFormat="1" x14ac:dyDescent="0.25"/>
    <row r="20031" s="3" customFormat="1" x14ac:dyDescent="0.25"/>
    <row r="20032" s="3" customFormat="1" x14ac:dyDescent="0.25"/>
    <row r="20033" s="3" customFormat="1" x14ac:dyDescent="0.25"/>
    <row r="20034" s="3" customFormat="1" x14ac:dyDescent="0.25"/>
    <row r="20035" s="3" customFormat="1" x14ac:dyDescent="0.25"/>
    <row r="20036" s="3" customFormat="1" x14ac:dyDescent="0.25"/>
    <row r="20037" s="3" customFormat="1" x14ac:dyDescent="0.25"/>
    <row r="20038" s="3" customFormat="1" x14ac:dyDescent="0.25"/>
    <row r="20039" s="3" customFormat="1" x14ac:dyDescent="0.25"/>
    <row r="20040" s="3" customFormat="1" x14ac:dyDescent="0.25"/>
    <row r="20041" s="3" customFormat="1" x14ac:dyDescent="0.25"/>
    <row r="20042" s="3" customFormat="1" x14ac:dyDescent="0.25"/>
    <row r="20043" s="3" customFormat="1" x14ac:dyDescent="0.25"/>
    <row r="20044" s="3" customFormat="1" x14ac:dyDescent="0.25"/>
    <row r="20045" s="3" customFormat="1" x14ac:dyDescent="0.25"/>
    <row r="20046" s="3" customFormat="1" x14ac:dyDescent="0.25"/>
    <row r="20047" s="3" customFormat="1" x14ac:dyDescent="0.25"/>
    <row r="20048" s="3" customFormat="1" x14ac:dyDescent="0.25"/>
    <row r="20049" s="3" customFormat="1" x14ac:dyDescent="0.25"/>
    <row r="20050" s="3" customFormat="1" x14ac:dyDescent="0.25"/>
    <row r="20051" s="3" customFormat="1" x14ac:dyDescent="0.25"/>
    <row r="20052" s="3" customFormat="1" x14ac:dyDescent="0.25"/>
    <row r="20053" s="3" customFormat="1" x14ac:dyDescent="0.25"/>
    <row r="20054" s="3" customFormat="1" x14ac:dyDescent="0.25"/>
    <row r="20055" s="3" customFormat="1" x14ac:dyDescent="0.25"/>
    <row r="20056" s="3" customFormat="1" x14ac:dyDescent="0.25"/>
    <row r="20057" s="3" customFormat="1" x14ac:dyDescent="0.25"/>
    <row r="20058" s="3" customFormat="1" x14ac:dyDescent="0.25"/>
    <row r="20059" s="3" customFormat="1" x14ac:dyDescent="0.25"/>
    <row r="20060" s="3" customFormat="1" x14ac:dyDescent="0.25"/>
    <row r="20061" s="3" customFormat="1" x14ac:dyDescent="0.25"/>
    <row r="20062" s="3" customFormat="1" x14ac:dyDescent="0.25"/>
    <row r="20063" s="3" customFormat="1" x14ac:dyDescent="0.25"/>
    <row r="20064" s="3" customFormat="1" x14ac:dyDescent="0.25"/>
    <row r="20065" s="3" customFormat="1" x14ac:dyDescent="0.25"/>
    <row r="20066" s="3" customFormat="1" x14ac:dyDescent="0.25"/>
    <row r="20067" s="3" customFormat="1" x14ac:dyDescent="0.25"/>
    <row r="20068" s="3" customFormat="1" x14ac:dyDescent="0.25"/>
    <row r="20069" s="3" customFormat="1" x14ac:dyDescent="0.25"/>
    <row r="20070" s="3" customFormat="1" x14ac:dyDescent="0.25"/>
    <row r="20071" s="3" customFormat="1" x14ac:dyDescent="0.25"/>
    <row r="20072" s="3" customFormat="1" x14ac:dyDescent="0.25"/>
    <row r="20073" s="3" customFormat="1" x14ac:dyDescent="0.25"/>
    <row r="20074" s="3" customFormat="1" x14ac:dyDescent="0.25"/>
    <row r="20075" s="3" customFormat="1" x14ac:dyDescent="0.25"/>
    <row r="20076" s="3" customFormat="1" x14ac:dyDescent="0.25"/>
    <row r="20077" s="3" customFormat="1" x14ac:dyDescent="0.25"/>
    <row r="20078" s="3" customFormat="1" x14ac:dyDescent="0.25"/>
    <row r="20079" s="3" customFormat="1" x14ac:dyDescent="0.25"/>
    <row r="20080" s="3" customFormat="1" x14ac:dyDescent="0.25"/>
    <row r="20081" s="3" customFormat="1" x14ac:dyDescent="0.25"/>
    <row r="20082" s="3" customFormat="1" x14ac:dyDescent="0.25"/>
    <row r="20083" s="3" customFormat="1" x14ac:dyDescent="0.25"/>
    <row r="20084" s="3" customFormat="1" x14ac:dyDescent="0.25"/>
    <row r="20085" s="3" customFormat="1" x14ac:dyDescent="0.25"/>
    <row r="20086" s="3" customFormat="1" x14ac:dyDescent="0.25"/>
    <row r="20087" s="3" customFormat="1" x14ac:dyDescent="0.25"/>
    <row r="20088" s="3" customFormat="1" x14ac:dyDescent="0.25"/>
    <row r="20089" s="3" customFormat="1" x14ac:dyDescent="0.25"/>
    <row r="20090" s="3" customFormat="1" x14ac:dyDescent="0.25"/>
    <row r="20091" s="3" customFormat="1" x14ac:dyDescent="0.25"/>
    <row r="20092" s="3" customFormat="1" x14ac:dyDescent="0.25"/>
    <row r="20093" s="3" customFormat="1" x14ac:dyDescent="0.25"/>
    <row r="20094" s="3" customFormat="1" x14ac:dyDescent="0.25"/>
    <row r="20095" s="3" customFormat="1" x14ac:dyDescent="0.25"/>
    <row r="20096" s="3" customFormat="1" x14ac:dyDescent="0.25"/>
    <row r="20097" s="3" customFormat="1" x14ac:dyDescent="0.25"/>
    <row r="20098" s="3" customFormat="1" x14ac:dyDescent="0.25"/>
    <row r="20099" s="3" customFormat="1" x14ac:dyDescent="0.25"/>
    <row r="20100" s="3" customFormat="1" x14ac:dyDescent="0.25"/>
    <row r="20101" s="3" customFormat="1" x14ac:dyDescent="0.25"/>
    <row r="20102" s="3" customFormat="1" x14ac:dyDescent="0.25"/>
    <row r="20103" s="3" customFormat="1" x14ac:dyDescent="0.25"/>
    <row r="20104" s="3" customFormat="1" x14ac:dyDescent="0.25"/>
    <row r="20105" s="3" customFormat="1" x14ac:dyDescent="0.25"/>
    <row r="20106" s="3" customFormat="1" x14ac:dyDescent="0.25"/>
    <row r="20107" s="3" customFormat="1" x14ac:dyDescent="0.25"/>
    <row r="20108" s="3" customFormat="1" x14ac:dyDescent="0.25"/>
    <row r="20109" s="3" customFormat="1" x14ac:dyDescent="0.25"/>
    <row r="20110" s="3" customFormat="1" x14ac:dyDescent="0.25"/>
    <row r="20111" s="3" customFormat="1" x14ac:dyDescent="0.25"/>
    <row r="20112" s="3" customFormat="1" x14ac:dyDescent="0.25"/>
    <row r="20113" s="3" customFormat="1" x14ac:dyDescent="0.25"/>
    <row r="20114" s="3" customFormat="1" x14ac:dyDescent="0.25"/>
    <row r="20115" s="3" customFormat="1" x14ac:dyDescent="0.25"/>
    <row r="20116" s="3" customFormat="1" x14ac:dyDescent="0.25"/>
    <row r="20117" s="3" customFormat="1" x14ac:dyDescent="0.25"/>
    <row r="20118" s="3" customFormat="1" x14ac:dyDescent="0.25"/>
    <row r="20119" s="3" customFormat="1" x14ac:dyDescent="0.25"/>
    <row r="20120" s="3" customFormat="1" x14ac:dyDescent="0.25"/>
    <row r="20121" s="3" customFormat="1" x14ac:dyDescent="0.25"/>
    <row r="20122" s="3" customFormat="1" x14ac:dyDescent="0.25"/>
    <row r="20123" s="3" customFormat="1" x14ac:dyDescent="0.25"/>
    <row r="20124" s="3" customFormat="1" x14ac:dyDescent="0.25"/>
    <row r="20125" s="3" customFormat="1" x14ac:dyDescent="0.25"/>
    <row r="20126" s="3" customFormat="1" x14ac:dyDescent="0.25"/>
    <row r="20127" s="3" customFormat="1" x14ac:dyDescent="0.25"/>
    <row r="20128" s="3" customFormat="1" x14ac:dyDescent="0.25"/>
    <row r="20129" s="3" customFormat="1" x14ac:dyDescent="0.25"/>
    <row r="20130" s="3" customFormat="1" x14ac:dyDescent="0.25"/>
    <row r="20131" s="3" customFormat="1" x14ac:dyDescent="0.25"/>
    <row r="20132" s="3" customFormat="1" x14ac:dyDescent="0.25"/>
    <row r="20133" s="3" customFormat="1" x14ac:dyDescent="0.25"/>
    <row r="20134" s="3" customFormat="1" x14ac:dyDescent="0.25"/>
    <row r="20135" s="3" customFormat="1" x14ac:dyDescent="0.25"/>
    <row r="20136" s="3" customFormat="1" x14ac:dyDescent="0.25"/>
    <row r="20137" s="3" customFormat="1" x14ac:dyDescent="0.25"/>
    <row r="20138" s="3" customFormat="1" x14ac:dyDescent="0.25"/>
    <row r="20139" s="3" customFormat="1" x14ac:dyDescent="0.25"/>
    <row r="20140" s="3" customFormat="1" x14ac:dyDescent="0.25"/>
    <row r="20141" s="3" customFormat="1" x14ac:dyDescent="0.25"/>
    <row r="20142" s="3" customFormat="1" x14ac:dyDescent="0.25"/>
    <row r="20143" s="3" customFormat="1" x14ac:dyDescent="0.25"/>
    <row r="20144" s="3" customFormat="1" x14ac:dyDescent="0.25"/>
    <row r="20145" s="3" customFormat="1" x14ac:dyDescent="0.25"/>
    <row r="20146" s="3" customFormat="1" x14ac:dyDescent="0.25"/>
    <row r="20147" s="3" customFormat="1" x14ac:dyDescent="0.25"/>
    <row r="20148" s="3" customFormat="1" x14ac:dyDescent="0.25"/>
    <row r="20149" s="3" customFormat="1" x14ac:dyDescent="0.25"/>
    <row r="20150" s="3" customFormat="1" x14ac:dyDescent="0.25"/>
    <row r="20151" s="3" customFormat="1" x14ac:dyDescent="0.25"/>
    <row r="20152" s="3" customFormat="1" x14ac:dyDescent="0.25"/>
    <row r="20153" s="3" customFormat="1" x14ac:dyDescent="0.25"/>
    <row r="20154" s="3" customFormat="1" x14ac:dyDescent="0.25"/>
    <row r="20155" s="3" customFormat="1" x14ac:dyDescent="0.25"/>
    <row r="20156" s="3" customFormat="1" x14ac:dyDescent="0.25"/>
    <row r="20157" s="3" customFormat="1" x14ac:dyDescent="0.25"/>
    <row r="20158" s="3" customFormat="1" x14ac:dyDescent="0.25"/>
    <row r="20159" s="3" customFormat="1" x14ac:dyDescent="0.25"/>
    <row r="20160" s="3" customFormat="1" x14ac:dyDescent="0.25"/>
    <row r="20161" s="3" customFormat="1" x14ac:dyDescent="0.25"/>
    <row r="20162" s="3" customFormat="1" x14ac:dyDescent="0.25"/>
    <row r="20163" s="3" customFormat="1" x14ac:dyDescent="0.25"/>
    <row r="20164" s="3" customFormat="1" x14ac:dyDescent="0.25"/>
    <row r="20165" s="3" customFormat="1" x14ac:dyDescent="0.25"/>
    <row r="20166" s="3" customFormat="1" x14ac:dyDescent="0.25"/>
    <row r="20167" s="3" customFormat="1" x14ac:dyDescent="0.25"/>
    <row r="20168" s="3" customFormat="1" x14ac:dyDescent="0.25"/>
    <row r="20169" s="3" customFormat="1" x14ac:dyDescent="0.25"/>
    <row r="20170" s="3" customFormat="1" x14ac:dyDescent="0.25"/>
    <row r="20171" s="3" customFormat="1" x14ac:dyDescent="0.25"/>
    <row r="20172" s="3" customFormat="1" x14ac:dyDescent="0.25"/>
    <row r="20173" s="3" customFormat="1" x14ac:dyDescent="0.25"/>
    <row r="20174" s="3" customFormat="1" x14ac:dyDescent="0.25"/>
    <row r="20175" s="3" customFormat="1" x14ac:dyDescent="0.25"/>
    <row r="20176" s="3" customFormat="1" x14ac:dyDescent="0.25"/>
    <row r="20177" s="3" customFormat="1" x14ac:dyDescent="0.25"/>
    <row r="20178" s="3" customFormat="1" x14ac:dyDescent="0.25"/>
    <row r="20179" s="3" customFormat="1" x14ac:dyDescent="0.25"/>
    <row r="20180" s="3" customFormat="1" x14ac:dyDescent="0.25"/>
    <row r="20181" s="3" customFormat="1" x14ac:dyDescent="0.25"/>
    <row r="20182" s="3" customFormat="1" x14ac:dyDescent="0.25"/>
    <row r="20183" s="3" customFormat="1" x14ac:dyDescent="0.25"/>
    <row r="20184" s="3" customFormat="1" x14ac:dyDescent="0.25"/>
    <row r="20185" s="3" customFormat="1" x14ac:dyDescent="0.25"/>
    <row r="20186" s="3" customFormat="1" x14ac:dyDescent="0.25"/>
    <row r="20187" s="3" customFormat="1" x14ac:dyDescent="0.25"/>
    <row r="20188" s="3" customFormat="1" x14ac:dyDescent="0.25"/>
    <row r="20189" s="3" customFormat="1" x14ac:dyDescent="0.25"/>
    <row r="20190" s="3" customFormat="1" x14ac:dyDescent="0.25"/>
    <row r="20191" s="3" customFormat="1" x14ac:dyDescent="0.25"/>
    <row r="20192" s="3" customFormat="1" x14ac:dyDescent="0.25"/>
    <row r="20193" s="3" customFormat="1" x14ac:dyDescent="0.25"/>
    <row r="20194" s="3" customFormat="1" x14ac:dyDescent="0.25"/>
    <row r="20195" s="3" customFormat="1" x14ac:dyDescent="0.25"/>
    <row r="20196" s="3" customFormat="1" x14ac:dyDescent="0.25"/>
    <row r="20197" s="3" customFormat="1" x14ac:dyDescent="0.25"/>
    <row r="20198" s="3" customFormat="1" x14ac:dyDescent="0.25"/>
    <row r="20199" s="3" customFormat="1" x14ac:dyDescent="0.25"/>
    <row r="20200" s="3" customFormat="1" x14ac:dyDescent="0.25"/>
    <row r="20201" s="3" customFormat="1" x14ac:dyDescent="0.25"/>
    <row r="20202" s="3" customFormat="1" x14ac:dyDescent="0.25"/>
    <row r="20203" s="3" customFormat="1" x14ac:dyDescent="0.25"/>
    <row r="20204" s="3" customFormat="1" x14ac:dyDescent="0.25"/>
    <row r="20205" s="3" customFormat="1" x14ac:dyDescent="0.25"/>
    <row r="20206" s="3" customFormat="1" x14ac:dyDescent="0.25"/>
    <row r="20207" s="3" customFormat="1" x14ac:dyDescent="0.25"/>
    <row r="20208" s="3" customFormat="1" x14ac:dyDescent="0.25"/>
    <row r="20209" s="3" customFormat="1" x14ac:dyDescent="0.25"/>
    <row r="20210" s="3" customFormat="1" x14ac:dyDescent="0.25"/>
    <row r="20211" s="3" customFormat="1" x14ac:dyDescent="0.25"/>
    <row r="20212" s="3" customFormat="1" x14ac:dyDescent="0.25"/>
    <row r="20213" s="3" customFormat="1" x14ac:dyDescent="0.25"/>
    <row r="20214" s="3" customFormat="1" x14ac:dyDescent="0.25"/>
    <row r="20215" s="3" customFormat="1" x14ac:dyDescent="0.25"/>
    <row r="20216" s="3" customFormat="1" x14ac:dyDescent="0.25"/>
    <row r="20217" s="3" customFormat="1" x14ac:dyDescent="0.25"/>
    <row r="20218" s="3" customFormat="1" x14ac:dyDescent="0.25"/>
    <row r="20219" s="3" customFormat="1" x14ac:dyDescent="0.25"/>
    <row r="20220" s="3" customFormat="1" x14ac:dyDescent="0.25"/>
    <row r="20221" s="3" customFormat="1" x14ac:dyDescent="0.25"/>
    <row r="20222" s="3" customFormat="1" x14ac:dyDescent="0.25"/>
    <row r="20223" s="3" customFormat="1" x14ac:dyDescent="0.25"/>
    <row r="20224" s="3" customFormat="1" x14ac:dyDescent="0.25"/>
    <row r="20225" s="3" customFormat="1" x14ac:dyDescent="0.25"/>
    <row r="20226" s="3" customFormat="1" x14ac:dyDescent="0.25"/>
    <row r="20227" s="3" customFormat="1" x14ac:dyDescent="0.25"/>
    <row r="20228" s="3" customFormat="1" x14ac:dyDescent="0.25"/>
    <row r="20229" s="3" customFormat="1" x14ac:dyDescent="0.25"/>
    <row r="20230" s="3" customFormat="1" x14ac:dyDescent="0.25"/>
    <row r="20231" s="3" customFormat="1" x14ac:dyDescent="0.25"/>
    <row r="20232" s="3" customFormat="1" x14ac:dyDescent="0.25"/>
    <row r="20233" s="3" customFormat="1" x14ac:dyDescent="0.25"/>
    <row r="20234" s="3" customFormat="1" x14ac:dyDescent="0.25"/>
    <row r="20235" s="3" customFormat="1" x14ac:dyDescent="0.25"/>
    <row r="20236" s="3" customFormat="1" x14ac:dyDescent="0.25"/>
    <row r="20237" s="3" customFormat="1" x14ac:dyDescent="0.25"/>
    <row r="20238" s="3" customFormat="1" x14ac:dyDescent="0.25"/>
    <row r="20239" s="3" customFormat="1" x14ac:dyDescent="0.25"/>
    <row r="20240" s="3" customFormat="1" x14ac:dyDescent="0.25"/>
    <row r="20241" s="3" customFormat="1" x14ac:dyDescent="0.25"/>
    <row r="20242" s="3" customFormat="1" x14ac:dyDescent="0.25"/>
    <row r="20243" s="3" customFormat="1" x14ac:dyDescent="0.25"/>
    <row r="20244" s="3" customFormat="1" x14ac:dyDescent="0.25"/>
    <row r="20245" s="3" customFormat="1" x14ac:dyDescent="0.25"/>
    <row r="20246" s="3" customFormat="1" x14ac:dyDescent="0.25"/>
    <row r="20247" s="3" customFormat="1" x14ac:dyDescent="0.25"/>
    <row r="20248" s="3" customFormat="1" x14ac:dyDescent="0.25"/>
    <row r="20249" s="3" customFormat="1" x14ac:dyDescent="0.25"/>
    <row r="20250" s="3" customFormat="1" x14ac:dyDescent="0.25"/>
    <row r="20251" s="3" customFormat="1" x14ac:dyDescent="0.25"/>
    <row r="20252" s="3" customFormat="1" x14ac:dyDescent="0.25"/>
    <row r="20253" s="3" customFormat="1" x14ac:dyDescent="0.25"/>
    <row r="20254" s="3" customFormat="1" x14ac:dyDescent="0.25"/>
    <row r="20255" s="3" customFormat="1" x14ac:dyDescent="0.25"/>
    <row r="20256" s="3" customFormat="1" x14ac:dyDescent="0.25"/>
    <row r="20257" s="3" customFormat="1" x14ac:dyDescent="0.25"/>
    <row r="20258" s="3" customFormat="1" x14ac:dyDescent="0.25"/>
    <row r="20259" s="3" customFormat="1" x14ac:dyDescent="0.25"/>
    <row r="20260" s="3" customFormat="1" x14ac:dyDescent="0.25"/>
    <row r="20261" s="3" customFormat="1" x14ac:dyDescent="0.25"/>
    <row r="20262" s="3" customFormat="1" x14ac:dyDescent="0.25"/>
    <row r="20263" s="3" customFormat="1" x14ac:dyDescent="0.25"/>
    <row r="20264" s="3" customFormat="1" x14ac:dyDescent="0.25"/>
    <row r="20265" s="3" customFormat="1" x14ac:dyDescent="0.25"/>
    <row r="20266" s="3" customFormat="1" x14ac:dyDescent="0.25"/>
    <row r="20267" s="3" customFormat="1" x14ac:dyDescent="0.25"/>
    <row r="20268" s="3" customFormat="1" x14ac:dyDescent="0.25"/>
    <row r="20269" s="3" customFormat="1" x14ac:dyDescent="0.25"/>
    <row r="20270" s="3" customFormat="1" x14ac:dyDescent="0.25"/>
    <row r="20271" s="3" customFormat="1" x14ac:dyDescent="0.25"/>
    <row r="20272" s="3" customFormat="1" x14ac:dyDescent="0.25"/>
    <row r="20273" s="3" customFormat="1" x14ac:dyDescent="0.25"/>
    <row r="20274" s="3" customFormat="1" x14ac:dyDescent="0.25"/>
    <row r="20275" s="3" customFormat="1" x14ac:dyDescent="0.25"/>
    <row r="20276" s="3" customFormat="1" x14ac:dyDescent="0.25"/>
    <row r="20277" s="3" customFormat="1" x14ac:dyDescent="0.25"/>
    <row r="20278" s="3" customFormat="1" x14ac:dyDescent="0.25"/>
    <row r="20279" s="3" customFormat="1" x14ac:dyDescent="0.25"/>
    <row r="20280" s="3" customFormat="1" x14ac:dyDescent="0.25"/>
    <row r="20281" s="3" customFormat="1" x14ac:dyDescent="0.25"/>
    <row r="20282" s="3" customFormat="1" x14ac:dyDescent="0.25"/>
    <row r="20283" s="3" customFormat="1" x14ac:dyDescent="0.25"/>
    <row r="20284" s="3" customFormat="1" x14ac:dyDescent="0.25"/>
    <row r="20285" s="3" customFormat="1" x14ac:dyDescent="0.25"/>
    <row r="20286" s="3" customFormat="1" x14ac:dyDescent="0.25"/>
    <row r="20287" s="3" customFormat="1" x14ac:dyDescent="0.25"/>
    <row r="20288" s="3" customFormat="1" x14ac:dyDescent="0.25"/>
    <row r="20289" s="3" customFormat="1" x14ac:dyDescent="0.25"/>
    <row r="20290" s="3" customFormat="1" x14ac:dyDescent="0.25"/>
    <row r="20291" s="3" customFormat="1" x14ac:dyDescent="0.25"/>
    <row r="20292" s="3" customFormat="1" x14ac:dyDescent="0.25"/>
    <row r="20293" s="3" customFormat="1" x14ac:dyDescent="0.25"/>
    <row r="20294" s="3" customFormat="1" x14ac:dyDescent="0.25"/>
    <row r="20295" s="3" customFormat="1" x14ac:dyDescent="0.25"/>
    <row r="20296" s="3" customFormat="1" x14ac:dyDescent="0.25"/>
    <row r="20297" s="3" customFormat="1" x14ac:dyDescent="0.25"/>
    <row r="20298" s="3" customFormat="1" x14ac:dyDescent="0.25"/>
    <row r="20299" s="3" customFormat="1" x14ac:dyDescent="0.25"/>
    <row r="20300" s="3" customFormat="1" x14ac:dyDescent="0.25"/>
    <row r="20301" s="3" customFormat="1" x14ac:dyDescent="0.25"/>
    <row r="20302" s="3" customFormat="1" x14ac:dyDescent="0.25"/>
    <row r="20303" s="3" customFormat="1" x14ac:dyDescent="0.25"/>
    <row r="20304" s="3" customFormat="1" x14ac:dyDescent="0.25"/>
    <row r="20305" s="3" customFormat="1" x14ac:dyDescent="0.25"/>
    <row r="20306" s="3" customFormat="1" x14ac:dyDescent="0.25"/>
    <row r="20307" s="3" customFormat="1" x14ac:dyDescent="0.25"/>
    <row r="20308" s="3" customFormat="1" x14ac:dyDescent="0.25"/>
    <row r="20309" s="3" customFormat="1" x14ac:dyDescent="0.25"/>
    <row r="20310" s="3" customFormat="1" x14ac:dyDescent="0.25"/>
    <row r="20311" s="3" customFormat="1" x14ac:dyDescent="0.25"/>
    <row r="20312" s="3" customFormat="1" x14ac:dyDescent="0.25"/>
    <row r="20313" s="3" customFormat="1" x14ac:dyDescent="0.25"/>
    <row r="20314" s="3" customFormat="1" x14ac:dyDescent="0.25"/>
    <row r="20315" s="3" customFormat="1" x14ac:dyDescent="0.25"/>
    <row r="20316" s="3" customFormat="1" x14ac:dyDescent="0.25"/>
    <row r="20317" s="3" customFormat="1" x14ac:dyDescent="0.25"/>
    <row r="20318" s="3" customFormat="1" x14ac:dyDescent="0.25"/>
    <row r="20319" s="3" customFormat="1" x14ac:dyDescent="0.25"/>
    <row r="20320" s="3" customFormat="1" x14ac:dyDescent="0.25"/>
    <row r="20321" s="3" customFormat="1" x14ac:dyDescent="0.25"/>
    <row r="20322" s="3" customFormat="1" x14ac:dyDescent="0.25"/>
    <row r="20323" s="3" customFormat="1" x14ac:dyDescent="0.25"/>
    <row r="20324" s="3" customFormat="1" x14ac:dyDescent="0.25"/>
    <row r="20325" s="3" customFormat="1" x14ac:dyDescent="0.25"/>
    <row r="20326" s="3" customFormat="1" x14ac:dyDescent="0.25"/>
    <row r="20327" s="3" customFormat="1" x14ac:dyDescent="0.25"/>
    <row r="20328" s="3" customFormat="1" x14ac:dyDescent="0.25"/>
    <row r="20329" s="3" customFormat="1" x14ac:dyDescent="0.25"/>
    <row r="20330" s="3" customFormat="1" x14ac:dyDescent="0.25"/>
    <row r="20331" s="3" customFormat="1" x14ac:dyDescent="0.25"/>
    <row r="20332" s="3" customFormat="1" x14ac:dyDescent="0.25"/>
    <row r="20333" s="3" customFormat="1" x14ac:dyDescent="0.25"/>
    <row r="20334" s="3" customFormat="1" x14ac:dyDescent="0.25"/>
    <row r="20335" s="3" customFormat="1" x14ac:dyDescent="0.25"/>
    <row r="20336" s="3" customFormat="1" x14ac:dyDescent="0.25"/>
    <row r="20337" s="3" customFormat="1" x14ac:dyDescent="0.25"/>
    <row r="20338" s="3" customFormat="1" x14ac:dyDescent="0.25"/>
    <row r="20339" s="3" customFormat="1" x14ac:dyDescent="0.25"/>
    <row r="20340" s="3" customFormat="1" x14ac:dyDescent="0.25"/>
    <row r="20341" s="3" customFormat="1" x14ac:dyDescent="0.25"/>
    <row r="20342" s="3" customFormat="1" x14ac:dyDescent="0.25"/>
    <row r="20343" s="3" customFormat="1" x14ac:dyDescent="0.25"/>
    <row r="20344" s="3" customFormat="1" x14ac:dyDescent="0.25"/>
    <row r="20345" s="3" customFormat="1" x14ac:dyDescent="0.25"/>
    <row r="20346" s="3" customFormat="1" x14ac:dyDescent="0.25"/>
    <row r="20347" s="3" customFormat="1" x14ac:dyDescent="0.25"/>
    <row r="20348" s="3" customFormat="1" x14ac:dyDescent="0.25"/>
    <row r="20349" s="3" customFormat="1" x14ac:dyDescent="0.25"/>
    <row r="20350" s="3" customFormat="1" x14ac:dyDescent="0.25"/>
    <row r="20351" s="3" customFormat="1" x14ac:dyDescent="0.25"/>
    <row r="20352" s="3" customFormat="1" x14ac:dyDescent="0.25"/>
    <row r="20353" s="3" customFormat="1" x14ac:dyDescent="0.25"/>
    <row r="20354" s="3" customFormat="1" x14ac:dyDescent="0.25"/>
    <row r="20355" s="3" customFormat="1" x14ac:dyDescent="0.25"/>
    <row r="20356" s="3" customFormat="1" x14ac:dyDescent="0.25"/>
    <row r="20357" s="3" customFormat="1" x14ac:dyDescent="0.25"/>
    <row r="20358" s="3" customFormat="1" x14ac:dyDescent="0.25"/>
    <row r="20359" s="3" customFormat="1" x14ac:dyDescent="0.25"/>
    <row r="20360" s="3" customFormat="1" x14ac:dyDescent="0.25"/>
    <row r="20361" s="3" customFormat="1" x14ac:dyDescent="0.25"/>
    <row r="20362" s="3" customFormat="1" x14ac:dyDescent="0.25"/>
    <row r="20363" s="3" customFormat="1" x14ac:dyDescent="0.25"/>
    <row r="20364" s="3" customFormat="1" x14ac:dyDescent="0.25"/>
    <row r="20365" s="3" customFormat="1" x14ac:dyDescent="0.25"/>
    <row r="20366" s="3" customFormat="1" x14ac:dyDescent="0.25"/>
    <row r="20367" s="3" customFormat="1" x14ac:dyDescent="0.25"/>
    <row r="20368" s="3" customFormat="1" x14ac:dyDescent="0.25"/>
    <row r="20369" s="3" customFormat="1" x14ac:dyDescent="0.25"/>
    <row r="20370" s="3" customFormat="1" x14ac:dyDescent="0.25"/>
    <row r="20371" s="3" customFormat="1" x14ac:dyDescent="0.25"/>
    <row r="20372" s="3" customFormat="1" x14ac:dyDescent="0.25"/>
    <row r="20373" s="3" customFormat="1" x14ac:dyDescent="0.25"/>
    <row r="20374" s="3" customFormat="1" x14ac:dyDescent="0.25"/>
    <row r="20375" s="3" customFormat="1" x14ac:dyDescent="0.25"/>
    <row r="20376" s="3" customFormat="1" x14ac:dyDescent="0.25"/>
    <row r="20377" s="3" customFormat="1" x14ac:dyDescent="0.25"/>
    <row r="20378" s="3" customFormat="1" x14ac:dyDescent="0.25"/>
    <row r="20379" s="3" customFormat="1" x14ac:dyDescent="0.25"/>
    <row r="20380" s="3" customFormat="1" x14ac:dyDescent="0.25"/>
    <row r="20381" s="3" customFormat="1" x14ac:dyDescent="0.25"/>
    <row r="20382" s="3" customFormat="1" x14ac:dyDescent="0.25"/>
    <row r="20383" s="3" customFormat="1" x14ac:dyDescent="0.25"/>
    <row r="20384" s="3" customFormat="1" x14ac:dyDescent="0.25"/>
    <row r="20385" s="3" customFormat="1" x14ac:dyDescent="0.25"/>
    <row r="20386" s="3" customFormat="1" x14ac:dyDescent="0.25"/>
    <row r="20387" s="3" customFormat="1" x14ac:dyDescent="0.25"/>
    <row r="20388" s="3" customFormat="1" x14ac:dyDescent="0.25"/>
    <row r="20389" s="3" customFormat="1" x14ac:dyDescent="0.25"/>
    <row r="20390" s="3" customFormat="1" x14ac:dyDescent="0.25"/>
    <row r="20391" s="3" customFormat="1" x14ac:dyDescent="0.25"/>
    <row r="20392" s="3" customFormat="1" x14ac:dyDescent="0.25"/>
    <row r="20393" s="3" customFormat="1" x14ac:dyDescent="0.25"/>
    <row r="20394" s="3" customFormat="1" x14ac:dyDescent="0.25"/>
    <row r="20395" s="3" customFormat="1" x14ac:dyDescent="0.25"/>
    <row r="20396" s="3" customFormat="1" x14ac:dyDescent="0.25"/>
    <row r="20397" s="3" customFormat="1" x14ac:dyDescent="0.25"/>
    <row r="20398" s="3" customFormat="1" x14ac:dyDescent="0.25"/>
    <row r="20399" s="3" customFormat="1" x14ac:dyDescent="0.25"/>
    <row r="20400" s="3" customFormat="1" x14ac:dyDescent="0.25"/>
    <row r="20401" s="3" customFormat="1" x14ac:dyDescent="0.25"/>
    <row r="20402" s="3" customFormat="1" x14ac:dyDescent="0.25"/>
    <row r="20403" s="3" customFormat="1" x14ac:dyDescent="0.25"/>
    <row r="20404" s="3" customFormat="1" x14ac:dyDescent="0.25"/>
    <row r="20405" s="3" customFormat="1" x14ac:dyDescent="0.25"/>
    <row r="20406" s="3" customFormat="1" x14ac:dyDescent="0.25"/>
    <row r="20407" s="3" customFormat="1" x14ac:dyDescent="0.25"/>
    <row r="20408" s="3" customFormat="1" x14ac:dyDescent="0.25"/>
    <row r="20409" s="3" customFormat="1" x14ac:dyDescent="0.25"/>
    <row r="20410" s="3" customFormat="1" x14ac:dyDescent="0.25"/>
    <row r="20411" s="3" customFormat="1" x14ac:dyDescent="0.25"/>
    <row r="20412" s="3" customFormat="1" x14ac:dyDescent="0.25"/>
    <row r="20413" s="3" customFormat="1" x14ac:dyDescent="0.25"/>
    <row r="20414" s="3" customFormat="1" x14ac:dyDescent="0.25"/>
    <row r="20415" s="3" customFormat="1" x14ac:dyDescent="0.25"/>
    <row r="20416" s="3" customFormat="1" x14ac:dyDescent="0.25"/>
    <row r="20417" s="3" customFormat="1" x14ac:dyDescent="0.25"/>
    <row r="20418" s="3" customFormat="1" x14ac:dyDescent="0.25"/>
    <row r="20419" s="3" customFormat="1" x14ac:dyDescent="0.25"/>
    <row r="20420" s="3" customFormat="1" x14ac:dyDescent="0.25"/>
    <row r="20421" s="3" customFormat="1" x14ac:dyDescent="0.25"/>
    <row r="20422" s="3" customFormat="1" x14ac:dyDescent="0.25"/>
    <row r="20423" s="3" customFormat="1" x14ac:dyDescent="0.25"/>
    <row r="20424" s="3" customFormat="1" x14ac:dyDescent="0.25"/>
    <row r="20425" s="3" customFormat="1" x14ac:dyDescent="0.25"/>
    <row r="20426" s="3" customFormat="1" x14ac:dyDescent="0.25"/>
    <row r="20427" s="3" customFormat="1" x14ac:dyDescent="0.25"/>
    <row r="20428" s="3" customFormat="1" x14ac:dyDescent="0.25"/>
    <row r="20429" s="3" customFormat="1" x14ac:dyDescent="0.25"/>
    <row r="20430" s="3" customFormat="1" x14ac:dyDescent="0.25"/>
    <row r="20431" s="3" customFormat="1" x14ac:dyDescent="0.25"/>
    <row r="20432" s="3" customFormat="1" x14ac:dyDescent="0.25"/>
    <row r="20433" s="3" customFormat="1" x14ac:dyDescent="0.25"/>
    <row r="20434" s="3" customFormat="1" x14ac:dyDescent="0.25"/>
    <row r="20435" s="3" customFormat="1" x14ac:dyDescent="0.25"/>
    <row r="20436" s="3" customFormat="1" x14ac:dyDescent="0.25"/>
    <row r="20437" s="3" customFormat="1" x14ac:dyDescent="0.25"/>
    <row r="20438" s="3" customFormat="1" x14ac:dyDescent="0.25"/>
    <row r="20439" s="3" customFormat="1" x14ac:dyDescent="0.25"/>
    <row r="20440" s="3" customFormat="1" x14ac:dyDescent="0.25"/>
    <row r="20441" s="3" customFormat="1" x14ac:dyDescent="0.25"/>
    <row r="20442" s="3" customFormat="1" x14ac:dyDescent="0.25"/>
    <row r="20443" s="3" customFormat="1" x14ac:dyDescent="0.25"/>
    <row r="20444" s="3" customFormat="1" x14ac:dyDescent="0.25"/>
    <row r="20445" s="3" customFormat="1" x14ac:dyDescent="0.25"/>
    <row r="20446" s="3" customFormat="1" x14ac:dyDescent="0.25"/>
    <row r="20447" s="3" customFormat="1" x14ac:dyDescent="0.25"/>
    <row r="20448" s="3" customFormat="1" x14ac:dyDescent="0.25"/>
    <row r="20449" s="3" customFormat="1" x14ac:dyDescent="0.25"/>
    <row r="20450" s="3" customFormat="1" x14ac:dyDescent="0.25"/>
    <row r="20451" s="3" customFormat="1" x14ac:dyDescent="0.25"/>
    <row r="20452" s="3" customFormat="1" x14ac:dyDescent="0.25"/>
    <row r="20453" s="3" customFormat="1" x14ac:dyDescent="0.25"/>
    <row r="20454" s="3" customFormat="1" x14ac:dyDescent="0.25"/>
    <row r="20455" s="3" customFormat="1" x14ac:dyDescent="0.25"/>
    <row r="20456" s="3" customFormat="1" x14ac:dyDescent="0.25"/>
    <row r="20457" s="3" customFormat="1" x14ac:dyDescent="0.25"/>
    <row r="20458" s="3" customFormat="1" x14ac:dyDescent="0.25"/>
    <row r="20459" s="3" customFormat="1" x14ac:dyDescent="0.25"/>
    <row r="20460" s="3" customFormat="1" x14ac:dyDescent="0.25"/>
    <row r="20461" s="3" customFormat="1" x14ac:dyDescent="0.25"/>
    <row r="20462" s="3" customFormat="1" x14ac:dyDescent="0.25"/>
    <row r="20463" s="3" customFormat="1" x14ac:dyDescent="0.25"/>
    <row r="20464" s="3" customFormat="1" x14ac:dyDescent="0.25"/>
    <row r="20465" s="3" customFormat="1" x14ac:dyDescent="0.25"/>
    <row r="20466" s="3" customFormat="1" x14ac:dyDescent="0.25"/>
    <row r="20467" s="3" customFormat="1" x14ac:dyDescent="0.25"/>
    <row r="20468" s="3" customFormat="1" x14ac:dyDescent="0.25"/>
    <row r="20469" s="3" customFormat="1" x14ac:dyDescent="0.25"/>
    <row r="20470" s="3" customFormat="1" x14ac:dyDescent="0.25"/>
    <row r="20471" s="3" customFormat="1" x14ac:dyDescent="0.25"/>
    <row r="20472" s="3" customFormat="1" x14ac:dyDescent="0.25"/>
    <row r="20473" s="3" customFormat="1" x14ac:dyDescent="0.25"/>
    <row r="20474" s="3" customFormat="1" x14ac:dyDescent="0.25"/>
    <row r="20475" s="3" customFormat="1" x14ac:dyDescent="0.25"/>
    <row r="20476" s="3" customFormat="1" x14ac:dyDescent="0.25"/>
    <row r="20477" s="3" customFormat="1" x14ac:dyDescent="0.25"/>
    <row r="20478" s="3" customFormat="1" x14ac:dyDescent="0.25"/>
    <row r="20479" s="3" customFormat="1" x14ac:dyDescent="0.25"/>
    <row r="20480" s="3" customFormat="1" x14ac:dyDescent="0.25"/>
    <row r="20481" s="3" customFormat="1" x14ac:dyDescent="0.25"/>
    <row r="20482" s="3" customFormat="1" x14ac:dyDescent="0.25"/>
    <row r="20483" s="3" customFormat="1" x14ac:dyDescent="0.25"/>
    <row r="20484" s="3" customFormat="1" x14ac:dyDescent="0.25"/>
    <row r="20485" s="3" customFormat="1" x14ac:dyDescent="0.25"/>
    <row r="20486" s="3" customFormat="1" x14ac:dyDescent="0.25"/>
    <row r="20487" s="3" customFormat="1" x14ac:dyDescent="0.25"/>
    <row r="20488" s="3" customFormat="1" x14ac:dyDescent="0.25"/>
    <row r="20489" s="3" customFormat="1" x14ac:dyDescent="0.25"/>
    <row r="20490" s="3" customFormat="1" x14ac:dyDescent="0.25"/>
    <row r="20491" s="3" customFormat="1" x14ac:dyDescent="0.25"/>
    <row r="20492" s="3" customFormat="1" x14ac:dyDescent="0.25"/>
    <row r="20493" s="3" customFormat="1" x14ac:dyDescent="0.25"/>
    <row r="20494" s="3" customFormat="1" x14ac:dyDescent="0.25"/>
    <row r="20495" s="3" customFormat="1" x14ac:dyDescent="0.25"/>
    <row r="20496" s="3" customFormat="1" x14ac:dyDescent="0.25"/>
    <row r="20497" s="3" customFormat="1" x14ac:dyDescent="0.25"/>
    <row r="20498" s="3" customFormat="1" x14ac:dyDescent="0.25"/>
    <row r="20499" s="3" customFormat="1" x14ac:dyDescent="0.25"/>
    <row r="20500" s="3" customFormat="1" x14ac:dyDescent="0.25"/>
    <row r="20501" s="3" customFormat="1" x14ac:dyDescent="0.25"/>
    <row r="20502" s="3" customFormat="1" x14ac:dyDescent="0.25"/>
    <row r="20503" s="3" customFormat="1" x14ac:dyDescent="0.25"/>
    <row r="20504" s="3" customFormat="1" x14ac:dyDescent="0.25"/>
    <row r="20505" s="3" customFormat="1" x14ac:dyDescent="0.25"/>
    <row r="20506" s="3" customFormat="1" x14ac:dyDescent="0.25"/>
    <row r="20507" s="3" customFormat="1" x14ac:dyDescent="0.25"/>
    <row r="20508" s="3" customFormat="1" x14ac:dyDescent="0.25"/>
    <row r="20509" s="3" customFormat="1" x14ac:dyDescent="0.25"/>
    <row r="20510" s="3" customFormat="1" x14ac:dyDescent="0.25"/>
    <row r="20511" s="3" customFormat="1" x14ac:dyDescent="0.25"/>
    <row r="20512" s="3" customFormat="1" x14ac:dyDescent="0.25"/>
    <row r="20513" s="3" customFormat="1" x14ac:dyDescent="0.25"/>
    <row r="20514" s="3" customFormat="1" x14ac:dyDescent="0.25"/>
    <row r="20515" s="3" customFormat="1" x14ac:dyDescent="0.25"/>
    <row r="20516" s="3" customFormat="1" x14ac:dyDescent="0.25"/>
    <row r="20517" s="3" customFormat="1" x14ac:dyDescent="0.25"/>
    <row r="20518" s="3" customFormat="1" x14ac:dyDescent="0.25"/>
    <row r="20519" s="3" customFormat="1" x14ac:dyDescent="0.25"/>
    <row r="20520" s="3" customFormat="1" x14ac:dyDescent="0.25"/>
    <row r="20521" s="3" customFormat="1" x14ac:dyDescent="0.25"/>
    <row r="20522" s="3" customFormat="1" x14ac:dyDescent="0.25"/>
    <row r="20523" s="3" customFormat="1" x14ac:dyDescent="0.25"/>
    <row r="20524" s="3" customFormat="1" x14ac:dyDescent="0.25"/>
    <row r="20525" s="3" customFormat="1" x14ac:dyDescent="0.25"/>
    <row r="20526" s="3" customFormat="1" x14ac:dyDescent="0.25"/>
    <row r="20527" s="3" customFormat="1" x14ac:dyDescent="0.25"/>
    <row r="20528" s="3" customFormat="1" x14ac:dyDescent="0.25"/>
    <row r="20529" s="3" customFormat="1" x14ac:dyDescent="0.25"/>
    <row r="20530" s="3" customFormat="1" x14ac:dyDescent="0.25"/>
    <row r="20531" s="3" customFormat="1" x14ac:dyDescent="0.25"/>
    <row r="20532" s="3" customFormat="1" x14ac:dyDescent="0.25"/>
    <row r="20533" s="3" customFormat="1" x14ac:dyDescent="0.25"/>
    <row r="20534" s="3" customFormat="1" x14ac:dyDescent="0.25"/>
    <row r="20535" s="3" customFormat="1" x14ac:dyDescent="0.25"/>
    <row r="20536" s="3" customFormat="1" x14ac:dyDescent="0.25"/>
    <row r="20537" s="3" customFormat="1" x14ac:dyDescent="0.25"/>
    <row r="20538" s="3" customFormat="1" x14ac:dyDescent="0.25"/>
    <row r="20539" s="3" customFormat="1" x14ac:dyDescent="0.25"/>
    <row r="20540" s="3" customFormat="1" x14ac:dyDescent="0.25"/>
    <row r="20541" s="3" customFormat="1" x14ac:dyDescent="0.25"/>
    <row r="20542" s="3" customFormat="1" x14ac:dyDescent="0.25"/>
    <row r="20543" s="3" customFormat="1" x14ac:dyDescent="0.25"/>
    <row r="20544" s="3" customFormat="1" x14ac:dyDescent="0.25"/>
    <row r="20545" s="3" customFormat="1" x14ac:dyDescent="0.25"/>
    <row r="20546" s="3" customFormat="1" x14ac:dyDescent="0.25"/>
    <row r="20547" s="3" customFormat="1" x14ac:dyDescent="0.25"/>
    <row r="20548" s="3" customFormat="1" x14ac:dyDescent="0.25"/>
    <row r="20549" s="3" customFormat="1" x14ac:dyDescent="0.25"/>
    <row r="20550" s="3" customFormat="1" x14ac:dyDescent="0.25"/>
    <row r="20551" s="3" customFormat="1" x14ac:dyDescent="0.25"/>
    <row r="20552" s="3" customFormat="1" x14ac:dyDescent="0.25"/>
    <row r="20553" s="3" customFormat="1" x14ac:dyDescent="0.25"/>
    <row r="20554" s="3" customFormat="1" x14ac:dyDescent="0.25"/>
    <row r="20555" s="3" customFormat="1" x14ac:dyDescent="0.25"/>
    <row r="20556" s="3" customFormat="1" x14ac:dyDescent="0.25"/>
    <row r="20557" s="3" customFormat="1" x14ac:dyDescent="0.25"/>
    <row r="20558" s="3" customFormat="1" x14ac:dyDescent="0.25"/>
    <row r="20559" s="3" customFormat="1" x14ac:dyDescent="0.25"/>
    <row r="20560" s="3" customFormat="1" x14ac:dyDescent="0.25"/>
    <row r="20561" s="3" customFormat="1" x14ac:dyDescent="0.25"/>
    <row r="20562" s="3" customFormat="1" x14ac:dyDescent="0.25"/>
    <row r="20563" s="3" customFormat="1" x14ac:dyDescent="0.25"/>
    <row r="20564" s="3" customFormat="1" x14ac:dyDescent="0.25"/>
    <row r="20565" s="3" customFormat="1" x14ac:dyDescent="0.25"/>
    <row r="20566" s="3" customFormat="1" x14ac:dyDescent="0.25"/>
    <row r="20567" s="3" customFormat="1" x14ac:dyDescent="0.25"/>
    <row r="20568" s="3" customFormat="1" x14ac:dyDescent="0.25"/>
    <row r="20569" s="3" customFormat="1" x14ac:dyDescent="0.25"/>
    <row r="20570" s="3" customFormat="1" x14ac:dyDescent="0.25"/>
    <row r="20571" s="3" customFormat="1" x14ac:dyDescent="0.25"/>
    <row r="20572" s="3" customFormat="1" x14ac:dyDescent="0.25"/>
    <row r="20573" s="3" customFormat="1" x14ac:dyDescent="0.25"/>
    <row r="20574" s="3" customFormat="1" x14ac:dyDescent="0.25"/>
    <row r="20575" s="3" customFormat="1" x14ac:dyDescent="0.25"/>
    <row r="20576" s="3" customFormat="1" x14ac:dyDescent="0.25"/>
    <row r="20577" s="3" customFormat="1" x14ac:dyDescent="0.25"/>
    <row r="20578" s="3" customFormat="1" x14ac:dyDescent="0.25"/>
    <row r="20579" s="3" customFormat="1" x14ac:dyDescent="0.25"/>
    <row r="20580" s="3" customFormat="1" x14ac:dyDescent="0.25"/>
    <row r="20581" s="3" customFormat="1" x14ac:dyDescent="0.25"/>
    <row r="20582" s="3" customFormat="1" x14ac:dyDescent="0.25"/>
    <row r="20583" s="3" customFormat="1" x14ac:dyDescent="0.25"/>
    <row r="20584" s="3" customFormat="1" x14ac:dyDescent="0.25"/>
    <row r="20585" s="3" customFormat="1" x14ac:dyDescent="0.25"/>
    <row r="20586" s="3" customFormat="1" x14ac:dyDescent="0.25"/>
    <row r="20587" s="3" customFormat="1" x14ac:dyDescent="0.25"/>
    <row r="20588" s="3" customFormat="1" x14ac:dyDescent="0.25"/>
    <row r="20589" s="3" customFormat="1" x14ac:dyDescent="0.25"/>
    <row r="20590" s="3" customFormat="1" x14ac:dyDescent="0.25"/>
    <row r="20591" s="3" customFormat="1" x14ac:dyDescent="0.25"/>
    <row r="20592" s="3" customFormat="1" x14ac:dyDescent="0.25"/>
    <row r="20593" s="3" customFormat="1" x14ac:dyDescent="0.25"/>
    <row r="20594" s="3" customFormat="1" x14ac:dyDescent="0.25"/>
    <row r="20595" s="3" customFormat="1" x14ac:dyDescent="0.25"/>
    <row r="20596" s="3" customFormat="1" x14ac:dyDescent="0.25"/>
    <row r="20597" s="3" customFormat="1" x14ac:dyDescent="0.25"/>
    <row r="20598" s="3" customFormat="1" x14ac:dyDescent="0.25"/>
    <row r="20599" s="3" customFormat="1" x14ac:dyDescent="0.25"/>
    <row r="20600" s="3" customFormat="1" x14ac:dyDescent="0.25"/>
    <row r="20601" s="3" customFormat="1" x14ac:dyDescent="0.25"/>
    <row r="20602" s="3" customFormat="1" x14ac:dyDescent="0.25"/>
    <row r="20603" s="3" customFormat="1" x14ac:dyDescent="0.25"/>
    <row r="20604" s="3" customFormat="1" x14ac:dyDescent="0.25"/>
    <row r="20605" s="3" customFormat="1" x14ac:dyDescent="0.25"/>
    <row r="20606" s="3" customFormat="1" x14ac:dyDescent="0.25"/>
    <row r="20607" s="3" customFormat="1" x14ac:dyDescent="0.25"/>
    <row r="20608" s="3" customFormat="1" x14ac:dyDescent="0.25"/>
    <row r="20609" s="3" customFormat="1" x14ac:dyDescent="0.25"/>
    <row r="20610" s="3" customFormat="1" x14ac:dyDescent="0.25"/>
    <row r="20611" s="3" customFormat="1" x14ac:dyDescent="0.25"/>
    <row r="20612" s="3" customFormat="1" x14ac:dyDescent="0.25"/>
    <row r="20613" s="3" customFormat="1" x14ac:dyDescent="0.25"/>
    <row r="20614" s="3" customFormat="1" x14ac:dyDescent="0.25"/>
    <row r="20615" s="3" customFormat="1" x14ac:dyDescent="0.25"/>
    <row r="20616" s="3" customFormat="1" x14ac:dyDescent="0.25"/>
    <row r="20617" s="3" customFormat="1" x14ac:dyDescent="0.25"/>
    <row r="20618" s="3" customFormat="1" x14ac:dyDescent="0.25"/>
    <row r="20619" s="3" customFormat="1" x14ac:dyDescent="0.25"/>
    <row r="20620" s="3" customFormat="1" x14ac:dyDescent="0.25"/>
    <row r="20621" s="3" customFormat="1" x14ac:dyDescent="0.25"/>
    <row r="20622" s="3" customFormat="1" x14ac:dyDescent="0.25"/>
    <row r="20623" s="3" customFormat="1" x14ac:dyDescent="0.25"/>
    <row r="20624" s="3" customFormat="1" x14ac:dyDescent="0.25"/>
    <row r="20625" s="3" customFormat="1" x14ac:dyDescent="0.25"/>
    <row r="20626" s="3" customFormat="1" x14ac:dyDescent="0.25"/>
    <row r="20627" s="3" customFormat="1" x14ac:dyDescent="0.25"/>
    <row r="20628" s="3" customFormat="1" x14ac:dyDescent="0.25"/>
    <row r="20629" s="3" customFormat="1" x14ac:dyDescent="0.25"/>
    <row r="20630" s="3" customFormat="1" x14ac:dyDescent="0.25"/>
    <row r="20631" s="3" customFormat="1" x14ac:dyDescent="0.25"/>
    <row r="20632" s="3" customFormat="1" x14ac:dyDescent="0.25"/>
    <row r="20633" s="3" customFormat="1" x14ac:dyDescent="0.25"/>
    <row r="20634" s="3" customFormat="1" x14ac:dyDescent="0.25"/>
    <row r="20635" s="3" customFormat="1" x14ac:dyDescent="0.25"/>
    <row r="20636" s="3" customFormat="1" x14ac:dyDescent="0.25"/>
    <row r="20637" s="3" customFormat="1" x14ac:dyDescent="0.25"/>
    <row r="20638" s="3" customFormat="1" x14ac:dyDescent="0.25"/>
    <row r="20639" s="3" customFormat="1" x14ac:dyDescent="0.25"/>
    <row r="20640" s="3" customFormat="1" x14ac:dyDescent="0.25"/>
    <row r="20641" s="3" customFormat="1" x14ac:dyDescent="0.25"/>
    <row r="20642" s="3" customFormat="1" x14ac:dyDescent="0.25"/>
    <row r="20643" s="3" customFormat="1" x14ac:dyDescent="0.25"/>
    <row r="20644" s="3" customFormat="1" x14ac:dyDescent="0.25"/>
    <row r="20645" s="3" customFormat="1" x14ac:dyDescent="0.25"/>
    <row r="20646" s="3" customFormat="1" x14ac:dyDescent="0.25"/>
    <row r="20647" s="3" customFormat="1" x14ac:dyDescent="0.25"/>
    <row r="20648" s="3" customFormat="1" x14ac:dyDescent="0.25"/>
    <row r="20649" s="3" customFormat="1" x14ac:dyDescent="0.25"/>
    <row r="20650" s="3" customFormat="1" x14ac:dyDescent="0.25"/>
    <row r="20651" s="3" customFormat="1" x14ac:dyDescent="0.25"/>
    <row r="20652" s="3" customFormat="1" x14ac:dyDescent="0.25"/>
    <row r="20653" s="3" customFormat="1" x14ac:dyDescent="0.25"/>
    <row r="20654" s="3" customFormat="1" x14ac:dyDescent="0.25"/>
    <row r="20655" s="3" customFormat="1" x14ac:dyDescent="0.25"/>
    <row r="20656" s="3" customFormat="1" x14ac:dyDescent="0.25"/>
    <row r="20657" s="3" customFormat="1" x14ac:dyDescent="0.25"/>
    <row r="20658" s="3" customFormat="1" x14ac:dyDescent="0.25"/>
    <row r="20659" s="3" customFormat="1" x14ac:dyDescent="0.25"/>
    <row r="20660" s="3" customFormat="1" x14ac:dyDescent="0.25"/>
    <row r="20661" s="3" customFormat="1" x14ac:dyDescent="0.25"/>
    <row r="20662" s="3" customFormat="1" x14ac:dyDescent="0.25"/>
    <row r="20663" s="3" customFormat="1" x14ac:dyDescent="0.25"/>
    <row r="20664" s="3" customFormat="1" x14ac:dyDescent="0.25"/>
    <row r="20665" s="3" customFormat="1" x14ac:dyDescent="0.25"/>
    <row r="20666" s="3" customFormat="1" x14ac:dyDescent="0.25"/>
    <row r="20667" s="3" customFormat="1" x14ac:dyDescent="0.25"/>
    <row r="20668" s="3" customFormat="1" x14ac:dyDescent="0.25"/>
    <row r="20669" s="3" customFormat="1" x14ac:dyDescent="0.25"/>
    <row r="20670" s="3" customFormat="1" x14ac:dyDescent="0.25"/>
    <row r="20671" s="3" customFormat="1" x14ac:dyDescent="0.25"/>
    <row r="20672" s="3" customFormat="1" x14ac:dyDescent="0.25"/>
    <row r="20673" s="3" customFormat="1" x14ac:dyDescent="0.25"/>
    <row r="20674" s="3" customFormat="1" x14ac:dyDescent="0.25"/>
    <row r="20675" s="3" customFormat="1" x14ac:dyDescent="0.25"/>
    <row r="20676" s="3" customFormat="1" x14ac:dyDescent="0.25"/>
    <row r="20677" s="3" customFormat="1" x14ac:dyDescent="0.25"/>
    <row r="20678" s="3" customFormat="1" x14ac:dyDescent="0.25"/>
    <row r="20679" s="3" customFormat="1" x14ac:dyDescent="0.25"/>
    <row r="20680" s="3" customFormat="1" x14ac:dyDescent="0.25"/>
    <row r="20681" s="3" customFormat="1" x14ac:dyDescent="0.25"/>
    <row r="20682" s="3" customFormat="1" x14ac:dyDescent="0.25"/>
    <row r="20683" s="3" customFormat="1" x14ac:dyDescent="0.25"/>
    <row r="20684" s="3" customFormat="1" x14ac:dyDescent="0.25"/>
    <row r="20685" s="3" customFormat="1" x14ac:dyDescent="0.25"/>
    <row r="20686" s="3" customFormat="1" x14ac:dyDescent="0.25"/>
    <row r="20687" s="3" customFormat="1" x14ac:dyDescent="0.25"/>
    <row r="20688" s="3" customFormat="1" x14ac:dyDescent="0.25"/>
    <row r="20689" s="3" customFormat="1" x14ac:dyDescent="0.25"/>
    <row r="20690" s="3" customFormat="1" x14ac:dyDescent="0.25"/>
    <row r="20691" s="3" customFormat="1" x14ac:dyDescent="0.25"/>
    <row r="20692" s="3" customFormat="1" x14ac:dyDescent="0.25"/>
    <row r="20693" s="3" customFormat="1" x14ac:dyDescent="0.25"/>
    <row r="20694" s="3" customFormat="1" x14ac:dyDescent="0.25"/>
    <row r="20695" s="3" customFormat="1" x14ac:dyDescent="0.25"/>
    <row r="20696" s="3" customFormat="1" x14ac:dyDescent="0.25"/>
    <row r="20697" s="3" customFormat="1" x14ac:dyDescent="0.25"/>
    <row r="20698" s="3" customFormat="1" x14ac:dyDescent="0.25"/>
    <row r="20699" s="3" customFormat="1" x14ac:dyDescent="0.25"/>
    <row r="20700" s="3" customFormat="1" x14ac:dyDescent="0.25"/>
    <row r="20701" s="3" customFormat="1" x14ac:dyDescent="0.25"/>
    <row r="20702" s="3" customFormat="1" x14ac:dyDescent="0.25"/>
    <row r="20703" s="3" customFormat="1" x14ac:dyDescent="0.25"/>
    <row r="20704" s="3" customFormat="1" x14ac:dyDescent="0.25"/>
    <row r="20705" s="3" customFormat="1" x14ac:dyDescent="0.25"/>
    <row r="20706" s="3" customFormat="1" x14ac:dyDescent="0.25"/>
    <row r="20707" s="3" customFormat="1" x14ac:dyDescent="0.25"/>
    <row r="20708" s="3" customFormat="1" x14ac:dyDescent="0.25"/>
    <row r="20709" s="3" customFormat="1" x14ac:dyDescent="0.25"/>
    <row r="20710" s="3" customFormat="1" x14ac:dyDescent="0.25"/>
    <row r="20711" s="3" customFormat="1" x14ac:dyDescent="0.25"/>
    <row r="20712" s="3" customFormat="1" x14ac:dyDescent="0.25"/>
    <row r="20713" s="3" customFormat="1" x14ac:dyDescent="0.25"/>
    <row r="20714" s="3" customFormat="1" x14ac:dyDescent="0.25"/>
    <row r="20715" s="3" customFormat="1" x14ac:dyDescent="0.25"/>
    <row r="20716" s="3" customFormat="1" x14ac:dyDescent="0.25"/>
    <row r="20717" s="3" customFormat="1" x14ac:dyDescent="0.25"/>
    <row r="20718" s="3" customFormat="1" x14ac:dyDescent="0.25"/>
    <row r="20719" s="3" customFormat="1" x14ac:dyDescent="0.25"/>
    <row r="20720" s="3" customFormat="1" x14ac:dyDescent="0.25"/>
    <row r="20721" s="3" customFormat="1" x14ac:dyDescent="0.25"/>
    <row r="20722" s="3" customFormat="1" x14ac:dyDescent="0.25"/>
    <row r="20723" s="3" customFormat="1" x14ac:dyDescent="0.25"/>
    <row r="20724" s="3" customFormat="1" x14ac:dyDescent="0.25"/>
    <row r="20725" s="3" customFormat="1" x14ac:dyDescent="0.25"/>
    <row r="20726" s="3" customFormat="1" x14ac:dyDescent="0.25"/>
    <row r="20727" s="3" customFormat="1" x14ac:dyDescent="0.25"/>
    <row r="20728" s="3" customFormat="1" x14ac:dyDescent="0.25"/>
    <row r="20729" s="3" customFormat="1" x14ac:dyDescent="0.25"/>
    <row r="20730" s="3" customFormat="1" x14ac:dyDescent="0.25"/>
    <row r="20731" s="3" customFormat="1" x14ac:dyDescent="0.25"/>
    <row r="20732" s="3" customFormat="1" x14ac:dyDescent="0.25"/>
    <row r="20733" s="3" customFormat="1" x14ac:dyDescent="0.25"/>
    <row r="20734" s="3" customFormat="1" x14ac:dyDescent="0.25"/>
    <row r="20735" s="3" customFormat="1" x14ac:dyDescent="0.25"/>
    <row r="20736" s="3" customFormat="1" x14ac:dyDescent="0.25"/>
    <row r="20737" s="3" customFormat="1" x14ac:dyDescent="0.25"/>
    <row r="20738" s="3" customFormat="1" x14ac:dyDescent="0.25"/>
    <row r="20739" s="3" customFormat="1" x14ac:dyDescent="0.25"/>
    <row r="20740" s="3" customFormat="1" x14ac:dyDescent="0.25"/>
    <row r="20741" s="3" customFormat="1" x14ac:dyDescent="0.25"/>
    <row r="20742" s="3" customFormat="1" x14ac:dyDescent="0.25"/>
    <row r="20743" s="3" customFormat="1" x14ac:dyDescent="0.25"/>
    <row r="20744" s="3" customFormat="1" x14ac:dyDescent="0.25"/>
    <row r="20745" s="3" customFormat="1" x14ac:dyDescent="0.25"/>
    <row r="20746" s="3" customFormat="1" x14ac:dyDescent="0.25"/>
    <row r="20747" s="3" customFormat="1" x14ac:dyDescent="0.25"/>
    <row r="20748" s="3" customFormat="1" x14ac:dyDescent="0.25"/>
    <row r="20749" s="3" customFormat="1" x14ac:dyDescent="0.25"/>
    <row r="20750" s="3" customFormat="1" x14ac:dyDescent="0.25"/>
    <row r="20751" s="3" customFormat="1" x14ac:dyDescent="0.25"/>
    <row r="20752" s="3" customFormat="1" x14ac:dyDescent="0.25"/>
    <row r="20753" s="3" customFormat="1" x14ac:dyDescent="0.25"/>
    <row r="20754" s="3" customFormat="1" x14ac:dyDescent="0.25"/>
    <row r="20755" s="3" customFormat="1" x14ac:dyDescent="0.25"/>
    <row r="20756" s="3" customFormat="1" x14ac:dyDescent="0.25"/>
    <row r="20757" s="3" customFormat="1" x14ac:dyDescent="0.25"/>
    <row r="20758" s="3" customFormat="1" x14ac:dyDescent="0.25"/>
    <row r="20759" s="3" customFormat="1" x14ac:dyDescent="0.25"/>
    <row r="20760" s="3" customFormat="1" x14ac:dyDescent="0.25"/>
    <row r="20761" s="3" customFormat="1" x14ac:dyDescent="0.25"/>
    <row r="20762" s="3" customFormat="1" x14ac:dyDescent="0.25"/>
    <row r="20763" s="3" customFormat="1" x14ac:dyDescent="0.25"/>
    <row r="20764" s="3" customFormat="1" x14ac:dyDescent="0.25"/>
    <row r="20765" s="3" customFormat="1" x14ac:dyDescent="0.25"/>
    <row r="20766" s="3" customFormat="1" x14ac:dyDescent="0.25"/>
    <row r="20767" s="3" customFormat="1" x14ac:dyDescent="0.25"/>
    <row r="20768" s="3" customFormat="1" x14ac:dyDescent="0.25"/>
    <row r="20769" s="3" customFormat="1" x14ac:dyDescent="0.25"/>
    <row r="20770" s="3" customFormat="1" x14ac:dyDescent="0.25"/>
    <row r="20771" s="3" customFormat="1" x14ac:dyDescent="0.25"/>
    <row r="20772" s="3" customFormat="1" x14ac:dyDescent="0.25"/>
    <row r="20773" s="3" customFormat="1" x14ac:dyDescent="0.25"/>
    <row r="20774" s="3" customFormat="1" x14ac:dyDescent="0.25"/>
    <row r="20775" s="3" customFormat="1" x14ac:dyDescent="0.25"/>
    <row r="20776" s="3" customFormat="1" x14ac:dyDescent="0.25"/>
    <row r="20777" s="3" customFormat="1" x14ac:dyDescent="0.25"/>
    <row r="20778" s="3" customFormat="1" x14ac:dyDescent="0.25"/>
    <row r="20779" s="3" customFormat="1" x14ac:dyDescent="0.25"/>
    <row r="20780" s="3" customFormat="1" x14ac:dyDescent="0.25"/>
    <row r="20781" s="3" customFormat="1" x14ac:dyDescent="0.25"/>
    <row r="20782" s="3" customFormat="1" x14ac:dyDescent="0.25"/>
    <row r="20783" s="3" customFormat="1" x14ac:dyDescent="0.25"/>
    <row r="20784" s="3" customFormat="1" x14ac:dyDescent="0.25"/>
    <row r="20785" s="3" customFormat="1" x14ac:dyDescent="0.25"/>
    <row r="20786" s="3" customFormat="1" x14ac:dyDescent="0.25"/>
    <row r="20787" s="3" customFormat="1" x14ac:dyDescent="0.25"/>
    <row r="20788" s="3" customFormat="1" x14ac:dyDescent="0.25"/>
    <row r="20789" s="3" customFormat="1" x14ac:dyDescent="0.25"/>
    <row r="20790" s="3" customFormat="1" x14ac:dyDescent="0.25"/>
    <row r="20791" s="3" customFormat="1" x14ac:dyDescent="0.25"/>
    <row r="20792" s="3" customFormat="1" x14ac:dyDescent="0.25"/>
    <row r="20793" s="3" customFormat="1" x14ac:dyDescent="0.25"/>
    <row r="20794" s="3" customFormat="1" x14ac:dyDescent="0.25"/>
    <row r="20795" s="3" customFormat="1" x14ac:dyDescent="0.25"/>
    <row r="20796" s="3" customFormat="1" x14ac:dyDescent="0.25"/>
    <row r="20797" s="3" customFormat="1" x14ac:dyDescent="0.25"/>
    <row r="20798" s="3" customFormat="1" x14ac:dyDescent="0.25"/>
    <row r="20799" s="3" customFormat="1" x14ac:dyDescent="0.25"/>
    <row r="20800" s="3" customFormat="1" x14ac:dyDescent="0.25"/>
    <row r="20801" s="3" customFormat="1" x14ac:dyDescent="0.25"/>
    <row r="20802" s="3" customFormat="1" x14ac:dyDescent="0.25"/>
    <row r="20803" s="3" customFormat="1" x14ac:dyDescent="0.25"/>
    <row r="20804" s="3" customFormat="1" x14ac:dyDescent="0.25"/>
    <row r="20805" s="3" customFormat="1" x14ac:dyDescent="0.25"/>
    <row r="20806" s="3" customFormat="1" x14ac:dyDescent="0.25"/>
    <row r="20807" s="3" customFormat="1" x14ac:dyDescent="0.25"/>
    <row r="20808" s="3" customFormat="1" x14ac:dyDescent="0.25"/>
    <row r="20809" s="3" customFormat="1" x14ac:dyDescent="0.25"/>
    <row r="20810" s="3" customFormat="1" x14ac:dyDescent="0.25"/>
    <row r="20811" s="3" customFormat="1" x14ac:dyDescent="0.25"/>
    <row r="20812" s="3" customFormat="1" x14ac:dyDescent="0.25"/>
    <row r="20813" s="3" customFormat="1" x14ac:dyDescent="0.25"/>
    <row r="20814" s="3" customFormat="1" x14ac:dyDescent="0.25"/>
    <row r="20815" s="3" customFormat="1" x14ac:dyDescent="0.25"/>
    <row r="20816" s="3" customFormat="1" x14ac:dyDescent="0.25"/>
    <row r="20817" s="3" customFormat="1" x14ac:dyDescent="0.25"/>
    <row r="20818" s="3" customFormat="1" x14ac:dyDescent="0.25"/>
    <row r="20819" s="3" customFormat="1" x14ac:dyDescent="0.25"/>
    <row r="20820" s="3" customFormat="1" x14ac:dyDescent="0.25"/>
    <row r="20821" s="3" customFormat="1" x14ac:dyDescent="0.25"/>
    <row r="20822" s="3" customFormat="1" x14ac:dyDescent="0.25"/>
    <row r="20823" s="3" customFormat="1" x14ac:dyDescent="0.25"/>
    <row r="20824" s="3" customFormat="1" x14ac:dyDescent="0.25"/>
    <row r="20825" s="3" customFormat="1" x14ac:dyDescent="0.25"/>
    <row r="20826" s="3" customFormat="1" x14ac:dyDescent="0.25"/>
    <row r="20827" s="3" customFormat="1" x14ac:dyDescent="0.25"/>
    <row r="20828" s="3" customFormat="1" x14ac:dyDescent="0.25"/>
    <row r="20829" s="3" customFormat="1" x14ac:dyDescent="0.25"/>
    <row r="20830" s="3" customFormat="1" x14ac:dyDescent="0.25"/>
    <row r="20831" s="3" customFormat="1" x14ac:dyDescent="0.25"/>
    <row r="20832" s="3" customFormat="1" x14ac:dyDescent="0.25"/>
    <row r="20833" s="3" customFormat="1" x14ac:dyDescent="0.25"/>
    <row r="20834" s="3" customFormat="1" x14ac:dyDescent="0.25"/>
    <row r="20835" s="3" customFormat="1" x14ac:dyDescent="0.25"/>
    <row r="20836" s="3" customFormat="1" x14ac:dyDescent="0.25"/>
    <row r="20837" s="3" customFormat="1" x14ac:dyDescent="0.25"/>
    <row r="20838" s="3" customFormat="1" x14ac:dyDescent="0.25"/>
    <row r="20839" s="3" customFormat="1" x14ac:dyDescent="0.25"/>
    <row r="20840" s="3" customFormat="1" x14ac:dyDescent="0.25"/>
    <row r="20841" s="3" customFormat="1" x14ac:dyDescent="0.25"/>
    <row r="20842" s="3" customFormat="1" x14ac:dyDescent="0.25"/>
    <row r="20843" s="3" customFormat="1" x14ac:dyDescent="0.25"/>
    <row r="20844" s="3" customFormat="1" x14ac:dyDescent="0.25"/>
    <row r="20845" s="3" customFormat="1" x14ac:dyDescent="0.25"/>
    <row r="20846" s="3" customFormat="1" x14ac:dyDescent="0.25"/>
    <row r="20847" s="3" customFormat="1" x14ac:dyDescent="0.25"/>
    <row r="20848" s="3" customFormat="1" x14ac:dyDescent="0.25"/>
    <row r="20849" s="3" customFormat="1" x14ac:dyDescent="0.25"/>
    <row r="20850" s="3" customFormat="1" x14ac:dyDescent="0.25"/>
    <row r="20851" s="3" customFormat="1" x14ac:dyDescent="0.25"/>
    <row r="20852" s="3" customFormat="1" x14ac:dyDescent="0.25"/>
    <row r="20853" s="3" customFormat="1" x14ac:dyDescent="0.25"/>
    <row r="20854" s="3" customFormat="1" x14ac:dyDescent="0.25"/>
    <row r="20855" s="3" customFormat="1" x14ac:dyDescent="0.25"/>
    <row r="20856" s="3" customFormat="1" x14ac:dyDescent="0.25"/>
    <row r="20857" s="3" customFormat="1" x14ac:dyDescent="0.25"/>
    <row r="20858" s="3" customFormat="1" x14ac:dyDescent="0.25"/>
    <row r="20859" s="3" customFormat="1" x14ac:dyDescent="0.25"/>
    <row r="20860" s="3" customFormat="1" x14ac:dyDescent="0.25"/>
    <row r="20861" s="3" customFormat="1" x14ac:dyDescent="0.25"/>
    <row r="20862" s="3" customFormat="1" x14ac:dyDescent="0.25"/>
    <row r="20863" s="3" customFormat="1" x14ac:dyDescent="0.25"/>
    <row r="20864" s="3" customFormat="1" x14ac:dyDescent="0.25"/>
    <row r="20865" s="3" customFormat="1" x14ac:dyDescent="0.25"/>
    <row r="20866" s="3" customFormat="1" x14ac:dyDescent="0.25"/>
    <row r="20867" s="3" customFormat="1" x14ac:dyDescent="0.25"/>
    <row r="20868" s="3" customFormat="1" x14ac:dyDescent="0.25"/>
    <row r="20869" s="3" customFormat="1" x14ac:dyDescent="0.25"/>
    <row r="20870" s="3" customFormat="1" x14ac:dyDescent="0.25"/>
    <row r="20871" s="3" customFormat="1" x14ac:dyDescent="0.25"/>
    <row r="20872" s="3" customFormat="1" x14ac:dyDescent="0.25"/>
    <row r="20873" s="3" customFormat="1" x14ac:dyDescent="0.25"/>
    <row r="20874" s="3" customFormat="1" x14ac:dyDescent="0.25"/>
    <row r="20875" s="3" customFormat="1" x14ac:dyDescent="0.25"/>
    <row r="20876" s="3" customFormat="1" x14ac:dyDescent="0.25"/>
    <row r="20877" s="3" customFormat="1" x14ac:dyDescent="0.25"/>
    <row r="20878" s="3" customFormat="1" x14ac:dyDescent="0.25"/>
    <row r="20879" s="3" customFormat="1" x14ac:dyDescent="0.25"/>
    <row r="20880" s="3" customFormat="1" x14ac:dyDescent="0.25"/>
    <row r="20881" s="3" customFormat="1" x14ac:dyDescent="0.25"/>
    <row r="20882" s="3" customFormat="1" x14ac:dyDescent="0.25"/>
    <row r="20883" s="3" customFormat="1" x14ac:dyDescent="0.25"/>
    <row r="20884" s="3" customFormat="1" x14ac:dyDescent="0.25"/>
    <row r="20885" s="3" customFormat="1" x14ac:dyDescent="0.25"/>
    <row r="20886" s="3" customFormat="1" x14ac:dyDescent="0.25"/>
    <row r="20887" s="3" customFormat="1" x14ac:dyDescent="0.25"/>
    <row r="20888" s="3" customFormat="1" x14ac:dyDescent="0.25"/>
    <row r="20889" s="3" customFormat="1" x14ac:dyDescent="0.25"/>
    <row r="20890" s="3" customFormat="1" x14ac:dyDescent="0.25"/>
    <row r="20891" s="3" customFormat="1" x14ac:dyDescent="0.25"/>
    <row r="20892" s="3" customFormat="1" x14ac:dyDescent="0.25"/>
    <row r="20893" s="3" customFormat="1" x14ac:dyDescent="0.25"/>
    <row r="20894" s="3" customFormat="1" x14ac:dyDescent="0.25"/>
    <row r="20895" s="3" customFormat="1" x14ac:dyDescent="0.25"/>
    <row r="20896" s="3" customFormat="1" x14ac:dyDescent="0.25"/>
    <row r="20897" s="3" customFormat="1" x14ac:dyDescent="0.25"/>
    <row r="20898" s="3" customFormat="1" x14ac:dyDescent="0.25"/>
    <row r="20899" s="3" customFormat="1" x14ac:dyDescent="0.25"/>
    <row r="20900" s="3" customFormat="1" x14ac:dyDescent="0.25"/>
    <row r="20901" s="3" customFormat="1" x14ac:dyDescent="0.25"/>
    <row r="20902" s="3" customFormat="1" x14ac:dyDescent="0.25"/>
    <row r="20903" s="3" customFormat="1" x14ac:dyDescent="0.25"/>
    <row r="20904" s="3" customFormat="1" x14ac:dyDescent="0.25"/>
    <row r="20905" s="3" customFormat="1" x14ac:dyDescent="0.25"/>
    <row r="20906" s="3" customFormat="1" x14ac:dyDescent="0.25"/>
    <row r="20907" s="3" customFormat="1" x14ac:dyDescent="0.25"/>
    <row r="20908" s="3" customFormat="1" x14ac:dyDescent="0.25"/>
    <row r="20909" s="3" customFormat="1" x14ac:dyDescent="0.25"/>
    <row r="20910" s="3" customFormat="1" x14ac:dyDescent="0.25"/>
    <row r="20911" s="3" customFormat="1" x14ac:dyDescent="0.25"/>
    <row r="20912" s="3" customFormat="1" x14ac:dyDescent="0.25"/>
    <row r="20913" s="3" customFormat="1" x14ac:dyDescent="0.25"/>
    <row r="20914" s="3" customFormat="1" x14ac:dyDescent="0.25"/>
    <row r="20915" s="3" customFormat="1" x14ac:dyDescent="0.25"/>
    <row r="20916" s="3" customFormat="1" x14ac:dyDescent="0.25"/>
    <row r="20917" s="3" customFormat="1" x14ac:dyDescent="0.25"/>
    <row r="20918" s="3" customFormat="1" x14ac:dyDescent="0.25"/>
    <row r="20919" s="3" customFormat="1" x14ac:dyDescent="0.25"/>
    <row r="20920" s="3" customFormat="1" x14ac:dyDescent="0.25"/>
    <row r="20921" s="3" customFormat="1" x14ac:dyDescent="0.25"/>
    <row r="20922" s="3" customFormat="1" x14ac:dyDescent="0.25"/>
    <row r="20923" s="3" customFormat="1" x14ac:dyDescent="0.25"/>
    <row r="20924" s="3" customFormat="1" x14ac:dyDescent="0.25"/>
    <row r="20925" s="3" customFormat="1" x14ac:dyDescent="0.25"/>
    <row r="20926" s="3" customFormat="1" x14ac:dyDescent="0.25"/>
    <row r="20927" s="3" customFormat="1" x14ac:dyDescent="0.25"/>
    <row r="20928" s="3" customFormat="1" x14ac:dyDescent="0.25"/>
    <row r="20929" s="3" customFormat="1" x14ac:dyDescent="0.25"/>
    <row r="20930" s="3" customFormat="1" x14ac:dyDescent="0.25"/>
    <row r="20931" s="3" customFormat="1" x14ac:dyDescent="0.25"/>
    <row r="20932" s="3" customFormat="1" x14ac:dyDescent="0.25"/>
    <row r="20933" s="3" customFormat="1" x14ac:dyDescent="0.25"/>
    <row r="20934" s="3" customFormat="1" x14ac:dyDescent="0.25"/>
    <row r="20935" s="3" customFormat="1" x14ac:dyDescent="0.25"/>
    <row r="20936" s="3" customFormat="1" x14ac:dyDescent="0.25"/>
    <row r="20937" s="3" customFormat="1" x14ac:dyDescent="0.25"/>
    <row r="20938" s="3" customFormat="1" x14ac:dyDescent="0.25"/>
    <row r="20939" s="3" customFormat="1" x14ac:dyDescent="0.25"/>
    <row r="20940" s="3" customFormat="1" x14ac:dyDescent="0.25"/>
    <row r="20941" s="3" customFormat="1" x14ac:dyDescent="0.25"/>
    <row r="20942" s="3" customFormat="1" x14ac:dyDescent="0.25"/>
    <row r="20943" s="3" customFormat="1" x14ac:dyDescent="0.25"/>
    <row r="20944" s="3" customFormat="1" x14ac:dyDescent="0.25"/>
    <row r="20945" s="3" customFormat="1" x14ac:dyDescent="0.25"/>
    <row r="20946" s="3" customFormat="1" x14ac:dyDescent="0.25"/>
    <row r="20947" s="3" customFormat="1" x14ac:dyDescent="0.25"/>
    <row r="20948" s="3" customFormat="1" x14ac:dyDescent="0.25"/>
    <row r="20949" s="3" customFormat="1" x14ac:dyDescent="0.25"/>
    <row r="20950" s="3" customFormat="1" x14ac:dyDescent="0.25"/>
    <row r="20951" s="3" customFormat="1" x14ac:dyDescent="0.25"/>
    <row r="20952" s="3" customFormat="1" x14ac:dyDescent="0.25"/>
    <row r="20953" s="3" customFormat="1" x14ac:dyDescent="0.25"/>
    <row r="20954" s="3" customFormat="1" x14ac:dyDescent="0.25"/>
    <row r="20955" s="3" customFormat="1" x14ac:dyDescent="0.25"/>
    <row r="20956" s="3" customFormat="1" x14ac:dyDescent="0.25"/>
    <row r="20957" s="3" customFormat="1" x14ac:dyDescent="0.25"/>
    <row r="20958" s="3" customFormat="1" x14ac:dyDescent="0.25"/>
    <row r="20959" s="3" customFormat="1" x14ac:dyDescent="0.25"/>
    <row r="20960" s="3" customFormat="1" x14ac:dyDescent="0.25"/>
    <row r="20961" s="3" customFormat="1" x14ac:dyDescent="0.25"/>
    <row r="20962" s="3" customFormat="1" x14ac:dyDescent="0.25"/>
    <row r="20963" s="3" customFormat="1" x14ac:dyDescent="0.25"/>
    <row r="20964" s="3" customFormat="1" x14ac:dyDescent="0.25"/>
    <row r="20965" s="3" customFormat="1" x14ac:dyDescent="0.25"/>
    <row r="20966" s="3" customFormat="1" x14ac:dyDescent="0.25"/>
    <row r="20967" s="3" customFormat="1" x14ac:dyDescent="0.25"/>
    <row r="20968" s="3" customFormat="1" x14ac:dyDescent="0.25"/>
    <row r="20969" s="3" customFormat="1" x14ac:dyDescent="0.25"/>
    <row r="20970" s="3" customFormat="1" x14ac:dyDescent="0.25"/>
    <row r="20971" s="3" customFormat="1" x14ac:dyDescent="0.25"/>
    <row r="20972" s="3" customFormat="1" x14ac:dyDescent="0.25"/>
    <row r="20973" s="3" customFormat="1" x14ac:dyDescent="0.25"/>
    <row r="20974" s="3" customFormat="1" x14ac:dyDescent="0.25"/>
    <row r="20975" s="3" customFormat="1" x14ac:dyDescent="0.25"/>
    <row r="20976" s="3" customFormat="1" x14ac:dyDescent="0.25"/>
    <row r="20977" s="3" customFormat="1" x14ac:dyDescent="0.25"/>
    <row r="20978" s="3" customFormat="1" x14ac:dyDescent="0.25"/>
    <row r="20979" s="3" customFormat="1" x14ac:dyDescent="0.25"/>
    <row r="20980" s="3" customFormat="1" x14ac:dyDescent="0.25"/>
    <row r="20981" s="3" customFormat="1" x14ac:dyDescent="0.25"/>
    <row r="20982" s="3" customFormat="1" x14ac:dyDescent="0.25"/>
    <row r="20983" s="3" customFormat="1" x14ac:dyDescent="0.25"/>
    <row r="20984" s="3" customFormat="1" x14ac:dyDescent="0.25"/>
    <row r="20985" s="3" customFormat="1" x14ac:dyDescent="0.25"/>
    <row r="20986" s="3" customFormat="1" x14ac:dyDescent="0.25"/>
    <row r="20987" s="3" customFormat="1" x14ac:dyDescent="0.25"/>
    <row r="20988" s="3" customFormat="1" x14ac:dyDescent="0.25"/>
    <row r="20989" s="3" customFormat="1" x14ac:dyDescent="0.25"/>
    <row r="20990" s="3" customFormat="1" x14ac:dyDescent="0.25"/>
    <row r="20991" s="3" customFormat="1" x14ac:dyDescent="0.25"/>
    <row r="20992" s="3" customFormat="1" x14ac:dyDescent="0.25"/>
    <row r="20993" s="3" customFormat="1" x14ac:dyDescent="0.25"/>
    <row r="20994" s="3" customFormat="1" x14ac:dyDescent="0.25"/>
    <row r="20995" s="3" customFormat="1" x14ac:dyDescent="0.25"/>
    <row r="20996" s="3" customFormat="1" x14ac:dyDescent="0.25"/>
    <row r="20997" s="3" customFormat="1" x14ac:dyDescent="0.25"/>
    <row r="20998" s="3" customFormat="1" x14ac:dyDescent="0.25"/>
    <row r="20999" s="3" customFormat="1" x14ac:dyDescent="0.25"/>
    <row r="21000" s="3" customFormat="1" x14ac:dyDescent="0.25"/>
    <row r="21001" s="3" customFormat="1" x14ac:dyDescent="0.25"/>
    <row r="21002" s="3" customFormat="1" x14ac:dyDescent="0.25"/>
    <row r="21003" s="3" customFormat="1" x14ac:dyDescent="0.25"/>
    <row r="21004" s="3" customFormat="1" x14ac:dyDescent="0.25"/>
    <row r="21005" s="3" customFormat="1" x14ac:dyDescent="0.25"/>
    <row r="21006" s="3" customFormat="1" x14ac:dyDescent="0.25"/>
    <row r="21007" s="3" customFormat="1" x14ac:dyDescent="0.25"/>
    <row r="21008" s="3" customFormat="1" x14ac:dyDescent="0.25"/>
    <row r="21009" s="3" customFormat="1" x14ac:dyDescent="0.25"/>
    <row r="21010" s="3" customFormat="1" x14ac:dyDescent="0.25"/>
    <row r="21011" s="3" customFormat="1" x14ac:dyDescent="0.25"/>
    <row r="21012" s="3" customFormat="1" x14ac:dyDescent="0.25"/>
    <row r="21013" s="3" customFormat="1" x14ac:dyDescent="0.25"/>
    <row r="21014" s="3" customFormat="1" x14ac:dyDescent="0.25"/>
    <row r="21015" s="3" customFormat="1" x14ac:dyDescent="0.25"/>
    <row r="21016" s="3" customFormat="1" x14ac:dyDescent="0.25"/>
    <row r="21017" s="3" customFormat="1" x14ac:dyDescent="0.25"/>
    <row r="21018" s="3" customFormat="1" x14ac:dyDescent="0.25"/>
    <row r="21019" s="3" customFormat="1" x14ac:dyDescent="0.25"/>
    <row r="21020" s="3" customFormat="1" x14ac:dyDescent="0.25"/>
    <row r="21021" s="3" customFormat="1" x14ac:dyDescent="0.25"/>
    <row r="21022" s="3" customFormat="1" x14ac:dyDescent="0.25"/>
    <row r="21023" s="3" customFormat="1" x14ac:dyDescent="0.25"/>
    <row r="21024" s="3" customFormat="1" x14ac:dyDescent="0.25"/>
    <row r="21025" s="3" customFormat="1" x14ac:dyDescent="0.25"/>
    <row r="21026" s="3" customFormat="1" x14ac:dyDescent="0.25"/>
    <row r="21027" s="3" customFormat="1" x14ac:dyDescent="0.25"/>
    <row r="21028" s="3" customFormat="1" x14ac:dyDescent="0.25"/>
    <row r="21029" s="3" customFormat="1" x14ac:dyDescent="0.25"/>
    <row r="21030" s="3" customFormat="1" x14ac:dyDescent="0.25"/>
    <row r="21031" s="3" customFormat="1" x14ac:dyDescent="0.25"/>
    <row r="21032" s="3" customFormat="1" x14ac:dyDescent="0.25"/>
    <row r="21033" s="3" customFormat="1" x14ac:dyDescent="0.25"/>
    <row r="21034" s="3" customFormat="1" x14ac:dyDescent="0.25"/>
    <row r="21035" s="3" customFormat="1" x14ac:dyDescent="0.25"/>
    <row r="21036" s="3" customFormat="1" x14ac:dyDescent="0.25"/>
    <row r="21037" s="3" customFormat="1" x14ac:dyDescent="0.25"/>
    <row r="21038" s="3" customFormat="1" x14ac:dyDescent="0.25"/>
    <row r="21039" s="3" customFormat="1" x14ac:dyDescent="0.25"/>
    <row r="21040" s="3" customFormat="1" x14ac:dyDescent="0.25"/>
    <row r="21041" s="3" customFormat="1" x14ac:dyDescent="0.25"/>
    <row r="21042" s="3" customFormat="1" x14ac:dyDescent="0.25"/>
    <row r="21043" s="3" customFormat="1" x14ac:dyDescent="0.25"/>
    <row r="21044" s="3" customFormat="1" x14ac:dyDescent="0.25"/>
    <row r="21045" s="3" customFormat="1" x14ac:dyDescent="0.25"/>
    <row r="21046" s="3" customFormat="1" x14ac:dyDescent="0.25"/>
    <row r="21047" s="3" customFormat="1" x14ac:dyDescent="0.25"/>
    <row r="21048" s="3" customFormat="1" x14ac:dyDescent="0.25"/>
    <row r="21049" s="3" customFormat="1" x14ac:dyDescent="0.25"/>
    <row r="21050" s="3" customFormat="1" x14ac:dyDescent="0.25"/>
    <row r="21051" s="3" customFormat="1" x14ac:dyDescent="0.25"/>
    <row r="21052" s="3" customFormat="1" x14ac:dyDescent="0.25"/>
    <row r="21053" s="3" customFormat="1" x14ac:dyDescent="0.25"/>
    <row r="21054" s="3" customFormat="1" x14ac:dyDescent="0.25"/>
    <row r="21055" s="3" customFormat="1" x14ac:dyDescent="0.25"/>
    <row r="21056" s="3" customFormat="1" x14ac:dyDescent="0.25"/>
    <row r="21057" s="3" customFormat="1" x14ac:dyDescent="0.25"/>
    <row r="21058" s="3" customFormat="1" x14ac:dyDescent="0.25"/>
    <row r="21059" s="3" customFormat="1" x14ac:dyDescent="0.25"/>
    <row r="21060" s="3" customFormat="1" x14ac:dyDescent="0.25"/>
    <row r="21061" s="3" customFormat="1" x14ac:dyDescent="0.25"/>
    <row r="21062" s="3" customFormat="1" x14ac:dyDescent="0.25"/>
    <row r="21063" s="3" customFormat="1" x14ac:dyDescent="0.25"/>
    <row r="21064" s="3" customFormat="1" x14ac:dyDescent="0.25"/>
    <row r="21065" s="3" customFormat="1" x14ac:dyDescent="0.25"/>
    <row r="21066" s="3" customFormat="1" x14ac:dyDescent="0.25"/>
    <row r="21067" s="3" customFormat="1" x14ac:dyDescent="0.25"/>
    <row r="21068" s="3" customFormat="1" x14ac:dyDescent="0.25"/>
    <row r="21069" s="3" customFormat="1" x14ac:dyDescent="0.25"/>
    <row r="21070" s="3" customFormat="1" x14ac:dyDescent="0.25"/>
    <row r="21071" s="3" customFormat="1" x14ac:dyDescent="0.25"/>
    <row r="21072" s="3" customFormat="1" x14ac:dyDescent="0.25"/>
    <row r="21073" s="3" customFormat="1" x14ac:dyDescent="0.25"/>
    <row r="21074" s="3" customFormat="1" x14ac:dyDescent="0.25"/>
    <row r="21075" s="3" customFormat="1" x14ac:dyDescent="0.25"/>
    <row r="21076" s="3" customFormat="1" x14ac:dyDescent="0.25"/>
    <row r="21077" s="3" customFormat="1" x14ac:dyDescent="0.25"/>
    <row r="21078" s="3" customFormat="1" x14ac:dyDescent="0.25"/>
    <row r="21079" s="3" customFormat="1" x14ac:dyDescent="0.25"/>
    <row r="21080" s="3" customFormat="1" x14ac:dyDescent="0.25"/>
    <row r="21081" s="3" customFormat="1" x14ac:dyDescent="0.25"/>
    <row r="21082" s="3" customFormat="1" x14ac:dyDescent="0.25"/>
    <row r="21083" s="3" customFormat="1" x14ac:dyDescent="0.25"/>
    <row r="21084" s="3" customFormat="1" x14ac:dyDescent="0.25"/>
    <row r="21085" s="3" customFormat="1" x14ac:dyDescent="0.25"/>
    <row r="21086" s="3" customFormat="1" x14ac:dyDescent="0.25"/>
    <row r="21087" s="3" customFormat="1" x14ac:dyDescent="0.25"/>
    <row r="21088" s="3" customFormat="1" x14ac:dyDescent="0.25"/>
    <row r="21089" s="3" customFormat="1" x14ac:dyDescent="0.25"/>
    <row r="21090" s="3" customFormat="1" x14ac:dyDescent="0.25"/>
    <row r="21091" s="3" customFormat="1" x14ac:dyDescent="0.25"/>
    <row r="21092" s="3" customFormat="1" x14ac:dyDescent="0.25"/>
    <row r="21093" s="3" customFormat="1" x14ac:dyDescent="0.25"/>
    <row r="21094" s="3" customFormat="1" x14ac:dyDescent="0.25"/>
    <row r="21095" s="3" customFormat="1" x14ac:dyDescent="0.25"/>
    <row r="21096" s="3" customFormat="1" x14ac:dyDescent="0.25"/>
    <row r="21097" s="3" customFormat="1" x14ac:dyDescent="0.25"/>
    <row r="21098" s="3" customFormat="1" x14ac:dyDescent="0.25"/>
    <row r="21099" s="3" customFormat="1" x14ac:dyDescent="0.25"/>
    <row r="21100" s="3" customFormat="1" x14ac:dyDescent="0.25"/>
    <row r="21101" s="3" customFormat="1" x14ac:dyDescent="0.25"/>
    <row r="21102" s="3" customFormat="1" x14ac:dyDescent="0.25"/>
    <row r="21103" s="3" customFormat="1" x14ac:dyDescent="0.25"/>
    <row r="21104" s="3" customFormat="1" x14ac:dyDescent="0.25"/>
    <row r="21105" s="3" customFormat="1" x14ac:dyDescent="0.25"/>
    <row r="21106" s="3" customFormat="1" x14ac:dyDescent="0.25"/>
    <row r="21107" s="3" customFormat="1" x14ac:dyDescent="0.25"/>
    <row r="21108" s="3" customFormat="1" x14ac:dyDescent="0.25"/>
    <row r="21109" s="3" customFormat="1" x14ac:dyDescent="0.25"/>
    <row r="21110" s="3" customFormat="1" x14ac:dyDescent="0.25"/>
    <row r="21111" s="3" customFormat="1" x14ac:dyDescent="0.25"/>
    <row r="21112" s="3" customFormat="1" x14ac:dyDescent="0.25"/>
    <row r="21113" s="3" customFormat="1" x14ac:dyDescent="0.25"/>
    <row r="21114" s="3" customFormat="1" x14ac:dyDescent="0.25"/>
    <row r="21115" s="3" customFormat="1" x14ac:dyDescent="0.25"/>
    <row r="21116" s="3" customFormat="1" x14ac:dyDescent="0.25"/>
    <row r="21117" s="3" customFormat="1" x14ac:dyDescent="0.25"/>
    <row r="21118" s="3" customFormat="1" x14ac:dyDescent="0.25"/>
    <row r="21119" s="3" customFormat="1" x14ac:dyDescent="0.25"/>
    <row r="21120" s="3" customFormat="1" x14ac:dyDescent="0.25"/>
    <row r="21121" s="3" customFormat="1" x14ac:dyDescent="0.25"/>
    <row r="21122" s="3" customFormat="1" x14ac:dyDescent="0.25"/>
    <row r="21123" s="3" customFormat="1" x14ac:dyDescent="0.25"/>
    <row r="21124" s="3" customFormat="1" x14ac:dyDescent="0.25"/>
    <row r="21125" s="3" customFormat="1" x14ac:dyDescent="0.25"/>
    <row r="21126" s="3" customFormat="1" x14ac:dyDescent="0.25"/>
    <row r="21127" s="3" customFormat="1" x14ac:dyDescent="0.25"/>
    <row r="21128" s="3" customFormat="1" x14ac:dyDescent="0.25"/>
    <row r="21129" s="3" customFormat="1" x14ac:dyDescent="0.25"/>
    <row r="21130" s="3" customFormat="1" x14ac:dyDescent="0.25"/>
    <row r="21131" s="3" customFormat="1" x14ac:dyDescent="0.25"/>
    <row r="21132" s="3" customFormat="1" x14ac:dyDescent="0.25"/>
    <row r="21133" s="3" customFormat="1" x14ac:dyDescent="0.25"/>
    <row r="21134" s="3" customFormat="1" x14ac:dyDescent="0.25"/>
    <row r="21135" s="3" customFormat="1" x14ac:dyDescent="0.25"/>
    <row r="21136" s="3" customFormat="1" x14ac:dyDescent="0.25"/>
    <row r="21137" s="3" customFormat="1" x14ac:dyDescent="0.25"/>
    <row r="21138" s="3" customFormat="1" x14ac:dyDescent="0.25"/>
    <row r="21139" s="3" customFormat="1" x14ac:dyDescent="0.25"/>
    <row r="21140" s="3" customFormat="1" x14ac:dyDescent="0.25"/>
    <row r="21141" s="3" customFormat="1" x14ac:dyDescent="0.25"/>
    <row r="21142" s="3" customFormat="1" x14ac:dyDescent="0.25"/>
    <row r="21143" s="3" customFormat="1" x14ac:dyDescent="0.25"/>
    <row r="21144" s="3" customFormat="1" x14ac:dyDescent="0.25"/>
    <row r="21145" s="3" customFormat="1" x14ac:dyDescent="0.25"/>
    <row r="21146" s="3" customFormat="1" x14ac:dyDescent="0.25"/>
    <row r="21147" s="3" customFormat="1" x14ac:dyDescent="0.25"/>
    <row r="21148" s="3" customFormat="1" x14ac:dyDescent="0.25"/>
    <row r="21149" s="3" customFormat="1" x14ac:dyDescent="0.25"/>
    <row r="21150" s="3" customFormat="1" x14ac:dyDescent="0.25"/>
    <row r="21151" s="3" customFormat="1" x14ac:dyDescent="0.25"/>
    <row r="21152" s="3" customFormat="1" x14ac:dyDescent="0.25"/>
    <row r="21153" s="3" customFormat="1" x14ac:dyDescent="0.25"/>
    <row r="21154" s="3" customFormat="1" x14ac:dyDescent="0.25"/>
    <row r="21155" s="3" customFormat="1" x14ac:dyDescent="0.25"/>
    <row r="21156" s="3" customFormat="1" x14ac:dyDescent="0.25"/>
    <row r="21157" s="3" customFormat="1" x14ac:dyDescent="0.25"/>
    <row r="21158" s="3" customFormat="1" x14ac:dyDescent="0.25"/>
    <row r="21159" s="3" customFormat="1" x14ac:dyDescent="0.25"/>
    <row r="21160" s="3" customFormat="1" x14ac:dyDescent="0.25"/>
    <row r="21161" s="3" customFormat="1" x14ac:dyDescent="0.25"/>
    <row r="21162" s="3" customFormat="1" x14ac:dyDescent="0.25"/>
    <row r="21163" s="3" customFormat="1" x14ac:dyDescent="0.25"/>
    <row r="21164" s="3" customFormat="1" x14ac:dyDescent="0.25"/>
    <row r="21165" s="3" customFormat="1" x14ac:dyDescent="0.25"/>
    <row r="21166" s="3" customFormat="1" x14ac:dyDescent="0.25"/>
    <row r="21167" s="3" customFormat="1" x14ac:dyDescent="0.25"/>
    <row r="21168" s="3" customFormat="1" x14ac:dyDescent="0.25"/>
    <row r="21169" s="3" customFormat="1" x14ac:dyDescent="0.25"/>
    <row r="21170" s="3" customFormat="1" x14ac:dyDescent="0.25"/>
    <row r="21171" s="3" customFormat="1" x14ac:dyDescent="0.25"/>
    <row r="21172" s="3" customFormat="1" x14ac:dyDescent="0.25"/>
    <row r="21173" s="3" customFormat="1" x14ac:dyDescent="0.25"/>
    <row r="21174" s="3" customFormat="1" x14ac:dyDescent="0.25"/>
    <row r="21175" s="3" customFormat="1" x14ac:dyDescent="0.25"/>
    <row r="21176" s="3" customFormat="1" x14ac:dyDescent="0.25"/>
    <row r="21177" s="3" customFormat="1" x14ac:dyDescent="0.25"/>
    <row r="21178" s="3" customFormat="1" x14ac:dyDescent="0.25"/>
    <row r="21179" s="3" customFormat="1" x14ac:dyDescent="0.25"/>
    <row r="21180" s="3" customFormat="1" x14ac:dyDescent="0.25"/>
    <row r="21181" s="3" customFormat="1" x14ac:dyDescent="0.25"/>
    <row r="21182" s="3" customFormat="1" x14ac:dyDescent="0.25"/>
    <row r="21183" s="3" customFormat="1" x14ac:dyDescent="0.25"/>
    <row r="21184" s="3" customFormat="1" x14ac:dyDescent="0.25"/>
    <row r="21185" s="3" customFormat="1" x14ac:dyDescent="0.25"/>
    <row r="21186" s="3" customFormat="1" x14ac:dyDescent="0.25"/>
    <row r="21187" s="3" customFormat="1" x14ac:dyDescent="0.25"/>
    <row r="21188" s="3" customFormat="1" x14ac:dyDescent="0.25"/>
    <row r="21189" s="3" customFormat="1" x14ac:dyDescent="0.25"/>
    <row r="21190" s="3" customFormat="1" x14ac:dyDescent="0.25"/>
    <row r="21191" s="3" customFormat="1" x14ac:dyDescent="0.25"/>
    <row r="21192" s="3" customFormat="1" x14ac:dyDescent="0.25"/>
    <row r="21193" s="3" customFormat="1" x14ac:dyDescent="0.25"/>
    <row r="21194" s="3" customFormat="1" x14ac:dyDescent="0.25"/>
    <row r="21195" s="3" customFormat="1" x14ac:dyDescent="0.25"/>
    <row r="21196" s="3" customFormat="1" x14ac:dyDescent="0.25"/>
    <row r="21197" s="3" customFormat="1" x14ac:dyDescent="0.25"/>
    <row r="21198" s="3" customFormat="1" x14ac:dyDescent="0.25"/>
    <row r="21199" s="3" customFormat="1" x14ac:dyDescent="0.25"/>
    <row r="21200" s="3" customFormat="1" x14ac:dyDescent="0.25"/>
    <row r="21201" s="3" customFormat="1" x14ac:dyDescent="0.25"/>
    <row r="21202" s="3" customFormat="1" x14ac:dyDescent="0.25"/>
    <row r="21203" s="3" customFormat="1" x14ac:dyDescent="0.25"/>
    <row r="21204" s="3" customFormat="1" x14ac:dyDescent="0.25"/>
    <row r="21205" s="3" customFormat="1" x14ac:dyDescent="0.25"/>
    <row r="21206" s="3" customFormat="1" x14ac:dyDescent="0.25"/>
    <row r="21207" s="3" customFormat="1" x14ac:dyDescent="0.25"/>
    <row r="21208" s="3" customFormat="1" x14ac:dyDescent="0.25"/>
    <row r="21209" s="3" customFormat="1" x14ac:dyDescent="0.25"/>
    <row r="21210" s="3" customFormat="1" x14ac:dyDescent="0.25"/>
    <row r="21211" s="3" customFormat="1" x14ac:dyDescent="0.25"/>
    <row r="21212" s="3" customFormat="1" x14ac:dyDescent="0.25"/>
    <row r="21213" s="3" customFormat="1" x14ac:dyDescent="0.25"/>
    <row r="21214" s="3" customFormat="1" x14ac:dyDescent="0.25"/>
    <row r="21215" s="3" customFormat="1" x14ac:dyDescent="0.25"/>
    <row r="21216" s="3" customFormat="1" x14ac:dyDescent="0.25"/>
    <row r="21217" s="3" customFormat="1" x14ac:dyDescent="0.25"/>
    <row r="21218" s="3" customFormat="1" x14ac:dyDescent="0.25"/>
    <row r="21219" s="3" customFormat="1" x14ac:dyDescent="0.25"/>
    <row r="21220" s="3" customFormat="1" x14ac:dyDescent="0.25"/>
    <row r="21221" s="3" customFormat="1" x14ac:dyDescent="0.25"/>
    <row r="21222" s="3" customFormat="1" x14ac:dyDescent="0.25"/>
    <row r="21223" s="3" customFormat="1" x14ac:dyDescent="0.25"/>
    <row r="21224" s="3" customFormat="1" x14ac:dyDescent="0.25"/>
    <row r="21225" s="3" customFormat="1" x14ac:dyDescent="0.25"/>
    <row r="21226" s="3" customFormat="1" x14ac:dyDescent="0.25"/>
    <row r="21227" s="3" customFormat="1" x14ac:dyDescent="0.25"/>
    <row r="21228" s="3" customFormat="1" x14ac:dyDescent="0.25"/>
    <row r="21229" s="3" customFormat="1" x14ac:dyDescent="0.25"/>
    <row r="21230" s="3" customFormat="1" x14ac:dyDescent="0.25"/>
    <row r="21231" s="3" customFormat="1" x14ac:dyDescent="0.25"/>
    <row r="21232" s="3" customFormat="1" x14ac:dyDescent="0.25"/>
    <row r="21233" s="3" customFormat="1" x14ac:dyDescent="0.25"/>
    <row r="21234" s="3" customFormat="1" x14ac:dyDescent="0.25"/>
    <row r="21235" s="3" customFormat="1" x14ac:dyDescent="0.25"/>
    <row r="21236" s="3" customFormat="1" x14ac:dyDescent="0.25"/>
    <row r="21237" s="3" customFormat="1" x14ac:dyDescent="0.25"/>
    <row r="21238" s="3" customFormat="1" x14ac:dyDescent="0.25"/>
    <row r="21239" s="3" customFormat="1" x14ac:dyDescent="0.25"/>
    <row r="21240" s="3" customFormat="1" x14ac:dyDescent="0.25"/>
    <row r="21241" s="3" customFormat="1" x14ac:dyDescent="0.25"/>
    <row r="21242" s="3" customFormat="1" x14ac:dyDescent="0.25"/>
    <row r="21243" s="3" customFormat="1" x14ac:dyDescent="0.25"/>
    <row r="21244" s="3" customFormat="1" x14ac:dyDescent="0.25"/>
    <row r="21245" s="3" customFormat="1" x14ac:dyDescent="0.25"/>
    <row r="21246" s="3" customFormat="1" x14ac:dyDescent="0.25"/>
    <row r="21247" s="3" customFormat="1" x14ac:dyDescent="0.25"/>
    <row r="21248" s="3" customFormat="1" x14ac:dyDescent="0.25"/>
    <row r="21249" s="3" customFormat="1" x14ac:dyDescent="0.25"/>
    <row r="21250" s="3" customFormat="1" x14ac:dyDescent="0.25"/>
    <row r="21251" s="3" customFormat="1" x14ac:dyDescent="0.25"/>
    <row r="21252" s="3" customFormat="1" x14ac:dyDescent="0.25"/>
    <row r="21253" s="3" customFormat="1" x14ac:dyDescent="0.25"/>
    <row r="21254" s="3" customFormat="1" x14ac:dyDescent="0.25"/>
    <row r="21255" s="3" customFormat="1" x14ac:dyDescent="0.25"/>
    <row r="21256" s="3" customFormat="1" x14ac:dyDescent="0.25"/>
    <row r="21257" s="3" customFormat="1" x14ac:dyDescent="0.25"/>
    <row r="21258" s="3" customFormat="1" x14ac:dyDescent="0.25"/>
    <row r="21259" s="3" customFormat="1" x14ac:dyDescent="0.25"/>
    <row r="21260" s="3" customFormat="1" x14ac:dyDescent="0.25"/>
    <row r="21261" s="3" customFormat="1" x14ac:dyDescent="0.25"/>
    <row r="21262" s="3" customFormat="1" x14ac:dyDescent="0.25"/>
    <row r="21263" s="3" customFormat="1" x14ac:dyDescent="0.25"/>
    <row r="21264" s="3" customFormat="1" x14ac:dyDescent="0.25"/>
    <row r="21265" s="3" customFormat="1" x14ac:dyDescent="0.25"/>
    <row r="21266" s="3" customFormat="1" x14ac:dyDescent="0.25"/>
    <row r="21267" s="3" customFormat="1" x14ac:dyDescent="0.25"/>
    <row r="21268" s="3" customFormat="1" x14ac:dyDescent="0.25"/>
    <row r="21269" s="3" customFormat="1" x14ac:dyDescent="0.25"/>
    <row r="21270" s="3" customFormat="1" x14ac:dyDescent="0.25"/>
    <row r="21271" s="3" customFormat="1" x14ac:dyDescent="0.25"/>
    <row r="21272" s="3" customFormat="1" x14ac:dyDescent="0.25"/>
    <row r="21273" s="3" customFormat="1" x14ac:dyDescent="0.25"/>
    <row r="21274" s="3" customFormat="1" x14ac:dyDescent="0.25"/>
    <row r="21275" s="3" customFormat="1" x14ac:dyDescent="0.25"/>
    <row r="21276" s="3" customFormat="1" x14ac:dyDescent="0.25"/>
    <row r="21277" s="3" customFormat="1" x14ac:dyDescent="0.25"/>
    <row r="21278" s="3" customFormat="1" x14ac:dyDescent="0.25"/>
    <row r="21279" s="3" customFormat="1" x14ac:dyDescent="0.25"/>
    <row r="21280" s="3" customFormat="1" x14ac:dyDescent="0.25"/>
    <row r="21281" s="3" customFormat="1" x14ac:dyDescent="0.25"/>
    <row r="21282" s="3" customFormat="1" x14ac:dyDescent="0.25"/>
    <row r="21283" s="3" customFormat="1" x14ac:dyDescent="0.25"/>
    <row r="21284" s="3" customFormat="1" x14ac:dyDescent="0.25"/>
    <row r="21285" s="3" customFormat="1" x14ac:dyDescent="0.25"/>
    <row r="21286" s="3" customFormat="1" x14ac:dyDescent="0.25"/>
    <row r="21287" s="3" customFormat="1" x14ac:dyDescent="0.25"/>
    <row r="21288" s="3" customFormat="1" x14ac:dyDescent="0.25"/>
    <row r="21289" s="3" customFormat="1" x14ac:dyDescent="0.25"/>
    <row r="21290" s="3" customFormat="1" x14ac:dyDescent="0.25"/>
    <row r="21291" s="3" customFormat="1" x14ac:dyDescent="0.25"/>
    <row r="21292" s="3" customFormat="1" x14ac:dyDescent="0.25"/>
    <row r="21293" s="3" customFormat="1" x14ac:dyDescent="0.25"/>
    <row r="21294" s="3" customFormat="1" x14ac:dyDescent="0.25"/>
    <row r="21295" s="3" customFormat="1" x14ac:dyDescent="0.25"/>
    <row r="21296" s="3" customFormat="1" x14ac:dyDescent="0.25"/>
    <row r="21297" s="3" customFormat="1" x14ac:dyDescent="0.25"/>
    <row r="21298" s="3" customFormat="1" x14ac:dyDescent="0.25"/>
    <row r="21299" s="3" customFormat="1" x14ac:dyDescent="0.25"/>
    <row r="21300" s="3" customFormat="1" x14ac:dyDescent="0.25"/>
    <row r="21301" s="3" customFormat="1" x14ac:dyDescent="0.25"/>
    <row r="21302" s="3" customFormat="1" x14ac:dyDescent="0.25"/>
    <row r="21303" s="3" customFormat="1" x14ac:dyDescent="0.25"/>
    <row r="21304" s="3" customFormat="1" x14ac:dyDescent="0.25"/>
    <row r="21305" s="3" customFormat="1" x14ac:dyDescent="0.25"/>
    <row r="21306" s="3" customFormat="1" x14ac:dyDescent="0.25"/>
    <row r="21307" s="3" customFormat="1" x14ac:dyDescent="0.25"/>
    <row r="21308" s="3" customFormat="1" x14ac:dyDescent="0.25"/>
    <row r="21309" s="3" customFormat="1" x14ac:dyDescent="0.25"/>
    <row r="21310" s="3" customFormat="1" x14ac:dyDescent="0.25"/>
    <row r="21311" s="3" customFormat="1" x14ac:dyDescent="0.25"/>
    <row r="21312" s="3" customFormat="1" x14ac:dyDescent="0.25"/>
    <row r="21313" s="3" customFormat="1" x14ac:dyDescent="0.25"/>
    <row r="21314" s="3" customFormat="1" x14ac:dyDescent="0.25"/>
    <row r="21315" s="3" customFormat="1" x14ac:dyDescent="0.25"/>
    <row r="21316" s="3" customFormat="1" x14ac:dyDescent="0.25"/>
    <row r="21317" s="3" customFormat="1" x14ac:dyDescent="0.25"/>
    <row r="21318" s="3" customFormat="1" x14ac:dyDescent="0.25"/>
    <row r="21319" s="3" customFormat="1" x14ac:dyDescent="0.25"/>
    <row r="21320" s="3" customFormat="1" x14ac:dyDescent="0.25"/>
    <row r="21321" s="3" customFormat="1" x14ac:dyDescent="0.25"/>
    <row r="21322" s="3" customFormat="1" x14ac:dyDescent="0.25"/>
    <row r="21323" s="3" customFormat="1" x14ac:dyDescent="0.25"/>
    <row r="21324" s="3" customFormat="1" x14ac:dyDescent="0.25"/>
    <row r="21325" s="3" customFormat="1" x14ac:dyDescent="0.25"/>
    <row r="21326" s="3" customFormat="1" x14ac:dyDescent="0.25"/>
    <row r="21327" s="3" customFormat="1" x14ac:dyDescent="0.25"/>
    <row r="21328" s="3" customFormat="1" x14ac:dyDescent="0.25"/>
    <row r="21329" s="3" customFormat="1" x14ac:dyDescent="0.25"/>
    <row r="21330" s="3" customFormat="1" x14ac:dyDescent="0.25"/>
    <row r="21331" s="3" customFormat="1" x14ac:dyDescent="0.25"/>
    <row r="21332" s="3" customFormat="1" x14ac:dyDescent="0.25"/>
    <row r="21333" s="3" customFormat="1" x14ac:dyDescent="0.25"/>
    <row r="21334" s="3" customFormat="1" x14ac:dyDescent="0.25"/>
    <row r="21335" s="3" customFormat="1" x14ac:dyDescent="0.25"/>
    <row r="21336" s="3" customFormat="1" x14ac:dyDescent="0.25"/>
    <row r="21337" s="3" customFormat="1" x14ac:dyDescent="0.25"/>
    <row r="21338" s="3" customFormat="1" x14ac:dyDescent="0.25"/>
    <row r="21339" s="3" customFormat="1" x14ac:dyDescent="0.25"/>
    <row r="21340" s="3" customFormat="1" x14ac:dyDescent="0.25"/>
    <row r="21341" s="3" customFormat="1" x14ac:dyDescent="0.25"/>
    <row r="21342" s="3" customFormat="1" x14ac:dyDescent="0.25"/>
    <row r="21343" s="3" customFormat="1" x14ac:dyDescent="0.25"/>
    <row r="21344" s="3" customFormat="1" x14ac:dyDescent="0.25"/>
    <row r="21345" s="3" customFormat="1" x14ac:dyDescent="0.25"/>
    <row r="21346" s="3" customFormat="1" x14ac:dyDescent="0.25"/>
    <row r="21347" s="3" customFormat="1" x14ac:dyDescent="0.25"/>
    <row r="21348" s="3" customFormat="1" x14ac:dyDescent="0.25"/>
    <row r="21349" s="3" customFormat="1" x14ac:dyDescent="0.25"/>
    <row r="21350" s="3" customFormat="1" x14ac:dyDescent="0.25"/>
    <row r="21351" s="3" customFormat="1" x14ac:dyDescent="0.25"/>
    <row r="21352" s="3" customFormat="1" x14ac:dyDescent="0.25"/>
    <row r="21353" s="3" customFormat="1" x14ac:dyDescent="0.25"/>
    <row r="21354" s="3" customFormat="1" x14ac:dyDescent="0.25"/>
    <row r="21355" s="3" customFormat="1" x14ac:dyDescent="0.25"/>
    <row r="21356" s="3" customFormat="1" x14ac:dyDescent="0.25"/>
    <row r="21357" s="3" customFormat="1" x14ac:dyDescent="0.25"/>
    <row r="21358" s="3" customFormat="1" x14ac:dyDescent="0.25"/>
    <row r="21359" s="3" customFormat="1" x14ac:dyDescent="0.25"/>
    <row r="21360" s="3" customFormat="1" x14ac:dyDescent="0.25"/>
    <row r="21361" s="3" customFormat="1" x14ac:dyDescent="0.25"/>
    <row r="21362" s="3" customFormat="1" x14ac:dyDescent="0.25"/>
    <row r="21363" s="3" customFormat="1" x14ac:dyDescent="0.25"/>
    <row r="21364" s="3" customFormat="1" x14ac:dyDescent="0.25"/>
    <row r="21365" s="3" customFormat="1" x14ac:dyDescent="0.25"/>
    <row r="21366" s="3" customFormat="1" x14ac:dyDescent="0.25"/>
    <row r="21367" s="3" customFormat="1" x14ac:dyDescent="0.25"/>
    <row r="21368" s="3" customFormat="1" x14ac:dyDescent="0.25"/>
    <row r="21369" s="3" customFormat="1" x14ac:dyDescent="0.25"/>
    <row r="21370" s="3" customFormat="1" x14ac:dyDescent="0.25"/>
    <row r="21371" s="3" customFormat="1" x14ac:dyDescent="0.25"/>
    <row r="21372" s="3" customFormat="1" x14ac:dyDescent="0.25"/>
    <row r="21373" s="3" customFormat="1" x14ac:dyDescent="0.25"/>
    <row r="21374" s="3" customFormat="1" x14ac:dyDescent="0.25"/>
    <row r="21375" s="3" customFormat="1" x14ac:dyDescent="0.25"/>
    <row r="21376" s="3" customFormat="1" x14ac:dyDescent="0.25"/>
    <row r="21377" s="3" customFormat="1" x14ac:dyDescent="0.25"/>
    <row r="21378" s="3" customFormat="1" x14ac:dyDescent="0.25"/>
    <row r="21379" s="3" customFormat="1" x14ac:dyDescent="0.25"/>
    <row r="21380" s="3" customFormat="1" x14ac:dyDescent="0.25"/>
    <row r="21381" s="3" customFormat="1" x14ac:dyDescent="0.25"/>
    <row r="21382" s="3" customFormat="1" x14ac:dyDescent="0.25"/>
    <row r="21383" s="3" customFormat="1" x14ac:dyDescent="0.25"/>
    <row r="21384" s="3" customFormat="1" x14ac:dyDescent="0.25"/>
    <row r="21385" s="3" customFormat="1" x14ac:dyDescent="0.25"/>
    <row r="21386" s="3" customFormat="1" x14ac:dyDescent="0.25"/>
    <row r="21387" s="3" customFormat="1" x14ac:dyDescent="0.25"/>
    <row r="21388" s="3" customFormat="1" x14ac:dyDescent="0.25"/>
    <row r="21389" s="3" customFormat="1" x14ac:dyDescent="0.25"/>
    <row r="21390" s="3" customFormat="1" x14ac:dyDescent="0.25"/>
    <row r="21391" s="3" customFormat="1" x14ac:dyDescent="0.25"/>
    <row r="21392" s="3" customFormat="1" x14ac:dyDescent="0.25"/>
    <row r="21393" s="3" customFormat="1" x14ac:dyDescent="0.25"/>
    <row r="21394" s="3" customFormat="1" x14ac:dyDescent="0.25"/>
    <row r="21395" s="3" customFormat="1" x14ac:dyDescent="0.25"/>
    <row r="21396" s="3" customFormat="1" x14ac:dyDescent="0.25"/>
    <row r="21397" s="3" customFormat="1" x14ac:dyDescent="0.25"/>
    <row r="21398" s="3" customFormat="1" x14ac:dyDescent="0.25"/>
    <row r="21399" s="3" customFormat="1" x14ac:dyDescent="0.25"/>
    <row r="21400" s="3" customFormat="1" x14ac:dyDescent="0.25"/>
    <row r="21401" s="3" customFormat="1" x14ac:dyDescent="0.25"/>
    <row r="21402" s="3" customFormat="1" x14ac:dyDescent="0.25"/>
    <row r="21403" s="3" customFormat="1" x14ac:dyDescent="0.25"/>
    <row r="21404" s="3" customFormat="1" x14ac:dyDescent="0.25"/>
    <row r="21405" s="3" customFormat="1" x14ac:dyDescent="0.25"/>
    <row r="21406" s="3" customFormat="1" x14ac:dyDescent="0.25"/>
    <row r="21407" s="3" customFormat="1" x14ac:dyDescent="0.25"/>
    <row r="21408" s="3" customFormat="1" x14ac:dyDescent="0.25"/>
    <row r="21409" s="3" customFormat="1" x14ac:dyDescent="0.25"/>
    <row r="21410" s="3" customFormat="1" x14ac:dyDescent="0.25"/>
    <row r="21411" s="3" customFormat="1" x14ac:dyDescent="0.25"/>
    <row r="21412" s="3" customFormat="1" x14ac:dyDescent="0.25"/>
    <row r="21413" s="3" customFormat="1" x14ac:dyDescent="0.25"/>
    <row r="21414" s="3" customFormat="1" x14ac:dyDescent="0.25"/>
    <row r="21415" s="3" customFormat="1" x14ac:dyDescent="0.25"/>
    <row r="21416" s="3" customFormat="1" x14ac:dyDescent="0.25"/>
    <row r="21417" s="3" customFormat="1" x14ac:dyDescent="0.25"/>
    <row r="21418" s="3" customFormat="1" x14ac:dyDescent="0.25"/>
    <row r="21419" s="3" customFormat="1" x14ac:dyDescent="0.25"/>
    <row r="21420" s="3" customFormat="1" x14ac:dyDescent="0.25"/>
    <row r="21421" s="3" customFormat="1" x14ac:dyDescent="0.25"/>
    <row r="21422" s="3" customFormat="1" x14ac:dyDescent="0.25"/>
    <row r="21423" s="3" customFormat="1" x14ac:dyDescent="0.25"/>
    <row r="21424" s="3" customFormat="1" x14ac:dyDescent="0.25"/>
    <row r="21425" s="3" customFormat="1" x14ac:dyDescent="0.25"/>
    <row r="21426" s="3" customFormat="1" x14ac:dyDescent="0.25"/>
    <row r="21427" s="3" customFormat="1" x14ac:dyDescent="0.25"/>
    <row r="21428" s="3" customFormat="1" x14ac:dyDescent="0.25"/>
    <row r="21429" s="3" customFormat="1" x14ac:dyDescent="0.25"/>
    <row r="21430" s="3" customFormat="1" x14ac:dyDescent="0.25"/>
    <row r="21431" s="3" customFormat="1" x14ac:dyDescent="0.25"/>
    <row r="21432" s="3" customFormat="1" x14ac:dyDescent="0.25"/>
    <row r="21433" s="3" customFormat="1" x14ac:dyDescent="0.25"/>
    <row r="21434" s="3" customFormat="1" x14ac:dyDescent="0.25"/>
    <row r="21435" s="3" customFormat="1" x14ac:dyDescent="0.25"/>
    <row r="21436" s="3" customFormat="1" x14ac:dyDescent="0.25"/>
    <row r="21437" s="3" customFormat="1" x14ac:dyDescent="0.25"/>
    <row r="21438" s="3" customFormat="1" x14ac:dyDescent="0.25"/>
    <row r="21439" s="3" customFormat="1" x14ac:dyDescent="0.25"/>
    <row r="21440" s="3" customFormat="1" x14ac:dyDescent="0.25"/>
    <row r="21441" s="3" customFormat="1" x14ac:dyDescent="0.25"/>
    <row r="21442" s="3" customFormat="1" x14ac:dyDescent="0.25"/>
    <row r="21443" s="3" customFormat="1" x14ac:dyDescent="0.25"/>
    <row r="21444" s="3" customFormat="1" x14ac:dyDescent="0.25"/>
    <row r="21445" s="3" customFormat="1" x14ac:dyDescent="0.25"/>
    <row r="21446" s="3" customFormat="1" x14ac:dyDescent="0.25"/>
    <row r="21447" s="3" customFormat="1" x14ac:dyDescent="0.25"/>
    <row r="21448" s="3" customFormat="1" x14ac:dyDescent="0.25"/>
    <row r="21449" s="3" customFormat="1" x14ac:dyDescent="0.25"/>
    <row r="21450" s="3" customFormat="1" x14ac:dyDescent="0.25"/>
    <row r="21451" s="3" customFormat="1" x14ac:dyDescent="0.25"/>
    <row r="21452" s="3" customFormat="1" x14ac:dyDescent="0.25"/>
    <row r="21453" s="3" customFormat="1" x14ac:dyDescent="0.25"/>
    <row r="21454" s="3" customFormat="1" x14ac:dyDescent="0.25"/>
    <row r="21455" s="3" customFormat="1" x14ac:dyDescent="0.25"/>
    <row r="21456" s="3" customFormat="1" x14ac:dyDescent="0.25"/>
    <row r="21457" s="3" customFormat="1" x14ac:dyDescent="0.25"/>
    <row r="21458" s="3" customFormat="1" x14ac:dyDescent="0.25"/>
    <row r="21459" s="3" customFormat="1" x14ac:dyDescent="0.25"/>
    <row r="21460" s="3" customFormat="1" x14ac:dyDescent="0.25"/>
    <row r="21461" s="3" customFormat="1" x14ac:dyDescent="0.25"/>
    <row r="21462" s="3" customFormat="1" x14ac:dyDescent="0.25"/>
    <row r="21463" s="3" customFormat="1" x14ac:dyDescent="0.25"/>
    <row r="21464" s="3" customFormat="1" x14ac:dyDescent="0.25"/>
    <row r="21465" s="3" customFormat="1" x14ac:dyDescent="0.25"/>
    <row r="21466" s="3" customFormat="1" x14ac:dyDescent="0.25"/>
    <row r="21467" s="3" customFormat="1" x14ac:dyDescent="0.25"/>
    <row r="21468" s="3" customFormat="1" x14ac:dyDescent="0.25"/>
    <row r="21469" s="3" customFormat="1" x14ac:dyDescent="0.25"/>
    <row r="21470" s="3" customFormat="1" x14ac:dyDescent="0.25"/>
    <row r="21471" s="3" customFormat="1" x14ac:dyDescent="0.25"/>
    <row r="21472" s="3" customFormat="1" x14ac:dyDescent="0.25"/>
    <row r="21473" s="3" customFormat="1" x14ac:dyDescent="0.25"/>
    <row r="21474" s="3" customFormat="1" x14ac:dyDescent="0.25"/>
    <row r="21475" s="3" customFormat="1" x14ac:dyDescent="0.25"/>
    <row r="21476" s="3" customFormat="1" x14ac:dyDescent="0.25"/>
    <row r="21477" s="3" customFormat="1" x14ac:dyDescent="0.25"/>
    <row r="21478" s="3" customFormat="1" x14ac:dyDescent="0.25"/>
    <row r="21479" s="3" customFormat="1" x14ac:dyDescent="0.25"/>
    <row r="21480" s="3" customFormat="1" x14ac:dyDescent="0.25"/>
    <row r="21481" s="3" customFormat="1" x14ac:dyDescent="0.25"/>
    <row r="21482" s="3" customFormat="1" x14ac:dyDescent="0.25"/>
    <row r="21483" s="3" customFormat="1" x14ac:dyDescent="0.25"/>
    <row r="21484" s="3" customFormat="1" x14ac:dyDescent="0.25"/>
    <row r="21485" s="3" customFormat="1" x14ac:dyDescent="0.25"/>
    <row r="21486" s="3" customFormat="1" x14ac:dyDescent="0.25"/>
    <row r="21487" s="3" customFormat="1" x14ac:dyDescent="0.25"/>
    <row r="21488" s="3" customFormat="1" x14ac:dyDescent="0.25"/>
    <row r="21489" s="3" customFormat="1" x14ac:dyDescent="0.25"/>
    <row r="21490" s="3" customFormat="1" x14ac:dyDescent="0.25"/>
    <row r="21491" s="3" customFormat="1" x14ac:dyDescent="0.25"/>
    <row r="21492" s="3" customFormat="1" x14ac:dyDescent="0.25"/>
    <row r="21493" s="3" customFormat="1" x14ac:dyDescent="0.25"/>
    <row r="21494" s="3" customFormat="1" x14ac:dyDescent="0.25"/>
    <row r="21495" s="3" customFormat="1" x14ac:dyDescent="0.25"/>
    <row r="21496" s="3" customFormat="1" x14ac:dyDescent="0.25"/>
    <row r="21497" s="3" customFormat="1" x14ac:dyDescent="0.25"/>
    <row r="21498" s="3" customFormat="1" x14ac:dyDescent="0.25"/>
    <row r="21499" s="3" customFormat="1" x14ac:dyDescent="0.25"/>
    <row r="21500" s="3" customFormat="1" x14ac:dyDescent="0.25"/>
    <row r="21501" s="3" customFormat="1" x14ac:dyDescent="0.25"/>
    <row r="21502" s="3" customFormat="1" x14ac:dyDescent="0.25"/>
    <row r="21503" s="3" customFormat="1" x14ac:dyDescent="0.25"/>
    <row r="21504" s="3" customFormat="1" x14ac:dyDescent="0.25"/>
    <row r="21505" s="3" customFormat="1" x14ac:dyDescent="0.25"/>
    <row r="21506" s="3" customFormat="1" x14ac:dyDescent="0.25"/>
    <row r="21507" s="3" customFormat="1" x14ac:dyDescent="0.25"/>
    <row r="21508" s="3" customFormat="1" x14ac:dyDescent="0.25"/>
    <row r="21509" s="3" customFormat="1" x14ac:dyDescent="0.25"/>
    <row r="21510" s="3" customFormat="1" x14ac:dyDescent="0.25"/>
    <row r="21511" s="3" customFormat="1" x14ac:dyDescent="0.25"/>
    <row r="21512" s="3" customFormat="1" x14ac:dyDescent="0.25"/>
    <row r="21513" s="3" customFormat="1" x14ac:dyDescent="0.25"/>
    <row r="21514" s="3" customFormat="1" x14ac:dyDescent="0.25"/>
    <row r="21515" s="3" customFormat="1" x14ac:dyDescent="0.25"/>
    <row r="21516" s="3" customFormat="1" x14ac:dyDescent="0.25"/>
    <row r="21517" s="3" customFormat="1" x14ac:dyDescent="0.25"/>
    <row r="21518" s="3" customFormat="1" x14ac:dyDescent="0.25"/>
    <row r="21519" s="3" customFormat="1" x14ac:dyDescent="0.25"/>
    <row r="21520" s="3" customFormat="1" x14ac:dyDescent="0.25"/>
    <row r="21521" s="3" customFormat="1" x14ac:dyDescent="0.25"/>
    <row r="21522" s="3" customFormat="1" x14ac:dyDescent="0.25"/>
    <row r="21523" s="3" customFormat="1" x14ac:dyDescent="0.25"/>
    <row r="21524" s="3" customFormat="1" x14ac:dyDescent="0.25"/>
    <row r="21525" s="3" customFormat="1" x14ac:dyDescent="0.25"/>
    <row r="21526" s="3" customFormat="1" x14ac:dyDescent="0.25"/>
    <row r="21527" s="3" customFormat="1" x14ac:dyDescent="0.25"/>
    <row r="21528" s="3" customFormat="1" x14ac:dyDescent="0.25"/>
    <row r="21529" s="3" customFormat="1" x14ac:dyDescent="0.25"/>
    <row r="21530" s="3" customFormat="1" x14ac:dyDescent="0.25"/>
    <row r="21531" s="3" customFormat="1" x14ac:dyDescent="0.25"/>
    <row r="21532" s="3" customFormat="1" x14ac:dyDescent="0.25"/>
    <row r="21533" s="3" customFormat="1" x14ac:dyDescent="0.25"/>
    <row r="21534" s="3" customFormat="1" x14ac:dyDescent="0.25"/>
    <row r="21535" s="3" customFormat="1" x14ac:dyDescent="0.25"/>
    <row r="21536" s="3" customFormat="1" x14ac:dyDescent="0.25"/>
    <row r="21537" s="3" customFormat="1" x14ac:dyDescent="0.25"/>
    <row r="21538" s="3" customFormat="1" x14ac:dyDescent="0.25"/>
    <row r="21539" s="3" customFormat="1" x14ac:dyDescent="0.25"/>
    <row r="21540" s="3" customFormat="1" x14ac:dyDescent="0.25"/>
    <row r="21541" s="3" customFormat="1" x14ac:dyDescent="0.25"/>
    <row r="21542" s="3" customFormat="1" x14ac:dyDescent="0.25"/>
    <row r="21543" s="3" customFormat="1" x14ac:dyDescent="0.25"/>
    <row r="21544" s="3" customFormat="1" x14ac:dyDescent="0.25"/>
    <row r="21545" s="3" customFormat="1" x14ac:dyDescent="0.25"/>
    <row r="21546" s="3" customFormat="1" x14ac:dyDescent="0.25"/>
    <row r="21547" s="3" customFormat="1" x14ac:dyDescent="0.25"/>
    <row r="21548" s="3" customFormat="1" x14ac:dyDescent="0.25"/>
    <row r="21549" s="3" customFormat="1" x14ac:dyDescent="0.25"/>
    <row r="21550" s="3" customFormat="1" x14ac:dyDescent="0.25"/>
    <row r="21551" s="3" customFormat="1" x14ac:dyDescent="0.25"/>
    <row r="21552" s="3" customFormat="1" x14ac:dyDescent="0.25"/>
    <row r="21553" s="3" customFormat="1" x14ac:dyDescent="0.25"/>
    <row r="21554" s="3" customFormat="1" x14ac:dyDescent="0.25"/>
    <row r="21555" s="3" customFormat="1" x14ac:dyDescent="0.25"/>
    <row r="21556" s="3" customFormat="1" x14ac:dyDescent="0.25"/>
    <row r="21557" s="3" customFormat="1" x14ac:dyDescent="0.25"/>
    <row r="21558" s="3" customFormat="1" x14ac:dyDescent="0.25"/>
    <row r="21559" s="3" customFormat="1" x14ac:dyDescent="0.25"/>
    <row r="21560" s="3" customFormat="1" x14ac:dyDescent="0.25"/>
    <row r="21561" s="3" customFormat="1" x14ac:dyDescent="0.25"/>
    <row r="21562" s="3" customFormat="1" x14ac:dyDescent="0.25"/>
    <row r="21563" s="3" customFormat="1" x14ac:dyDescent="0.25"/>
    <row r="21564" s="3" customFormat="1" x14ac:dyDescent="0.25"/>
    <row r="21565" s="3" customFormat="1" x14ac:dyDescent="0.25"/>
    <row r="21566" s="3" customFormat="1" x14ac:dyDescent="0.25"/>
    <row r="21567" s="3" customFormat="1" x14ac:dyDescent="0.25"/>
    <row r="21568" s="3" customFormat="1" x14ac:dyDescent="0.25"/>
    <row r="21569" s="3" customFormat="1" x14ac:dyDescent="0.25"/>
    <row r="21570" s="3" customFormat="1" x14ac:dyDescent="0.25"/>
    <row r="21571" s="3" customFormat="1" x14ac:dyDescent="0.25"/>
    <row r="21572" s="3" customFormat="1" x14ac:dyDescent="0.25"/>
    <row r="21573" s="3" customFormat="1" x14ac:dyDescent="0.25"/>
    <row r="21574" s="3" customFormat="1" x14ac:dyDescent="0.25"/>
    <row r="21575" s="3" customFormat="1" x14ac:dyDescent="0.25"/>
    <row r="21576" s="3" customFormat="1" x14ac:dyDescent="0.25"/>
    <row r="21577" s="3" customFormat="1" x14ac:dyDescent="0.25"/>
    <row r="21578" s="3" customFormat="1" x14ac:dyDescent="0.25"/>
    <row r="21579" s="3" customFormat="1" x14ac:dyDescent="0.25"/>
    <row r="21580" s="3" customFormat="1" x14ac:dyDescent="0.25"/>
    <row r="21581" s="3" customFormat="1" x14ac:dyDescent="0.25"/>
    <row r="21582" s="3" customFormat="1" x14ac:dyDescent="0.25"/>
    <row r="21583" s="3" customFormat="1" x14ac:dyDescent="0.25"/>
    <row r="21584" s="3" customFormat="1" x14ac:dyDescent="0.25"/>
    <row r="21585" s="3" customFormat="1" x14ac:dyDescent="0.25"/>
    <row r="21586" s="3" customFormat="1" x14ac:dyDescent="0.25"/>
    <row r="21587" s="3" customFormat="1" x14ac:dyDescent="0.25"/>
    <row r="21588" s="3" customFormat="1" x14ac:dyDescent="0.25"/>
    <row r="21589" s="3" customFormat="1" x14ac:dyDescent="0.25"/>
    <row r="21590" s="3" customFormat="1" x14ac:dyDescent="0.25"/>
    <row r="21591" s="3" customFormat="1" x14ac:dyDescent="0.25"/>
    <row r="21592" s="3" customFormat="1" x14ac:dyDescent="0.25"/>
    <row r="21593" s="3" customFormat="1" x14ac:dyDescent="0.25"/>
    <row r="21594" s="3" customFormat="1" x14ac:dyDescent="0.25"/>
    <row r="21595" s="3" customFormat="1" x14ac:dyDescent="0.25"/>
    <row r="21596" s="3" customFormat="1" x14ac:dyDescent="0.25"/>
    <row r="21597" s="3" customFormat="1" x14ac:dyDescent="0.25"/>
    <row r="21598" s="3" customFormat="1" x14ac:dyDescent="0.25"/>
    <row r="21599" s="3" customFormat="1" x14ac:dyDescent="0.25"/>
    <row r="21600" s="3" customFormat="1" x14ac:dyDescent="0.25"/>
    <row r="21601" s="3" customFormat="1" x14ac:dyDescent="0.25"/>
    <row r="21602" s="3" customFormat="1" x14ac:dyDescent="0.25"/>
    <row r="21603" s="3" customFormat="1" x14ac:dyDescent="0.25"/>
    <row r="21604" s="3" customFormat="1" x14ac:dyDescent="0.25"/>
    <row r="21605" s="3" customFormat="1" x14ac:dyDescent="0.25"/>
    <row r="21606" s="3" customFormat="1" x14ac:dyDescent="0.25"/>
    <row r="21607" s="3" customFormat="1" x14ac:dyDescent="0.25"/>
    <row r="21608" s="3" customFormat="1" x14ac:dyDescent="0.25"/>
    <row r="21609" s="3" customFormat="1" x14ac:dyDescent="0.25"/>
    <row r="21610" s="3" customFormat="1" x14ac:dyDescent="0.25"/>
    <row r="21611" s="3" customFormat="1" x14ac:dyDescent="0.25"/>
    <row r="21612" s="3" customFormat="1" x14ac:dyDescent="0.25"/>
    <row r="21613" s="3" customFormat="1" x14ac:dyDescent="0.25"/>
    <row r="21614" s="3" customFormat="1" x14ac:dyDescent="0.25"/>
    <row r="21615" s="3" customFormat="1" x14ac:dyDescent="0.25"/>
    <row r="21616" s="3" customFormat="1" x14ac:dyDescent="0.25"/>
    <row r="21617" s="3" customFormat="1" x14ac:dyDescent="0.25"/>
    <row r="21618" s="3" customFormat="1" x14ac:dyDescent="0.25"/>
    <row r="21619" s="3" customFormat="1" x14ac:dyDescent="0.25"/>
    <row r="21620" s="3" customFormat="1" x14ac:dyDescent="0.25"/>
    <row r="21621" s="3" customFormat="1" x14ac:dyDescent="0.25"/>
    <row r="21622" s="3" customFormat="1" x14ac:dyDescent="0.25"/>
    <row r="21623" s="3" customFormat="1" x14ac:dyDescent="0.25"/>
    <row r="21624" s="3" customFormat="1" x14ac:dyDescent="0.25"/>
    <row r="21625" s="3" customFormat="1" x14ac:dyDescent="0.25"/>
    <row r="21626" s="3" customFormat="1" x14ac:dyDescent="0.25"/>
    <row r="21627" s="3" customFormat="1" x14ac:dyDescent="0.25"/>
    <row r="21628" s="3" customFormat="1" x14ac:dyDescent="0.25"/>
    <row r="21629" s="3" customFormat="1" x14ac:dyDescent="0.25"/>
    <row r="21630" s="3" customFormat="1" x14ac:dyDescent="0.25"/>
    <row r="21631" s="3" customFormat="1" x14ac:dyDescent="0.25"/>
    <row r="21632" s="3" customFormat="1" x14ac:dyDescent="0.25"/>
    <row r="21633" s="3" customFormat="1" x14ac:dyDescent="0.25"/>
    <row r="21634" s="3" customFormat="1" x14ac:dyDescent="0.25"/>
    <row r="21635" s="3" customFormat="1" x14ac:dyDescent="0.25"/>
    <row r="21636" s="3" customFormat="1" x14ac:dyDescent="0.25"/>
    <row r="21637" s="3" customFormat="1" x14ac:dyDescent="0.25"/>
    <row r="21638" s="3" customFormat="1" x14ac:dyDescent="0.25"/>
    <row r="21639" s="3" customFormat="1" x14ac:dyDescent="0.25"/>
    <row r="21640" s="3" customFormat="1" x14ac:dyDescent="0.25"/>
    <row r="21641" s="3" customFormat="1" x14ac:dyDescent="0.25"/>
    <row r="21642" s="3" customFormat="1" x14ac:dyDescent="0.25"/>
    <row r="21643" s="3" customFormat="1" x14ac:dyDescent="0.25"/>
    <row r="21644" s="3" customFormat="1" x14ac:dyDescent="0.25"/>
    <row r="21645" s="3" customFormat="1" x14ac:dyDescent="0.25"/>
    <row r="21646" s="3" customFormat="1" x14ac:dyDescent="0.25"/>
    <row r="21647" s="3" customFormat="1" x14ac:dyDescent="0.25"/>
    <row r="21648" s="3" customFormat="1" x14ac:dyDescent="0.25"/>
    <row r="21649" s="3" customFormat="1" x14ac:dyDescent="0.25"/>
    <row r="21650" s="3" customFormat="1" x14ac:dyDescent="0.25"/>
    <row r="21651" s="3" customFormat="1" x14ac:dyDescent="0.25"/>
    <row r="21652" s="3" customFormat="1" x14ac:dyDescent="0.25"/>
    <row r="21653" s="3" customFormat="1" x14ac:dyDescent="0.25"/>
    <row r="21654" s="3" customFormat="1" x14ac:dyDescent="0.25"/>
    <row r="21655" s="3" customFormat="1" x14ac:dyDescent="0.25"/>
    <row r="21656" s="3" customFormat="1" x14ac:dyDescent="0.25"/>
    <row r="21657" s="3" customFormat="1" x14ac:dyDescent="0.25"/>
    <row r="21658" s="3" customFormat="1" x14ac:dyDescent="0.25"/>
    <row r="21659" s="3" customFormat="1" x14ac:dyDescent="0.25"/>
    <row r="21660" s="3" customFormat="1" x14ac:dyDescent="0.25"/>
    <row r="21661" s="3" customFormat="1" x14ac:dyDescent="0.25"/>
    <row r="21662" s="3" customFormat="1" x14ac:dyDescent="0.25"/>
    <row r="21663" s="3" customFormat="1" x14ac:dyDescent="0.25"/>
    <row r="21664" s="3" customFormat="1" x14ac:dyDescent="0.25"/>
    <row r="21665" s="3" customFormat="1" x14ac:dyDescent="0.25"/>
    <row r="21666" s="3" customFormat="1" x14ac:dyDescent="0.25"/>
    <row r="21667" s="3" customFormat="1" x14ac:dyDescent="0.25"/>
    <row r="21668" s="3" customFormat="1" x14ac:dyDescent="0.25"/>
    <row r="21669" s="3" customFormat="1" x14ac:dyDescent="0.25"/>
    <row r="21670" s="3" customFormat="1" x14ac:dyDescent="0.25"/>
    <row r="21671" s="3" customFormat="1" x14ac:dyDescent="0.25"/>
    <row r="21672" s="3" customFormat="1" x14ac:dyDescent="0.25"/>
    <row r="21673" s="3" customFormat="1" x14ac:dyDescent="0.25"/>
    <row r="21674" s="3" customFormat="1" x14ac:dyDescent="0.25"/>
    <row r="21675" s="3" customFormat="1" x14ac:dyDescent="0.25"/>
    <row r="21676" s="3" customFormat="1" x14ac:dyDescent="0.25"/>
    <row r="21677" s="3" customFormat="1" x14ac:dyDescent="0.25"/>
    <row r="21678" s="3" customFormat="1" x14ac:dyDescent="0.25"/>
    <row r="21679" s="3" customFormat="1" x14ac:dyDescent="0.25"/>
    <row r="21680" s="3" customFormat="1" x14ac:dyDescent="0.25"/>
    <row r="21681" s="3" customFormat="1" x14ac:dyDescent="0.25"/>
    <row r="21682" s="3" customFormat="1" x14ac:dyDescent="0.25"/>
    <row r="21683" s="3" customFormat="1" x14ac:dyDescent="0.25"/>
    <row r="21684" s="3" customFormat="1" x14ac:dyDescent="0.25"/>
    <row r="21685" s="3" customFormat="1" x14ac:dyDescent="0.25"/>
    <row r="21686" s="3" customFormat="1" x14ac:dyDescent="0.25"/>
    <row r="21687" s="3" customFormat="1" x14ac:dyDescent="0.25"/>
    <row r="21688" s="3" customFormat="1" x14ac:dyDescent="0.25"/>
    <row r="21689" s="3" customFormat="1" x14ac:dyDescent="0.25"/>
    <row r="21690" s="3" customFormat="1" x14ac:dyDescent="0.25"/>
    <row r="21691" s="3" customFormat="1" x14ac:dyDescent="0.25"/>
    <row r="21692" s="3" customFormat="1" x14ac:dyDescent="0.25"/>
    <row r="21693" s="3" customFormat="1" x14ac:dyDescent="0.25"/>
    <row r="21694" s="3" customFormat="1" x14ac:dyDescent="0.25"/>
    <row r="21695" s="3" customFormat="1" x14ac:dyDescent="0.25"/>
    <row r="21696" s="3" customFormat="1" x14ac:dyDescent="0.25"/>
    <row r="21697" s="3" customFormat="1" x14ac:dyDescent="0.25"/>
    <row r="21698" s="3" customFormat="1" x14ac:dyDescent="0.25"/>
    <row r="21699" s="3" customFormat="1" x14ac:dyDescent="0.25"/>
    <row r="21700" s="3" customFormat="1" x14ac:dyDescent="0.25"/>
    <row r="21701" s="3" customFormat="1" x14ac:dyDescent="0.25"/>
    <row r="21702" s="3" customFormat="1" x14ac:dyDescent="0.25"/>
    <row r="21703" s="3" customFormat="1" x14ac:dyDescent="0.25"/>
    <row r="21704" s="3" customFormat="1" x14ac:dyDescent="0.25"/>
    <row r="21705" s="3" customFormat="1" x14ac:dyDescent="0.25"/>
    <row r="21706" s="3" customFormat="1" x14ac:dyDescent="0.25"/>
    <row r="21707" s="3" customFormat="1" x14ac:dyDescent="0.25"/>
    <row r="21708" s="3" customFormat="1" x14ac:dyDescent="0.25"/>
    <row r="21709" s="3" customFormat="1" x14ac:dyDescent="0.25"/>
    <row r="21710" s="3" customFormat="1" x14ac:dyDescent="0.25"/>
    <row r="21711" s="3" customFormat="1" x14ac:dyDescent="0.25"/>
    <row r="21712" s="3" customFormat="1" x14ac:dyDescent="0.25"/>
    <row r="21713" s="3" customFormat="1" x14ac:dyDescent="0.25"/>
    <row r="21714" s="3" customFormat="1" x14ac:dyDescent="0.25"/>
    <row r="21715" s="3" customFormat="1" x14ac:dyDescent="0.25"/>
    <row r="21716" s="3" customFormat="1" x14ac:dyDescent="0.25"/>
    <row r="21717" s="3" customFormat="1" x14ac:dyDescent="0.25"/>
    <row r="21718" s="3" customFormat="1" x14ac:dyDescent="0.25"/>
    <row r="21719" s="3" customFormat="1" x14ac:dyDescent="0.25"/>
    <row r="21720" s="3" customFormat="1" x14ac:dyDescent="0.25"/>
    <row r="21721" s="3" customFormat="1" x14ac:dyDescent="0.25"/>
    <row r="21722" s="3" customFormat="1" x14ac:dyDescent="0.25"/>
    <row r="21723" s="3" customFormat="1" x14ac:dyDescent="0.25"/>
    <row r="21724" s="3" customFormat="1" x14ac:dyDescent="0.25"/>
    <row r="21725" s="3" customFormat="1" x14ac:dyDescent="0.25"/>
    <row r="21726" s="3" customFormat="1" x14ac:dyDescent="0.25"/>
    <row r="21727" s="3" customFormat="1" x14ac:dyDescent="0.25"/>
    <row r="21728" s="3" customFormat="1" x14ac:dyDescent="0.25"/>
    <row r="21729" s="3" customFormat="1" x14ac:dyDescent="0.25"/>
    <row r="21730" s="3" customFormat="1" x14ac:dyDescent="0.25"/>
    <row r="21731" s="3" customFormat="1" x14ac:dyDescent="0.25"/>
    <row r="21732" s="3" customFormat="1" x14ac:dyDescent="0.25"/>
    <row r="21733" s="3" customFormat="1" x14ac:dyDescent="0.25"/>
    <row r="21734" s="3" customFormat="1" x14ac:dyDescent="0.25"/>
    <row r="21735" s="3" customFormat="1" x14ac:dyDescent="0.25"/>
    <row r="21736" s="3" customFormat="1" x14ac:dyDescent="0.25"/>
    <row r="21737" s="3" customFormat="1" x14ac:dyDescent="0.25"/>
    <row r="21738" s="3" customFormat="1" x14ac:dyDescent="0.25"/>
    <row r="21739" s="3" customFormat="1" x14ac:dyDescent="0.25"/>
    <row r="21740" s="3" customFormat="1" x14ac:dyDescent="0.25"/>
    <row r="21741" s="3" customFormat="1" x14ac:dyDescent="0.25"/>
    <row r="21742" s="3" customFormat="1" x14ac:dyDescent="0.25"/>
    <row r="21743" s="3" customFormat="1" x14ac:dyDescent="0.25"/>
    <row r="21744" s="3" customFormat="1" x14ac:dyDescent="0.25"/>
    <row r="21745" s="3" customFormat="1" x14ac:dyDescent="0.25"/>
    <row r="21746" s="3" customFormat="1" x14ac:dyDescent="0.25"/>
    <row r="21747" s="3" customFormat="1" x14ac:dyDescent="0.25"/>
    <row r="21748" s="3" customFormat="1" x14ac:dyDescent="0.25"/>
    <row r="21749" s="3" customFormat="1" x14ac:dyDescent="0.25"/>
    <row r="21750" s="3" customFormat="1" x14ac:dyDescent="0.25"/>
    <row r="21751" s="3" customFormat="1" x14ac:dyDescent="0.25"/>
    <row r="21752" s="3" customFormat="1" x14ac:dyDescent="0.25"/>
    <row r="21753" s="3" customFormat="1" x14ac:dyDescent="0.25"/>
    <row r="21754" s="3" customFormat="1" x14ac:dyDescent="0.25"/>
    <row r="21755" s="3" customFormat="1" x14ac:dyDescent="0.25"/>
    <row r="21756" s="3" customFormat="1" x14ac:dyDescent="0.25"/>
    <row r="21757" s="3" customFormat="1" x14ac:dyDescent="0.25"/>
    <row r="21758" s="3" customFormat="1" x14ac:dyDescent="0.25"/>
    <row r="21759" s="3" customFormat="1" x14ac:dyDescent="0.25"/>
    <row r="21760" s="3" customFormat="1" x14ac:dyDescent="0.25"/>
    <row r="21761" s="3" customFormat="1" x14ac:dyDescent="0.25"/>
    <row r="21762" s="3" customFormat="1" x14ac:dyDescent="0.25"/>
    <row r="21763" s="3" customFormat="1" x14ac:dyDescent="0.25"/>
    <row r="21764" s="3" customFormat="1" x14ac:dyDescent="0.25"/>
    <row r="21765" s="3" customFormat="1" x14ac:dyDescent="0.25"/>
    <row r="21766" s="3" customFormat="1" x14ac:dyDescent="0.25"/>
    <row r="21767" s="3" customFormat="1" x14ac:dyDescent="0.25"/>
    <row r="21768" s="3" customFormat="1" x14ac:dyDescent="0.25"/>
    <row r="21769" s="3" customFormat="1" x14ac:dyDescent="0.25"/>
    <row r="21770" s="3" customFormat="1" x14ac:dyDescent="0.25"/>
    <row r="21771" s="3" customFormat="1" x14ac:dyDescent="0.25"/>
    <row r="21772" s="3" customFormat="1" x14ac:dyDescent="0.25"/>
    <row r="21773" s="3" customFormat="1" x14ac:dyDescent="0.25"/>
    <row r="21774" s="3" customFormat="1" x14ac:dyDescent="0.25"/>
    <row r="21775" s="3" customFormat="1" x14ac:dyDescent="0.25"/>
    <row r="21776" s="3" customFormat="1" x14ac:dyDescent="0.25"/>
    <row r="21777" s="3" customFormat="1" x14ac:dyDescent="0.25"/>
    <row r="21778" s="3" customFormat="1" x14ac:dyDescent="0.25"/>
    <row r="21779" s="3" customFormat="1" x14ac:dyDescent="0.25"/>
    <row r="21780" s="3" customFormat="1" x14ac:dyDescent="0.25"/>
    <row r="21781" s="3" customFormat="1" x14ac:dyDescent="0.25"/>
    <row r="21782" s="3" customFormat="1" x14ac:dyDescent="0.25"/>
    <row r="21783" s="3" customFormat="1" x14ac:dyDescent="0.25"/>
    <row r="21784" s="3" customFormat="1" x14ac:dyDescent="0.25"/>
    <row r="21785" s="3" customFormat="1" x14ac:dyDescent="0.25"/>
    <row r="21786" s="3" customFormat="1" x14ac:dyDescent="0.25"/>
    <row r="21787" s="3" customFormat="1" x14ac:dyDescent="0.25"/>
    <row r="21788" s="3" customFormat="1" x14ac:dyDescent="0.25"/>
    <row r="21789" s="3" customFormat="1" x14ac:dyDescent="0.25"/>
    <row r="21790" s="3" customFormat="1" x14ac:dyDescent="0.25"/>
    <row r="21791" s="3" customFormat="1" x14ac:dyDescent="0.25"/>
    <row r="21792" s="3" customFormat="1" x14ac:dyDescent="0.25"/>
    <row r="21793" s="3" customFormat="1" x14ac:dyDescent="0.25"/>
    <row r="21794" s="3" customFormat="1" x14ac:dyDescent="0.25"/>
    <row r="21795" s="3" customFormat="1" x14ac:dyDescent="0.25"/>
    <row r="21796" s="3" customFormat="1" x14ac:dyDescent="0.25"/>
    <row r="21797" s="3" customFormat="1" x14ac:dyDescent="0.25"/>
    <row r="21798" s="3" customFormat="1" x14ac:dyDescent="0.25"/>
    <row r="21799" s="3" customFormat="1" x14ac:dyDescent="0.25"/>
    <row r="21800" s="3" customFormat="1" x14ac:dyDescent="0.25"/>
    <row r="21801" s="3" customFormat="1" x14ac:dyDescent="0.25"/>
    <row r="21802" s="3" customFormat="1" x14ac:dyDescent="0.25"/>
    <row r="21803" s="3" customFormat="1" x14ac:dyDescent="0.25"/>
    <row r="21804" s="3" customFormat="1" x14ac:dyDescent="0.25"/>
    <row r="21805" s="3" customFormat="1" x14ac:dyDescent="0.25"/>
    <row r="21806" s="3" customFormat="1" x14ac:dyDescent="0.25"/>
    <row r="21807" s="3" customFormat="1" x14ac:dyDescent="0.25"/>
    <row r="21808" s="3" customFormat="1" x14ac:dyDescent="0.25"/>
    <row r="21809" s="3" customFormat="1" x14ac:dyDescent="0.25"/>
    <row r="21810" s="3" customFormat="1" x14ac:dyDescent="0.25"/>
    <row r="21811" s="3" customFormat="1" x14ac:dyDescent="0.25"/>
    <row r="21812" s="3" customFormat="1" x14ac:dyDescent="0.25"/>
    <row r="21813" s="3" customFormat="1" x14ac:dyDescent="0.25"/>
    <row r="21814" s="3" customFormat="1" x14ac:dyDescent="0.25"/>
    <row r="21815" s="3" customFormat="1" x14ac:dyDescent="0.25"/>
    <row r="21816" s="3" customFormat="1" x14ac:dyDescent="0.25"/>
    <row r="21817" s="3" customFormat="1" x14ac:dyDescent="0.25"/>
    <row r="21818" s="3" customFormat="1" x14ac:dyDescent="0.25"/>
    <row r="21819" s="3" customFormat="1" x14ac:dyDescent="0.25"/>
    <row r="21820" s="3" customFormat="1" x14ac:dyDescent="0.25"/>
    <row r="21821" s="3" customFormat="1" x14ac:dyDescent="0.25"/>
    <row r="21822" s="3" customFormat="1" x14ac:dyDescent="0.25"/>
    <row r="21823" s="3" customFormat="1" x14ac:dyDescent="0.25"/>
    <row r="21824" s="3" customFormat="1" x14ac:dyDescent="0.25"/>
    <row r="21825" s="3" customFormat="1" x14ac:dyDescent="0.25"/>
    <row r="21826" s="3" customFormat="1" x14ac:dyDescent="0.25"/>
    <row r="21827" s="3" customFormat="1" x14ac:dyDescent="0.25"/>
    <row r="21828" s="3" customFormat="1" x14ac:dyDescent="0.25"/>
    <row r="21829" s="3" customFormat="1" x14ac:dyDescent="0.25"/>
    <row r="21830" s="3" customFormat="1" x14ac:dyDescent="0.25"/>
    <row r="21831" s="3" customFormat="1" x14ac:dyDescent="0.25"/>
    <row r="21832" s="3" customFormat="1" x14ac:dyDescent="0.25"/>
    <row r="21833" s="3" customFormat="1" x14ac:dyDescent="0.25"/>
    <row r="21834" s="3" customFormat="1" x14ac:dyDescent="0.25"/>
    <row r="21835" s="3" customFormat="1" x14ac:dyDescent="0.25"/>
    <row r="21836" s="3" customFormat="1" x14ac:dyDescent="0.25"/>
    <row r="21837" s="3" customFormat="1" x14ac:dyDescent="0.25"/>
    <row r="21838" s="3" customFormat="1" x14ac:dyDescent="0.25"/>
    <row r="21839" s="3" customFormat="1" x14ac:dyDescent="0.25"/>
    <row r="21840" s="3" customFormat="1" x14ac:dyDescent="0.25"/>
    <row r="21841" s="3" customFormat="1" x14ac:dyDescent="0.25"/>
    <row r="21842" s="3" customFormat="1" x14ac:dyDescent="0.25"/>
    <row r="21843" s="3" customFormat="1" x14ac:dyDescent="0.25"/>
    <row r="21844" s="3" customFormat="1" x14ac:dyDescent="0.25"/>
    <row r="21845" s="3" customFormat="1" x14ac:dyDescent="0.25"/>
    <row r="21846" s="3" customFormat="1" x14ac:dyDescent="0.25"/>
    <row r="21847" s="3" customFormat="1" x14ac:dyDescent="0.25"/>
    <row r="21848" s="3" customFormat="1" x14ac:dyDescent="0.25"/>
    <row r="21849" s="3" customFormat="1" x14ac:dyDescent="0.25"/>
    <row r="21850" s="3" customFormat="1" x14ac:dyDescent="0.25"/>
    <row r="21851" s="3" customFormat="1" x14ac:dyDescent="0.25"/>
    <row r="21852" s="3" customFormat="1" x14ac:dyDescent="0.25"/>
    <row r="21853" s="3" customFormat="1" x14ac:dyDescent="0.25"/>
    <row r="21854" s="3" customFormat="1" x14ac:dyDescent="0.25"/>
    <row r="21855" s="3" customFormat="1" x14ac:dyDescent="0.25"/>
    <row r="21856" s="3" customFormat="1" x14ac:dyDescent="0.25"/>
    <row r="21857" s="3" customFormat="1" x14ac:dyDescent="0.25"/>
    <row r="21858" s="3" customFormat="1" x14ac:dyDescent="0.25"/>
    <row r="21859" s="3" customFormat="1" x14ac:dyDescent="0.25"/>
    <row r="21860" s="3" customFormat="1" x14ac:dyDescent="0.25"/>
    <row r="21861" s="3" customFormat="1" x14ac:dyDescent="0.25"/>
    <row r="21862" s="3" customFormat="1" x14ac:dyDescent="0.25"/>
    <row r="21863" s="3" customFormat="1" x14ac:dyDescent="0.25"/>
    <row r="21864" s="3" customFormat="1" x14ac:dyDescent="0.25"/>
    <row r="21865" s="3" customFormat="1" x14ac:dyDescent="0.25"/>
    <row r="21866" s="3" customFormat="1" x14ac:dyDescent="0.25"/>
    <row r="21867" s="3" customFormat="1" x14ac:dyDescent="0.25"/>
    <row r="21868" s="3" customFormat="1" x14ac:dyDescent="0.25"/>
    <row r="21869" s="3" customFormat="1" x14ac:dyDescent="0.25"/>
    <row r="21870" s="3" customFormat="1" x14ac:dyDescent="0.25"/>
    <row r="21871" s="3" customFormat="1" x14ac:dyDescent="0.25"/>
    <row r="21872" s="3" customFormat="1" x14ac:dyDescent="0.25"/>
    <row r="21873" s="3" customFormat="1" x14ac:dyDescent="0.25"/>
    <row r="21874" s="3" customFormat="1" x14ac:dyDescent="0.25"/>
    <row r="21875" s="3" customFormat="1" x14ac:dyDescent="0.25"/>
    <row r="21876" s="3" customFormat="1" x14ac:dyDescent="0.25"/>
    <row r="21877" s="3" customFormat="1" x14ac:dyDescent="0.25"/>
    <row r="21878" s="3" customFormat="1" x14ac:dyDescent="0.25"/>
    <row r="21879" s="3" customFormat="1" x14ac:dyDescent="0.25"/>
    <row r="21880" s="3" customFormat="1" x14ac:dyDescent="0.25"/>
    <row r="21881" s="3" customFormat="1" x14ac:dyDescent="0.25"/>
    <row r="21882" s="3" customFormat="1" x14ac:dyDescent="0.25"/>
    <row r="21883" s="3" customFormat="1" x14ac:dyDescent="0.25"/>
    <row r="21884" s="3" customFormat="1" x14ac:dyDescent="0.25"/>
    <row r="21885" s="3" customFormat="1" x14ac:dyDescent="0.25"/>
    <row r="21886" s="3" customFormat="1" x14ac:dyDescent="0.25"/>
    <row r="21887" s="3" customFormat="1" x14ac:dyDescent="0.25"/>
    <row r="21888" s="3" customFormat="1" x14ac:dyDescent="0.25"/>
    <row r="21889" s="3" customFormat="1" x14ac:dyDescent="0.25"/>
    <row r="21890" s="3" customFormat="1" x14ac:dyDescent="0.25"/>
    <row r="21891" s="3" customFormat="1" x14ac:dyDescent="0.25"/>
    <row r="21892" s="3" customFormat="1" x14ac:dyDescent="0.25"/>
    <row r="21893" s="3" customFormat="1" x14ac:dyDescent="0.25"/>
    <row r="21894" s="3" customFormat="1" x14ac:dyDescent="0.25"/>
    <row r="21895" s="3" customFormat="1" x14ac:dyDescent="0.25"/>
    <row r="21896" s="3" customFormat="1" x14ac:dyDescent="0.25"/>
    <row r="21897" s="3" customFormat="1" x14ac:dyDescent="0.25"/>
    <row r="21898" s="3" customFormat="1" x14ac:dyDescent="0.25"/>
    <row r="21899" s="3" customFormat="1" x14ac:dyDescent="0.25"/>
    <row r="21900" s="3" customFormat="1" x14ac:dyDescent="0.25"/>
    <row r="21901" s="3" customFormat="1" x14ac:dyDescent="0.25"/>
    <row r="21902" s="3" customFormat="1" x14ac:dyDescent="0.25"/>
    <row r="21903" s="3" customFormat="1" x14ac:dyDescent="0.25"/>
    <row r="21904" s="3" customFormat="1" x14ac:dyDescent="0.25"/>
    <row r="21905" s="3" customFormat="1" x14ac:dyDescent="0.25"/>
    <row r="21906" s="3" customFormat="1" x14ac:dyDescent="0.25"/>
    <row r="21907" s="3" customFormat="1" x14ac:dyDescent="0.25"/>
    <row r="21908" s="3" customFormat="1" x14ac:dyDescent="0.25"/>
    <row r="21909" s="3" customFormat="1" x14ac:dyDescent="0.25"/>
    <row r="21910" s="3" customFormat="1" x14ac:dyDescent="0.25"/>
    <row r="21911" s="3" customFormat="1" x14ac:dyDescent="0.25"/>
    <row r="21912" s="3" customFormat="1" x14ac:dyDescent="0.25"/>
    <row r="21913" s="3" customFormat="1" x14ac:dyDescent="0.25"/>
    <row r="21914" s="3" customFormat="1" x14ac:dyDescent="0.25"/>
    <row r="21915" s="3" customFormat="1" x14ac:dyDescent="0.25"/>
    <row r="21916" s="3" customFormat="1" x14ac:dyDescent="0.25"/>
    <row r="21917" s="3" customFormat="1" x14ac:dyDescent="0.25"/>
    <row r="21918" s="3" customFormat="1" x14ac:dyDescent="0.25"/>
    <row r="21919" s="3" customFormat="1" x14ac:dyDescent="0.25"/>
    <row r="21920" s="3" customFormat="1" x14ac:dyDescent="0.25"/>
    <row r="21921" s="3" customFormat="1" x14ac:dyDescent="0.25"/>
    <row r="21922" s="3" customFormat="1" x14ac:dyDescent="0.25"/>
    <row r="21923" s="3" customFormat="1" x14ac:dyDescent="0.25"/>
    <row r="21924" s="3" customFormat="1" x14ac:dyDescent="0.25"/>
    <row r="21925" s="3" customFormat="1" x14ac:dyDescent="0.25"/>
    <row r="21926" s="3" customFormat="1" x14ac:dyDescent="0.25"/>
    <row r="21927" s="3" customFormat="1" x14ac:dyDescent="0.25"/>
    <row r="21928" s="3" customFormat="1" x14ac:dyDescent="0.25"/>
    <row r="21929" s="3" customFormat="1" x14ac:dyDescent="0.25"/>
    <row r="21930" s="3" customFormat="1" x14ac:dyDescent="0.25"/>
    <row r="21931" s="3" customFormat="1" x14ac:dyDescent="0.25"/>
    <row r="21932" s="3" customFormat="1" x14ac:dyDescent="0.25"/>
    <row r="21933" s="3" customFormat="1" x14ac:dyDescent="0.25"/>
    <row r="21934" s="3" customFormat="1" x14ac:dyDescent="0.25"/>
    <row r="21935" s="3" customFormat="1" x14ac:dyDescent="0.25"/>
    <row r="21936" s="3" customFormat="1" x14ac:dyDescent="0.25"/>
    <row r="21937" s="3" customFormat="1" x14ac:dyDescent="0.25"/>
    <row r="21938" s="3" customFormat="1" x14ac:dyDescent="0.25"/>
    <row r="21939" s="3" customFormat="1" x14ac:dyDescent="0.25"/>
    <row r="21940" s="3" customFormat="1" x14ac:dyDescent="0.25"/>
    <row r="21941" s="3" customFormat="1" x14ac:dyDescent="0.25"/>
    <row r="21942" s="3" customFormat="1" x14ac:dyDescent="0.25"/>
    <row r="21943" s="3" customFormat="1" x14ac:dyDescent="0.25"/>
    <row r="21944" s="3" customFormat="1" x14ac:dyDescent="0.25"/>
    <row r="21945" s="3" customFormat="1" x14ac:dyDescent="0.25"/>
    <row r="21946" s="3" customFormat="1" x14ac:dyDescent="0.25"/>
    <row r="21947" s="3" customFormat="1" x14ac:dyDescent="0.25"/>
    <row r="21948" s="3" customFormat="1" x14ac:dyDescent="0.25"/>
    <row r="21949" s="3" customFormat="1" x14ac:dyDescent="0.25"/>
    <row r="21950" s="3" customFormat="1" x14ac:dyDescent="0.25"/>
    <row r="21951" s="3" customFormat="1" x14ac:dyDescent="0.25"/>
    <row r="21952" s="3" customFormat="1" x14ac:dyDescent="0.25"/>
    <row r="21953" s="3" customFormat="1" x14ac:dyDescent="0.25"/>
    <row r="21954" s="3" customFormat="1" x14ac:dyDescent="0.25"/>
    <row r="21955" s="3" customFormat="1" x14ac:dyDescent="0.25"/>
    <row r="21956" s="3" customFormat="1" x14ac:dyDescent="0.25"/>
    <row r="21957" s="3" customFormat="1" x14ac:dyDescent="0.25"/>
    <row r="21958" s="3" customFormat="1" x14ac:dyDescent="0.25"/>
    <row r="21959" s="3" customFormat="1" x14ac:dyDescent="0.25"/>
    <row r="21960" s="3" customFormat="1" x14ac:dyDescent="0.25"/>
    <row r="21961" s="3" customFormat="1" x14ac:dyDescent="0.25"/>
    <row r="21962" s="3" customFormat="1" x14ac:dyDescent="0.25"/>
    <row r="21963" s="3" customFormat="1" x14ac:dyDescent="0.25"/>
    <row r="21964" s="3" customFormat="1" x14ac:dyDescent="0.25"/>
    <row r="21965" s="3" customFormat="1" x14ac:dyDescent="0.25"/>
    <row r="21966" s="3" customFormat="1" x14ac:dyDescent="0.25"/>
    <row r="21967" s="3" customFormat="1" x14ac:dyDescent="0.25"/>
    <row r="21968" s="3" customFormat="1" x14ac:dyDescent="0.25"/>
    <row r="21969" s="3" customFormat="1" x14ac:dyDescent="0.25"/>
    <row r="21970" s="3" customFormat="1" x14ac:dyDescent="0.25"/>
    <row r="21971" s="3" customFormat="1" x14ac:dyDescent="0.25"/>
    <row r="21972" s="3" customFormat="1" x14ac:dyDescent="0.25"/>
    <row r="21973" s="3" customFormat="1" x14ac:dyDescent="0.25"/>
    <row r="21974" s="3" customFormat="1" x14ac:dyDescent="0.25"/>
    <row r="21975" s="3" customFormat="1" x14ac:dyDescent="0.25"/>
    <row r="21976" s="3" customFormat="1" x14ac:dyDescent="0.25"/>
    <row r="21977" s="3" customFormat="1" x14ac:dyDescent="0.25"/>
    <row r="21978" s="3" customFormat="1" x14ac:dyDescent="0.25"/>
    <row r="21979" s="3" customFormat="1" x14ac:dyDescent="0.25"/>
    <row r="21980" s="3" customFormat="1" x14ac:dyDescent="0.25"/>
    <row r="21981" s="3" customFormat="1" x14ac:dyDescent="0.25"/>
    <row r="21982" s="3" customFormat="1" x14ac:dyDescent="0.25"/>
    <row r="21983" s="3" customFormat="1" x14ac:dyDescent="0.25"/>
    <row r="21984" s="3" customFormat="1" x14ac:dyDescent="0.25"/>
    <row r="21985" s="3" customFormat="1" x14ac:dyDescent="0.25"/>
    <row r="21986" s="3" customFormat="1" x14ac:dyDescent="0.25"/>
    <row r="21987" s="3" customFormat="1" x14ac:dyDescent="0.25"/>
    <row r="21988" s="3" customFormat="1" x14ac:dyDescent="0.25"/>
    <row r="21989" s="3" customFormat="1" x14ac:dyDescent="0.25"/>
    <row r="21990" s="3" customFormat="1" x14ac:dyDescent="0.25"/>
    <row r="21991" s="3" customFormat="1" x14ac:dyDescent="0.25"/>
    <row r="21992" s="3" customFormat="1" x14ac:dyDescent="0.25"/>
    <row r="21993" s="3" customFormat="1" x14ac:dyDescent="0.25"/>
    <row r="21994" s="3" customFormat="1" x14ac:dyDescent="0.25"/>
    <row r="21995" s="3" customFormat="1" x14ac:dyDescent="0.25"/>
    <row r="21996" s="3" customFormat="1" x14ac:dyDescent="0.25"/>
    <row r="21997" s="3" customFormat="1" x14ac:dyDescent="0.25"/>
    <row r="21998" s="3" customFormat="1" x14ac:dyDescent="0.25"/>
    <row r="21999" s="3" customFormat="1" x14ac:dyDescent="0.25"/>
    <row r="22000" s="3" customFormat="1" x14ac:dyDescent="0.25"/>
    <row r="22001" s="3" customFormat="1" x14ac:dyDescent="0.25"/>
    <row r="22002" s="3" customFormat="1" x14ac:dyDescent="0.25"/>
    <row r="22003" s="3" customFormat="1" x14ac:dyDescent="0.25"/>
    <row r="22004" s="3" customFormat="1" x14ac:dyDescent="0.25"/>
    <row r="22005" s="3" customFormat="1" x14ac:dyDescent="0.25"/>
    <row r="22006" s="3" customFormat="1" x14ac:dyDescent="0.25"/>
    <row r="22007" s="3" customFormat="1" x14ac:dyDescent="0.25"/>
    <row r="22008" s="3" customFormat="1" x14ac:dyDescent="0.25"/>
    <row r="22009" s="3" customFormat="1" x14ac:dyDescent="0.25"/>
    <row r="22010" s="3" customFormat="1" x14ac:dyDescent="0.25"/>
    <row r="22011" s="3" customFormat="1" x14ac:dyDescent="0.25"/>
    <row r="22012" s="3" customFormat="1" x14ac:dyDescent="0.25"/>
    <row r="22013" s="3" customFormat="1" x14ac:dyDescent="0.25"/>
    <row r="22014" s="3" customFormat="1" x14ac:dyDescent="0.25"/>
    <row r="22015" s="3" customFormat="1" x14ac:dyDescent="0.25"/>
    <row r="22016" s="3" customFormat="1" x14ac:dyDescent="0.25"/>
    <row r="22017" s="3" customFormat="1" x14ac:dyDescent="0.25"/>
    <row r="22018" s="3" customFormat="1" x14ac:dyDescent="0.25"/>
    <row r="22019" s="3" customFormat="1" x14ac:dyDescent="0.25"/>
    <row r="22020" s="3" customFormat="1" x14ac:dyDescent="0.25"/>
    <row r="22021" s="3" customFormat="1" x14ac:dyDescent="0.25"/>
    <row r="22022" s="3" customFormat="1" x14ac:dyDescent="0.25"/>
    <row r="22023" s="3" customFormat="1" x14ac:dyDescent="0.25"/>
    <row r="22024" s="3" customFormat="1" x14ac:dyDescent="0.25"/>
    <row r="22025" s="3" customFormat="1" x14ac:dyDescent="0.25"/>
    <row r="22026" s="3" customFormat="1" x14ac:dyDescent="0.25"/>
    <row r="22027" s="3" customFormat="1" x14ac:dyDescent="0.25"/>
    <row r="22028" s="3" customFormat="1" x14ac:dyDescent="0.25"/>
    <row r="22029" s="3" customFormat="1" x14ac:dyDescent="0.25"/>
    <row r="22030" s="3" customFormat="1" x14ac:dyDescent="0.25"/>
    <row r="22031" s="3" customFormat="1" x14ac:dyDescent="0.25"/>
    <row r="22032" s="3" customFormat="1" x14ac:dyDescent="0.25"/>
    <row r="22033" s="3" customFormat="1" x14ac:dyDescent="0.25"/>
    <row r="22034" s="3" customFormat="1" x14ac:dyDescent="0.25"/>
    <row r="22035" s="3" customFormat="1" x14ac:dyDescent="0.25"/>
    <row r="22036" s="3" customFormat="1" x14ac:dyDescent="0.25"/>
    <row r="22037" s="3" customFormat="1" x14ac:dyDescent="0.25"/>
    <row r="22038" s="3" customFormat="1" x14ac:dyDescent="0.25"/>
    <row r="22039" s="3" customFormat="1" x14ac:dyDescent="0.25"/>
    <row r="22040" s="3" customFormat="1" x14ac:dyDescent="0.25"/>
    <row r="22041" s="3" customFormat="1" x14ac:dyDescent="0.25"/>
    <row r="22042" s="3" customFormat="1" x14ac:dyDescent="0.25"/>
    <row r="22043" s="3" customFormat="1" x14ac:dyDescent="0.25"/>
    <row r="22044" s="3" customFormat="1" x14ac:dyDescent="0.25"/>
    <row r="22045" s="3" customFormat="1" x14ac:dyDescent="0.25"/>
    <row r="22046" s="3" customFormat="1" x14ac:dyDescent="0.25"/>
    <row r="22047" s="3" customFormat="1" x14ac:dyDescent="0.25"/>
    <row r="22048" s="3" customFormat="1" x14ac:dyDescent="0.25"/>
    <row r="22049" s="3" customFormat="1" x14ac:dyDescent="0.25"/>
    <row r="22050" s="3" customFormat="1" x14ac:dyDescent="0.25"/>
    <row r="22051" s="3" customFormat="1" x14ac:dyDescent="0.25"/>
    <row r="22052" s="3" customFormat="1" x14ac:dyDescent="0.25"/>
    <row r="22053" s="3" customFormat="1" x14ac:dyDescent="0.25"/>
    <row r="22054" s="3" customFormat="1" x14ac:dyDescent="0.25"/>
    <row r="22055" s="3" customFormat="1" x14ac:dyDescent="0.25"/>
    <row r="22056" s="3" customFormat="1" x14ac:dyDescent="0.25"/>
    <row r="22057" s="3" customFormat="1" x14ac:dyDescent="0.25"/>
    <row r="22058" s="3" customFormat="1" x14ac:dyDescent="0.25"/>
    <row r="22059" s="3" customFormat="1" x14ac:dyDescent="0.25"/>
    <row r="22060" s="3" customFormat="1" x14ac:dyDescent="0.25"/>
    <row r="22061" s="3" customFormat="1" x14ac:dyDescent="0.25"/>
    <row r="22062" s="3" customFormat="1" x14ac:dyDescent="0.25"/>
    <row r="22063" s="3" customFormat="1" x14ac:dyDescent="0.25"/>
    <row r="22064" s="3" customFormat="1" x14ac:dyDescent="0.25"/>
    <row r="22065" s="3" customFormat="1" x14ac:dyDescent="0.25"/>
    <row r="22066" s="3" customFormat="1" x14ac:dyDescent="0.25"/>
    <row r="22067" s="3" customFormat="1" x14ac:dyDescent="0.25"/>
    <row r="22068" s="3" customFormat="1" x14ac:dyDescent="0.25"/>
    <row r="22069" s="3" customFormat="1" x14ac:dyDescent="0.25"/>
    <row r="22070" s="3" customFormat="1" x14ac:dyDescent="0.25"/>
    <row r="22071" s="3" customFormat="1" x14ac:dyDescent="0.25"/>
    <row r="22072" s="3" customFormat="1" x14ac:dyDescent="0.25"/>
    <row r="22073" s="3" customFormat="1" x14ac:dyDescent="0.25"/>
    <row r="22074" s="3" customFormat="1" x14ac:dyDescent="0.25"/>
    <row r="22075" s="3" customFormat="1" x14ac:dyDescent="0.25"/>
    <row r="22076" s="3" customFormat="1" x14ac:dyDescent="0.25"/>
    <row r="22077" s="3" customFormat="1" x14ac:dyDescent="0.25"/>
    <row r="22078" s="3" customFormat="1" x14ac:dyDescent="0.25"/>
    <row r="22079" s="3" customFormat="1" x14ac:dyDescent="0.25"/>
    <row r="22080" s="3" customFormat="1" x14ac:dyDescent="0.25"/>
    <row r="22081" s="3" customFormat="1" x14ac:dyDescent="0.25"/>
    <row r="22082" s="3" customFormat="1" x14ac:dyDescent="0.25"/>
    <row r="22083" s="3" customFormat="1" x14ac:dyDescent="0.25"/>
    <row r="22084" s="3" customFormat="1" x14ac:dyDescent="0.25"/>
    <row r="22085" s="3" customFormat="1" x14ac:dyDescent="0.25"/>
    <row r="22086" s="3" customFormat="1" x14ac:dyDescent="0.25"/>
    <row r="22087" s="3" customFormat="1" x14ac:dyDescent="0.25"/>
    <row r="22088" s="3" customFormat="1" x14ac:dyDescent="0.25"/>
    <row r="22089" s="3" customFormat="1" x14ac:dyDescent="0.25"/>
    <row r="22090" s="3" customFormat="1" x14ac:dyDescent="0.25"/>
    <row r="22091" s="3" customFormat="1" x14ac:dyDescent="0.25"/>
    <row r="22092" s="3" customFormat="1" x14ac:dyDescent="0.25"/>
    <row r="22093" s="3" customFormat="1" x14ac:dyDescent="0.25"/>
    <row r="22094" s="3" customFormat="1" x14ac:dyDescent="0.25"/>
    <row r="22095" s="3" customFormat="1" x14ac:dyDescent="0.25"/>
    <row r="22096" s="3" customFormat="1" x14ac:dyDescent="0.25"/>
    <row r="22097" s="3" customFormat="1" x14ac:dyDescent="0.25"/>
    <row r="22098" s="3" customFormat="1" x14ac:dyDescent="0.25"/>
    <row r="22099" s="3" customFormat="1" x14ac:dyDescent="0.25"/>
    <row r="22100" s="3" customFormat="1" x14ac:dyDescent="0.25"/>
    <row r="22101" s="3" customFormat="1" x14ac:dyDescent="0.25"/>
    <row r="22102" s="3" customFormat="1" x14ac:dyDescent="0.25"/>
    <row r="22103" s="3" customFormat="1" x14ac:dyDescent="0.25"/>
    <row r="22104" s="3" customFormat="1" x14ac:dyDescent="0.25"/>
    <row r="22105" s="3" customFormat="1" x14ac:dyDescent="0.25"/>
    <row r="22106" s="3" customFormat="1" x14ac:dyDescent="0.25"/>
    <row r="22107" s="3" customFormat="1" x14ac:dyDescent="0.25"/>
    <row r="22108" s="3" customFormat="1" x14ac:dyDescent="0.25"/>
    <row r="22109" s="3" customFormat="1" x14ac:dyDescent="0.25"/>
    <row r="22110" s="3" customFormat="1" x14ac:dyDescent="0.25"/>
    <row r="22111" s="3" customFormat="1" x14ac:dyDescent="0.25"/>
    <row r="22112" s="3" customFormat="1" x14ac:dyDescent="0.25"/>
    <row r="22113" s="3" customFormat="1" x14ac:dyDescent="0.25"/>
    <row r="22114" s="3" customFormat="1" x14ac:dyDescent="0.25"/>
    <row r="22115" s="3" customFormat="1" x14ac:dyDescent="0.25"/>
    <row r="22116" s="3" customFormat="1" x14ac:dyDescent="0.25"/>
    <row r="22117" s="3" customFormat="1" x14ac:dyDescent="0.25"/>
    <row r="22118" s="3" customFormat="1" x14ac:dyDescent="0.25"/>
    <row r="22119" s="3" customFormat="1" x14ac:dyDescent="0.25"/>
    <row r="22120" s="3" customFormat="1" x14ac:dyDescent="0.25"/>
    <row r="22121" s="3" customFormat="1" x14ac:dyDescent="0.25"/>
    <row r="22122" s="3" customFormat="1" x14ac:dyDescent="0.25"/>
    <row r="22123" s="3" customFormat="1" x14ac:dyDescent="0.25"/>
    <row r="22124" s="3" customFormat="1" x14ac:dyDescent="0.25"/>
    <row r="22125" s="3" customFormat="1" x14ac:dyDescent="0.25"/>
    <row r="22126" s="3" customFormat="1" x14ac:dyDescent="0.25"/>
    <row r="22127" s="3" customFormat="1" x14ac:dyDescent="0.25"/>
    <row r="22128" s="3" customFormat="1" x14ac:dyDescent="0.25"/>
    <row r="22129" s="3" customFormat="1" x14ac:dyDescent="0.25"/>
    <row r="22130" s="3" customFormat="1" x14ac:dyDescent="0.25"/>
    <row r="22131" s="3" customFormat="1" x14ac:dyDescent="0.25"/>
    <row r="22132" s="3" customFormat="1" x14ac:dyDescent="0.25"/>
    <row r="22133" s="3" customFormat="1" x14ac:dyDescent="0.25"/>
    <row r="22134" s="3" customFormat="1" x14ac:dyDescent="0.25"/>
    <row r="22135" s="3" customFormat="1" x14ac:dyDescent="0.25"/>
    <row r="22136" s="3" customFormat="1" x14ac:dyDescent="0.25"/>
    <row r="22137" s="3" customFormat="1" x14ac:dyDescent="0.25"/>
    <row r="22138" s="3" customFormat="1" x14ac:dyDescent="0.25"/>
    <row r="22139" s="3" customFormat="1" x14ac:dyDescent="0.25"/>
    <row r="22140" s="3" customFormat="1" x14ac:dyDescent="0.25"/>
    <row r="22141" s="3" customFormat="1" x14ac:dyDescent="0.25"/>
    <row r="22142" s="3" customFormat="1" x14ac:dyDescent="0.25"/>
    <row r="22143" s="3" customFormat="1" x14ac:dyDescent="0.25"/>
    <row r="22144" s="3" customFormat="1" x14ac:dyDescent="0.25"/>
    <row r="22145" s="3" customFormat="1" x14ac:dyDescent="0.25"/>
    <row r="22146" s="3" customFormat="1" x14ac:dyDescent="0.25"/>
    <row r="22147" s="3" customFormat="1" x14ac:dyDescent="0.25"/>
    <row r="22148" s="3" customFormat="1" x14ac:dyDescent="0.25"/>
    <row r="22149" s="3" customFormat="1" x14ac:dyDescent="0.25"/>
    <row r="22150" s="3" customFormat="1" x14ac:dyDescent="0.25"/>
    <row r="22151" s="3" customFormat="1" x14ac:dyDescent="0.25"/>
    <row r="22152" s="3" customFormat="1" x14ac:dyDescent="0.25"/>
    <row r="22153" s="3" customFormat="1" x14ac:dyDescent="0.25"/>
    <row r="22154" s="3" customFormat="1" x14ac:dyDescent="0.25"/>
    <row r="22155" s="3" customFormat="1" x14ac:dyDescent="0.25"/>
    <row r="22156" s="3" customFormat="1" x14ac:dyDescent="0.25"/>
    <row r="22157" s="3" customFormat="1" x14ac:dyDescent="0.25"/>
    <row r="22158" s="3" customFormat="1" x14ac:dyDescent="0.25"/>
    <row r="22159" s="3" customFormat="1" x14ac:dyDescent="0.25"/>
    <row r="22160" s="3" customFormat="1" x14ac:dyDescent="0.25"/>
    <row r="22161" s="3" customFormat="1" x14ac:dyDescent="0.25"/>
    <row r="22162" s="3" customFormat="1" x14ac:dyDescent="0.25"/>
    <row r="22163" s="3" customFormat="1" x14ac:dyDescent="0.25"/>
    <row r="22164" s="3" customFormat="1" x14ac:dyDescent="0.25"/>
    <row r="22165" s="3" customFormat="1" x14ac:dyDescent="0.25"/>
    <row r="22166" s="3" customFormat="1" x14ac:dyDescent="0.25"/>
    <row r="22167" s="3" customFormat="1" x14ac:dyDescent="0.25"/>
    <row r="22168" s="3" customFormat="1" x14ac:dyDescent="0.25"/>
    <row r="22169" s="3" customFormat="1" x14ac:dyDescent="0.25"/>
    <row r="22170" s="3" customFormat="1" x14ac:dyDescent="0.25"/>
    <row r="22171" s="3" customFormat="1" x14ac:dyDescent="0.25"/>
    <row r="22172" s="3" customFormat="1" x14ac:dyDescent="0.25"/>
    <row r="22173" s="3" customFormat="1" x14ac:dyDescent="0.25"/>
    <row r="22174" s="3" customFormat="1" x14ac:dyDescent="0.25"/>
    <row r="22175" s="3" customFormat="1" x14ac:dyDescent="0.25"/>
    <row r="22176" s="3" customFormat="1" x14ac:dyDescent="0.25"/>
    <row r="22177" s="3" customFormat="1" x14ac:dyDescent="0.25"/>
    <row r="22178" s="3" customFormat="1" x14ac:dyDescent="0.25"/>
    <row r="22179" s="3" customFormat="1" x14ac:dyDescent="0.25"/>
    <row r="22180" s="3" customFormat="1" x14ac:dyDescent="0.25"/>
    <row r="22181" s="3" customFormat="1" x14ac:dyDescent="0.25"/>
    <row r="22182" s="3" customFormat="1" x14ac:dyDescent="0.25"/>
    <row r="22183" s="3" customFormat="1" x14ac:dyDescent="0.25"/>
    <row r="22184" s="3" customFormat="1" x14ac:dyDescent="0.25"/>
    <row r="22185" s="3" customFormat="1" x14ac:dyDescent="0.25"/>
    <row r="22186" s="3" customFormat="1" x14ac:dyDescent="0.25"/>
    <row r="22187" s="3" customFormat="1" x14ac:dyDescent="0.25"/>
    <row r="22188" s="3" customFormat="1" x14ac:dyDescent="0.25"/>
    <row r="22189" s="3" customFormat="1" x14ac:dyDescent="0.25"/>
    <row r="22190" s="3" customFormat="1" x14ac:dyDescent="0.25"/>
    <row r="22191" s="3" customFormat="1" x14ac:dyDescent="0.25"/>
    <row r="22192" s="3" customFormat="1" x14ac:dyDescent="0.25"/>
    <row r="22193" s="3" customFormat="1" x14ac:dyDescent="0.25"/>
    <row r="22194" s="3" customFormat="1" x14ac:dyDescent="0.25"/>
    <row r="22195" s="3" customFormat="1" x14ac:dyDescent="0.25"/>
    <row r="22196" s="3" customFormat="1" x14ac:dyDescent="0.25"/>
    <row r="22197" s="3" customFormat="1" x14ac:dyDescent="0.25"/>
    <row r="22198" s="3" customFormat="1" x14ac:dyDescent="0.25"/>
    <row r="22199" s="3" customFormat="1" x14ac:dyDescent="0.25"/>
    <row r="22200" s="3" customFormat="1" x14ac:dyDescent="0.25"/>
    <row r="22201" s="3" customFormat="1" x14ac:dyDescent="0.25"/>
    <row r="22202" s="3" customFormat="1" x14ac:dyDescent="0.25"/>
    <row r="22203" s="3" customFormat="1" x14ac:dyDescent="0.25"/>
    <row r="22204" s="3" customFormat="1" x14ac:dyDescent="0.25"/>
    <row r="22205" s="3" customFormat="1" x14ac:dyDescent="0.25"/>
    <row r="22206" s="3" customFormat="1" x14ac:dyDescent="0.25"/>
    <row r="22207" s="3" customFormat="1" x14ac:dyDescent="0.25"/>
    <row r="22208" s="3" customFormat="1" x14ac:dyDescent="0.25"/>
    <row r="22209" s="3" customFormat="1" x14ac:dyDescent="0.25"/>
    <row r="22210" s="3" customFormat="1" x14ac:dyDescent="0.25"/>
    <row r="22211" s="3" customFormat="1" x14ac:dyDescent="0.25"/>
    <row r="22212" s="3" customFormat="1" x14ac:dyDescent="0.25"/>
    <row r="22213" s="3" customFormat="1" x14ac:dyDescent="0.25"/>
    <row r="22214" s="3" customFormat="1" x14ac:dyDescent="0.25"/>
    <row r="22215" s="3" customFormat="1" x14ac:dyDescent="0.25"/>
    <row r="22216" s="3" customFormat="1" x14ac:dyDescent="0.25"/>
    <row r="22217" s="3" customFormat="1" x14ac:dyDescent="0.25"/>
    <row r="22218" s="3" customFormat="1" x14ac:dyDescent="0.25"/>
    <row r="22219" s="3" customFormat="1" x14ac:dyDescent="0.25"/>
    <row r="22220" s="3" customFormat="1" x14ac:dyDescent="0.25"/>
    <row r="22221" s="3" customFormat="1" x14ac:dyDescent="0.25"/>
    <row r="22222" s="3" customFormat="1" x14ac:dyDescent="0.25"/>
    <row r="22223" s="3" customFormat="1" x14ac:dyDescent="0.25"/>
    <row r="22224" s="3" customFormat="1" x14ac:dyDescent="0.25"/>
    <row r="22225" s="3" customFormat="1" x14ac:dyDescent="0.25"/>
    <row r="22226" s="3" customFormat="1" x14ac:dyDescent="0.25"/>
    <row r="22227" s="3" customFormat="1" x14ac:dyDescent="0.25"/>
    <row r="22228" s="3" customFormat="1" x14ac:dyDescent="0.25"/>
    <row r="22229" s="3" customFormat="1" x14ac:dyDescent="0.25"/>
    <row r="22230" s="3" customFormat="1" x14ac:dyDescent="0.25"/>
    <row r="22231" s="3" customFormat="1" x14ac:dyDescent="0.25"/>
    <row r="22232" s="3" customFormat="1" x14ac:dyDescent="0.25"/>
    <row r="22233" s="3" customFormat="1" x14ac:dyDescent="0.25"/>
    <row r="22234" s="3" customFormat="1" x14ac:dyDescent="0.25"/>
    <row r="22235" s="3" customFormat="1" x14ac:dyDescent="0.25"/>
    <row r="22236" s="3" customFormat="1" x14ac:dyDescent="0.25"/>
    <row r="22237" s="3" customFormat="1" x14ac:dyDescent="0.25"/>
    <row r="22238" s="3" customFormat="1" x14ac:dyDescent="0.25"/>
    <row r="22239" s="3" customFormat="1" x14ac:dyDescent="0.25"/>
    <row r="22240" s="3" customFormat="1" x14ac:dyDescent="0.25"/>
    <row r="22241" s="3" customFormat="1" x14ac:dyDescent="0.25"/>
    <row r="22242" s="3" customFormat="1" x14ac:dyDescent="0.25"/>
    <row r="22243" s="3" customFormat="1" x14ac:dyDescent="0.25"/>
    <row r="22244" s="3" customFormat="1" x14ac:dyDescent="0.25"/>
    <row r="22245" s="3" customFormat="1" x14ac:dyDescent="0.25"/>
    <row r="22246" s="3" customFormat="1" x14ac:dyDescent="0.25"/>
    <row r="22247" s="3" customFormat="1" x14ac:dyDescent="0.25"/>
    <row r="22248" s="3" customFormat="1" x14ac:dyDescent="0.25"/>
    <row r="22249" s="3" customFormat="1" x14ac:dyDescent="0.25"/>
    <row r="22250" s="3" customFormat="1" x14ac:dyDescent="0.25"/>
    <row r="22251" s="3" customFormat="1" x14ac:dyDescent="0.25"/>
    <row r="22252" s="3" customFormat="1" x14ac:dyDescent="0.25"/>
    <row r="22253" s="3" customFormat="1" x14ac:dyDescent="0.25"/>
    <row r="22254" s="3" customFormat="1" x14ac:dyDescent="0.25"/>
    <row r="22255" s="3" customFormat="1" x14ac:dyDescent="0.25"/>
    <row r="22256" s="3" customFormat="1" x14ac:dyDescent="0.25"/>
    <row r="22257" s="3" customFormat="1" x14ac:dyDescent="0.25"/>
    <row r="22258" s="3" customFormat="1" x14ac:dyDescent="0.25"/>
    <row r="22259" s="3" customFormat="1" x14ac:dyDescent="0.25"/>
    <row r="22260" s="3" customFormat="1" x14ac:dyDescent="0.25"/>
    <row r="22261" s="3" customFormat="1" x14ac:dyDescent="0.25"/>
    <row r="22262" s="3" customFormat="1" x14ac:dyDescent="0.25"/>
    <row r="22263" s="3" customFormat="1" x14ac:dyDescent="0.25"/>
    <row r="22264" s="3" customFormat="1" x14ac:dyDescent="0.25"/>
    <row r="22265" s="3" customFormat="1" x14ac:dyDescent="0.25"/>
    <row r="22266" s="3" customFormat="1" x14ac:dyDescent="0.25"/>
    <row r="22267" s="3" customFormat="1" x14ac:dyDescent="0.25"/>
    <row r="22268" s="3" customFormat="1" x14ac:dyDescent="0.25"/>
    <row r="22269" s="3" customFormat="1" x14ac:dyDescent="0.25"/>
    <row r="22270" s="3" customFormat="1" x14ac:dyDescent="0.25"/>
    <row r="22271" s="3" customFormat="1" x14ac:dyDescent="0.25"/>
    <row r="22272" s="3" customFormat="1" x14ac:dyDescent="0.25"/>
    <row r="22273" s="3" customFormat="1" x14ac:dyDescent="0.25"/>
    <row r="22274" s="3" customFormat="1" x14ac:dyDescent="0.25"/>
    <row r="22275" s="3" customFormat="1" x14ac:dyDescent="0.25"/>
    <row r="22276" s="3" customFormat="1" x14ac:dyDescent="0.25"/>
    <row r="22277" s="3" customFormat="1" x14ac:dyDescent="0.25"/>
    <row r="22278" s="3" customFormat="1" x14ac:dyDescent="0.25"/>
    <row r="22279" s="3" customFormat="1" x14ac:dyDescent="0.25"/>
    <row r="22280" s="3" customFormat="1" x14ac:dyDescent="0.25"/>
    <row r="22281" s="3" customFormat="1" x14ac:dyDescent="0.25"/>
    <row r="22282" s="3" customFormat="1" x14ac:dyDescent="0.25"/>
    <row r="22283" s="3" customFormat="1" x14ac:dyDescent="0.25"/>
    <row r="22284" s="3" customFormat="1" x14ac:dyDescent="0.25"/>
    <row r="22285" s="3" customFormat="1" x14ac:dyDescent="0.25"/>
    <row r="22286" s="3" customFormat="1" x14ac:dyDescent="0.25"/>
    <row r="22287" s="3" customFormat="1" x14ac:dyDescent="0.25"/>
    <row r="22288" s="3" customFormat="1" x14ac:dyDescent="0.25"/>
    <row r="22289" s="3" customFormat="1" x14ac:dyDescent="0.25"/>
    <row r="22290" s="3" customFormat="1" x14ac:dyDescent="0.25"/>
    <row r="22291" s="3" customFormat="1" x14ac:dyDescent="0.25"/>
    <row r="22292" s="3" customFormat="1" x14ac:dyDescent="0.25"/>
    <row r="22293" s="3" customFormat="1" x14ac:dyDescent="0.25"/>
    <row r="22294" s="3" customFormat="1" x14ac:dyDescent="0.25"/>
    <row r="22295" s="3" customFormat="1" x14ac:dyDescent="0.25"/>
    <row r="22296" s="3" customFormat="1" x14ac:dyDescent="0.25"/>
    <row r="22297" s="3" customFormat="1" x14ac:dyDescent="0.25"/>
    <row r="22298" s="3" customFormat="1" x14ac:dyDescent="0.25"/>
    <row r="22299" s="3" customFormat="1" x14ac:dyDescent="0.25"/>
    <row r="22300" s="3" customFormat="1" x14ac:dyDescent="0.25"/>
    <row r="22301" s="3" customFormat="1" x14ac:dyDescent="0.25"/>
    <row r="22302" s="3" customFormat="1" x14ac:dyDescent="0.25"/>
    <row r="22303" s="3" customFormat="1" x14ac:dyDescent="0.25"/>
    <row r="22304" s="3" customFormat="1" x14ac:dyDescent="0.25"/>
    <row r="22305" s="3" customFormat="1" x14ac:dyDescent="0.25"/>
    <row r="22306" s="3" customFormat="1" x14ac:dyDescent="0.25"/>
    <row r="22307" s="3" customFormat="1" x14ac:dyDescent="0.25"/>
    <row r="22308" s="3" customFormat="1" x14ac:dyDescent="0.25"/>
    <row r="22309" s="3" customFormat="1" x14ac:dyDescent="0.25"/>
    <row r="22310" s="3" customFormat="1" x14ac:dyDescent="0.25"/>
    <row r="22311" s="3" customFormat="1" x14ac:dyDescent="0.25"/>
    <row r="22312" s="3" customFormat="1" x14ac:dyDescent="0.25"/>
    <row r="22313" s="3" customFormat="1" x14ac:dyDescent="0.25"/>
    <row r="22314" s="3" customFormat="1" x14ac:dyDescent="0.25"/>
    <row r="22315" s="3" customFormat="1" x14ac:dyDescent="0.25"/>
    <row r="22316" s="3" customFormat="1" x14ac:dyDescent="0.25"/>
    <row r="22317" s="3" customFormat="1" x14ac:dyDescent="0.25"/>
    <row r="22318" s="3" customFormat="1" x14ac:dyDescent="0.25"/>
    <row r="22319" s="3" customFormat="1" x14ac:dyDescent="0.25"/>
    <row r="22320" s="3" customFormat="1" x14ac:dyDescent="0.25"/>
    <row r="22321" s="3" customFormat="1" x14ac:dyDescent="0.25"/>
    <row r="22322" s="3" customFormat="1" x14ac:dyDescent="0.25"/>
    <row r="22323" s="3" customFormat="1" x14ac:dyDescent="0.25"/>
    <row r="22324" s="3" customFormat="1" x14ac:dyDescent="0.25"/>
    <row r="22325" s="3" customFormat="1" x14ac:dyDescent="0.25"/>
    <row r="22326" s="3" customFormat="1" x14ac:dyDescent="0.25"/>
    <row r="22327" s="3" customFormat="1" x14ac:dyDescent="0.25"/>
    <row r="22328" s="3" customFormat="1" x14ac:dyDescent="0.25"/>
    <row r="22329" s="3" customFormat="1" x14ac:dyDescent="0.25"/>
    <row r="22330" s="3" customFormat="1" x14ac:dyDescent="0.25"/>
    <row r="22331" s="3" customFormat="1" x14ac:dyDescent="0.25"/>
    <row r="22332" s="3" customFormat="1" x14ac:dyDescent="0.25"/>
    <row r="22333" s="3" customFormat="1" x14ac:dyDescent="0.25"/>
    <row r="22334" s="3" customFormat="1" x14ac:dyDescent="0.25"/>
    <row r="22335" s="3" customFormat="1" x14ac:dyDescent="0.25"/>
    <row r="22336" s="3" customFormat="1" x14ac:dyDescent="0.25"/>
    <row r="22337" s="3" customFormat="1" x14ac:dyDescent="0.25"/>
    <row r="22338" s="3" customFormat="1" x14ac:dyDescent="0.25"/>
    <row r="22339" s="3" customFormat="1" x14ac:dyDescent="0.25"/>
    <row r="22340" s="3" customFormat="1" x14ac:dyDescent="0.25"/>
    <row r="22341" s="3" customFormat="1" x14ac:dyDescent="0.25"/>
    <row r="22342" s="3" customFormat="1" x14ac:dyDescent="0.25"/>
    <row r="22343" s="3" customFormat="1" x14ac:dyDescent="0.25"/>
    <row r="22344" s="3" customFormat="1" x14ac:dyDescent="0.25"/>
    <row r="22345" s="3" customFormat="1" x14ac:dyDescent="0.25"/>
    <row r="22346" s="3" customFormat="1" x14ac:dyDescent="0.25"/>
    <row r="22347" s="3" customFormat="1" x14ac:dyDescent="0.25"/>
    <row r="22348" s="3" customFormat="1" x14ac:dyDescent="0.25"/>
    <row r="22349" s="3" customFormat="1" x14ac:dyDescent="0.25"/>
    <row r="22350" s="3" customFormat="1" x14ac:dyDescent="0.25"/>
    <row r="22351" s="3" customFormat="1" x14ac:dyDescent="0.25"/>
    <row r="22352" s="3" customFormat="1" x14ac:dyDescent="0.25"/>
    <row r="22353" s="3" customFormat="1" x14ac:dyDescent="0.25"/>
    <row r="22354" s="3" customFormat="1" x14ac:dyDescent="0.25"/>
    <row r="22355" s="3" customFormat="1" x14ac:dyDescent="0.25"/>
    <row r="22356" s="3" customFormat="1" x14ac:dyDescent="0.25"/>
    <row r="22357" s="3" customFormat="1" x14ac:dyDescent="0.25"/>
    <row r="22358" s="3" customFormat="1" x14ac:dyDescent="0.25"/>
    <row r="22359" s="3" customFormat="1" x14ac:dyDescent="0.25"/>
    <row r="22360" s="3" customFormat="1" x14ac:dyDescent="0.25"/>
    <row r="22361" s="3" customFormat="1" x14ac:dyDescent="0.25"/>
    <row r="22362" s="3" customFormat="1" x14ac:dyDescent="0.25"/>
    <row r="22363" s="3" customFormat="1" x14ac:dyDescent="0.25"/>
    <row r="22364" s="3" customFormat="1" x14ac:dyDescent="0.25"/>
    <row r="22365" s="3" customFormat="1" x14ac:dyDescent="0.25"/>
    <row r="22366" s="3" customFormat="1" x14ac:dyDescent="0.25"/>
    <row r="22367" s="3" customFormat="1" x14ac:dyDescent="0.25"/>
    <row r="22368" s="3" customFormat="1" x14ac:dyDescent="0.25"/>
    <row r="22369" s="3" customFormat="1" x14ac:dyDescent="0.25"/>
    <row r="22370" s="3" customFormat="1" x14ac:dyDescent="0.25"/>
    <row r="22371" s="3" customFormat="1" x14ac:dyDescent="0.25"/>
    <row r="22372" s="3" customFormat="1" x14ac:dyDescent="0.25"/>
    <row r="22373" s="3" customFormat="1" x14ac:dyDescent="0.25"/>
    <row r="22374" s="3" customFormat="1" x14ac:dyDescent="0.25"/>
    <row r="22375" s="3" customFormat="1" x14ac:dyDescent="0.25"/>
    <row r="22376" s="3" customFormat="1" x14ac:dyDescent="0.25"/>
    <row r="22377" s="3" customFormat="1" x14ac:dyDescent="0.25"/>
    <row r="22378" s="3" customFormat="1" x14ac:dyDescent="0.25"/>
    <row r="22379" s="3" customFormat="1" x14ac:dyDescent="0.25"/>
    <row r="22380" s="3" customFormat="1" x14ac:dyDescent="0.25"/>
    <row r="22381" s="3" customFormat="1" x14ac:dyDescent="0.25"/>
    <row r="22382" s="3" customFormat="1" x14ac:dyDescent="0.25"/>
    <row r="22383" s="3" customFormat="1" x14ac:dyDescent="0.25"/>
    <row r="22384" s="3" customFormat="1" x14ac:dyDescent="0.25"/>
    <row r="22385" s="3" customFormat="1" x14ac:dyDescent="0.25"/>
    <row r="22386" s="3" customFormat="1" x14ac:dyDescent="0.25"/>
    <row r="22387" s="3" customFormat="1" x14ac:dyDescent="0.25"/>
    <row r="22388" s="3" customFormat="1" x14ac:dyDescent="0.25"/>
    <row r="22389" s="3" customFormat="1" x14ac:dyDescent="0.25"/>
    <row r="22390" s="3" customFormat="1" x14ac:dyDescent="0.25"/>
    <row r="22391" s="3" customFormat="1" x14ac:dyDescent="0.25"/>
    <row r="22392" s="3" customFormat="1" x14ac:dyDescent="0.25"/>
    <row r="22393" s="3" customFormat="1" x14ac:dyDescent="0.25"/>
    <row r="22394" s="3" customFormat="1" x14ac:dyDescent="0.25"/>
    <row r="22395" s="3" customFormat="1" x14ac:dyDescent="0.25"/>
    <row r="22396" s="3" customFormat="1" x14ac:dyDescent="0.25"/>
    <row r="22397" s="3" customFormat="1" x14ac:dyDescent="0.25"/>
    <row r="22398" s="3" customFormat="1" x14ac:dyDescent="0.25"/>
    <row r="22399" s="3" customFormat="1" x14ac:dyDescent="0.25"/>
    <row r="22400" s="3" customFormat="1" x14ac:dyDescent="0.25"/>
    <row r="22401" s="3" customFormat="1" x14ac:dyDescent="0.25"/>
    <row r="22402" s="3" customFormat="1" x14ac:dyDescent="0.25"/>
    <row r="22403" s="3" customFormat="1" x14ac:dyDescent="0.25"/>
    <row r="22404" s="3" customFormat="1" x14ac:dyDescent="0.25"/>
    <row r="22405" s="3" customFormat="1" x14ac:dyDescent="0.25"/>
    <row r="22406" s="3" customFormat="1" x14ac:dyDescent="0.25"/>
    <row r="22407" s="3" customFormat="1" x14ac:dyDescent="0.25"/>
    <row r="22408" s="3" customFormat="1" x14ac:dyDescent="0.25"/>
    <row r="22409" s="3" customFormat="1" x14ac:dyDescent="0.25"/>
    <row r="22410" s="3" customFormat="1" x14ac:dyDescent="0.25"/>
    <row r="22411" s="3" customFormat="1" x14ac:dyDescent="0.25"/>
    <row r="22412" s="3" customFormat="1" x14ac:dyDescent="0.25"/>
    <row r="22413" s="3" customFormat="1" x14ac:dyDescent="0.25"/>
    <row r="22414" s="3" customFormat="1" x14ac:dyDescent="0.25"/>
    <row r="22415" s="3" customFormat="1" x14ac:dyDescent="0.25"/>
    <row r="22416" s="3" customFormat="1" x14ac:dyDescent="0.25"/>
    <row r="22417" s="3" customFormat="1" x14ac:dyDescent="0.25"/>
    <row r="22418" s="3" customFormat="1" x14ac:dyDescent="0.25"/>
    <row r="22419" s="3" customFormat="1" x14ac:dyDescent="0.25"/>
    <row r="22420" s="3" customFormat="1" x14ac:dyDescent="0.25"/>
    <row r="22421" s="3" customFormat="1" x14ac:dyDescent="0.25"/>
    <row r="22422" s="3" customFormat="1" x14ac:dyDescent="0.25"/>
    <row r="22423" s="3" customFormat="1" x14ac:dyDescent="0.25"/>
    <row r="22424" s="3" customFormat="1" x14ac:dyDescent="0.25"/>
    <row r="22425" s="3" customFormat="1" x14ac:dyDescent="0.25"/>
    <row r="22426" s="3" customFormat="1" x14ac:dyDescent="0.25"/>
    <row r="22427" s="3" customFormat="1" x14ac:dyDescent="0.25"/>
    <row r="22428" s="3" customFormat="1" x14ac:dyDescent="0.25"/>
    <row r="22429" s="3" customFormat="1" x14ac:dyDescent="0.25"/>
    <row r="22430" s="3" customFormat="1" x14ac:dyDescent="0.25"/>
    <row r="22431" s="3" customFormat="1" x14ac:dyDescent="0.25"/>
    <row r="22432" s="3" customFormat="1" x14ac:dyDescent="0.25"/>
    <row r="22433" s="3" customFormat="1" x14ac:dyDescent="0.25"/>
    <row r="22434" s="3" customFormat="1" x14ac:dyDescent="0.25"/>
    <row r="22435" s="3" customFormat="1" x14ac:dyDescent="0.25"/>
    <row r="22436" s="3" customFormat="1" x14ac:dyDescent="0.25"/>
    <row r="22437" s="3" customFormat="1" x14ac:dyDescent="0.25"/>
    <row r="22438" s="3" customFormat="1" x14ac:dyDescent="0.25"/>
    <row r="22439" s="3" customFormat="1" x14ac:dyDescent="0.25"/>
    <row r="22440" s="3" customFormat="1" x14ac:dyDescent="0.25"/>
    <row r="22441" s="3" customFormat="1" x14ac:dyDescent="0.25"/>
    <row r="22442" s="3" customFormat="1" x14ac:dyDescent="0.25"/>
    <row r="22443" s="3" customFormat="1" x14ac:dyDescent="0.25"/>
    <row r="22444" s="3" customFormat="1" x14ac:dyDescent="0.25"/>
    <row r="22445" s="3" customFormat="1" x14ac:dyDescent="0.25"/>
    <row r="22446" s="3" customFormat="1" x14ac:dyDescent="0.25"/>
    <row r="22447" s="3" customFormat="1" x14ac:dyDescent="0.25"/>
    <row r="22448" s="3" customFormat="1" x14ac:dyDescent="0.25"/>
    <row r="22449" s="3" customFormat="1" x14ac:dyDescent="0.25"/>
    <row r="22450" s="3" customFormat="1" x14ac:dyDescent="0.25"/>
    <row r="22451" s="3" customFormat="1" x14ac:dyDescent="0.25"/>
    <row r="22452" s="3" customFormat="1" x14ac:dyDescent="0.25"/>
    <row r="22453" s="3" customFormat="1" x14ac:dyDescent="0.25"/>
    <row r="22454" s="3" customFormat="1" x14ac:dyDescent="0.25"/>
    <row r="22455" s="3" customFormat="1" x14ac:dyDescent="0.25"/>
    <row r="22456" s="3" customFormat="1" x14ac:dyDescent="0.25"/>
    <row r="22457" s="3" customFormat="1" x14ac:dyDescent="0.25"/>
    <row r="22458" s="3" customFormat="1" x14ac:dyDescent="0.25"/>
    <row r="22459" s="3" customFormat="1" x14ac:dyDescent="0.25"/>
    <row r="22460" s="3" customFormat="1" x14ac:dyDescent="0.25"/>
    <row r="22461" s="3" customFormat="1" x14ac:dyDescent="0.25"/>
    <row r="22462" s="3" customFormat="1" x14ac:dyDescent="0.25"/>
    <row r="22463" s="3" customFormat="1" x14ac:dyDescent="0.25"/>
    <row r="22464" s="3" customFormat="1" x14ac:dyDescent="0.25"/>
    <row r="22465" s="3" customFormat="1" x14ac:dyDescent="0.25"/>
    <row r="22466" s="3" customFormat="1" x14ac:dyDescent="0.25"/>
    <row r="22467" s="3" customFormat="1" x14ac:dyDescent="0.25"/>
    <row r="22468" s="3" customFormat="1" x14ac:dyDescent="0.25"/>
    <row r="22469" s="3" customFormat="1" x14ac:dyDescent="0.25"/>
    <row r="22470" s="3" customFormat="1" x14ac:dyDescent="0.25"/>
    <row r="22471" s="3" customFormat="1" x14ac:dyDescent="0.25"/>
    <row r="22472" s="3" customFormat="1" x14ac:dyDescent="0.25"/>
    <row r="22473" s="3" customFormat="1" x14ac:dyDescent="0.25"/>
    <row r="22474" s="3" customFormat="1" x14ac:dyDescent="0.25"/>
    <row r="22475" s="3" customFormat="1" x14ac:dyDescent="0.25"/>
    <row r="22476" s="3" customFormat="1" x14ac:dyDescent="0.25"/>
    <row r="22477" s="3" customFormat="1" x14ac:dyDescent="0.25"/>
    <row r="22478" s="3" customFormat="1" x14ac:dyDescent="0.25"/>
    <row r="22479" s="3" customFormat="1" x14ac:dyDescent="0.25"/>
    <row r="22480" s="3" customFormat="1" x14ac:dyDescent="0.25"/>
    <row r="22481" s="3" customFormat="1" x14ac:dyDescent="0.25"/>
    <row r="22482" s="3" customFormat="1" x14ac:dyDescent="0.25"/>
    <row r="22483" s="3" customFormat="1" x14ac:dyDescent="0.25"/>
    <row r="22484" s="3" customFormat="1" x14ac:dyDescent="0.25"/>
    <row r="22485" s="3" customFormat="1" x14ac:dyDescent="0.25"/>
    <row r="22486" s="3" customFormat="1" x14ac:dyDescent="0.25"/>
    <row r="22487" s="3" customFormat="1" x14ac:dyDescent="0.25"/>
    <row r="22488" s="3" customFormat="1" x14ac:dyDescent="0.25"/>
    <row r="22489" s="3" customFormat="1" x14ac:dyDescent="0.25"/>
    <row r="22490" s="3" customFormat="1" x14ac:dyDescent="0.25"/>
    <row r="22491" s="3" customFormat="1" x14ac:dyDescent="0.25"/>
    <row r="22492" s="3" customFormat="1" x14ac:dyDescent="0.25"/>
    <row r="22493" s="3" customFormat="1" x14ac:dyDescent="0.25"/>
    <row r="22494" s="3" customFormat="1" x14ac:dyDescent="0.25"/>
    <row r="22495" s="3" customFormat="1" x14ac:dyDescent="0.25"/>
    <row r="22496" s="3" customFormat="1" x14ac:dyDescent="0.25"/>
    <row r="22497" s="3" customFormat="1" x14ac:dyDescent="0.25"/>
    <row r="22498" s="3" customFormat="1" x14ac:dyDescent="0.25"/>
    <row r="22499" s="3" customFormat="1" x14ac:dyDescent="0.25"/>
    <row r="22500" s="3" customFormat="1" x14ac:dyDescent="0.25"/>
    <row r="22501" s="3" customFormat="1" x14ac:dyDescent="0.25"/>
    <row r="22502" s="3" customFormat="1" x14ac:dyDescent="0.25"/>
    <row r="22503" s="3" customFormat="1" x14ac:dyDescent="0.25"/>
    <row r="22504" s="3" customFormat="1" x14ac:dyDescent="0.25"/>
    <row r="22505" s="3" customFormat="1" x14ac:dyDescent="0.25"/>
    <row r="22506" s="3" customFormat="1" x14ac:dyDescent="0.25"/>
    <row r="22507" s="3" customFormat="1" x14ac:dyDescent="0.25"/>
    <row r="22508" s="3" customFormat="1" x14ac:dyDescent="0.25"/>
    <row r="22509" s="3" customFormat="1" x14ac:dyDescent="0.25"/>
    <row r="22510" s="3" customFormat="1" x14ac:dyDescent="0.25"/>
    <row r="22511" s="3" customFormat="1" x14ac:dyDescent="0.25"/>
    <row r="22512" s="3" customFormat="1" x14ac:dyDescent="0.25"/>
    <row r="22513" s="3" customFormat="1" x14ac:dyDescent="0.25"/>
    <row r="22514" s="3" customFormat="1" x14ac:dyDescent="0.25"/>
    <row r="22515" s="3" customFormat="1" x14ac:dyDescent="0.25"/>
    <row r="22516" s="3" customFormat="1" x14ac:dyDescent="0.25"/>
    <row r="22517" s="3" customFormat="1" x14ac:dyDescent="0.25"/>
    <row r="22518" s="3" customFormat="1" x14ac:dyDescent="0.25"/>
    <row r="22519" s="3" customFormat="1" x14ac:dyDescent="0.25"/>
    <row r="22520" s="3" customFormat="1" x14ac:dyDescent="0.25"/>
    <row r="22521" s="3" customFormat="1" x14ac:dyDescent="0.25"/>
    <row r="22522" s="3" customFormat="1" x14ac:dyDescent="0.25"/>
    <row r="22523" s="3" customFormat="1" x14ac:dyDescent="0.25"/>
    <row r="22524" s="3" customFormat="1" x14ac:dyDescent="0.25"/>
    <row r="22525" s="3" customFormat="1" x14ac:dyDescent="0.25"/>
    <row r="22526" s="3" customFormat="1" x14ac:dyDescent="0.25"/>
    <row r="22527" s="3" customFormat="1" x14ac:dyDescent="0.25"/>
    <row r="22528" s="3" customFormat="1" x14ac:dyDescent="0.25"/>
    <row r="22529" s="3" customFormat="1" x14ac:dyDescent="0.25"/>
    <row r="22530" s="3" customFormat="1" x14ac:dyDescent="0.25"/>
    <row r="22531" s="3" customFormat="1" x14ac:dyDescent="0.25"/>
    <row r="22532" s="3" customFormat="1" x14ac:dyDescent="0.25"/>
    <row r="22533" s="3" customFormat="1" x14ac:dyDescent="0.25"/>
    <row r="22534" s="3" customFormat="1" x14ac:dyDescent="0.25"/>
    <row r="22535" s="3" customFormat="1" x14ac:dyDescent="0.25"/>
    <row r="22536" s="3" customFormat="1" x14ac:dyDescent="0.25"/>
    <row r="22537" s="3" customFormat="1" x14ac:dyDescent="0.25"/>
    <row r="22538" s="3" customFormat="1" x14ac:dyDescent="0.25"/>
    <row r="22539" s="3" customFormat="1" x14ac:dyDescent="0.25"/>
    <row r="22540" s="3" customFormat="1" x14ac:dyDescent="0.25"/>
    <row r="22541" s="3" customFormat="1" x14ac:dyDescent="0.25"/>
    <row r="22542" s="3" customFormat="1" x14ac:dyDescent="0.25"/>
    <row r="22543" s="3" customFormat="1" x14ac:dyDescent="0.25"/>
    <row r="22544" s="3" customFormat="1" x14ac:dyDescent="0.25"/>
    <row r="22545" s="3" customFormat="1" x14ac:dyDescent="0.25"/>
    <row r="22546" s="3" customFormat="1" x14ac:dyDescent="0.25"/>
    <row r="22547" s="3" customFormat="1" x14ac:dyDescent="0.25"/>
    <row r="22548" s="3" customFormat="1" x14ac:dyDescent="0.25"/>
    <row r="22549" s="3" customFormat="1" x14ac:dyDescent="0.25"/>
    <row r="22550" s="3" customFormat="1" x14ac:dyDescent="0.25"/>
    <row r="22551" s="3" customFormat="1" x14ac:dyDescent="0.25"/>
    <row r="22552" s="3" customFormat="1" x14ac:dyDescent="0.25"/>
    <row r="22553" s="3" customFormat="1" x14ac:dyDescent="0.25"/>
    <row r="22554" s="3" customFormat="1" x14ac:dyDescent="0.25"/>
    <row r="22555" s="3" customFormat="1" x14ac:dyDescent="0.25"/>
    <row r="22556" s="3" customFormat="1" x14ac:dyDescent="0.25"/>
    <row r="22557" s="3" customFormat="1" x14ac:dyDescent="0.25"/>
    <row r="22558" s="3" customFormat="1" x14ac:dyDescent="0.25"/>
    <row r="22559" s="3" customFormat="1" x14ac:dyDescent="0.25"/>
    <row r="22560" s="3" customFormat="1" x14ac:dyDescent="0.25"/>
    <row r="22561" s="3" customFormat="1" x14ac:dyDescent="0.25"/>
    <row r="22562" s="3" customFormat="1" x14ac:dyDescent="0.25"/>
    <row r="22563" s="3" customFormat="1" x14ac:dyDescent="0.25"/>
    <row r="22564" s="3" customFormat="1" x14ac:dyDescent="0.25"/>
    <row r="22565" s="3" customFormat="1" x14ac:dyDescent="0.25"/>
    <row r="22566" s="3" customFormat="1" x14ac:dyDescent="0.25"/>
    <row r="22567" s="3" customFormat="1" x14ac:dyDescent="0.25"/>
    <row r="22568" s="3" customFormat="1" x14ac:dyDescent="0.25"/>
    <row r="22569" s="3" customFormat="1" x14ac:dyDescent="0.25"/>
    <row r="22570" s="3" customFormat="1" x14ac:dyDescent="0.25"/>
    <row r="22571" s="3" customFormat="1" x14ac:dyDescent="0.25"/>
    <row r="22572" s="3" customFormat="1" x14ac:dyDescent="0.25"/>
    <row r="22573" s="3" customFormat="1" x14ac:dyDescent="0.25"/>
    <row r="22574" s="3" customFormat="1" x14ac:dyDescent="0.25"/>
    <row r="22575" s="3" customFormat="1" x14ac:dyDescent="0.25"/>
    <row r="22576" s="3" customFormat="1" x14ac:dyDescent="0.25"/>
    <row r="22577" s="3" customFormat="1" x14ac:dyDescent="0.25"/>
    <row r="22578" s="3" customFormat="1" x14ac:dyDescent="0.25"/>
    <row r="22579" s="3" customFormat="1" x14ac:dyDescent="0.25"/>
    <row r="22580" s="3" customFormat="1" x14ac:dyDescent="0.25"/>
    <row r="22581" s="3" customFormat="1" x14ac:dyDescent="0.25"/>
    <row r="22582" s="3" customFormat="1" x14ac:dyDescent="0.25"/>
    <row r="22583" s="3" customFormat="1" x14ac:dyDescent="0.25"/>
    <row r="22584" s="3" customFormat="1" x14ac:dyDescent="0.25"/>
    <row r="22585" s="3" customFormat="1" x14ac:dyDescent="0.25"/>
    <row r="22586" s="3" customFormat="1" x14ac:dyDescent="0.25"/>
    <row r="22587" s="3" customFormat="1" x14ac:dyDescent="0.25"/>
    <row r="22588" s="3" customFormat="1" x14ac:dyDescent="0.25"/>
    <row r="22589" s="3" customFormat="1" x14ac:dyDescent="0.25"/>
    <row r="22590" s="3" customFormat="1" x14ac:dyDescent="0.25"/>
    <row r="22591" s="3" customFormat="1" x14ac:dyDescent="0.25"/>
    <row r="22592" s="3" customFormat="1" x14ac:dyDescent="0.25"/>
    <row r="22593" s="3" customFormat="1" x14ac:dyDescent="0.25"/>
    <row r="22594" s="3" customFormat="1" x14ac:dyDescent="0.25"/>
    <row r="22595" s="3" customFormat="1" x14ac:dyDescent="0.25"/>
    <row r="22596" s="3" customFormat="1" x14ac:dyDescent="0.25"/>
    <row r="22597" s="3" customFormat="1" x14ac:dyDescent="0.25"/>
    <row r="22598" s="3" customFormat="1" x14ac:dyDescent="0.25"/>
    <row r="22599" s="3" customFormat="1" x14ac:dyDescent="0.25"/>
    <row r="22600" s="3" customFormat="1" x14ac:dyDescent="0.25"/>
    <row r="22601" s="3" customFormat="1" x14ac:dyDescent="0.25"/>
    <row r="22602" s="3" customFormat="1" x14ac:dyDescent="0.25"/>
    <row r="22603" s="3" customFormat="1" x14ac:dyDescent="0.25"/>
    <row r="22604" s="3" customFormat="1" x14ac:dyDescent="0.25"/>
    <row r="22605" s="3" customFormat="1" x14ac:dyDescent="0.25"/>
    <row r="22606" s="3" customFormat="1" x14ac:dyDescent="0.25"/>
    <row r="22607" s="3" customFormat="1" x14ac:dyDescent="0.25"/>
    <row r="22608" s="3" customFormat="1" x14ac:dyDescent="0.25"/>
    <row r="22609" s="3" customFormat="1" x14ac:dyDescent="0.25"/>
    <row r="22610" s="3" customFormat="1" x14ac:dyDescent="0.25"/>
    <row r="22611" s="3" customFormat="1" x14ac:dyDescent="0.25"/>
    <row r="22612" s="3" customFormat="1" x14ac:dyDescent="0.25"/>
    <row r="22613" s="3" customFormat="1" x14ac:dyDescent="0.25"/>
    <row r="22614" s="3" customFormat="1" x14ac:dyDescent="0.25"/>
    <row r="22615" s="3" customFormat="1" x14ac:dyDescent="0.25"/>
    <row r="22616" s="3" customFormat="1" x14ac:dyDescent="0.25"/>
    <row r="22617" s="3" customFormat="1" x14ac:dyDescent="0.25"/>
    <row r="22618" s="3" customFormat="1" x14ac:dyDescent="0.25"/>
    <row r="22619" s="3" customFormat="1" x14ac:dyDescent="0.25"/>
    <row r="22620" s="3" customFormat="1" x14ac:dyDescent="0.25"/>
    <row r="22621" s="3" customFormat="1" x14ac:dyDescent="0.25"/>
    <row r="22622" s="3" customFormat="1" x14ac:dyDescent="0.25"/>
    <row r="22623" s="3" customFormat="1" x14ac:dyDescent="0.25"/>
    <row r="22624" s="3" customFormat="1" x14ac:dyDescent="0.25"/>
    <row r="22625" s="3" customFormat="1" x14ac:dyDescent="0.25"/>
    <row r="22626" s="3" customFormat="1" x14ac:dyDescent="0.25"/>
    <row r="22627" s="3" customFormat="1" x14ac:dyDescent="0.25"/>
    <row r="22628" s="3" customFormat="1" x14ac:dyDescent="0.25"/>
    <row r="22629" s="3" customFormat="1" x14ac:dyDescent="0.25"/>
    <row r="22630" s="3" customFormat="1" x14ac:dyDescent="0.25"/>
    <row r="22631" s="3" customFormat="1" x14ac:dyDescent="0.25"/>
    <row r="22632" s="3" customFormat="1" x14ac:dyDescent="0.25"/>
    <row r="22633" s="3" customFormat="1" x14ac:dyDescent="0.25"/>
    <row r="22634" s="3" customFormat="1" x14ac:dyDescent="0.25"/>
    <row r="22635" s="3" customFormat="1" x14ac:dyDescent="0.25"/>
    <row r="22636" s="3" customFormat="1" x14ac:dyDescent="0.25"/>
    <row r="22637" s="3" customFormat="1" x14ac:dyDescent="0.25"/>
    <row r="22638" s="3" customFormat="1" x14ac:dyDescent="0.25"/>
    <row r="22639" s="3" customFormat="1" x14ac:dyDescent="0.25"/>
    <row r="22640" s="3" customFormat="1" x14ac:dyDescent="0.25"/>
    <row r="22641" s="3" customFormat="1" x14ac:dyDescent="0.25"/>
    <row r="22642" s="3" customFormat="1" x14ac:dyDescent="0.25"/>
    <row r="22643" s="3" customFormat="1" x14ac:dyDescent="0.25"/>
    <row r="22644" s="3" customFormat="1" x14ac:dyDescent="0.25"/>
    <row r="22645" s="3" customFormat="1" x14ac:dyDescent="0.25"/>
    <row r="22646" s="3" customFormat="1" x14ac:dyDescent="0.25"/>
    <row r="22647" s="3" customFormat="1" x14ac:dyDescent="0.25"/>
    <row r="22648" s="3" customFormat="1" x14ac:dyDescent="0.25"/>
    <row r="22649" s="3" customFormat="1" x14ac:dyDescent="0.25"/>
    <row r="22650" s="3" customFormat="1" x14ac:dyDescent="0.25"/>
    <row r="22651" s="3" customFormat="1" x14ac:dyDescent="0.25"/>
    <row r="22652" s="3" customFormat="1" x14ac:dyDescent="0.25"/>
    <row r="22653" s="3" customFormat="1" x14ac:dyDescent="0.25"/>
    <row r="22654" s="3" customFormat="1" x14ac:dyDescent="0.25"/>
    <row r="22655" s="3" customFormat="1" x14ac:dyDescent="0.25"/>
    <row r="22656" s="3" customFormat="1" x14ac:dyDescent="0.25"/>
    <row r="22657" s="3" customFormat="1" x14ac:dyDescent="0.25"/>
    <row r="22658" s="3" customFormat="1" x14ac:dyDescent="0.25"/>
    <row r="22659" s="3" customFormat="1" x14ac:dyDescent="0.25"/>
    <row r="22660" s="3" customFormat="1" x14ac:dyDescent="0.25"/>
    <row r="22661" s="3" customFormat="1" x14ac:dyDescent="0.25"/>
    <row r="22662" s="3" customFormat="1" x14ac:dyDescent="0.25"/>
    <row r="22663" s="3" customFormat="1" x14ac:dyDescent="0.25"/>
    <row r="22664" s="3" customFormat="1" x14ac:dyDescent="0.25"/>
    <row r="22665" s="3" customFormat="1" x14ac:dyDescent="0.25"/>
    <row r="22666" s="3" customFormat="1" x14ac:dyDescent="0.25"/>
    <row r="22667" s="3" customFormat="1" x14ac:dyDescent="0.25"/>
    <row r="22668" s="3" customFormat="1" x14ac:dyDescent="0.25"/>
    <row r="22669" s="3" customFormat="1" x14ac:dyDescent="0.25"/>
    <row r="22670" s="3" customFormat="1" x14ac:dyDescent="0.25"/>
    <row r="22671" s="3" customFormat="1" x14ac:dyDescent="0.25"/>
    <row r="22672" s="3" customFormat="1" x14ac:dyDescent="0.25"/>
    <row r="22673" s="3" customFormat="1" x14ac:dyDescent="0.25"/>
    <row r="22674" s="3" customFormat="1" x14ac:dyDescent="0.25"/>
    <row r="22675" s="3" customFormat="1" x14ac:dyDescent="0.25"/>
    <row r="22676" s="3" customFormat="1" x14ac:dyDescent="0.25"/>
    <row r="22677" s="3" customFormat="1" x14ac:dyDescent="0.25"/>
    <row r="22678" s="3" customFormat="1" x14ac:dyDescent="0.25"/>
    <row r="22679" s="3" customFormat="1" x14ac:dyDescent="0.25"/>
    <row r="22680" s="3" customFormat="1" x14ac:dyDescent="0.25"/>
    <row r="22681" s="3" customFormat="1" x14ac:dyDescent="0.25"/>
    <row r="22682" s="3" customFormat="1" x14ac:dyDescent="0.25"/>
    <row r="22683" s="3" customFormat="1" x14ac:dyDescent="0.25"/>
    <row r="22684" s="3" customFormat="1" x14ac:dyDescent="0.25"/>
    <row r="22685" s="3" customFormat="1" x14ac:dyDescent="0.25"/>
    <row r="22686" s="3" customFormat="1" x14ac:dyDescent="0.25"/>
    <row r="22687" s="3" customFormat="1" x14ac:dyDescent="0.25"/>
    <row r="22688" s="3" customFormat="1" x14ac:dyDescent="0.25"/>
    <row r="22689" s="3" customFormat="1" x14ac:dyDescent="0.25"/>
    <row r="22690" s="3" customFormat="1" x14ac:dyDescent="0.25"/>
    <row r="22691" s="3" customFormat="1" x14ac:dyDescent="0.25"/>
    <row r="22692" s="3" customFormat="1" x14ac:dyDescent="0.25"/>
    <row r="22693" s="3" customFormat="1" x14ac:dyDescent="0.25"/>
    <row r="22694" s="3" customFormat="1" x14ac:dyDescent="0.25"/>
    <row r="22695" s="3" customFormat="1" x14ac:dyDescent="0.25"/>
    <row r="22696" s="3" customFormat="1" x14ac:dyDescent="0.25"/>
    <row r="22697" s="3" customFormat="1" x14ac:dyDescent="0.25"/>
    <row r="22698" s="3" customFormat="1" x14ac:dyDescent="0.25"/>
    <row r="22699" s="3" customFormat="1" x14ac:dyDescent="0.25"/>
    <row r="22700" s="3" customFormat="1" x14ac:dyDescent="0.25"/>
    <row r="22701" s="3" customFormat="1" x14ac:dyDescent="0.25"/>
    <row r="22702" s="3" customFormat="1" x14ac:dyDescent="0.25"/>
    <row r="22703" s="3" customFormat="1" x14ac:dyDescent="0.25"/>
    <row r="22704" s="3" customFormat="1" x14ac:dyDescent="0.25"/>
    <row r="22705" s="3" customFormat="1" x14ac:dyDescent="0.25"/>
    <row r="22706" s="3" customFormat="1" x14ac:dyDescent="0.25"/>
    <row r="22707" s="3" customFormat="1" x14ac:dyDescent="0.25"/>
    <row r="22708" s="3" customFormat="1" x14ac:dyDescent="0.25"/>
    <row r="22709" s="3" customFormat="1" x14ac:dyDescent="0.25"/>
    <row r="22710" s="3" customFormat="1" x14ac:dyDescent="0.25"/>
    <row r="22711" s="3" customFormat="1" x14ac:dyDescent="0.25"/>
    <row r="22712" s="3" customFormat="1" x14ac:dyDescent="0.25"/>
    <row r="22713" s="3" customFormat="1" x14ac:dyDescent="0.25"/>
    <row r="22714" s="3" customFormat="1" x14ac:dyDescent="0.25"/>
    <row r="22715" s="3" customFormat="1" x14ac:dyDescent="0.25"/>
    <row r="22716" s="3" customFormat="1" x14ac:dyDescent="0.25"/>
    <row r="22717" s="3" customFormat="1" x14ac:dyDescent="0.25"/>
    <row r="22718" s="3" customFormat="1" x14ac:dyDescent="0.25"/>
    <row r="22719" s="3" customFormat="1" x14ac:dyDescent="0.25"/>
    <row r="22720" s="3" customFormat="1" x14ac:dyDescent="0.25"/>
    <row r="22721" s="3" customFormat="1" x14ac:dyDescent="0.25"/>
    <row r="22722" s="3" customFormat="1" x14ac:dyDescent="0.25"/>
    <row r="22723" s="3" customFormat="1" x14ac:dyDescent="0.25"/>
    <row r="22724" s="3" customFormat="1" x14ac:dyDescent="0.25"/>
    <row r="22725" s="3" customFormat="1" x14ac:dyDescent="0.25"/>
    <row r="22726" s="3" customFormat="1" x14ac:dyDescent="0.25"/>
    <row r="22727" s="3" customFormat="1" x14ac:dyDescent="0.25"/>
    <row r="22728" s="3" customFormat="1" x14ac:dyDescent="0.25"/>
    <row r="22729" s="3" customFormat="1" x14ac:dyDescent="0.25"/>
    <row r="22730" s="3" customFormat="1" x14ac:dyDescent="0.25"/>
    <row r="22731" s="3" customFormat="1" x14ac:dyDescent="0.25"/>
    <row r="22732" s="3" customFormat="1" x14ac:dyDescent="0.25"/>
    <row r="22733" s="3" customFormat="1" x14ac:dyDescent="0.25"/>
    <row r="22734" s="3" customFormat="1" x14ac:dyDescent="0.25"/>
    <row r="22735" s="3" customFormat="1" x14ac:dyDescent="0.25"/>
    <row r="22736" s="3" customFormat="1" x14ac:dyDescent="0.25"/>
    <row r="22737" s="3" customFormat="1" x14ac:dyDescent="0.25"/>
    <row r="22738" s="3" customFormat="1" x14ac:dyDescent="0.25"/>
    <row r="22739" s="3" customFormat="1" x14ac:dyDescent="0.25"/>
    <row r="22740" s="3" customFormat="1" x14ac:dyDescent="0.25"/>
    <row r="22741" s="3" customFormat="1" x14ac:dyDescent="0.25"/>
    <row r="22742" s="3" customFormat="1" x14ac:dyDescent="0.25"/>
    <row r="22743" s="3" customFormat="1" x14ac:dyDescent="0.25"/>
    <row r="22744" s="3" customFormat="1" x14ac:dyDescent="0.25"/>
    <row r="22745" s="3" customFormat="1" x14ac:dyDescent="0.25"/>
    <row r="22746" s="3" customFormat="1" x14ac:dyDescent="0.25"/>
    <row r="22747" s="3" customFormat="1" x14ac:dyDescent="0.25"/>
    <row r="22748" s="3" customFormat="1" x14ac:dyDescent="0.25"/>
    <row r="22749" s="3" customFormat="1" x14ac:dyDescent="0.25"/>
    <row r="22750" s="3" customFormat="1" x14ac:dyDescent="0.25"/>
    <row r="22751" s="3" customFormat="1" x14ac:dyDescent="0.25"/>
    <row r="22752" s="3" customFormat="1" x14ac:dyDescent="0.25"/>
    <row r="22753" s="3" customFormat="1" x14ac:dyDescent="0.25"/>
    <row r="22754" s="3" customFormat="1" x14ac:dyDescent="0.25"/>
    <row r="22755" s="3" customFormat="1" x14ac:dyDescent="0.25"/>
    <row r="22756" s="3" customFormat="1" x14ac:dyDescent="0.25"/>
    <row r="22757" s="3" customFormat="1" x14ac:dyDescent="0.25"/>
    <row r="22758" s="3" customFormat="1" x14ac:dyDescent="0.25"/>
    <row r="22759" s="3" customFormat="1" x14ac:dyDescent="0.25"/>
    <row r="22760" s="3" customFormat="1" x14ac:dyDescent="0.25"/>
    <row r="22761" s="3" customFormat="1" x14ac:dyDescent="0.25"/>
    <row r="22762" s="3" customFormat="1" x14ac:dyDescent="0.25"/>
    <row r="22763" s="3" customFormat="1" x14ac:dyDescent="0.25"/>
    <row r="22764" s="3" customFormat="1" x14ac:dyDescent="0.25"/>
    <row r="22765" s="3" customFormat="1" x14ac:dyDescent="0.25"/>
    <row r="22766" s="3" customFormat="1" x14ac:dyDescent="0.25"/>
    <row r="22767" s="3" customFormat="1" x14ac:dyDescent="0.25"/>
    <row r="22768" s="3" customFormat="1" x14ac:dyDescent="0.25"/>
    <row r="22769" s="3" customFormat="1" x14ac:dyDescent="0.25"/>
    <row r="22770" s="3" customFormat="1" x14ac:dyDescent="0.25"/>
    <row r="22771" s="3" customFormat="1" x14ac:dyDescent="0.25"/>
    <row r="22772" s="3" customFormat="1" x14ac:dyDescent="0.25"/>
    <row r="22773" s="3" customFormat="1" x14ac:dyDescent="0.25"/>
    <row r="22774" s="3" customFormat="1" x14ac:dyDescent="0.25"/>
    <row r="22775" s="3" customFormat="1" x14ac:dyDescent="0.25"/>
    <row r="22776" s="3" customFormat="1" x14ac:dyDescent="0.25"/>
    <row r="22777" s="3" customFormat="1" x14ac:dyDescent="0.25"/>
    <row r="22778" s="3" customFormat="1" x14ac:dyDescent="0.25"/>
    <row r="22779" s="3" customFormat="1" x14ac:dyDescent="0.25"/>
    <row r="22780" s="3" customFormat="1" x14ac:dyDescent="0.25"/>
    <row r="22781" s="3" customFormat="1" x14ac:dyDescent="0.25"/>
    <row r="22782" s="3" customFormat="1" x14ac:dyDescent="0.25"/>
    <row r="22783" s="3" customFormat="1" x14ac:dyDescent="0.25"/>
    <row r="22784" s="3" customFormat="1" x14ac:dyDescent="0.25"/>
    <row r="22785" s="3" customFormat="1" x14ac:dyDescent="0.25"/>
    <row r="22786" s="3" customFormat="1" x14ac:dyDescent="0.25"/>
    <row r="22787" s="3" customFormat="1" x14ac:dyDescent="0.25"/>
    <row r="22788" s="3" customFormat="1" x14ac:dyDescent="0.25"/>
    <row r="22789" s="3" customFormat="1" x14ac:dyDescent="0.25"/>
    <row r="22790" s="3" customFormat="1" x14ac:dyDescent="0.25"/>
    <row r="22791" s="3" customFormat="1" x14ac:dyDescent="0.25"/>
    <row r="22792" s="3" customFormat="1" x14ac:dyDescent="0.25"/>
    <row r="22793" s="3" customFormat="1" x14ac:dyDescent="0.25"/>
    <row r="22794" s="3" customFormat="1" x14ac:dyDescent="0.25"/>
    <row r="22795" s="3" customFormat="1" x14ac:dyDescent="0.25"/>
    <row r="22796" s="3" customFormat="1" x14ac:dyDescent="0.25"/>
    <row r="22797" s="3" customFormat="1" x14ac:dyDescent="0.25"/>
    <row r="22798" s="3" customFormat="1" x14ac:dyDescent="0.25"/>
    <row r="22799" s="3" customFormat="1" x14ac:dyDescent="0.25"/>
    <row r="22800" s="3" customFormat="1" x14ac:dyDescent="0.25"/>
    <row r="22801" s="3" customFormat="1" x14ac:dyDescent="0.25"/>
    <row r="22802" s="3" customFormat="1" x14ac:dyDescent="0.25"/>
    <row r="22803" s="3" customFormat="1" x14ac:dyDescent="0.25"/>
    <row r="22804" s="3" customFormat="1" x14ac:dyDescent="0.25"/>
    <row r="22805" s="3" customFormat="1" x14ac:dyDescent="0.25"/>
    <row r="22806" s="3" customFormat="1" x14ac:dyDescent="0.25"/>
    <row r="22807" s="3" customFormat="1" x14ac:dyDescent="0.25"/>
    <row r="22808" s="3" customFormat="1" x14ac:dyDescent="0.25"/>
    <row r="22809" s="3" customFormat="1" x14ac:dyDescent="0.25"/>
    <row r="22810" s="3" customFormat="1" x14ac:dyDescent="0.25"/>
    <row r="22811" s="3" customFormat="1" x14ac:dyDescent="0.25"/>
    <row r="22812" s="3" customFormat="1" x14ac:dyDescent="0.25"/>
    <row r="22813" s="3" customFormat="1" x14ac:dyDescent="0.25"/>
    <row r="22814" s="3" customFormat="1" x14ac:dyDescent="0.25"/>
    <row r="22815" s="3" customFormat="1" x14ac:dyDescent="0.25"/>
    <row r="22816" s="3" customFormat="1" x14ac:dyDescent="0.25"/>
    <row r="22817" s="3" customFormat="1" x14ac:dyDescent="0.25"/>
    <row r="22818" s="3" customFormat="1" x14ac:dyDescent="0.25"/>
    <row r="22819" s="3" customFormat="1" x14ac:dyDescent="0.25"/>
    <row r="22820" s="3" customFormat="1" x14ac:dyDescent="0.25"/>
    <row r="22821" s="3" customFormat="1" x14ac:dyDescent="0.25"/>
    <row r="22822" s="3" customFormat="1" x14ac:dyDescent="0.25"/>
    <row r="22823" s="3" customFormat="1" x14ac:dyDescent="0.25"/>
    <row r="22824" s="3" customFormat="1" x14ac:dyDescent="0.25"/>
    <row r="22825" s="3" customFormat="1" x14ac:dyDescent="0.25"/>
    <row r="22826" s="3" customFormat="1" x14ac:dyDescent="0.25"/>
    <row r="22827" s="3" customFormat="1" x14ac:dyDescent="0.25"/>
    <row r="22828" s="3" customFormat="1" x14ac:dyDescent="0.25"/>
    <row r="22829" s="3" customFormat="1" x14ac:dyDescent="0.25"/>
    <row r="22830" s="3" customFormat="1" x14ac:dyDescent="0.25"/>
    <row r="22831" s="3" customFormat="1" x14ac:dyDescent="0.25"/>
    <row r="22832" s="3" customFormat="1" x14ac:dyDescent="0.25"/>
    <row r="22833" s="3" customFormat="1" x14ac:dyDescent="0.25"/>
    <row r="22834" s="3" customFormat="1" x14ac:dyDescent="0.25"/>
    <row r="22835" s="3" customFormat="1" x14ac:dyDescent="0.25"/>
    <row r="22836" s="3" customFormat="1" x14ac:dyDescent="0.25"/>
    <row r="22837" s="3" customFormat="1" x14ac:dyDescent="0.25"/>
    <row r="22838" s="3" customFormat="1" x14ac:dyDescent="0.25"/>
    <row r="22839" s="3" customFormat="1" x14ac:dyDescent="0.25"/>
    <row r="22840" s="3" customFormat="1" x14ac:dyDescent="0.25"/>
    <row r="22841" s="3" customFormat="1" x14ac:dyDescent="0.25"/>
    <row r="22842" s="3" customFormat="1" x14ac:dyDescent="0.25"/>
    <row r="22843" s="3" customFormat="1" x14ac:dyDescent="0.25"/>
    <row r="22844" s="3" customFormat="1" x14ac:dyDescent="0.25"/>
    <row r="22845" s="3" customFormat="1" x14ac:dyDescent="0.25"/>
    <row r="22846" s="3" customFormat="1" x14ac:dyDescent="0.25"/>
    <row r="22847" s="3" customFormat="1" x14ac:dyDescent="0.25"/>
    <row r="22848" s="3" customFormat="1" x14ac:dyDescent="0.25"/>
    <row r="22849" s="3" customFormat="1" x14ac:dyDescent="0.25"/>
    <row r="22850" s="3" customFormat="1" x14ac:dyDescent="0.25"/>
    <row r="22851" s="3" customFormat="1" x14ac:dyDescent="0.25"/>
    <row r="22852" s="3" customFormat="1" x14ac:dyDescent="0.25"/>
    <row r="22853" s="3" customFormat="1" x14ac:dyDescent="0.25"/>
    <row r="22854" s="3" customFormat="1" x14ac:dyDescent="0.25"/>
    <row r="22855" s="3" customFormat="1" x14ac:dyDescent="0.25"/>
    <row r="22856" s="3" customFormat="1" x14ac:dyDescent="0.25"/>
    <row r="22857" s="3" customFormat="1" x14ac:dyDescent="0.25"/>
    <row r="22858" s="3" customFormat="1" x14ac:dyDescent="0.25"/>
    <row r="22859" s="3" customFormat="1" x14ac:dyDescent="0.25"/>
    <row r="22860" s="3" customFormat="1" x14ac:dyDescent="0.25"/>
    <row r="22861" s="3" customFormat="1" x14ac:dyDescent="0.25"/>
    <row r="22862" s="3" customFormat="1" x14ac:dyDescent="0.25"/>
    <row r="22863" s="3" customFormat="1" x14ac:dyDescent="0.25"/>
    <row r="22864" s="3" customFormat="1" x14ac:dyDescent="0.25"/>
    <row r="22865" s="3" customFormat="1" x14ac:dyDescent="0.25"/>
    <row r="22866" s="3" customFormat="1" x14ac:dyDescent="0.25"/>
    <row r="22867" s="3" customFormat="1" x14ac:dyDescent="0.25"/>
    <row r="22868" s="3" customFormat="1" x14ac:dyDescent="0.25"/>
    <row r="22869" s="3" customFormat="1" x14ac:dyDescent="0.25"/>
    <row r="22870" s="3" customFormat="1" x14ac:dyDescent="0.25"/>
    <row r="22871" s="3" customFormat="1" x14ac:dyDescent="0.25"/>
    <row r="22872" s="3" customFormat="1" x14ac:dyDescent="0.25"/>
    <row r="22873" s="3" customFormat="1" x14ac:dyDescent="0.25"/>
    <row r="22874" s="3" customFormat="1" x14ac:dyDescent="0.25"/>
    <row r="22875" s="3" customFormat="1" x14ac:dyDescent="0.25"/>
    <row r="22876" s="3" customFormat="1" x14ac:dyDescent="0.25"/>
    <row r="22877" s="3" customFormat="1" x14ac:dyDescent="0.25"/>
    <row r="22878" s="3" customFormat="1" x14ac:dyDescent="0.25"/>
    <row r="22879" s="3" customFormat="1" x14ac:dyDescent="0.25"/>
    <row r="22880" s="3" customFormat="1" x14ac:dyDescent="0.25"/>
    <row r="22881" s="3" customFormat="1" x14ac:dyDescent="0.25"/>
    <row r="22882" s="3" customFormat="1" x14ac:dyDescent="0.25"/>
    <row r="22883" s="3" customFormat="1" x14ac:dyDescent="0.25"/>
    <row r="22884" s="3" customFormat="1" x14ac:dyDescent="0.25"/>
    <row r="22885" s="3" customFormat="1" x14ac:dyDescent="0.25"/>
    <row r="22886" s="3" customFormat="1" x14ac:dyDescent="0.25"/>
    <row r="22887" s="3" customFormat="1" x14ac:dyDescent="0.25"/>
    <row r="22888" s="3" customFormat="1" x14ac:dyDescent="0.25"/>
    <row r="22889" s="3" customFormat="1" x14ac:dyDescent="0.25"/>
    <row r="22890" s="3" customFormat="1" x14ac:dyDescent="0.25"/>
    <row r="22891" s="3" customFormat="1" x14ac:dyDescent="0.25"/>
    <row r="22892" s="3" customFormat="1" x14ac:dyDescent="0.25"/>
    <row r="22893" s="3" customFormat="1" x14ac:dyDescent="0.25"/>
    <row r="22894" s="3" customFormat="1" x14ac:dyDescent="0.25"/>
    <row r="22895" s="3" customFormat="1" x14ac:dyDescent="0.25"/>
    <row r="22896" s="3" customFormat="1" x14ac:dyDescent="0.25"/>
    <row r="22897" s="3" customFormat="1" x14ac:dyDescent="0.25"/>
    <row r="22898" s="3" customFormat="1" x14ac:dyDescent="0.25"/>
    <row r="22899" s="3" customFormat="1" x14ac:dyDescent="0.25"/>
    <row r="22900" s="3" customFormat="1" x14ac:dyDescent="0.25"/>
    <row r="22901" s="3" customFormat="1" x14ac:dyDescent="0.25"/>
    <row r="22902" s="3" customFormat="1" x14ac:dyDescent="0.25"/>
    <row r="22903" s="3" customFormat="1" x14ac:dyDescent="0.25"/>
    <row r="22904" s="3" customFormat="1" x14ac:dyDescent="0.25"/>
    <row r="22905" s="3" customFormat="1" x14ac:dyDescent="0.25"/>
    <row r="22906" s="3" customFormat="1" x14ac:dyDescent="0.25"/>
    <row r="22907" s="3" customFormat="1" x14ac:dyDescent="0.25"/>
    <row r="22908" s="3" customFormat="1" x14ac:dyDescent="0.25"/>
    <row r="22909" s="3" customFormat="1" x14ac:dyDescent="0.25"/>
    <row r="22910" s="3" customFormat="1" x14ac:dyDescent="0.25"/>
    <row r="22911" s="3" customFormat="1" x14ac:dyDescent="0.25"/>
    <row r="22912" s="3" customFormat="1" x14ac:dyDescent="0.25"/>
    <row r="22913" s="3" customFormat="1" x14ac:dyDescent="0.25"/>
    <row r="22914" s="3" customFormat="1" x14ac:dyDescent="0.25"/>
    <row r="22915" s="3" customFormat="1" x14ac:dyDescent="0.25"/>
    <row r="22916" s="3" customFormat="1" x14ac:dyDescent="0.25"/>
    <row r="22917" s="3" customFormat="1" x14ac:dyDescent="0.25"/>
    <row r="22918" s="3" customFormat="1" x14ac:dyDescent="0.25"/>
    <row r="22919" s="3" customFormat="1" x14ac:dyDescent="0.25"/>
    <row r="22920" s="3" customFormat="1" x14ac:dyDescent="0.25"/>
    <row r="22921" s="3" customFormat="1" x14ac:dyDescent="0.25"/>
    <row r="22922" s="3" customFormat="1" x14ac:dyDescent="0.25"/>
    <row r="22923" s="3" customFormat="1" x14ac:dyDescent="0.25"/>
    <row r="22924" s="3" customFormat="1" x14ac:dyDescent="0.25"/>
    <row r="22925" s="3" customFormat="1" x14ac:dyDescent="0.25"/>
    <row r="22926" s="3" customFormat="1" x14ac:dyDescent="0.25"/>
    <row r="22927" s="3" customFormat="1" x14ac:dyDescent="0.25"/>
    <row r="22928" s="3" customFormat="1" x14ac:dyDescent="0.25"/>
    <row r="22929" s="3" customFormat="1" x14ac:dyDescent="0.25"/>
    <row r="22930" s="3" customFormat="1" x14ac:dyDescent="0.25"/>
    <row r="22931" s="3" customFormat="1" x14ac:dyDescent="0.25"/>
    <row r="22932" s="3" customFormat="1" x14ac:dyDescent="0.25"/>
    <row r="22933" s="3" customFormat="1" x14ac:dyDescent="0.25"/>
    <row r="22934" s="3" customFormat="1" x14ac:dyDescent="0.25"/>
    <row r="22935" s="3" customFormat="1" x14ac:dyDescent="0.25"/>
    <row r="22936" s="3" customFormat="1" x14ac:dyDescent="0.25"/>
    <row r="22937" s="3" customFormat="1" x14ac:dyDescent="0.25"/>
    <row r="22938" s="3" customFormat="1" x14ac:dyDescent="0.25"/>
    <row r="22939" s="3" customFormat="1" x14ac:dyDescent="0.25"/>
    <row r="22940" s="3" customFormat="1" x14ac:dyDescent="0.25"/>
    <row r="22941" s="3" customFormat="1" x14ac:dyDescent="0.25"/>
    <row r="22942" s="3" customFormat="1" x14ac:dyDescent="0.25"/>
    <row r="22943" s="3" customFormat="1" x14ac:dyDescent="0.25"/>
    <row r="22944" s="3" customFormat="1" x14ac:dyDescent="0.25"/>
    <row r="22945" s="3" customFormat="1" x14ac:dyDescent="0.25"/>
    <row r="22946" s="3" customFormat="1" x14ac:dyDescent="0.25"/>
    <row r="22947" s="3" customFormat="1" x14ac:dyDescent="0.25"/>
    <row r="22948" s="3" customFormat="1" x14ac:dyDescent="0.25"/>
    <row r="22949" s="3" customFormat="1" x14ac:dyDescent="0.25"/>
    <row r="22950" s="3" customFormat="1" x14ac:dyDescent="0.25"/>
    <row r="22951" s="3" customFormat="1" x14ac:dyDescent="0.25"/>
    <row r="22952" s="3" customFormat="1" x14ac:dyDescent="0.25"/>
    <row r="22953" s="3" customFormat="1" x14ac:dyDescent="0.25"/>
    <row r="22954" s="3" customFormat="1" x14ac:dyDescent="0.25"/>
    <row r="22955" s="3" customFormat="1" x14ac:dyDescent="0.25"/>
    <row r="22956" s="3" customFormat="1" x14ac:dyDescent="0.25"/>
    <row r="22957" s="3" customFormat="1" x14ac:dyDescent="0.25"/>
    <row r="22958" s="3" customFormat="1" x14ac:dyDescent="0.25"/>
    <row r="22959" s="3" customFormat="1" x14ac:dyDescent="0.25"/>
    <row r="22960" s="3" customFormat="1" x14ac:dyDescent="0.25"/>
    <row r="22961" s="3" customFormat="1" x14ac:dyDescent="0.25"/>
    <row r="22962" s="3" customFormat="1" x14ac:dyDescent="0.25"/>
    <row r="22963" s="3" customFormat="1" x14ac:dyDescent="0.25"/>
    <row r="22964" s="3" customFormat="1" x14ac:dyDescent="0.25"/>
    <row r="22965" s="3" customFormat="1" x14ac:dyDescent="0.25"/>
    <row r="22966" s="3" customFormat="1" x14ac:dyDescent="0.25"/>
    <row r="22967" s="3" customFormat="1" x14ac:dyDescent="0.25"/>
    <row r="22968" s="3" customFormat="1" x14ac:dyDescent="0.25"/>
    <row r="22969" s="3" customFormat="1" x14ac:dyDescent="0.25"/>
    <row r="22970" s="3" customFormat="1" x14ac:dyDescent="0.25"/>
    <row r="22971" s="3" customFormat="1" x14ac:dyDescent="0.25"/>
    <row r="22972" s="3" customFormat="1" x14ac:dyDescent="0.25"/>
    <row r="22973" s="3" customFormat="1" x14ac:dyDescent="0.25"/>
    <row r="22974" s="3" customFormat="1" x14ac:dyDescent="0.25"/>
    <row r="22975" s="3" customFormat="1" x14ac:dyDescent="0.25"/>
    <row r="22976" s="3" customFormat="1" x14ac:dyDescent="0.25"/>
    <row r="22977" s="3" customFormat="1" x14ac:dyDescent="0.25"/>
    <row r="22978" s="3" customFormat="1" x14ac:dyDescent="0.25"/>
    <row r="22979" s="3" customFormat="1" x14ac:dyDescent="0.25"/>
    <row r="22980" s="3" customFormat="1" x14ac:dyDescent="0.25"/>
    <row r="22981" s="3" customFormat="1" x14ac:dyDescent="0.25"/>
    <row r="22982" s="3" customFormat="1" x14ac:dyDescent="0.25"/>
    <row r="22983" s="3" customFormat="1" x14ac:dyDescent="0.25"/>
    <row r="22984" s="3" customFormat="1" x14ac:dyDescent="0.25"/>
    <row r="22985" s="3" customFormat="1" x14ac:dyDescent="0.25"/>
    <row r="22986" s="3" customFormat="1" x14ac:dyDescent="0.25"/>
    <row r="22987" s="3" customFormat="1" x14ac:dyDescent="0.25"/>
    <row r="22988" s="3" customFormat="1" x14ac:dyDescent="0.25"/>
    <row r="22989" s="3" customFormat="1" x14ac:dyDescent="0.25"/>
    <row r="22990" s="3" customFormat="1" x14ac:dyDescent="0.25"/>
    <row r="22991" s="3" customFormat="1" x14ac:dyDescent="0.25"/>
    <row r="22992" s="3" customFormat="1" x14ac:dyDescent="0.25"/>
    <row r="22993" s="3" customFormat="1" x14ac:dyDescent="0.25"/>
    <row r="22994" s="3" customFormat="1" x14ac:dyDescent="0.25"/>
    <row r="22995" s="3" customFormat="1" x14ac:dyDescent="0.25"/>
    <row r="22996" s="3" customFormat="1" x14ac:dyDescent="0.25"/>
    <row r="22997" s="3" customFormat="1" x14ac:dyDescent="0.25"/>
    <row r="22998" s="3" customFormat="1" x14ac:dyDescent="0.25"/>
    <row r="22999" s="3" customFormat="1" x14ac:dyDescent="0.25"/>
    <row r="23000" s="3" customFormat="1" x14ac:dyDescent="0.25"/>
    <row r="23001" s="3" customFormat="1" x14ac:dyDescent="0.25"/>
    <row r="23002" s="3" customFormat="1" x14ac:dyDescent="0.25"/>
    <row r="23003" s="3" customFormat="1" x14ac:dyDescent="0.25"/>
    <row r="23004" s="3" customFormat="1" x14ac:dyDescent="0.25"/>
    <row r="23005" s="3" customFormat="1" x14ac:dyDescent="0.25"/>
    <row r="23006" s="3" customFormat="1" x14ac:dyDescent="0.25"/>
    <row r="23007" s="3" customFormat="1" x14ac:dyDescent="0.25"/>
    <row r="23008" s="3" customFormat="1" x14ac:dyDescent="0.25"/>
    <row r="23009" s="3" customFormat="1" x14ac:dyDescent="0.25"/>
    <row r="23010" s="3" customFormat="1" x14ac:dyDescent="0.25"/>
    <row r="23011" s="3" customFormat="1" x14ac:dyDescent="0.25"/>
    <row r="23012" s="3" customFormat="1" x14ac:dyDescent="0.25"/>
    <row r="23013" s="3" customFormat="1" x14ac:dyDescent="0.25"/>
    <row r="23014" s="3" customFormat="1" x14ac:dyDescent="0.25"/>
    <row r="23015" s="3" customFormat="1" x14ac:dyDescent="0.25"/>
    <row r="23016" s="3" customFormat="1" x14ac:dyDescent="0.25"/>
    <row r="23017" s="3" customFormat="1" x14ac:dyDescent="0.25"/>
    <row r="23018" s="3" customFormat="1" x14ac:dyDescent="0.25"/>
    <row r="23019" s="3" customFormat="1" x14ac:dyDescent="0.25"/>
    <row r="23020" s="3" customFormat="1" x14ac:dyDescent="0.25"/>
    <row r="23021" s="3" customFormat="1" x14ac:dyDescent="0.25"/>
    <row r="23022" s="3" customFormat="1" x14ac:dyDescent="0.25"/>
    <row r="23023" s="3" customFormat="1" x14ac:dyDescent="0.25"/>
    <row r="23024" s="3" customFormat="1" x14ac:dyDescent="0.25"/>
    <row r="23025" s="3" customFormat="1" x14ac:dyDescent="0.25"/>
    <row r="23026" s="3" customFormat="1" x14ac:dyDescent="0.25"/>
    <row r="23027" s="3" customFormat="1" x14ac:dyDescent="0.25"/>
    <row r="23028" s="3" customFormat="1" x14ac:dyDescent="0.25"/>
    <row r="23029" s="3" customFormat="1" x14ac:dyDescent="0.25"/>
    <row r="23030" s="3" customFormat="1" x14ac:dyDescent="0.25"/>
    <row r="23031" s="3" customFormat="1" x14ac:dyDescent="0.25"/>
    <row r="23032" s="3" customFormat="1" x14ac:dyDescent="0.25"/>
    <row r="23033" s="3" customFormat="1" x14ac:dyDescent="0.25"/>
    <row r="23034" s="3" customFormat="1" x14ac:dyDescent="0.25"/>
    <row r="23035" s="3" customFormat="1" x14ac:dyDescent="0.25"/>
    <row r="23036" s="3" customFormat="1" x14ac:dyDescent="0.25"/>
    <row r="23037" s="3" customFormat="1" x14ac:dyDescent="0.25"/>
    <row r="23038" s="3" customFormat="1" x14ac:dyDescent="0.25"/>
    <row r="23039" s="3" customFormat="1" x14ac:dyDescent="0.25"/>
    <row r="23040" s="3" customFormat="1" x14ac:dyDescent="0.25"/>
    <row r="23041" s="3" customFormat="1" x14ac:dyDescent="0.25"/>
    <row r="23042" s="3" customFormat="1" x14ac:dyDescent="0.25"/>
    <row r="23043" s="3" customFormat="1" x14ac:dyDescent="0.25"/>
    <row r="23044" s="3" customFormat="1" x14ac:dyDescent="0.25"/>
    <row r="23045" s="3" customFormat="1" x14ac:dyDescent="0.25"/>
    <row r="23046" s="3" customFormat="1" x14ac:dyDescent="0.25"/>
    <row r="23047" s="3" customFormat="1" x14ac:dyDescent="0.25"/>
    <row r="23048" s="3" customFormat="1" x14ac:dyDescent="0.25"/>
    <row r="23049" s="3" customFormat="1" x14ac:dyDescent="0.25"/>
    <row r="23050" s="3" customFormat="1" x14ac:dyDescent="0.25"/>
    <row r="23051" s="3" customFormat="1" x14ac:dyDescent="0.25"/>
    <row r="23052" s="3" customFormat="1" x14ac:dyDescent="0.25"/>
    <row r="23053" s="3" customFormat="1" x14ac:dyDescent="0.25"/>
    <row r="23054" s="3" customFormat="1" x14ac:dyDescent="0.25"/>
    <row r="23055" s="3" customFormat="1" x14ac:dyDescent="0.25"/>
    <row r="23056" s="3" customFormat="1" x14ac:dyDescent="0.25"/>
    <row r="23057" s="3" customFormat="1" x14ac:dyDescent="0.25"/>
    <row r="23058" s="3" customFormat="1" x14ac:dyDescent="0.25"/>
    <row r="23059" s="3" customFormat="1" x14ac:dyDescent="0.25"/>
    <row r="23060" s="3" customFormat="1" x14ac:dyDescent="0.25"/>
    <row r="23061" s="3" customFormat="1" x14ac:dyDescent="0.25"/>
    <row r="23062" s="3" customFormat="1" x14ac:dyDescent="0.25"/>
    <row r="23063" s="3" customFormat="1" x14ac:dyDescent="0.25"/>
    <row r="23064" s="3" customFormat="1" x14ac:dyDescent="0.25"/>
    <row r="23065" s="3" customFormat="1" x14ac:dyDescent="0.25"/>
    <row r="23066" s="3" customFormat="1" x14ac:dyDescent="0.25"/>
    <row r="23067" s="3" customFormat="1" x14ac:dyDescent="0.25"/>
    <row r="23068" s="3" customFormat="1" x14ac:dyDescent="0.25"/>
    <row r="23069" s="3" customFormat="1" x14ac:dyDescent="0.25"/>
    <row r="23070" s="3" customFormat="1" x14ac:dyDescent="0.25"/>
    <row r="23071" s="3" customFormat="1" x14ac:dyDescent="0.25"/>
    <row r="23072" s="3" customFormat="1" x14ac:dyDescent="0.25"/>
    <row r="23073" s="3" customFormat="1" x14ac:dyDescent="0.25"/>
    <row r="23074" s="3" customFormat="1" x14ac:dyDescent="0.25"/>
    <row r="23075" s="3" customFormat="1" x14ac:dyDescent="0.25"/>
    <row r="23076" s="3" customFormat="1" x14ac:dyDescent="0.25"/>
    <row r="23077" s="3" customFormat="1" x14ac:dyDescent="0.25"/>
    <row r="23078" s="3" customFormat="1" x14ac:dyDescent="0.25"/>
    <row r="23079" s="3" customFormat="1" x14ac:dyDescent="0.25"/>
    <row r="23080" s="3" customFormat="1" x14ac:dyDescent="0.25"/>
    <row r="23081" s="3" customFormat="1" x14ac:dyDescent="0.25"/>
    <row r="23082" s="3" customFormat="1" x14ac:dyDescent="0.25"/>
    <row r="23083" s="3" customFormat="1" x14ac:dyDescent="0.25"/>
    <row r="23084" s="3" customFormat="1" x14ac:dyDescent="0.25"/>
    <row r="23085" s="3" customFormat="1" x14ac:dyDescent="0.25"/>
    <row r="23086" s="3" customFormat="1" x14ac:dyDescent="0.25"/>
    <row r="23087" s="3" customFormat="1" x14ac:dyDescent="0.25"/>
    <row r="23088" s="3" customFormat="1" x14ac:dyDescent="0.25"/>
    <row r="23089" s="3" customFormat="1" x14ac:dyDescent="0.25"/>
    <row r="23090" s="3" customFormat="1" x14ac:dyDescent="0.25"/>
    <row r="23091" s="3" customFormat="1" x14ac:dyDescent="0.25"/>
    <row r="23092" s="3" customFormat="1" x14ac:dyDescent="0.25"/>
    <row r="23093" s="3" customFormat="1" x14ac:dyDescent="0.25"/>
    <row r="23094" s="3" customFormat="1" x14ac:dyDescent="0.25"/>
    <row r="23095" s="3" customFormat="1" x14ac:dyDescent="0.25"/>
    <row r="23096" s="3" customFormat="1" x14ac:dyDescent="0.25"/>
    <row r="23097" s="3" customFormat="1" x14ac:dyDescent="0.25"/>
    <row r="23098" s="3" customFormat="1" x14ac:dyDescent="0.25"/>
    <row r="23099" s="3" customFormat="1" x14ac:dyDescent="0.25"/>
    <row r="23100" s="3" customFormat="1" x14ac:dyDescent="0.25"/>
    <row r="23101" s="3" customFormat="1" x14ac:dyDescent="0.25"/>
    <row r="23102" s="3" customFormat="1" x14ac:dyDescent="0.25"/>
    <row r="23103" s="3" customFormat="1" x14ac:dyDescent="0.25"/>
    <row r="23104" s="3" customFormat="1" x14ac:dyDescent="0.25"/>
    <row r="23105" s="3" customFormat="1" x14ac:dyDescent="0.25"/>
    <row r="23106" s="3" customFormat="1" x14ac:dyDescent="0.25"/>
    <row r="23107" s="3" customFormat="1" x14ac:dyDescent="0.25"/>
    <row r="23108" s="3" customFormat="1" x14ac:dyDescent="0.25"/>
    <row r="23109" s="3" customFormat="1" x14ac:dyDescent="0.25"/>
    <row r="23110" s="3" customFormat="1" x14ac:dyDescent="0.25"/>
    <row r="23111" s="3" customFormat="1" x14ac:dyDescent="0.25"/>
    <row r="23112" s="3" customFormat="1" x14ac:dyDescent="0.25"/>
    <row r="23113" s="3" customFormat="1" x14ac:dyDescent="0.25"/>
    <row r="23114" s="3" customFormat="1" x14ac:dyDescent="0.25"/>
    <row r="23115" s="3" customFormat="1" x14ac:dyDescent="0.25"/>
    <row r="23116" s="3" customFormat="1" x14ac:dyDescent="0.25"/>
    <row r="23117" s="3" customFormat="1" x14ac:dyDescent="0.25"/>
    <row r="23118" s="3" customFormat="1" x14ac:dyDescent="0.25"/>
    <row r="23119" s="3" customFormat="1" x14ac:dyDescent="0.25"/>
    <row r="23120" s="3" customFormat="1" x14ac:dyDescent="0.25"/>
    <row r="23121" s="3" customFormat="1" x14ac:dyDescent="0.25"/>
    <row r="23122" s="3" customFormat="1" x14ac:dyDescent="0.25"/>
    <row r="23123" s="3" customFormat="1" x14ac:dyDescent="0.25"/>
    <row r="23124" s="3" customFormat="1" x14ac:dyDescent="0.25"/>
    <row r="23125" s="3" customFormat="1" x14ac:dyDescent="0.25"/>
    <row r="23126" s="3" customFormat="1" x14ac:dyDescent="0.25"/>
    <row r="23127" s="3" customFormat="1" x14ac:dyDescent="0.25"/>
    <row r="23128" s="3" customFormat="1" x14ac:dyDescent="0.25"/>
    <row r="23129" s="3" customFormat="1" x14ac:dyDescent="0.25"/>
    <row r="23130" s="3" customFormat="1" x14ac:dyDescent="0.25"/>
    <row r="23131" s="3" customFormat="1" x14ac:dyDescent="0.25"/>
    <row r="23132" s="3" customFormat="1" x14ac:dyDescent="0.25"/>
    <row r="23133" s="3" customFormat="1" x14ac:dyDescent="0.25"/>
    <row r="23134" s="3" customFormat="1" x14ac:dyDescent="0.25"/>
    <row r="23135" s="3" customFormat="1" x14ac:dyDescent="0.25"/>
    <row r="23136" s="3" customFormat="1" x14ac:dyDescent="0.25"/>
    <row r="23137" s="3" customFormat="1" x14ac:dyDescent="0.25"/>
    <row r="23138" s="3" customFormat="1" x14ac:dyDescent="0.25"/>
    <row r="23139" s="3" customFormat="1" x14ac:dyDescent="0.25"/>
    <row r="23140" s="3" customFormat="1" x14ac:dyDescent="0.25"/>
    <row r="23141" s="3" customFormat="1" x14ac:dyDescent="0.25"/>
    <row r="23142" s="3" customFormat="1" x14ac:dyDescent="0.25"/>
    <row r="23143" s="3" customFormat="1" x14ac:dyDescent="0.25"/>
    <row r="23144" s="3" customFormat="1" x14ac:dyDescent="0.25"/>
    <row r="23145" s="3" customFormat="1" x14ac:dyDescent="0.25"/>
    <row r="23146" s="3" customFormat="1" x14ac:dyDescent="0.25"/>
    <row r="23147" s="3" customFormat="1" x14ac:dyDescent="0.25"/>
    <row r="23148" s="3" customFormat="1" x14ac:dyDescent="0.25"/>
    <row r="23149" s="3" customFormat="1" x14ac:dyDescent="0.25"/>
    <row r="23150" s="3" customFormat="1" x14ac:dyDescent="0.25"/>
    <row r="23151" s="3" customFormat="1" x14ac:dyDescent="0.25"/>
    <row r="23152" s="3" customFormat="1" x14ac:dyDescent="0.25"/>
    <row r="23153" s="3" customFormat="1" x14ac:dyDescent="0.25"/>
    <row r="23154" s="3" customFormat="1" x14ac:dyDescent="0.25"/>
    <row r="23155" s="3" customFormat="1" x14ac:dyDescent="0.25"/>
    <row r="23156" s="3" customFormat="1" x14ac:dyDescent="0.25"/>
    <row r="23157" s="3" customFormat="1" x14ac:dyDescent="0.25"/>
    <row r="23158" s="3" customFormat="1" x14ac:dyDescent="0.25"/>
    <row r="23159" s="3" customFormat="1" x14ac:dyDescent="0.25"/>
    <row r="23160" s="3" customFormat="1" x14ac:dyDescent="0.25"/>
    <row r="23161" s="3" customFormat="1" x14ac:dyDescent="0.25"/>
    <row r="23162" s="3" customFormat="1" x14ac:dyDescent="0.25"/>
    <row r="23163" s="3" customFormat="1" x14ac:dyDescent="0.25"/>
    <row r="23164" s="3" customFormat="1" x14ac:dyDescent="0.25"/>
    <row r="23165" s="3" customFormat="1" x14ac:dyDescent="0.25"/>
    <row r="23166" s="3" customFormat="1" x14ac:dyDescent="0.25"/>
    <row r="23167" s="3" customFormat="1" x14ac:dyDescent="0.25"/>
    <row r="23168" s="3" customFormat="1" x14ac:dyDescent="0.25"/>
    <row r="23169" s="3" customFormat="1" x14ac:dyDescent="0.25"/>
    <row r="23170" s="3" customFormat="1" x14ac:dyDescent="0.25"/>
    <row r="23171" s="3" customFormat="1" x14ac:dyDescent="0.25"/>
    <row r="23172" s="3" customFormat="1" x14ac:dyDescent="0.25"/>
    <row r="23173" s="3" customFormat="1" x14ac:dyDescent="0.25"/>
    <row r="23174" s="3" customFormat="1" x14ac:dyDescent="0.25"/>
    <row r="23175" s="3" customFormat="1" x14ac:dyDescent="0.25"/>
    <row r="23176" s="3" customFormat="1" x14ac:dyDescent="0.25"/>
    <row r="23177" s="3" customFormat="1" x14ac:dyDescent="0.25"/>
    <row r="23178" s="3" customFormat="1" x14ac:dyDescent="0.25"/>
    <row r="23179" s="3" customFormat="1" x14ac:dyDescent="0.25"/>
    <row r="23180" s="3" customFormat="1" x14ac:dyDescent="0.25"/>
    <row r="23181" s="3" customFormat="1" x14ac:dyDescent="0.25"/>
    <row r="23182" s="3" customFormat="1" x14ac:dyDescent="0.25"/>
    <row r="23183" s="3" customFormat="1" x14ac:dyDescent="0.25"/>
    <row r="23184" s="3" customFormat="1" x14ac:dyDescent="0.25"/>
    <row r="23185" s="3" customFormat="1" x14ac:dyDescent="0.25"/>
    <row r="23186" s="3" customFormat="1" x14ac:dyDescent="0.25"/>
    <row r="23187" s="3" customFormat="1" x14ac:dyDescent="0.25"/>
    <row r="23188" s="3" customFormat="1" x14ac:dyDescent="0.25"/>
    <row r="23189" s="3" customFormat="1" x14ac:dyDescent="0.25"/>
    <row r="23190" s="3" customFormat="1" x14ac:dyDescent="0.25"/>
    <row r="23191" s="3" customFormat="1" x14ac:dyDescent="0.25"/>
    <row r="23192" s="3" customFormat="1" x14ac:dyDescent="0.25"/>
    <row r="23193" s="3" customFormat="1" x14ac:dyDescent="0.25"/>
    <row r="23194" s="3" customFormat="1" x14ac:dyDescent="0.25"/>
    <row r="23195" s="3" customFormat="1" x14ac:dyDescent="0.25"/>
    <row r="23196" s="3" customFormat="1" x14ac:dyDescent="0.25"/>
    <row r="23197" s="3" customFormat="1" x14ac:dyDescent="0.25"/>
    <row r="23198" s="3" customFormat="1" x14ac:dyDescent="0.25"/>
    <row r="23199" s="3" customFormat="1" x14ac:dyDescent="0.25"/>
    <row r="23200" s="3" customFormat="1" x14ac:dyDescent="0.25"/>
    <row r="23201" s="3" customFormat="1" x14ac:dyDescent="0.25"/>
    <row r="23202" s="3" customFormat="1" x14ac:dyDescent="0.25"/>
    <row r="23203" s="3" customFormat="1" x14ac:dyDescent="0.25"/>
    <row r="23204" s="3" customFormat="1" x14ac:dyDescent="0.25"/>
    <row r="23205" s="3" customFormat="1" x14ac:dyDescent="0.25"/>
    <row r="23206" s="3" customFormat="1" x14ac:dyDescent="0.25"/>
    <row r="23207" s="3" customFormat="1" x14ac:dyDescent="0.25"/>
    <row r="23208" s="3" customFormat="1" x14ac:dyDescent="0.25"/>
    <row r="23209" s="3" customFormat="1" x14ac:dyDescent="0.25"/>
    <row r="23210" s="3" customFormat="1" x14ac:dyDescent="0.25"/>
    <row r="23211" s="3" customFormat="1" x14ac:dyDescent="0.25"/>
    <row r="23212" s="3" customFormat="1" x14ac:dyDescent="0.25"/>
    <row r="23213" s="3" customFormat="1" x14ac:dyDescent="0.25"/>
    <row r="23214" s="3" customFormat="1" x14ac:dyDescent="0.25"/>
    <row r="23215" s="3" customFormat="1" x14ac:dyDescent="0.25"/>
    <row r="23216" s="3" customFormat="1" x14ac:dyDescent="0.25"/>
    <row r="23217" s="3" customFormat="1" x14ac:dyDescent="0.25"/>
    <row r="23218" s="3" customFormat="1" x14ac:dyDescent="0.25"/>
    <row r="23219" s="3" customFormat="1" x14ac:dyDescent="0.25"/>
    <row r="23220" s="3" customFormat="1" x14ac:dyDescent="0.25"/>
    <row r="23221" s="3" customFormat="1" x14ac:dyDescent="0.25"/>
    <row r="23222" s="3" customFormat="1" x14ac:dyDescent="0.25"/>
    <row r="23223" s="3" customFormat="1" x14ac:dyDescent="0.25"/>
    <row r="23224" s="3" customFormat="1" x14ac:dyDescent="0.25"/>
    <row r="23225" s="3" customFormat="1" x14ac:dyDescent="0.25"/>
    <row r="23226" s="3" customFormat="1" x14ac:dyDescent="0.25"/>
    <row r="23227" s="3" customFormat="1" x14ac:dyDescent="0.25"/>
    <row r="23228" s="3" customFormat="1" x14ac:dyDescent="0.25"/>
    <row r="23229" s="3" customFormat="1" x14ac:dyDescent="0.25"/>
    <row r="23230" s="3" customFormat="1" x14ac:dyDescent="0.25"/>
    <row r="23231" s="3" customFormat="1" x14ac:dyDescent="0.25"/>
    <row r="23232" s="3" customFormat="1" x14ac:dyDescent="0.25"/>
    <row r="23233" s="3" customFormat="1" x14ac:dyDescent="0.25"/>
    <row r="23234" s="3" customFormat="1" x14ac:dyDescent="0.25"/>
    <row r="23235" s="3" customFormat="1" x14ac:dyDescent="0.25"/>
    <row r="23236" s="3" customFormat="1" x14ac:dyDescent="0.25"/>
    <row r="23237" s="3" customFormat="1" x14ac:dyDescent="0.25"/>
    <row r="23238" s="3" customFormat="1" x14ac:dyDescent="0.25"/>
    <row r="23239" s="3" customFormat="1" x14ac:dyDescent="0.25"/>
    <row r="23240" s="3" customFormat="1" x14ac:dyDescent="0.25"/>
    <row r="23241" s="3" customFormat="1" x14ac:dyDescent="0.25"/>
    <row r="23242" s="3" customFormat="1" x14ac:dyDescent="0.25"/>
    <row r="23243" s="3" customFormat="1" x14ac:dyDescent="0.25"/>
    <row r="23244" s="3" customFormat="1" x14ac:dyDescent="0.25"/>
    <row r="23245" s="3" customFormat="1" x14ac:dyDescent="0.25"/>
    <row r="23246" s="3" customFormat="1" x14ac:dyDescent="0.25"/>
    <row r="23247" s="3" customFormat="1" x14ac:dyDescent="0.25"/>
    <row r="23248" s="3" customFormat="1" x14ac:dyDescent="0.25"/>
    <row r="23249" s="3" customFormat="1" x14ac:dyDescent="0.25"/>
    <row r="23250" s="3" customFormat="1" x14ac:dyDescent="0.25"/>
    <row r="23251" s="3" customFormat="1" x14ac:dyDescent="0.25"/>
    <row r="23252" s="3" customFormat="1" x14ac:dyDescent="0.25"/>
    <row r="23253" s="3" customFormat="1" x14ac:dyDescent="0.25"/>
    <row r="23254" s="3" customFormat="1" x14ac:dyDescent="0.25"/>
    <row r="23255" s="3" customFormat="1" x14ac:dyDescent="0.25"/>
    <row r="23256" s="3" customFormat="1" x14ac:dyDescent="0.25"/>
    <row r="23257" s="3" customFormat="1" x14ac:dyDescent="0.25"/>
    <row r="23258" s="3" customFormat="1" x14ac:dyDescent="0.25"/>
    <row r="23259" s="3" customFormat="1" x14ac:dyDescent="0.25"/>
    <row r="23260" s="3" customFormat="1" x14ac:dyDescent="0.25"/>
    <row r="23261" s="3" customFormat="1" x14ac:dyDescent="0.25"/>
    <row r="23262" s="3" customFormat="1" x14ac:dyDescent="0.25"/>
    <row r="23263" s="3" customFormat="1" x14ac:dyDescent="0.25"/>
    <row r="23264" s="3" customFormat="1" x14ac:dyDescent="0.25"/>
    <row r="23265" s="3" customFormat="1" x14ac:dyDescent="0.25"/>
    <row r="23266" s="3" customFormat="1" x14ac:dyDescent="0.25"/>
    <row r="23267" s="3" customFormat="1" x14ac:dyDescent="0.25"/>
    <row r="23268" s="3" customFormat="1" x14ac:dyDescent="0.25"/>
    <row r="23269" s="3" customFormat="1" x14ac:dyDescent="0.25"/>
    <row r="23270" s="3" customFormat="1" x14ac:dyDescent="0.25"/>
    <row r="23271" s="3" customFormat="1" x14ac:dyDescent="0.25"/>
    <row r="23272" s="3" customFormat="1" x14ac:dyDescent="0.25"/>
    <row r="23273" s="3" customFormat="1" x14ac:dyDescent="0.25"/>
    <row r="23274" s="3" customFormat="1" x14ac:dyDescent="0.25"/>
    <row r="23275" s="3" customFormat="1" x14ac:dyDescent="0.25"/>
    <row r="23276" s="3" customFormat="1" x14ac:dyDescent="0.25"/>
    <row r="23277" s="3" customFormat="1" x14ac:dyDescent="0.25"/>
    <row r="23278" s="3" customFormat="1" x14ac:dyDescent="0.25"/>
    <row r="23279" s="3" customFormat="1" x14ac:dyDescent="0.25"/>
    <row r="23280" s="3" customFormat="1" x14ac:dyDescent="0.25"/>
    <row r="23281" s="3" customFormat="1" x14ac:dyDescent="0.25"/>
    <row r="23282" s="3" customFormat="1" x14ac:dyDescent="0.25"/>
    <row r="23283" s="3" customFormat="1" x14ac:dyDescent="0.25"/>
    <row r="23284" s="3" customFormat="1" x14ac:dyDescent="0.25"/>
    <row r="23285" s="3" customFormat="1" x14ac:dyDescent="0.25"/>
    <row r="23286" s="3" customFormat="1" x14ac:dyDescent="0.25"/>
    <row r="23287" s="3" customFormat="1" x14ac:dyDescent="0.25"/>
    <row r="23288" s="3" customFormat="1" x14ac:dyDescent="0.25"/>
    <row r="23289" s="3" customFormat="1" x14ac:dyDescent="0.25"/>
    <row r="23290" s="3" customFormat="1" x14ac:dyDescent="0.25"/>
    <row r="23291" s="3" customFormat="1" x14ac:dyDescent="0.25"/>
    <row r="23292" s="3" customFormat="1" x14ac:dyDescent="0.25"/>
    <row r="23293" s="3" customFormat="1" x14ac:dyDescent="0.25"/>
    <row r="23294" s="3" customFormat="1" x14ac:dyDescent="0.25"/>
    <row r="23295" s="3" customFormat="1" x14ac:dyDescent="0.25"/>
    <row r="23296" s="3" customFormat="1" x14ac:dyDescent="0.25"/>
    <row r="23297" s="3" customFormat="1" x14ac:dyDescent="0.25"/>
    <row r="23298" s="3" customFormat="1" x14ac:dyDescent="0.25"/>
    <row r="23299" s="3" customFormat="1" x14ac:dyDescent="0.25"/>
    <row r="23300" s="3" customFormat="1" x14ac:dyDescent="0.25"/>
    <row r="23301" s="3" customFormat="1" x14ac:dyDescent="0.25"/>
    <row r="23302" s="3" customFormat="1" x14ac:dyDescent="0.25"/>
    <row r="23303" s="3" customFormat="1" x14ac:dyDescent="0.25"/>
    <row r="23304" s="3" customFormat="1" x14ac:dyDescent="0.25"/>
    <row r="23305" s="3" customFormat="1" x14ac:dyDescent="0.25"/>
    <row r="23306" s="3" customFormat="1" x14ac:dyDescent="0.25"/>
    <row r="23307" s="3" customFormat="1" x14ac:dyDescent="0.25"/>
    <row r="23308" s="3" customFormat="1" x14ac:dyDescent="0.25"/>
    <row r="23309" s="3" customFormat="1" x14ac:dyDescent="0.25"/>
    <row r="23310" s="3" customFormat="1" x14ac:dyDescent="0.25"/>
    <row r="23311" s="3" customFormat="1" x14ac:dyDescent="0.25"/>
    <row r="23312" s="3" customFormat="1" x14ac:dyDescent="0.25"/>
    <row r="23313" s="3" customFormat="1" x14ac:dyDescent="0.25"/>
    <row r="23314" s="3" customFormat="1" x14ac:dyDescent="0.25"/>
    <row r="23315" s="3" customFormat="1" x14ac:dyDescent="0.25"/>
    <row r="23316" s="3" customFormat="1" x14ac:dyDescent="0.25"/>
    <row r="23317" s="3" customFormat="1" x14ac:dyDescent="0.25"/>
    <row r="23318" s="3" customFormat="1" x14ac:dyDescent="0.25"/>
    <row r="23319" s="3" customFormat="1" x14ac:dyDescent="0.25"/>
    <row r="23320" s="3" customFormat="1" x14ac:dyDescent="0.25"/>
    <row r="23321" s="3" customFormat="1" x14ac:dyDescent="0.25"/>
    <row r="23322" s="3" customFormat="1" x14ac:dyDescent="0.25"/>
    <row r="23323" s="3" customFormat="1" x14ac:dyDescent="0.25"/>
    <row r="23324" s="3" customFormat="1" x14ac:dyDescent="0.25"/>
    <row r="23325" s="3" customFormat="1" x14ac:dyDescent="0.25"/>
    <row r="23326" s="3" customFormat="1" x14ac:dyDescent="0.25"/>
    <row r="23327" s="3" customFormat="1" x14ac:dyDescent="0.25"/>
    <row r="23328" s="3" customFormat="1" x14ac:dyDescent="0.25"/>
    <row r="23329" s="3" customFormat="1" x14ac:dyDescent="0.25"/>
    <row r="23330" s="3" customFormat="1" x14ac:dyDescent="0.25"/>
    <row r="23331" s="3" customFormat="1" x14ac:dyDescent="0.25"/>
    <row r="23332" s="3" customFormat="1" x14ac:dyDescent="0.25"/>
    <row r="23333" s="3" customFormat="1" x14ac:dyDescent="0.25"/>
    <row r="23334" s="3" customFormat="1" x14ac:dyDescent="0.25"/>
    <row r="23335" s="3" customFormat="1" x14ac:dyDescent="0.25"/>
    <row r="23336" s="3" customFormat="1" x14ac:dyDescent="0.25"/>
    <row r="23337" s="3" customFormat="1" x14ac:dyDescent="0.25"/>
    <row r="23338" s="3" customFormat="1" x14ac:dyDescent="0.25"/>
    <row r="23339" s="3" customFormat="1" x14ac:dyDescent="0.25"/>
    <row r="23340" s="3" customFormat="1" x14ac:dyDescent="0.25"/>
    <row r="23341" s="3" customFormat="1" x14ac:dyDescent="0.25"/>
    <row r="23342" s="3" customFormat="1" x14ac:dyDescent="0.25"/>
    <row r="23343" s="3" customFormat="1" x14ac:dyDescent="0.25"/>
    <row r="23344" s="3" customFormat="1" x14ac:dyDescent="0.25"/>
    <row r="23345" s="3" customFormat="1" x14ac:dyDescent="0.25"/>
    <row r="23346" s="3" customFormat="1" x14ac:dyDescent="0.25"/>
    <row r="23347" s="3" customFormat="1" x14ac:dyDescent="0.25"/>
    <row r="23348" s="3" customFormat="1" x14ac:dyDescent="0.25"/>
    <row r="23349" s="3" customFormat="1" x14ac:dyDescent="0.25"/>
    <row r="23350" s="3" customFormat="1" x14ac:dyDescent="0.25"/>
    <row r="23351" s="3" customFormat="1" x14ac:dyDescent="0.25"/>
    <row r="23352" s="3" customFormat="1" x14ac:dyDescent="0.25"/>
    <row r="23353" s="3" customFormat="1" x14ac:dyDescent="0.25"/>
    <row r="23354" s="3" customFormat="1" x14ac:dyDescent="0.25"/>
    <row r="23355" s="3" customFormat="1" x14ac:dyDescent="0.25"/>
    <row r="23356" s="3" customFormat="1" x14ac:dyDescent="0.25"/>
    <row r="23357" s="3" customFormat="1" x14ac:dyDescent="0.25"/>
    <row r="23358" s="3" customFormat="1" x14ac:dyDescent="0.25"/>
    <row r="23359" s="3" customFormat="1" x14ac:dyDescent="0.25"/>
    <row r="23360" s="3" customFormat="1" x14ac:dyDescent="0.25"/>
    <row r="23361" s="3" customFormat="1" x14ac:dyDescent="0.25"/>
    <row r="23362" s="3" customFormat="1" x14ac:dyDescent="0.25"/>
    <row r="23363" s="3" customFormat="1" x14ac:dyDescent="0.25"/>
    <row r="23364" s="3" customFormat="1" x14ac:dyDescent="0.25"/>
    <row r="23365" s="3" customFormat="1" x14ac:dyDescent="0.25"/>
    <row r="23366" s="3" customFormat="1" x14ac:dyDescent="0.25"/>
    <row r="23367" s="3" customFormat="1" x14ac:dyDescent="0.25"/>
    <row r="23368" s="3" customFormat="1" x14ac:dyDescent="0.25"/>
    <row r="23369" s="3" customFormat="1" x14ac:dyDescent="0.25"/>
    <row r="23370" s="3" customFormat="1" x14ac:dyDescent="0.25"/>
    <row r="23371" s="3" customFormat="1" x14ac:dyDescent="0.25"/>
    <row r="23372" s="3" customFormat="1" x14ac:dyDescent="0.25"/>
    <row r="23373" s="3" customFormat="1" x14ac:dyDescent="0.25"/>
    <row r="23374" s="3" customFormat="1" x14ac:dyDescent="0.25"/>
    <row r="23375" s="3" customFormat="1" x14ac:dyDescent="0.25"/>
    <row r="23376" s="3" customFormat="1" x14ac:dyDescent="0.25"/>
    <row r="23377" s="3" customFormat="1" x14ac:dyDescent="0.25"/>
    <row r="23378" s="3" customFormat="1" x14ac:dyDescent="0.25"/>
    <row r="23379" s="3" customFormat="1" x14ac:dyDescent="0.25"/>
    <row r="23380" s="3" customFormat="1" x14ac:dyDescent="0.25"/>
    <row r="23381" s="3" customFormat="1" x14ac:dyDescent="0.25"/>
    <row r="23382" s="3" customFormat="1" x14ac:dyDescent="0.25"/>
    <row r="23383" s="3" customFormat="1" x14ac:dyDescent="0.25"/>
    <row r="23384" s="3" customFormat="1" x14ac:dyDescent="0.25"/>
    <row r="23385" s="3" customFormat="1" x14ac:dyDescent="0.25"/>
    <row r="23386" s="3" customFormat="1" x14ac:dyDescent="0.25"/>
    <row r="23387" s="3" customFormat="1" x14ac:dyDescent="0.25"/>
    <row r="23388" s="3" customFormat="1" x14ac:dyDescent="0.25"/>
    <row r="23389" s="3" customFormat="1" x14ac:dyDescent="0.25"/>
    <row r="23390" s="3" customFormat="1" x14ac:dyDescent="0.25"/>
    <row r="23391" s="3" customFormat="1" x14ac:dyDescent="0.25"/>
    <row r="23392" s="3" customFormat="1" x14ac:dyDescent="0.25"/>
    <row r="23393" s="3" customFormat="1" x14ac:dyDescent="0.25"/>
    <row r="23394" s="3" customFormat="1" x14ac:dyDescent="0.25"/>
    <row r="23395" s="3" customFormat="1" x14ac:dyDescent="0.25"/>
    <row r="23396" s="3" customFormat="1" x14ac:dyDescent="0.25"/>
    <row r="23397" s="3" customFormat="1" x14ac:dyDescent="0.25"/>
    <row r="23398" s="3" customFormat="1" x14ac:dyDescent="0.25"/>
    <row r="23399" s="3" customFormat="1" x14ac:dyDescent="0.25"/>
    <row r="23400" s="3" customFormat="1" x14ac:dyDescent="0.25"/>
    <row r="23401" s="3" customFormat="1" x14ac:dyDescent="0.25"/>
    <row r="23402" s="3" customFormat="1" x14ac:dyDescent="0.25"/>
    <row r="23403" s="3" customFormat="1" x14ac:dyDescent="0.25"/>
    <row r="23404" s="3" customFormat="1" x14ac:dyDescent="0.25"/>
    <row r="23405" s="3" customFormat="1" x14ac:dyDescent="0.25"/>
    <row r="23406" s="3" customFormat="1" x14ac:dyDescent="0.25"/>
    <row r="23407" s="3" customFormat="1" x14ac:dyDescent="0.25"/>
    <row r="23408" s="3" customFormat="1" x14ac:dyDescent="0.25"/>
    <row r="23409" s="3" customFormat="1" x14ac:dyDescent="0.25"/>
    <row r="23410" s="3" customFormat="1" x14ac:dyDescent="0.25"/>
    <row r="23411" s="3" customFormat="1" x14ac:dyDescent="0.25"/>
    <row r="23412" s="3" customFormat="1" x14ac:dyDescent="0.25"/>
    <row r="23413" s="3" customFormat="1" x14ac:dyDescent="0.25"/>
    <row r="23414" s="3" customFormat="1" x14ac:dyDescent="0.25"/>
    <row r="23415" s="3" customFormat="1" x14ac:dyDescent="0.25"/>
    <row r="23416" s="3" customFormat="1" x14ac:dyDescent="0.25"/>
    <row r="23417" s="3" customFormat="1" x14ac:dyDescent="0.25"/>
    <row r="23418" s="3" customFormat="1" x14ac:dyDescent="0.25"/>
    <row r="23419" s="3" customFormat="1" x14ac:dyDescent="0.25"/>
    <row r="23420" s="3" customFormat="1" x14ac:dyDescent="0.25"/>
    <row r="23421" s="3" customFormat="1" x14ac:dyDescent="0.25"/>
    <row r="23422" s="3" customFormat="1" x14ac:dyDescent="0.25"/>
    <row r="23423" s="3" customFormat="1" x14ac:dyDescent="0.25"/>
    <row r="23424" s="3" customFormat="1" x14ac:dyDescent="0.25"/>
    <row r="23425" s="3" customFormat="1" x14ac:dyDescent="0.25"/>
    <row r="23426" s="3" customFormat="1" x14ac:dyDescent="0.25"/>
    <row r="23427" s="3" customFormat="1" x14ac:dyDescent="0.25"/>
    <row r="23428" s="3" customFormat="1" x14ac:dyDescent="0.25"/>
    <row r="23429" s="3" customFormat="1" x14ac:dyDescent="0.25"/>
    <row r="23430" s="3" customFormat="1" x14ac:dyDescent="0.25"/>
    <row r="23431" s="3" customFormat="1" x14ac:dyDescent="0.25"/>
    <row r="23432" s="3" customFormat="1" x14ac:dyDescent="0.25"/>
    <row r="23433" s="3" customFormat="1" x14ac:dyDescent="0.25"/>
    <row r="23434" s="3" customFormat="1" x14ac:dyDescent="0.25"/>
    <row r="23435" s="3" customFormat="1" x14ac:dyDescent="0.25"/>
    <row r="23436" s="3" customFormat="1" x14ac:dyDescent="0.25"/>
    <row r="23437" s="3" customFormat="1" x14ac:dyDescent="0.25"/>
    <row r="23438" s="3" customFormat="1" x14ac:dyDescent="0.25"/>
    <row r="23439" s="3" customFormat="1" x14ac:dyDescent="0.25"/>
    <row r="23440" s="3" customFormat="1" x14ac:dyDescent="0.25"/>
    <row r="23441" s="3" customFormat="1" x14ac:dyDescent="0.25"/>
    <row r="23442" s="3" customFormat="1" x14ac:dyDescent="0.25"/>
    <row r="23443" s="3" customFormat="1" x14ac:dyDescent="0.25"/>
    <row r="23444" s="3" customFormat="1" x14ac:dyDescent="0.25"/>
    <row r="23445" s="3" customFormat="1" x14ac:dyDescent="0.25"/>
    <row r="23446" s="3" customFormat="1" x14ac:dyDescent="0.25"/>
    <row r="23447" s="3" customFormat="1" x14ac:dyDescent="0.25"/>
    <row r="23448" s="3" customFormat="1" x14ac:dyDescent="0.25"/>
    <row r="23449" s="3" customFormat="1" x14ac:dyDescent="0.25"/>
    <row r="23450" s="3" customFormat="1" x14ac:dyDescent="0.25"/>
    <row r="23451" s="3" customFormat="1" x14ac:dyDescent="0.25"/>
    <row r="23452" s="3" customFormat="1" x14ac:dyDescent="0.25"/>
    <row r="23453" s="3" customFormat="1" x14ac:dyDescent="0.25"/>
    <row r="23454" s="3" customFormat="1" x14ac:dyDescent="0.25"/>
    <row r="23455" s="3" customFormat="1" x14ac:dyDescent="0.25"/>
    <row r="23456" s="3" customFormat="1" x14ac:dyDescent="0.25"/>
    <row r="23457" s="3" customFormat="1" x14ac:dyDescent="0.25"/>
    <row r="23458" s="3" customFormat="1" x14ac:dyDescent="0.25"/>
    <row r="23459" s="3" customFormat="1" x14ac:dyDescent="0.25"/>
    <row r="23460" s="3" customFormat="1" x14ac:dyDescent="0.25"/>
    <row r="23461" s="3" customFormat="1" x14ac:dyDescent="0.25"/>
    <row r="23462" s="3" customFormat="1" x14ac:dyDescent="0.25"/>
    <row r="23463" s="3" customFormat="1" x14ac:dyDescent="0.25"/>
    <row r="23464" s="3" customFormat="1" x14ac:dyDescent="0.25"/>
    <row r="23465" s="3" customFormat="1" x14ac:dyDescent="0.25"/>
    <row r="23466" s="3" customFormat="1" x14ac:dyDescent="0.25"/>
    <row r="23467" s="3" customFormat="1" x14ac:dyDescent="0.25"/>
    <row r="23468" s="3" customFormat="1" x14ac:dyDescent="0.25"/>
    <row r="23469" s="3" customFormat="1" x14ac:dyDescent="0.25"/>
    <row r="23470" s="3" customFormat="1" x14ac:dyDescent="0.25"/>
    <row r="23471" s="3" customFormat="1" x14ac:dyDescent="0.25"/>
    <row r="23472" s="3" customFormat="1" x14ac:dyDescent="0.25"/>
    <row r="23473" s="3" customFormat="1" x14ac:dyDescent="0.25"/>
    <row r="23474" s="3" customFormat="1" x14ac:dyDescent="0.25"/>
    <row r="23475" s="3" customFormat="1" x14ac:dyDescent="0.25"/>
    <row r="23476" s="3" customFormat="1" x14ac:dyDescent="0.25"/>
    <row r="23477" s="3" customFormat="1" x14ac:dyDescent="0.25"/>
    <row r="23478" s="3" customFormat="1" x14ac:dyDescent="0.25"/>
    <row r="23479" s="3" customFormat="1" x14ac:dyDescent="0.25"/>
    <row r="23480" s="3" customFormat="1" x14ac:dyDescent="0.25"/>
    <row r="23481" s="3" customFormat="1" x14ac:dyDescent="0.25"/>
    <row r="23482" s="3" customFormat="1" x14ac:dyDescent="0.25"/>
    <row r="23483" s="3" customFormat="1" x14ac:dyDescent="0.25"/>
    <row r="23484" s="3" customFormat="1" x14ac:dyDescent="0.25"/>
    <row r="23485" s="3" customFormat="1" x14ac:dyDescent="0.25"/>
    <row r="23486" s="3" customFormat="1" x14ac:dyDescent="0.25"/>
    <row r="23487" s="3" customFormat="1" x14ac:dyDescent="0.25"/>
    <row r="23488" s="3" customFormat="1" x14ac:dyDescent="0.25"/>
    <row r="23489" s="3" customFormat="1" x14ac:dyDescent="0.25"/>
    <row r="23490" s="3" customFormat="1" x14ac:dyDescent="0.25"/>
    <row r="23491" s="3" customFormat="1" x14ac:dyDescent="0.25"/>
    <row r="23492" s="3" customFormat="1" x14ac:dyDescent="0.25"/>
    <row r="23493" s="3" customFormat="1" x14ac:dyDescent="0.25"/>
    <row r="23494" s="3" customFormat="1" x14ac:dyDescent="0.25"/>
    <row r="23495" s="3" customFormat="1" x14ac:dyDescent="0.25"/>
    <row r="23496" s="3" customFormat="1" x14ac:dyDescent="0.25"/>
    <row r="23497" s="3" customFormat="1" x14ac:dyDescent="0.25"/>
    <row r="23498" s="3" customFormat="1" x14ac:dyDescent="0.25"/>
    <row r="23499" s="3" customFormat="1" x14ac:dyDescent="0.25"/>
    <row r="23500" s="3" customFormat="1" x14ac:dyDescent="0.25"/>
    <row r="23501" s="3" customFormat="1" x14ac:dyDescent="0.25"/>
    <row r="23502" s="3" customFormat="1" x14ac:dyDescent="0.25"/>
    <row r="23503" s="3" customFormat="1" x14ac:dyDescent="0.25"/>
    <row r="23504" s="3" customFormat="1" x14ac:dyDescent="0.25"/>
    <row r="23505" s="3" customFormat="1" x14ac:dyDescent="0.25"/>
    <row r="23506" s="3" customFormat="1" x14ac:dyDescent="0.25"/>
    <row r="23507" s="3" customFormat="1" x14ac:dyDescent="0.25"/>
    <row r="23508" s="3" customFormat="1" x14ac:dyDescent="0.25"/>
    <row r="23509" s="3" customFormat="1" x14ac:dyDescent="0.25"/>
    <row r="23510" s="3" customFormat="1" x14ac:dyDescent="0.25"/>
    <row r="23511" s="3" customFormat="1" x14ac:dyDescent="0.25"/>
    <row r="23512" s="3" customFormat="1" x14ac:dyDescent="0.25"/>
    <row r="23513" s="3" customFormat="1" x14ac:dyDescent="0.25"/>
    <row r="23514" s="3" customFormat="1" x14ac:dyDescent="0.25"/>
    <row r="23515" s="3" customFormat="1" x14ac:dyDescent="0.25"/>
    <row r="23516" s="3" customFormat="1" x14ac:dyDescent="0.25"/>
    <row r="23517" s="3" customFormat="1" x14ac:dyDescent="0.25"/>
    <row r="23518" s="3" customFormat="1" x14ac:dyDescent="0.25"/>
    <row r="23519" s="3" customFormat="1" x14ac:dyDescent="0.25"/>
    <row r="23520" s="3" customFormat="1" x14ac:dyDescent="0.25"/>
    <row r="23521" s="3" customFormat="1" x14ac:dyDescent="0.25"/>
    <row r="23522" s="3" customFormat="1" x14ac:dyDescent="0.25"/>
    <row r="23523" s="3" customFormat="1" x14ac:dyDescent="0.25"/>
    <row r="23524" s="3" customFormat="1" x14ac:dyDescent="0.25"/>
    <row r="23525" s="3" customFormat="1" x14ac:dyDescent="0.25"/>
    <row r="23526" s="3" customFormat="1" x14ac:dyDescent="0.25"/>
    <row r="23527" s="3" customFormat="1" x14ac:dyDescent="0.25"/>
    <row r="23528" s="3" customFormat="1" x14ac:dyDescent="0.25"/>
    <row r="23529" s="3" customFormat="1" x14ac:dyDescent="0.25"/>
    <row r="23530" s="3" customFormat="1" x14ac:dyDescent="0.25"/>
    <row r="23531" s="3" customFormat="1" x14ac:dyDescent="0.25"/>
    <row r="23532" s="3" customFormat="1" x14ac:dyDescent="0.25"/>
    <row r="23533" s="3" customFormat="1" x14ac:dyDescent="0.25"/>
    <row r="23534" s="3" customFormat="1" x14ac:dyDescent="0.25"/>
    <row r="23535" s="3" customFormat="1" x14ac:dyDescent="0.25"/>
    <row r="23536" s="3" customFormat="1" x14ac:dyDescent="0.25"/>
    <row r="23537" s="3" customFormat="1" x14ac:dyDescent="0.25"/>
    <row r="23538" s="3" customFormat="1" x14ac:dyDescent="0.25"/>
    <row r="23539" s="3" customFormat="1" x14ac:dyDescent="0.25"/>
    <row r="23540" s="3" customFormat="1" x14ac:dyDescent="0.25"/>
    <row r="23541" s="3" customFormat="1" x14ac:dyDescent="0.25"/>
    <row r="23542" s="3" customFormat="1" x14ac:dyDescent="0.25"/>
    <row r="23543" s="3" customFormat="1" x14ac:dyDescent="0.25"/>
    <row r="23544" s="3" customFormat="1" x14ac:dyDescent="0.25"/>
    <row r="23545" s="3" customFormat="1" x14ac:dyDescent="0.25"/>
    <row r="23546" s="3" customFormat="1" x14ac:dyDescent="0.25"/>
    <row r="23547" s="3" customFormat="1" x14ac:dyDescent="0.25"/>
    <row r="23548" s="3" customFormat="1" x14ac:dyDescent="0.25"/>
    <row r="23549" s="3" customFormat="1" x14ac:dyDescent="0.25"/>
    <row r="23550" s="3" customFormat="1" x14ac:dyDescent="0.25"/>
    <row r="23551" s="3" customFormat="1" x14ac:dyDescent="0.25"/>
    <row r="23552" s="3" customFormat="1" x14ac:dyDescent="0.25"/>
    <row r="23553" s="3" customFormat="1" x14ac:dyDescent="0.25"/>
    <row r="23554" s="3" customFormat="1" x14ac:dyDescent="0.25"/>
    <row r="23555" s="3" customFormat="1" x14ac:dyDescent="0.25"/>
    <row r="23556" s="3" customFormat="1" x14ac:dyDescent="0.25"/>
    <row r="23557" s="3" customFormat="1" x14ac:dyDescent="0.25"/>
    <row r="23558" s="3" customFormat="1" x14ac:dyDescent="0.25"/>
    <row r="23559" s="3" customFormat="1" x14ac:dyDescent="0.25"/>
    <row r="23560" s="3" customFormat="1" x14ac:dyDescent="0.25"/>
    <row r="23561" s="3" customFormat="1" x14ac:dyDescent="0.25"/>
    <row r="23562" s="3" customFormat="1" x14ac:dyDescent="0.25"/>
    <row r="23563" s="3" customFormat="1" x14ac:dyDescent="0.25"/>
    <row r="23564" s="3" customFormat="1" x14ac:dyDescent="0.25"/>
    <row r="23565" s="3" customFormat="1" x14ac:dyDescent="0.25"/>
    <row r="23566" s="3" customFormat="1" x14ac:dyDescent="0.25"/>
    <row r="23567" s="3" customFormat="1" x14ac:dyDescent="0.25"/>
    <row r="23568" s="3" customFormat="1" x14ac:dyDescent="0.25"/>
    <row r="23569" s="3" customFormat="1" x14ac:dyDescent="0.25"/>
    <row r="23570" s="3" customFormat="1" x14ac:dyDescent="0.25"/>
    <row r="23571" s="3" customFormat="1" x14ac:dyDescent="0.25"/>
    <row r="23572" s="3" customFormat="1" x14ac:dyDescent="0.25"/>
    <row r="23573" s="3" customFormat="1" x14ac:dyDescent="0.25"/>
    <row r="23574" s="3" customFormat="1" x14ac:dyDescent="0.25"/>
    <row r="23575" s="3" customFormat="1" x14ac:dyDescent="0.25"/>
    <row r="23576" s="3" customFormat="1" x14ac:dyDescent="0.25"/>
    <row r="23577" s="3" customFormat="1" x14ac:dyDescent="0.25"/>
    <row r="23578" s="3" customFormat="1" x14ac:dyDescent="0.25"/>
    <row r="23579" s="3" customFormat="1" x14ac:dyDescent="0.25"/>
    <row r="23580" s="3" customFormat="1" x14ac:dyDescent="0.25"/>
    <row r="23581" s="3" customFormat="1" x14ac:dyDescent="0.25"/>
    <row r="23582" s="3" customFormat="1" x14ac:dyDescent="0.25"/>
    <row r="23583" s="3" customFormat="1" x14ac:dyDescent="0.25"/>
    <row r="23584" s="3" customFormat="1" x14ac:dyDescent="0.25"/>
    <row r="23585" s="3" customFormat="1" x14ac:dyDescent="0.25"/>
    <row r="23586" s="3" customFormat="1" x14ac:dyDescent="0.25"/>
    <row r="23587" s="3" customFormat="1" x14ac:dyDescent="0.25"/>
    <row r="23588" s="3" customFormat="1" x14ac:dyDescent="0.25"/>
    <row r="23589" s="3" customFormat="1" x14ac:dyDescent="0.25"/>
    <row r="23590" s="3" customFormat="1" x14ac:dyDescent="0.25"/>
    <row r="23591" s="3" customFormat="1" x14ac:dyDescent="0.25"/>
    <row r="23592" s="3" customFormat="1" x14ac:dyDescent="0.25"/>
    <row r="23593" s="3" customFormat="1" x14ac:dyDescent="0.25"/>
    <row r="23594" s="3" customFormat="1" x14ac:dyDescent="0.25"/>
    <row r="23595" s="3" customFormat="1" x14ac:dyDescent="0.25"/>
    <row r="23596" s="3" customFormat="1" x14ac:dyDescent="0.25"/>
    <row r="23597" s="3" customFormat="1" x14ac:dyDescent="0.25"/>
    <row r="23598" s="3" customFormat="1" x14ac:dyDescent="0.25"/>
    <row r="23599" s="3" customFormat="1" x14ac:dyDescent="0.25"/>
    <row r="23600" s="3" customFormat="1" x14ac:dyDescent="0.25"/>
    <row r="23601" s="3" customFormat="1" x14ac:dyDescent="0.25"/>
    <row r="23602" s="3" customFormat="1" x14ac:dyDescent="0.25"/>
    <row r="23603" s="3" customFormat="1" x14ac:dyDescent="0.25"/>
    <row r="23604" s="3" customFormat="1" x14ac:dyDescent="0.25"/>
    <row r="23605" s="3" customFormat="1" x14ac:dyDescent="0.25"/>
    <row r="23606" s="3" customFormat="1" x14ac:dyDescent="0.25"/>
    <row r="23607" s="3" customFormat="1" x14ac:dyDescent="0.25"/>
    <row r="23608" s="3" customFormat="1" x14ac:dyDescent="0.25"/>
    <row r="23609" s="3" customFormat="1" x14ac:dyDescent="0.25"/>
    <row r="23610" s="3" customFormat="1" x14ac:dyDescent="0.25"/>
    <row r="23611" s="3" customFormat="1" x14ac:dyDescent="0.25"/>
    <row r="23612" s="3" customFormat="1" x14ac:dyDescent="0.25"/>
    <row r="23613" s="3" customFormat="1" x14ac:dyDescent="0.25"/>
    <row r="23614" s="3" customFormat="1" x14ac:dyDescent="0.25"/>
    <row r="23615" s="3" customFormat="1" x14ac:dyDescent="0.25"/>
    <row r="23616" s="3" customFormat="1" x14ac:dyDescent="0.25"/>
    <row r="23617" s="3" customFormat="1" x14ac:dyDescent="0.25"/>
    <row r="23618" s="3" customFormat="1" x14ac:dyDescent="0.25"/>
    <row r="23619" s="3" customFormat="1" x14ac:dyDescent="0.25"/>
    <row r="23620" s="3" customFormat="1" x14ac:dyDescent="0.25"/>
    <row r="23621" s="3" customFormat="1" x14ac:dyDescent="0.25"/>
    <row r="23622" s="3" customFormat="1" x14ac:dyDescent="0.25"/>
    <row r="23623" s="3" customFormat="1" x14ac:dyDescent="0.25"/>
    <row r="23624" s="3" customFormat="1" x14ac:dyDescent="0.25"/>
    <row r="23625" s="3" customFormat="1" x14ac:dyDescent="0.25"/>
    <row r="23626" s="3" customFormat="1" x14ac:dyDescent="0.25"/>
    <row r="23627" s="3" customFormat="1" x14ac:dyDescent="0.25"/>
    <row r="23628" s="3" customFormat="1" x14ac:dyDescent="0.25"/>
    <row r="23629" s="3" customFormat="1" x14ac:dyDescent="0.25"/>
    <row r="23630" s="3" customFormat="1" x14ac:dyDescent="0.25"/>
    <row r="23631" s="3" customFormat="1" x14ac:dyDescent="0.25"/>
    <row r="23632" s="3" customFormat="1" x14ac:dyDescent="0.25"/>
    <row r="23633" s="3" customFormat="1" x14ac:dyDescent="0.25"/>
    <row r="23634" s="3" customFormat="1" x14ac:dyDescent="0.25"/>
    <row r="23635" s="3" customFormat="1" x14ac:dyDescent="0.25"/>
    <row r="23636" s="3" customFormat="1" x14ac:dyDescent="0.25"/>
    <row r="23637" s="3" customFormat="1" x14ac:dyDescent="0.25"/>
    <row r="23638" s="3" customFormat="1" x14ac:dyDescent="0.25"/>
    <row r="23639" s="3" customFormat="1" x14ac:dyDescent="0.25"/>
    <row r="23640" s="3" customFormat="1" x14ac:dyDescent="0.25"/>
    <row r="23641" s="3" customFormat="1" x14ac:dyDescent="0.25"/>
    <row r="23642" s="3" customFormat="1" x14ac:dyDescent="0.25"/>
    <row r="23643" s="3" customFormat="1" x14ac:dyDescent="0.25"/>
    <row r="23644" s="3" customFormat="1" x14ac:dyDescent="0.25"/>
    <row r="23645" s="3" customFormat="1" x14ac:dyDescent="0.25"/>
    <row r="23646" s="3" customFormat="1" x14ac:dyDescent="0.25"/>
    <row r="23647" s="3" customFormat="1" x14ac:dyDescent="0.25"/>
    <row r="23648" s="3" customFormat="1" x14ac:dyDescent="0.25"/>
    <row r="23649" s="3" customFormat="1" x14ac:dyDescent="0.25"/>
    <row r="23650" s="3" customFormat="1" x14ac:dyDescent="0.25"/>
    <row r="23651" s="3" customFormat="1" x14ac:dyDescent="0.25"/>
    <row r="23652" s="3" customFormat="1" x14ac:dyDescent="0.25"/>
    <row r="23653" s="3" customFormat="1" x14ac:dyDescent="0.25"/>
    <row r="23654" s="3" customFormat="1" x14ac:dyDescent="0.25"/>
    <row r="23655" s="3" customFormat="1" x14ac:dyDescent="0.25"/>
    <row r="23656" s="3" customFormat="1" x14ac:dyDescent="0.25"/>
    <row r="23657" s="3" customFormat="1" x14ac:dyDescent="0.25"/>
    <row r="23658" s="3" customFormat="1" x14ac:dyDescent="0.25"/>
    <row r="23659" s="3" customFormat="1" x14ac:dyDescent="0.25"/>
    <row r="23660" s="3" customFormat="1" x14ac:dyDescent="0.25"/>
    <row r="23661" s="3" customFormat="1" x14ac:dyDescent="0.25"/>
    <row r="23662" s="3" customFormat="1" x14ac:dyDescent="0.25"/>
    <row r="23663" s="3" customFormat="1" x14ac:dyDescent="0.25"/>
    <row r="23664" s="3" customFormat="1" x14ac:dyDescent="0.25"/>
    <row r="23665" s="3" customFormat="1" x14ac:dyDescent="0.25"/>
    <row r="23666" s="3" customFormat="1" x14ac:dyDescent="0.25"/>
    <row r="23667" s="3" customFormat="1" x14ac:dyDescent="0.25"/>
    <row r="23668" s="3" customFormat="1" x14ac:dyDescent="0.25"/>
    <row r="23669" s="3" customFormat="1" x14ac:dyDescent="0.25"/>
    <row r="23670" s="3" customFormat="1" x14ac:dyDescent="0.25"/>
    <row r="23671" s="3" customFormat="1" x14ac:dyDescent="0.25"/>
    <row r="23672" s="3" customFormat="1" x14ac:dyDescent="0.25"/>
    <row r="23673" s="3" customFormat="1" x14ac:dyDescent="0.25"/>
    <row r="23674" s="3" customFormat="1" x14ac:dyDescent="0.25"/>
    <row r="23675" s="3" customFormat="1" x14ac:dyDescent="0.25"/>
    <row r="23676" s="3" customFormat="1" x14ac:dyDescent="0.25"/>
    <row r="23677" s="3" customFormat="1" x14ac:dyDescent="0.25"/>
    <row r="23678" s="3" customFormat="1" x14ac:dyDescent="0.25"/>
    <row r="23679" s="3" customFormat="1" x14ac:dyDescent="0.25"/>
    <row r="23680" s="3" customFormat="1" x14ac:dyDescent="0.25"/>
    <row r="23681" s="3" customFormat="1" x14ac:dyDescent="0.25"/>
    <row r="23682" s="3" customFormat="1" x14ac:dyDescent="0.25"/>
    <row r="23683" s="3" customFormat="1" x14ac:dyDescent="0.25"/>
    <row r="23684" s="3" customFormat="1" x14ac:dyDescent="0.25"/>
    <row r="23685" s="3" customFormat="1" x14ac:dyDescent="0.25"/>
    <row r="23686" s="3" customFormat="1" x14ac:dyDescent="0.25"/>
    <row r="23687" s="3" customFormat="1" x14ac:dyDescent="0.25"/>
    <row r="23688" s="3" customFormat="1" x14ac:dyDescent="0.25"/>
    <row r="23689" s="3" customFormat="1" x14ac:dyDescent="0.25"/>
    <row r="23690" s="3" customFormat="1" x14ac:dyDescent="0.25"/>
    <row r="23691" s="3" customFormat="1" x14ac:dyDescent="0.25"/>
    <row r="23692" s="3" customFormat="1" x14ac:dyDescent="0.25"/>
    <row r="23693" s="3" customFormat="1" x14ac:dyDescent="0.25"/>
    <row r="23694" s="3" customFormat="1" x14ac:dyDescent="0.25"/>
    <row r="23695" s="3" customFormat="1" x14ac:dyDescent="0.25"/>
    <row r="23696" s="3" customFormat="1" x14ac:dyDescent="0.25"/>
    <row r="23697" s="3" customFormat="1" x14ac:dyDescent="0.25"/>
    <row r="23698" s="3" customFormat="1" x14ac:dyDescent="0.25"/>
    <row r="23699" s="3" customFormat="1" x14ac:dyDescent="0.25"/>
    <row r="23700" s="3" customFormat="1" x14ac:dyDescent="0.25"/>
    <row r="23701" s="3" customFormat="1" x14ac:dyDescent="0.25"/>
    <row r="23702" s="3" customFormat="1" x14ac:dyDescent="0.25"/>
    <row r="23703" s="3" customFormat="1" x14ac:dyDescent="0.25"/>
    <row r="23704" s="3" customFormat="1" x14ac:dyDescent="0.25"/>
    <row r="23705" s="3" customFormat="1" x14ac:dyDescent="0.25"/>
    <row r="23706" s="3" customFormat="1" x14ac:dyDescent="0.25"/>
    <row r="23707" s="3" customFormat="1" x14ac:dyDescent="0.25"/>
    <row r="23708" s="3" customFormat="1" x14ac:dyDescent="0.25"/>
    <row r="23709" s="3" customFormat="1" x14ac:dyDescent="0.25"/>
    <row r="23710" s="3" customFormat="1" x14ac:dyDescent="0.25"/>
    <row r="23711" s="3" customFormat="1" x14ac:dyDescent="0.25"/>
    <row r="23712" s="3" customFormat="1" x14ac:dyDescent="0.25"/>
    <row r="23713" s="3" customFormat="1" x14ac:dyDescent="0.25"/>
    <row r="23714" s="3" customFormat="1" x14ac:dyDescent="0.25"/>
    <row r="23715" s="3" customFormat="1" x14ac:dyDescent="0.25"/>
    <row r="23716" s="3" customFormat="1" x14ac:dyDescent="0.25"/>
    <row r="23717" s="3" customFormat="1" x14ac:dyDescent="0.25"/>
    <row r="23718" s="3" customFormat="1" x14ac:dyDescent="0.25"/>
    <row r="23719" s="3" customFormat="1" x14ac:dyDescent="0.25"/>
    <row r="23720" s="3" customFormat="1" x14ac:dyDescent="0.25"/>
    <row r="23721" s="3" customFormat="1" x14ac:dyDescent="0.25"/>
    <row r="23722" s="3" customFormat="1" x14ac:dyDescent="0.25"/>
    <row r="23723" s="3" customFormat="1" x14ac:dyDescent="0.25"/>
    <row r="23724" s="3" customFormat="1" x14ac:dyDescent="0.25"/>
    <row r="23725" s="3" customFormat="1" x14ac:dyDescent="0.25"/>
    <row r="23726" s="3" customFormat="1" x14ac:dyDescent="0.25"/>
    <row r="23727" s="3" customFormat="1" x14ac:dyDescent="0.25"/>
    <row r="23728" s="3" customFormat="1" x14ac:dyDescent="0.25"/>
    <row r="23729" s="3" customFormat="1" x14ac:dyDescent="0.25"/>
    <row r="23730" s="3" customFormat="1" x14ac:dyDescent="0.25"/>
    <row r="23731" s="3" customFormat="1" x14ac:dyDescent="0.25"/>
    <row r="23732" s="3" customFormat="1" x14ac:dyDescent="0.25"/>
    <row r="23733" s="3" customFormat="1" x14ac:dyDescent="0.25"/>
    <row r="23734" s="3" customFormat="1" x14ac:dyDescent="0.25"/>
    <row r="23735" s="3" customFormat="1" x14ac:dyDescent="0.25"/>
    <row r="23736" s="3" customFormat="1" x14ac:dyDescent="0.25"/>
    <row r="23737" s="3" customFormat="1" x14ac:dyDescent="0.25"/>
    <row r="23738" s="3" customFormat="1" x14ac:dyDescent="0.25"/>
    <row r="23739" s="3" customFormat="1" x14ac:dyDescent="0.25"/>
    <row r="23740" s="3" customFormat="1" x14ac:dyDescent="0.25"/>
    <row r="23741" s="3" customFormat="1" x14ac:dyDescent="0.25"/>
    <row r="23742" s="3" customFormat="1" x14ac:dyDescent="0.25"/>
    <row r="23743" s="3" customFormat="1" x14ac:dyDescent="0.25"/>
    <row r="23744" s="3" customFormat="1" x14ac:dyDescent="0.25"/>
    <row r="23745" s="3" customFormat="1" x14ac:dyDescent="0.25"/>
    <row r="23746" s="3" customFormat="1" x14ac:dyDescent="0.25"/>
    <row r="23747" s="3" customFormat="1" x14ac:dyDescent="0.25"/>
    <row r="23748" s="3" customFormat="1" x14ac:dyDescent="0.25"/>
    <row r="23749" s="3" customFormat="1" x14ac:dyDescent="0.25"/>
    <row r="23750" s="3" customFormat="1" x14ac:dyDescent="0.25"/>
    <row r="23751" s="3" customFormat="1" x14ac:dyDescent="0.25"/>
    <row r="23752" s="3" customFormat="1" x14ac:dyDescent="0.25"/>
    <row r="23753" s="3" customFormat="1" x14ac:dyDescent="0.25"/>
    <row r="23754" s="3" customFormat="1" x14ac:dyDescent="0.25"/>
    <row r="23755" s="3" customFormat="1" x14ac:dyDescent="0.25"/>
    <row r="23756" s="3" customFormat="1" x14ac:dyDescent="0.25"/>
    <row r="23757" s="3" customFormat="1" x14ac:dyDescent="0.25"/>
    <row r="23758" s="3" customFormat="1" x14ac:dyDescent="0.25"/>
    <row r="23759" s="3" customFormat="1" x14ac:dyDescent="0.25"/>
    <row r="23760" s="3" customFormat="1" x14ac:dyDescent="0.25"/>
    <row r="23761" s="3" customFormat="1" x14ac:dyDescent="0.25"/>
    <row r="23762" s="3" customFormat="1" x14ac:dyDescent="0.25"/>
    <row r="23763" s="3" customFormat="1" x14ac:dyDescent="0.25"/>
    <row r="23764" s="3" customFormat="1" x14ac:dyDescent="0.25"/>
    <row r="23765" s="3" customFormat="1" x14ac:dyDescent="0.25"/>
    <row r="23766" s="3" customFormat="1" x14ac:dyDescent="0.25"/>
    <row r="23767" s="3" customFormat="1" x14ac:dyDescent="0.25"/>
    <row r="23768" s="3" customFormat="1" x14ac:dyDescent="0.25"/>
    <row r="23769" s="3" customFormat="1" x14ac:dyDescent="0.25"/>
    <row r="23770" s="3" customFormat="1" x14ac:dyDescent="0.25"/>
    <row r="23771" s="3" customFormat="1" x14ac:dyDescent="0.25"/>
    <row r="23772" s="3" customFormat="1" x14ac:dyDescent="0.25"/>
    <row r="23773" s="3" customFormat="1" x14ac:dyDescent="0.25"/>
    <row r="23774" s="3" customFormat="1" x14ac:dyDescent="0.25"/>
    <row r="23775" s="3" customFormat="1" x14ac:dyDescent="0.25"/>
    <row r="23776" s="3" customFormat="1" x14ac:dyDescent="0.25"/>
    <row r="23777" s="3" customFormat="1" x14ac:dyDescent="0.25"/>
    <row r="23778" s="3" customFormat="1" x14ac:dyDescent="0.25"/>
    <row r="23779" s="3" customFormat="1" x14ac:dyDescent="0.25"/>
    <row r="23780" s="3" customFormat="1" x14ac:dyDescent="0.25"/>
    <row r="23781" s="3" customFormat="1" x14ac:dyDescent="0.25"/>
    <row r="23782" s="3" customFormat="1" x14ac:dyDescent="0.25"/>
    <row r="23783" s="3" customFormat="1" x14ac:dyDescent="0.25"/>
    <row r="23784" s="3" customFormat="1" x14ac:dyDescent="0.25"/>
    <row r="23785" s="3" customFormat="1" x14ac:dyDescent="0.25"/>
    <row r="23786" s="3" customFormat="1" x14ac:dyDescent="0.25"/>
    <row r="23787" s="3" customFormat="1" x14ac:dyDescent="0.25"/>
    <row r="23788" s="3" customFormat="1" x14ac:dyDescent="0.25"/>
    <row r="23789" s="3" customFormat="1" x14ac:dyDescent="0.25"/>
    <row r="23790" s="3" customFormat="1" x14ac:dyDescent="0.25"/>
    <row r="23791" s="3" customFormat="1" x14ac:dyDescent="0.25"/>
    <row r="23792" s="3" customFormat="1" x14ac:dyDescent="0.25"/>
    <row r="23793" s="3" customFormat="1" x14ac:dyDescent="0.25"/>
    <row r="23794" s="3" customFormat="1" x14ac:dyDescent="0.25"/>
    <row r="23795" s="3" customFormat="1" x14ac:dyDescent="0.25"/>
    <row r="23796" s="3" customFormat="1" x14ac:dyDescent="0.25"/>
    <row r="23797" s="3" customFormat="1" x14ac:dyDescent="0.25"/>
    <row r="23798" s="3" customFormat="1" x14ac:dyDescent="0.25"/>
    <row r="23799" s="3" customFormat="1" x14ac:dyDescent="0.25"/>
    <row r="23800" s="3" customFormat="1" x14ac:dyDescent="0.25"/>
    <row r="23801" s="3" customFormat="1" x14ac:dyDescent="0.25"/>
    <row r="23802" s="3" customFormat="1" x14ac:dyDescent="0.25"/>
    <row r="23803" s="3" customFormat="1" x14ac:dyDescent="0.25"/>
    <row r="23804" s="3" customFormat="1" x14ac:dyDescent="0.25"/>
    <row r="23805" s="3" customFormat="1" x14ac:dyDescent="0.25"/>
    <row r="23806" s="3" customFormat="1" x14ac:dyDescent="0.25"/>
    <row r="23807" s="3" customFormat="1" x14ac:dyDescent="0.25"/>
    <row r="23808" s="3" customFormat="1" x14ac:dyDescent="0.25"/>
    <row r="23809" s="3" customFormat="1" x14ac:dyDescent="0.25"/>
    <row r="23810" s="3" customFormat="1" x14ac:dyDescent="0.25"/>
    <row r="23811" s="3" customFormat="1" x14ac:dyDescent="0.25"/>
    <row r="23812" s="3" customFormat="1" x14ac:dyDescent="0.25"/>
    <row r="23813" s="3" customFormat="1" x14ac:dyDescent="0.25"/>
    <row r="23814" s="3" customFormat="1" x14ac:dyDescent="0.25"/>
    <row r="23815" s="3" customFormat="1" x14ac:dyDescent="0.25"/>
    <row r="23816" s="3" customFormat="1" x14ac:dyDescent="0.25"/>
    <row r="23817" s="3" customFormat="1" x14ac:dyDescent="0.25"/>
    <row r="23818" s="3" customFormat="1" x14ac:dyDescent="0.25"/>
    <row r="23819" s="3" customFormat="1" x14ac:dyDescent="0.25"/>
    <row r="23820" s="3" customFormat="1" x14ac:dyDescent="0.25"/>
    <row r="23821" s="3" customFormat="1" x14ac:dyDescent="0.25"/>
    <row r="23822" s="3" customFormat="1" x14ac:dyDescent="0.25"/>
    <row r="23823" s="3" customFormat="1" x14ac:dyDescent="0.25"/>
    <row r="23824" s="3" customFormat="1" x14ac:dyDescent="0.25"/>
    <row r="23825" s="3" customFormat="1" x14ac:dyDescent="0.25"/>
    <row r="23826" s="3" customFormat="1" x14ac:dyDescent="0.25"/>
    <row r="23827" s="3" customFormat="1" x14ac:dyDescent="0.25"/>
    <row r="23828" s="3" customFormat="1" x14ac:dyDescent="0.25"/>
    <row r="23829" s="3" customFormat="1" x14ac:dyDescent="0.25"/>
    <row r="23830" s="3" customFormat="1" x14ac:dyDescent="0.25"/>
    <row r="23831" s="3" customFormat="1" x14ac:dyDescent="0.25"/>
    <row r="23832" s="3" customFormat="1" x14ac:dyDescent="0.25"/>
    <row r="23833" s="3" customFormat="1" x14ac:dyDescent="0.25"/>
    <row r="23834" s="3" customFormat="1" x14ac:dyDescent="0.25"/>
    <row r="23835" s="3" customFormat="1" x14ac:dyDescent="0.25"/>
    <row r="23836" s="3" customFormat="1" x14ac:dyDescent="0.25"/>
    <row r="23837" s="3" customFormat="1" x14ac:dyDescent="0.25"/>
    <row r="23838" s="3" customFormat="1" x14ac:dyDescent="0.25"/>
    <row r="23839" s="3" customFormat="1" x14ac:dyDescent="0.25"/>
    <row r="23840" s="3" customFormat="1" x14ac:dyDescent="0.25"/>
    <row r="23841" s="3" customFormat="1" x14ac:dyDescent="0.25"/>
    <row r="23842" s="3" customFormat="1" x14ac:dyDescent="0.25"/>
    <row r="23843" s="3" customFormat="1" x14ac:dyDescent="0.25"/>
    <row r="23844" s="3" customFormat="1" x14ac:dyDescent="0.25"/>
    <row r="23845" s="3" customFormat="1" x14ac:dyDescent="0.25"/>
    <row r="23846" s="3" customFormat="1" x14ac:dyDescent="0.25"/>
    <row r="23847" s="3" customFormat="1" x14ac:dyDescent="0.25"/>
    <row r="23848" s="3" customFormat="1" x14ac:dyDescent="0.25"/>
    <row r="23849" s="3" customFormat="1" x14ac:dyDescent="0.25"/>
    <row r="23850" s="3" customFormat="1" x14ac:dyDescent="0.25"/>
    <row r="23851" s="3" customFormat="1" x14ac:dyDescent="0.25"/>
    <row r="23852" s="3" customFormat="1" x14ac:dyDescent="0.25"/>
    <row r="23853" s="3" customFormat="1" x14ac:dyDescent="0.25"/>
    <row r="23854" s="3" customFormat="1" x14ac:dyDescent="0.25"/>
    <row r="23855" s="3" customFormat="1" x14ac:dyDescent="0.25"/>
    <row r="23856" s="3" customFormat="1" x14ac:dyDescent="0.25"/>
    <row r="23857" s="3" customFormat="1" x14ac:dyDescent="0.25"/>
    <row r="23858" s="3" customFormat="1" x14ac:dyDescent="0.25"/>
    <row r="23859" s="3" customFormat="1" x14ac:dyDescent="0.25"/>
    <row r="23860" s="3" customFormat="1" x14ac:dyDescent="0.25"/>
    <row r="23861" s="3" customFormat="1" x14ac:dyDescent="0.25"/>
    <row r="23862" s="3" customFormat="1" x14ac:dyDescent="0.25"/>
    <row r="23863" s="3" customFormat="1" x14ac:dyDescent="0.25"/>
    <row r="23864" s="3" customFormat="1" x14ac:dyDescent="0.25"/>
    <row r="23865" s="3" customFormat="1" x14ac:dyDescent="0.25"/>
    <row r="23866" s="3" customFormat="1" x14ac:dyDescent="0.25"/>
    <row r="23867" s="3" customFormat="1" x14ac:dyDescent="0.25"/>
    <row r="23868" s="3" customFormat="1" x14ac:dyDescent="0.25"/>
    <row r="23869" s="3" customFormat="1" x14ac:dyDescent="0.25"/>
    <row r="23870" s="3" customFormat="1" x14ac:dyDescent="0.25"/>
    <row r="23871" s="3" customFormat="1" x14ac:dyDescent="0.25"/>
    <row r="23872" s="3" customFormat="1" x14ac:dyDescent="0.25"/>
    <row r="23873" s="3" customFormat="1" x14ac:dyDescent="0.25"/>
    <row r="23874" s="3" customFormat="1" x14ac:dyDescent="0.25"/>
    <row r="23875" s="3" customFormat="1" x14ac:dyDescent="0.25"/>
    <row r="23876" s="3" customFormat="1" x14ac:dyDescent="0.25"/>
    <row r="23877" s="3" customFormat="1" x14ac:dyDescent="0.25"/>
    <row r="23878" s="3" customFormat="1" x14ac:dyDescent="0.25"/>
    <row r="23879" s="3" customFormat="1" x14ac:dyDescent="0.25"/>
    <row r="23880" s="3" customFormat="1" x14ac:dyDescent="0.25"/>
    <row r="23881" s="3" customFormat="1" x14ac:dyDescent="0.25"/>
    <row r="23882" s="3" customFormat="1" x14ac:dyDescent="0.25"/>
    <row r="23883" s="3" customFormat="1" x14ac:dyDescent="0.25"/>
    <row r="23884" s="3" customFormat="1" x14ac:dyDescent="0.25"/>
    <row r="23885" s="3" customFormat="1" x14ac:dyDescent="0.25"/>
    <row r="23886" s="3" customFormat="1" x14ac:dyDescent="0.25"/>
    <row r="23887" s="3" customFormat="1" x14ac:dyDescent="0.25"/>
    <row r="23888" s="3" customFormat="1" x14ac:dyDescent="0.25"/>
    <row r="23889" s="3" customFormat="1" x14ac:dyDescent="0.25"/>
    <row r="23890" s="3" customFormat="1" x14ac:dyDescent="0.25"/>
    <row r="23891" s="3" customFormat="1" x14ac:dyDescent="0.25"/>
    <row r="23892" s="3" customFormat="1" x14ac:dyDescent="0.25"/>
    <row r="23893" s="3" customFormat="1" x14ac:dyDescent="0.25"/>
    <row r="23894" s="3" customFormat="1" x14ac:dyDescent="0.25"/>
    <row r="23895" s="3" customFormat="1" x14ac:dyDescent="0.25"/>
    <row r="23896" s="3" customFormat="1" x14ac:dyDescent="0.25"/>
    <row r="23897" s="3" customFormat="1" x14ac:dyDescent="0.25"/>
    <row r="23898" s="3" customFormat="1" x14ac:dyDescent="0.25"/>
    <row r="23899" s="3" customFormat="1" x14ac:dyDescent="0.25"/>
    <row r="23900" s="3" customFormat="1" x14ac:dyDescent="0.25"/>
    <row r="23901" s="3" customFormat="1" x14ac:dyDescent="0.25"/>
    <row r="23902" s="3" customFormat="1" x14ac:dyDescent="0.25"/>
    <row r="23903" s="3" customFormat="1" x14ac:dyDescent="0.25"/>
    <row r="23904" s="3" customFormat="1" x14ac:dyDescent="0.25"/>
    <row r="23905" s="3" customFormat="1" x14ac:dyDescent="0.25"/>
    <row r="23906" s="3" customFormat="1" x14ac:dyDescent="0.25"/>
    <row r="23907" s="3" customFormat="1" x14ac:dyDescent="0.25"/>
    <row r="23908" s="3" customFormat="1" x14ac:dyDescent="0.25"/>
    <row r="23909" s="3" customFormat="1" x14ac:dyDescent="0.25"/>
    <row r="23910" s="3" customFormat="1" x14ac:dyDescent="0.25"/>
    <row r="23911" s="3" customFormat="1" x14ac:dyDescent="0.25"/>
    <row r="23912" s="3" customFormat="1" x14ac:dyDescent="0.25"/>
    <row r="23913" s="3" customFormat="1" x14ac:dyDescent="0.25"/>
    <row r="23914" s="3" customFormat="1" x14ac:dyDescent="0.25"/>
    <row r="23915" s="3" customFormat="1" x14ac:dyDescent="0.25"/>
    <row r="23916" s="3" customFormat="1" x14ac:dyDescent="0.25"/>
    <row r="23917" s="3" customFormat="1" x14ac:dyDescent="0.25"/>
    <row r="23918" s="3" customFormat="1" x14ac:dyDescent="0.25"/>
    <row r="23919" s="3" customFormat="1" x14ac:dyDescent="0.25"/>
    <row r="23920" s="3" customFormat="1" x14ac:dyDescent="0.25"/>
    <row r="23921" s="3" customFormat="1" x14ac:dyDescent="0.25"/>
    <row r="23922" s="3" customFormat="1" x14ac:dyDescent="0.25"/>
    <row r="23923" s="3" customFormat="1" x14ac:dyDescent="0.25"/>
    <row r="23924" s="3" customFormat="1" x14ac:dyDescent="0.25"/>
    <row r="23925" s="3" customFormat="1" x14ac:dyDescent="0.25"/>
    <row r="23926" s="3" customFormat="1" x14ac:dyDescent="0.25"/>
    <row r="23927" s="3" customFormat="1" x14ac:dyDescent="0.25"/>
    <row r="23928" s="3" customFormat="1" x14ac:dyDescent="0.25"/>
    <row r="23929" s="3" customFormat="1" x14ac:dyDescent="0.25"/>
    <row r="23930" s="3" customFormat="1" x14ac:dyDescent="0.25"/>
    <row r="23931" s="3" customFormat="1" x14ac:dyDescent="0.25"/>
    <row r="23932" s="3" customFormat="1" x14ac:dyDescent="0.25"/>
    <row r="23933" s="3" customFormat="1" x14ac:dyDescent="0.25"/>
    <row r="23934" s="3" customFormat="1" x14ac:dyDescent="0.25"/>
    <row r="23935" s="3" customFormat="1" x14ac:dyDescent="0.25"/>
    <row r="23936" s="3" customFormat="1" x14ac:dyDescent="0.25"/>
    <row r="23937" s="3" customFormat="1" x14ac:dyDescent="0.25"/>
    <row r="23938" s="3" customFormat="1" x14ac:dyDescent="0.25"/>
    <row r="23939" s="3" customFormat="1" x14ac:dyDescent="0.25"/>
    <row r="23940" s="3" customFormat="1" x14ac:dyDescent="0.25"/>
    <row r="23941" s="3" customFormat="1" x14ac:dyDescent="0.25"/>
    <row r="23942" s="3" customFormat="1" x14ac:dyDescent="0.25"/>
    <row r="23943" s="3" customFormat="1" x14ac:dyDescent="0.25"/>
    <row r="23944" s="3" customFormat="1" x14ac:dyDescent="0.25"/>
    <row r="23945" s="3" customFormat="1" x14ac:dyDescent="0.25"/>
    <row r="23946" s="3" customFormat="1" x14ac:dyDescent="0.25"/>
    <row r="23947" s="3" customFormat="1" x14ac:dyDescent="0.25"/>
    <row r="23948" s="3" customFormat="1" x14ac:dyDescent="0.25"/>
    <row r="23949" s="3" customFormat="1" x14ac:dyDescent="0.25"/>
    <row r="23950" s="3" customFormat="1" x14ac:dyDescent="0.25"/>
    <row r="23951" s="3" customFormat="1" x14ac:dyDescent="0.25"/>
    <row r="23952" s="3" customFormat="1" x14ac:dyDescent="0.25"/>
    <row r="23953" s="3" customFormat="1" x14ac:dyDescent="0.25"/>
    <row r="23954" s="3" customFormat="1" x14ac:dyDescent="0.25"/>
    <row r="23955" s="3" customFormat="1" x14ac:dyDescent="0.25"/>
    <row r="23956" s="3" customFormat="1" x14ac:dyDescent="0.25"/>
    <row r="23957" s="3" customFormat="1" x14ac:dyDescent="0.25"/>
    <row r="23958" s="3" customFormat="1" x14ac:dyDescent="0.25"/>
    <row r="23959" s="3" customFormat="1" x14ac:dyDescent="0.25"/>
    <row r="23960" s="3" customFormat="1" x14ac:dyDescent="0.25"/>
    <row r="23961" s="3" customFormat="1" x14ac:dyDescent="0.25"/>
    <row r="23962" s="3" customFormat="1" x14ac:dyDescent="0.25"/>
    <row r="23963" s="3" customFormat="1" x14ac:dyDescent="0.25"/>
    <row r="23964" s="3" customFormat="1" x14ac:dyDescent="0.25"/>
    <row r="23965" s="3" customFormat="1" x14ac:dyDescent="0.25"/>
    <row r="23966" s="3" customFormat="1" x14ac:dyDescent="0.25"/>
    <row r="23967" s="3" customFormat="1" x14ac:dyDescent="0.25"/>
    <row r="23968" s="3" customFormat="1" x14ac:dyDescent="0.25"/>
    <row r="23969" s="3" customFormat="1" x14ac:dyDescent="0.25"/>
    <row r="23970" s="3" customFormat="1" x14ac:dyDescent="0.25"/>
    <row r="23971" s="3" customFormat="1" x14ac:dyDescent="0.25"/>
    <row r="23972" s="3" customFormat="1" x14ac:dyDescent="0.25"/>
    <row r="23973" s="3" customFormat="1" x14ac:dyDescent="0.25"/>
    <row r="23974" s="3" customFormat="1" x14ac:dyDescent="0.25"/>
    <row r="23975" s="3" customFormat="1" x14ac:dyDescent="0.25"/>
    <row r="23976" s="3" customFormat="1" x14ac:dyDescent="0.25"/>
    <row r="23977" s="3" customFormat="1" x14ac:dyDescent="0.25"/>
    <row r="23978" s="3" customFormat="1" x14ac:dyDescent="0.25"/>
    <row r="23979" s="3" customFormat="1" x14ac:dyDescent="0.25"/>
    <row r="23980" s="3" customFormat="1" x14ac:dyDescent="0.25"/>
    <row r="23981" s="3" customFormat="1" x14ac:dyDescent="0.25"/>
    <row r="23982" s="3" customFormat="1" x14ac:dyDescent="0.25"/>
    <row r="23983" s="3" customFormat="1" x14ac:dyDescent="0.25"/>
    <row r="23984" s="3" customFormat="1" x14ac:dyDescent="0.25"/>
    <row r="23985" s="3" customFormat="1" x14ac:dyDescent="0.25"/>
    <row r="23986" s="3" customFormat="1" x14ac:dyDescent="0.25"/>
    <row r="23987" s="3" customFormat="1" x14ac:dyDescent="0.25"/>
    <row r="23988" s="3" customFormat="1" x14ac:dyDescent="0.25"/>
    <row r="23989" s="3" customFormat="1" x14ac:dyDescent="0.25"/>
    <row r="23990" s="3" customFormat="1" x14ac:dyDescent="0.25"/>
    <row r="23991" s="3" customFormat="1" x14ac:dyDescent="0.25"/>
    <row r="23992" s="3" customFormat="1" x14ac:dyDescent="0.25"/>
    <row r="23993" s="3" customFormat="1" x14ac:dyDescent="0.25"/>
    <row r="23994" s="3" customFormat="1" x14ac:dyDescent="0.25"/>
    <row r="23995" s="3" customFormat="1" x14ac:dyDescent="0.25"/>
    <row r="23996" s="3" customFormat="1" x14ac:dyDescent="0.25"/>
    <row r="23997" s="3" customFormat="1" x14ac:dyDescent="0.25"/>
    <row r="23998" s="3" customFormat="1" x14ac:dyDescent="0.25"/>
    <row r="23999" s="3" customFormat="1" x14ac:dyDescent="0.25"/>
    <row r="24000" s="3" customFormat="1" x14ac:dyDescent="0.25"/>
    <row r="24001" s="3" customFormat="1" x14ac:dyDescent="0.25"/>
    <row r="24002" s="3" customFormat="1" x14ac:dyDescent="0.25"/>
    <row r="24003" s="3" customFormat="1" x14ac:dyDescent="0.25"/>
    <row r="24004" s="3" customFormat="1" x14ac:dyDescent="0.25"/>
    <row r="24005" s="3" customFormat="1" x14ac:dyDescent="0.25"/>
    <row r="24006" s="3" customFormat="1" x14ac:dyDescent="0.25"/>
    <row r="24007" s="3" customFormat="1" x14ac:dyDescent="0.25"/>
    <row r="24008" s="3" customFormat="1" x14ac:dyDescent="0.25"/>
    <row r="24009" s="3" customFormat="1" x14ac:dyDescent="0.25"/>
    <row r="24010" s="3" customFormat="1" x14ac:dyDescent="0.25"/>
    <row r="24011" s="3" customFormat="1" x14ac:dyDescent="0.25"/>
    <row r="24012" s="3" customFormat="1" x14ac:dyDescent="0.25"/>
    <row r="24013" s="3" customFormat="1" x14ac:dyDescent="0.25"/>
    <row r="24014" s="3" customFormat="1" x14ac:dyDescent="0.25"/>
    <row r="24015" s="3" customFormat="1" x14ac:dyDescent="0.25"/>
    <row r="24016" s="3" customFormat="1" x14ac:dyDescent="0.25"/>
    <row r="24017" s="3" customFormat="1" x14ac:dyDescent="0.25"/>
    <row r="24018" s="3" customFormat="1" x14ac:dyDescent="0.25"/>
    <row r="24019" s="3" customFormat="1" x14ac:dyDescent="0.25"/>
    <row r="24020" s="3" customFormat="1" x14ac:dyDescent="0.25"/>
    <row r="24021" s="3" customFormat="1" x14ac:dyDescent="0.25"/>
    <row r="24022" s="3" customFormat="1" x14ac:dyDescent="0.25"/>
    <row r="24023" s="3" customFormat="1" x14ac:dyDescent="0.25"/>
    <row r="24024" s="3" customFormat="1" x14ac:dyDescent="0.25"/>
    <row r="24025" s="3" customFormat="1" x14ac:dyDescent="0.25"/>
    <row r="24026" s="3" customFormat="1" x14ac:dyDescent="0.25"/>
    <row r="24027" s="3" customFormat="1" x14ac:dyDescent="0.25"/>
    <row r="24028" s="3" customFormat="1" x14ac:dyDescent="0.25"/>
    <row r="24029" s="3" customFormat="1" x14ac:dyDescent="0.25"/>
    <row r="24030" s="3" customFormat="1" x14ac:dyDescent="0.25"/>
    <row r="24031" s="3" customFormat="1" x14ac:dyDescent="0.25"/>
    <row r="24032" s="3" customFormat="1" x14ac:dyDescent="0.25"/>
    <row r="24033" s="3" customFormat="1" x14ac:dyDescent="0.25"/>
    <row r="24034" s="3" customFormat="1" x14ac:dyDescent="0.25"/>
    <row r="24035" s="3" customFormat="1" x14ac:dyDescent="0.25"/>
    <row r="24036" s="3" customFormat="1" x14ac:dyDescent="0.25"/>
    <row r="24037" s="3" customFormat="1" x14ac:dyDescent="0.25"/>
    <row r="24038" s="3" customFormat="1" x14ac:dyDescent="0.25"/>
    <row r="24039" s="3" customFormat="1" x14ac:dyDescent="0.25"/>
    <row r="24040" s="3" customFormat="1" x14ac:dyDescent="0.25"/>
    <row r="24041" s="3" customFormat="1" x14ac:dyDescent="0.25"/>
    <row r="24042" s="3" customFormat="1" x14ac:dyDescent="0.25"/>
    <row r="24043" s="3" customFormat="1" x14ac:dyDescent="0.25"/>
    <row r="24044" s="3" customFormat="1" x14ac:dyDescent="0.25"/>
    <row r="24045" s="3" customFormat="1" x14ac:dyDescent="0.25"/>
    <row r="24046" s="3" customFormat="1" x14ac:dyDescent="0.25"/>
    <row r="24047" s="3" customFormat="1" x14ac:dyDescent="0.25"/>
    <row r="24048" s="3" customFormat="1" x14ac:dyDescent="0.25"/>
    <row r="24049" s="3" customFormat="1" x14ac:dyDescent="0.25"/>
    <row r="24050" s="3" customFormat="1" x14ac:dyDescent="0.25"/>
    <row r="24051" s="3" customFormat="1" x14ac:dyDescent="0.25"/>
    <row r="24052" s="3" customFormat="1" x14ac:dyDescent="0.25"/>
    <row r="24053" s="3" customFormat="1" x14ac:dyDescent="0.25"/>
    <row r="24054" s="3" customFormat="1" x14ac:dyDescent="0.25"/>
    <row r="24055" s="3" customFormat="1" x14ac:dyDescent="0.25"/>
    <row r="24056" s="3" customFormat="1" x14ac:dyDescent="0.25"/>
    <row r="24057" s="3" customFormat="1" x14ac:dyDescent="0.25"/>
    <row r="24058" s="3" customFormat="1" x14ac:dyDescent="0.25"/>
    <row r="24059" s="3" customFormat="1" x14ac:dyDescent="0.25"/>
    <row r="24060" s="3" customFormat="1" x14ac:dyDescent="0.25"/>
    <row r="24061" s="3" customFormat="1" x14ac:dyDescent="0.25"/>
    <row r="24062" s="3" customFormat="1" x14ac:dyDescent="0.25"/>
    <row r="24063" s="3" customFormat="1" x14ac:dyDescent="0.25"/>
    <row r="24064" s="3" customFormat="1" x14ac:dyDescent="0.25"/>
    <row r="24065" s="3" customFormat="1" x14ac:dyDescent="0.25"/>
    <row r="24066" s="3" customFormat="1" x14ac:dyDescent="0.25"/>
    <row r="24067" s="3" customFormat="1" x14ac:dyDescent="0.25"/>
    <row r="24068" s="3" customFormat="1" x14ac:dyDescent="0.25"/>
    <row r="24069" s="3" customFormat="1" x14ac:dyDescent="0.25"/>
    <row r="24070" s="3" customFormat="1" x14ac:dyDescent="0.25"/>
    <row r="24071" s="3" customFormat="1" x14ac:dyDescent="0.25"/>
    <row r="24072" s="3" customFormat="1" x14ac:dyDescent="0.25"/>
    <row r="24073" s="3" customFormat="1" x14ac:dyDescent="0.25"/>
    <row r="24074" s="3" customFormat="1" x14ac:dyDescent="0.25"/>
    <row r="24075" s="3" customFormat="1" x14ac:dyDescent="0.25"/>
    <row r="24076" s="3" customFormat="1" x14ac:dyDescent="0.25"/>
    <row r="24077" s="3" customFormat="1" x14ac:dyDescent="0.25"/>
    <row r="24078" s="3" customFormat="1" x14ac:dyDescent="0.25"/>
    <row r="24079" s="3" customFormat="1" x14ac:dyDescent="0.25"/>
    <row r="24080" s="3" customFormat="1" x14ac:dyDescent="0.25"/>
    <row r="24081" s="3" customFormat="1" x14ac:dyDescent="0.25"/>
    <row r="24082" s="3" customFormat="1" x14ac:dyDescent="0.25"/>
    <row r="24083" s="3" customFormat="1" x14ac:dyDescent="0.25"/>
    <row r="24084" s="3" customFormat="1" x14ac:dyDescent="0.25"/>
    <row r="24085" s="3" customFormat="1" x14ac:dyDescent="0.25"/>
    <row r="24086" s="3" customFormat="1" x14ac:dyDescent="0.25"/>
    <row r="24087" s="3" customFormat="1" x14ac:dyDescent="0.25"/>
    <row r="24088" s="3" customFormat="1" x14ac:dyDescent="0.25"/>
    <row r="24089" s="3" customFormat="1" x14ac:dyDescent="0.25"/>
    <row r="24090" s="3" customFormat="1" x14ac:dyDescent="0.25"/>
    <row r="24091" s="3" customFormat="1" x14ac:dyDescent="0.25"/>
    <row r="24092" s="3" customFormat="1" x14ac:dyDescent="0.25"/>
    <row r="24093" s="3" customFormat="1" x14ac:dyDescent="0.25"/>
    <row r="24094" s="3" customFormat="1" x14ac:dyDescent="0.25"/>
    <row r="24095" s="3" customFormat="1" x14ac:dyDescent="0.25"/>
    <row r="24096" s="3" customFormat="1" x14ac:dyDescent="0.25"/>
    <row r="24097" s="3" customFormat="1" x14ac:dyDescent="0.25"/>
    <row r="24098" s="3" customFormat="1" x14ac:dyDescent="0.25"/>
    <row r="24099" s="3" customFormat="1" x14ac:dyDescent="0.25"/>
    <row r="24100" s="3" customFormat="1" x14ac:dyDescent="0.25"/>
    <row r="24101" s="3" customFormat="1" x14ac:dyDescent="0.25"/>
    <row r="24102" s="3" customFormat="1" x14ac:dyDescent="0.25"/>
    <row r="24103" s="3" customFormat="1" x14ac:dyDescent="0.25"/>
    <row r="24104" s="3" customFormat="1" x14ac:dyDescent="0.25"/>
    <row r="24105" s="3" customFormat="1" x14ac:dyDescent="0.25"/>
    <row r="24106" s="3" customFormat="1" x14ac:dyDescent="0.25"/>
    <row r="24107" s="3" customFormat="1" x14ac:dyDescent="0.25"/>
    <row r="24108" s="3" customFormat="1" x14ac:dyDescent="0.25"/>
    <row r="24109" s="3" customFormat="1" x14ac:dyDescent="0.25"/>
    <row r="24110" s="3" customFormat="1" x14ac:dyDescent="0.25"/>
    <row r="24111" s="3" customFormat="1" x14ac:dyDescent="0.25"/>
    <row r="24112" s="3" customFormat="1" x14ac:dyDescent="0.25"/>
    <row r="24113" s="3" customFormat="1" x14ac:dyDescent="0.25"/>
    <row r="24114" s="3" customFormat="1" x14ac:dyDescent="0.25"/>
    <row r="24115" s="3" customFormat="1" x14ac:dyDescent="0.25"/>
    <row r="24116" s="3" customFormat="1" x14ac:dyDescent="0.25"/>
    <row r="24117" s="3" customFormat="1" x14ac:dyDescent="0.25"/>
    <row r="24118" s="3" customFormat="1" x14ac:dyDescent="0.25"/>
    <row r="24119" s="3" customFormat="1" x14ac:dyDescent="0.25"/>
    <row r="24120" s="3" customFormat="1" x14ac:dyDescent="0.25"/>
    <row r="24121" s="3" customFormat="1" x14ac:dyDescent="0.25"/>
    <row r="24122" s="3" customFormat="1" x14ac:dyDescent="0.25"/>
    <row r="24123" s="3" customFormat="1" x14ac:dyDescent="0.25"/>
    <row r="24124" s="3" customFormat="1" x14ac:dyDescent="0.25"/>
    <row r="24125" s="3" customFormat="1" x14ac:dyDescent="0.25"/>
    <row r="24126" s="3" customFormat="1" x14ac:dyDescent="0.25"/>
    <row r="24127" s="3" customFormat="1" x14ac:dyDescent="0.25"/>
    <row r="24128" s="3" customFormat="1" x14ac:dyDescent="0.25"/>
    <row r="24129" s="3" customFormat="1" x14ac:dyDescent="0.25"/>
    <row r="24130" s="3" customFormat="1" x14ac:dyDescent="0.25"/>
    <row r="24131" s="3" customFormat="1" x14ac:dyDescent="0.25"/>
    <row r="24132" s="3" customFormat="1" x14ac:dyDescent="0.25"/>
    <row r="24133" s="3" customFormat="1" x14ac:dyDescent="0.25"/>
    <row r="24134" s="3" customFormat="1" x14ac:dyDescent="0.25"/>
    <row r="24135" s="3" customFormat="1" x14ac:dyDescent="0.25"/>
    <row r="24136" s="3" customFormat="1" x14ac:dyDescent="0.25"/>
    <row r="24137" s="3" customFormat="1" x14ac:dyDescent="0.25"/>
    <row r="24138" s="3" customFormat="1" x14ac:dyDescent="0.25"/>
    <row r="24139" s="3" customFormat="1" x14ac:dyDescent="0.25"/>
    <row r="24140" s="3" customFormat="1" x14ac:dyDescent="0.25"/>
    <row r="24141" s="3" customFormat="1" x14ac:dyDescent="0.25"/>
    <row r="24142" s="3" customFormat="1" x14ac:dyDescent="0.25"/>
    <row r="24143" s="3" customFormat="1" x14ac:dyDescent="0.25"/>
    <row r="24144" s="3" customFormat="1" x14ac:dyDescent="0.25"/>
    <row r="24145" s="3" customFormat="1" x14ac:dyDescent="0.25"/>
    <row r="24146" s="3" customFormat="1" x14ac:dyDescent="0.25"/>
    <row r="24147" s="3" customFormat="1" x14ac:dyDescent="0.25"/>
    <row r="24148" s="3" customFormat="1" x14ac:dyDescent="0.25"/>
    <row r="24149" s="3" customFormat="1" x14ac:dyDescent="0.25"/>
    <row r="24150" s="3" customFormat="1" x14ac:dyDescent="0.25"/>
    <row r="24151" s="3" customFormat="1" x14ac:dyDescent="0.25"/>
    <row r="24152" s="3" customFormat="1" x14ac:dyDescent="0.25"/>
    <row r="24153" s="3" customFormat="1" x14ac:dyDescent="0.25"/>
    <row r="24154" s="3" customFormat="1" x14ac:dyDescent="0.25"/>
    <row r="24155" s="3" customFormat="1" x14ac:dyDescent="0.25"/>
    <row r="24156" s="3" customFormat="1" x14ac:dyDescent="0.25"/>
    <row r="24157" s="3" customFormat="1" x14ac:dyDescent="0.25"/>
    <row r="24158" s="3" customFormat="1" x14ac:dyDescent="0.25"/>
    <row r="24159" s="3" customFormat="1" x14ac:dyDescent="0.25"/>
    <row r="24160" s="3" customFormat="1" x14ac:dyDescent="0.25"/>
    <row r="24161" s="3" customFormat="1" x14ac:dyDescent="0.25"/>
    <row r="24162" s="3" customFormat="1" x14ac:dyDescent="0.25"/>
    <row r="24163" s="3" customFormat="1" x14ac:dyDescent="0.25"/>
    <row r="24164" s="3" customFormat="1" x14ac:dyDescent="0.25"/>
    <row r="24165" s="3" customFormat="1" x14ac:dyDescent="0.25"/>
    <row r="24166" s="3" customFormat="1" x14ac:dyDescent="0.25"/>
    <row r="24167" s="3" customFormat="1" x14ac:dyDescent="0.25"/>
    <row r="24168" s="3" customFormat="1" x14ac:dyDescent="0.25"/>
    <row r="24169" s="3" customFormat="1" x14ac:dyDescent="0.25"/>
    <row r="24170" s="3" customFormat="1" x14ac:dyDescent="0.25"/>
    <row r="24171" s="3" customFormat="1" x14ac:dyDescent="0.25"/>
    <row r="24172" s="3" customFormat="1" x14ac:dyDescent="0.25"/>
    <row r="24173" s="3" customFormat="1" x14ac:dyDescent="0.25"/>
    <row r="24174" s="3" customFormat="1" x14ac:dyDescent="0.25"/>
    <row r="24175" s="3" customFormat="1" x14ac:dyDescent="0.25"/>
    <row r="24176" s="3" customFormat="1" x14ac:dyDescent="0.25"/>
    <row r="24177" s="3" customFormat="1" x14ac:dyDescent="0.25"/>
    <row r="24178" s="3" customFormat="1" x14ac:dyDescent="0.25"/>
    <row r="24179" s="3" customFormat="1" x14ac:dyDescent="0.25"/>
    <row r="24180" s="3" customFormat="1" x14ac:dyDescent="0.25"/>
    <row r="24181" s="3" customFormat="1" x14ac:dyDescent="0.25"/>
    <row r="24182" s="3" customFormat="1" x14ac:dyDescent="0.25"/>
    <row r="24183" s="3" customFormat="1" x14ac:dyDescent="0.25"/>
    <row r="24184" s="3" customFormat="1" x14ac:dyDescent="0.25"/>
    <row r="24185" s="3" customFormat="1" x14ac:dyDescent="0.25"/>
    <row r="24186" s="3" customFormat="1" x14ac:dyDescent="0.25"/>
    <row r="24187" s="3" customFormat="1" x14ac:dyDescent="0.25"/>
    <row r="24188" s="3" customFormat="1" x14ac:dyDescent="0.25"/>
    <row r="24189" s="3" customFormat="1" x14ac:dyDescent="0.25"/>
    <row r="24190" s="3" customFormat="1" x14ac:dyDescent="0.25"/>
    <row r="24191" s="3" customFormat="1" x14ac:dyDescent="0.25"/>
    <row r="24192" s="3" customFormat="1" x14ac:dyDescent="0.25"/>
    <row r="24193" s="3" customFormat="1" x14ac:dyDescent="0.25"/>
    <row r="24194" s="3" customFormat="1" x14ac:dyDescent="0.25"/>
    <row r="24195" s="3" customFormat="1" x14ac:dyDescent="0.25"/>
    <row r="24196" s="3" customFormat="1" x14ac:dyDescent="0.25"/>
    <row r="24197" s="3" customFormat="1" x14ac:dyDescent="0.25"/>
    <row r="24198" s="3" customFormat="1" x14ac:dyDescent="0.25"/>
    <row r="24199" s="3" customFormat="1" x14ac:dyDescent="0.25"/>
    <row r="24200" s="3" customFormat="1" x14ac:dyDescent="0.25"/>
    <row r="24201" s="3" customFormat="1" x14ac:dyDescent="0.25"/>
    <row r="24202" s="3" customFormat="1" x14ac:dyDescent="0.25"/>
    <row r="24203" s="3" customFormat="1" x14ac:dyDescent="0.25"/>
    <row r="24204" s="3" customFormat="1" x14ac:dyDescent="0.25"/>
    <row r="24205" s="3" customFormat="1" x14ac:dyDescent="0.25"/>
    <row r="24206" s="3" customFormat="1" x14ac:dyDescent="0.25"/>
    <row r="24207" s="3" customFormat="1" x14ac:dyDescent="0.25"/>
    <row r="24208" s="3" customFormat="1" x14ac:dyDescent="0.25"/>
    <row r="24209" s="3" customFormat="1" x14ac:dyDescent="0.25"/>
    <row r="24210" s="3" customFormat="1" x14ac:dyDescent="0.25"/>
    <row r="24211" s="3" customFormat="1" x14ac:dyDescent="0.25"/>
    <row r="24212" s="3" customFormat="1" x14ac:dyDescent="0.25"/>
    <row r="24213" s="3" customFormat="1" x14ac:dyDescent="0.25"/>
    <row r="24214" s="3" customFormat="1" x14ac:dyDescent="0.25"/>
    <row r="24215" s="3" customFormat="1" x14ac:dyDescent="0.25"/>
    <row r="24216" s="3" customFormat="1" x14ac:dyDescent="0.25"/>
    <row r="24217" s="3" customFormat="1" x14ac:dyDescent="0.25"/>
    <row r="24218" s="3" customFormat="1" x14ac:dyDescent="0.25"/>
    <row r="24219" s="3" customFormat="1" x14ac:dyDescent="0.25"/>
    <row r="24220" s="3" customFormat="1" x14ac:dyDescent="0.25"/>
    <row r="24221" s="3" customFormat="1" x14ac:dyDescent="0.25"/>
    <row r="24222" s="3" customFormat="1" x14ac:dyDescent="0.25"/>
    <row r="24223" s="3" customFormat="1" x14ac:dyDescent="0.25"/>
    <row r="24224" s="3" customFormat="1" x14ac:dyDescent="0.25"/>
    <row r="24225" s="3" customFormat="1" x14ac:dyDescent="0.25"/>
    <row r="24226" s="3" customFormat="1" x14ac:dyDescent="0.25"/>
    <row r="24227" s="3" customFormat="1" x14ac:dyDescent="0.25"/>
    <row r="24228" s="3" customFormat="1" x14ac:dyDescent="0.25"/>
    <row r="24229" s="3" customFormat="1" x14ac:dyDescent="0.25"/>
    <row r="24230" s="3" customFormat="1" x14ac:dyDescent="0.25"/>
    <row r="24231" s="3" customFormat="1" x14ac:dyDescent="0.25"/>
    <row r="24232" s="3" customFormat="1" x14ac:dyDescent="0.25"/>
    <row r="24233" s="3" customFormat="1" x14ac:dyDescent="0.25"/>
    <row r="24234" s="3" customFormat="1" x14ac:dyDescent="0.25"/>
    <row r="24235" s="3" customFormat="1" x14ac:dyDescent="0.25"/>
    <row r="24236" s="3" customFormat="1" x14ac:dyDescent="0.25"/>
    <row r="24237" s="3" customFormat="1" x14ac:dyDescent="0.25"/>
    <row r="24238" s="3" customFormat="1" x14ac:dyDescent="0.25"/>
    <row r="24239" s="3" customFormat="1" x14ac:dyDescent="0.25"/>
    <row r="24240" s="3" customFormat="1" x14ac:dyDescent="0.25"/>
    <row r="24241" s="3" customFormat="1" x14ac:dyDescent="0.25"/>
    <row r="24242" s="3" customFormat="1" x14ac:dyDescent="0.25"/>
    <row r="24243" s="3" customFormat="1" x14ac:dyDescent="0.25"/>
    <row r="24244" s="3" customFormat="1" x14ac:dyDescent="0.25"/>
    <row r="24245" s="3" customFormat="1" x14ac:dyDescent="0.25"/>
    <row r="24246" s="3" customFormat="1" x14ac:dyDescent="0.25"/>
    <row r="24247" s="3" customFormat="1" x14ac:dyDescent="0.25"/>
    <row r="24248" s="3" customFormat="1" x14ac:dyDescent="0.25"/>
    <row r="24249" s="3" customFormat="1" x14ac:dyDescent="0.25"/>
    <row r="24250" s="3" customFormat="1" x14ac:dyDescent="0.25"/>
    <row r="24251" s="3" customFormat="1" x14ac:dyDescent="0.25"/>
    <row r="24252" s="3" customFormat="1" x14ac:dyDescent="0.25"/>
    <row r="24253" s="3" customFormat="1" x14ac:dyDescent="0.25"/>
    <row r="24254" s="3" customFormat="1" x14ac:dyDescent="0.25"/>
    <row r="24255" s="3" customFormat="1" x14ac:dyDescent="0.25"/>
    <row r="24256" s="3" customFormat="1" x14ac:dyDescent="0.25"/>
    <row r="24257" s="3" customFormat="1" x14ac:dyDescent="0.25"/>
    <row r="24258" s="3" customFormat="1" x14ac:dyDescent="0.25"/>
    <row r="24259" s="3" customFormat="1" x14ac:dyDescent="0.25"/>
    <row r="24260" s="3" customFormat="1" x14ac:dyDescent="0.25"/>
    <row r="24261" s="3" customFormat="1" x14ac:dyDescent="0.25"/>
    <row r="24262" s="3" customFormat="1" x14ac:dyDescent="0.25"/>
    <row r="24263" s="3" customFormat="1" x14ac:dyDescent="0.25"/>
    <row r="24264" s="3" customFormat="1" x14ac:dyDescent="0.25"/>
    <row r="24265" s="3" customFormat="1" x14ac:dyDescent="0.25"/>
    <row r="24266" s="3" customFormat="1" x14ac:dyDescent="0.25"/>
    <row r="24267" s="3" customFormat="1" x14ac:dyDescent="0.25"/>
    <row r="24268" s="3" customFormat="1" x14ac:dyDescent="0.25"/>
    <row r="24269" s="3" customFormat="1" x14ac:dyDescent="0.25"/>
    <row r="24270" s="3" customFormat="1" x14ac:dyDescent="0.25"/>
    <row r="24271" s="3" customFormat="1" x14ac:dyDescent="0.25"/>
    <row r="24272" s="3" customFormat="1" x14ac:dyDescent="0.25"/>
    <row r="24273" s="3" customFormat="1" x14ac:dyDescent="0.25"/>
    <row r="24274" s="3" customFormat="1" x14ac:dyDescent="0.25"/>
    <row r="24275" s="3" customFormat="1" x14ac:dyDescent="0.25"/>
    <row r="24276" s="3" customFormat="1" x14ac:dyDescent="0.25"/>
    <row r="24277" s="3" customFormat="1" x14ac:dyDescent="0.25"/>
    <row r="24278" s="3" customFormat="1" x14ac:dyDescent="0.25"/>
    <row r="24279" s="3" customFormat="1" x14ac:dyDescent="0.25"/>
    <row r="24280" s="3" customFormat="1" x14ac:dyDescent="0.25"/>
    <row r="24281" s="3" customFormat="1" x14ac:dyDescent="0.25"/>
    <row r="24282" s="3" customFormat="1" x14ac:dyDescent="0.25"/>
    <row r="24283" s="3" customFormat="1" x14ac:dyDescent="0.25"/>
    <row r="24284" s="3" customFormat="1" x14ac:dyDescent="0.25"/>
    <row r="24285" s="3" customFormat="1" x14ac:dyDescent="0.25"/>
    <row r="24286" s="3" customFormat="1" x14ac:dyDescent="0.25"/>
    <row r="24287" s="3" customFormat="1" x14ac:dyDescent="0.25"/>
    <row r="24288" s="3" customFormat="1" x14ac:dyDescent="0.25"/>
    <row r="24289" s="3" customFormat="1" x14ac:dyDescent="0.25"/>
    <row r="24290" s="3" customFormat="1" x14ac:dyDescent="0.25"/>
    <row r="24291" s="3" customFormat="1" x14ac:dyDescent="0.25"/>
    <row r="24292" s="3" customFormat="1" x14ac:dyDescent="0.25"/>
    <row r="24293" s="3" customFormat="1" x14ac:dyDescent="0.25"/>
    <row r="24294" s="3" customFormat="1" x14ac:dyDescent="0.25"/>
    <row r="24295" s="3" customFormat="1" x14ac:dyDescent="0.25"/>
    <row r="24296" s="3" customFormat="1" x14ac:dyDescent="0.25"/>
    <row r="24297" s="3" customFormat="1" x14ac:dyDescent="0.25"/>
    <row r="24298" s="3" customFormat="1" x14ac:dyDescent="0.25"/>
    <row r="24299" s="3" customFormat="1" x14ac:dyDescent="0.25"/>
    <row r="24300" s="3" customFormat="1" x14ac:dyDescent="0.25"/>
    <row r="24301" s="3" customFormat="1" x14ac:dyDescent="0.25"/>
    <row r="24302" s="3" customFormat="1" x14ac:dyDescent="0.25"/>
    <row r="24303" s="3" customFormat="1" x14ac:dyDescent="0.25"/>
    <row r="24304" s="3" customFormat="1" x14ac:dyDescent="0.25"/>
    <row r="24305" s="3" customFormat="1" x14ac:dyDescent="0.25"/>
    <row r="24306" s="3" customFormat="1" x14ac:dyDescent="0.25"/>
    <row r="24307" s="3" customFormat="1" x14ac:dyDescent="0.25"/>
    <row r="24308" s="3" customFormat="1" x14ac:dyDescent="0.25"/>
    <row r="24309" s="3" customFormat="1" x14ac:dyDescent="0.25"/>
    <row r="24310" s="3" customFormat="1" x14ac:dyDescent="0.25"/>
    <row r="24311" s="3" customFormat="1" x14ac:dyDescent="0.25"/>
    <row r="24312" s="3" customFormat="1" x14ac:dyDescent="0.25"/>
    <row r="24313" s="3" customFormat="1" x14ac:dyDescent="0.25"/>
    <row r="24314" s="3" customFormat="1" x14ac:dyDescent="0.25"/>
    <row r="24315" s="3" customFormat="1" x14ac:dyDescent="0.25"/>
    <row r="24316" s="3" customFormat="1" x14ac:dyDescent="0.25"/>
    <row r="24317" s="3" customFormat="1" x14ac:dyDescent="0.25"/>
    <row r="24318" s="3" customFormat="1" x14ac:dyDescent="0.25"/>
    <row r="24319" s="3" customFormat="1" x14ac:dyDescent="0.25"/>
    <row r="24320" s="3" customFormat="1" x14ac:dyDescent="0.25"/>
    <row r="24321" s="3" customFormat="1" x14ac:dyDescent="0.25"/>
    <row r="24322" s="3" customFormat="1" x14ac:dyDescent="0.25"/>
    <row r="24323" s="3" customFormat="1" x14ac:dyDescent="0.25"/>
    <row r="24324" s="3" customFormat="1" x14ac:dyDescent="0.25"/>
    <row r="24325" s="3" customFormat="1" x14ac:dyDescent="0.25"/>
    <row r="24326" s="3" customFormat="1" x14ac:dyDescent="0.25"/>
    <row r="24327" s="3" customFormat="1" x14ac:dyDescent="0.25"/>
    <row r="24328" s="3" customFormat="1" x14ac:dyDescent="0.25"/>
    <row r="24329" s="3" customFormat="1" x14ac:dyDescent="0.25"/>
    <row r="24330" s="3" customFormat="1" x14ac:dyDescent="0.25"/>
    <row r="24331" s="3" customFormat="1" x14ac:dyDescent="0.25"/>
    <row r="24332" s="3" customFormat="1" x14ac:dyDescent="0.25"/>
    <row r="24333" s="3" customFormat="1" x14ac:dyDescent="0.25"/>
    <row r="24334" s="3" customFormat="1" x14ac:dyDescent="0.25"/>
    <row r="24335" s="3" customFormat="1" x14ac:dyDescent="0.25"/>
    <row r="24336" s="3" customFormat="1" x14ac:dyDescent="0.25"/>
    <row r="24337" s="3" customFormat="1" x14ac:dyDescent="0.25"/>
    <row r="24338" s="3" customFormat="1" x14ac:dyDescent="0.25"/>
    <row r="24339" s="3" customFormat="1" x14ac:dyDescent="0.25"/>
    <row r="24340" s="3" customFormat="1" x14ac:dyDescent="0.25"/>
    <row r="24341" s="3" customFormat="1" x14ac:dyDescent="0.25"/>
    <row r="24342" s="3" customFormat="1" x14ac:dyDescent="0.25"/>
    <row r="24343" s="3" customFormat="1" x14ac:dyDescent="0.25"/>
    <row r="24344" s="3" customFormat="1" x14ac:dyDescent="0.25"/>
    <row r="24345" s="3" customFormat="1" x14ac:dyDescent="0.25"/>
    <row r="24346" s="3" customFormat="1" x14ac:dyDescent="0.25"/>
    <row r="24347" s="3" customFormat="1" x14ac:dyDescent="0.25"/>
    <row r="24348" s="3" customFormat="1" x14ac:dyDescent="0.25"/>
    <row r="24349" s="3" customFormat="1" x14ac:dyDescent="0.25"/>
    <row r="24350" s="3" customFormat="1" x14ac:dyDescent="0.25"/>
    <row r="24351" s="3" customFormat="1" x14ac:dyDescent="0.25"/>
    <row r="24352" s="3" customFormat="1" x14ac:dyDescent="0.25"/>
    <row r="24353" s="3" customFormat="1" x14ac:dyDescent="0.25"/>
    <row r="24354" s="3" customFormat="1" x14ac:dyDescent="0.25"/>
    <row r="24355" s="3" customFormat="1" x14ac:dyDescent="0.25"/>
    <row r="24356" s="3" customFormat="1" x14ac:dyDescent="0.25"/>
    <row r="24357" s="3" customFormat="1" x14ac:dyDescent="0.25"/>
    <row r="24358" s="3" customFormat="1" x14ac:dyDescent="0.25"/>
    <row r="24359" s="3" customFormat="1" x14ac:dyDescent="0.25"/>
    <row r="24360" s="3" customFormat="1" x14ac:dyDescent="0.25"/>
    <row r="24361" s="3" customFormat="1" x14ac:dyDescent="0.25"/>
    <row r="24362" s="3" customFormat="1" x14ac:dyDescent="0.25"/>
    <row r="24363" s="3" customFormat="1" x14ac:dyDescent="0.25"/>
    <row r="24364" s="3" customFormat="1" x14ac:dyDescent="0.25"/>
    <row r="24365" s="3" customFormat="1" x14ac:dyDescent="0.25"/>
    <row r="24366" s="3" customFormat="1" x14ac:dyDescent="0.25"/>
    <row r="24367" s="3" customFormat="1" x14ac:dyDescent="0.25"/>
    <row r="24368" s="3" customFormat="1" x14ac:dyDescent="0.25"/>
    <row r="24369" s="3" customFormat="1" x14ac:dyDescent="0.25"/>
    <row r="24370" s="3" customFormat="1" x14ac:dyDescent="0.25"/>
    <row r="24371" s="3" customFormat="1" x14ac:dyDescent="0.25"/>
    <row r="24372" s="3" customFormat="1" x14ac:dyDescent="0.25"/>
    <row r="24373" s="3" customFormat="1" x14ac:dyDescent="0.25"/>
    <row r="24374" s="3" customFormat="1" x14ac:dyDescent="0.25"/>
    <row r="24375" s="3" customFormat="1" x14ac:dyDescent="0.25"/>
    <row r="24376" s="3" customFormat="1" x14ac:dyDescent="0.25"/>
    <row r="24377" s="3" customFormat="1" x14ac:dyDescent="0.25"/>
    <row r="24378" s="3" customFormat="1" x14ac:dyDescent="0.25"/>
    <row r="24379" s="3" customFormat="1" x14ac:dyDescent="0.25"/>
    <row r="24380" s="3" customFormat="1" x14ac:dyDescent="0.25"/>
    <row r="24381" s="3" customFormat="1" x14ac:dyDescent="0.25"/>
    <row r="24382" s="3" customFormat="1" x14ac:dyDescent="0.25"/>
    <row r="24383" s="3" customFormat="1" x14ac:dyDescent="0.25"/>
    <row r="24384" s="3" customFormat="1" x14ac:dyDescent="0.25"/>
    <row r="24385" s="3" customFormat="1" x14ac:dyDescent="0.25"/>
    <row r="24386" s="3" customFormat="1" x14ac:dyDescent="0.25"/>
    <row r="24387" s="3" customFormat="1" x14ac:dyDescent="0.25"/>
    <row r="24388" s="3" customFormat="1" x14ac:dyDescent="0.25"/>
    <row r="24389" s="3" customFormat="1" x14ac:dyDescent="0.25"/>
    <row r="24390" s="3" customFormat="1" x14ac:dyDescent="0.25"/>
    <row r="24391" s="3" customFormat="1" x14ac:dyDescent="0.25"/>
    <row r="24392" s="3" customFormat="1" x14ac:dyDescent="0.25"/>
    <row r="24393" s="3" customFormat="1" x14ac:dyDescent="0.25"/>
    <row r="24394" s="3" customFormat="1" x14ac:dyDescent="0.25"/>
    <row r="24395" s="3" customFormat="1" x14ac:dyDescent="0.25"/>
    <row r="24396" s="3" customFormat="1" x14ac:dyDescent="0.25"/>
    <row r="24397" s="3" customFormat="1" x14ac:dyDescent="0.25"/>
    <row r="24398" s="3" customFormat="1" x14ac:dyDescent="0.25"/>
    <row r="24399" s="3" customFormat="1" x14ac:dyDescent="0.25"/>
    <row r="24400" s="3" customFormat="1" x14ac:dyDescent="0.25"/>
    <row r="24401" s="3" customFormat="1" x14ac:dyDescent="0.25"/>
    <row r="24402" s="3" customFormat="1" x14ac:dyDescent="0.25"/>
    <row r="24403" s="3" customFormat="1" x14ac:dyDescent="0.25"/>
    <row r="24404" s="3" customFormat="1" x14ac:dyDescent="0.25"/>
    <row r="24405" s="3" customFormat="1" x14ac:dyDescent="0.25"/>
    <row r="24406" s="3" customFormat="1" x14ac:dyDescent="0.25"/>
    <row r="24407" s="3" customFormat="1" x14ac:dyDescent="0.25"/>
    <row r="24408" s="3" customFormat="1" x14ac:dyDescent="0.25"/>
    <row r="24409" s="3" customFormat="1" x14ac:dyDescent="0.25"/>
    <row r="24410" s="3" customFormat="1" x14ac:dyDescent="0.25"/>
    <row r="24411" s="3" customFormat="1" x14ac:dyDescent="0.25"/>
    <row r="24412" s="3" customFormat="1" x14ac:dyDescent="0.25"/>
    <row r="24413" s="3" customFormat="1" x14ac:dyDescent="0.25"/>
    <row r="24414" s="3" customFormat="1" x14ac:dyDescent="0.25"/>
    <row r="24415" s="3" customFormat="1" x14ac:dyDescent="0.25"/>
    <row r="24416" s="3" customFormat="1" x14ac:dyDescent="0.25"/>
    <row r="24417" s="3" customFormat="1" x14ac:dyDescent="0.25"/>
    <row r="24418" s="3" customFormat="1" x14ac:dyDescent="0.25"/>
    <row r="24419" s="3" customFormat="1" x14ac:dyDescent="0.25"/>
    <row r="24420" s="3" customFormat="1" x14ac:dyDescent="0.25"/>
    <row r="24421" s="3" customFormat="1" x14ac:dyDescent="0.25"/>
    <row r="24422" s="3" customFormat="1" x14ac:dyDescent="0.25"/>
    <row r="24423" s="3" customFormat="1" x14ac:dyDescent="0.25"/>
    <row r="24424" s="3" customFormat="1" x14ac:dyDescent="0.25"/>
    <row r="24425" s="3" customFormat="1" x14ac:dyDescent="0.25"/>
    <row r="24426" s="3" customFormat="1" x14ac:dyDescent="0.25"/>
    <row r="24427" s="3" customFormat="1" x14ac:dyDescent="0.25"/>
    <row r="24428" s="3" customFormat="1" x14ac:dyDescent="0.25"/>
    <row r="24429" s="3" customFormat="1" x14ac:dyDescent="0.25"/>
    <row r="24430" s="3" customFormat="1" x14ac:dyDescent="0.25"/>
    <row r="24431" s="3" customFormat="1" x14ac:dyDescent="0.25"/>
    <row r="24432" s="3" customFormat="1" x14ac:dyDescent="0.25"/>
    <row r="24433" s="3" customFormat="1" x14ac:dyDescent="0.25"/>
    <row r="24434" s="3" customFormat="1" x14ac:dyDescent="0.25"/>
    <row r="24435" s="3" customFormat="1" x14ac:dyDescent="0.25"/>
    <row r="24436" s="3" customFormat="1" x14ac:dyDescent="0.25"/>
    <row r="24437" s="3" customFormat="1" x14ac:dyDescent="0.25"/>
    <row r="24438" s="3" customFormat="1" x14ac:dyDescent="0.25"/>
    <row r="24439" s="3" customFormat="1" x14ac:dyDescent="0.25"/>
    <row r="24440" s="3" customFormat="1" x14ac:dyDescent="0.25"/>
    <row r="24441" s="3" customFormat="1" x14ac:dyDescent="0.25"/>
    <row r="24442" s="3" customFormat="1" x14ac:dyDescent="0.25"/>
    <row r="24443" s="3" customFormat="1" x14ac:dyDescent="0.25"/>
    <row r="24444" s="3" customFormat="1" x14ac:dyDescent="0.25"/>
    <row r="24445" s="3" customFormat="1" x14ac:dyDescent="0.25"/>
    <row r="24446" s="3" customFormat="1" x14ac:dyDescent="0.25"/>
    <row r="24447" s="3" customFormat="1" x14ac:dyDescent="0.25"/>
    <row r="24448" s="3" customFormat="1" x14ac:dyDescent="0.25"/>
    <row r="24449" s="3" customFormat="1" x14ac:dyDescent="0.25"/>
    <row r="24450" s="3" customFormat="1" x14ac:dyDescent="0.25"/>
    <row r="24451" s="3" customFormat="1" x14ac:dyDescent="0.25"/>
    <row r="24452" s="3" customFormat="1" x14ac:dyDescent="0.25"/>
    <row r="24453" s="3" customFormat="1" x14ac:dyDescent="0.25"/>
    <row r="24454" s="3" customFormat="1" x14ac:dyDescent="0.25"/>
    <row r="24455" s="3" customFormat="1" x14ac:dyDescent="0.25"/>
    <row r="24456" s="3" customFormat="1" x14ac:dyDescent="0.25"/>
    <row r="24457" s="3" customFormat="1" x14ac:dyDescent="0.25"/>
    <row r="24458" s="3" customFormat="1" x14ac:dyDescent="0.25"/>
    <row r="24459" s="3" customFormat="1" x14ac:dyDescent="0.25"/>
    <row r="24460" s="3" customFormat="1" x14ac:dyDescent="0.25"/>
    <row r="24461" s="3" customFormat="1" x14ac:dyDescent="0.25"/>
    <row r="24462" s="3" customFormat="1" x14ac:dyDescent="0.25"/>
    <row r="24463" s="3" customFormat="1" x14ac:dyDescent="0.25"/>
    <row r="24464" s="3" customFormat="1" x14ac:dyDescent="0.25"/>
    <row r="24465" s="3" customFormat="1" x14ac:dyDescent="0.25"/>
    <row r="24466" s="3" customFormat="1" x14ac:dyDescent="0.25"/>
    <row r="24467" s="3" customFormat="1" x14ac:dyDescent="0.25"/>
    <row r="24468" s="3" customFormat="1" x14ac:dyDescent="0.25"/>
    <row r="24469" s="3" customFormat="1" x14ac:dyDescent="0.25"/>
    <row r="24470" s="3" customFormat="1" x14ac:dyDescent="0.25"/>
    <row r="24471" s="3" customFormat="1" x14ac:dyDescent="0.25"/>
    <row r="24472" s="3" customFormat="1" x14ac:dyDescent="0.25"/>
    <row r="24473" s="3" customFormat="1" x14ac:dyDescent="0.25"/>
    <row r="24474" s="3" customFormat="1" x14ac:dyDescent="0.25"/>
    <row r="24475" s="3" customFormat="1" x14ac:dyDescent="0.25"/>
    <row r="24476" s="3" customFormat="1" x14ac:dyDescent="0.25"/>
    <row r="24477" s="3" customFormat="1" x14ac:dyDescent="0.25"/>
    <row r="24478" s="3" customFormat="1" x14ac:dyDescent="0.25"/>
    <row r="24479" s="3" customFormat="1" x14ac:dyDescent="0.25"/>
    <row r="24480" s="3" customFormat="1" x14ac:dyDescent="0.25"/>
    <row r="24481" s="3" customFormat="1" x14ac:dyDescent="0.25"/>
    <row r="24482" s="3" customFormat="1" x14ac:dyDescent="0.25"/>
    <row r="24483" s="3" customFormat="1" x14ac:dyDescent="0.25"/>
    <row r="24484" s="3" customFormat="1" x14ac:dyDescent="0.25"/>
    <row r="24485" s="3" customFormat="1" x14ac:dyDescent="0.25"/>
    <row r="24486" s="3" customFormat="1" x14ac:dyDescent="0.25"/>
    <row r="24487" s="3" customFormat="1" x14ac:dyDescent="0.25"/>
    <row r="24488" s="3" customFormat="1" x14ac:dyDescent="0.25"/>
    <row r="24489" s="3" customFormat="1" x14ac:dyDescent="0.25"/>
    <row r="24490" s="3" customFormat="1" x14ac:dyDescent="0.25"/>
    <row r="24491" s="3" customFormat="1" x14ac:dyDescent="0.25"/>
    <row r="24492" s="3" customFormat="1" x14ac:dyDescent="0.25"/>
    <row r="24493" s="3" customFormat="1" x14ac:dyDescent="0.25"/>
    <row r="24494" s="3" customFormat="1" x14ac:dyDescent="0.25"/>
    <row r="24495" s="3" customFormat="1" x14ac:dyDescent="0.25"/>
    <row r="24496" s="3" customFormat="1" x14ac:dyDescent="0.25"/>
    <row r="24497" s="3" customFormat="1" x14ac:dyDescent="0.25"/>
    <row r="24498" s="3" customFormat="1" x14ac:dyDescent="0.25"/>
    <row r="24499" s="3" customFormat="1" x14ac:dyDescent="0.25"/>
    <row r="24500" s="3" customFormat="1" x14ac:dyDescent="0.25"/>
    <row r="24501" s="3" customFormat="1" x14ac:dyDescent="0.25"/>
    <row r="24502" s="3" customFormat="1" x14ac:dyDescent="0.25"/>
    <row r="24503" s="3" customFormat="1" x14ac:dyDescent="0.25"/>
    <row r="24504" s="3" customFormat="1" x14ac:dyDescent="0.25"/>
    <row r="24505" s="3" customFormat="1" x14ac:dyDescent="0.25"/>
    <row r="24506" s="3" customFormat="1" x14ac:dyDescent="0.25"/>
    <row r="24507" s="3" customFormat="1" x14ac:dyDescent="0.25"/>
    <row r="24508" s="3" customFormat="1" x14ac:dyDescent="0.25"/>
    <row r="24509" s="3" customFormat="1" x14ac:dyDescent="0.25"/>
    <row r="24510" s="3" customFormat="1" x14ac:dyDescent="0.25"/>
    <row r="24511" s="3" customFormat="1" x14ac:dyDescent="0.25"/>
    <row r="24512" s="3" customFormat="1" x14ac:dyDescent="0.25"/>
    <row r="24513" s="3" customFormat="1" x14ac:dyDescent="0.25"/>
    <row r="24514" s="3" customFormat="1" x14ac:dyDescent="0.25"/>
    <row r="24515" s="3" customFormat="1" x14ac:dyDescent="0.25"/>
    <row r="24516" s="3" customFormat="1" x14ac:dyDescent="0.25"/>
    <row r="24517" s="3" customFormat="1" x14ac:dyDescent="0.25"/>
    <row r="24518" s="3" customFormat="1" x14ac:dyDescent="0.25"/>
    <row r="24519" s="3" customFormat="1" x14ac:dyDescent="0.25"/>
    <row r="24520" s="3" customFormat="1" x14ac:dyDescent="0.25"/>
    <row r="24521" s="3" customFormat="1" x14ac:dyDescent="0.25"/>
    <row r="24522" s="3" customFormat="1" x14ac:dyDescent="0.25"/>
    <row r="24523" s="3" customFormat="1" x14ac:dyDescent="0.25"/>
    <row r="24524" s="3" customFormat="1" x14ac:dyDescent="0.25"/>
    <row r="24525" s="3" customFormat="1" x14ac:dyDescent="0.25"/>
    <row r="24526" s="3" customFormat="1" x14ac:dyDescent="0.25"/>
    <row r="24527" s="3" customFormat="1" x14ac:dyDescent="0.25"/>
    <row r="24528" s="3" customFormat="1" x14ac:dyDescent="0.25"/>
    <row r="24529" s="3" customFormat="1" x14ac:dyDescent="0.25"/>
    <row r="24530" s="3" customFormat="1" x14ac:dyDescent="0.25"/>
    <row r="24531" s="3" customFormat="1" x14ac:dyDescent="0.25"/>
    <row r="24532" s="3" customFormat="1" x14ac:dyDescent="0.25"/>
    <row r="24533" s="3" customFormat="1" x14ac:dyDescent="0.25"/>
    <row r="24534" s="3" customFormat="1" x14ac:dyDescent="0.25"/>
    <row r="24535" s="3" customFormat="1" x14ac:dyDescent="0.25"/>
    <row r="24536" s="3" customFormat="1" x14ac:dyDescent="0.25"/>
    <row r="24537" s="3" customFormat="1" x14ac:dyDescent="0.25"/>
    <row r="24538" s="3" customFormat="1" x14ac:dyDescent="0.25"/>
    <row r="24539" s="3" customFormat="1" x14ac:dyDescent="0.25"/>
    <row r="24540" s="3" customFormat="1" x14ac:dyDescent="0.25"/>
    <row r="24541" s="3" customFormat="1" x14ac:dyDescent="0.25"/>
    <row r="24542" s="3" customFormat="1" x14ac:dyDescent="0.25"/>
    <row r="24543" s="3" customFormat="1" x14ac:dyDescent="0.25"/>
    <row r="24544" s="3" customFormat="1" x14ac:dyDescent="0.25"/>
    <row r="24545" s="3" customFormat="1" x14ac:dyDescent="0.25"/>
    <row r="24546" s="3" customFormat="1" x14ac:dyDescent="0.25"/>
    <row r="24547" s="3" customFormat="1" x14ac:dyDescent="0.25"/>
    <row r="24548" s="3" customFormat="1" x14ac:dyDescent="0.25"/>
    <row r="24549" s="3" customFormat="1" x14ac:dyDescent="0.25"/>
    <row r="24550" s="3" customFormat="1" x14ac:dyDescent="0.25"/>
    <row r="24551" s="3" customFormat="1" x14ac:dyDescent="0.25"/>
    <row r="24552" s="3" customFormat="1" x14ac:dyDescent="0.25"/>
    <row r="24553" s="3" customFormat="1" x14ac:dyDescent="0.25"/>
    <row r="24554" s="3" customFormat="1" x14ac:dyDescent="0.25"/>
    <row r="24555" s="3" customFormat="1" x14ac:dyDescent="0.25"/>
    <row r="24556" s="3" customFormat="1" x14ac:dyDescent="0.25"/>
    <row r="24557" s="3" customFormat="1" x14ac:dyDescent="0.25"/>
    <row r="24558" s="3" customFormat="1" x14ac:dyDescent="0.25"/>
    <row r="24559" s="3" customFormat="1" x14ac:dyDescent="0.25"/>
    <row r="24560" s="3" customFormat="1" x14ac:dyDescent="0.25"/>
    <row r="24561" s="3" customFormat="1" x14ac:dyDescent="0.25"/>
    <row r="24562" s="3" customFormat="1" x14ac:dyDescent="0.25"/>
    <row r="24563" s="3" customFormat="1" x14ac:dyDescent="0.25"/>
    <row r="24564" s="3" customFormat="1" x14ac:dyDescent="0.25"/>
    <row r="24565" s="3" customFormat="1" x14ac:dyDescent="0.25"/>
    <row r="24566" s="3" customFormat="1" x14ac:dyDescent="0.25"/>
    <row r="24567" s="3" customFormat="1" x14ac:dyDescent="0.25"/>
    <row r="24568" s="3" customFormat="1" x14ac:dyDescent="0.25"/>
    <row r="24569" s="3" customFormat="1" x14ac:dyDescent="0.25"/>
    <row r="24570" s="3" customFormat="1" x14ac:dyDescent="0.25"/>
    <row r="24571" s="3" customFormat="1" x14ac:dyDescent="0.25"/>
    <row r="24572" s="3" customFormat="1" x14ac:dyDescent="0.25"/>
    <row r="24573" s="3" customFormat="1" x14ac:dyDescent="0.25"/>
    <row r="24574" s="3" customFormat="1" x14ac:dyDescent="0.25"/>
    <row r="24575" s="3" customFormat="1" x14ac:dyDescent="0.25"/>
    <row r="24576" s="3" customFormat="1" x14ac:dyDescent="0.25"/>
    <row r="24577" s="3" customFormat="1" x14ac:dyDescent="0.25"/>
    <row r="24578" s="3" customFormat="1" x14ac:dyDescent="0.25"/>
    <row r="24579" s="3" customFormat="1" x14ac:dyDescent="0.25"/>
    <row r="24580" s="3" customFormat="1" x14ac:dyDescent="0.25"/>
    <row r="24581" s="3" customFormat="1" x14ac:dyDescent="0.25"/>
    <row r="24582" s="3" customFormat="1" x14ac:dyDescent="0.25"/>
    <row r="24583" s="3" customFormat="1" x14ac:dyDescent="0.25"/>
    <row r="24584" s="3" customFormat="1" x14ac:dyDescent="0.25"/>
    <row r="24585" s="3" customFormat="1" x14ac:dyDescent="0.25"/>
    <row r="24586" s="3" customFormat="1" x14ac:dyDescent="0.25"/>
  </sheetData>
  <phoneticPr fontId="0" type="noConversion"/>
  <pageMargins left="0.5" right="0.5" top="1" bottom="1" header="0.5" footer="0.5"/>
  <pageSetup scale="74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indexed="22"/>
    <pageSetUpPr fitToPage="1"/>
  </sheetPr>
  <dimension ref="A1:L957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5.7109375" style="3" customWidth="1"/>
    <col min="2" max="2" width="17.7109375" style="3" bestFit="1" customWidth="1"/>
    <col min="3" max="3" width="14.85546875" style="3" bestFit="1" customWidth="1"/>
    <col min="4" max="4" width="15" style="3" bestFit="1" customWidth="1"/>
    <col min="5" max="5" width="17.28515625" style="3" bestFit="1" customWidth="1"/>
    <col min="6" max="7" width="16" style="3" bestFit="1" customWidth="1"/>
    <col min="8" max="16384" width="13.7109375" style="3"/>
  </cols>
  <sheetData>
    <row r="1" spans="1:7" s="23" customFormat="1" x14ac:dyDescent="0.25">
      <c r="A1" s="43" t="s">
        <v>384</v>
      </c>
      <c r="B1" s="23" t="s">
        <v>105</v>
      </c>
      <c r="C1" s="23" t="s">
        <v>106</v>
      </c>
      <c r="D1" s="23" t="s">
        <v>107</v>
      </c>
      <c r="E1" s="23" t="s">
        <v>210</v>
      </c>
      <c r="F1" s="23" t="s">
        <v>211</v>
      </c>
      <c r="G1" s="23" t="s">
        <v>5</v>
      </c>
    </row>
    <row r="2" spans="1:7" s="23" customFormat="1" x14ac:dyDescent="0.25">
      <c r="A2" s="43" t="s">
        <v>385</v>
      </c>
      <c r="B2" s="22">
        <v>39965</v>
      </c>
      <c r="C2" s="22">
        <v>41244</v>
      </c>
      <c r="D2" s="22">
        <v>46722</v>
      </c>
      <c r="E2" s="22">
        <v>42887</v>
      </c>
      <c r="F2" s="22">
        <v>47818</v>
      </c>
    </row>
    <row r="3" spans="1:7" s="23" customFormat="1" x14ac:dyDescent="0.25">
      <c r="A3" s="43" t="s">
        <v>386</v>
      </c>
      <c r="B3" s="25">
        <v>5.3999999999999999E-2</v>
      </c>
      <c r="C3" s="25">
        <v>5.5E-2</v>
      </c>
      <c r="D3" s="25">
        <v>6.25E-2</v>
      </c>
      <c r="E3" s="25">
        <v>4.9000000000000002E-2</v>
      </c>
      <c r="F3" s="25">
        <v>6.3500000000000001E-2</v>
      </c>
    </row>
    <row r="4" spans="1:7" s="23" customFormat="1" x14ac:dyDescent="0.25">
      <c r="A4" s="344" t="s">
        <v>334</v>
      </c>
      <c r="B4" s="28" t="s">
        <v>243</v>
      </c>
      <c r="C4" s="28" t="s">
        <v>244</v>
      </c>
      <c r="D4" s="28" t="s">
        <v>245</v>
      </c>
      <c r="E4" s="28" t="s">
        <v>246</v>
      </c>
      <c r="F4" s="28" t="s">
        <v>247</v>
      </c>
      <c r="G4" s="28"/>
    </row>
    <row r="5" spans="1:7" s="23" customFormat="1" x14ac:dyDescent="0.25">
      <c r="A5" s="43"/>
    </row>
    <row r="6" spans="1:7" x14ac:dyDescent="0.25">
      <c r="A6" s="3" t="s">
        <v>108</v>
      </c>
      <c r="B6" s="212">
        <v>3195000</v>
      </c>
      <c r="C6" s="212">
        <v>1330000</v>
      </c>
      <c r="D6" s="212">
        <v>5455000</v>
      </c>
      <c r="E6" s="212">
        <v>3325000</v>
      </c>
      <c r="F6" s="212">
        <v>13305000</v>
      </c>
      <c r="G6" s="214">
        <f>SUM(B6:F6)</f>
        <v>26610000</v>
      </c>
    </row>
    <row r="7" spans="1:7" hidden="1" x14ac:dyDescent="0.25">
      <c r="A7" s="3" t="s">
        <v>109</v>
      </c>
      <c r="B7" s="212"/>
      <c r="C7" s="212"/>
      <c r="D7" s="212"/>
      <c r="E7" s="212"/>
      <c r="F7" s="212"/>
      <c r="G7" s="214"/>
    </row>
    <row r="8" spans="1:7" x14ac:dyDescent="0.25">
      <c r="A8" s="224"/>
      <c r="B8" s="212"/>
      <c r="C8" s="212"/>
      <c r="D8" s="212"/>
      <c r="E8" s="212"/>
      <c r="F8" s="212"/>
      <c r="G8" s="214"/>
    </row>
    <row r="9" spans="1:7" x14ac:dyDescent="0.25">
      <c r="A9" s="297" t="s">
        <v>382</v>
      </c>
      <c r="B9" s="212">
        <v>679260.89</v>
      </c>
      <c r="C9" s="212">
        <v>1318178.5900000001</v>
      </c>
      <c r="D9" s="212">
        <v>5406514.4500000002</v>
      </c>
      <c r="E9" s="212">
        <v>0</v>
      </c>
      <c r="F9" s="212">
        <v>10600000</v>
      </c>
      <c r="G9" s="214">
        <f>SUM(B9:F9)</f>
        <v>18003953.93</v>
      </c>
    </row>
    <row r="10" spans="1:7" x14ac:dyDescent="0.25">
      <c r="A10" s="297" t="s">
        <v>78</v>
      </c>
      <c r="B10" s="212"/>
      <c r="C10" s="212"/>
      <c r="D10" s="212"/>
      <c r="E10" s="212"/>
      <c r="F10" s="212"/>
      <c r="G10" s="214"/>
    </row>
    <row r="11" spans="1:7" x14ac:dyDescent="0.25">
      <c r="A11" s="8">
        <v>37591</v>
      </c>
      <c r="B11" s="212">
        <v>123609.82</v>
      </c>
      <c r="C11" s="212">
        <v>0</v>
      </c>
      <c r="D11" s="212">
        <v>0</v>
      </c>
      <c r="E11" s="212">
        <v>0</v>
      </c>
      <c r="F11" s="212">
        <v>105000</v>
      </c>
      <c r="G11" s="214">
        <f t="shared" ref="G11:G27" si="0">SUM(B11:F11)</f>
        <v>228609.82</v>
      </c>
    </row>
    <row r="12" spans="1:7" x14ac:dyDescent="0.25">
      <c r="A12" s="8">
        <v>37622</v>
      </c>
      <c r="B12" s="212">
        <v>101032.29</v>
      </c>
      <c r="C12" s="212">
        <v>0</v>
      </c>
      <c r="D12" s="212">
        <v>0</v>
      </c>
      <c r="E12" s="212">
        <v>0</v>
      </c>
      <c r="F12" s="212">
        <v>255000</v>
      </c>
      <c r="G12" s="214">
        <f t="shared" si="0"/>
        <v>356032.29</v>
      </c>
    </row>
    <row r="13" spans="1:7" x14ac:dyDescent="0.25">
      <c r="A13" s="8">
        <v>37653</v>
      </c>
      <c r="B13" s="212">
        <v>100762.23</v>
      </c>
      <c r="C13" s="212">
        <v>0</v>
      </c>
      <c r="D13" s="212">
        <v>0</v>
      </c>
      <c r="E13" s="212">
        <v>0</v>
      </c>
      <c r="F13" s="212">
        <v>370000</v>
      </c>
      <c r="G13" s="214">
        <f t="shared" si="0"/>
        <v>470762.23</v>
      </c>
    </row>
    <row r="14" spans="1:7" x14ac:dyDescent="0.25">
      <c r="A14" s="8">
        <v>37681</v>
      </c>
      <c r="B14" s="212">
        <v>100493.24</v>
      </c>
      <c r="C14" s="212">
        <v>0</v>
      </c>
      <c r="D14" s="212">
        <v>0</v>
      </c>
      <c r="E14" s="212">
        <v>0</v>
      </c>
      <c r="F14" s="212">
        <v>450000</v>
      </c>
      <c r="G14" s="214">
        <f t="shared" si="0"/>
        <v>550493.24</v>
      </c>
    </row>
    <row r="15" spans="1:7" x14ac:dyDescent="0.25">
      <c r="A15" s="8">
        <v>37712</v>
      </c>
      <c r="B15" s="212">
        <v>200718.53</v>
      </c>
      <c r="C15" s="212">
        <v>0</v>
      </c>
      <c r="D15" s="212">
        <v>0</v>
      </c>
      <c r="E15" s="212">
        <v>0</v>
      </c>
      <c r="F15" s="212">
        <v>855000</v>
      </c>
      <c r="G15" s="214">
        <f t="shared" si="0"/>
        <v>1055718.53</v>
      </c>
    </row>
    <row r="16" spans="1:7" x14ac:dyDescent="0.25">
      <c r="A16" s="8">
        <v>37742</v>
      </c>
      <c r="B16" s="212">
        <v>0</v>
      </c>
      <c r="C16" s="212">
        <v>0</v>
      </c>
      <c r="D16" s="212">
        <v>0</v>
      </c>
      <c r="E16" s="212">
        <v>0</v>
      </c>
      <c r="F16" s="212">
        <v>390000</v>
      </c>
      <c r="G16" s="214">
        <f t="shared" si="0"/>
        <v>390000</v>
      </c>
    </row>
    <row r="17" spans="1:7" x14ac:dyDescent="0.25">
      <c r="A17" s="8">
        <v>37773</v>
      </c>
      <c r="B17" s="212">
        <v>52644.78</v>
      </c>
      <c r="C17" s="212">
        <v>18114.88</v>
      </c>
      <c r="D17" s="212">
        <v>0</v>
      </c>
      <c r="E17" s="212">
        <v>0</v>
      </c>
      <c r="F17" s="212">
        <v>540000</v>
      </c>
      <c r="G17" s="214">
        <f t="shared" si="0"/>
        <v>610759.66</v>
      </c>
    </row>
    <row r="18" spans="1:7" x14ac:dyDescent="0.25">
      <c r="A18" s="8">
        <v>37803</v>
      </c>
      <c r="B18" s="212">
        <v>0</v>
      </c>
      <c r="C18" s="212">
        <v>99427.73</v>
      </c>
      <c r="D18" s="212">
        <v>0</v>
      </c>
      <c r="E18" s="212">
        <v>0</v>
      </c>
      <c r="F18" s="212">
        <v>210000</v>
      </c>
      <c r="G18" s="214">
        <f t="shared" si="0"/>
        <v>309427.73</v>
      </c>
    </row>
    <row r="19" spans="1:7" x14ac:dyDescent="0.25">
      <c r="A19" s="8">
        <v>37834</v>
      </c>
      <c r="B19" s="212">
        <v>0</v>
      </c>
      <c r="C19" s="212">
        <v>99163.96</v>
      </c>
      <c r="D19" s="212">
        <v>0</v>
      </c>
      <c r="E19" s="212">
        <v>0</v>
      </c>
      <c r="F19" s="212">
        <v>690000</v>
      </c>
      <c r="G19" s="214">
        <f t="shared" si="0"/>
        <v>789163.96</v>
      </c>
    </row>
    <row r="20" spans="1:7" x14ac:dyDescent="0.25">
      <c r="A20" s="8">
        <v>37865</v>
      </c>
      <c r="B20" s="212">
        <v>0</v>
      </c>
      <c r="C20" s="212">
        <v>98901.23</v>
      </c>
      <c r="D20" s="212">
        <v>0</v>
      </c>
      <c r="E20" s="212">
        <v>0</v>
      </c>
      <c r="F20" s="212">
        <v>645000</v>
      </c>
      <c r="G20" s="214">
        <f t="shared" si="0"/>
        <v>743901.23</v>
      </c>
    </row>
    <row r="21" spans="1:7" x14ac:dyDescent="0.25">
      <c r="A21" s="8">
        <v>37895</v>
      </c>
      <c r="B21" s="212">
        <v>0</v>
      </c>
      <c r="C21" s="212">
        <v>98639.52</v>
      </c>
      <c r="D21" s="212">
        <v>0</v>
      </c>
      <c r="E21" s="212">
        <v>0</v>
      </c>
      <c r="F21" s="212">
        <v>75000</v>
      </c>
      <c r="G21" s="214">
        <f t="shared" si="0"/>
        <v>173639.52000000002</v>
      </c>
    </row>
    <row r="22" spans="1:7" x14ac:dyDescent="0.25">
      <c r="A22" s="8">
        <v>37926</v>
      </c>
      <c r="B22" s="212">
        <v>0</v>
      </c>
      <c r="C22" s="212">
        <v>118780.07</v>
      </c>
      <c r="D22" s="212">
        <v>136924.04</v>
      </c>
      <c r="E22" s="212">
        <v>0</v>
      </c>
      <c r="F22" s="212">
        <v>285000</v>
      </c>
      <c r="G22" s="214">
        <f>SUM(B22:F22)</f>
        <v>540704.11</v>
      </c>
    </row>
    <row r="23" spans="1:7" x14ac:dyDescent="0.25">
      <c r="A23" s="8">
        <v>37956</v>
      </c>
      <c r="B23" s="212">
        <v>0</v>
      </c>
      <c r="C23" s="212">
        <v>78063.539999999994</v>
      </c>
      <c r="D23" s="212">
        <v>2574.06</v>
      </c>
      <c r="E23" s="212">
        <v>0</v>
      </c>
      <c r="F23" s="212">
        <v>115000</v>
      </c>
      <c r="G23" s="214">
        <f>SUM(B23:F23)</f>
        <v>195637.59999999998</v>
      </c>
    </row>
    <row r="24" spans="1:7" x14ac:dyDescent="0.25">
      <c r="A24" s="8">
        <v>37987</v>
      </c>
      <c r="B24" s="212">
        <v>0</v>
      </c>
      <c r="C24" s="212">
        <v>135582.20000000001</v>
      </c>
      <c r="D24" s="212">
        <v>403171.64</v>
      </c>
      <c r="E24" s="212">
        <v>0</v>
      </c>
      <c r="F24" s="212">
        <v>110000</v>
      </c>
      <c r="G24" s="214">
        <f>SUM(B24:F24)</f>
        <v>648753.84000000008</v>
      </c>
    </row>
    <row r="25" spans="1:7" x14ac:dyDescent="0.25">
      <c r="A25" s="8">
        <v>38018</v>
      </c>
      <c r="B25" s="212">
        <v>0</v>
      </c>
      <c r="C25" s="212">
        <v>68269.56</v>
      </c>
      <c r="D25" s="212">
        <v>82973.009999999995</v>
      </c>
      <c r="E25" s="212">
        <v>0</v>
      </c>
      <c r="F25" s="212">
        <v>110000</v>
      </c>
      <c r="G25" s="214">
        <f>SUM(B25:F25)</f>
        <v>261242.57</v>
      </c>
    </row>
    <row r="26" spans="1:7" x14ac:dyDescent="0.25">
      <c r="A26" s="8">
        <v>38047</v>
      </c>
      <c r="B26" s="212">
        <v>0</v>
      </c>
      <c r="C26" s="212">
        <v>71263.8</v>
      </c>
      <c r="D26" s="212">
        <v>0</v>
      </c>
      <c r="E26" s="212">
        <v>0</v>
      </c>
      <c r="F26" s="212">
        <v>0</v>
      </c>
      <c r="G26" s="214">
        <f>SUM(B26:F26)</f>
        <v>71263.8</v>
      </c>
    </row>
    <row r="27" spans="1:7" x14ac:dyDescent="0.25">
      <c r="A27" s="8">
        <v>38078</v>
      </c>
      <c r="B27" s="212">
        <v>0</v>
      </c>
      <c r="C27" s="212">
        <v>116940.16</v>
      </c>
      <c r="D27" s="212">
        <v>37648.14</v>
      </c>
      <c r="E27" s="212">
        <v>0</v>
      </c>
      <c r="F27" s="212">
        <v>205000</v>
      </c>
      <c r="G27" s="214">
        <f t="shared" si="0"/>
        <v>359588.3</v>
      </c>
    </row>
    <row r="28" spans="1:7" x14ac:dyDescent="0.25">
      <c r="A28" s="8">
        <v>38108</v>
      </c>
      <c r="B28" s="212">
        <v>0</v>
      </c>
      <c r="C28" s="212">
        <v>105225.44</v>
      </c>
      <c r="D28" s="212">
        <v>234041.35</v>
      </c>
      <c r="E28" s="212">
        <v>0</v>
      </c>
      <c r="F28" s="212">
        <v>100000</v>
      </c>
      <c r="G28" s="214">
        <f>SUM(B28:F28)</f>
        <v>439266.79000000004</v>
      </c>
    </row>
    <row r="29" spans="1:7" x14ac:dyDescent="0.25">
      <c r="A29" s="8">
        <v>38139</v>
      </c>
      <c r="B29" s="212">
        <v>0</v>
      </c>
      <c r="C29" s="212">
        <v>85693.07</v>
      </c>
      <c r="D29" s="212">
        <v>0</v>
      </c>
      <c r="E29" s="212">
        <v>0</v>
      </c>
      <c r="F29" s="212">
        <v>60000</v>
      </c>
      <c r="G29" s="214">
        <f>SUM(B29:F29)</f>
        <v>145693.07</v>
      </c>
    </row>
    <row r="30" spans="1:7" x14ac:dyDescent="0.25">
      <c r="A30" s="8">
        <v>38169</v>
      </c>
      <c r="B30" s="212">
        <v>0</v>
      </c>
      <c r="C30" s="212">
        <v>96584.2</v>
      </c>
      <c r="D30" s="212">
        <v>41225.15</v>
      </c>
      <c r="E30" s="212">
        <v>0</v>
      </c>
      <c r="F30" s="212">
        <v>35000</v>
      </c>
      <c r="G30" s="214">
        <f>SUM(B30:F30)</f>
        <v>172809.35</v>
      </c>
    </row>
    <row r="31" spans="1:7" x14ac:dyDescent="0.25">
      <c r="A31" s="8">
        <v>38200</v>
      </c>
      <c r="B31" s="212">
        <v>0</v>
      </c>
      <c r="C31" s="212">
        <v>27529.23</v>
      </c>
      <c r="D31" s="212">
        <v>109170.11</v>
      </c>
      <c r="E31" s="212">
        <v>0</v>
      </c>
      <c r="F31" s="212">
        <v>180000</v>
      </c>
      <c r="G31" s="214">
        <f>SUM(B31:F31)</f>
        <v>316699.33999999997</v>
      </c>
    </row>
    <row r="32" spans="1:7" x14ac:dyDescent="0.25">
      <c r="A32" s="8">
        <v>38231</v>
      </c>
      <c r="B32" s="212">
        <v>0</v>
      </c>
      <c r="C32" s="212">
        <v>0</v>
      </c>
      <c r="D32" s="212">
        <v>167860.55</v>
      </c>
      <c r="E32" s="212">
        <v>0</v>
      </c>
      <c r="F32" s="212">
        <v>90000</v>
      </c>
      <c r="G32" s="214">
        <f t="shared" ref="G32:G37" si="1">SUM(B32:F32)</f>
        <v>257860.55</v>
      </c>
    </row>
    <row r="33" spans="1:7" x14ac:dyDescent="0.25">
      <c r="A33" s="8">
        <v>38261</v>
      </c>
      <c r="B33" s="212">
        <v>0</v>
      </c>
      <c r="C33" s="212">
        <v>0</v>
      </c>
      <c r="D33" s="212">
        <v>446384.51</v>
      </c>
      <c r="E33" s="212">
        <v>0</v>
      </c>
      <c r="F33" s="212">
        <v>85000</v>
      </c>
      <c r="G33" s="214">
        <f t="shared" si="1"/>
        <v>531384.51</v>
      </c>
    </row>
    <row r="34" spans="1:7" x14ac:dyDescent="0.25">
      <c r="A34" s="8">
        <v>38292</v>
      </c>
      <c r="B34" s="212">
        <v>0</v>
      </c>
      <c r="C34" s="212">
        <v>0</v>
      </c>
      <c r="D34" s="212">
        <v>102400.53</v>
      </c>
      <c r="E34" s="212">
        <v>0</v>
      </c>
      <c r="F34" s="212">
        <v>80000</v>
      </c>
      <c r="G34" s="214">
        <f t="shared" si="1"/>
        <v>182400.53</v>
      </c>
    </row>
    <row r="35" spans="1:7" x14ac:dyDescent="0.25">
      <c r="A35" s="8">
        <v>38322</v>
      </c>
      <c r="B35" s="212">
        <v>0</v>
      </c>
      <c r="C35" s="212">
        <v>0</v>
      </c>
      <c r="D35" s="212">
        <v>42814.973437999623</v>
      </c>
      <c r="E35" s="212">
        <v>0</v>
      </c>
      <c r="F35" s="212">
        <v>75000</v>
      </c>
      <c r="G35" s="214">
        <f t="shared" si="1"/>
        <v>117814.97343799962</v>
      </c>
    </row>
    <row r="36" spans="1:7" x14ac:dyDescent="0.25">
      <c r="A36" s="8">
        <v>38353</v>
      </c>
      <c r="B36" s="212">
        <v>0</v>
      </c>
      <c r="C36" s="212">
        <v>0</v>
      </c>
      <c r="D36" s="212">
        <v>0</v>
      </c>
      <c r="E36" s="212">
        <v>0</v>
      </c>
      <c r="F36" s="212">
        <v>15000</v>
      </c>
      <c r="G36" s="214">
        <f t="shared" si="1"/>
        <v>15000</v>
      </c>
    </row>
    <row r="37" spans="1:7" x14ac:dyDescent="0.25">
      <c r="A37" s="8">
        <v>38384</v>
      </c>
      <c r="B37" s="212">
        <v>0</v>
      </c>
      <c r="C37" s="212">
        <v>0</v>
      </c>
      <c r="D37" s="212">
        <v>0</v>
      </c>
      <c r="E37" s="212">
        <v>0</v>
      </c>
      <c r="F37" s="212">
        <v>75000</v>
      </c>
      <c r="G37" s="214">
        <f t="shared" si="1"/>
        <v>75000</v>
      </c>
    </row>
    <row r="38" spans="1:7" x14ac:dyDescent="0.25">
      <c r="A38" s="8">
        <v>38412</v>
      </c>
      <c r="B38" s="212">
        <v>0</v>
      </c>
      <c r="C38" s="212">
        <v>0</v>
      </c>
      <c r="D38" s="212">
        <v>0</v>
      </c>
      <c r="E38" s="212">
        <v>0</v>
      </c>
      <c r="F38" s="212">
        <v>115000</v>
      </c>
      <c r="G38" s="214">
        <f>SUM(B38:F38)</f>
        <v>115000</v>
      </c>
    </row>
    <row r="39" spans="1:7" x14ac:dyDescent="0.25">
      <c r="A39" s="8">
        <v>38443</v>
      </c>
      <c r="B39" s="212">
        <v>0</v>
      </c>
      <c r="C39" s="212">
        <v>0</v>
      </c>
      <c r="D39" s="212">
        <v>172785.72</v>
      </c>
      <c r="E39" s="212">
        <v>0</v>
      </c>
      <c r="F39" s="212">
        <v>85000</v>
      </c>
      <c r="G39" s="214">
        <f>SUM(B39:F39)</f>
        <v>257785.72</v>
      </c>
    </row>
    <row r="40" spans="1:7" x14ac:dyDescent="0.25">
      <c r="A40" s="8">
        <v>38473</v>
      </c>
      <c r="B40" s="212">
        <v>0</v>
      </c>
      <c r="C40" s="212">
        <v>0</v>
      </c>
      <c r="D40" s="212">
        <v>217439.48</v>
      </c>
      <c r="E40" s="212">
        <v>0</v>
      </c>
      <c r="F40" s="212">
        <v>65000</v>
      </c>
      <c r="G40" s="214">
        <f>SUM(B40:F40)</f>
        <v>282439.48</v>
      </c>
    </row>
    <row r="41" spans="1:7" x14ac:dyDescent="0.25">
      <c r="A41" s="8">
        <v>38504</v>
      </c>
      <c r="B41" s="212">
        <v>0</v>
      </c>
      <c r="C41" s="212">
        <v>0</v>
      </c>
      <c r="D41" s="212">
        <v>72279.429999999993</v>
      </c>
      <c r="E41" s="212">
        <v>0</v>
      </c>
      <c r="F41" s="212">
        <v>60000</v>
      </c>
      <c r="G41" s="214">
        <f>SUM(B41:F41)</f>
        <v>132279.43</v>
      </c>
    </row>
    <row r="42" spans="1:7" x14ac:dyDescent="0.25">
      <c r="A42" s="8">
        <v>38534</v>
      </c>
      <c r="B42" s="212">
        <v>0</v>
      </c>
      <c r="C42" s="212">
        <v>0</v>
      </c>
      <c r="D42" s="212">
        <v>197286.72</v>
      </c>
      <c r="E42" s="212">
        <v>0</v>
      </c>
      <c r="F42" s="212">
        <v>60000</v>
      </c>
      <c r="G42" s="214">
        <f>SUM(B42:F42)</f>
        <v>257286.72</v>
      </c>
    </row>
    <row r="43" spans="1:7" x14ac:dyDescent="0.25">
      <c r="A43" s="8">
        <v>38565</v>
      </c>
      <c r="B43" s="212">
        <v>0</v>
      </c>
      <c r="C43" s="212">
        <v>0</v>
      </c>
      <c r="D43" s="212">
        <v>34123.019999999997</v>
      </c>
      <c r="E43" s="212">
        <v>0</v>
      </c>
      <c r="F43" s="212">
        <v>60000</v>
      </c>
      <c r="G43" s="214">
        <f t="shared" ref="G43:G105" si="2">SUM(B43:F43)</f>
        <v>94123.01999999999</v>
      </c>
    </row>
    <row r="44" spans="1:7" x14ac:dyDescent="0.25">
      <c r="A44" s="8">
        <v>38626</v>
      </c>
      <c r="B44" s="212">
        <v>0</v>
      </c>
      <c r="C44" s="212">
        <v>0</v>
      </c>
      <c r="D44" s="212">
        <v>228519.6</v>
      </c>
      <c r="E44" s="212">
        <v>0</v>
      </c>
      <c r="F44" s="212">
        <v>105000</v>
      </c>
      <c r="G44" s="214">
        <f t="shared" si="2"/>
        <v>333519.59999999998</v>
      </c>
    </row>
    <row r="45" spans="1:7" x14ac:dyDescent="0.25">
      <c r="A45" s="8">
        <v>38657</v>
      </c>
      <c r="B45" s="212">
        <v>0</v>
      </c>
      <c r="C45" s="212">
        <v>0</v>
      </c>
      <c r="D45" s="212">
        <v>107237.62</v>
      </c>
      <c r="E45" s="212">
        <v>0</v>
      </c>
      <c r="F45" s="212">
        <v>50000</v>
      </c>
      <c r="G45" s="214">
        <f t="shared" si="2"/>
        <v>157237.62</v>
      </c>
    </row>
    <row r="46" spans="1:7" x14ac:dyDescent="0.25">
      <c r="A46" s="8">
        <v>38687</v>
      </c>
      <c r="B46" s="212">
        <v>0</v>
      </c>
      <c r="C46" s="212">
        <v>0</v>
      </c>
      <c r="D46" s="212">
        <v>0</v>
      </c>
      <c r="E46" s="212">
        <v>0</v>
      </c>
      <c r="F46" s="212">
        <v>15000</v>
      </c>
      <c r="G46" s="214">
        <f t="shared" si="2"/>
        <v>15000</v>
      </c>
    </row>
    <row r="47" spans="1:7" x14ac:dyDescent="0.25">
      <c r="A47" s="8">
        <v>38718</v>
      </c>
      <c r="B47" s="212">
        <v>0</v>
      </c>
      <c r="C47" s="212">
        <v>0</v>
      </c>
      <c r="D47" s="212">
        <v>115205.94</v>
      </c>
      <c r="E47" s="212">
        <v>0</v>
      </c>
      <c r="F47" s="212">
        <v>80000</v>
      </c>
      <c r="G47" s="214">
        <f t="shared" si="2"/>
        <v>195205.94</v>
      </c>
    </row>
    <row r="48" spans="1:7" x14ac:dyDescent="0.25">
      <c r="A48" s="8">
        <v>38749</v>
      </c>
      <c r="B48" s="212">
        <v>0</v>
      </c>
      <c r="C48" s="212">
        <v>0</v>
      </c>
      <c r="D48" s="212">
        <v>162194.32999999999</v>
      </c>
      <c r="E48" s="212">
        <v>0</v>
      </c>
      <c r="F48" s="212">
        <v>45000</v>
      </c>
      <c r="G48" s="214">
        <f t="shared" si="2"/>
        <v>207194.33</v>
      </c>
    </row>
    <row r="49" spans="1:7" x14ac:dyDescent="0.25">
      <c r="A49" s="8">
        <v>38777</v>
      </c>
      <c r="B49" s="212">
        <v>0</v>
      </c>
      <c r="C49" s="212">
        <v>0</v>
      </c>
      <c r="D49" s="212">
        <v>52258.390000000116</v>
      </c>
      <c r="E49" s="212">
        <v>0</v>
      </c>
      <c r="F49" s="212">
        <v>45000</v>
      </c>
      <c r="G49" s="214">
        <f t="shared" si="2"/>
        <v>97258.390000000116</v>
      </c>
    </row>
    <row r="50" spans="1:7" x14ac:dyDescent="0.25">
      <c r="A50" s="8">
        <v>38808</v>
      </c>
      <c r="B50" s="212">
        <v>0</v>
      </c>
      <c r="C50" s="212">
        <v>0</v>
      </c>
      <c r="D50" s="212">
        <v>71550.37</v>
      </c>
      <c r="E50" s="212">
        <v>0</v>
      </c>
      <c r="F50" s="212">
        <v>40000</v>
      </c>
      <c r="G50" s="214">
        <f t="shared" si="2"/>
        <v>111550.37</v>
      </c>
    </row>
    <row r="51" spans="1:7" x14ac:dyDescent="0.25">
      <c r="A51" s="8">
        <v>38838</v>
      </c>
      <c r="B51" s="212">
        <v>0</v>
      </c>
      <c r="C51" s="212">
        <v>0</v>
      </c>
      <c r="D51" s="212">
        <v>95608.1599999998</v>
      </c>
      <c r="E51" s="212">
        <v>0</v>
      </c>
      <c r="F51" s="212">
        <v>35000</v>
      </c>
      <c r="G51" s="214">
        <f t="shared" si="2"/>
        <v>130608.1599999998</v>
      </c>
    </row>
    <row r="52" spans="1:7" x14ac:dyDescent="0.25">
      <c r="A52" s="8">
        <v>38869</v>
      </c>
      <c r="B52" s="212">
        <v>0</v>
      </c>
      <c r="C52" s="212">
        <v>0</v>
      </c>
      <c r="D52" s="212">
        <v>185266.45702025</v>
      </c>
      <c r="E52" s="212">
        <v>0</v>
      </c>
      <c r="F52" s="212">
        <v>35000</v>
      </c>
      <c r="G52" s="214">
        <f t="shared" si="2"/>
        <v>220266.45702025</v>
      </c>
    </row>
    <row r="53" spans="1:7" x14ac:dyDescent="0.25">
      <c r="A53" s="8">
        <v>38899</v>
      </c>
      <c r="B53" s="212">
        <v>0</v>
      </c>
      <c r="C53" s="212">
        <v>0</v>
      </c>
      <c r="D53" s="212">
        <v>0</v>
      </c>
      <c r="E53" s="212">
        <v>0</v>
      </c>
      <c r="F53" s="212">
        <v>30000</v>
      </c>
      <c r="G53" s="214">
        <f t="shared" si="2"/>
        <v>30000</v>
      </c>
    </row>
    <row r="54" spans="1:7" x14ac:dyDescent="0.25">
      <c r="A54" s="8">
        <v>38930</v>
      </c>
      <c r="B54" s="212">
        <v>0</v>
      </c>
      <c r="C54" s="212">
        <v>0</v>
      </c>
      <c r="D54" s="212">
        <v>0</v>
      </c>
      <c r="E54" s="212">
        <v>0</v>
      </c>
      <c r="F54" s="212">
        <v>10000</v>
      </c>
      <c r="G54" s="214">
        <f t="shared" si="2"/>
        <v>10000</v>
      </c>
    </row>
    <row r="55" spans="1:7" x14ac:dyDescent="0.25">
      <c r="A55" s="8">
        <v>38961</v>
      </c>
      <c r="B55" s="212">
        <v>0</v>
      </c>
      <c r="C55" s="212">
        <v>0</v>
      </c>
      <c r="D55" s="212">
        <v>112995.78</v>
      </c>
      <c r="E55" s="212">
        <v>0</v>
      </c>
      <c r="F55" s="212">
        <v>60000</v>
      </c>
      <c r="G55" s="214">
        <f t="shared" si="2"/>
        <v>172995.78</v>
      </c>
    </row>
    <row r="56" spans="1:7" x14ac:dyDescent="0.25">
      <c r="A56" s="8">
        <v>38991</v>
      </c>
      <c r="B56" s="212">
        <v>0</v>
      </c>
      <c r="C56" s="212">
        <v>0</v>
      </c>
      <c r="D56" s="212">
        <v>28521.38</v>
      </c>
      <c r="E56" s="212">
        <v>0</v>
      </c>
      <c r="F56" s="212">
        <v>25000</v>
      </c>
      <c r="G56" s="214">
        <f t="shared" si="2"/>
        <v>53521.380000000005</v>
      </c>
    </row>
    <row r="57" spans="1:7" x14ac:dyDescent="0.25">
      <c r="A57" s="8">
        <v>39022</v>
      </c>
      <c r="B57" s="212">
        <v>0</v>
      </c>
      <c r="C57" s="212">
        <v>0</v>
      </c>
      <c r="D57" s="212">
        <v>595.15</v>
      </c>
      <c r="E57" s="212">
        <v>0</v>
      </c>
      <c r="F57" s="212">
        <v>30000</v>
      </c>
      <c r="G57" s="214">
        <f t="shared" si="2"/>
        <v>30595.15</v>
      </c>
    </row>
    <row r="58" spans="1:7" x14ac:dyDescent="0.25">
      <c r="A58" s="8">
        <v>39052</v>
      </c>
      <c r="B58" s="212">
        <v>0</v>
      </c>
      <c r="C58" s="212">
        <v>0</v>
      </c>
      <c r="D58" s="212">
        <v>140483.20253366654</v>
      </c>
      <c r="E58" s="212">
        <v>0</v>
      </c>
      <c r="F58" s="212">
        <v>20000</v>
      </c>
      <c r="G58" s="214">
        <f t="shared" si="2"/>
        <v>160483.20253366654</v>
      </c>
    </row>
    <row r="59" spans="1:7" x14ac:dyDescent="0.25">
      <c r="A59" s="8">
        <v>39083</v>
      </c>
      <c r="B59" s="212">
        <v>0</v>
      </c>
      <c r="C59" s="212">
        <v>0</v>
      </c>
      <c r="D59" s="212">
        <v>69770.820000000007</v>
      </c>
      <c r="E59" s="212">
        <v>0</v>
      </c>
      <c r="F59" s="212">
        <v>25000</v>
      </c>
      <c r="G59" s="214">
        <f t="shared" si="2"/>
        <v>94770.82</v>
      </c>
    </row>
    <row r="60" spans="1:7" x14ac:dyDescent="0.25">
      <c r="A60" s="8">
        <v>39114</v>
      </c>
      <c r="B60" s="212">
        <v>0</v>
      </c>
      <c r="C60" s="212">
        <v>0</v>
      </c>
      <c r="D60" s="212">
        <v>0</v>
      </c>
      <c r="E60" s="212">
        <v>0</v>
      </c>
      <c r="F60" s="212">
        <v>10000</v>
      </c>
      <c r="G60" s="214">
        <f t="shared" si="2"/>
        <v>10000</v>
      </c>
    </row>
    <row r="61" spans="1:7" x14ac:dyDescent="0.25">
      <c r="A61" s="8">
        <v>39142</v>
      </c>
      <c r="B61" s="212">
        <v>0</v>
      </c>
      <c r="C61" s="212">
        <v>0</v>
      </c>
      <c r="D61" s="212">
        <v>40427.24</v>
      </c>
      <c r="E61" s="212">
        <v>0</v>
      </c>
      <c r="F61" s="212">
        <v>30000</v>
      </c>
      <c r="G61" s="214">
        <f t="shared" si="2"/>
        <v>70427.239999999991</v>
      </c>
    </row>
    <row r="62" spans="1:7" x14ac:dyDescent="0.25">
      <c r="A62" s="8">
        <v>39173</v>
      </c>
      <c r="B62" s="212">
        <v>0</v>
      </c>
      <c r="C62" s="212">
        <v>0</v>
      </c>
      <c r="D62" s="212">
        <v>40999.589999999997</v>
      </c>
      <c r="E62" s="212">
        <v>0</v>
      </c>
      <c r="F62" s="212">
        <v>20000</v>
      </c>
      <c r="G62" s="214">
        <f t="shared" si="2"/>
        <v>60999.59</v>
      </c>
    </row>
    <row r="63" spans="1:7" x14ac:dyDescent="0.25">
      <c r="A63" s="8">
        <v>39203</v>
      </c>
      <c r="B63" s="212">
        <v>0</v>
      </c>
      <c r="C63" s="212">
        <v>0</v>
      </c>
      <c r="D63" s="212">
        <v>88548.73</v>
      </c>
      <c r="E63" s="212">
        <v>0</v>
      </c>
      <c r="F63" s="212">
        <v>15000</v>
      </c>
      <c r="G63" s="214">
        <f t="shared" si="2"/>
        <v>103548.73</v>
      </c>
    </row>
    <row r="64" spans="1:7" x14ac:dyDescent="0.25">
      <c r="A64" s="8">
        <v>39234</v>
      </c>
      <c r="B64" s="212">
        <v>0</v>
      </c>
      <c r="C64" s="212">
        <v>0</v>
      </c>
      <c r="D64" s="212">
        <v>64733.26</v>
      </c>
      <c r="E64" s="212">
        <v>0</v>
      </c>
      <c r="F64" s="212">
        <v>15000</v>
      </c>
      <c r="G64" s="214">
        <f t="shared" si="2"/>
        <v>79733.260000000009</v>
      </c>
    </row>
    <row r="65" spans="1:7" x14ac:dyDescent="0.25">
      <c r="A65" s="8">
        <v>39264</v>
      </c>
      <c r="B65" s="212">
        <v>0</v>
      </c>
      <c r="C65" s="212">
        <v>0</v>
      </c>
      <c r="D65" s="212">
        <v>41658.99</v>
      </c>
      <c r="E65" s="212">
        <v>0</v>
      </c>
      <c r="F65" s="212">
        <v>15000</v>
      </c>
      <c r="G65" s="214">
        <f t="shared" si="2"/>
        <v>56658.99</v>
      </c>
    </row>
    <row r="66" spans="1:7" x14ac:dyDescent="0.25">
      <c r="A66" s="8">
        <v>39295</v>
      </c>
      <c r="B66" s="212">
        <v>0</v>
      </c>
      <c r="C66" s="212">
        <v>0</v>
      </c>
      <c r="D66" s="212">
        <v>60074.81</v>
      </c>
      <c r="E66" s="212">
        <v>0</v>
      </c>
      <c r="F66" s="212">
        <v>10000</v>
      </c>
      <c r="G66" s="214">
        <f t="shared" si="2"/>
        <v>70074.81</v>
      </c>
    </row>
    <row r="67" spans="1:7" x14ac:dyDescent="0.25">
      <c r="A67" s="8">
        <v>39326</v>
      </c>
      <c r="B67" s="212">
        <v>0</v>
      </c>
      <c r="C67" s="212">
        <v>0</v>
      </c>
      <c r="D67" s="212">
        <v>0</v>
      </c>
      <c r="E67" s="212">
        <v>0</v>
      </c>
      <c r="F67" s="212">
        <v>0</v>
      </c>
      <c r="G67" s="214">
        <f t="shared" si="2"/>
        <v>0</v>
      </c>
    </row>
    <row r="68" spans="1:7" x14ac:dyDescent="0.25">
      <c r="A68" s="8">
        <v>39356</v>
      </c>
      <c r="B68" s="212">
        <v>0</v>
      </c>
      <c r="C68" s="212">
        <v>0</v>
      </c>
      <c r="D68" s="212">
        <v>97243.98</v>
      </c>
      <c r="E68" s="212">
        <v>0</v>
      </c>
      <c r="F68" s="212">
        <v>20000</v>
      </c>
      <c r="G68" s="214">
        <f t="shared" si="2"/>
        <v>117243.98</v>
      </c>
    </row>
    <row r="69" spans="1:7" x14ac:dyDescent="0.25">
      <c r="A69" s="8">
        <v>39387</v>
      </c>
      <c r="B69" s="212">
        <v>0</v>
      </c>
      <c r="C69" s="212">
        <v>0</v>
      </c>
      <c r="D69" s="212">
        <v>9708.61</v>
      </c>
      <c r="E69" s="212">
        <v>0</v>
      </c>
      <c r="F69" s="212">
        <v>5000</v>
      </c>
      <c r="G69" s="214">
        <f t="shared" si="2"/>
        <v>14708.61</v>
      </c>
    </row>
    <row r="70" spans="1:7" x14ac:dyDescent="0.25">
      <c r="A70" s="8">
        <v>39417</v>
      </c>
      <c r="B70" s="212">
        <v>0</v>
      </c>
      <c r="C70" s="212">
        <v>0</v>
      </c>
      <c r="D70" s="212">
        <v>9522.36</v>
      </c>
      <c r="E70" s="212">
        <v>0</v>
      </c>
      <c r="F70" s="212">
        <v>5000</v>
      </c>
      <c r="G70" s="214">
        <f t="shared" si="2"/>
        <v>14522.36</v>
      </c>
    </row>
    <row r="71" spans="1:7" x14ac:dyDescent="0.25">
      <c r="A71" s="8">
        <v>39448</v>
      </c>
      <c r="B71" s="212">
        <v>0</v>
      </c>
      <c r="C71" s="212">
        <v>0</v>
      </c>
      <c r="D71" s="212">
        <v>4506.6499999999996</v>
      </c>
      <c r="E71" s="212">
        <v>0</v>
      </c>
      <c r="F71" s="212">
        <v>5000</v>
      </c>
      <c r="G71" s="214">
        <f t="shared" si="2"/>
        <v>9506.65</v>
      </c>
    </row>
    <row r="72" spans="1:7" x14ac:dyDescent="0.25">
      <c r="A72" s="8">
        <v>39479</v>
      </c>
      <c r="B72" s="212">
        <v>0</v>
      </c>
      <c r="C72" s="212">
        <v>0</v>
      </c>
      <c r="D72" s="212">
        <v>127139.83</v>
      </c>
      <c r="E72" s="212">
        <v>0</v>
      </c>
      <c r="F72" s="212">
        <v>5000</v>
      </c>
      <c r="G72" s="214">
        <f t="shared" si="2"/>
        <v>132139.83000000002</v>
      </c>
    </row>
    <row r="73" spans="1:7" x14ac:dyDescent="0.25">
      <c r="A73" s="8">
        <v>39508</v>
      </c>
      <c r="B73" s="212">
        <v>0</v>
      </c>
      <c r="C73" s="212">
        <v>0</v>
      </c>
      <c r="D73" s="212">
        <v>8014.6</v>
      </c>
      <c r="E73" s="212">
        <v>0</v>
      </c>
      <c r="F73" s="212">
        <v>0</v>
      </c>
      <c r="G73" s="214">
        <f t="shared" si="2"/>
        <v>8014.6</v>
      </c>
    </row>
    <row r="74" spans="1:7" x14ac:dyDescent="0.25">
      <c r="A74" s="8">
        <v>39539</v>
      </c>
      <c r="B74" s="212">
        <v>0</v>
      </c>
      <c r="C74" s="212">
        <v>0</v>
      </c>
      <c r="D74" s="212">
        <v>202938.82</v>
      </c>
      <c r="E74" s="212">
        <v>0</v>
      </c>
      <c r="F74" s="212">
        <v>0</v>
      </c>
      <c r="G74" s="214">
        <f t="shared" si="2"/>
        <v>202938.82</v>
      </c>
    </row>
    <row r="75" spans="1:7" x14ac:dyDescent="0.25">
      <c r="A75" s="8">
        <v>39569</v>
      </c>
      <c r="B75" s="212">
        <v>0</v>
      </c>
      <c r="C75" s="212">
        <v>0</v>
      </c>
      <c r="D75" s="212">
        <v>47551.88</v>
      </c>
      <c r="E75" s="212">
        <v>0</v>
      </c>
      <c r="F75" s="212">
        <v>0</v>
      </c>
      <c r="G75" s="214">
        <f t="shared" si="2"/>
        <v>47551.88</v>
      </c>
    </row>
    <row r="76" spans="1:7" x14ac:dyDescent="0.25">
      <c r="A76" s="8">
        <v>39600</v>
      </c>
      <c r="B76" s="212">
        <v>0</v>
      </c>
      <c r="C76" s="212">
        <v>0</v>
      </c>
      <c r="D76" s="212">
        <v>76576.31</v>
      </c>
      <c r="E76" s="212">
        <v>0</v>
      </c>
      <c r="F76" s="212">
        <v>0</v>
      </c>
      <c r="G76" s="214">
        <f t="shared" si="2"/>
        <v>76576.31</v>
      </c>
    </row>
    <row r="77" spans="1:7" x14ac:dyDescent="0.25">
      <c r="A77" s="8">
        <v>39630</v>
      </c>
      <c r="B77" s="212">
        <v>0</v>
      </c>
      <c r="C77" s="212">
        <v>0</v>
      </c>
      <c r="D77" s="212">
        <v>7908.97</v>
      </c>
      <c r="E77" s="212">
        <v>0</v>
      </c>
      <c r="F77" s="212">
        <v>0</v>
      </c>
      <c r="G77" s="214">
        <f t="shared" si="2"/>
        <v>7908.97</v>
      </c>
    </row>
    <row r="78" spans="1:7" x14ac:dyDescent="0.25">
      <c r="A78" s="8">
        <v>39661</v>
      </c>
      <c r="B78" s="212">
        <v>0</v>
      </c>
      <c r="C78" s="212">
        <v>0</v>
      </c>
      <c r="D78" s="212">
        <v>7697.34</v>
      </c>
      <c r="E78" s="212">
        <v>0</v>
      </c>
      <c r="F78" s="212">
        <v>0</v>
      </c>
      <c r="G78" s="214">
        <f t="shared" si="2"/>
        <v>7697.34</v>
      </c>
    </row>
    <row r="79" spans="1:7" x14ac:dyDescent="0.25">
      <c r="A79" s="8">
        <v>39692</v>
      </c>
      <c r="B79" s="212">
        <v>0</v>
      </c>
      <c r="C79" s="212">
        <v>0</v>
      </c>
      <c r="D79" s="212">
        <v>7816.7</v>
      </c>
      <c r="E79" s="212">
        <v>0</v>
      </c>
      <c r="F79" s="212">
        <v>0</v>
      </c>
      <c r="G79" s="214">
        <f t="shared" si="2"/>
        <v>7816.7</v>
      </c>
    </row>
    <row r="80" spans="1:7" x14ac:dyDescent="0.25">
      <c r="A80" s="8">
        <v>39722</v>
      </c>
      <c r="B80" s="212">
        <v>0</v>
      </c>
      <c r="C80" s="212">
        <v>0</v>
      </c>
      <c r="D80" s="212">
        <v>8155.33</v>
      </c>
      <c r="E80" s="212">
        <v>0</v>
      </c>
      <c r="F80" s="212">
        <v>0</v>
      </c>
      <c r="G80" s="214">
        <f t="shared" si="2"/>
        <v>8155.33</v>
      </c>
    </row>
    <row r="81" spans="1:12" x14ac:dyDescent="0.25">
      <c r="A81" s="8">
        <v>39753</v>
      </c>
      <c r="B81" s="212">
        <v>0</v>
      </c>
      <c r="C81" s="212">
        <v>0</v>
      </c>
      <c r="D81" s="212">
        <v>165299.74</v>
      </c>
      <c r="E81" s="212">
        <v>0</v>
      </c>
      <c r="F81" s="212">
        <v>0</v>
      </c>
      <c r="G81" s="214">
        <f t="shared" si="2"/>
        <v>165299.74</v>
      </c>
    </row>
    <row r="82" spans="1:12" x14ac:dyDescent="0.25">
      <c r="A82" s="8">
        <v>39783</v>
      </c>
      <c r="B82" s="212">
        <v>0</v>
      </c>
      <c r="C82" s="212">
        <v>0</v>
      </c>
      <c r="D82" s="212">
        <v>79878.31</v>
      </c>
      <c r="E82" s="212">
        <v>0</v>
      </c>
      <c r="F82" s="212">
        <v>0</v>
      </c>
      <c r="G82" s="214">
        <f t="shared" si="2"/>
        <v>79878.31</v>
      </c>
    </row>
    <row r="83" spans="1:12" x14ac:dyDescent="0.25">
      <c r="A83" s="8">
        <v>39814</v>
      </c>
      <c r="B83" s="212">
        <v>0</v>
      </c>
      <c r="C83" s="212">
        <v>0</v>
      </c>
      <c r="D83" s="212">
        <v>7475.3</v>
      </c>
      <c r="E83" s="212">
        <v>0</v>
      </c>
      <c r="F83" s="212">
        <v>0</v>
      </c>
      <c r="G83" s="214">
        <f t="shared" si="2"/>
        <v>7475.3</v>
      </c>
    </row>
    <row r="84" spans="1:12" x14ac:dyDescent="0.25">
      <c r="A84" s="8">
        <v>39845</v>
      </c>
      <c r="B84" s="212">
        <v>0</v>
      </c>
      <c r="C84" s="212">
        <v>0</v>
      </c>
      <c r="D84" s="212">
        <v>101082.79</v>
      </c>
      <c r="E84" s="212">
        <v>0</v>
      </c>
      <c r="F84" s="212">
        <v>0</v>
      </c>
      <c r="G84" s="214">
        <f t="shared" si="2"/>
        <v>101082.79</v>
      </c>
    </row>
    <row r="85" spans="1:12" x14ac:dyDescent="0.25">
      <c r="A85" s="8">
        <v>39873</v>
      </c>
      <c r="B85" s="212">
        <v>0</v>
      </c>
      <c r="C85" s="212">
        <v>0</v>
      </c>
      <c r="D85" s="212">
        <v>8179.5</v>
      </c>
      <c r="E85" s="212">
        <v>0</v>
      </c>
      <c r="F85" s="212">
        <v>0</v>
      </c>
      <c r="G85" s="214">
        <f t="shared" si="2"/>
        <v>8179.5</v>
      </c>
    </row>
    <row r="86" spans="1:12" x14ac:dyDescent="0.25">
      <c r="A86" s="8">
        <v>39904</v>
      </c>
      <c r="B86" s="212">
        <v>0</v>
      </c>
      <c r="C86" s="212">
        <v>0</v>
      </c>
      <c r="D86" s="212">
        <v>109853.85</v>
      </c>
      <c r="E86" s="212">
        <v>0</v>
      </c>
      <c r="F86" s="212">
        <v>0</v>
      </c>
      <c r="G86" s="214">
        <f t="shared" si="2"/>
        <v>109853.85</v>
      </c>
    </row>
    <row r="87" spans="1:12" x14ac:dyDescent="0.25">
      <c r="A87" s="8">
        <v>39934</v>
      </c>
      <c r="B87" s="212">
        <v>0</v>
      </c>
      <c r="C87" s="212">
        <v>0</v>
      </c>
      <c r="D87" s="212">
        <v>7310.11</v>
      </c>
      <c r="E87" s="212">
        <v>0</v>
      </c>
      <c r="F87" s="212">
        <v>0</v>
      </c>
      <c r="G87" s="214">
        <f t="shared" si="2"/>
        <v>7310.11</v>
      </c>
    </row>
    <row r="88" spans="1:12" x14ac:dyDescent="0.25">
      <c r="A88" s="8">
        <v>39965</v>
      </c>
      <c r="B88" s="212">
        <v>0</v>
      </c>
      <c r="C88" s="212">
        <v>0</v>
      </c>
      <c r="D88" s="212">
        <v>82421.81</v>
      </c>
      <c r="E88" s="212">
        <v>0</v>
      </c>
      <c r="F88" s="212">
        <v>0</v>
      </c>
      <c r="G88" s="214">
        <f t="shared" si="2"/>
        <v>82421.81</v>
      </c>
    </row>
    <row r="89" spans="1:12" x14ac:dyDescent="0.25">
      <c r="A89" s="8">
        <v>39995</v>
      </c>
      <c r="B89" s="212">
        <v>0</v>
      </c>
      <c r="C89" s="212">
        <v>0</v>
      </c>
      <c r="D89" s="212">
        <v>7126.53</v>
      </c>
      <c r="E89" s="212">
        <v>0</v>
      </c>
      <c r="F89" s="212">
        <v>0</v>
      </c>
      <c r="G89" s="214">
        <f t="shared" si="2"/>
        <v>7126.53</v>
      </c>
    </row>
    <row r="90" spans="1:12" x14ac:dyDescent="0.25">
      <c r="A90" s="8">
        <v>40026</v>
      </c>
      <c r="B90" s="212">
        <v>0</v>
      </c>
      <c r="C90" s="212">
        <v>0</v>
      </c>
      <c r="D90" s="212">
        <v>7177.01</v>
      </c>
      <c r="E90" s="212">
        <v>0</v>
      </c>
      <c r="F90" s="212">
        <v>0</v>
      </c>
      <c r="G90" s="214">
        <f t="shared" si="2"/>
        <v>7177.01</v>
      </c>
    </row>
    <row r="91" spans="1:12" x14ac:dyDescent="0.25">
      <c r="A91" s="8">
        <v>40057</v>
      </c>
      <c r="B91" s="212">
        <v>0</v>
      </c>
      <c r="C91" s="212">
        <v>0</v>
      </c>
      <c r="D91" s="212">
        <v>8175.54</v>
      </c>
      <c r="E91" s="212">
        <v>0</v>
      </c>
      <c r="F91" s="212">
        <v>70000</v>
      </c>
      <c r="G91" s="214">
        <f t="shared" si="2"/>
        <v>78175.539999999994</v>
      </c>
    </row>
    <row r="92" spans="1:12" x14ac:dyDescent="0.25">
      <c r="A92" s="8">
        <v>40087</v>
      </c>
      <c r="B92" s="212">
        <v>0</v>
      </c>
      <c r="C92" s="212">
        <v>0</v>
      </c>
      <c r="D92" s="212">
        <v>0</v>
      </c>
      <c r="E92" s="212">
        <v>0</v>
      </c>
      <c r="F92" s="212">
        <v>10000</v>
      </c>
      <c r="G92" s="214">
        <f t="shared" si="2"/>
        <v>10000</v>
      </c>
    </row>
    <row r="93" spans="1:12" x14ac:dyDescent="0.25">
      <c r="A93" s="8">
        <v>40118</v>
      </c>
      <c r="B93" s="212">
        <v>0</v>
      </c>
      <c r="C93" s="212">
        <v>0</v>
      </c>
      <c r="D93" s="212">
        <v>0</v>
      </c>
      <c r="E93" s="212">
        <v>0</v>
      </c>
      <c r="F93" s="212">
        <v>5000</v>
      </c>
      <c r="G93" s="214">
        <f t="shared" si="2"/>
        <v>5000</v>
      </c>
    </row>
    <row r="94" spans="1:12" x14ac:dyDescent="0.25">
      <c r="A94" s="8">
        <v>40148</v>
      </c>
      <c r="B94" s="212">
        <v>0</v>
      </c>
      <c r="C94" s="212">
        <v>0</v>
      </c>
      <c r="D94" s="212">
        <v>0</v>
      </c>
      <c r="E94" s="212">
        <v>0</v>
      </c>
      <c r="F94" s="212">
        <v>15000</v>
      </c>
      <c r="G94" s="214">
        <f t="shared" si="2"/>
        <v>15000</v>
      </c>
      <c r="L94" s="3">
        <v>0</v>
      </c>
    </row>
    <row r="95" spans="1:12" x14ac:dyDescent="0.25">
      <c r="A95" s="8">
        <v>40179</v>
      </c>
      <c r="B95" s="212">
        <v>0</v>
      </c>
      <c r="C95" s="212">
        <v>0</v>
      </c>
      <c r="D95" s="212">
        <v>0</v>
      </c>
      <c r="E95" s="212">
        <v>0</v>
      </c>
      <c r="F95" s="212">
        <v>60000</v>
      </c>
      <c r="G95" s="214">
        <f t="shared" si="2"/>
        <v>60000</v>
      </c>
    </row>
    <row r="96" spans="1:12" x14ac:dyDescent="0.25">
      <c r="A96" s="8">
        <v>40210</v>
      </c>
      <c r="B96" s="212">
        <v>0</v>
      </c>
      <c r="C96" s="212">
        <v>0</v>
      </c>
      <c r="D96" s="212">
        <v>0</v>
      </c>
      <c r="E96" s="212">
        <v>0</v>
      </c>
      <c r="F96" s="212">
        <v>190000</v>
      </c>
      <c r="G96" s="214">
        <f t="shared" si="2"/>
        <v>190000</v>
      </c>
    </row>
    <row r="97" spans="1:8" x14ac:dyDescent="0.25">
      <c r="A97" s="8">
        <v>40238</v>
      </c>
      <c r="B97" s="212"/>
      <c r="C97" s="212"/>
      <c r="D97" s="212"/>
      <c r="E97" s="212"/>
      <c r="F97" s="212">
        <v>5000</v>
      </c>
      <c r="G97" s="214">
        <f t="shared" si="2"/>
        <v>5000</v>
      </c>
    </row>
    <row r="98" spans="1:8" x14ac:dyDescent="0.25">
      <c r="A98" s="8">
        <v>40269</v>
      </c>
      <c r="B98" s="212"/>
      <c r="C98" s="212"/>
      <c r="D98" s="212"/>
      <c r="E98" s="212"/>
      <c r="F98" s="212">
        <v>80000</v>
      </c>
      <c r="G98" s="214">
        <f t="shared" si="2"/>
        <v>80000</v>
      </c>
    </row>
    <row r="99" spans="1:8" x14ac:dyDescent="0.25">
      <c r="A99" s="8">
        <v>40299</v>
      </c>
      <c r="B99" s="212"/>
      <c r="C99" s="212"/>
      <c r="D99" s="212"/>
      <c r="E99" s="212"/>
      <c r="F99" s="212">
        <v>10000</v>
      </c>
      <c r="G99" s="214">
        <f t="shared" si="2"/>
        <v>10000</v>
      </c>
      <c r="H99" s="3" t="s">
        <v>862</v>
      </c>
    </row>
    <row r="100" spans="1:8" x14ac:dyDescent="0.25">
      <c r="A100" s="8">
        <v>40330</v>
      </c>
      <c r="B100" s="212"/>
      <c r="C100" s="212"/>
      <c r="D100" s="212"/>
      <c r="E100" s="212"/>
      <c r="F100" s="212">
        <v>10000</v>
      </c>
      <c r="G100" s="214">
        <f t="shared" si="2"/>
        <v>10000</v>
      </c>
    </row>
    <row r="101" spans="1:8" x14ac:dyDescent="0.25">
      <c r="A101" s="8">
        <v>40360</v>
      </c>
      <c r="B101" s="212"/>
      <c r="C101" s="212"/>
      <c r="D101" s="212"/>
      <c r="E101" s="212"/>
      <c r="F101" s="212">
        <v>35000</v>
      </c>
      <c r="G101" s="214">
        <f t="shared" si="2"/>
        <v>35000</v>
      </c>
    </row>
    <row r="102" spans="1:8" x14ac:dyDescent="0.25">
      <c r="A102" s="8">
        <v>40391</v>
      </c>
      <c r="B102" s="212"/>
      <c r="C102" s="212"/>
      <c r="D102" s="212"/>
      <c r="E102" s="212"/>
      <c r="F102" s="212">
        <v>10000</v>
      </c>
      <c r="G102" s="214">
        <f t="shared" si="2"/>
        <v>10000</v>
      </c>
    </row>
    <row r="103" spans="1:8" x14ac:dyDescent="0.25">
      <c r="A103" s="8">
        <v>40422</v>
      </c>
      <c r="B103" s="212"/>
      <c r="C103" s="212"/>
      <c r="D103" s="212"/>
      <c r="E103" s="212"/>
      <c r="F103" s="212">
        <v>5000</v>
      </c>
      <c r="G103" s="214">
        <f t="shared" si="2"/>
        <v>5000</v>
      </c>
    </row>
    <row r="104" spans="1:8" s="217" customFormat="1" x14ac:dyDescent="0.25">
      <c r="A104" s="8">
        <v>40452</v>
      </c>
      <c r="B104" s="212"/>
      <c r="C104" s="212"/>
      <c r="D104" s="212"/>
      <c r="E104" s="212"/>
      <c r="F104" s="212">
        <v>5000</v>
      </c>
      <c r="G104" s="214">
        <f t="shared" si="2"/>
        <v>5000</v>
      </c>
    </row>
    <row r="105" spans="1:8" s="217" customFormat="1" x14ac:dyDescent="0.25">
      <c r="A105" s="8">
        <v>40483</v>
      </c>
      <c r="B105" s="212"/>
      <c r="C105" s="212"/>
      <c r="D105" s="212"/>
      <c r="E105" s="212"/>
      <c r="F105" s="212">
        <v>2635000</v>
      </c>
      <c r="G105" s="214">
        <f t="shared" si="2"/>
        <v>2635000</v>
      </c>
    </row>
    <row r="106" spans="1:8" s="220" customFormat="1" x14ac:dyDescent="0.25">
      <c r="A106" s="220" t="s">
        <v>46</v>
      </c>
      <c r="B106" s="218">
        <f>SUM(B11:B105)</f>
        <v>679260.89</v>
      </c>
      <c r="C106" s="219">
        <f>SUM(C11:C105)</f>
        <v>1318178.5900000003</v>
      </c>
      <c r="D106" s="218">
        <f>SUM(D11:D105)</f>
        <v>5406514.1229919167</v>
      </c>
      <c r="E106" s="219">
        <f>SUM(E11:E105)</f>
        <v>0</v>
      </c>
      <c r="F106" s="218">
        <f>SUM(F11:F105)</f>
        <v>10600000</v>
      </c>
      <c r="G106" s="218">
        <f>SUM(B106:F106)</f>
        <v>18003953.602991916</v>
      </c>
    </row>
    <row r="107" spans="1:8" x14ac:dyDescent="0.25">
      <c r="A107" s="3" t="s">
        <v>110</v>
      </c>
      <c r="B107" s="212">
        <f>B9-B106</f>
        <v>0</v>
      </c>
      <c r="C107" s="212">
        <f>C9-C106</f>
        <v>0</v>
      </c>
      <c r="D107" s="343">
        <f>D9-D106-0.33</f>
        <v>-2.9919165372848666E-3</v>
      </c>
      <c r="E107" s="212">
        <f>E9-E106</f>
        <v>0</v>
      </c>
      <c r="F107" s="212">
        <f>F9-F106</f>
        <v>0</v>
      </c>
      <c r="G107" s="212">
        <f>SUM(B107:F107)</f>
        <v>-2.9919165372848666E-3</v>
      </c>
    </row>
    <row r="108" spans="1:8" x14ac:dyDescent="0.25">
      <c r="B108" s="212"/>
      <c r="C108" s="212"/>
      <c r="D108" s="212"/>
      <c r="E108" s="212"/>
      <c r="F108" s="212"/>
      <c r="G108" s="214"/>
    </row>
    <row r="109" spans="1:8" x14ac:dyDescent="0.25">
      <c r="B109" s="221" t="s">
        <v>219</v>
      </c>
      <c r="C109" s="212">
        <f>SUM(B107:D107)</f>
        <v>-2.9919165372848666E-3</v>
      </c>
      <c r="D109" s="212"/>
      <c r="E109" s="221" t="s">
        <v>220</v>
      </c>
      <c r="F109" s="212">
        <f>SUM(E107:F107)</f>
        <v>0</v>
      </c>
      <c r="G109" s="214"/>
    </row>
    <row r="110" spans="1:8" x14ac:dyDescent="0.25">
      <c r="C110" s="212"/>
      <c r="D110" s="212"/>
      <c r="E110" s="212"/>
      <c r="F110" s="212"/>
      <c r="G110" s="214"/>
    </row>
    <row r="111" spans="1:8" x14ac:dyDescent="0.25">
      <c r="A111" s="250" t="s">
        <v>248</v>
      </c>
      <c r="C111" s="212"/>
      <c r="D111" s="212"/>
      <c r="E111" s="212"/>
      <c r="F111" s="212"/>
      <c r="G111" s="214"/>
    </row>
    <row r="112" spans="1:8" x14ac:dyDescent="0.25">
      <c r="C112" s="212"/>
      <c r="D112" s="212"/>
      <c r="E112" s="212"/>
      <c r="F112" s="212"/>
      <c r="G112" s="214"/>
    </row>
    <row r="113" spans="2:9" x14ac:dyDescent="0.25">
      <c r="B113" s="177"/>
      <c r="C113" s="122"/>
      <c r="D113" s="43"/>
      <c r="E113" s="122"/>
      <c r="G113" s="212"/>
      <c r="H113" s="212"/>
      <c r="I113" s="214"/>
    </row>
    <row r="114" spans="2:9" x14ac:dyDescent="0.25">
      <c r="B114" s="230"/>
      <c r="C114" s="230"/>
      <c r="D114" s="230"/>
      <c r="E114" s="228"/>
      <c r="F114" s="61"/>
      <c r="G114" s="212"/>
      <c r="H114" s="212"/>
      <c r="I114" s="214"/>
    </row>
    <row r="115" spans="2:9" x14ac:dyDescent="0.25">
      <c r="B115" s="224"/>
      <c r="C115" s="122"/>
      <c r="D115" s="230"/>
      <c r="E115" s="124"/>
      <c r="F115" s="124"/>
      <c r="G115" s="35"/>
      <c r="H115" s="212"/>
      <c r="I115" s="214"/>
    </row>
    <row r="116" spans="2:9" x14ac:dyDescent="0.25">
      <c r="B116" s="224"/>
      <c r="C116" s="229"/>
      <c r="D116" s="43"/>
      <c r="E116" s="229"/>
      <c r="G116" s="212"/>
      <c r="H116" s="212"/>
      <c r="I116" s="214"/>
    </row>
    <row r="117" spans="2:9" x14ac:dyDescent="0.25">
      <c r="B117" s="224"/>
      <c r="C117" s="122"/>
      <c r="D117" s="43"/>
      <c r="E117" s="122"/>
      <c r="G117" s="212"/>
      <c r="H117" s="212"/>
      <c r="I117" s="214"/>
    </row>
    <row r="118" spans="2:9" x14ac:dyDescent="0.25">
      <c r="B118" s="224"/>
      <c r="C118" s="122"/>
      <c r="D118" s="43"/>
      <c r="E118" s="122"/>
      <c r="G118" s="212"/>
      <c r="H118" s="212"/>
      <c r="I118" s="214"/>
    </row>
    <row r="119" spans="2:9" x14ac:dyDescent="0.25">
      <c r="B119" s="212"/>
      <c r="C119" s="212"/>
      <c r="D119" s="212"/>
      <c r="E119" s="212"/>
      <c r="F119" s="212"/>
      <c r="G119" s="214"/>
    </row>
    <row r="120" spans="2:9" x14ac:dyDescent="0.25">
      <c r="B120" s="212"/>
      <c r="C120" s="212"/>
      <c r="D120" s="212"/>
      <c r="E120" s="212"/>
      <c r="F120" s="212"/>
      <c r="G120" s="214"/>
    </row>
    <row r="121" spans="2:9" x14ac:dyDescent="0.25">
      <c r="B121" s="212"/>
      <c r="C121" s="212"/>
      <c r="D121" s="212"/>
      <c r="E121" s="212"/>
      <c r="F121" s="212"/>
      <c r="G121" s="214"/>
    </row>
    <row r="122" spans="2:9" x14ac:dyDescent="0.25">
      <c r="B122" s="212"/>
      <c r="C122" s="212"/>
      <c r="D122" s="212"/>
      <c r="E122" s="212"/>
      <c r="F122" s="212"/>
      <c r="G122" s="214"/>
    </row>
    <row r="123" spans="2:9" x14ac:dyDescent="0.25">
      <c r="B123" s="212"/>
      <c r="C123" s="212"/>
      <c r="D123" s="212"/>
      <c r="E123" s="212"/>
      <c r="F123" s="212"/>
      <c r="G123" s="214"/>
    </row>
    <row r="124" spans="2:9" x14ac:dyDescent="0.25">
      <c r="B124" s="212"/>
      <c r="C124" s="212"/>
      <c r="D124" s="212"/>
      <c r="E124" s="212"/>
      <c r="F124" s="212"/>
      <c r="G124" s="214"/>
    </row>
    <row r="125" spans="2:9" x14ac:dyDescent="0.25">
      <c r="B125" s="212"/>
      <c r="C125" s="212"/>
      <c r="D125" s="212"/>
      <c r="E125" s="212"/>
      <c r="F125" s="212"/>
      <c r="G125" s="214"/>
    </row>
    <row r="126" spans="2:9" x14ac:dyDescent="0.25">
      <c r="B126" s="212"/>
      <c r="C126" s="212"/>
      <c r="D126" s="212"/>
      <c r="E126" s="212"/>
      <c r="F126" s="212"/>
      <c r="G126" s="214"/>
    </row>
    <row r="127" spans="2:9" x14ac:dyDescent="0.25">
      <c r="B127" s="212"/>
      <c r="C127" s="212"/>
      <c r="D127" s="212"/>
      <c r="E127" s="212"/>
      <c r="F127" s="212"/>
      <c r="G127" s="214"/>
    </row>
    <row r="128" spans="2:9" x14ac:dyDescent="0.25">
      <c r="B128" s="212"/>
      <c r="C128" s="212"/>
      <c r="D128" s="221"/>
      <c r="E128" s="212"/>
      <c r="F128" s="212"/>
      <c r="G128" s="214"/>
    </row>
    <row r="129" spans="2:7" x14ac:dyDescent="0.25">
      <c r="B129" s="212"/>
      <c r="C129" s="212"/>
      <c r="D129" s="212"/>
      <c r="E129" s="212"/>
      <c r="F129" s="212"/>
      <c r="G129" s="214"/>
    </row>
    <row r="130" spans="2:7" x14ac:dyDescent="0.25">
      <c r="B130" s="212"/>
      <c r="C130" s="212"/>
      <c r="D130" s="212"/>
      <c r="E130" s="212"/>
      <c r="F130" s="212"/>
      <c r="G130" s="214"/>
    </row>
    <row r="131" spans="2:7" x14ac:dyDescent="0.25">
      <c r="B131" s="212"/>
      <c r="C131" s="212"/>
      <c r="D131" s="212"/>
      <c r="E131" s="212"/>
      <c r="F131" s="212"/>
      <c r="G131" s="214"/>
    </row>
    <row r="132" spans="2:7" x14ac:dyDescent="0.25">
      <c r="B132" s="212"/>
      <c r="C132" s="212"/>
      <c r="D132" s="212"/>
      <c r="E132" s="212"/>
      <c r="F132" s="212"/>
      <c r="G132" s="214"/>
    </row>
    <row r="133" spans="2:7" x14ac:dyDescent="0.25">
      <c r="B133" s="212"/>
      <c r="C133" s="212"/>
      <c r="D133" s="212"/>
      <c r="E133" s="212"/>
      <c r="F133" s="212"/>
      <c r="G133" s="214"/>
    </row>
    <row r="134" spans="2:7" x14ac:dyDescent="0.25">
      <c r="B134" s="212"/>
      <c r="C134" s="212"/>
      <c r="D134" s="212"/>
      <c r="E134" s="212"/>
      <c r="F134" s="212"/>
      <c r="G134" s="214"/>
    </row>
    <row r="135" spans="2:7" x14ac:dyDescent="0.25">
      <c r="B135" s="212"/>
      <c r="C135" s="212"/>
      <c r="D135" s="212"/>
      <c r="E135" s="212"/>
      <c r="F135" s="212"/>
      <c r="G135" s="214"/>
    </row>
    <row r="136" spans="2:7" x14ac:dyDescent="0.25">
      <c r="B136" s="212"/>
      <c r="C136" s="212"/>
      <c r="D136" s="212"/>
      <c r="E136" s="212"/>
      <c r="F136" s="212"/>
      <c r="G136" s="214"/>
    </row>
    <row r="137" spans="2:7" x14ac:dyDescent="0.25">
      <c r="B137" s="212"/>
      <c r="C137" s="212"/>
      <c r="D137" s="212"/>
      <c r="E137" s="212"/>
      <c r="F137" s="212"/>
      <c r="G137" s="214"/>
    </row>
    <row r="138" spans="2:7" x14ac:dyDescent="0.25">
      <c r="B138" s="212"/>
      <c r="C138" s="212"/>
      <c r="D138" s="212"/>
      <c r="E138" s="212"/>
      <c r="F138" s="212"/>
      <c r="G138" s="214"/>
    </row>
    <row r="139" spans="2:7" x14ac:dyDescent="0.25">
      <c r="B139" s="212"/>
      <c r="C139" s="212"/>
      <c r="D139" s="212"/>
      <c r="E139" s="212"/>
      <c r="F139" s="212"/>
      <c r="G139" s="214"/>
    </row>
    <row r="140" spans="2:7" x14ac:dyDescent="0.25">
      <c r="B140" s="212"/>
      <c r="C140" s="212"/>
      <c r="D140" s="212"/>
      <c r="E140" s="212"/>
      <c r="F140" s="212"/>
      <c r="G140" s="214"/>
    </row>
    <row r="141" spans="2:7" x14ac:dyDescent="0.25">
      <c r="B141" s="212"/>
      <c r="C141" s="212"/>
      <c r="D141" s="212"/>
      <c r="E141" s="212"/>
      <c r="F141" s="212"/>
      <c r="G141" s="214"/>
    </row>
    <row r="142" spans="2:7" x14ac:dyDescent="0.25">
      <c r="B142" s="212"/>
      <c r="C142" s="212"/>
      <c r="D142" s="212"/>
      <c r="E142" s="212"/>
      <c r="F142" s="212"/>
      <c r="G142" s="214"/>
    </row>
    <row r="143" spans="2:7" x14ac:dyDescent="0.25">
      <c r="B143" s="212"/>
      <c r="C143" s="212"/>
      <c r="D143" s="212"/>
      <c r="E143" s="212"/>
      <c r="F143" s="212"/>
      <c r="G143" s="214"/>
    </row>
    <row r="144" spans="2:7" x14ac:dyDescent="0.25">
      <c r="B144" s="212"/>
      <c r="C144" s="212"/>
      <c r="D144" s="212"/>
      <c r="E144" s="212"/>
      <c r="F144" s="212"/>
      <c r="G144" s="214"/>
    </row>
    <row r="145" spans="2:7" x14ac:dyDescent="0.25">
      <c r="B145" s="212"/>
      <c r="C145" s="212"/>
      <c r="D145" s="212"/>
      <c r="E145" s="212"/>
      <c r="F145" s="212"/>
      <c r="G145" s="214"/>
    </row>
    <row r="146" spans="2:7" x14ac:dyDescent="0.25">
      <c r="B146" s="212"/>
      <c r="C146" s="212"/>
      <c r="D146" s="212"/>
      <c r="E146" s="212"/>
      <c r="F146" s="212"/>
      <c r="G146" s="214"/>
    </row>
    <row r="147" spans="2:7" x14ac:dyDescent="0.25">
      <c r="B147" s="212"/>
      <c r="C147" s="212"/>
      <c r="D147" s="212"/>
      <c r="E147" s="212"/>
      <c r="F147" s="212"/>
      <c r="G147" s="214"/>
    </row>
    <row r="148" spans="2:7" x14ac:dyDescent="0.25">
      <c r="B148" s="212"/>
      <c r="C148" s="212"/>
      <c r="D148" s="212"/>
      <c r="E148" s="212"/>
      <c r="F148" s="212"/>
      <c r="G148" s="214"/>
    </row>
    <row r="149" spans="2:7" x14ac:dyDescent="0.25">
      <c r="B149" s="212"/>
      <c r="C149" s="212"/>
      <c r="D149" s="212"/>
      <c r="E149" s="212"/>
      <c r="F149" s="212"/>
      <c r="G149" s="214"/>
    </row>
    <row r="150" spans="2:7" x14ac:dyDescent="0.25">
      <c r="B150" s="212"/>
      <c r="C150" s="212"/>
      <c r="D150" s="212"/>
      <c r="E150" s="212"/>
      <c r="F150" s="212"/>
      <c r="G150" s="214"/>
    </row>
    <row r="151" spans="2:7" x14ac:dyDescent="0.25">
      <c r="B151" s="212"/>
      <c r="C151" s="212"/>
      <c r="D151" s="212"/>
      <c r="E151" s="212"/>
      <c r="F151" s="212"/>
      <c r="G151" s="214"/>
    </row>
    <row r="152" spans="2:7" x14ac:dyDescent="0.25">
      <c r="B152" s="212"/>
      <c r="C152" s="212"/>
      <c r="D152" s="212"/>
      <c r="E152" s="212"/>
      <c r="F152" s="212"/>
      <c r="G152" s="214"/>
    </row>
    <row r="153" spans="2:7" x14ac:dyDescent="0.25">
      <c r="B153" s="212"/>
      <c r="C153" s="212"/>
      <c r="D153" s="212"/>
      <c r="E153" s="212"/>
      <c r="F153" s="212"/>
      <c r="G153" s="214"/>
    </row>
    <row r="154" spans="2:7" x14ac:dyDescent="0.25">
      <c r="B154" s="212"/>
      <c r="C154" s="212"/>
      <c r="D154" s="212"/>
      <c r="E154" s="212"/>
      <c r="F154" s="212"/>
      <c r="G154" s="214"/>
    </row>
    <row r="155" spans="2:7" x14ac:dyDescent="0.25">
      <c r="B155" s="212"/>
      <c r="C155" s="212"/>
      <c r="D155" s="212"/>
      <c r="E155" s="212"/>
      <c r="F155" s="212"/>
      <c r="G155" s="214"/>
    </row>
    <row r="156" spans="2:7" x14ac:dyDescent="0.25">
      <c r="B156" s="212"/>
      <c r="C156" s="212"/>
      <c r="D156" s="212"/>
      <c r="E156" s="212"/>
      <c r="F156" s="212"/>
      <c r="G156" s="214"/>
    </row>
    <row r="157" spans="2:7" x14ac:dyDescent="0.25">
      <c r="B157" s="212"/>
      <c r="C157" s="212"/>
      <c r="D157" s="212"/>
      <c r="E157" s="212"/>
      <c r="F157" s="212"/>
      <c r="G157" s="214"/>
    </row>
    <row r="158" spans="2:7" x14ac:dyDescent="0.25">
      <c r="B158" s="212"/>
      <c r="C158" s="212"/>
      <c r="D158" s="212"/>
      <c r="E158" s="212"/>
      <c r="F158" s="212"/>
      <c r="G158" s="214"/>
    </row>
    <row r="159" spans="2:7" x14ac:dyDescent="0.25">
      <c r="B159" s="212"/>
      <c r="C159" s="212"/>
      <c r="D159" s="212"/>
      <c r="E159" s="212"/>
      <c r="F159" s="212"/>
      <c r="G159" s="214"/>
    </row>
    <row r="160" spans="2:7" x14ac:dyDescent="0.25">
      <c r="B160" s="212"/>
      <c r="C160" s="212"/>
      <c r="D160" s="212"/>
      <c r="E160" s="212"/>
      <c r="F160" s="212"/>
      <c r="G160" s="214"/>
    </row>
    <row r="161" spans="2:7" x14ac:dyDescent="0.25">
      <c r="B161" s="212"/>
      <c r="C161" s="212"/>
      <c r="D161" s="212"/>
      <c r="E161" s="212"/>
      <c r="F161" s="212"/>
      <c r="G161" s="214"/>
    </row>
    <row r="162" spans="2:7" x14ac:dyDescent="0.25">
      <c r="B162" s="212"/>
      <c r="C162" s="212"/>
      <c r="D162" s="212"/>
      <c r="E162" s="212"/>
      <c r="F162" s="212"/>
      <c r="G162" s="214"/>
    </row>
    <row r="163" spans="2:7" x14ac:dyDescent="0.25">
      <c r="B163" s="212"/>
      <c r="C163" s="212"/>
      <c r="D163" s="212"/>
      <c r="E163" s="212"/>
      <c r="F163" s="212"/>
      <c r="G163" s="214"/>
    </row>
    <row r="164" spans="2:7" x14ac:dyDescent="0.25">
      <c r="B164" s="212"/>
      <c r="C164" s="212"/>
      <c r="D164" s="212"/>
      <c r="E164" s="212"/>
      <c r="F164" s="212"/>
      <c r="G164" s="214"/>
    </row>
    <row r="165" spans="2:7" x14ac:dyDescent="0.25">
      <c r="B165" s="212"/>
      <c r="C165" s="212"/>
      <c r="D165" s="212"/>
      <c r="E165" s="212"/>
      <c r="F165" s="212"/>
      <c r="G165" s="214"/>
    </row>
    <row r="166" spans="2:7" x14ac:dyDescent="0.25">
      <c r="B166" s="212"/>
      <c r="C166" s="212"/>
      <c r="D166" s="212"/>
      <c r="E166" s="212"/>
      <c r="F166" s="212"/>
      <c r="G166" s="214"/>
    </row>
    <row r="167" spans="2:7" x14ac:dyDescent="0.25">
      <c r="B167" s="212"/>
      <c r="C167" s="212"/>
      <c r="D167" s="212"/>
      <c r="E167" s="212"/>
      <c r="F167" s="212"/>
      <c r="G167" s="214"/>
    </row>
    <row r="168" spans="2:7" x14ac:dyDescent="0.25">
      <c r="B168" s="212"/>
      <c r="C168" s="212"/>
      <c r="D168" s="212"/>
      <c r="E168" s="212"/>
      <c r="F168" s="212"/>
      <c r="G168" s="214"/>
    </row>
    <row r="169" spans="2:7" x14ac:dyDescent="0.25">
      <c r="B169" s="212"/>
      <c r="C169" s="212"/>
      <c r="D169" s="212"/>
      <c r="E169" s="212"/>
      <c r="F169" s="212"/>
      <c r="G169" s="214"/>
    </row>
    <row r="170" spans="2:7" x14ac:dyDescent="0.25">
      <c r="B170" s="212"/>
      <c r="C170" s="212"/>
      <c r="D170" s="212"/>
      <c r="E170" s="212"/>
      <c r="F170" s="212"/>
      <c r="G170" s="214"/>
    </row>
    <row r="171" spans="2:7" x14ac:dyDescent="0.25">
      <c r="B171" s="212"/>
      <c r="C171" s="212"/>
      <c r="D171" s="212"/>
      <c r="E171" s="212"/>
      <c r="F171" s="212"/>
      <c r="G171" s="214"/>
    </row>
    <row r="172" spans="2:7" x14ac:dyDescent="0.25">
      <c r="B172" s="212"/>
      <c r="C172" s="212"/>
      <c r="D172" s="212"/>
      <c r="E172" s="212"/>
      <c r="F172" s="212"/>
      <c r="G172" s="214"/>
    </row>
    <row r="173" spans="2:7" x14ac:dyDescent="0.25">
      <c r="B173" s="212"/>
      <c r="C173" s="212"/>
      <c r="D173" s="212"/>
      <c r="E173" s="212"/>
      <c r="F173" s="212"/>
      <c r="G173" s="214"/>
    </row>
    <row r="174" spans="2:7" x14ac:dyDescent="0.25">
      <c r="B174" s="212"/>
      <c r="C174" s="212"/>
      <c r="D174" s="212"/>
      <c r="E174" s="212"/>
      <c r="F174" s="212"/>
      <c r="G174" s="214"/>
    </row>
    <row r="175" spans="2:7" x14ac:dyDescent="0.25">
      <c r="B175" s="35"/>
      <c r="C175" s="35"/>
      <c r="D175" s="35"/>
      <c r="E175" s="35"/>
      <c r="F175" s="35"/>
      <c r="G175" s="19"/>
    </row>
    <row r="176" spans="2:7" x14ac:dyDescent="0.25">
      <c r="B176" s="35"/>
      <c r="C176" s="35"/>
      <c r="D176" s="35"/>
      <c r="E176" s="35"/>
      <c r="F176" s="35"/>
      <c r="G176" s="19"/>
    </row>
    <row r="177" spans="2:7" x14ac:dyDescent="0.25">
      <c r="B177" s="35"/>
      <c r="C177" s="35"/>
      <c r="D177" s="35"/>
      <c r="E177" s="35"/>
      <c r="F177" s="35"/>
      <c r="G177" s="19"/>
    </row>
    <row r="178" spans="2:7" x14ac:dyDescent="0.25">
      <c r="B178" s="35"/>
      <c r="C178" s="35"/>
      <c r="D178" s="35"/>
      <c r="E178" s="35"/>
      <c r="F178" s="35"/>
      <c r="G178" s="19"/>
    </row>
    <row r="179" spans="2:7" x14ac:dyDescent="0.25">
      <c r="B179" s="35"/>
      <c r="C179" s="35"/>
      <c r="D179" s="35"/>
      <c r="E179" s="35"/>
      <c r="F179" s="35"/>
      <c r="G179" s="19"/>
    </row>
    <row r="180" spans="2:7" x14ac:dyDescent="0.25">
      <c r="B180" s="35"/>
      <c r="C180" s="35"/>
      <c r="D180" s="35"/>
      <c r="E180" s="35"/>
      <c r="F180" s="35"/>
      <c r="G180" s="19"/>
    </row>
    <row r="181" spans="2:7" x14ac:dyDescent="0.25">
      <c r="B181" s="35"/>
      <c r="C181" s="35"/>
      <c r="D181" s="35"/>
      <c r="E181" s="35"/>
      <c r="F181" s="35"/>
      <c r="G181" s="19"/>
    </row>
    <row r="182" spans="2:7" x14ac:dyDescent="0.25">
      <c r="B182" s="35"/>
      <c r="C182" s="35"/>
      <c r="D182" s="35"/>
      <c r="E182" s="35"/>
      <c r="F182" s="35"/>
      <c r="G182" s="19"/>
    </row>
    <row r="183" spans="2:7" x14ac:dyDescent="0.25">
      <c r="B183" s="35"/>
      <c r="C183" s="35"/>
      <c r="D183" s="35"/>
      <c r="E183" s="35"/>
      <c r="F183" s="35"/>
      <c r="G183" s="19"/>
    </row>
    <row r="184" spans="2:7" x14ac:dyDescent="0.25">
      <c r="B184" s="35"/>
      <c r="C184" s="35"/>
      <c r="D184" s="35"/>
      <c r="E184" s="35"/>
      <c r="F184" s="35"/>
      <c r="G184" s="19"/>
    </row>
    <row r="185" spans="2:7" x14ac:dyDescent="0.25">
      <c r="B185" s="35"/>
      <c r="C185" s="35"/>
      <c r="D185" s="35"/>
      <c r="E185" s="35"/>
      <c r="F185" s="35"/>
      <c r="G185" s="19"/>
    </row>
    <row r="186" spans="2:7" x14ac:dyDescent="0.25">
      <c r="B186" s="35"/>
      <c r="C186" s="35"/>
      <c r="D186" s="35"/>
      <c r="E186" s="35"/>
      <c r="F186" s="35"/>
      <c r="G186" s="19"/>
    </row>
    <row r="187" spans="2:7" x14ac:dyDescent="0.25">
      <c r="B187" s="35"/>
      <c r="C187" s="35"/>
      <c r="D187" s="35"/>
      <c r="E187" s="35"/>
      <c r="F187" s="35"/>
      <c r="G187" s="19"/>
    </row>
    <row r="188" spans="2:7" x14ac:dyDescent="0.25">
      <c r="B188" s="35"/>
      <c r="C188" s="35"/>
      <c r="D188" s="35"/>
      <c r="E188" s="35"/>
      <c r="F188" s="35"/>
      <c r="G188" s="19"/>
    </row>
    <row r="189" spans="2:7" x14ac:dyDescent="0.25">
      <c r="B189" s="35"/>
      <c r="C189" s="35"/>
      <c r="D189" s="35"/>
      <c r="E189" s="35"/>
      <c r="F189" s="35"/>
      <c r="G189" s="19"/>
    </row>
    <row r="190" spans="2:7" x14ac:dyDescent="0.25">
      <c r="B190" s="35"/>
      <c r="C190" s="35"/>
      <c r="D190" s="35"/>
      <c r="E190" s="35"/>
      <c r="F190" s="35"/>
      <c r="G190" s="19"/>
    </row>
    <row r="191" spans="2:7" x14ac:dyDescent="0.25">
      <c r="B191" s="35"/>
      <c r="C191" s="35"/>
      <c r="D191" s="35"/>
      <c r="E191" s="35"/>
      <c r="F191" s="35"/>
      <c r="G191" s="19"/>
    </row>
    <row r="192" spans="2:7" x14ac:dyDescent="0.25">
      <c r="B192" s="35"/>
      <c r="C192" s="35"/>
      <c r="D192" s="35"/>
      <c r="E192" s="35"/>
      <c r="F192" s="35"/>
      <c r="G192" s="19"/>
    </row>
    <row r="193" spans="2:7" x14ac:dyDescent="0.25">
      <c r="B193" s="35"/>
      <c r="C193" s="35"/>
      <c r="D193" s="35"/>
      <c r="E193" s="35"/>
      <c r="F193" s="35"/>
      <c r="G193" s="19"/>
    </row>
    <row r="194" spans="2:7" x14ac:dyDescent="0.25">
      <c r="B194" s="35"/>
      <c r="C194" s="35"/>
      <c r="D194" s="35"/>
      <c r="E194" s="35"/>
      <c r="F194" s="35"/>
      <c r="G194" s="19"/>
    </row>
    <row r="195" spans="2:7" x14ac:dyDescent="0.25">
      <c r="B195" s="35"/>
      <c r="C195" s="35"/>
      <c r="D195" s="35"/>
      <c r="E195" s="35"/>
      <c r="F195" s="35"/>
      <c r="G195" s="19"/>
    </row>
    <row r="196" spans="2:7" x14ac:dyDescent="0.25">
      <c r="B196" s="35"/>
      <c r="C196" s="35"/>
      <c r="D196" s="35"/>
      <c r="E196" s="35"/>
      <c r="F196" s="35"/>
      <c r="G196" s="19"/>
    </row>
    <row r="197" spans="2:7" x14ac:dyDescent="0.25">
      <c r="B197" s="35"/>
      <c r="C197" s="35"/>
      <c r="D197" s="35"/>
      <c r="E197" s="35"/>
      <c r="F197" s="35"/>
      <c r="G197" s="19"/>
    </row>
    <row r="198" spans="2:7" x14ac:dyDescent="0.25">
      <c r="B198" s="35"/>
      <c r="C198" s="35"/>
      <c r="D198" s="35"/>
      <c r="E198" s="35"/>
      <c r="F198" s="35"/>
      <c r="G198" s="19"/>
    </row>
    <row r="199" spans="2:7" x14ac:dyDescent="0.25">
      <c r="B199" s="35"/>
      <c r="C199" s="35"/>
      <c r="D199" s="35"/>
      <c r="E199" s="35"/>
      <c r="F199" s="35"/>
      <c r="G199" s="19"/>
    </row>
    <row r="200" spans="2:7" x14ac:dyDescent="0.25">
      <c r="B200" s="35"/>
      <c r="C200" s="35"/>
      <c r="D200" s="35"/>
      <c r="E200" s="35"/>
      <c r="F200" s="35"/>
      <c r="G200" s="19"/>
    </row>
    <row r="201" spans="2:7" x14ac:dyDescent="0.25">
      <c r="B201" s="35"/>
      <c r="C201" s="35"/>
      <c r="D201" s="35"/>
      <c r="E201" s="35"/>
      <c r="F201" s="35"/>
      <c r="G201" s="19"/>
    </row>
    <row r="202" spans="2:7" x14ac:dyDescent="0.25">
      <c r="B202" s="35"/>
      <c r="C202" s="35"/>
      <c r="D202" s="35"/>
      <c r="E202" s="35"/>
      <c r="F202" s="35"/>
      <c r="G202" s="19"/>
    </row>
    <row r="203" spans="2:7" x14ac:dyDescent="0.25">
      <c r="B203" s="35"/>
      <c r="C203" s="35"/>
      <c r="D203" s="35"/>
      <c r="E203" s="35"/>
      <c r="F203" s="35"/>
      <c r="G203" s="19"/>
    </row>
    <row r="204" spans="2:7" x14ac:dyDescent="0.25">
      <c r="B204" s="35"/>
      <c r="C204" s="35"/>
      <c r="D204" s="35"/>
      <c r="E204" s="35"/>
      <c r="F204" s="35"/>
      <c r="G204" s="19"/>
    </row>
    <row r="205" spans="2:7" x14ac:dyDescent="0.25">
      <c r="B205" s="35"/>
      <c r="C205" s="35"/>
      <c r="D205" s="35"/>
      <c r="E205" s="35"/>
      <c r="F205" s="35"/>
      <c r="G205" s="19"/>
    </row>
    <row r="206" spans="2:7" x14ac:dyDescent="0.25">
      <c r="B206" s="35"/>
      <c r="C206" s="35"/>
      <c r="D206" s="35"/>
      <c r="E206" s="35"/>
      <c r="F206" s="35"/>
      <c r="G206" s="19"/>
    </row>
    <row r="207" spans="2:7" x14ac:dyDescent="0.25">
      <c r="B207" s="35"/>
      <c r="C207" s="35"/>
      <c r="D207" s="35"/>
      <c r="E207" s="35"/>
      <c r="F207" s="35"/>
      <c r="G207" s="19"/>
    </row>
    <row r="208" spans="2:7" x14ac:dyDescent="0.25">
      <c r="B208" s="35"/>
      <c r="C208" s="35"/>
      <c r="D208" s="35"/>
      <c r="E208" s="35"/>
      <c r="F208" s="35"/>
      <c r="G208" s="19"/>
    </row>
    <row r="209" spans="2:7" x14ac:dyDescent="0.25">
      <c r="B209" s="35"/>
      <c r="C209" s="35"/>
      <c r="D209" s="35"/>
      <c r="E209" s="35"/>
      <c r="F209" s="35"/>
      <c r="G209" s="19"/>
    </row>
    <row r="210" spans="2:7" x14ac:dyDescent="0.25">
      <c r="B210" s="35"/>
      <c r="C210" s="35"/>
      <c r="D210" s="35"/>
      <c r="E210" s="35"/>
      <c r="F210" s="35"/>
      <c r="G210" s="19"/>
    </row>
    <row r="211" spans="2:7" x14ac:dyDescent="0.25">
      <c r="B211" s="35"/>
      <c r="C211" s="35"/>
      <c r="D211" s="35"/>
      <c r="E211" s="35"/>
      <c r="F211" s="35"/>
      <c r="G211" s="19"/>
    </row>
    <row r="212" spans="2:7" x14ac:dyDescent="0.25">
      <c r="B212" s="35"/>
      <c r="C212" s="35"/>
      <c r="D212" s="35"/>
      <c r="E212" s="35"/>
      <c r="F212" s="35"/>
      <c r="G212" s="19"/>
    </row>
    <row r="213" spans="2:7" x14ac:dyDescent="0.25">
      <c r="B213" s="35"/>
      <c r="C213" s="35"/>
      <c r="D213" s="35"/>
      <c r="E213" s="35"/>
      <c r="F213" s="35"/>
      <c r="G213" s="19"/>
    </row>
    <row r="214" spans="2:7" x14ac:dyDescent="0.25">
      <c r="B214" s="35"/>
      <c r="C214" s="35"/>
      <c r="D214" s="35"/>
      <c r="E214" s="35"/>
      <c r="F214" s="35"/>
      <c r="G214" s="19"/>
    </row>
    <row r="215" spans="2:7" x14ac:dyDescent="0.25">
      <c r="B215" s="35"/>
      <c r="C215" s="35"/>
      <c r="D215" s="35"/>
      <c r="E215" s="35"/>
      <c r="F215" s="35"/>
      <c r="G215" s="19"/>
    </row>
    <row r="216" spans="2:7" x14ac:dyDescent="0.25">
      <c r="B216" s="35"/>
      <c r="C216" s="35"/>
      <c r="D216" s="35"/>
      <c r="E216" s="35"/>
      <c r="F216" s="35"/>
      <c r="G216" s="19"/>
    </row>
    <row r="217" spans="2:7" x14ac:dyDescent="0.25">
      <c r="B217" s="35"/>
      <c r="C217" s="35"/>
      <c r="D217" s="35"/>
      <c r="E217" s="35"/>
      <c r="F217" s="35"/>
      <c r="G217" s="19"/>
    </row>
    <row r="218" spans="2:7" x14ac:dyDescent="0.25">
      <c r="B218" s="35"/>
      <c r="C218" s="35"/>
      <c r="D218" s="35"/>
      <c r="E218" s="35"/>
      <c r="F218" s="35"/>
      <c r="G218" s="19"/>
    </row>
    <row r="219" spans="2:7" x14ac:dyDescent="0.25">
      <c r="B219" s="35"/>
      <c r="C219" s="35"/>
      <c r="D219" s="35"/>
      <c r="E219" s="35"/>
      <c r="F219" s="35"/>
      <c r="G219" s="19"/>
    </row>
    <row r="220" spans="2:7" x14ac:dyDescent="0.25">
      <c r="B220" s="35"/>
      <c r="C220" s="35"/>
      <c r="D220" s="35"/>
      <c r="E220" s="35"/>
      <c r="F220" s="35"/>
      <c r="G220" s="19"/>
    </row>
    <row r="221" spans="2:7" x14ac:dyDescent="0.25">
      <c r="B221" s="35"/>
      <c r="C221" s="35"/>
      <c r="D221" s="35"/>
      <c r="E221" s="35"/>
      <c r="F221" s="35"/>
      <c r="G221" s="19"/>
    </row>
    <row r="222" spans="2:7" x14ac:dyDescent="0.25">
      <c r="B222" s="35"/>
      <c r="C222" s="35"/>
      <c r="D222" s="35"/>
      <c r="E222" s="35"/>
      <c r="F222" s="35"/>
      <c r="G222" s="19"/>
    </row>
    <row r="223" spans="2:7" x14ac:dyDescent="0.25">
      <c r="B223" s="35"/>
      <c r="C223" s="35"/>
      <c r="D223" s="35"/>
      <c r="E223" s="35"/>
      <c r="F223" s="35"/>
      <c r="G223" s="19"/>
    </row>
    <row r="224" spans="2:7" x14ac:dyDescent="0.25">
      <c r="B224" s="35"/>
      <c r="C224" s="35"/>
      <c r="D224" s="35"/>
      <c r="E224" s="35"/>
      <c r="F224" s="35"/>
      <c r="G224" s="19"/>
    </row>
    <row r="225" spans="2:7" x14ac:dyDescent="0.25">
      <c r="B225" s="35"/>
      <c r="C225" s="35"/>
      <c r="D225" s="35"/>
      <c r="E225" s="35"/>
      <c r="F225" s="35"/>
      <c r="G225" s="19"/>
    </row>
    <row r="226" spans="2:7" x14ac:dyDescent="0.25">
      <c r="B226" s="35"/>
      <c r="C226" s="35"/>
      <c r="D226" s="35"/>
      <c r="E226" s="35"/>
      <c r="F226" s="35"/>
      <c r="G226" s="19"/>
    </row>
    <row r="227" spans="2:7" x14ac:dyDescent="0.25">
      <c r="B227" s="35"/>
      <c r="C227" s="35"/>
      <c r="D227" s="35"/>
      <c r="E227" s="35"/>
      <c r="F227" s="35"/>
      <c r="G227" s="19"/>
    </row>
    <row r="228" spans="2:7" x14ac:dyDescent="0.25">
      <c r="B228" s="35"/>
      <c r="C228" s="35"/>
      <c r="D228" s="35"/>
      <c r="E228" s="35"/>
      <c r="F228" s="35"/>
      <c r="G228" s="19"/>
    </row>
    <row r="229" spans="2:7" x14ac:dyDescent="0.25">
      <c r="B229" s="35"/>
      <c r="C229" s="35"/>
      <c r="D229" s="35"/>
      <c r="E229" s="35"/>
      <c r="F229" s="35"/>
      <c r="G229" s="19"/>
    </row>
    <row r="230" spans="2:7" x14ac:dyDescent="0.25">
      <c r="B230" s="35"/>
      <c r="C230" s="35"/>
      <c r="D230" s="35"/>
      <c r="E230" s="35"/>
      <c r="F230" s="35"/>
      <c r="G230" s="19"/>
    </row>
    <row r="231" spans="2:7" x14ac:dyDescent="0.25">
      <c r="B231" s="35"/>
      <c r="C231" s="35"/>
      <c r="D231" s="35"/>
      <c r="E231" s="35"/>
      <c r="F231" s="35"/>
      <c r="G231" s="19"/>
    </row>
    <row r="232" spans="2:7" x14ac:dyDescent="0.25">
      <c r="B232" s="35"/>
      <c r="C232" s="35"/>
      <c r="D232" s="35"/>
      <c r="E232" s="35"/>
      <c r="F232" s="35"/>
      <c r="G232" s="19"/>
    </row>
    <row r="233" spans="2:7" x14ac:dyDescent="0.25">
      <c r="B233" s="35"/>
      <c r="C233" s="35"/>
      <c r="D233" s="35"/>
      <c r="E233" s="35"/>
      <c r="F233" s="35"/>
      <c r="G233" s="19"/>
    </row>
    <row r="234" spans="2:7" x14ac:dyDescent="0.25">
      <c r="B234" s="35"/>
      <c r="C234" s="35"/>
      <c r="D234" s="35"/>
      <c r="E234" s="35"/>
      <c r="F234" s="35"/>
      <c r="G234" s="19"/>
    </row>
    <row r="235" spans="2:7" x14ac:dyDescent="0.25">
      <c r="B235" s="35"/>
      <c r="C235" s="35"/>
      <c r="D235" s="35"/>
      <c r="E235" s="35"/>
      <c r="F235" s="35"/>
      <c r="G235" s="19"/>
    </row>
    <row r="236" spans="2:7" x14ac:dyDescent="0.25">
      <c r="B236" s="35"/>
      <c r="C236" s="35"/>
      <c r="D236" s="35"/>
      <c r="E236" s="35"/>
      <c r="F236" s="35"/>
      <c r="G236" s="19"/>
    </row>
    <row r="237" spans="2:7" x14ac:dyDescent="0.25">
      <c r="B237" s="35"/>
      <c r="C237" s="35"/>
      <c r="D237" s="35"/>
      <c r="E237" s="35"/>
      <c r="F237" s="35"/>
      <c r="G237" s="19"/>
    </row>
    <row r="238" spans="2:7" x14ac:dyDescent="0.25">
      <c r="B238" s="35"/>
      <c r="C238" s="35"/>
      <c r="D238" s="35"/>
      <c r="E238" s="35"/>
      <c r="F238" s="35"/>
      <c r="G238" s="19"/>
    </row>
    <row r="239" spans="2:7" x14ac:dyDescent="0.25">
      <c r="B239" s="35"/>
      <c r="C239" s="35"/>
      <c r="D239" s="35"/>
      <c r="E239" s="35"/>
      <c r="F239" s="35"/>
      <c r="G239" s="19"/>
    </row>
    <row r="240" spans="2:7" x14ac:dyDescent="0.25">
      <c r="B240" s="35"/>
      <c r="C240" s="35"/>
      <c r="D240" s="35"/>
      <c r="E240" s="35"/>
      <c r="F240" s="35"/>
      <c r="G240" s="19"/>
    </row>
    <row r="241" spans="2:7" x14ac:dyDescent="0.25">
      <c r="B241" s="35"/>
      <c r="C241" s="35"/>
      <c r="D241" s="35"/>
      <c r="E241" s="35"/>
      <c r="F241" s="35"/>
      <c r="G241" s="19"/>
    </row>
    <row r="242" spans="2:7" x14ac:dyDescent="0.25">
      <c r="B242" s="35"/>
      <c r="C242" s="35"/>
      <c r="D242" s="35"/>
      <c r="E242" s="35"/>
      <c r="F242" s="35"/>
      <c r="G242" s="19"/>
    </row>
    <row r="243" spans="2:7" x14ac:dyDescent="0.25">
      <c r="B243" s="35"/>
      <c r="C243" s="35"/>
      <c r="D243" s="35"/>
      <c r="E243" s="35"/>
      <c r="F243" s="35"/>
      <c r="G243" s="19"/>
    </row>
    <row r="244" spans="2:7" x14ac:dyDescent="0.25">
      <c r="B244" s="35"/>
      <c r="C244" s="35"/>
      <c r="D244" s="35"/>
      <c r="E244" s="35"/>
      <c r="F244" s="35"/>
      <c r="G244" s="19"/>
    </row>
    <row r="245" spans="2:7" x14ac:dyDescent="0.25">
      <c r="B245" s="35"/>
      <c r="C245" s="35"/>
      <c r="D245" s="35"/>
      <c r="E245" s="35"/>
      <c r="F245" s="35"/>
      <c r="G245" s="19"/>
    </row>
    <row r="246" spans="2:7" x14ac:dyDescent="0.25">
      <c r="B246" s="35"/>
      <c r="C246" s="35"/>
      <c r="D246" s="35"/>
      <c r="E246" s="35"/>
      <c r="F246" s="35"/>
      <c r="G246" s="19"/>
    </row>
    <row r="247" spans="2:7" x14ac:dyDescent="0.25">
      <c r="B247" s="35"/>
      <c r="C247" s="35"/>
      <c r="D247" s="35"/>
      <c r="E247" s="35"/>
      <c r="F247" s="35"/>
      <c r="G247" s="19"/>
    </row>
    <row r="248" spans="2:7" x14ac:dyDescent="0.25">
      <c r="B248" s="35"/>
      <c r="C248" s="35"/>
      <c r="D248" s="35"/>
      <c r="E248" s="35"/>
      <c r="F248" s="35"/>
      <c r="G248" s="19"/>
    </row>
    <row r="249" spans="2:7" x14ac:dyDescent="0.25">
      <c r="B249" s="35"/>
      <c r="C249" s="35"/>
      <c r="D249" s="35"/>
      <c r="E249" s="35"/>
      <c r="F249" s="35"/>
      <c r="G249" s="19"/>
    </row>
    <row r="250" spans="2:7" x14ac:dyDescent="0.25">
      <c r="B250" s="35"/>
      <c r="C250" s="35"/>
      <c r="D250" s="35"/>
      <c r="E250" s="35"/>
      <c r="F250" s="35"/>
      <c r="G250" s="19"/>
    </row>
    <row r="251" spans="2:7" x14ac:dyDescent="0.25">
      <c r="B251" s="35"/>
      <c r="C251" s="35"/>
      <c r="D251" s="35"/>
      <c r="E251" s="35"/>
      <c r="F251" s="35"/>
      <c r="G251" s="19"/>
    </row>
    <row r="252" spans="2:7" x14ac:dyDescent="0.25">
      <c r="B252" s="35"/>
      <c r="C252" s="35"/>
      <c r="D252" s="35"/>
      <c r="E252" s="35"/>
      <c r="F252" s="35"/>
      <c r="G252" s="19"/>
    </row>
    <row r="253" spans="2:7" x14ac:dyDescent="0.25">
      <c r="B253" s="35"/>
      <c r="C253" s="35"/>
      <c r="D253" s="35"/>
      <c r="E253" s="35"/>
      <c r="F253" s="35"/>
      <c r="G253" s="19"/>
    </row>
    <row r="254" spans="2:7" x14ac:dyDescent="0.25">
      <c r="B254" s="35"/>
      <c r="C254" s="35"/>
      <c r="D254" s="35"/>
      <c r="E254" s="35"/>
      <c r="F254" s="35"/>
      <c r="G254" s="19"/>
    </row>
    <row r="255" spans="2:7" x14ac:dyDescent="0.25">
      <c r="B255" s="35"/>
      <c r="C255" s="35"/>
      <c r="D255" s="35"/>
      <c r="E255" s="35"/>
      <c r="F255" s="35"/>
      <c r="G255" s="19"/>
    </row>
    <row r="256" spans="2:7" x14ac:dyDescent="0.25">
      <c r="B256" s="35"/>
      <c r="C256" s="35"/>
      <c r="D256" s="35"/>
      <c r="E256" s="35"/>
      <c r="F256" s="35"/>
      <c r="G256" s="19"/>
    </row>
    <row r="257" spans="2:7" x14ac:dyDescent="0.25">
      <c r="B257" s="35"/>
      <c r="C257" s="35"/>
      <c r="D257" s="35"/>
      <c r="E257" s="35"/>
      <c r="F257" s="35"/>
      <c r="G257" s="19"/>
    </row>
    <row r="258" spans="2:7" x14ac:dyDescent="0.25">
      <c r="B258" s="35"/>
      <c r="C258" s="35"/>
      <c r="D258" s="35"/>
      <c r="E258" s="35"/>
      <c r="F258" s="35"/>
      <c r="G258" s="19"/>
    </row>
    <row r="259" spans="2:7" x14ac:dyDescent="0.25">
      <c r="B259" s="35"/>
      <c r="C259" s="35"/>
      <c r="D259" s="35"/>
      <c r="E259" s="35"/>
      <c r="F259" s="35"/>
      <c r="G259" s="19"/>
    </row>
    <row r="260" spans="2:7" x14ac:dyDescent="0.25">
      <c r="B260" s="35"/>
      <c r="C260" s="35"/>
      <c r="D260" s="35"/>
      <c r="E260" s="35"/>
      <c r="F260" s="35"/>
      <c r="G260" s="19"/>
    </row>
    <row r="261" spans="2:7" x14ac:dyDescent="0.25">
      <c r="B261" s="35"/>
      <c r="C261" s="35"/>
      <c r="D261" s="35"/>
      <c r="E261" s="35"/>
      <c r="F261" s="35"/>
      <c r="G261" s="19"/>
    </row>
    <row r="262" spans="2:7" x14ac:dyDescent="0.25">
      <c r="B262" s="35"/>
      <c r="C262" s="35"/>
      <c r="D262" s="35"/>
      <c r="E262" s="35"/>
      <c r="F262" s="35"/>
      <c r="G262" s="19"/>
    </row>
    <row r="263" spans="2:7" x14ac:dyDescent="0.25">
      <c r="B263" s="35"/>
      <c r="C263" s="35"/>
      <c r="D263" s="35"/>
      <c r="E263" s="35"/>
      <c r="F263" s="35"/>
      <c r="G263" s="19"/>
    </row>
    <row r="264" spans="2:7" x14ac:dyDescent="0.25">
      <c r="B264" s="35"/>
      <c r="C264" s="35"/>
      <c r="D264" s="35"/>
      <c r="E264" s="35"/>
      <c r="F264" s="35"/>
      <c r="G264" s="19"/>
    </row>
    <row r="265" spans="2:7" x14ac:dyDescent="0.25">
      <c r="B265" s="35"/>
      <c r="C265" s="35"/>
      <c r="D265" s="35"/>
      <c r="E265" s="35"/>
      <c r="F265" s="35"/>
      <c r="G265" s="19"/>
    </row>
    <row r="266" spans="2:7" x14ac:dyDescent="0.25">
      <c r="B266" s="35"/>
      <c r="C266" s="35"/>
      <c r="D266" s="35"/>
      <c r="E266" s="35"/>
      <c r="F266" s="35"/>
      <c r="G266" s="19"/>
    </row>
    <row r="267" spans="2:7" x14ac:dyDescent="0.25">
      <c r="B267" s="35"/>
      <c r="C267" s="35"/>
      <c r="D267" s="35"/>
      <c r="E267" s="35"/>
      <c r="F267" s="35"/>
      <c r="G267" s="19"/>
    </row>
    <row r="268" spans="2:7" x14ac:dyDescent="0.25">
      <c r="B268" s="35"/>
      <c r="C268" s="35"/>
      <c r="D268" s="35"/>
      <c r="E268" s="35"/>
      <c r="F268" s="35"/>
      <c r="G268" s="19"/>
    </row>
    <row r="269" spans="2:7" x14ac:dyDescent="0.25">
      <c r="B269" s="35"/>
      <c r="C269" s="35"/>
      <c r="D269" s="35"/>
      <c r="E269" s="35"/>
      <c r="F269" s="35"/>
      <c r="G269" s="19"/>
    </row>
    <row r="270" spans="2:7" x14ac:dyDescent="0.25">
      <c r="B270" s="35"/>
      <c r="C270" s="35"/>
      <c r="D270" s="35"/>
      <c r="E270" s="35"/>
      <c r="F270" s="35"/>
      <c r="G270" s="19"/>
    </row>
    <row r="271" spans="2:7" x14ac:dyDescent="0.25">
      <c r="B271" s="35"/>
      <c r="C271" s="35"/>
      <c r="D271" s="35"/>
      <c r="E271" s="35"/>
      <c r="F271" s="35"/>
      <c r="G271" s="19"/>
    </row>
    <row r="272" spans="2:7" x14ac:dyDescent="0.25">
      <c r="B272" s="35"/>
      <c r="C272" s="35"/>
      <c r="D272" s="35"/>
      <c r="E272" s="35"/>
      <c r="F272" s="35"/>
      <c r="G272" s="19"/>
    </row>
    <row r="273" spans="2:7" x14ac:dyDescent="0.25">
      <c r="B273" s="35"/>
      <c r="C273" s="35"/>
      <c r="D273" s="35"/>
      <c r="E273" s="35"/>
      <c r="F273" s="35"/>
      <c r="G273" s="19"/>
    </row>
    <row r="274" spans="2:7" x14ac:dyDescent="0.25">
      <c r="B274" s="35"/>
      <c r="C274" s="35"/>
      <c r="D274" s="35"/>
      <c r="E274" s="35"/>
      <c r="F274" s="35"/>
      <c r="G274" s="19"/>
    </row>
    <row r="275" spans="2:7" x14ac:dyDescent="0.25">
      <c r="B275" s="35"/>
      <c r="C275" s="35"/>
      <c r="D275" s="35"/>
      <c r="E275" s="35"/>
      <c r="F275" s="35"/>
      <c r="G275" s="19"/>
    </row>
    <row r="276" spans="2:7" x14ac:dyDescent="0.25">
      <c r="B276" s="35"/>
      <c r="C276" s="35"/>
      <c r="D276" s="35"/>
      <c r="E276" s="35"/>
      <c r="F276" s="35"/>
      <c r="G276" s="19"/>
    </row>
    <row r="277" spans="2:7" x14ac:dyDescent="0.25">
      <c r="B277" s="35"/>
      <c r="C277" s="35"/>
      <c r="D277" s="35"/>
      <c r="E277" s="35"/>
      <c r="F277" s="35"/>
      <c r="G277" s="19"/>
    </row>
    <row r="278" spans="2:7" x14ac:dyDescent="0.25">
      <c r="B278" s="35"/>
      <c r="C278" s="35"/>
      <c r="D278" s="35"/>
      <c r="E278" s="35"/>
      <c r="F278" s="35"/>
      <c r="G278" s="19"/>
    </row>
    <row r="279" spans="2:7" x14ac:dyDescent="0.25">
      <c r="B279" s="35"/>
      <c r="C279" s="35"/>
      <c r="D279" s="35"/>
      <c r="E279" s="35"/>
      <c r="F279" s="35"/>
      <c r="G279" s="19"/>
    </row>
    <row r="280" spans="2:7" x14ac:dyDescent="0.25">
      <c r="B280" s="35"/>
      <c r="C280" s="35"/>
      <c r="D280" s="35"/>
      <c r="E280" s="35"/>
      <c r="F280" s="35"/>
      <c r="G280" s="19"/>
    </row>
    <row r="281" spans="2:7" x14ac:dyDescent="0.25">
      <c r="B281" s="35"/>
      <c r="C281" s="35"/>
      <c r="D281" s="35"/>
      <c r="E281" s="35"/>
      <c r="F281" s="35"/>
      <c r="G281" s="19"/>
    </row>
    <row r="282" spans="2:7" x14ac:dyDescent="0.25">
      <c r="B282" s="35"/>
      <c r="C282" s="35"/>
      <c r="D282" s="35"/>
      <c r="E282" s="35"/>
      <c r="F282" s="35"/>
      <c r="G282" s="19"/>
    </row>
    <row r="283" spans="2:7" x14ac:dyDescent="0.25">
      <c r="B283" s="35"/>
      <c r="C283" s="35"/>
      <c r="D283" s="35"/>
      <c r="E283" s="35"/>
      <c r="F283" s="35"/>
      <c r="G283" s="19"/>
    </row>
    <row r="284" spans="2:7" x14ac:dyDescent="0.25">
      <c r="B284" s="35"/>
      <c r="C284" s="35"/>
      <c r="D284" s="35"/>
      <c r="E284" s="35"/>
      <c r="F284" s="35"/>
      <c r="G284" s="19"/>
    </row>
    <row r="285" spans="2:7" x14ac:dyDescent="0.25">
      <c r="B285" s="35"/>
      <c r="C285" s="35"/>
      <c r="D285" s="35"/>
      <c r="E285" s="35"/>
      <c r="F285" s="35"/>
      <c r="G285" s="19"/>
    </row>
    <row r="286" spans="2:7" x14ac:dyDescent="0.25">
      <c r="B286" s="35"/>
      <c r="C286" s="35"/>
      <c r="D286" s="35"/>
      <c r="E286" s="35"/>
      <c r="F286" s="35"/>
      <c r="G286" s="19"/>
    </row>
    <row r="287" spans="2:7" x14ac:dyDescent="0.25">
      <c r="B287" s="35"/>
      <c r="C287" s="35"/>
      <c r="D287" s="35"/>
      <c r="E287" s="35"/>
      <c r="F287" s="35"/>
      <c r="G287" s="19"/>
    </row>
    <row r="288" spans="2:7" x14ac:dyDescent="0.25">
      <c r="B288" s="35"/>
      <c r="C288" s="35"/>
      <c r="D288" s="35"/>
      <c r="E288" s="35"/>
      <c r="F288" s="35"/>
      <c r="G288" s="19"/>
    </row>
    <row r="289" spans="2:7" x14ac:dyDescent="0.25">
      <c r="B289" s="35"/>
      <c r="C289" s="35"/>
      <c r="D289" s="35"/>
      <c r="E289" s="35"/>
      <c r="F289" s="35"/>
      <c r="G289" s="19"/>
    </row>
    <row r="290" spans="2:7" x14ac:dyDescent="0.25">
      <c r="B290" s="35"/>
      <c r="C290" s="35"/>
      <c r="D290" s="35"/>
      <c r="E290" s="35"/>
      <c r="F290" s="35"/>
      <c r="G290" s="19"/>
    </row>
    <row r="291" spans="2:7" x14ac:dyDescent="0.25">
      <c r="B291" s="35"/>
      <c r="C291" s="35"/>
      <c r="D291" s="35"/>
      <c r="E291" s="35"/>
      <c r="F291" s="35"/>
      <c r="G291" s="19"/>
    </row>
    <row r="292" spans="2:7" x14ac:dyDescent="0.25">
      <c r="B292" s="35"/>
      <c r="C292" s="35"/>
      <c r="D292" s="35"/>
      <c r="E292" s="35"/>
      <c r="F292" s="35"/>
      <c r="G292" s="19"/>
    </row>
    <row r="293" spans="2:7" x14ac:dyDescent="0.25">
      <c r="B293" s="35"/>
      <c r="C293" s="35"/>
      <c r="D293" s="35"/>
      <c r="E293" s="35"/>
      <c r="F293" s="35"/>
      <c r="G293" s="19"/>
    </row>
    <row r="294" spans="2:7" x14ac:dyDescent="0.25">
      <c r="B294" s="35"/>
      <c r="C294" s="35"/>
      <c r="D294" s="35"/>
      <c r="E294" s="35"/>
      <c r="F294" s="35"/>
      <c r="G294" s="19"/>
    </row>
    <row r="295" spans="2:7" x14ac:dyDescent="0.25">
      <c r="B295" s="35"/>
      <c r="C295" s="35"/>
      <c r="D295" s="35"/>
      <c r="E295" s="35"/>
      <c r="F295" s="35"/>
      <c r="G295" s="19"/>
    </row>
    <row r="296" spans="2:7" x14ac:dyDescent="0.25">
      <c r="B296" s="35"/>
      <c r="C296" s="35"/>
      <c r="D296" s="35"/>
      <c r="E296" s="35"/>
      <c r="F296" s="35"/>
      <c r="G296" s="19"/>
    </row>
    <row r="297" spans="2:7" x14ac:dyDescent="0.25">
      <c r="B297" s="35"/>
      <c r="C297" s="35"/>
      <c r="D297" s="35"/>
      <c r="E297" s="35"/>
      <c r="F297" s="35"/>
      <c r="G297" s="19"/>
    </row>
    <row r="298" spans="2:7" x14ac:dyDescent="0.25">
      <c r="B298" s="35"/>
      <c r="C298" s="35"/>
      <c r="D298" s="35"/>
      <c r="E298" s="35"/>
      <c r="F298" s="35"/>
      <c r="G298" s="19"/>
    </row>
    <row r="299" spans="2:7" x14ac:dyDescent="0.25">
      <c r="B299" s="35"/>
      <c r="C299" s="35"/>
      <c r="D299" s="35"/>
      <c r="E299" s="35"/>
      <c r="F299" s="35"/>
      <c r="G299" s="19"/>
    </row>
    <row r="300" spans="2:7" x14ac:dyDescent="0.25">
      <c r="B300" s="35"/>
      <c r="C300" s="35"/>
      <c r="D300" s="35"/>
      <c r="E300" s="35"/>
      <c r="F300" s="35"/>
      <c r="G300" s="19"/>
    </row>
    <row r="301" spans="2:7" x14ac:dyDescent="0.25">
      <c r="B301" s="35"/>
      <c r="C301" s="35"/>
      <c r="D301" s="35"/>
      <c r="E301" s="35"/>
      <c r="F301" s="35"/>
      <c r="G301" s="19"/>
    </row>
    <row r="302" spans="2:7" x14ac:dyDescent="0.25">
      <c r="B302" s="35"/>
      <c r="C302" s="35"/>
      <c r="D302" s="35"/>
      <c r="E302" s="35"/>
      <c r="F302" s="35"/>
      <c r="G302" s="19"/>
    </row>
    <row r="303" spans="2:7" x14ac:dyDescent="0.25">
      <c r="B303" s="35"/>
      <c r="C303" s="35"/>
      <c r="D303" s="35"/>
      <c r="E303" s="35"/>
      <c r="F303" s="35"/>
      <c r="G303" s="19"/>
    </row>
    <row r="304" spans="2:7" x14ac:dyDescent="0.25">
      <c r="B304" s="35"/>
      <c r="C304" s="35"/>
      <c r="D304" s="35"/>
      <c r="E304" s="35"/>
      <c r="F304" s="35"/>
      <c r="G304" s="19"/>
    </row>
    <row r="305" spans="2:7" x14ac:dyDescent="0.25">
      <c r="B305" s="35"/>
      <c r="C305" s="35"/>
      <c r="D305" s="35"/>
      <c r="E305" s="35"/>
      <c r="F305" s="35"/>
      <c r="G305" s="19"/>
    </row>
    <row r="306" spans="2:7" x14ac:dyDescent="0.25">
      <c r="B306" s="35"/>
      <c r="C306" s="35"/>
      <c r="D306" s="35"/>
      <c r="E306" s="35"/>
      <c r="F306" s="35"/>
      <c r="G306" s="19"/>
    </row>
    <row r="307" spans="2:7" x14ac:dyDescent="0.25">
      <c r="B307" s="35"/>
      <c r="C307" s="35"/>
      <c r="D307" s="35"/>
      <c r="E307" s="35"/>
      <c r="F307" s="35"/>
      <c r="G307" s="19"/>
    </row>
    <row r="308" spans="2:7" x14ac:dyDescent="0.25">
      <c r="B308" s="35"/>
      <c r="C308" s="35"/>
      <c r="D308" s="35"/>
      <c r="E308" s="35"/>
      <c r="F308" s="35"/>
      <c r="G308" s="19"/>
    </row>
    <row r="309" spans="2:7" x14ac:dyDescent="0.25">
      <c r="B309" s="35"/>
      <c r="C309" s="35"/>
      <c r="D309" s="35"/>
      <c r="E309" s="35"/>
      <c r="F309" s="35"/>
      <c r="G309" s="19"/>
    </row>
    <row r="310" spans="2:7" x14ac:dyDescent="0.25">
      <c r="B310" s="35"/>
      <c r="C310" s="35"/>
      <c r="D310" s="35"/>
      <c r="E310" s="35"/>
      <c r="F310" s="35"/>
      <c r="G310" s="19"/>
    </row>
    <row r="311" spans="2:7" x14ac:dyDescent="0.25">
      <c r="B311" s="35"/>
      <c r="C311" s="35"/>
      <c r="D311" s="35"/>
      <c r="E311" s="35"/>
      <c r="F311" s="35"/>
      <c r="G311" s="19"/>
    </row>
    <row r="312" spans="2:7" x14ac:dyDescent="0.25">
      <c r="B312" s="35"/>
      <c r="C312" s="35"/>
      <c r="D312" s="35"/>
      <c r="E312" s="35"/>
      <c r="F312" s="35"/>
      <c r="G312" s="19"/>
    </row>
    <row r="313" spans="2:7" x14ac:dyDescent="0.25">
      <c r="B313" s="35"/>
      <c r="C313" s="35"/>
      <c r="D313" s="35"/>
      <c r="E313" s="35"/>
      <c r="F313" s="35"/>
      <c r="G313" s="19"/>
    </row>
    <row r="314" spans="2:7" x14ac:dyDescent="0.25">
      <c r="B314" s="35"/>
      <c r="C314" s="35"/>
      <c r="D314" s="35"/>
      <c r="E314" s="35"/>
      <c r="F314" s="35"/>
      <c r="G314" s="19"/>
    </row>
    <row r="315" spans="2:7" x14ac:dyDescent="0.25">
      <c r="B315" s="35"/>
      <c r="C315" s="35"/>
      <c r="D315" s="35"/>
      <c r="E315" s="35"/>
      <c r="F315" s="35"/>
      <c r="G315" s="19"/>
    </row>
    <row r="316" spans="2:7" x14ac:dyDescent="0.25">
      <c r="B316" s="35"/>
      <c r="C316" s="35"/>
      <c r="D316" s="35"/>
      <c r="E316" s="35"/>
      <c r="F316" s="35"/>
      <c r="G316" s="19"/>
    </row>
    <row r="317" spans="2:7" x14ac:dyDescent="0.25">
      <c r="B317" s="35"/>
      <c r="C317" s="35"/>
      <c r="D317" s="35"/>
      <c r="E317" s="35"/>
      <c r="F317" s="35"/>
      <c r="G317" s="19"/>
    </row>
    <row r="318" spans="2:7" x14ac:dyDescent="0.25">
      <c r="B318" s="35"/>
      <c r="C318" s="35"/>
      <c r="D318" s="35"/>
      <c r="E318" s="35"/>
      <c r="F318" s="35"/>
      <c r="G318" s="19"/>
    </row>
    <row r="319" spans="2:7" x14ac:dyDescent="0.25">
      <c r="B319" s="35"/>
      <c r="C319" s="35"/>
      <c r="D319" s="35"/>
      <c r="E319" s="35"/>
      <c r="F319" s="35"/>
      <c r="G319" s="19"/>
    </row>
    <row r="320" spans="2:7" x14ac:dyDescent="0.25">
      <c r="B320" s="35"/>
      <c r="C320" s="35"/>
      <c r="D320" s="35"/>
      <c r="E320" s="35"/>
      <c r="F320" s="35"/>
      <c r="G320" s="19"/>
    </row>
    <row r="321" spans="2:7" x14ac:dyDescent="0.25">
      <c r="B321" s="35"/>
      <c r="C321" s="35"/>
      <c r="D321" s="35"/>
      <c r="E321" s="35"/>
      <c r="F321" s="35"/>
      <c r="G321" s="19"/>
    </row>
    <row r="322" spans="2:7" x14ac:dyDescent="0.25">
      <c r="B322" s="35"/>
      <c r="C322" s="35"/>
      <c r="D322" s="35"/>
      <c r="E322" s="35"/>
      <c r="F322" s="35"/>
      <c r="G322" s="19"/>
    </row>
    <row r="323" spans="2:7" x14ac:dyDescent="0.25">
      <c r="B323" s="35"/>
      <c r="C323" s="35"/>
      <c r="D323" s="35"/>
      <c r="E323" s="35"/>
      <c r="F323" s="35"/>
      <c r="G323" s="19"/>
    </row>
    <row r="324" spans="2:7" x14ac:dyDescent="0.25">
      <c r="B324" s="35"/>
      <c r="C324" s="35"/>
      <c r="D324" s="35"/>
      <c r="E324" s="35"/>
      <c r="F324" s="35"/>
      <c r="G324" s="19"/>
    </row>
    <row r="325" spans="2:7" x14ac:dyDescent="0.25">
      <c r="B325" s="35"/>
      <c r="C325" s="35"/>
      <c r="D325" s="35"/>
      <c r="E325" s="35"/>
      <c r="F325" s="35"/>
      <c r="G325" s="19"/>
    </row>
    <row r="326" spans="2:7" x14ac:dyDescent="0.25">
      <c r="B326" s="35"/>
      <c r="C326" s="35"/>
      <c r="D326" s="35"/>
      <c r="E326" s="35"/>
      <c r="F326" s="35"/>
      <c r="G326" s="19"/>
    </row>
    <row r="327" spans="2:7" x14ac:dyDescent="0.25">
      <c r="B327" s="35"/>
      <c r="C327" s="35"/>
      <c r="D327" s="35"/>
      <c r="E327" s="35"/>
      <c r="F327" s="35"/>
      <c r="G327" s="19"/>
    </row>
    <row r="328" spans="2:7" x14ac:dyDescent="0.25">
      <c r="B328" s="35"/>
      <c r="C328" s="35"/>
      <c r="D328" s="35"/>
      <c r="E328" s="35"/>
      <c r="F328" s="35"/>
      <c r="G328" s="19"/>
    </row>
    <row r="329" spans="2:7" x14ac:dyDescent="0.25">
      <c r="B329" s="35"/>
      <c r="C329" s="35"/>
      <c r="D329" s="35"/>
      <c r="E329" s="35"/>
      <c r="F329" s="35"/>
      <c r="G329" s="19"/>
    </row>
    <row r="330" spans="2:7" x14ac:dyDescent="0.25">
      <c r="B330" s="35"/>
      <c r="C330" s="35"/>
      <c r="D330" s="35"/>
      <c r="E330" s="35"/>
      <c r="F330" s="35"/>
      <c r="G330" s="19"/>
    </row>
    <row r="331" spans="2:7" x14ac:dyDescent="0.25">
      <c r="B331" s="35"/>
      <c r="C331" s="35"/>
      <c r="D331" s="35"/>
      <c r="E331" s="35"/>
      <c r="F331" s="35"/>
      <c r="G331" s="19"/>
    </row>
    <row r="332" spans="2:7" x14ac:dyDescent="0.25">
      <c r="B332" s="35"/>
      <c r="C332" s="35"/>
      <c r="D332" s="35"/>
      <c r="E332" s="35"/>
      <c r="F332" s="35"/>
      <c r="G332" s="19"/>
    </row>
    <row r="333" spans="2:7" x14ac:dyDescent="0.25">
      <c r="B333" s="35"/>
      <c r="C333" s="35"/>
      <c r="D333" s="35"/>
      <c r="E333" s="35"/>
      <c r="F333" s="35"/>
      <c r="G333" s="19"/>
    </row>
    <row r="334" spans="2:7" x14ac:dyDescent="0.25">
      <c r="B334" s="35"/>
      <c r="C334" s="35"/>
      <c r="D334" s="35"/>
      <c r="E334" s="35"/>
      <c r="F334" s="35"/>
      <c r="G334" s="19"/>
    </row>
    <row r="335" spans="2:7" x14ac:dyDescent="0.25">
      <c r="B335" s="35"/>
      <c r="C335" s="35"/>
      <c r="D335" s="35"/>
      <c r="E335" s="35"/>
      <c r="F335" s="35"/>
      <c r="G335" s="19"/>
    </row>
    <row r="336" spans="2:7" x14ac:dyDescent="0.25">
      <c r="B336" s="35"/>
      <c r="C336" s="35"/>
      <c r="D336" s="35"/>
      <c r="E336" s="35"/>
      <c r="F336" s="35"/>
      <c r="G336" s="19"/>
    </row>
    <row r="337" spans="2:7" x14ac:dyDescent="0.25">
      <c r="B337" s="35"/>
      <c r="C337" s="35"/>
      <c r="D337" s="35"/>
      <c r="E337" s="35"/>
      <c r="F337" s="35"/>
      <c r="G337" s="19"/>
    </row>
    <row r="338" spans="2:7" x14ac:dyDescent="0.25">
      <c r="B338" s="35"/>
      <c r="C338" s="35"/>
      <c r="D338" s="35"/>
      <c r="E338" s="35"/>
      <c r="F338" s="35"/>
      <c r="G338" s="19"/>
    </row>
    <row r="339" spans="2:7" x14ac:dyDescent="0.25">
      <c r="B339" s="35"/>
      <c r="C339" s="35"/>
      <c r="D339" s="35"/>
      <c r="E339" s="35"/>
      <c r="F339" s="35"/>
      <c r="G339" s="19"/>
    </row>
    <row r="340" spans="2:7" x14ac:dyDescent="0.25">
      <c r="B340" s="35"/>
      <c r="C340" s="35"/>
      <c r="D340" s="35"/>
      <c r="E340" s="35"/>
      <c r="F340" s="35"/>
      <c r="G340" s="19"/>
    </row>
    <row r="341" spans="2:7" x14ac:dyDescent="0.25">
      <c r="B341" s="35"/>
      <c r="C341" s="35"/>
      <c r="D341" s="35"/>
      <c r="E341" s="35"/>
      <c r="F341" s="35"/>
      <c r="G341" s="19"/>
    </row>
    <row r="342" spans="2:7" x14ac:dyDescent="0.25">
      <c r="B342" s="35"/>
      <c r="C342" s="35"/>
      <c r="D342" s="35"/>
      <c r="E342" s="35"/>
      <c r="F342" s="35"/>
      <c r="G342" s="19"/>
    </row>
    <row r="343" spans="2:7" x14ac:dyDescent="0.25">
      <c r="B343" s="35"/>
      <c r="C343" s="35"/>
      <c r="D343" s="35"/>
      <c r="E343" s="35"/>
      <c r="F343" s="35"/>
      <c r="G343" s="19"/>
    </row>
    <row r="344" spans="2:7" x14ac:dyDescent="0.25">
      <c r="B344" s="35"/>
      <c r="C344" s="35"/>
      <c r="D344" s="35"/>
      <c r="E344" s="35"/>
      <c r="F344" s="35"/>
      <c r="G344" s="19"/>
    </row>
    <row r="345" spans="2:7" x14ac:dyDescent="0.25">
      <c r="B345" s="35"/>
      <c r="C345" s="35"/>
      <c r="D345" s="35"/>
      <c r="E345" s="35"/>
      <c r="F345" s="35"/>
      <c r="G345" s="19"/>
    </row>
    <row r="346" spans="2:7" x14ac:dyDescent="0.25">
      <c r="B346" s="35"/>
      <c r="C346" s="35"/>
      <c r="D346" s="35"/>
      <c r="E346" s="35"/>
      <c r="F346" s="35"/>
      <c r="G346" s="19"/>
    </row>
    <row r="347" spans="2:7" x14ac:dyDescent="0.25">
      <c r="B347" s="35"/>
      <c r="C347" s="35"/>
      <c r="D347" s="35"/>
      <c r="E347" s="35"/>
      <c r="F347" s="35"/>
      <c r="G347" s="19"/>
    </row>
    <row r="348" spans="2:7" x14ac:dyDescent="0.25">
      <c r="B348" s="35"/>
      <c r="C348" s="35"/>
      <c r="D348" s="35"/>
      <c r="E348" s="35"/>
      <c r="F348" s="35"/>
      <c r="G348" s="19"/>
    </row>
    <row r="349" spans="2:7" x14ac:dyDescent="0.25">
      <c r="B349" s="35"/>
      <c r="C349" s="35"/>
      <c r="D349" s="35"/>
      <c r="E349" s="35"/>
      <c r="F349" s="35"/>
      <c r="G349" s="19"/>
    </row>
    <row r="350" spans="2:7" x14ac:dyDescent="0.25">
      <c r="B350" s="35"/>
      <c r="C350" s="35"/>
      <c r="D350" s="35"/>
      <c r="E350" s="35"/>
      <c r="F350" s="35"/>
      <c r="G350" s="19"/>
    </row>
    <row r="351" spans="2:7" x14ac:dyDescent="0.25">
      <c r="B351" s="35"/>
      <c r="C351" s="35"/>
      <c r="D351" s="35"/>
      <c r="E351" s="35"/>
      <c r="F351" s="35"/>
      <c r="G351" s="19"/>
    </row>
    <row r="352" spans="2:7" x14ac:dyDescent="0.25">
      <c r="B352" s="35"/>
      <c r="C352" s="35"/>
      <c r="D352" s="35"/>
      <c r="E352" s="35"/>
      <c r="F352" s="35"/>
      <c r="G352" s="19"/>
    </row>
    <row r="353" spans="2:7" x14ac:dyDescent="0.25">
      <c r="B353" s="35"/>
      <c r="C353" s="35"/>
      <c r="D353" s="35"/>
      <c r="E353" s="35"/>
      <c r="F353" s="35"/>
      <c r="G353" s="19"/>
    </row>
    <row r="354" spans="2:7" x14ac:dyDescent="0.25">
      <c r="B354" s="35"/>
      <c r="C354" s="35"/>
      <c r="D354" s="35"/>
      <c r="E354" s="35"/>
      <c r="F354" s="35"/>
      <c r="G354" s="19"/>
    </row>
    <row r="355" spans="2:7" x14ac:dyDescent="0.25">
      <c r="B355" s="35"/>
      <c r="C355" s="35"/>
      <c r="D355" s="35"/>
      <c r="E355" s="35"/>
      <c r="F355" s="35"/>
      <c r="G355" s="19"/>
    </row>
    <row r="356" spans="2:7" x14ac:dyDescent="0.25">
      <c r="B356" s="35"/>
      <c r="C356" s="35"/>
      <c r="D356" s="35"/>
      <c r="E356" s="35"/>
      <c r="F356" s="35"/>
      <c r="G356" s="19"/>
    </row>
    <row r="357" spans="2:7" x14ac:dyDescent="0.25">
      <c r="B357" s="35"/>
      <c r="C357" s="35"/>
      <c r="D357" s="35"/>
      <c r="E357" s="35"/>
      <c r="F357" s="35"/>
      <c r="G357" s="19"/>
    </row>
    <row r="358" spans="2:7" x14ac:dyDescent="0.25">
      <c r="B358" s="35"/>
      <c r="C358" s="35"/>
      <c r="D358" s="35"/>
      <c r="E358" s="35"/>
      <c r="F358" s="35"/>
      <c r="G358" s="19"/>
    </row>
    <row r="359" spans="2:7" x14ac:dyDescent="0.25">
      <c r="B359" s="35"/>
      <c r="C359" s="35"/>
      <c r="D359" s="35"/>
      <c r="E359" s="35"/>
      <c r="F359" s="35"/>
      <c r="G359" s="19"/>
    </row>
    <row r="360" spans="2:7" x14ac:dyDescent="0.25">
      <c r="B360" s="35"/>
      <c r="C360" s="35"/>
      <c r="D360" s="35"/>
      <c r="E360" s="35"/>
      <c r="F360" s="35"/>
      <c r="G360" s="19"/>
    </row>
    <row r="361" spans="2:7" x14ac:dyDescent="0.25">
      <c r="B361" s="35"/>
      <c r="C361" s="35"/>
      <c r="D361" s="35"/>
      <c r="E361" s="35"/>
      <c r="F361" s="35"/>
      <c r="G361" s="19"/>
    </row>
    <row r="362" spans="2:7" x14ac:dyDescent="0.25">
      <c r="B362" s="35"/>
      <c r="C362" s="35"/>
      <c r="D362" s="35"/>
      <c r="E362" s="35"/>
      <c r="F362" s="35"/>
      <c r="G362" s="19"/>
    </row>
    <row r="363" spans="2:7" x14ac:dyDescent="0.25">
      <c r="B363" s="35"/>
      <c r="C363" s="35"/>
      <c r="D363" s="35"/>
      <c r="E363" s="35"/>
      <c r="F363" s="35"/>
      <c r="G363" s="19"/>
    </row>
    <row r="364" spans="2:7" x14ac:dyDescent="0.25">
      <c r="B364" s="35"/>
      <c r="C364" s="35"/>
      <c r="D364" s="35"/>
      <c r="E364" s="35"/>
      <c r="F364" s="35"/>
      <c r="G364" s="19"/>
    </row>
    <row r="365" spans="2:7" x14ac:dyDescent="0.25">
      <c r="B365" s="35"/>
      <c r="C365" s="35"/>
      <c r="D365" s="35"/>
      <c r="E365" s="35"/>
      <c r="F365" s="35"/>
      <c r="G365" s="19"/>
    </row>
    <row r="366" spans="2:7" x14ac:dyDescent="0.25">
      <c r="B366" s="35"/>
      <c r="C366" s="35"/>
      <c r="D366" s="35"/>
      <c r="E366" s="35"/>
      <c r="F366" s="35"/>
      <c r="G366" s="19"/>
    </row>
    <row r="367" spans="2:7" x14ac:dyDescent="0.25">
      <c r="B367" s="35"/>
      <c r="C367" s="35"/>
      <c r="D367" s="35"/>
      <c r="E367" s="35"/>
      <c r="F367" s="35"/>
      <c r="G367" s="19"/>
    </row>
    <row r="368" spans="2:7" x14ac:dyDescent="0.25">
      <c r="B368" s="35"/>
      <c r="C368" s="35"/>
      <c r="D368" s="35"/>
      <c r="E368" s="35"/>
      <c r="F368" s="35"/>
      <c r="G368" s="19"/>
    </row>
    <row r="369" spans="2:7" x14ac:dyDescent="0.25">
      <c r="B369" s="35"/>
      <c r="C369" s="35"/>
      <c r="D369" s="35"/>
      <c r="E369" s="35"/>
      <c r="F369" s="35"/>
      <c r="G369" s="19"/>
    </row>
    <row r="370" spans="2:7" x14ac:dyDescent="0.25">
      <c r="B370" s="35"/>
      <c r="C370" s="35"/>
      <c r="D370" s="35"/>
      <c r="E370" s="35"/>
      <c r="F370" s="35"/>
      <c r="G370" s="19"/>
    </row>
    <row r="371" spans="2:7" x14ac:dyDescent="0.25">
      <c r="B371" s="35"/>
      <c r="C371" s="35"/>
      <c r="D371" s="35"/>
      <c r="E371" s="35"/>
      <c r="F371" s="35"/>
      <c r="G371" s="19"/>
    </row>
    <row r="372" spans="2:7" x14ac:dyDescent="0.25">
      <c r="B372" s="35"/>
      <c r="C372" s="35"/>
      <c r="D372" s="35"/>
      <c r="E372" s="35"/>
      <c r="F372" s="35"/>
      <c r="G372" s="19"/>
    </row>
    <row r="373" spans="2:7" x14ac:dyDescent="0.25">
      <c r="B373" s="35"/>
      <c r="C373" s="35"/>
      <c r="D373" s="35"/>
      <c r="E373" s="35"/>
      <c r="F373" s="35"/>
      <c r="G373" s="19"/>
    </row>
    <row r="374" spans="2:7" x14ac:dyDescent="0.25">
      <c r="B374" s="35"/>
      <c r="C374" s="35"/>
      <c r="D374" s="35"/>
      <c r="E374" s="35"/>
      <c r="F374" s="35"/>
      <c r="G374" s="19"/>
    </row>
    <row r="375" spans="2:7" x14ac:dyDescent="0.25">
      <c r="B375" s="35"/>
      <c r="C375" s="35"/>
      <c r="D375" s="35"/>
      <c r="E375" s="35"/>
      <c r="F375" s="35"/>
      <c r="G375" s="19"/>
    </row>
    <row r="376" spans="2:7" x14ac:dyDescent="0.25">
      <c r="B376" s="35"/>
      <c r="C376" s="35"/>
      <c r="D376" s="35"/>
      <c r="E376" s="35"/>
      <c r="F376" s="35"/>
      <c r="G376" s="19"/>
    </row>
    <row r="377" spans="2:7" x14ac:dyDescent="0.25">
      <c r="B377" s="35"/>
      <c r="C377" s="35"/>
      <c r="D377" s="35"/>
      <c r="E377" s="35"/>
      <c r="F377" s="35"/>
      <c r="G377" s="19"/>
    </row>
    <row r="378" spans="2:7" x14ac:dyDescent="0.25">
      <c r="B378" s="35"/>
      <c r="C378" s="35"/>
      <c r="D378" s="35"/>
      <c r="E378" s="35"/>
      <c r="F378" s="35"/>
      <c r="G378" s="19"/>
    </row>
    <row r="379" spans="2:7" x14ac:dyDescent="0.25">
      <c r="B379" s="35"/>
      <c r="C379" s="35"/>
      <c r="D379" s="35"/>
      <c r="E379" s="35"/>
      <c r="F379" s="35"/>
      <c r="G379" s="19"/>
    </row>
    <row r="380" spans="2:7" x14ac:dyDescent="0.25">
      <c r="B380" s="35"/>
      <c r="C380" s="35"/>
      <c r="D380" s="35"/>
      <c r="E380" s="35"/>
      <c r="F380" s="35"/>
      <c r="G380" s="19"/>
    </row>
    <row r="381" spans="2:7" x14ac:dyDescent="0.25">
      <c r="B381" s="35"/>
      <c r="C381" s="35"/>
      <c r="D381" s="35"/>
      <c r="E381" s="35"/>
      <c r="F381" s="35"/>
      <c r="G381" s="19"/>
    </row>
    <row r="382" spans="2:7" x14ac:dyDescent="0.25">
      <c r="B382" s="35"/>
      <c r="C382" s="35"/>
      <c r="D382" s="35"/>
      <c r="E382" s="35"/>
      <c r="F382" s="35"/>
      <c r="G382" s="19"/>
    </row>
    <row r="383" spans="2:7" x14ac:dyDescent="0.25">
      <c r="B383" s="35"/>
      <c r="C383" s="35"/>
      <c r="D383" s="35"/>
      <c r="E383" s="35"/>
      <c r="F383" s="35"/>
      <c r="G383" s="19"/>
    </row>
    <row r="384" spans="2:7" x14ac:dyDescent="0.25">
      <c r="B384" s="35"/>
      <c r="C384" s="35"/>
      <c r="D384" s="35"/>
      <c r="E384" s="35"/>
      <c r="F384" s="35"/>
      <c r="G384" s="19"/>
    </row>
    <row r="385" spans="2:7" x14ac:dyDescent="0.25">
      <c r="B385" s="35"/>
      <c r="C385" s="35"/>
      <c r="D385" s="35"/>
      <c r="E385" s="35"/>
      <c r="F385" s="35"/>
      <c r="G385" s="19"/>
    </row>
    <row r="386" spans="2:7" x14ac:dyDescent="0.25">
      <c r="B386" s="35"/>
      <c r="C386" s="35"/>
      <c r="D386" s="35"/>
      <c r="E386" s="35"/>
      <c r="F386" s="35"/>
      <c r="G386" s="19"/>
    </row>
    <row r="387" spans="2:7" x14ac:dyDescent="0.25">
      <c r="B387" s="35"/>
      <c r="C387" s="35"/>
      <c r="D387" s="35"/>
      <c r="E387" s="35"/>
      <c r="F387" s="35"/>
      <c r="G387" s="19"/>
    </row>
    <row r="388" spans="2:7" x14ac:dyDescent="0.25">
      <c r="B388" s="35"/>
      <c r="C388" s="35"/>
      <c r="D388" s="35"/>
      <c r="E388" s="35"/>
      <c r="F388" s="35"/>
      <c r="G388" s="19"/>
    </row>
    <row r="389" spans="2:7" x14ac:dyDescent="0.25">
      <c r="B389" s="35"/>
      <c r="C389" s="35"/>
      <c r="D389" s="35"/>
      <c r="E389" s="35"/>
      <c r="F389" s="35"/>
      <c r="G389" s="19"/>
    </row>
    <row r="390" spans="2:7" x14ac:dyDescent="0.25">
      <c r="B390" s="35"/>
      <c r="C390" s="35"/>
      <c r="D390" s="35"/>
      <c r="E390" s="35"/>
      <c r="F390" s="35"/>
      <c r="G390" s="19"/>
    </row>
    <row r="391" spans="2:7" x14ac:dyDescent="0.25">
      <c r="B391" s="35"/>
      <c r="C391" s="35"/>
      <c r="D391" s="35"/>
      <c r="E391" s="35"/>
      <c r="F391" s="35"/>
      <c r="G391" s="19"/>
    </row>
    <row r="392" spans="2:7" x14ac:dyDescent="0.25">
      <c r="B392" s="35"/>
      <c r="C392" s="35"/>
      <c r="D392" s="35"/>
      <c r="E392" s="35"/>
      <c r="F392" s="35"/>
      <c r="G392" s="19"/>
    </row>
    <row r="393" spans="2:7" x14ac:dyDescent="0.25">
      <c r="B393" s="35"/>
      <c r="C393" s="35"/>
      <c r="D393" s="35"/>
      <c r="E393" s="35"/>
      <c r="F393" s="35"/>
      <c r="G393" s="19"/>
    </row>
    <row r="394" spans="2:7" x14ac:dyDescent="0.25">
      <c r="B394" s="35"/>
      <c r="C394" s="35"/>
      <c r="D394" s="35"/>
      <c r="E394" s="35"/>
      <c r="F394" s="35"/>
      <c r="G394" s="19"/>
    </row>
    <row r="395" spans="2:7" x14ac:dyDescent="0.25">
      <c r="B395" s="35"/>
      <c r="C395" s="35"/>
      <c r="D395" s="35"/>
      <c r="E395" s="35"/>
      <c r="F395" s="35"/>
      <c r="G395" s="19"/>
    </row>
    <row r="396" spans="2:7" x14ac:dyDescent="0.25">
      <c r="B396" s="35"/>
      <c r="C396" s="35"/>
      <c r="D396" s="35"/>
      <c r="E396" s="35"/>
      <c r="F396" s="35"/>
      <c r="G396" s="19"/>
    </row>
    <row r="397" spans="2:7" x14ac:dyDescent="0.25">
      <c r="B397" s="35"/>
      <c r="C397" s="35"/>
      <c r="D397" s="35"/>
      <c r="E397" s="35"/>
      <c r="F397" s="35"/>
      <c r="G397" s="19"/>
    </row>
    <row r="398" spans="2:7" x14ac:dyDescent="0.25">
      <c r="B398" s="35"/>
      <c r="C398" s="35"/>
      <c r="D398" s="35"/>
      <c r="E398" s="35"/>
      <c r="F398" s="35"/>
      <c r="G398" s="19"/>
    </row>
    <row r="399" spans="2:7" x14ac:dyDescent="0.25">
      <c r="B399" s="35"/>
      <c r="C399" s="35"/>
      <c r="D399" s="35"/>
      <c r="E399" s="35"/>
      <c r="F399" s="35"/>
      <c r="G399" s="19"/>
    </row>
    <row r="400" spans="2:7" x14ac:dyDescent="0.25">
      <c r="B400" s="35"/>
      <c r="C400" s="35"/>
      <c r="D400" s="35"/>
      <c r="E400" s="35"/>
      <c r="F400" s="35"/>
      <c r="G400" s="19"/>
    </row>
    <row r="401" spans="2:7" x14ac:dyDescent="0.25">
      <c r="B401" s="35"/>
      <c r="C401" s="35"/>
      <c r="D401" s="35"/>
      <c r="E401" s="35"/>
      <c r="F401" s="35"/>
      <c r="G401" s="19"/>
    </row>
    <row r="402" spans="2:7" x14ac:dyDescent="0.25">
      <c r="B402" s="35"/>
      <c r="C402" s="35"/>
      <c r="D402" s="35"/>
      <c r="E402" s="35"/>
      <c r="F402" s="35"/>
      <c r="G402" s="19"/>
    </row>
    <row r="403" spans="2:7" x14ac:dyDescent="0.25">
      <c r="B403" s="35"/>
      <c r="C403" s="35"/>
      <c r="D403" s="35"/>
      <c r="E403" s="35"/>
      <c r="F403" s="35"/>
      <c r="G403" s="19"/>
    </row>
    <row r="404" spans="2:7" x14ac:dyDescent="0.25">
      <c r="B404" s="35"/>
      <c r="C404" s="35"/>
      <c r="D404" s="35"/>
      <c r="E404" s="35"/>
      <c r="F404" s="35"/>
      <c r="G404" s="19"/>
    </row>
    <row r="405" spans="2:7" x14ac:dyDescent="0.25">
      <c r="B405" s="35"/>
      <c r="C405" s="35"/>
      <c r="D405" s="35"/>
      <c r="E405" s="35"/>
      <c r="F405" s="35"/>
      <c r="G405" s="19"/>
    </row>
    <row r="406" spans="2:7" x14ac:dyDescent="0.25">
      <c r="B406" s="35"/>
      <c r="C406" s="35"/>
      <c r="D406" s="35"/>
      <c r="E406" s="35"/>
      <c r="F406" s="35"/>
      <c r="G406" s="19"/>
    </row>
    <row r="407" spans="2:7" x14ac:dyDescent="0.25">
      <c r="B407" s="35"/>
      <c r="C407" s="35"/>
      <c r="D407" s="35"/>
      <c r="E407" s="35"/>
      <c r="F407" s="35"/>
      <c r="G407" s="19"/>
    </row>
    <row r="408" spans="2:7" x14ac:dyDescent="0.25">
      <c r="B408" s="35"/>
      <c r="C408" s="35"/>
      <c r="D408" s="35"/>
      <c r="E408" s="35"/>
      <c r="F408" s="35"/>
      <c r="G408" s="19"/>
    </row>
    <row r="409" spans="2:7" x14ac:dyDescent="0.25">
      <c r="B409" s="35"/>
      <c r="C409" s="35"/>
      <c r="D409" s="35"/>
      <c r="E409" s="35"/>
      <c r="F409" s="35"/>
      <c r="G409" s="19"/>
    </row>
    <row r="410" spans="2:7" x14ac:dyDescent="0.25">
      <c r="B410" s="35"/>
      <c r="C410" s="35"/>
      <c r="D410" s="35"/>
      <c r="E410" s="35"/>
      <c r="F410" s="35"/>
      <c r="G410" s="19"/>
    </row>
    <row r="411" spans="2:7" x14ac:dyDescent="0.25">
      <c r="B411" s="35"/>
      <c r="C411" s="35"/>
      <c r="D411" s="35"/>
      <c r="E411" s="35"/>
      <c r="F411" s="35"/>
      <c r="G411" s="19"/>
    </row>
    <row r="412" spans="2:7" x14ac:dyDescent="0.25">
      <c r="B412" s="35"/>
      <c r="C412" s="35"/>
      <c r="D412" s="35"/>
      <c r="E412" s="35"/>
      <c r="F412" s="35"/>
      <c r="G412" s="19"/>
    </row>
    <row r="413" spans="2:7" x14ac:dyDescent="0.25">
      <c r="B413" s="35"/>
      <c r="C413" s="35"/>
      <c r="D413" s="35"/>
      <c r="E413" s="35"/>
      <c r="F413" s="35"/>
      <c r="G413" s="19"/>
    </row>
    <row r="414" spans="2:7" x14ac:dyDescent="0.25">
      <c r="B414" s="35"/>
      <c r="C414" s="35"/>
      <c r="D414" s="35"/>
      <c r="E414" s="35"/>
      <c r="F414" s="35"/>
      <c r="G414" s="19"/>
    </row>
    <row r="415" spans="2:7" x14ac:dyDescent="0.25">
      <c r="B415" s="35"/>
      <c r="C415" s="35"/>
      <c r="D415" s="35"/>
      <c r="E415" s="35"/>
      <c r="F415" s="35"/>
      <c r="G415" s="19"/>
    </row>
    <row r="416" spans="2:7" x14ac:dyDescent="0.25">
      <c r="B416" s="35"/>
      <c r="C416" s="35"/>
      <c r="D416" s="35"/>
      <c r="E416" s="35"/>
      <c r="F416" s="35"/>
      <c r="G416" s="19"/>
    </row>
    <row r="417" spans="2:7" x14ac:dyDescent="0.25">
      <c r="B417" s="35"/>
      <c r="C417" s="35"/>
      <c r="D417" s="35"/>
      <c r="E417" s="35"/>
      <c r="F417" s="35"/>
      <c r="G417" s="19"/>
    </row>
    <row r="418" spans="2:7" x14ac:dyDescent="0.25">
      <c r="B418" s="35"/>
      <c r="C418" s="35"/>
      <c r="D418" s="35"/>
      <c r="E418" s="35"/>
      <c r="F418" s="35"/>
      <c r="G418" s="19"/>
    </row>
    <row r="419" spans="2:7" x14ac:dyDescent="0.25">
      <c r="B419" s="35"/>
      <c r="C419" s="35"/>
      <c r="D419" s="35"/>
      <c r="E419" s="35"/>
      <c r="F419" s="35"/>
      <c r="G419" s="19"/>
    </row>
    <row r="420" spans="2:7" x14ac:dyDescent="0.25">
      <c r="B420" s="35"/>
      <c r="C420" s="35"/>
      <c r="D420" s="35"/>
      <c r="E420" s="35"/>
      <c r="F420" s="35"/>
      <c r="G420" s="19"/>
    </row>
    <row r="421" spans="2:7" x14ac:dyDescent="0.25">
      <c r="B421" s="35"/>
      <c r="C421" s="35"/>
      <c r="D421" s="35"/>
      <c r="E421" s="35"/>
      <c r="F421" s="35"/>
      <c r="G421" s="19"/>
    </row>
    <row r="422" spans="2:7" x14ac:dyDescent="0.25">
      <c r="B422" s="35"/>
      <c r="C422" s="35"/>
      <c r="D422" s="35"/>
      <c r="E422" s="35"/>
      <c r="F422" s="35"/>
      <c r="G422" s="19"/>
    </row>
    <row r="423" spans="2:7" x14ac:dyDescent="0.25">
      <c r="B423" s="35"/>
      <c r="C423" s="35"/>
      <c r="D423" s="35"/>
      <c r="E423" s="35"/>
      <c r="F423" s="35"/>
      <c r="G423" s="19"/>
    </row>
    <row r="424" spans="2:7" x14ac:dyDescent="0.25">
      <c r="B424" s="35"/>
      <c r="C424" s="35"/>
      <c r="D424" s="35"/>
      <c r="E424" s="35"/>
      <c r="F424" s="35"/>
      <c r="G424" s="19"/>
    </row>
    <row r="425" spans="2:7" x14ac:dyDescent="0.25">
      <c r="B425" s="35"/>
      <c r="C425" s="35"/>
      <c r="D425" s="35"/>
      <c r="E425" s="35"/>
      <c r="F425" s="35"/>
      <c r="G425" s="19"/>
    </row>
    <row r="426" spans="2:7" x14ac:dyDescent="0.25">
      <c r="B426" s="35"/>
      <c r="C426" s="35"/>
      <c r="D426" s="35"/>
      <c r="E426" s="35"/>
      <c r="F426" s="35"/>
      <c r="G426" s="19"/>
    </row>
    <row r="427" spans="2:7" x14ac:dyDescent="0.25">
      <c r="B427" s="35"/>
      <c r="C427" s="35"/>
      <c r="D427" s="35"/>
      <c r="E427" s="35"/>
      <c r="F427" s="35"/>
      <c r="G427" s="19"/>
    </row>
    <row r="428" spans="2:7" x14ac:dyDescent="0.25">
      <c r="B428" s="35"/>
      <c r="C428" s="35"/>
      <c r="D428" s="35"/>
      <c r="E428" s="35"/>
      <c r="F428" s="35"/>
      <c r="G428" s="19"/>
    </row>
    <row r="429" spans="2:7" x14ac:dyDescent="0.25">
      <c r="B429" s="35"/>
      <c r="C429" s="35"/>
      <c r="D429" s="35"/>
      <c r="E429" s="35"/>
      <c r="F429" s="35"/>
      <c r="G429" s="19"/>
    </row>
    <row r="430" spans="2:7" x14ac:dyDescent="0.25">
      <c r="B430" s="35"/>
      <c r="C430" s="35"/>
      <c r="D430" s="35"/>
      <c r="E430" s="35"/>
      <c r="F430" s="35"/>
      <c r="G430" s="19"/>
    </row>
    <row r="431" spans="2:7" x14ac:dyDescent="0.25">
      <c r="B431" s="35"/>
      <c r="C431" s="35"/>
      <c r="D431" s="35"/>
      <c r="E431" s="35"/>
      <c r="F431" s="35"/>
      <c r="G431" s="19"/>
    </row>
    <row r="432" spans="2:7" x14ac:dyDescent="0.25">
      <c r="B432" s="35"/>
      <c r="C432" s="35"/>
      <c r="D432" s="35"/>
      <c r="E432" s="35"/>
      <c r="F432" s="35"/>
      <c r="G432" s="19"/>
    </row>
    <row r="433" spans="2:7" x14ac:dyDescent="0.25">
      <c r="B433" s="35"/>
      <c r="C433" s="35"/>
      <c r="D433" s="35"/>
      <c r="E433" s="35"/>
      <c r="F433" s="35"/>
      <c r="G433" s="19"/>
    </row>
    <row r="434" spans="2:7" x14ac:dyDescent="0.25">
      <c r="B434" s="35"/>
      <c r="C434" s="35"/>
      <c r="D434" s="35"/>
      <c r="E434" s="35"/>
      <c r="F434" s="35"/>
      <c r="G434" s="19"/>
    </row>
    <row r="435" spans="2:7" x14ac:dyDescent="0.25">
      <c r="B435" s="35"/>
      <c r="C435" s="35"/>
      <c r="D435" s="35"/>
      <c r="E435" s="35"/>
      <c r="F435" s="35"/>
      <c r="G435" s="19"/>
    </row>
    <row r="436" spans="2:7" x14ac:dyDescent="0.25">
      <c r="B436" s="35"/>
      <c r="C436" s="35"/>
      <c r="D436" s="35"/>
      <c r="E436" s="35"/>
      <c r="F436" s="35"/>
      <c r="G436" s="19"/>
    </row>
    <row r="437" spans="2:7" x14ac:dyDescent="0.25">
      <c r="B437" s="35"/>
      <c r="C437" s="35"/>
      <c r="D437" s="35"/>
      <c r="E437" s="35"/>
      <c r="F437" s="35"/>
      <c r="G437" s="19"/>
    </row>
    <row r="438" spans="2:7" x14ac:dyDescent="0.25">
      <c r="B438" s="35"/>
      <c r="C438" s="35"/>
      <c r="D438" s="35"/>
      <c r="E438" s="35"/>
      <c r="F438" s="35"/>
      <c r="G438" s="19"/>
    </row>
    <row r="439" spans="2:7" x14ac:dyDescent="0.25">
      <c r="B439" s="35"/>
      <c r="C439" s="35"/>
      <c r="D439" s="35"/>
      <c r="E439" s="35"/>
      <c r="F439" s="35"/>
      <c r="G439" s="19"/>
    </row>
    <row r="440" spans="2:7" x14ac:dyDescent="0.25">
      <c r="B440" s="35"/>
      <c r="C440" s="35"/>
      <c r="D440" s="35"/>
      <c r="E440" s="35"/>
      <c r="F440" s="35"/>
      <c r="G440" s="19"/>
    </row>
    <row r="441" spans="2:7" x14ac:dyDescent="0.25">
      <c r="B441" s="35"/>
      <c r="C441" s="35"/>
      <c r="D441" s="35"/>
      <c r="E441" s="35"/>
      <c r="F441" s="35"/>
      <c r="G441" s="19"/>
    </row>
    <row r="442" spans="2:7" x14ac:dyDescent="0.25">
      <c r="B442" s="35"/>
      <c r="C442" s="35"/>
      <c r="D442" s="35"/>
      <c r="E442" s="35"/>
      <c r="F442" s="35"/>
      <c r="G442" s="19"/>
    </row>
    <row r="443" spans="2:7" x14ac:dyDescent="0.25">
      <c r="B443" s="35"/>
      <c r="C443" s="35"/>
      <c r="D443" s="35"/>
      <c r="E443" s="35"/>
      <c r="F443" s="35"/>
      <c r="G443" s="19"/>
    </row>
    <row r="444" spans="2:7" x14ac:dyDescent="0.25">
      <c r="B444" s="35"/>
      <c r="C444" s="35"/>
      <c r="D444" s="35"/>
      <c r="E444" s="35"/>
      <c r="F444" s="35"/>
      <c r="G444" s="19"/>
    </row>
    <row r="445" spans="2:7" x14ac:dyDescent="0.25">
      <c r="B445" s="35"/>
      <c r="C445" s="35"/>
      <c r="D445" s="35"/>
      <c r="E445" s="35"/>
      <c r="F445" s="35"/>
      <c r="G445" s="19"/>
    </row>
    <row r="446" spans="2:7" x14ac:dyDescent="0.25">
      <c r="B446" s="35"/>
      <c r="C446" s="35"/>
      <c r="D446" s="35"/>
      <c r="E446" s="35"/>
      <c r="F446" s="35"/>
      <c r="G446" s="19"/>
    </row>
    <row r="447" spans="2:7" x14ac:dyDescent="0.25">
      <c r="B447" s="19"/>
      <c r="C447" s="19"/>
      <c r="D447" s="19"/>
      <c r="E447" s="19"/>
      <c r="F447" s="19"/>
      <c r="G447" s="19"/>
    </row>
    <row r="448" spans="2:7" x14ac:dyDescent="0.25">
      <c r="B448" s="19"/>
      <c r="C448" s="19"/>
      <c r="D448" s="19"/>
      <c r="E448" s="19"/>
      <c r="F448" s="19"/>
      <c r="G448" s="19"/>
    </row>
    <row r="449" spans="2:7" x14ac:dyDescent="0.25">
      <c r="B449" s="19"/>
      <c r="C449" s="19"/>
      <c r="D449" s="19"/>
      <c r="E449" s="19"/>
      <c r="F449" s="19"/>
      <c r="G449" s="19"/>
    </row>
    <row r="450" spans="2:7" x14ac:dyDescent="0.25">
      <c r="B450" s="19"/>
      <c r="C450" s="19"/>
      <c r="D450" s="19"/>
      <c r="E450" s="19"/>
      <c r="F450" s="19"/>
      <c r="G450" s="19"/>
    </row>
    <row r="451" spans="2:7" x14ac:dyDescent="0.25">
      <c r="B451" s="19"/>
      <c r="C451" s="19"/>
      <c r="D451" s="19"/>
      <c r="E451" s="19"/>
      <c r="F451" s="19"/>
      <c r="G451" s="19"/>
    </row>
    <row r="452" spans="2:7" x14ac:dyDescent="0.25">
      <c r="B452" s="19"/>
      <c r="C452" s="19"/>
      <c r="D452" s="19"/>
      <c r="E452" s="19"/>
      <c r="F452" s="19"/>
      <c r="G452" s="19"/>
    </row>
    <row r="453" spans="2:7" x14ac:dyDescent="0.25">
      <c r="B453" s="19"/>
      <c r="C453" s="19"/>
      <c r="D453" s="19"/>
      <c r="E453" s="19"/>
      <c r="F453" s="19"/>
      <c r="G453" s="19"/>
    </row>
    <row r="454" spans="2:7" x14ac:dyDescent="0.25">
      <c r="B454" s="19"/>
      <c r="C454" s="19"/>
      <c r="D454" s="19"/>
      <c r="E454" s="19"/>
      <c r="F454" s="19"/>
      <c r="G454" s="19"/>
    </row>
    <row r="455" spans="2:7" x14ac:dyDescent="0.25">
      <c r="B455" s="19"/>
      <c r="C455" s="19"/>
      <c r="D455" s="19"/>
      <c r="E455" s="19"/>
      <c r="F455" s="19"/>
      <c r="G455" s="19"/>
    </row>
    <row r="456" spans="2:7" x14ac:dyDescent="0.25">
      <c r="B456" s="19"/>
      <c r="C456" s="19"/>
      <c r="D456" s="19"/>
      <c r="E456" s="19"/>
      <c r="F456" s="19"/>
      <c r="G456" s="19"/>
    </row>
    <row r="457" spans="2:7" x14ac:dyDescent="0.25">
      <c r="B457" s="19"/>
      <c r="C457" s="19"/>
      <c r="D457" s="19"/>
      <c r="E457" s="19"/>
      <c r="F457" s="19"/>
      <c r="G457" s="19"/>
    </row>
    <row r="458" spans="2:7" x14ac:dyDescent="0.25">
      <c r="B458" s="19"/>
      <c r="C458" s="19"/>
      <c r="D458" s="19"/>
      <c r="E458" s="19"/>
      <c r="F458" s="19"/>
      <c r="G458" s="19"/>
    </row>
    <row r="459" spans="2:7" x14ac:dyDescent="0.25">
      <c r="B459" s="19"/>
      <c r="C459" s="19"/>
      <c r="D459" s="19"/>
      <c r="E459" s="19"/>
      <c r="F459" s="19"/>
      <c r="G459" s="19"/>
    </row>
    <row r="460" spans="2:7" x14ac:dyDescent="0.25">
      <c r="B460" s="19"/>
      <c r="C460" s="19"/>
      <c r="D460" s="19"/>
      <c r="E460" s="19"/>
      <c r="F460" s="19"/>
      <c r="G460" s="19"/>
    </row>
    <row r="461" spans="2:7" x14ac:dyDescent="0.25">
      <c r="B461" s="19"/>
      <c r="C461" s="19"/>
      <c r="D461" s="19"/>
      <c r="E461" s="19"/>
      <c r="F461" s="19"/>
      <c r="G461" s="19"/>
    </row>
    <row r="462" spans="2:7" x14ac:dyDescent="0.25">
      <c r="B462" s="19"/>
      <c r="C462" s="19"/>
      <c r="D462" s="19"/>
      <c r="E462" s="19"/>
      <c r="F462" s="19"/>
      <c r="G462" s="19"/>
    </row>
    <row r="463" spans="2:7" x14ac:dyDescent="0.25">
      <c r="B463" s="19"/>
      <c r="C463" s="19"/>
      <c r="D463" s="19"/>
      <c r="E463" s="19"/>
      <c r="F463" s="19"/>
      <c r="G463" s="19"/>
    </row>
    <row r="464" spans="2:7" x14ac:dyDescent="0.25">
      <c r="B464" s="19"/>
      <c r="C464" s="19"/>
      <c r="D464" s="19"/>
      <c r="E464" s="19"/>
      <c r="F464" s="19"/>
      <c r="G464" s="19"/>
    </row>
    <row r="465" spans="2:7" x14ac:dyDescent="0.25">
      <c r="B465" s="19"/>
      <c r="C465" s="19"/>
      <c r="D465" s="19"/>
      <c r="E465" s="19"/>
      <c r="F465" s="19"/>
      <c r="G465" s="19"/>
    </row>
    <row r="466" spans="2:7" x14ac:dyDescent="0.25">
      <c r="B466" s="19"/>
      <c r="C466" s="19"/>
      <c r="D466" s="19"/>
      <c r="E466" s="19"/>
      <c r="F466" s="19"/>
      <c r="G466" s="19"/>
    </row>
    <row r="467" spans="2:7" x14ac:dyDescent="0.25">
      <c r="B467" s="19"/>
      <c r="C467" s="19"/>
      <c r="D467" s="19"/>
      <c r="E467" s="19"/>
      <c r="F467" s="19"/>
      <c r="G467" s="19"/>
    </row>
    <row r="468" spans="2:7" x14ac:dyDescent="0.25">
      <c r="B468" s="19"/>
      <c r="C468" s="19"/>
      <c r="D468" s="19"/>
      <c r="E468" s="19"/>
      <c r="F468" s="19"/>
      <c r="G468" s="19"/>
    </row>
    <row r="469" spans="2:7" x14ac:dyDescent="0.25">
      <c r="B469" s="19"/>
      <c r="C469" s="19"/>
      <c r="D469" s="19"/>
      <c r="E469" s="19"/>
      <c r="F469" s="19"/>
      <c r="G469" s="19"/>
    </row>
    <row r="470" spans="2:7" x14ac:dyDescent="0.25">
      <c r="B470" s="19"/>
      <c r="C470" s="19"/>
      <c r="D470" s="19"/>
      <c r="E470" s="19"/>
      <c r="F470" s="19"/>
      <c r="G470" s="19"/>
    </row>
    <row r="471" spans="2:7" x14ac:dyDescent="0.25">
      <c r="B471" s="19"/>
      <c r="C471" s="19"/>
      <c r="D471" s="19"/>
      <c r="E471" s="19"/>
      <c r="F471" s="19"/>
      <c r="G471" s="19"/>
    </row>
    <row r="472" spans="2:7" x14ac:dyDescent="0.25">
      <c r="B472" s="19"/>
      <c r="C472" s="19"/>
      <c r="D472" s="19"/>
      <c r="E472" s="19"/>
      <c r="F472" s="19"/>
      <c r="G472" s="19"/>
    </row>
    <row r="473" spans="2:7" x14ac:dyDescent="0.25">
      <c r="B473" s="19"/>
      <c r="C473" s="19"/>
      <c r="D473" s="19"/>
      <c r="E473" s="19"/>
      <c r="F473" s="19"/>
      <c r="G473" s="19"/>
    </row>
    <row r="474" spans="2:7" x14ac:dyDescent="0.25">
      <c r="B474" s="19"/>
      <c r="C474" s="19"/>
      <c r="D474" s="19"/>
      <c r="E474" s="19"/>
      <c r="F474" s="19"/>
      <c r="G474" s="19"/>
    </row>
    <row r="475" spans="2:7" x14ac:dyDescent="0.25">
      <c r="B475" s="19"/>
      <c r="C475" s="19"/>
      <c r="D475" s="19"/>
      <c r="E475" s="19"/>
      <c r="F475" s="19"/>
      <c r="G475" s="19"/>
    </row>
    <row r="476" spans="2:7" x14ac:dyDescent="0.25">
      <c r="B476" s="19"/>
      <c r="C476" s="19"/>
      <c r="D476" s="19"/>
      <c r="E476" s="19"/>
      <c r="F476" s="19"/>
      <c r="G476" s="19"/>
    </row>
    <row r="477" spans="2:7" x14ac:dyDescent="0.25">
      <c r="B477" s="19"/>
      <c r="C477" s="19"/>
      <c r="D477" s="19"/>
      <c r="E477" s="19"/>
      <c r="F477" s="19"/>
      <c r="G477" s="19"/>
    </row>
    <row r="478" spans="2:7" x14ac:dyDescent="0.25">
      <c r="B478" s="19"/>
      <c r="C478" s="19"/>
      <c r="D478" s="19"/>
      <c r="E478" s="19"/>
      <c r="F478" s="19"/>
      <c r="G478" s="19"/>
    </row>
    <row r="479" spans="2:7" x14ac:dyDescent="0.25">
      <c r="B479" s="19"/>
      <c r="C479" s="19"/>
      <c r="D479" s="19"/>
      <c r="E479" s="19"/>
      <c r="F479" s="19"/>
      <c r="G479" s="19"/>
    </row>
    <row r="480" spans="2:7" x14ac:dyDescent="0.25">
      <c r="B480" s="19"/>
      <c r="C480" s="19"/>
      <c r="D480" s="19"/>
      <c r="E480" s="19"/>
      <c r="F480" s="19"/>
      <c r="G480" s="19"/>
    </row>
    <row r="481" spans="2:7" x14ac:dyDescent="0.25">
      <c r="B481" s="19"/>
      <c r="C481" s="19"/>
      <c r="D481" s="19"/>
      <c r="E481" s="19"/>
      <c r="F481" s="19"/>
      <c r="G481" s="19"/>
    </row>
    <row r="482" spans="2:7" x14ac:dyDescent="0.25">
      <c r="B482" s="19"/>
      <c r="C482" s="19"/>
      <c r="D482" s="19"/>
      <c r="E482" s="19"/>
      <c r="F482" s="19"/>
      <c r="G482" s="19"/>
    </row>
    <row r="483" spans="2:7" x14ac:dyDescent="0.25">
      <c r="B483" s="19"/>
      <c r="C483" s="19"/>
      <c r="D483" s="19"/>
      <c r="E483" s="19"/>
      <c r="F483" s="19"/>
      <c r="G483" s="19"/>
    </row>
    <row r="484" spans="2:7" x14ac:dyDescent="0.25">
      <c r="B484" s="19"/>
      <c r="C484" s="19"/>
      <c r="D484" s="19"/>
      <c r="E484" s="19"/>
      <c r="F484" s="19"/>
      <c r="G484" s="19"/>
    </row>
    <row r="485" spans="2:7" x14ac:dyDescent="0.25">
      <c r="B485" s="19"/>
      <c r="C485" s="19"/>
      <c r="D485" s="19"/>
      <c r="E485" s="19"/>
      <c r="F485" s="19"/>
      <c r="G485" s="19"/>
    </row>
    <row r="486" spans="2:7" x14ac:dyDescent="0.25">
      <c r="B486" s="19"/>
      <c r="C486" s="19"/>
      <c r="D486" s="19"/>
      <c r="E486" s="19"/>
      <c r="F486" s="19"/>
      <c r="G486" s="19"/>
    </row>
    <row r="487" spans="2:7" x14ac:dyDescent="0.25">
      <c r="B487" s="19"/>
      <c r="C487" s="19"/>
      <c r="D487" s="19"/>
      <c r="E487" s="19"/>
      <c r="F487" s="19"/>
      <c r="G487" s="19"/>
    </row>
    <row r="488" spans="2:7" x14ac:dyDescent="0.25">
      <c r="B488" s="19"/>
      <c r="C488" s="19"/>
      <c r="D488" s="19"/>
      <c r="E488" s="19"/>
      <c r="F488" s="19"/>
      <c r="G488" s="19"/>
    </row>
    <row r="489" spans="2:7" x14ac:dyDescent="0.25">
      <c r="B489" s="19"/>
      <c r="C489" s="19"/>
      <c r="D489" s="19"/>
      <c r="E489" s="19"/>
      <c r="F489" s="19"/>
      <c r="G489" s="19"/>
    </row>
    <row r="490" spans="2:7" x14ac:dyDescent="0.25">
      <c r="B490" s="19"/>
      <c r="C490" s="19"/>
      <c r="D490" s="19"/>
      <c r="E490" s="19"/>
      <c r="F490" s="19"/>
      <c r="G490" s="19"/>
    </row>
    <row r="491" spans="2:7" x14ac:dyDescent="0.25">
      <c r="B491" s="19"/>
      <c r="C491" s="19"/>
      <c r="D491" s="19"/>
      <c r="E491" s="19"/>
      <c r="F491" s="19"/>
      <c r="G491" s="19"/>
    </row>
    <row r="492" spans="2:7" x14ac:dyDescent="0.25">
      <c r="B492" s="19"/>
      <c r="C492" s="19"/>
      <c r="D492" s="19"/>
      <c r="E492" s="19"/>
      <c r="F492" s="19"/>
      <c r="G492" s="19"/>
    </row>
    <row r="493" spans="2:7" x14ac:dyDescent="0.25">
      <c r="B493" s="19"/>
      <c r="C493" s="19"/>
      <c r="D493" s="19"/>
      <c r="E493" s="19"/>
      <c r="F493" s="19"/>
      <c r="G493" s="19"/>
    </row>
    <row r="494" spans="2:7" x14ac:dyDescent="0.25">
      <c r="B494" s="19"/>
      <c r="C494" s="19"/>
      <c r="D494" s="19"/>
      <c r="E494" s="19"/>
      <c r="F494" s="19"/>
      <c r="G494" s="19"/>
    </row>
    <row r="495" spans="2:7" x14ac:dyDescent="0.25">
      <c r="B495" s="19"/>
      <c r="C495" s="19"/>
      <c r="D495" s="19"/>
      <c r="E495" s="19"/>
      <c r="F495" s="19"/>
      <c r="G495" s="19"/>
    </row>
    <row r="496" spans="2:7" x14ac:dyDescent="0.25">
      <c r="B496" s="19"/>
      <c r="C496" s="19"/>
      <c r="D496" s="19"/>
      <c r="E496" s="19"/>
      <c r="F496" s="19"/>
      <c r="G496" s="19"/>
    </row>
    <row r="497" spans="2:7" x14ac:dyDescent="0.25">
      <c r="B497" s="19"/>
      <c r="C497" s="19"/>
      <c r="D497" s="19"/>
      <c r="E497" s="19"/>
      <c r="F497" s="19"/>
      <c r="G497" s="19"/>
    </row>
    <row r="498" spans="2:7" x14ac:dyDescent="0.25">
      <c r="B498" s="19"/>
      <c r="C498" s="19"/>
      <c r="D498" s="19"/>
      <c r="E498" s="19"/>
      <c r="F498" s="19"/>
      <c r="G498" s="19"/>
    </row>
    <row r="499" spans="2:7" x14ac:dyDescent="0.25">
      <c r="B499" s="19"/>
      <c r="C499" s="19"/>
      <c r="D499" s="19"/>
      <c r="E499" s="19"/>
      <c r="F499" s="19"/>
      <c r="G499" s="19"/>
    </row>
    <row r="500" spans="2:7" x14ac:dyDescent="0.25">
      <c r="B500" s="19"/>
      <c r="C500" s="19"/>
      <c r="D500" s="19"/>
      <c r="E500" s="19"/>
      <c r="F500" s="19"/>
      <c r="G500" s="19"/>
    </row>
    <row r="501" spans="2:7" x14ac:dyDescent="0.25">
      <c r="B501" s="19"/>
      <c r="C501" s="19"/>
      <c r="D501" s="19"/>
      <c r="E501" s="19"/>
      <c r="F501" s="19"/>
      <c r="G501" s="19"/>
    </row>
    <row r="502" spans="2:7" x14ac:dyDescent="0.25">
      <c r="B502" s="19"/>
      <c r="C502" s="19"/>
      <c r="D502" s="19"/>
      <c r="E502" s="19"/>
      <c r="F502" s="19"/>
      <c r="G502" s="19"/>
    </row>
    <row r="503" spans="2:7" x14ac:dyDescent="0.25">
      <c r="B503" s="19"/>
      <c r="C503" s="19"/>
      <c r="D503" s="19"/>
      <c r="E503" s="19"/>
      <c r="F503" s="19"/>
      <c r="G503" s="19"/>
    </row>
    <row r="504" spans="2:7" x14ac:dyDescent="0.25">
      <c r="B504" s="19"/>
      <c r="C504" s="19"/>
      <c r="D504" s="19"/>
      <c r="E504" s="19"/>
      <c r="F504" s="19"/>
      <c r="G504" s="19"/>
    </row>
    <row r="505" spans="2:7" x14ac:dyDescent="0.25">
      <c r="B505" s="19"/>
      <c r="C505" s="19"/>
      <c r="D505" s="19"/>
      <c r="E505" s="19"/>
      <c r="F505" s="19"/>
      <c r="G505" s="19"/>
    </row>
    <row r="506" spans="2:7" x14ac:dyDescent="0.25">
      <c r="B506" s="19"/>
      <c r="C506" s="19"/>
      <c r="D506" s="19"/>
      <c r="E506" s="19"/>
      <c r="F506" s="19"/>
      <c r="G506" s="19"/>
    </row>
    <row r="507" spans="2:7" x14ac:dyDescent="0.25">
      <c r="B507" s="19"/>
      <c r="C507" s="19"/>
      <c r="D507" s="19"/>
      <c r="E507" s="19"/>
      <c r="F507" s="19"/>
      <c r="G507" s="19"/>
    </row>
    <row r="508" spans="2:7" x14ac:dyDescent="0.25">
      <c r="B508" s="19"/>
      <c r="C508" s="19"/>
      <c r="D508" s="19"/>
      <c r="E508" s="19"/>
      <c r="F508" s="19"/>
      <c r="G508" s="19"/>
    </row>
    <row r="509" spans="2:7" x14ac:dyDescent="0.25">
      <c r="B509" s="19"/>
      <c r="C509" s="19"/>
      <c r="D509" s="19"/>
      <c r="E509" s="19"/>
      <c r="F509" s="19"/>
      <c r="G509" s="19"/>
    </row>
    <row r="510" spans="2:7" x14ac:dyDescent="0.25">
      <c r="B510" s="19"/>
      <c r="C510" s="19"/>
      <c r="D510" s="19"/>
      <c r="E510" s="19"/>
      <c r="F510" s="19"/>
      <c r="G510" s="19"/>
    </row>
    <row r="511" spans="2:7" x14ac:dyDescent="0.25">
      <c r="B511" s="19"/>
      <c r="C511" s="19"/>
      <c r="D511" s="19"/>
      <c r="E511" s="19"/>
      <c r="F511" s="19"/>
      <c r="G511" s="19"/>
    </row>
    <row r="512" spans="2:7" x14ac:dyDescent="0.25">
      <c r="B512" s="19"/>
      <c r="C512" s="19"/>
      <c r="D512" s="19"/>
      <c r="E512" s="19"/>
      <c r="F512" s="19"/>
      <c r="G512" s="19"/>
    </row>
    <row r="513" spans="2:7" x14ac:dyDescent="0.25">
      <c r="B513" s="19"/>
      <c r="C513" s="19"/>
      <c r="D513" s="19"/>
      <c r="E513" s="19"/>
      <c r="F513" s="19"/>
      <c r="G513" s="19"/>
    </row>
    <row r="514" spans="2:7" x14ac:dyDescent="0.25">
      <c r="B514" s="19"/>
      <c r="C514" s="19"/>
      <c r="D514" s="19"/>
      <c r="E514" s="19"/>
      <c r="F514" s="19"/>
      <c r="G514" s="19"/>
    </row>
    <row r="515" spans="2:7" x14ac:dyDescent="0.25">
      <c r="B515" s="19"/>
      <c r="C515" s="19"/>
      <c r="D515" s="19"/>
      <c r="E515" s="19"/>
      <c r="F515" s="19"/>
      <c r="G515" s="19"/>
    </row>
    <row r="516" spans="2:7" x14ac:dyDescent="0.25">
      <c r="B516" s="19"/>
      <c r="C516" s="19"/>
      <c r="D516" s="19"/>
      <c r="E516" s="19"/>
      <c r="F516" s="19"/>
      <c r="G516" s="19"/>
    </row>
    <row r="517" spans="2:7" x14ac:dyDescent="0.25">
      <c r="B517" s="19"/>
      <c r="C517" s="19"/>
      <c r="D517" s="19"/>
      <c r="E517" s="19"/>
      <c r="F517" s="19"/>
      <c r="G517" s="19"/>
    </row>
    <row r="518" spans="2:7" x14ac:dyDescent="0.25">
      <c r="B518" s="19"/>
      <c r="C518" s="19"/>
      <c r="D518" s="19"/>
      <c r="E518" s="19"/>
      <c r="F518" s="19"/>
      <c r="G518" s="19"/>
    </row>
    <row r="519" spans="2:7" x14ac:dyDescent="0.25">
      <c r="B519" s="19"/>
      <c r="C519" s="19"/>
      <c r="D519" s="19"/>
      <c r="E519" s="19"/>
      <c r="F519" s="19"/>
      <c r="G519" s="19"/>
    </row>
    <row r="520" spans="2:7" x14ac:dyDescent="0.25">
      <c r="B520" s="19"/>
      <c r="C520" s="19"/>
      <c r="D520" s="19"/>
      <c r="E520" s="19"/>
      <c r="F520" s="19"/>
      <c r="G520" s="19"/>
    </row>
    <row r="521" spans="2:7" x14ac:dyDescent="0.25">
      <c r="B521" s="19"/>
      <c r="C521" s="19"/>
      <c r="D521" s="19"/>
      <c r="E521" s="19"/>
      <c r="F521" s="19"/>
      <c r="G521" s="19"/>
    </row>
    <row r="522" spans="2:7" x14ac:dyDescent="0.25">
      <c r="B522" s="19"/>
      <c r="C522" s="19"/>
      <c r="D522" s="19"/>
      <c r="E522" s="19"/>
      <c r="F522" s="19"/>
      <c r="G522" s="19"/>
    </row>
    <row r="523" spans="2:7" x14ac:dyDescent="0.25">
      <c r="B523" s="19"/>
      <c r="C523" s="19"/>
      <c r="D523" s="19"/>
      <c r="E523" s="19"/>
      <c r="F523" s="19"/>
      <c r="G523" s="19"/>
    </row>
    <row r="524" spans="2:7" x14ac:dyDescent="0.25">
      <c r="B524" s="19"/>
      <c r="C524" s="19"/>
      <c r="D524" s="19"/>
      <c r="E524" s="19"/>
      <c r="F524" s="19"/>
      <c r="G524" s="19"/>
    </row>
    <row r="525" spans="2:7" x14ac:dyDescent="0.25">
      <c r="B525" s="19"/>
      <c r="C525" s="19"/>
      <c r="D525" s="19"/>
      <c r="E525" s="19"/>
      <c r="F525" s="19"/>
      <c r="G525" s="19"/>
    </row>
    <row r="526" spans="2:7" x14ac:dyDescent="0.25">
      <c r="B526" s="19"/>
      <c r="C526" s="19"/>
      <c r="D526" s="19"/>
      <c r="E526" s="19"/>
      <c r="F526" s="19"/>
      <c r="G526" s="19"/>
    </row>
    <row r="527" spans="2:7" x14ac:dyDescent="0.25">
      <c r="B527" s="19"/>
      <c r="C527" s="19"/>
      <c r="D527" s="19"/>
      <c r="E527" s="19"/>
      <c r="F527" s="19"/>
      <c r="G527" s="19"/>
    </row>
    <row r="528" spans="2:7" x14ac:dyDescent="0.25">
      <c r="B528" s="19"/>
      <c r="C528" s="19"/>
      <c r="D528" s="19"/>
      <c r="E528" s="19"/>
      <c r="F528" s="19"/>
      <c r="G528" s="19"/>
    </row>
    <row r="529" spans="2:7" x14ac:dyDescent="0.25">
      <c r="B529" s="19"/>
      <c r="C529" s="19"/>
      <c r="D529" s="19"/>
      <c r="E529" s="19"/>
      <c r="F529" s="19"/>
      <c r="G529" s="19"/>
    </row>
    <row r="530" spans="2:7" x14ac:dyDescent="0.25">
      <c r="B530" s="19"/>
      <c r="C530" s="19"/>
      <c r="D530" s="19"/>
      <c r="E530" s="19"/>
      <c r="F530" s="19"/>
      <c r="G530" s="19"/>
    </row>
    <row r="531" spans="2:7" x14ac:dyDescent="0.25">
      <c r="B531" s="19"/>
      <c r="C531" s="19"/>
      <c r="D531" s="19"/>
      <c r="E531" s="19"/>
      <c r="F531" s="19"/>
      <c r="G531" s="19"/>
    </row>
    <row r="532" spans="2:7" x14ac:dyDescent="0.25">
      <c r="B532" s="19"/>
      <c r="C532" s="19"/>
      <c r="D532" s="19"/>
      <c r="E532" s="19"/>
      <c r="F532" s="19"/>
      <c r="G532" s="19"/>
    </row>
    <row r="533" spans="2:7" x14ac:dyDescent="0.25">
      <c r="B533" s="19"/>
      <c r="C533" s="19"/>
      <c r="D533" s="19"/>
      <c r="E533" s="19"/>
      <c r="F533" s="19"/>
      <c r="G533" s="19"/>
    </row>
    <row r="534" spans="2:7" x14ac:dyDescent="0.25">
      <c r="B534" s="19"/>
      <c r="C534" s="19"/>
      <c r="D534" s="19"/>
      <c r="E534" s="19"/>
      <c r="F534" s="19"/>
      <c r="G534" s="19"/>
    </row>
    <row r="535" spans="2:7" x14ac:dyDescent="0.25">
      <c r="B535" s="19"/>
      <c r="C535" s="19"/>
      <c r="D535" s="19"/>
      <c r="E535" s="19"/>
      <c r="F535" s="19"/>
      <c r="G535" s="19"/>
    </row>
    <row r="536" spans="2:7" x14ac:dyDescent="0.25">
      <c r="B536" s="19"/>
      <c r="C536" s="19"/>
      <c r="D536" s="19"/>
      <c r="E536" s="19"/>
      <c r="F536" s="19"/>
      <c r="G536" s="19"/>
    </row>
    <row r="537" spans="2:7" x14ac:dyDescent="0.25">
      <c r="B537" s="19"/>
      <c r="C537" s="19"/>
      <c r="D537" s="19"/>
      <c r="E537" s="19"/>
      <c r="F537" s="19"/>
      <c r="G537" s="19"/>
    </row>
    <row r="538" spans="2:7" x14ac:dyDescent="0.25">
      <c r="B538" s="19"/>
      <c r="C538" s="19"/>
      <c r="D538" s="19"/>
      <c r="E538" s="19"/>
      <c r="F538" s="19"/>
      <c r="G538" s="19"/>
    </row>
    <row r="539" spans="2:7" x14ac:dyDescent="0.25">
      <c r="B539" s="19"/>
      <c r="C539" s="19"/>
      <c r="D539" s="19"/>
      <c r="E539" s="19"/>
      <c r="F539" s="19"/>
      <c r="G539" s="19"/>
    </row>
    <row r="540" spans="2:7" x14ac:dyDescent="0.25">
      <c r="B540" s="19"/>
      <c r="C540" s="19"/>
      <c r="D540" s="19"/>
      <c r="E540" s="19"/>
      <c r="F540" s="19"/>
      <c r="G540" s="19"/>
    </row>
    <row r="541" spans="2:7" x14ac:dyDescent="0.25">
      <c r="B541" s="19"/>
      <c r="C541" s="19"/>
      <c r="D541" s="19"/>
      <c r="E541" s="19"/>
      <c r="F541" s="19"/>
      <c r="G541" s="19"/>
    </row>
    <row r="542" spans="2:7" x14ac:dyDescent="0.25">
      <c r="B542" s="19"/>
      <c r="C542" s="19"/>
      <c r="D542" s="19"/>
      <c r="E542" s="19"/>
      <c r="F542" s="19"/>
      <c r="G542" s="19"/>
    </row>
    <row r="543" spans="2:7" x14ac:dyDescent="0.25">
      <c r="B543" s="19"/>
      <c r="C543" s="19"/>
      <c r="D543" s="19"/>
      <c r="E543" s="19"/>
      <c r="F543" s="19"/>
      <c r="G543" s="19"/>
    </row>
    <row r="544" spans="2:7" x14ac:dyDescent="0.25">
      <c r="B544" s="19"/>
      <c r="C544" s="19"/>
      <c r="D544" s="19"/>
      <c r="E544" s="19"/>
      <c r="F544" s="19"/>
      <c r="G544" s="19"/>
    </row>
    <row r="545" spans="2:7" x14ac:dyDescent="0.25">
      <c r="B545" s="19"/>
      <c r="C545" s="19"/>
      <c r="D545" s="19"/>
      <c r="E545" s="19"/>
      <c r="F545" s="19"/>
      <c r="G545" s="19"/>
    </row>
    <row r="546" spans="2:7" x14ac:dyDescent="0.25">
      <c r="B546" s="19"/>
      <c r="C546" s="19"/>
      <c r="D546" s="19"/>
      <c r="E546" s="19"/>
      <c r="F546" s="19"/>
      <c r="G546" s="19"/>
    </row>
    <row r="547" spans="2:7" x14ac:dyDescent="0.25">
      <c r="B547" s="19"/>
      <c r="C547" s="19"/>
      <c r="D547" s="19"/>
      <c r="E547" s="19"/>
      <c r="F547" s="19"/>
      <c r="G547" s="19"/>
    </row>
    <row r="548" spans="2:7" x14ac:dyDescent="0.25">
      <c r="B548" s="19"/>
      <c r="C548" s="19"/>
      <c r="D548" s="19"/>
      <c r="E548" s="19"/>
      <c r="F548" s="19"/>
      <c r="G548" s="19"/>
    </row>
    <row r="549" spans="2:7" x14ac:dyDescent="0.25">
      <c r="B549" s="19"/>
      <c r="C549" s="19"/>
      <c r="D549" s="19"/>
      <c r="E549" s="19"/>
      <c r="F549" s="19"/>
      <c r="G549" s="19"/>
    </row>
    <row r="550" spans="2:7" x14ac:dyDescent="0.25">
      <c r="B550" s="19"/>
      <c r="C550" s="19"/>
      <c r="D550" s="19"/>
      <c r="E550" s="19"/>
      <c r="F550" s="19"/>
      <c r="G550" s="19"/>
    </row>
    <row r="551" spans="2:7" x14ac:dyDescent="0.25">
      <c r="B551" s="19"/>
      <c r="C551" s="19"/>
      <c r="D551" s="19"/>
      <c r="E551" s="19"/>
      <c r="F551" s="19"/>
      <c r="G551" s="19"/>
    </row>
    <row r="552" spans="2:7" x14ac:dyDescent="0.25">
      <c r="B552" s="19"/>
      <c r="C552" s="19"/>
      <c r="D552" s="19"/>
      <c r="E552" s="19"/>
      <c r="F552" s="19"/>
      <c r="G552" s="19"/>
    </row>
    <row r="553" spans="2:7" x14ac:dyDescent="0.25">
      <c r="B553" s="19"/>
      <c r="C553" s="19"/>
      <c r="D553" s="19"/>
      <c r="E553" s="19"/>
      <c r="F553" s="19"/>
      <c r="G553" s="19"/>
    </row>
    <row r="554" spans="2:7" x14ac:dyDescent="0.25">
      <c r="B554" s="19"/>
      <c r="C554" s="19"/>
      <c r="D554" s="19"/>
      <c r="E554" s="19"/>
      <c r="F554" s="19"/>
      <c r="G554" s="19"/>
    </row>
    <row r="555" spans="2:7" x14ac:dyDescent="0.25">
      <c r="B555" s="19"/>
      <c r="C555" s="19"/>
      <c r="D555" s="19"/>
      <c r="E555" s="19"/>
      <c r="F555" s="19"/>
      <c r="G555" s="19"/>
    </row>
    <row r="556" spans="2:7" x14ac:dyDescent="0.25">
      <c r="B556" s="19"/>
      <c r="C556" s="19"/>
      <c r="D556" s="19"/>
      <c r="E556" s="19"/>
      <c r="F556" s="19"/>
      <c r="G556" s="19"/>
    </row>
    <row r="557" spans="2:7" x14ac:dyDescent="0.25">
      <c r="B557" s="19"/>
      <c r="C557" s="19"/>
      <c r="D557" s="19"/>
      <c r="E557" s="19"/>
      <c r="F557" s="19"/>
      <c r="G557" s="19"/>
    </row>
    <row r="558" spans="2:7" x14ac:dyDescent="0.25">
      <c r="B558" s="19"/>
      <c r="C558" s="19"/>
      <c r="D558" s="19"/>
      <c r="E558" s="19"/>
      <c r="F558" s="19"/>
      <c r="G558" s="19"/>
    </row>
    <row r="559" spans="2:7" x14ac:dyDescent="0.25">
      <c r="B559" s="19"/>
      <c r="C559" s="19"/>
      <c r="D559" s="19"/>
      <c r="E559" s="19"/>
      <c r="F559" s="19"/>
      <c r="G559" s="19"/>
    </row>
    <row r="560" spans="2:7" x14ac:dyDescent="0.25">
      <c r="B560" s="19"/>
      <c r="C560" s="19"/>
      <c r="D560" s="19"/>
      <c r="E560" s="19"/>
      <c r="F560" s="19"/>
      <c r="G560" s="19"/>
    </row>
    <row r="561" spans="2:7" x14ac:dyDescent="0.25">
      <c r="B561" s="19"/>
      <c r="C561" s="19"/>
      <c r="D561" s="19"/>
      <c r="E561" s="19"/>
      <c r="F561" s="19"/>
      <c r="G561" s="19"/>
    </row>
    <row r="562" spans="2:7" x14ac:dyDescent="0.25">
      <c r="B562" s="19"/>
      <c r="C562" s="19"/>
      <c r="D562" s="19"/>
      <c r="E562" s="19"/>
      <c r="F562" s="19"/>
      <c r="G562" s="19"/>
    </row>
    <row r="563" spans="2:7" x14ac:dyDescent="0.25">
      <c r="B563" s="19"/>
      <c r="C563" s="19"/>
      <c r="D563" s="19"/>
      <c r="E563" s="19"/>
      <c r="F563" s="19"/>
      <c r="G563" s="19"/>
    </row>
    <row r="564" spans="2:7" x14ac:dyDescent="0.25">
      <c r="B564" s="19"/>
      <c r="C564" s="19"/>
      <c r="D564" s="19"/>
      <c r="E564" s="19"/>
      <c r="F564" s="19"/>
      <c r="G564" s="19"/>
    </row>
    <row r="565" spans="2:7" x14ac:dyDescent="0.25">
      <c r="B565" s="19"/>
      <c r="C565" s="19"/>
      <c r="D565" s="19"/>
      <c r="E565" s="19"/>
      <c r="F565" s="19"/>
      <c r="G565" s="19"/>
    </row>
    <row r="566" spans="2:7" x14ac:dyDescent="0.25">
      <c r="B566" s="19"/>
      <c r="C566" s="19"/>
      <c r="D566" s="19"/>
      <c r="E566" s="19"/>
      <c r="F566" s="19"/>
      <c r="G566" s="19"/>
    </row>
    <row r="567" spans="2:7" x14ac:dyDescent="0.25">
      <c r="B567" s="19"/>
      <c r="C567" s="19"/>
      <c r="D567" s="19"/>
      <c r="E567" s="19"/>
      <c r="F567" s="19"/>
      <c r="G567" s="19"/>
    </row>
    <row r="568" spans="2:7" x14ac:dyDescent="0.25">
      <c r="B568" s="19"/>
      <c r="C568" s="19"/>
      <c r="D568" s="19"/>
      <c r="E568" s="19"/>
      <c r="F568" s="19"/>
      <c r="G568" s="19"/>
    </row>
    <row r="569" spans="2:7" x14ac:dyDescent="0.25">
      <c r="B569" s="19"/>
      <c r="C569" s="19"/>
      <c r="D569" s="19"/>
      <c r="E569" s="19"/>
      <c r="F569" s="19"/>
      <c r="G569" s="19"/>
    </row>
    <row r="570" spans="2:7" x14ac:dyDescent="0.25">
      <c r="B570" s="19"/>
      <c r="C570" s="19"/>
      <c r="D570" s="19"/>
      <c r="E570" s="19"/>
      <c r="F570" s="19"/>
      <c r="G570" s="19"/>
    </row>
    <row r="571" spans="2:7" x14ac:dyDescent="0.25">
      <c r="B571" s="19"/>
      <c r="C571" s="19"/>
      <c r="D571" s="19"/>
      <c r="E571" s="19"/>
      <c r="F571" s="19"/>
      <c r="G571" s="19"/>
    </row>
    <row r="572" spans="2:7" x14ac:dyDescent="0.25">
      <c r="B572" s="19"/>
      <c r="C572" s="19"/>
      <c r="D572" s="19"/>
      <c r="E572" s="19"/>
      <c r="F572" s="19"/>
      <c r="G572" s="19"/>
    </row>
    <row r="573" spans="2:7" x14ac:dyDescent="0.25">
      <c r="B573" s="19"/>
      <c r="C573" s="19"/>
      <c r="D573" s="19"/>
      <c r="E573" s="19"/>
      <c r="F573" s="19"/>
      <c r="G573" s="19"/>
    </row>
    <row r="574" spans="2:7" x14ac:dyDescent="0.25">
      <c r="B574" s="19"/>
      <c r="C574" s="19"/>
      <c r="D574" s="19"/>
      <c r="E574" s="19"/>
      <c r="F574" s="19"/>
      <c r="G574" s="19"/>
    </row>
    <row r="575" spans="2:7" x14ac:dyDescent="0.25">
      <c r="B575" s="19"/>
      <c r="C575" s="19"/>
      <c r="D575" s="19"/>
      <c r="E575" s="19"/>
      <c r="F575" s="19"/>
      <c r="G575" s="19"/>
    </row>
    <row r="576" spans="2:7" x14ac:dyDescent="0.25">
      <c r="B576" s="19"/>
      <c r="C576" s="19"/>
      <c r="D576" s="19"/>
      <c r="E576" s="19"/>
      <c r="F576" s="19"/>
      <c r="G576" s="19"/>
    </row>
    <row r="577" spans="2:7" x14ac:dyDescent="0.25">
      <c r="B577" s="19"/>
      <c r="C577" s="19"/>
      <c r="D577" s="19"/>
      <c r="E577" s="19"/>
      <c r="F577" s="19"/>
      <c r="G577" s="19"/>
    </row>
    <row r="578" spans="2:7" x14ac:dyDescent="0.25">
      <c r="B578" s="19"/>
      <c r="C578" s="19"/>
      <c r="D578" s="19"/>
      <c r="E578" s="19"/>
      <c r="F578" s="19"/>
      <c r="G578" s="19"/>
    </row>
    <row r="579" spans="2:7" x14ac:dyDescent="0.25">
      <c r="B579" s="19"/>
      <c r="C579" s="19"/>
      <c r="D579" s="19"/>
      <c r="E579" s="19"/>
      <c r="F579" s="19"/>
      <c r="G579" s="19"/>
    </row>
    <row r="580" spans="2:7" x14ac:dyDescent="0.25">
      <c r="B580" s="19"/>
      <c r="C580" s="19"/>
      <c r="D580" s="19"/>
      <c r="E580" s="19"/>
      <c r="F580" s="19"/>
      <c r="G580" s="19"/>
    </row>
    <row r="581" spans="2:7" x14ac:dyDescent="0.25">
      <c r="B581" s="19"/>
      <c r="C581" s="19"/>
      <c r="D581" s="19"/>
      <c r="E581" s="19"/>
      <c r="F581" s="19"/>
      <c r="G581" s="19"/>
    </row>
    <row r="582" spans="2:7" x14ac:dyDescent="0.25">
      <c r="B582" s="19"/>
      <c r="C582" s="19"/>
      <c r="D582" s="19"/>
      <c r="E582" s="19"/>
      <c r="F582" s="19"/>
      <c r="G582" s="19"/>
    </row>
    <row r="583" spans="2:7" x14ac:dyDescent="0.25">
      <c r="B583" s="19"/>
      <c r="C583" s="19"/>
      <c r="D583" s="19"/>
      <c r="E583" s="19"/>
      <c r="F583" s="19"/>
      <c r="G583" s="19"/>
    </row>
    <row r="584" spans="2:7" x14ac:dyDescent="0.25">
      <c r="B584" s="19"/>
      <c r="C584" s="19"/>
      <c r="D584" s="19"/>
      <c r="E584" s="19"/>
      <c r="F584" s="19"/>
      <c r="G584" s="19"/>
    </row>
    <row r="585" spans="2:7" x14ac:dyDescent="0.25">
      <c r="B585" s="19"/>
      <c r="C585" s="19"/>
      <c r="D585" s="19"/>
      <c r="E585" s="19"/>
      <c r="F585" s="19"/>
      <c r="G585" s="19"/>
    </row>
    <row r="586" spans="2:7" x14ac:dyDescent="0.25">
      <c r="B586" s="19"/>
      <c r="C586" s="19"/>
      <c r="D586" s="19"/>
      <c r="E586" s="19"/>
      <c r="F586" s="19"/>
      <c r="G586" s="19"/>
    </row>
    <row r="587" spans="2:7" x14ac:dyDescent="0.25">
      <c r="B587" s="19"/>
      <c r="C587" s="19"/>
      <c r="D587" s="19"/>
      <c r="E587" s="19"/>
      <c r="F587" s="19"/>
      <c r="G587" s="19"/>
    </row>
    <row r="588" spans="2:7" x14ac:dyDescent="0.25">
      <c r="B588" s="19"/>
      <c r="C588" s="19"/>
      <c r="D588" s="19"/>
      <c r="E588" s="19"/>
      <c r="F588" s="19"/>
      <c r="G588" s="19"/>
    </row>
    <row r="589" spans="2:7" x14ac:dyDescent="0.25">
      <c r="B589" s="19"/>
      <c r="C589" s="19"/>
      <c r="D589" s="19"/>
      <c r="E589" s="19"/>
      <c r="F589" s="19"/>
      <c r="G589" s="19"/>
    </row>
    <row r="590" spans="2:7" x14ac:dyDescent="0.25">
      <c r="B590" s="19"/>
      <c r="C590" s="19"/>
      <c r="D590" s="19"/>
      <c r="E590" s="19"/>
      <c r="F590" s="19"/>
      <c r="G590" s="19"/>
    </row>
    <row r="591" spans="2:7" x14ac:dyDescent="0.25">
      <c r="B591" s="19"/>
      <c r="C591" s="19"/>
      <c r="D591" s="19"/>
      <c r="E591" s="19"/>
      <c r="F591" s="19"/>
      <c r="G591" s="19"/>
    </row>
    <row r="592" spans="2:7" x14ac:dyDescent="0.25">
      <c r="B592" s="19"/>
      <c r="C592" s="19"/>
      <c r="D592" s="19"/>
      <c r="E592" s="19"/>
      <c r="F592" s="19"/>
      <c r="G592" s="19"/>
    </row>
    <row r="593" spans="2:7" x14ac:dyDescent="0.25">
      <c r="B593" s="19"/>
      <c r="C593" s="19"/>
      <c r="D593" s="19"/>
      <c r="E593" s="19"/>
      <c r="F593" s="19"/>
      <c r="G593" s="19"/>
    </row>
    <row r="594" spans="2:7" x14ac:dyDescent="0.25">
      <c r="B594" s="19"/>
      <c r="C594" s="19"/>
      <c r="D594" s="19"/>
      <c r="E594" s="19"/>
      <c r="F594" s="19"/>
      <c r="G594" s="19"/>
    </row>
    <row r="595" spans="2:7" x14ac:dyDescent="0.25">
      <c r="B595" s="19"/>
      <c r="C595" s="19"/>
      <c r="D595" s="19"/>
      <c r="E595" s="19"/>
      <c r="F595" s="19"/>
      <c r="G595" s="19"/>
    </row>
    <row r="596" spans="2:7" x14ac:dyDescent="0.25">
      <c r="B596" s="19"/>
      <c r="C596" s="19"/>
      <c r="D596" s="19"/>
      <c r="E596" s="19"/>
      <c r="F596" s="19"/>
      <c r="G596" s="19"/>
    </row>
    <row r="597" spans="2:7" x14ac:dyDescent="0.25">
      <c r="B597" s="19"/>
      <c r="C597" s="19"/>
      <c r="D597" s="19"/>
      <c r="E597" s="19"/>
      <c r="F597" s="19"/>
      <c r="G597" s="19"/>
    </row>
    <row r="598" spans="2:7" x14ac:dyDescent="0.25">
      <c r="B598" s="19"/>
      <c r="C598" s="19"/>
      <c r="D598" s="19"/>
      <c r="E598" s="19"/>
      <c r="F598" s="19"/>
      <c r="G598" s="19"/>
    </row>
    <row r="599" spans="2:7" x14ac:dyDescent="0.25">
      <c r="B599" s="19"/>
      <c r="C599" s="19"/>
      <c r="D599" s="19"/>
      <c r="E599" s="19"/>
      <c r="F599" s="19"/>
      <c r="G599" s="19"/>
    </row>
    <row r="600" spans="2:7" x14ac:dyDescent="0.25">
      <c r="B600" s="19"/>
      <c r="C600" s="19"/>
      <c r="D600" s="19"/>
      <c r="E600" s="19"/>
      <c r="F600" s="19"/>
      <c r="G600" s="19"/>
    </row>
    <row r="601" spans="2:7" x14ac:dyDescent="0.25">
      <c r="B601" s="19"/>
      <c r="C601" s="19"/>
      <c r="D601" s="19"/>
      <c r="E601" s="19"/>
      <c r="F601" s="19"/>
      <c r="G601" s="19"/>
    </row>
    <row r="602" spans="2:7" x14ac:dyDescent="0.25">
      <c r="B602" s="19"/>
      <c r="C602" s="19"/>
      <c r="D602" s="19"/>
      <c r="E602" s="19"/>
      <c r="F602" s="19"/>
      <c r="G602" s="19"/>
    </row>
    <row r="603" spans="2:7" x14ac:dyDescent="0.25">
      <c r="B603" s="19"/>
      <c r="C603" s="19"/>
      <c r="D603" s="19"/>
      <c r="E603" s="19"/>
      <c r="F603" s="19"/>
      <c r="G603" s="19"/>
    </row>
    <row r="604" spans="2:7" x14ac:dyDescent="0.25">
      <c r="B604" s="19"/>
      <c r="C604" s="19"/>
      <c r="D604" s="19"/>
      <c r="E604" s="19"/>
      <c r="F604" s="19"/>
      <c r="G604" s="19"/>
    </row>
    <row r="605" spans="2:7" x14ac:dyDescent="0.25">
      <c r="B605" s="19"/>
      <c r="C605" s="19"/>
      <c r="D605" s="19"/>
      <c r="E605" s="19"/>
      <c r="F605" s="19"/>
      <c r="G605" s="19"/>
    </row>
    <row r="606" spans="2:7" x14ac:dyDescent="0.25">
      <c r="B606" s="19"/>
      <c r="C606" s="19"/>
      <c r="D606" s="19"/>
      <c r="E606" s="19"/>
      <c r="F606" s="19"/>
      <c r="G606" s="19"/>
    </row>
    <row r="607" spans="2:7" x14ac:dyDescent="0.25">
      <c r="B607" s="19"/>
      <c r="C607" s="19"/>
      <c r="D607" s="19"/>
      <c r="E607" s="19"/>
      <c r="F607" s="19"/>
      <c r="G607" s="19"/>
    </row>
    <row r="608" spans="2:7" x14ac:dyDescent="0.25">
      <c r="B608" s="19"/>
      <c r="C608" s="19"/>
      <c r="D608" s="19"/>
      <c r="E608" s="19"/>
      <c r="F608" s="19"/>
      <c r="G608" s="19"/>
    </row>
    <row r="609" spans="2:7" x14ac:dyDescent="0.25">
      <c r="B609" s="19"/>
      <c r="C609" s="19"/>
      <c r="D609" s="19"/>
      <c r="E609" s="19"/>
      <c r="F609" s="19"/>
      <c r="G609" s="19"/>
    </row>
    <row r="610" spans="2:7" x14ac:dyDescent="0.25">
      <c r="B610" s="19"/>
      <c r="C610" s="19"/>
      <c r="D610" s="19"/>
      <c r="E610" s="19"/>
      <c r="F610" s="19"/>
      <c r="G610" s="19"/>
    </row>
    <row r="611" spans="2:7" x14ac:dyDescent="0.25">
      <c r="B611" s="19"/>
      <c r="C611" s="19"/>
      <c r="D611" s="19"/>
      <c r="E611" s="19"/>
      <c r="F611" s="19"/>
      <c r="G611" s="19"/>
    </row>
    <row r="612" spans="2:7" x14ac:dyDescent="0.25">
      <c r="B612" s="19"/>
      <c r="C612" s="19"/>
      <c r="D612" s="19"/>
      <c r="E612" s="19"/>
      <c r="F612" s="19"/>
      <c r="G612" s="19"/>
    </row>
    <row r="613" spans="2:7" x14ac:dyDescent="0.25">
      <c r="B613" s="19"/>
      <c r="C613" s="19"/>
      <c r="D613" s="19"/>
      <c r="E613" s="19"/>
      <c r="F613" s="19"/>
      <c r="G613" s="19"/>
    </row>
    <row r="614" spans="2:7" x14ac:dyDescent="0.25">
      <c r="B614" s="19"/>
      <c r="C614" s="19"/>
      <c r="D614" s="19"/>
      <c r="E614" s="19"/>
      <c r="F614" s="19"/>
      <c r="G614" s="19"/>
    </row>
    <row r="615" spans="2:7" x14ac:dyDescent="0.25">
      <c r="B615" s="19"/>
      <c r="C615" s="19"/>
      <c r="D615" s="19"/>
      <c r="E615" s="19"/>
      <c r="F615" s="19"/>
      <c r="G615" s="19"/>
    </row>
    <row r="616" spans="2:7" x14ac:dyDescent="0.25">
      <c r="B616" s="19"/>
      <c r="C616" s="19"/>
      <c r="D616" s="19"/>
      <c r="E616" s="19"/>
      <c r="F616" s="19"/>
      <c r="G616" s="19"/>
    </row>
    <row r="617" spans="2:7" x14ac:dyDescent="0.25">
      <c r="B617" s="19"/>
      <c r="C617" s="19"/>
      <c r="D617" s="19"/>
      <c r="E617" s="19"/>
      <c r="F617" s="19"/>
      <c r="G617" s="19"/>
    </row>
    <row r="618" spans="2:7" x14ac:dyDescent="0.25">
      <c r="B618" s="19"/>
      <c r="C618" s="19"/>
      <c r="D618" s="19"/>
      <c r="E618" s="19"/>
      <c r="F618" s="19"/>
      <c r="G618" s="19"/>
    </row>
    <row r="619" spans="2:7" x14ac:dyDescent="0.25">
      <c r="B619" s="19"/>
      <c r="C619" s="19"/>
      <c r="D619" s="19"/>
      <c r="E619" s="19"/>
      <c r="F619" s="19"/>
      <c r="G619" s="19"/>
    </row>
    <row r="620" spans="2:7" x14ac:dyDescent="0.25">
      <c r="B620" s="19"/>
      <c r="C620" s="19"/>
      <c r="D620" s="19"/>
      <c r="E620" s="19"/>
      <c r="F620" s="19"/>
      <c r="G620" s="19"/>
    </row>
    <row r="621" spans="2:7" x14ac:dyDescent="0.25">
      <c r="B621" s="19"/>
      <c r="C621" s="19"/>
      <c r="D621" s="19"/>
      <c r="E621" s="19"/>
      <c r="F621" s="19"/>
      <c r="G621" s="19"/>
    </row>
    <row r="622" spans="2:7" x14ac:dyDescent="0.25">
      <c r="B622" s="19"/>
      <c r="C622" s="19"/>
      <c r="D622" s="19"/>
      <c r="E622" s="19"/>
      <c r="F622" s="19"/>
      <c r="G622" s="19"/>
    </row>
    <row r="623" spans="2:7" x14ac:dyDescent="0.25">
      <c r="B623" s="19"/>
      <c r="C623" s="19"/>
      <c r="D623" s="19"/>
      <c r="E623" s="19"/>
      <c r="F623" s="19"/>
      <c r="G623" s="19"/>
    </row>
    <row r="624" spans="2:7" x14ac:dyDescent="0.25">
      <c r="B624" s="19"/>
      <c r="C624" s="19"/>
      <c r="D624" s="19"/>
      <c r="E624" s="19"/>
      <c r="F624" s="19"/>
      <c r="G624" s="19"/>
    </row>
    <row r="625" spans="2:7" x14ac:dyDescent="0.25">
      <c r="B625" s="19"/>
      <c r="C625" s="19"/>
      <c r="D625" s="19"/>
      <c r="E625" s="19"/>
      <c r="F625" s="19"/>
      <c r="G625" s="19"/>
    </row>
    <row r="626" spans="2:7" x14ac:dyDescent="0.25">
      <c r="B626" s="19"/>
      <c r="C626" s="19"/>
      <c r="D626" s="19"/>
      <c r="E626" s="19"/>
      <c r="F626" s="19"/>
      <c r="G626" s="19"/>
    </row>
    <row r="627" spans="2:7" x14ac:dyDescent="0.25">
      <c r="B627" s="19"/>
      <c r="C627" s="19"/>
      <c r="D627" s="19"/>
      <c r="E627" s="19"/>
      <c r="F627" s="19"/>
      <c r="G627" s="19"/>
    </row>
    <row r="628" spans="2:7" x14ac:dyDescent="0.25">
      <c r="B628" s="19"/>
      <c r="C628" s="19"/>
      <c r="D628" s="19"/>
      <c r="E628" s="19"/>
      <c r="F628" s="19"/>
      <c r="G628" s="19"/>
    </row>
    <row r="629" spans="2:7" x14ac:dyDescent="0.25">
      <c r="B629" s="19"/>
      <c r="C629" s="19"/>
      <c r="D629" s="19"/>
      <c r="E629" s="19"/>
      <c r="F629" s="19"/>
      <c r="G629" s="19"/>
    </row>
    <row r="630" spans="2:7" x14ac:dyDescent="0.25">
      <c r="B630" s="19"/>
      <c r="C630" s="19"/>
      <c r="D630" s="19"/>
      <c r="E630" s="19"/>
      <c r="F630" s="19"/>
      <c r="G630" s="19"/>
    </row>
    <row r="631" spans="2:7" x14ac:dyDescent="0.25">
      <c r="B631" s="19"/>
      <c r="C631" s="19"/>
      <c r="D631" s="19"/>
      <c r="E631" s="19"/>
      <c r="F631" s="19"/>
      <c r="G631" s="19"/>
    </row>
    <row r="632" spans="2:7" x14ac:dyDescent="0.25">
      <c r="B632" s="19"/>
      <c r="C632" s="19"/>
      <c r="D632" s="19"/>
      <c r="E632" s="19"/>
      <c r="F632" s="19"/>
      <c r="G632" s="19"/>
    </row>
    <row r="633" spans="2:7" x14ac:dyDescent="0.25">
      <c r="B633" s="19"/>
      <c r="C633" s="19"/>
      <c r="D633" s="19"/>
      <c r="E633" s="19"/>
      <c r="F633" s="19"/>
      <c r="G633" s="19"/>
    </row>
    <row r="634" spans="2:7" x14ac:dyDescent="0.25">
      <c r="B634" s="19"/>
      <c r="C634" s="19"/>
      <c r="D634" s="19"/>
      <c r="E634" s="19"/>
      <c r="F634" s="19"/>
      <c r="G634" s="19"/>
    </row>
    <row r="635" spans="2:7" x14ac:dyDescent="0.25">
      <c r="B635" s="19"/>
      <c r="C635" s="19"/>
      <c r="D635" s="19"/>
      <c r="E635" s="19"/>
      <c r="F635" s="19"/>
      <c r="G635" s="19"/>
    </row>
    <row r="636" spans="2:7" x14ac:dyDescent="0.25">
      <c r="B636" s="19"/>
      <c r="C636" s="19"/>
      <c r="D636" s="19"/>
      <c r="E636" s="19"/>
      <c r="F636" s="19"/>
      <c r="G636" s="19"/>
    </row>
    <row r="637" spans="2:7" x14ac:dyDescent="0.25">
      <c r="B637" s="19"/>
      <c r="C637" s="19"/>
      <c r="D637" s="19"/>
      <c r="E637" s="19"/>
      <c r="F637" s="19"/>
      <c r="G637" s="19"/>
    </row>
    <row r="638" spans="2:7" x14ac:dyDescent="0.25">
      <c r="B638" s="19"/>
      <c r="C638" s="19"/>
      <c r="D638" s="19"/>
      <c r="E638" s="19"/>
      <c r="F638" s="19"/>
      <c r="G638" s="19"/>
    </row>
    <row r="639" spans="2:7" x14ac:dyDescent="0.25">
      <c r="B639" s="19"/>
      <c r="C639" s="19"/>
      <c r="D639" s="19"/>
      <c r="E639" s="19"/>
      <c r="F639" s="19"/>
      <c r="G639" s="19"/>
    </row>
    <row r="640" spans="2:7" x14ac:dyDescent="0.25">
      <c r="B640" s="19"/>
      <c r="C640" s="19"/>
      <c r="D640" s="19"/>
      <c r="E640" s="19"/>
      <c r="F640" s="19"/>
      <c r="G640" s="19"/>
    </row>
    <row r="641" spans="2:7" x14ac:dyDescent="0.25">
      <c r="B641" s="19"/>
      <c r="C641" s="19"/>
      <c r="D641" s="19"/>
      <c r="E641" s="19"/>
      <c r="F641" s="19"/>
      <c r="G641" s="19"/>
    </row>
    <row r="642" spans="2:7" x14ac:dyDescent="0.25">
      <c r="B642" s="19"/>
      <c r="C642" s="19"/>
      <c r="D642" s="19"/>
      <c r="E642" s="19"/>
      <c r="F642" s="19"/>
      <c r="G642" s="19"/>
    </row>
    <row r="643" spans="2:7" x14ac:dyDescent="0.25">
      <c r="B643" s="19"/>
      <c r="C643" s="19"/>
      <c r="D643" s="19"/>
      <c r="E643" s="19"/>
      <c r="F643" s="19"/>
      <c r="G643" s="19"/>
    </row>
    <row r="644" spans="2:7" x14ac:dyDescent="0.25">
      <c r="B644" s="19"/>
      <c r="C644" s="19"/>
      <c r="D644" s="19"/>
      <c r="E644" s="19"/>
      <c r="F644" s="19"/>
      <c r="G644" s="19"/>
    </row>
    <row r="645" spans="2:7" x14ac:dyDescent="0.25">
      <c r="B645" s="19"/>
      <c r="C645" s="19"/>
      <c r="D645" s="19"/>
      <c r="E645" s="19"/>
      <c r="F645" s="19"/>
      <c r="G645" s="19"/>
    </row>
    <row r="646" spans="2:7" x14ac:dyDescent="0.25">
      <c r="B646" s="19"/>
      <c r="C646" s="19"/>
      <c r="D646" s="19"/>
      <c r="E646" s="19"/>
      <c r="F646" s="19"/>
      <c r="G646" s="19"/>
    </row>
    <row r="647" spans="2:7" x14ac:dyDescent="0.25">
      <c r="B647" s="19"/>
      <c r="C647" s="19"/>
      <c r="D647" s="19"/>
      <c r="E647" s="19"/>
      <c r="F647" s="19"/>
      <c r="G647" s="19"/>
    </row>
    <row r="648" spans="2:7" x14ac:dyDescent="0.25">
      <c r="B648" s="19"/>
      <c r="C648" s="19"/>
      <c r="D648" s="19"/>
      <c r="E648" s="19"/>
      <c r="F648" s="19"/>
      <c r="G648" s="19"/>
    </row>
    <row r="649" spans="2:7" x14ac:dyDescent="0.25">
      <c r="B649" s="19"/>
      <c r="C649" s="19"/>
      <c r="D649" s="19"/>
      <c r="E649" s="19"/>
      <c r="F649" s="19"/>
      <c r="G649" s="19"/>
    </row>
    <row r="650" spans="2:7" x14ac:dyDescent="0.25">
      <c r="B650" s="19"/>
      <c r="C650" s="19"/>
      <c r="D650" s="19"/>
      <c r="E650" s="19"/>
      <c r="F650" s="19"/>
      <c r="G650" s="19"/>
    </row>
    <row r="651" spans="2:7" x14ac:dyDescent="0.25">
      <c r="B651" s="19"/>
      <c r="C651" s="19"/>
      <c r="D651" s="19"/>
      <c r="E651" s="19"/>
      <c r="F651" s="19"/>
      <c r="G651" s="19"/>
    </row>
    <row r="652" spans="2:7" x14ac:dyDescent="0.25">
      <c r="B652" s="19"/>
      <c r="C652" s="19"/>
      <c r="D652" s="19"/>
      <c r="E652" s="19"/>
      <c r="F652" s="19"/>
      <c r="G652" s="19"/>
    </row>
    <row r="653" spans="2:7" x14ac:dyDescent="0.25">
      <c r="B653" s="19"/>
      <c r="C653" s="19"/>
      <c r="D653" s="19"/>
      <c r="E653" s="19"/>
      <c r="F653" s="19"/>
      <c r="G653" s="19"/>
    </row>
    <row r="654" spans="2:7" x14ac:dyDescent="0.25">
      <c r="B654" s="19"/>
      <c r="C654" s="19"/>
      <c r="D654" s="19"/>
      <c r="E654" s="19"/>
      <c r="F654" s="19"/>
      <c r="G654" s="19"/>
    </row>
    <row r="655" spans="2:7" x14ac:dyDescent="0.25">
      <c r="B655" s="19"/>
      <c r="C655" s="19"/>
      <c r="D655" s="19"/>
      <c r="E655" s="19"/>
      <c r="F655" s="19"/>
      <c r="G655" s="19"/>
    </row>
    <row r="656" spans="2:7" x14ac:dyDescent="0.25">
      <c r="B656" s="19"/>
      <c r="C656" s="19"/>
      <c r="D656" s="19"/>
      <c r="E656" s="19"/>
      <c r="F656" s="19"/>
      <c r="G656" s="19"/>
    </row>
    <row r="657" spans="2:7" x14ac:dyDescent="0.25">
      <c r="B657" s="19"/>
      <c r="C657" s="19"/>
      <c r="D657" s="19"/>
      <c r="E657" s="19"/>
      <c r="F657" s="19"/>
      <c r="G657" s="19"/>
    </row>
    <row r="658" spans="2:7" x14ac:dyDescent="0.25">
      <c r="B658" s="19"/>
      <c r="C658" s="19"/>
      <c r="D658" s="19"/>
      <c r="E658" s="19"/>
      <c r="F658" s="19"/>
      <c r="G658" s="19"/>
    </row>
    <row r="659" spans="2:7" x14ac:dyDescent="0.25">
      <c r="B659" s="19"/>
      <c r="C659" s="19"/>
      <c r="D659" s="19"/>
      <c r="E659" s="19"/>
      <c r="F659" s="19"/>
      <c r="G659" s="19"/>
    </row>
    <row r="660" spans="2:7" x14ac:dyDescent="0.25">
      <c r="B660" s="19"/>
      <c r="C660" s="19"/>
      <c r="D660" s="19"/>
      <c r="E660" s="19"/>
      <c r="F660" s="19"/>
      <c r="G660" s="19"/>
    </row>
    <row r="661" spans="2:7" x14ac:dyDescent="0.25">
      <c r="B661" s="19"/>
      <c r="C661" s="19"/>
      <c r="D661" s="19"/>
      <c r="E661" s="19"/>
      <c r="F661" s="19"/>
      <c r="G661" s="19"/>
    </row>
    <row r="662" spans="2:7" x14ac:dyDescent="0.25">
      <c r="B662" s="19"/>
      <c r="C662" s="19"/>
      <c r="D662" s="19"/>
      <c r="E662" s="19"/>
      <c r="F662" s="19"/>
      <c r="G662" s="19"/>
    </row>
    <row r="663" spans="2:7" x14ac:dyDescent="0.25">
      <c r="B663" s="19"/>
      <c r="C663" s="19"/>
      <c r="D663" s="19"/>
      <c r="E663" s="19"/>
      <c r="F663" s="19"/>
      <c r="G663" s="19"/>
    </row>
    <row r="664" spans="2:7" x14ac:dyDescent="0.25">
      <c r="B664" s="19"/>
      <c r="C664" s="19"/>
      <c r="D664" s="19"/>
      <c r="E664" s="19"/>
      <c r="F664" s="19"/>
      <c r="G664" s="19"/>
    </row>
    <row r="665" spans="2:7" x14ac:dyDescent="0.25">
      <c r="B665" s="19"/>
      <c r="C665" s="19"/>
      <c r="D665" s="19"/>
      <c r="E665" s="19"/>
      <c r="F665" s="19"/>
      <c r="G665" s="19"/>
    </row>
    <row r="666" spans="2:7" x14ac:dyDescent="0.25">
      <c r="B666" s="19"/>
      <c r="C666" s="19"/>
      <c r="D666" s="19"/>
      <c r="E666" s="19"/>
      <c r="F666" s="19"/>
      <c r="G666" s="19"/>
    </row>
    <row r="667" spans="2:7" x14ac:dyDescent="0.25">
      <c r="B667" s="19"/>
      <c r="C667" s="19"/>
      <c r="D667" s="19"/>
      <c r="E667" s="19"/>
      <c r="F667" s="19"/>
      <c r="G667" s="19"/>
    </row>
    <row r="668" spans="2:7" x14ac:dyDescent="0.25">
      <c r="B668" s="19"/>
      <c r="C668" s="19"/>
      <c r="D668" s="19"/>
      <c r="E668" s="19"/>
      <c r="F668" s="19"/>
      <c r="G668" s="19"/>
    </row>
    <row r="669" spans="2:7" x14ac:dyDescent="0.25">
      <c r="B669" s="19"/>
      <c r="C669" s="19"/>
      <c r="D669" s="19"/>
      <c r="E669" s="19"/>
      <c r="F669" s="19"/>
      <c r="G669" s="19"/>
    </row>
    <row r="670" spans="2:7" x14ac:dyDescent="0.25">
      <c r="B670" s="19"/>
      <c r="C670" s="19"/>
      <c r="D670" s="19"/>
      <c r="E670" s="19"/>
      <c r="F670" s="19"/>
      <c r="G670" s="19"/>
    </row>
    <row r="671" spans="2:7" x14ac:dyDescent="0.25">
      <c r="B671" s="19"/>
      <c r="C671" s="19"/>
      <c r="D671" s="19"/>
      <c r="E671" s="19"/>
      <c r="F671" s="19"/>
      <c r="G671" s="19"/>
    </row>
    <row r="672" spans="2:7" x14ac:dyDescent="0.25">
      <c r="B672" s="19"/>
      <c r="C672" s="19"/>
      <c r="D672" s="19"/>
      <c r="E672" s="19"/>
      <c r="F672" s="19"/>
      <c r="G672" s="19"/>
    </row>
    <row r="673" spans="2:7" x14ac:dyDescent="0.25">
      <c r="B673" s="19"/>
      <c r="C673" s="19"/>
      <c r="D673" s="19"/>
      <c r="E673" s="19"/>
      <c r="F673" s="19"/>
      <c r="G673" s="19"/>
    </row>
    <row r="674" spans="2:7" x14ac:dyDescent="0.25">
      <c r="B674" s="19"/>
      <c r="C674" s="19"/>
      <c r="D674" s="19"/>
      <c r="E674" s="19"/>
      <c r="F674" s="19"/>
      <c r="G674" s="19"/>
    </row>
    <row r="675" spans="2:7" x14ac:dyDescent="0.25">
      <c r="B675" s="19"/>
      <c r="C675" s="19"/>
      <c r="D675" s="19"/>
      <c r="E675" s="19"/>
      <c r="F675" s="19"/>
      <c r="G675" s="19"/>
    </row>
    <row r="676" spans="2:7" x14ac:dyDescent="0.25">
      <c r="B676" s="19"/>
      <c r="C676" s="19"/>
      <c r="D676" s="19"/>
      <c r="E676" s="19"/>
      <c r="F676" s="19"/>
      <c r="G676" s="19"/>
    </row>
    <row r="677" spans="2:7" x14ac:dyDescent="0.25">
      <c r="B677" s="19"/>
      <c r="C677" s="19"/>
      <c r="D677" s="19"/>
      <c r="E677" s="19"/>
      <c r="F677" s="19"/>
      <c r="G677" s="19"/>
    </row>
    <row r="678" spans="2:7" x14ac:dyDescent="0.25">
      <c r="B678" s="19"/>
      <c r="C678" s="19"/>
      <c r="D678" s="19"/>
      <c r="E678" s="19"/>
      <c r="F678" s="19"/>
      <c r="G678" s="19"/>
    </row>
    <row r="679" spans="2:7" x14ac:dyDescent="0.25">
      <c r="B679" s="19"/>
      <c r="C679" s="19"/>
      <c r="D679" s="19"/>
      <c r="E679" s="19"/>
      <c r="F679" s="19"/>
      <c r="G679" s="19"/>
    </row>
    <row r="680" spans="2:7" x14ac:dyDescent="0.25">
      <c r="B680" s="19"/>
      <c r="C680" s="19"/>
      <c r="D680" s="19"/>
      <c r="E680" s="19"/>
      <c r="F680" s="19"/>
      <c r="G680" s="19"/>
    </row>
    <row r="681" spans="2:7" x14ac:dyDescent="0.25">
      <c r="B681" s="19"/>
      <c r="C681" s="19"/>
      <c r="D681" s="19"/>
      <c r="E681" s="19"/>
      <c r="F681" s="19"/>
      <c r="G681" s="19"/>
    </row>
    <row r="682" spans="2:7" x14ac:dyDescent="0.25">
      <c r="B682" s="19"/>
      <c r="C682" s="19"/>
      <c r="D682" s="19"/>
      <c r="E682" s="19"/>
      <c r="F682" s="19"/>
      <c r="G682" s="19"/>
    </row>
    <row r="683" spans="2:7" x14ac:dyDescent="0.25">
      <c r="B683" s="19"/>
      <c r="C683" s="19"/>
      <c r="D683" s="19"/>
      <c r="E683" s="19"/>
      <c r="F683" s="19"/>
      <c r="G683" s="19"/>
    </row>
    <row r="684" spans="2:7" x14ac:dyDescent="0.25">
      <c r="B684" s="19"/>
      <c r="C684" s="19"/>
      <c r="D684" s="19"/>
      <c r="E684" s="19"/>
      <c r="F684" s="19"/>
      <c r="G684" s="19"/>
    </row>
    <row r="685" spans="2:7" x14ac:dyDescent="0.25">
      <c r="B685" s="19"/>
      <c r="C685" s="19"/>
      <c r="D685" s="19"/>
      <c r="E685" s="19"/>
      <c r="F685" s="19"/>
      <c r="G685" s="19"/>
    </row>
    <row r="686" spans="2:7" x14ac:dyDescent="0.25">
      <c r="B686" s="19"/>
      <c r="C686" s="19"/>
      <c r="D686" s="19"/>
      <c r="E686" s="19"/>
      <c r="F686" s="19"/>
      <c r="G686" s="19"/>
    </row>
    <row r="687" spans="2:7" x14ac:dyDescent="0.25">
      <c r="B687" s="19"/>
      <c r="C687" s="19"/>
      <c r="D687" s="19"/>
      <c r="E687" s="19"/>
      <c r="F687" s="19"/>
      <c r="G687" s="19"/>
    </row>
    <row r="688" spans="2:7" x14ac:dyDescent="0.25">
      <c r="B688" s="19"/>
      <c r="C688" s="19"/>
      <c r="D688" s="19"/>
      <c r="E688" s="19"/>
      <c r="F688" s="19"/>
      <c r="G688" s="19"/>
    </row>
    <row r="689" spans="2:7" x14ac:dyDescent="0.25">
      <c r="B689" s="19"/>
      <c r="C689" s="19"/>
      <c r="D689" s="19"/>
      <c r="E689" s="19"/>
      <c r="F689" s="19"/>
      <c r="G689" s="19"/>
    </row>
    <row r="690" spans="2:7" x14ac:dyDescent="0.25">
      <c r="B690" s="19"/>
      <c r="C690" s="19"/>
      <c r="D690" s="19"/>
      <c r="E690" s="19"/>
      <c r="F690" s="19"/>
      <c r="G690" s="19"/>
    </row>
    <row r="691" spans="2:7" x14ac:dyDescent="0.25">
      <c r="B691" s="19"/>
      <c r="C691" s="19"/>
      <c r="D691" s="19"/>
      <c r="E691" s="19"/>
      <c r="F691" s="19"/>
      <c r="G691" s="19"/>
    </row>
    <row r="692" spans="2:7" x14ac:dyDescent="0.25">
      <c r="B692" s="19"/>
      <c r="C692" s="19"/>
      <c r="D692" s="19"/>
      <c r="E692" s="19"/>
      <c r="F692" s="19"/>
      <c r="G692" s="19"/>
    </row>
    <row r="693" spans="2:7" x14ac:dyDescent="0.25">
      <c r="B693" s="19"/>
      <c r="C693" s="19"/>
      <c r="D693" s="19"/>
      <c r="E693" s="19"/>
      <c r="F693" s="19"/>
      <c r="G693" s="19"/>
    </row>
    <row r="694" spans="2:7" x14ac:dyDescent="0.25">
      <c r="B694" s="19"/>
      <c r="C694" s="19"/>
      <c r="D694" s="19"/>
      <c r="E694" s="19"/>
      <c r="F694" s="19"/>
      <c r="G694" s="19"/>
    </row>
    <row r="695" spans="2:7" x14ac:dyDescent="0.25">
      <c r="B695" s="19"/>
      <c r="C695" s="19"/>
      <c r="D695" s="19"/>
      <c r="E695" s="19"/>
      <c r="F695" s="19"/>
      <c r="G695" s="19"/>
    </row>
    <row r="696" spans="2:7" x14ac:dyDescent="0.25">
      <c r="B696" s="19"/>
      <c r="C696" s="19"/>
      <c r="D696" s="19"/>
      <c r="E696" s="19"/>
      <c r="F696" s="19"/>
      <c r="G696" s="19"/>
    </row>
    <row r="697" spans="2:7" x14ac:dyDescent="0.25">
      <c r="B697" s="19"/>
      <c r="C697" s="19"/>
      <c r="D697" s="19"/>
      <c r="E697" s="19"/>
      <c r="F697" s="19"/>
      <c r="G697" s="19"/>
    </row>
    <row r="698" spans="2:7" x14ac:dyDescent="0.25">
      <c r="B698" s="19"/>
      <c r="C698" s="19"/>
      <c r="D698" s="19"/>
      <c r="E698" s="19"/>
      <c r="F698" s="19"/>
      <c r="G698" s="19"/>
    </row>
    <row r="699" spans="2:7" x14ac:dyDescent="0.25">
      <c r="B699" s="19"/>
      <c r="C699" s="19"/>
      <c r="D699" s="19"/>
      <c r="E699" s="19"/>
      <c r="F699" s="19"/>
      <c r="G699" s="19"/>
    </row>
    <row r="700" spans="2:7" x14ac:dyDescent="0.25">
      <c r="B700" s="19"/>
      <c r="C700" s="19"/>
      <c r="D700" s="19"/>
      <c r="E700" s="19"/>
      <c r="F700" s="19"/>
      <c r="G700" s="19"/>
    </row>
    <row r="701" spans="2:7" x14ac:dyDescent="0.25">
      <c r="B701" s="19"/>
      <c r="C701" s="19"/>
      <c r="D701" s="19"/>
      <c r="E701" s="19"/>
      <c r="F701" s="19"/>
      <c r="G701" s="19"/>
    </row>
    <row r="702" spans="2:7" x14ac:dyDescent="0.25">
      <c r="B702" s="19"/>
      <c r="C702" s="19"/>
      <c r="D702" s="19"/>
      <c r="E702" s="19"/>
      <c r="F702" s="19"/>
      <c r="G702" s="19"/>
    </row>
    <row r="703" spans="2:7" x14ac:dyDescent="0.25">
      <c r="B703" s="19"/>
      <c r="C703" s="19"/>
      <c r="D703" s="19"/>
      <c r="E703" s="19"/>
      <c r="F703" s="19"/>
      <c r="G703" s="19"/>
    </row>
    <row r="704" spans="2:7" x14ac:dyDescent="0.25">
      <c r="B704" s="19"/>
      <c r="C704" s="19"/>
      <c r="D704" s="19"/>
      <c r="E704" s="19"/>
      <c r="F704" s="19"/>
      <c r="G704" s="19"/>
    </row>
    <row r="705" spans="2:7" x14ac:dyDescent="0.25">
      <c r="B705" s="19"/>
      <c r="C705" s="19"/>
      <c r="D705" s="19"/>
      <c r="E705" s="19"/>
      <c r="F705" s="19"/>
      <c r="G705" s="19"/>
    </row>
    <row r="706" spans="2:7" x14ac:dyDescent="0.25">
      <c r="B706" s="19"/>
      <c r="C706" s="19"/>
      <c r="D706" s="19"/>
      <c r="E706" s="19"/>
      <c r="F706" s="19"/>
      <c r="G706" s="19"/>
    </row>
    <row r="707" spans="2:7" x14ac:dyDescent="0.25">
      <c r="B707" s="19"/>
      <c r="C707" s="19"/>
      <c r="D707" s="19"/>
      <c r="E707" s="19"/>
      <c r="F707" s="19"/>
      <c r="G707" s="19"/>
    </row>
    <row r="708" spans="2:7" x14ac:dyDescent="0.25">
      <c r="B708" s="19"/>
      <c r="C708" s="19"/>
      <c r="D708" s="19"/>
      <c r="E708" s="19"/>
      <c r="F708" s="19"/>
      <c r="G708" s="19"/>
    </row>
    <row r="709" spans="2:7" x14ac:dyDescent="0.25">
      <c r="B709" s="19"/>
      <c r="C709" s="19"/>
      <c r="D709" s="19"/>
      <c r="E709" s="19"/>
      <c r="F709" s="19"/>
      <c r="G709" s="19"/>
    </row>
    <row r="710" spans="2:7" x14ac:dyDescent="0.25">
      <c r="B710" s="19"/>
      <c r="C710" s="19"/>
      <c r="D710" s="19"/>
      <c r="E710" s="19"/>
      <c r="F710" s="19"/>
      <c r="G710" s="19"/>
    </row>
    <row r="711" spans="2:7" x14ac:dyDescent="0.25">
      <c r="B711" s="19"/>
      <c r="C711" s="19"/>
      <c r="D711" s="19"/>
      <c r="E711" s="19"/>
      <c r="F711" s="19"/>
      <c r="G711" s="19"/>
    </row>
    <row r="712" spans="2:7" x14ac:dyDescent="0.25">
      <c r="B712" s="19"/>
      <c r="C712" s="19"/>
      <c r="D712" s="19"/>
      <c r="E712" s="19"/>
      <c r="F712" s="19"/>
      <c r="G712" s="19"/>
    </row>
    <row r="713" spans="2:7" x14ac:dyDescent="0.25">
      <c r="B713" s="19"/>
      <c r="C713" s="19"/>
      <c r="D713" s="19"/>
      <c r="E713" s="19"/>
      <c r="F713" s="19"/>
      <c r="G713" s="19"/>
    </row>
    <row r="714" spans="2:7" x14ac:dyDescent="0.25">
      <c r="B714" s="19"/>
      <c r="C714" s="19"/>
      <c r="D714" s="19"/>
      <c r="E714" s="19"/>
      <c r="F714" s="19"/>
      <c r="G714" s="19"/>
    </row>
    <row r="715" spans="2:7" x14ac:dyDescent="0.25">
      <c r="B715" s="19"/>
      <c r="C715" s="19"/>
      <c r="D715" s="19"/>
      <c r="E715" s="19"/>
      <c r="F715" s="19"/>
      <c r="G715" s="19"/>
    </row>
    <row r="716" spans="2:7" x14ac:dyDescent="0.25">
      <c r="B716" s="19"/>
      <c r="C716" s="19"/>
      <c r="D716" s="19"/>
      <c r="E716" s="19"/>
      <c r="F716" s="19"/>
      <c r="G716" s="19"/>
    </row>
    <row r="717" spans="2:7" x14ac:dyDescent="0.25">
      <c r="B717" s="19"/>
      <c r="C717" s="19"/>
      <c r="D717" s="19"/>
      <c r="E717" s="19"/>
      <c r="F717" s="19"/>
      <c r="G717" s="19"/>
    </row>
    <row r="718" spans="2:7" x14ac:dyDescent="0.25">
      <c r="B718" s="19"/>
      <c r="C718" s="19"/>
      <c r="D718" s="19"/>
      <c r="E718" s="19"/>
      <c r="F718" s="19"/>
      <c r="G718" s="19"/>
    </row>
    <row r="719" spans="2:7" x14ac:dyDescent="0.25">
      <c r="B719" s="19"/>
      <c r="C719" s="19"/>
      <c r="D719" s="19"/>
      <c r="E719" s="19"/>
      <c r="F719" s="19"/>
      <c r="G719" s="19"/>
    </row>
    <row r="720" spans="2:7" x14ac:dyDescent="0.25">
      <c r="B720" s="19"/>
      <c r="C720" s="19"/>
      <c r="D720" s="19"/>
      <c r="E720" s="19"/>
      <c r="F720" s="19"/>
      <c r="G720" s="19"/>
    </row>
    <row r="721" spans="2:7" x14ac:dyDescent="0.25">
      <c r="B721" s="19"/>
      <c r="C721" s="19"/>
      <c r="D721" s="19"/>
      <c r="E721" s="19"/>
      <c r="F721" s="19"/>
      <c r="G721" s="19"/>
    </row>
    <row r="722" spans="2:7" x14ac:dyDescent="0.25">
      <c r="B722" s="19"/>
      <c r="C722" s="19"/>
      <c r="D722" s="19"/>
      <c r="E722" s="19"/>
      <c r="F722" s="19"/>
      <c r="G722" s="19"/>
    </row>
    <row r="723" spans="2:7" x14ac:dyDescent="0.25">
      <c r="B723" s="19"/>
      <c r="C723" s="19"/>
      <c r="D723" s="19"/>
      <c r="E723" s="19"/>
      <c r="F723" s="19"/>
      <c r="G723" s="19"/>
    </row>
    <row r="724" spans="2:7" x14ac:dyDescent="0.25">
      <c r="B724" s="19"/>
      <c r="C724" s="19"/>
      <c r="D724" s="19"/>
      <c r="E724" s="19"/>
      <c r="F724" s="19"/>
      <c r="G724" s="19"/>
    </row>
    <row r="725" spans="2:7" x14ac:dyDescent="0.25">
      <c r="B725" s="19"/>
      <c r="C725" s="19"/>
      <c r="D725" s="19"/>
      <c r="E725" s="19"/>
      <c r="F725" s="19"/>
      <c r="G725" s="19"/>
    </row>
    <row r="726" spans="2:7" x14ac:dyDescent="0.25">
      <c r="B726" s="19"/>
      <c r="C726" s="19"/>
      <c r="D726" s="19"/>
      <c r="E726" s="19"/>
      <c r="F726" s="19"/>
      <c r="G726" s="19"/>
    </row>
    <row r="727" spans="2:7" x14ac:dyDescent="0.25">
      <c r="B727" s="19"/>
      <c r="C727" s="19"/>
      <c r="D727" s="19"/>
      <c r="E727" s="19"/>
      <c r="F727" s="19"/>
      <c r="G727" s="19"/>
    </row>
    <row r="728" spans="2:7" x14ac:dyDescent="0.25">
      <c r="B728" s="19"/>
      <c r="C728" s="19"/>
      <c r="D728" s="19"/>
      <c r="E728" s="19"/>
      <c r="F728" s="19"/>
      <c r="G728" s="19"/>
    </row>
    <row r="729" spans="2:7" x14ac:dyDescent="0.25">
      <c r="B729" s="19"/>
      <c r="C729" s="19"/>
      <c r="D729" s="19"/>
      <c r="E729" s="19"/>
      <c r="F729" s="19"/>
      <c r="G729" s="19"/>
    </row>
    <row r="730" spans="2:7" x14ac:dyDescent="0.25">
      <c r="B730" s="19"/>
      <c r="C730" s="19"/>
      <c r="D730" s="19"/>
      <c r="E730" s="19"/>
      <c r="F730" s="19"/>
      <c r="G730" s="19"/>
    </row>
    <row r="731" spans="2:7" x14ac:dyDescent="0.25">
      <c r="B731" s="19"/>
      <c r="C731" s="19"/>
      <c r="D731" s="19"/>
      <c r="E731" s="19"/>
      <c r="F731" s="19"/>
      <c r="G731" s="19"/>
    </row>
    <row r="732" spans="2:7" x14ac:dyDescent="0.25">
      <c r="B732" s="19"/>
      <c r="C732" s="19"/>
      <c r="D732" s="19"/>
      <c r="E732" s="19"/>
      <c r="F732" s="19"/>
      <c r="G732" s="19"/>
    </row>
    <row r="733" spans="2:7" x14ac:dyDescent="0.25">
      <c r="B733" s="19"/>
      <c r="C733" s="19"/>
      <c r="D733" s="19"/>
      <c r="E733" s="19"/>
      <c r="F733" s="19"/>
      <c r="G733" s="19"/>
    </row>
    <row r="734" spans="2:7" x14ac:dyDescent="0.25">
      <c r="B734" s="19"/>
      <c r="C734" s="19"/>
      <c r="D734" s="19"/>
      <c r="E734" s="19"/>
      <c r="F734" s="19"/>
      <c r="G734" s="19"/>
    </row>
    <row r="735" spans="2:7" x14ac:dyDescent="0.25">
      <c r="B735" s="19"/>
      <c r="C735" s="19"/>
      <c r="D735" s="19"/>
      <c r="E735" s="19"/>
      <c r="F735" s="19"/>
      <c r="G735" s="19"/>
    </row>
    <row r="736" spans="2:7" x14ac:dyDescent="0.25">
      <c r="B736" s="19"/>
      <c r="C736" s="19"/>
      <c r="D736" s="19"/>
      <c r="E736" s="19"/>
      <c r="F736" s="19"/>
      <c r="G736" s="19"/>
    </row>
    <row r="737" spans="2:7" x14ac:dyDescent="0.25">
      <c r="B737" s="19"/>
      <c r="C737" s="19"/>
      <c r="D737" s="19"/>
      <c r="E737" s="19"/>
      <c r="F737" s="19"/>
      <c r="G737" s="19"/>
    </row>
    <row r="738" spans="2:7" x14ac:dyDescent="0.25">
      <c r="B738" s="19"/>
      <c r="C738" s="19"/>
      <c r="D738" s="19"/>
      <c r="E738" s="19"/>
      <c r="F738" s="19"/>
      <c r="G738" s="19"/>
    </row>
    <row r="739" spans="2:7" x14ac:dyDescent="0.25">
      <c r="B739" s="19"/>
      <c r="C739" s="19"/>
      <c r="D739" s="19"/>
      <c r="E739" s="19"/>
      <c r="F739" s="19"/>
      <c r="G739" s="19"/>
    </row>
    <row r="740" spans="2:7" x14ac:dyDescent="0.25">
      <c r="B740" s="19"/>
      <c r="C740" s="19"/>
      <c r="D740" s="19"/>
      <c r="E740" s="19"/>
      <c r="F740" s="19"/>
      <c r="G740" s="19"/>
    </row>
    <row r="741" spans="2:7" x14ac:dyDescent="0.25">
      <c r="B741" s="19"/>
      <c r="C741" s="19"/>
      <c r="D741" s="19"/>
      <c r="E741" s="19"/>
      <c r="F741" s="19"/>
      <c r="G741" s="19"/>
    </row>
    <row r="742" spans="2:7" x14ac:dyDescent="0.25">
      <c r="B742" s="19"/>
      <c r="C742" s="19"/>
      <c r="D742" s="19"/>
      <c r="E742" s="19"/>
      <c r="F742" s="19"/>
      <c r="G742" s="19"/>
    </row>
    <row r="743" spans="2:7" x14ac:dyDescent="0.25">
      <c r="B743" s="19"/>
      <c r="C743" s="19"/>
      <c r="D743" s="19"/>
      <c r="E743" s="19"/>
      <c r="F743" s="19"/>
      <c r="G743" s="19"/>
    </row>
    <row r="744" spans="2:7" x14ac:dyDescent="0.25">
      <c r="B744" s="19"/>
      <c r="C744" s="19"/>
      <c r="D744" s="19"/>
      <c r="E744" s="19"/>
      <c r="F744" s="19"/>
      <c r="G744" s="19"/>
    </row>
    <row r="745" spans="2:7" x14ac:dyDescent="0.25">
      <c r="B745" s="19"/>
      <c r="C745" s="19"/>
      <c r="D745" s="19"/>
      <c r="E745" s="19"/>
      <c r="F745" s="19"/>
      <c r="G745" s="19"/>
    </row>
    <row r="746" spans="2:7" x14ac:dyDescent="0.25">
      <c r="B746" s="19"/>
      <c r="C746" s="19"/>
      <c r="D746" s="19"/>
      <c r="E746" s="19"/>
      <c r="F746" s="19"/>
      <c r="G746" s="19"/>
    </row>
    <row r="747" spans="2:7" x14ac:dyDescent="0.25">
      <c r="B747" s="19"/>
      <c r="C747" s="19"/>
      <c r="D747" s="19"/>
      <c r="E747" s="19"/>
      <c r="F747" s="19"/>
      <c r="G747" s="19"/>
    </row>
    <row r="748" spans="2:7" x14ac:dyDescent="0.25">
      <c r="B748" s="19"/>
      <c r="C748" s="19"/>
      <c r="D748" s="19"/>
      <c r="E748" s="19"/>
      <c r="F748" s="19"/>
      <c r="G748" s="19"/>
    </row>
    <row r="749" spans="2:7" x14ac:dyDescent="0.25">
      <c r="B749" s="19"/>
      <c r="C749" s="19"/>
      <c r="D749" s="19"/>
      <c r="E749" s="19"/>
      <c r="F749" s="19"/>
      <c r="G749" s="19"/>
    </row>
    <row r="750" spans="2:7" x14ac:dyDescent="0.25">
      <c r="B750" s="19"/>
      <c r="C750" s="19"/>
      <c r="D750" s="19"/>
      <c r="E750" s="19"/>
      <c r="F750" s="19"/>
      <c r="G750" s="19"/>
    </row>
    <row r="751" spans="2:7" x14ac:dyDescent="0.25">
      <c r="B751" s="19"/>
      <c r="C751" s="19"/>
      <c r="D751" s="19"/>
      <c r="E751" s="19"/>
      <c r="F751" s="19"/>
      <c r="G751" s="19"/>
    </row>
    <row r="752" spans="2:7" x14ac:dyDescent="0.25">
      <c r="B752" s="19"/>
      <c r="C752" s="19"/>
      <c r="D752" s="19"/>
      <c r="E752" s="19"/>
      <c r="F752" s="19"/>
      <c r="G752" s="19"/>
    </row>
    <row r="753" spans="2:7" x14ac:dyDescent="0.25">
      <c r="B753" s="19"/>
      <c r="C753" s="19"/>
      <c r="D753" s="19"/>
      <c r="E753" s="19"/>
      <c r="F753" s="19"/>
      <c r="G753" s="19"/>
    </row>
    <row r="754" spans="2:7" x14ac:dyDescent="0.25">
      <c r="B754" s="19"/>
      <c r="C754" s="19"/>
      <c r="D754" s="19"/>
      <c r="E754" s="19"/>
      <c r="F754" s="19"/>
      <c r="G754" s="19"/>
    </row>
    <row r="755" spans="2:7" x14ac:dyDescent="0.25">
      <c r="B755" s="19"/>
      <c r="C755" s="19"/>
      <c r="D755" s="19"/>
      <c r="E755" s="19"/>
      <c r="F755" s="19"/>
      <c r="G755" s="19"/>
    </row>
    <row r="756" spans="2:7" x14ac:dyDescent="0.25">
      <c r="B756" s="19"/>
      <c r="C756" s="19"/>
      <c r="D756" s="19"/>
      <c r="E756" s="19"/>
      <c r="F756" s="19"/>
      <c r="G756" s="19"/>
    </row>
    <row r="757" spans="2:7" x14ac:dyDescent="0.25">
      <c r="B757" s="19"/>
      <c r="C757" s="19"/>
      <c r="D757" s="19"/>
      <c r="E757" s="19"/>
      <c r="F757" s="19"/>
      <c r="G757" s="19"/>
    </row>
    <row r="758" spans="2:7" x14ac:dyDescent="0.25">
      <c r="B758" s="19"/>
      <c r="C758" s="19"/>
      <c r="D758" s="19"/>
      <c r="E758" s="19"/>
      <c r="F758" s="19"/>
      <c r="G758" s="19"/>
    </row>
    <row r="759" spans="2:7" x14ac:dyDescent="0.25">
      <c r="B759" s="19"/>
      <c r="C759" s="19"/>
      <c r="D759" s="19"/>
      <c r="E759" s="19"/>
      <c r="F759" s="19"/>
      <c r="G759" s="19"/>
    </row>
    <row r="760" spans="2:7" x14ac:dyDescent="0.25">
      <c r="B760" s="19"/>
      <c r="C760" s="19"/>
      <c r="D760" s="19"/>
      <c r="E760" s="19"/>
      <c r="F760" s="19"/>
      <c r="G760" s="19"/>
    </row>
    <row r="761" spans="2:7" x14ac:dyDescent="0.25">
      <c r="B761" s="19"/>
      <c r="C761" s="19"/>
      <c r="D761" s="19"/>
      <c r="E761" s="19"/>
      <c r="F761" s="19"/>
      <c r="G761" s="19"/>
    </row>
    <row r="762" spans="2:7" x14ac:dyDescent="0.25">
      <c r="B762" s="19"/>
      <c r="C762" s="19"/>
      <c r="D762" s="19"/>
      <c r="E762" s="19"/>
      <c r="F762" s="19"/>
      <c r="G762" s="19"/>
    </row>
    <row r="763" spans="2:7" x14ac:dyDescent="0.25">
      <c r="B763" s="19"/>
      <c r="C763" s="19"/>
      <c r="D763" s="19"/>
      <c r="E763" s="19"/>
      <c r="F763" s="19"/>
      <c r="G763" s="19"/>
    </row>
    <row r="764" spans="2:7" x14ac:dyDescent="0.25">
      <c r="B764" s="19"/>
      <c r="C764" s="19"/>
      <c r="D764" s="19"/>
      <c r="E764" s="19"/>
      <c r="F764" s="19"/>
      <c r="G764" s="19"/>
    </row>
    <row r="765" spans="2:7" x14ac:dyDescent="0.25">
      <c r="B765" s="19"/>
      <c r="C765" s="19"/>
      <c r="D765" s="19"/>
      <c r="E765" s="19"/>
      <c r="F765" s="19"/>
      <c r="G765" s="19"/>
    </row>
    <row r="766" spans="2:7" x14ac:dyDescent="0.25">
      <c r="B766" s="19"/>
      <c r="C766" s="19"/>
      <c r="D766" s="19"/>
      <c r="E766" s="19"/>
      <c r="F766" s="19"/>
      <c r="G766" s="19"/>
    </row>
    <row r="767" spans="2:7" x14ac:dyDescent="0.25">
      <c r="B767" s="19"/>
      <c r="C767" s="19"/>
      <c r="D767" s="19"/>
      <c r="E767" s="19"/>
      <c r="F767" s="19"/>
      <c r="G767" s="19"/>
    </row>
    <row r="768" spans="2:7" x14ac:dyDescent="0.25">
      <c r="B768" s="19"/>
      <c r="C768" s="19"/>
      <c r="D768" s="19"/>
      <c r="E768" s="19"/>
      <c r="F768" s="19"/>
      <c r="G768" s="19"/>
    </row>
    <row r="769" spans="2:7" x14ac:dyDescent="0.25">
      <c r="B769" s="19"/>
      <c r="C769" s="19"/>
      <c r="D769" s="19"/>
      <c r="E769" s="19"/>
      <c r="F769" s="19"/>
      <c r="G769" s="19"/>
    </row>
    <row r="770" spans="2:7" x14ac:dyDescent="0.25">
      <c r="B770" s="19"/>
      <c r="C770" s="19"/>
      <c r="D770" s="19"/>
      <c r="E770" s="19"/>
      <c r="F770" s="19"/>
      <c r="G770" s="19"/>
    </row>
    <row r="771" spans="2:7" x14ac:dyDescent="0.25">
      <c r="B771" s="19"/>
      <c r="C771" s="19"/>
      <c r="D771" s="19"/>
      <c r="E771" s="19"/>
      <c r="F771" s="19"/>
      <c r="G771" s="19"/>
    </row>
    <row r="772" spans="2:7" x14ac:dyDescent="0.25">
      <c r="B772" s="19"/>
      <c r="C772" s="19"/>
      <c r="D772" s="19"/>
      <c r="E772" s="19"/>
      <c r="F772" s="19"/>
      <c r="G772" s="19"/>
    </row>
    <row r="773" spans="2:7" x14ac:dyDescent="0.25">
      <c r="B773" s="19"/>
      <c r="C773" s="19"/>
      <c r="D773" s="19"/>
      <c r="E773" s="19"/>
      <c r="F773" s="19"/>
      <c r="G773" s="19"/>
    </row>
    <row r="774" spans="2:7" x14ac:dyDescent="0.25">
      <c r="B774" s="19"/>
      <c r="C774" s="19"/>
      <c r="D774" s="19"/>
      <c r="E774" s="19"/>
      <c r="F774" s="19"/>
      <c r="G774" s="19"/>
    </row>
    <row r="775" spans="2:7" x14ac:dyDescent="0.25">
      <c r="B775" s="19"/>
      <c r="C775" s="19"/>
      <c r="D775" s="19"/>
      <c r="E775" s="19"/>
      <c r="F775" s="19"/>
      <c r="G775" s="19"/>
    </row>
    <row r="776" spans="2:7" x14ac:dyDescent="0.25">
      <c r="B776" s="19"/>
      <c r="C776" s="19"/>
      <c r="D776" s="19"/>
      <c r="E776" s="19"/>
      <c r="F776" s="19"/>
      <c r="G776" s="19"/>
    </row>
    <row r="777" spans="2:7" x14ac:dyDescent="0.25">
      <c r="B777" s="19"/>
      <c r="C777" s="19"/>
      <c r="D777" s="19"/>
      <c r="E777" s="19"/>
      <c r="F777" s="19"/>
      <c r="G777" s="19"/>
    </row>
    <row r="778" spans="2:7" x14ac:dyDescent="0.25">
      <c r="B778" s="19"/>
      <c r="C778" s="19"/>
      <c r="D778" s="19"/>
      <c r="E778" s="19"/>
      <c r="F778" s="19"/>
      <c r="G778" s="19"/>
    </row>
    <row r="779" spans="2:7" x14ac:dyDescent="0.25">
      <c r="B779" s="19"/>
      <c r="C779" s="19"/>
      <c r="D779" s="19"/>
      <c r="E779" s="19"/>
      <c r="F779" s="19"/>
      <c r="G779" s="19"/>
    </row>
    <row r="780" spans="2:7" x14ac:dyDescent="0.25">
      <c r="B780" s="19"/>
      <c r="C780" s="19"/>
      <c r="D780" s="19"/>
      <c r="E780" s="19"/>
      <c r="F780" s="19"/>
      <c r="G780" s="19"/>
    </row>
    <row r="781" spans="2:7" x14ac:dyDescent="0.25">
      <c r="B781" s="19"/>
      <c r="C781" s="19"/>
      <c r="D781" s="19"/>
      <c r="E781" s="19"/>
      <c r="F781" s="19"/>
      <c r="G781" s="19"/>
    </row>
    <row r="782" spans="2:7" x14ac:dyDescent="0.25">
      <c r="B782" s="19"/>
      <c r="C782" s="19"/>
      <c r="D782" s="19"/>
      <c r="E782" s="19"/>
      <c r="F782" s="19"/>
      <c r="G782" s="19"/>
    </row>
    <row r="783" spans="2:7" x14ac:dyDescent="0.25">
      <c r="B783" s="19"/>
      <c r="C783" s="19"/>
      <c r="D783" s="19"/>
      <c r="E783" s="19"/>
      <c r="F783" s="19"/>
      <c r="G783" s="19"/>
    </row>
    <row r="784" spans="2:7" x14ac:dyDescent="0.25">
      <c r="B784" s="19"/>
      <c r="C784" s="19"/>
      <c r="D784" s="19"/>
      <c r="E784" s="19"/>
      <c r="F784" s="19"/>
      <c r="G784" s="19"/>
    </row>
    <row r="785" spans="2:7" x14ac:dyDescent="0.25">
      <c r="B785" s="19"/>
      <c r="C785" s="19"/>
      <c r="D785" s="19"/>
      <c r="E785" s="19"/>
      <c r="F785" s="19"/>
      <c r="G785" s="19"/>
    </row>
    <row r="786" spans="2:7" x14ac:dyDescent="0.25">
      <c r="B786" s="19"/>
      <c r="C786" s="19"/>
      <c r="D786" s="19"/>
      <c r="E786" s="19"/>
      <c r="F786" s="19"/>
      <c r="G786" s="19"/>
    </row>
    <row r="787" spans="2:7" x14ac:dyDescent="0.25">
      <c r="B787" s="19"/>
      <c r="C787" s="19"/>
      <c r="D787" s="19"/>
      <c r="E787" s="19"/>
      <c r="F787" s="19"/>
      <c r="G787" s="19"/>
    </row>
    <row r="788" spans="2:7" x14ac:dyDescent="0.25">
      <c r="B788" s="19"/>
      <c r="C788" s="19"/>
      <c r="D788" s="19"/>
      <c r="E788" s="19"/>
      <c r="F788" s="19"/>
      <c r="G788" s="19"/>
    </row>
    <row r="789" spans="2:7" x14ac:dyDescent="0.25">
      <c r="B789" s="19"/>
      <c r="C789" s="19"/>
      <c r="D789" s="19"/>
      <c r="E789" s="19"/>
      <c r="F789" s="19"/>
      <c r="G789" s="19"/>
    </row>
    <row r="790" spans="2:7" x14ac:dyDescent="0.25">
      <c r="B790" s="19"/>
      <c r="C790" s="19"/>
      <c r="D790" s="19"/>
      <c r="E790" s="19"/>
      <c r="F790" s="19"/>
      <c r="G790" s="19"/>
    </row>
    <row r="791" spans="2:7" x14ac:dyDescent="0.25">
      <c r="B791" s="19"/>
      <c r="C791" s="19"/>
      <c r="D791" s="19"/>
      <c r="E791" s="19"/>
      <c r="F791" s="19"/>
      <c r="G791" s="19"/>
    </row>
    <row r="792" spans="2:7" x14ac:dyDescent="0.25">
      <c r="B792" s="19"/>
      <c r="C792" s="19"/>
      <c r="D792" s="19"/>
      <c r="E792" s="19"/>
      <c r="F792" s="19"/>
      <c r="G792" s="19"/>
    </row>
    <row r="793" spans="2:7" x14ac:dyDescent="0.25">
      <c r="B793" s="19"/>
      <c r="C793" s="19"/>
      <c r="D793" s="19"/>
      <c r="E793" s="19"/>
      <c r="F793" s="19"/>
      <c r="G793" s="19"/>
    </row>
    <row r="794" spans="2:7" x14ac:dyDescent="0.25">
      <c r="B794" s="19"/>
      <c r="C794" s="19"/>
      <c r="D794" s="19"/>
      <c r="E794" s="19"/>
      <c r="F794" s="19"/>
      <c r="G794" s="19"/>
    </row>
    <row r="795" spans="2:7" x14ac:dyDescent="0.25">
      <c r="B795" s="19"/>
      <c r="C795" s="19"/>
      <c r="D795" s="19"/>
      <c r="E795" s="19"/>
      <c r="F795" s="19"/>
      <c r="G795" s="19"/>
    </row>
    <row r="796" spans="2:7" x14ac:dyDescent="0.25">
      <c r="B796" s="19"/>
      <c r="C796" s="19"/>
      <c r="D796" s="19"/>
      <c r="E796" s="19"/>
      <c r="F796" s="19"/>
      <c r="G796" s="19"/>
    </row>
    <row r="797" spans="2:7" x14ac:dyDescent="0.25">
      <c r="B797" s="19"/>
      <c r="C797" s="19"/>
      <c r="D797" s="19"/>
      <c r="E797" s="19"/>
      <c r="F797" s="19"/>
      <c r="G797" s="19"/>
    </row>
    <row r="798" spans="2:7" x14ac:dyDescent="0.25">
      <c r="B798" s="19"/>
      <c r="C798" s="19"/>
      <c r="D798" s="19"/>
      <c r="E798" s="19"/>
      <c r="F798" s="19"/>
      <c r="G798" s="19"/>
    </row>
    <row r="799" spans="2:7" x14ac:dyDescent="0.25">
      <c r="B799" s="19"/>
      <c r="C799" s="19"/>
      <c r="D799" s="19"/>
      <c r="E799" s="19"/>
      <c r="F799" s="19"/>
      <c r="G799" s="19"/>
    </row>
    <row r="800" spans="2:7" x14ac:dyDescent="0.25">
      <c r="B800" s="19"/>
      <c r="C800" s="19"/>
      <c r="D800" s="19"/>
      <c r="E800" s="19"/>
      <c r="F800" s="19"/>
      <c r="G800" s="19"/>
    </row>
    <row r="801" spans="2:7" x14ac:dyDescent="0.25">
      <c r="B801" s="19"/>
      <c r="C801" s="19"/>
      <c r="D801" s="19"/>
      <c r="E801" s="19"/>
      <c r="F801" s="19"/>
      <c r="G801" s="19"/>
    </row>
    <row r="802" spans="2:7" x14ac:dyDescent="0.25">
      <c r="B802" s="19"/>
      <c r="C802" s="19"/>
      <c r="D802" s="19"/>
      <c r="E802" s="19"/>
      <c r="F802" s="19"/>
      <c r="G802" s="19"/>
    </row>
    <row r="803" spans="2:7" x14ac:dyDescent="0.25">
      <c r="B803" s="19"/>
      <c r="C803" s="19"/>
      <c r="D803" s="19"/>
      <c r="E803" s="19"/>
      <c r="F803" s="19"/>
      <c r="G803" s="19"/>
    </row>
    <row r="804" spans="2:7" x14ac:dyDescent="0.25">
      <c r="B804" s="19"/>
      <c r="C804" s="19"/>
      <c r="D804" s="19"/>
      <c r="E804" s="19"/>
      <c r="F804" s="19"/>
      <c r="G804" s="19"/>
    </row>
    <row r="805" spans="2:7" x14ac:dyDescent="0.25">
      <c r="B805" s="19"/>
      <c r="C805" s="19"/>
      <c r="D805" s="19"/>
      <c r="E805" s="19"/>
      <c r="F805" s="19"/>
      <c r="G805" s="19"/>
    </row>
    <row r="806" spans="2:7" x14ac:dyDescent="0.25">
      <c r="B806" s="19"/>
      <c r="C806" s="19"/>
      <c r="D806" s="19"/>
      <c r="E806" s="19"/>
      <c r="F806" s="19"/>
      <c r="G806" s="19"/>
    </row>
    <row r="807" spans="2:7" x14ac:dyDescent="0.25">
      <c r="B807" s="19"/>
      <c r="C807" s="19"/>
      <c r="D807" s="19"/>
      <c r="E807" s="19"/>
      <c r="F807" s="19"/>
      <c r="G807" s="19"/>
    </row>
    <row r="808" spans="2:7" x14ac:dyDescent="0.25">
      <c r="B808" s="19"/>
      <c r="C808" s="19"/>
      <c r="D808" s="19"/>
      <c r="E808" s="19"/>
      <c r="F808" s="19"/>
      <c r="G808" s="19"/>
    </row>
    <row r="809" spans="2:7" x14ac:dyDescent="0.25">
      <c r="B809" s="19"/>
      <c r="C809" s="19"/>
      <c r="D809" s="19"/>
      <c r="E809" s="19"/>
      <c r="F809" s="19"/>
      <c r="G809" s="19"/>
    </row>
    <row r="810" spans="2:7" x14ac:dyDescent="0.25">
      <c r="B810" s="19"/>
      <c r="C810" s="19"/>
      <c r="D810" s="19"/>
      <c r="E810" s="19"/>
      <c r="F810" s="19"/>
      <c r="G810" s="19"/>
    </row>
    <row r="811" spans="2:7" x14ac:dyDescent="0.25">
      <c r="B811" s="19"/>
      <c r="C811" s="19"/>
      <c r="D811" s="19"/>
      <c r="E811" s="19"/>
      <c r="F811" s="19"/>
      <c r="G811" s="19"/>
    </row>
    <row r="812" spans="2:7" x14ac:dyDescent="0.25">
      <c r="B812" s="19"/>
      <c r="C812" s="19"/>
      <c r="D812" s="19"/>
      <c r="E812" s="19"/>
      <c r="F812" s="19"/>
      <c r="G812" s="19"/>
    </row>
    <row r="813" spans="2:7" x14ac:dyDescent="0.25">
      <c r="B813" s="19"/>
      <c r="C813" s="19"/>
      <c r="D813" s="19"/>
      <c r="E813" s="19"/>
      <c r="F813" s="19"/>
      <c r="G813" s="19"/>
    </row>
    <row r="814" spans="2:7" x14ac:dyDescent="0.25">
      <c r="B814" s="19"/>
      <c r="C814" s="19"/>
      <c r="D814" s="19"/>
      <c r="E814" s="19"/>
      <c r="F814" s="19"/>
      <c r="G814" s="19"/>
    </row>
    <row r="815" spans="2:7" x14ac:dyDescent="0.25">
      <c r="B815" s="19"/>
      <c r="C815" s="19"/>
      <c r="D815" s="19"/>
      <c r="E815" s="19"/>
      <c r="F815" s="19"/>
      <c r="G815" s="19"/>
    </row>
    <row r="816" spans="2:7" x14ac:dyDescent="0.25">
      <c r="B816" s="19"/>
      <c r="C816" s="19"/>
      <c r="D816" s="19"/>
      <c r="E816" s="19"/>
      <c r="F816" s="19"/>
      <c r="G816" s="19"/>
    </row>
    <row r="817" spans="2:7" x14ac:dyDescent="0.25">
      <c r="B817" s="19"/>
      <c r="C817" s="19"/>
      <c r="D817" s="19"/>
      <c r="E817" s="19"/>
      <c r="F817" s="19"/>
      <c r="G817" s="19"/>
    </row>
    <row r="818" spans="2:7" x14ac:dyDescent="0.25">
      <c r="B818" s="19"/>
      <c r="C818" s="19"/>
      <c r="D818" s="19"/>
      <c r="E818" s="19"/>
      <c r="F818" s="19"/>
      <c r="G818" s="19"/>
    </row>
    <row r="819" spans="2:7" x14ac:dyDescent="0.25">
      <c r="B819" s="19"/>
      <c r="C819" s="19"/>
      <c r="D819" s="19"/>
      <c r="E819" s="19"/>
      <c r="F819" s="19"/>
      <c r="G819" s="19"/>
    </row>
    <row r="820" spans="2:7" x14ac:dyDescent="0.25">
      <c r="B820" s="19"/>
      <c r="C820" s="19"/>
      <c r="D820" s="19"/>
      <c r="E820" s="19"/>
      <c r="F820" s="19"/>
      <c r="G820" s="19"/>
    </row>
    <row r="821" spans="2:7" x14ac:dyDescent="0.25">
      <c r="B821" s="19"/>
      <c r="C821" s="19"/>
      <c r="D821" s="19"/>
      <c r="E821" s="19"/>
      <c r="F821" s="19"/>
      <c r="G821" s="19"/>
    </row>
    <row r="822" spans="2:7" x14ac:dyDescent="0.25">
      <c r="B822" s="19"/>
      <c r="C822" s="19"/>
      <c r="D822" s="19"/>
      <c r="E822" s="19"/>
      <c r="F822" s="19"/>
      <c r="G822" s="19"/>
    </row>
    <row r="823" spans="2:7" x14ac:dyDescent="0.25">
      <c r="B823" s="19"/>
      <c r="C823" s="19"/>
      <c r="D823" s="19"/>
      <c r="E823" s="19"/>
      <c r="F823" s="19"/>
      <c r="G823" s="19"/>
    </row>
    <row r="824" spans="2:7" x14ac:dyDescent="0.25">
      <c r="B824" s="19"/>
      <c r="C824" s="19"/>
      <c r="D824" s="19"/>
      <c r="E824" s="19"/>
      <c r="F824" s="19"/>
      <c r="G824" s="19"/>
    </row>
    <row r="825" spans="2:7" x14ac:dyDescent="0.25">
      <c r="B825" s="19"/>
      <c r="C825" s="19"/>
      <c r="D825" s="19"/>
      <c r="E825" s="19"/>
      <c r="F825" s="19"/>
      <c r="G825" s="19"/>
    </row>
    <row r="826" spans="2:7" x14ac:dyDescent="0.25">
      <c r="B826" s="19"/>
      <c r="C826" s="19"/>
      <c r="D826" s="19"/>
      <c r="E826" s="19"/>
      <c r="F826" s="19"/>
      <c r="G826" s="19"/>
    </row>
    <row r="827" spans="2:7" x14ac:dyDescent="0.25">
      <c r="B827" s="19"/>
      <c r="C827" s="19"/>
      <c r="D827" s="19"/>
      <c r="E827" s="19"/>
      <c r="F827" s="19"/>
      <c r="G827" s="19"/>
    </row>
    <row r="828" spans="2:7" x14ac:dyDescent="0.25">
      <c r="B828" s="19"/>
      <c r="C828" s="19"/>
      <c r="D828" s="19"/>
      <c r="E828" s="19"/>
      <c r="F828" s="19"/>
      <c r="G828" s="19"/>
    </row>
    <row r="829" spans="2:7" x14ac:dyDescent="0.25">
      <c r="B829" s="19"/>
      <c r="C829" s="19"/>
      <c r="D829" s="19"/>
      <c r="E829" s="19"/>
      <c r="F829" s="19"/>
      <c r="G829" s="19"/>
    </row>
    <row r="830" spans="2:7" x14ac:dyDescent="0.25">
      <c r="B830" s="19"/>
      <c r="C830" s="19"/>
      <c r="D830" s="19"/>
      <c r="E830" s="19"/>
      <c r="F830" s="19"/>
      <c r="G830" s="19"/>
    </row>
    <row r="831" spans="2:7" x14ac:dyDescent="0.25">
      <c r="B831" s="19"/>
      <c r="C831" s="19"/>
      <c r="D831" s="19"/>
      <c r="E831" s="19"/>
      <c r="F831" s="19"/>
      <c r="G831" s="19"/>
    </row>
    <row r="832" spans="2:7" x14ac:dyDescent="0.25">
      <c r="B832" s="19"/>
      <c r="C832" s="19"/>
      <c r="D832" s="19"/>
      <c r="E832" s="19"/>
      <c r="F832" s="19"/>
      <c r="G832" s="19"/>
    </row>
    <row r="833" spans="2:7" x14ac:dyDescent="0.25">
      <c r="B833" s="19"/>
      <c r="C833" s="19"/>
      <c r="D833" s="19"/>
      <c r="E833" s="19"/>
      <c r="F833" s="19"/>
      <c r="G833" s="19"/>
    </row>
    <row r="834" spans="2:7" x14ac:dyDescent="0.25">
      <c r="B834" s="19"/>
      <c r="C834" s="19"/>
      <c r="D834" s="19"/>
      <c r="E834" s="19"/>
      <c r="F834" s="19"/>
      <c r="G834" s="19"/>
    </row>
    <row r="835" spans="2:7" x14ac:dyDescent="0.25">
      <c r="B835" s="19"/>
      <c r="C835" s="19"/>
      <c r="D835" s="19"/>
      <c r="E835" s="19"/>
      <c r="F835" s="19"/>
      <c r="G835" s="19"/>
    </row>
    <row r="836" spans="2:7" x14ac:dyDescent="0.25">
      <c r="B836" s="19"/>
      <c r="C836" s="19"/>
      <c r="D836" s="19"/>
      <c r="E836" s="19"/>
      <c r="F836" s="19"/>
      <c r="G836" s="19"/>
    </row>
    <row r="837" spans="2:7" x14ac:dyDescent="0.25">
      <c r="B837" s="19"/>
      <c r="C837" s="19"/>
      <c r="D837" s="19"/>
      <c r="E837" s="19"/>
      <c r="F837" s="19"/>
      <c r="G837" s="19"/>
    </row>
    <row r="838" spans="2:7" x14ac:dyDescent="0.25">
      <c r="B838" s="19"/>
      <c r="C838" s="19"/>
      <c r="D838" s="19"/>
      <c r="E838" s="19"/>
      <c r="F838" s="19"/>
      <c r="G838" s="19"/>
    </row>
    <row r="839" spans="2:7" x14ac:dyDescent="0.25">
      <c r="B839" s="19"/>
      <c r="C839" s="19"/>
      <c r="D839" s="19"/>
      <c r="E839" s="19"/>
      <c r="F839" s="19"/>
      <c r="G839" s="19"/>
    </row>
    <row r="840" spans="2:7" x14ac:dyDescent="0.25">
      <c r="B840" s="19"/>
      <c r="C840" s="19"/>
      <c r="D840" s="19"/>
      <c r="E840" s="19"/>
      <c r="F840" s="19"/>
      <c r="G840" s="19"/>
    </row>
    <row r="841" spans="2:7" x14ac:dyDescent="0.25">
      <c r="B841" s="19"/>
      <c r="C841" s="19"/>
      <c r="D841" s="19"/>
      <c r="E841" s="19"/>
      <c r="F841" s="19"/>
      <c r="G841" s="19"/>
    </row>
    <row r="842" spans="2:7" x14ac:dyDescent="0.25">
      <c r="B842" s="19"/>
      <c r="C842" s="19"/>
      <c r="D842" s="19"/>
      <c r="E842" s="19"/>
      <c r="F842" s="19"/>
      <c r="G842" s="19"/>
    </row>
    <row r="843" spans="2:7" x14ac:dyDescent="0.25">
      <c r="B843" s="19"/>
      <c r="C843" s="19"/>
      <c r="D843" s="19"/>
      <c r="E843" s="19"/>
      <c r="F843" s="19"/>
      <c r="G843" s="19"/>
    </row>
    <row r="844" spans="2:7" x14ac:dyDescent="0.25">
      <c r="B844" s="19"/>
      <c r="C844" s="19"/>
      <c r="D844" s="19"/>
      <c r="E844" s="19"/>
      <c r="F844" s="19"/>
      <c r="G844" s="19"/>
    </row>
    <row r="845" spans="2:7" x14ac:dyDescent="0.25">
      <c r="B845" s="19"/>
      <c r="C845" s="19"/>
      <c r="D845" s="19"/>
      <c r="E845" s="19"/>
      <c r="F845" s="19"/>
      <c r="G845" s="19"/>
    </row>
    <row r="846" spans="2:7" x14ac:dyDescent="0.25">
      <c r="B846" s="19"/>
      <c r="C846" s="19"/>
      <c r="D846" s="19"/>
      <c r="E846" s="19"/>
      <c r="F846" s="19"/>
      <c r="G846" s="19"/>
    </row>
    <row r="847" spans="2:7" x14ac:dyDescent="0.25">
      <c r="B847" s="19"/>
      <c r="C847" s="19"/>
      <c r="D847" s="19"/>
      <c r="E847" s="19"/>
      <c r="F847" s="19"/>
      <c r="G847" s="19"/>
    </row>
    <row r="848" spans="2:7" x14ac:dyDescent="0.25">
      <c r="B848" s="19"/>
      <c r="C848" s="19"/>
      <c r="D848" s="19"/>
      <c r="E848" s="19"/>
      <c r="F848" s="19"/>
      <c r="G848" s="19"/>
    </row>
    <row r="849" spans="2:7" x14ac:dyDescent="0.25">
      <c r="B849" s="19"/>
      <c r="C849" s="19"/>
      <c r="D849" s="19"/>
      <c r="E849" s="19"/>
      <c r="F849" s="19"/>
      <c r="G849" s="19"/>
    </row>
    <row r="850" spans="2:7" x14ac:dyDescent="0.25">
      <c r="B850" s="19"/>
      <c r="C850" s="19"/>
      <c r="D850" s="19"/>
      <c r="E850" s="19"/>
      <c r="F850" s="19"/>
      <c r="G850" s="19"/>
    </row>
    <row r="851" spans="2:7" x14ac:dyDescent="0.25">
      <c r="B851" s="19"/>
      <c r="C851" s="19"/>
      <c r="D851" s="19"/>
      <c r="E851" s="19"/>
      <c r="F851" s="19"/>
      <c r="G851" s="19"/>
    </row>
    <row r="852" spans="2:7" x14ac:dyDescent="0.25">
      <c r="B852" s="19"/>
      <c r="C852" s="19"/>
      <c r="D852" s="19"/>
      <c r="E852" s="19"/>
      <c r="F852" s="19"/>
      <c r="G852" s="19"/>
    </row>
    <row r="853" spans="2:7" x14ac:dyDescent="0.25">
      <c r="B853" s="19"/>
      <c r="C853" s="19"/>
      <c r="D853" s="19"/>
      <c r="E853" s="19"/>
      <c r="F853" s="19"/>
      <c r="G853" s="19"/>
    </row>
    <row r="854" spans="2:7" x14ac:dyDescent="0.25">
      <c r="B854" s="19"/>
      <c r="C854" s="19"/>
      <c r="D854" s="19"/>
      <c r="E854" s="19"/>
      <c r="F854" s="19"/>
      <c r="G854" s="19"/>
    </row>
    <row r="855" spans="2:7" x14ac:dyDescent="0.25">
      <c r="B855" s="19"/>
      <c r="C855" s="19"/>
      <c r="D855" s="19"/>
      <c r="E855" s="19"/>
      <c r="F855" s="19"/>
      <c r="G855" s="19"/>
    </row>
    <row r="856" spans="2:7" x14ac:dyDescent="0.25">
      <c r="B856" s="19"/>
      <c r="C856" s="19"/>
      <c r="D856" s="19"/>
      <c r="E856" s="19"/>
      <c r="F856" s="19"/>
      <c r="G856" s="19"/>
    </row>
    <row r="857" spans="2:7" x14ac:dyDescent="0.25">
      <c r="B857" s="19"/>
      <c r="C857" s="19"/>
      <c r="D857" s="19"/>
      <c r="E857" s="19"/>
      <c r="F857" s="19"/>
      <c r="G857" s="19"/>
    </row>
    <row r="858" spans="2:7" x14ac:dyDescent="0.25">
      <c r="B858" s="19"/>
      <c r="C858" s="19"/>
      <c r="D858" s="19"/>
      <c r="E858" s="19"/>
      <c r="F858" s="19"/>
      <c r="G858" s="19"/>
    </row>
    <row r="859" spans="2:7" x14ac:dyDescent="0.25">
      <c r="B859" s="19"/>
      <c r="C859" s="19"/>
      <c r="D859" s="19"/>
      <c r="E859" s="19"/>
      <c r="F859" s="19"/>
      <c r="G859" s="19"/>
    </row>
    <row r="860" spans="2:7" x14ac:dyDescent="0.25">
      <c r="B860" s="19"/>
      <c r="C860" s="19"/>
      <c r="D860" s="19"/>
      <c r="E860" s="19"/>
      <c r="F860" s="19"/>
      <c r="G860" s="19"/>
    </row>
    <row r="861" spans="2:7" x14ac:dyDescent="0.25">
      <c r="B861" s="19"/>
      <c r="C861" s="19"/>
      <c r="D861" s="19"/>
      <c r="E861" s="19"/>
      <c r="F861" s="19"/>
      <c r="G861" s="19"/>
    </row>
    <row r="862" spans="2:7" x14ac:dyDescent="0.25">
      <c r="B862" s="19"/>
      <c r="C862" s="19"/>
      <c r="D862" s="19"/>
      <c r="E862" s="19"/>
      <c r="F862" s="19"/>
      <c r="G862" s="19"/>
    </row>
    <row r="863" spans="2:7" x14ac:dyDescent="0.25">
      <c r="B863" s="19"/>
      <c r="C863" s="19"/>
      <c r="D863" s="19"/>
      <c r="E863" s="19"/>
      <c r="F863" s="19"/>
      <c r="G863" s="19"/>
    </row>
    <row r="864" spans="2:7" x14ac:dyDescent="0.25">
      <c r="B864" s="19"/>
      <c r="C864" s="19"/>
      <c r="D864" s="19"/>
      <c r="E864" s="19"/>
      <c r="F864" s="19"/>
      <c r="G864" s="19"/>
    </row>
    <row r="865" spans="2:7" x14ac:dyDescent="0.25">
      <c r="B865" s="19"/>
      <c r="C865" s="19"/>
      <c r="D865" s="19"/>
      <c r="E865" s="19"/>
      <c r="F865" s="19"/>
      <c r="G865" s="19"/>
    </row>
    <row r="866" spans="2:7" x14ac:dyDescent="0.25">
      <c r="B866" s="19"/>
      <c r="C866" s="19"/>
      <c r="D866" s="19"/>
      <c r="E866" s="19"/>
      <c r="F866" s="19"/>
      <c r="G866" s="19"/>
    </row>
    <row r="867" spans="2:7" x14ac:dyDescent="0.25">
      <c r="B867" s="19"/>
      <c r="C867" s="19"/>
      <c r="D867" s="19"/>
      <c r="E867" s="19"/>
      <c r="F867" s="19"/>
      <c r="G867" s="19"/>
    </row>
    <row r="868" spans="2:7" x14ac:dyDescent="0.25">
      <c r="B868" s="19"/>
      <c r="C868" s="19"/>
      <c r="D868" s="19"/>
      <c r="E868" s="19"/>
      <c r="F868" s="19"/>
      <c r="G868" s="19"/>
    </row>
    <row r="869" spans="2:7" x14ac:dyDescent="0.25">
      <c r="B869" s="19"/>
      <c r="C869" s="19"/>
      <c r="D869" s="19"/>
      <c r="E869" s="19"/>
      <c r="F869" s="19"/>
      <c r="G869" s="19"/>
    </row>
    <row r="870" spans="2:7" x14ac:dyDescent="0.25">
      <c r="B870" s="19"/>
      <c r="C870" s="19"/>
      <c r="D870" s="19"/>
      <c r="E870" s="19"/>
      <c r="F870" s="19"/>
      <c r="G870" s="19"/>
    </row>
    <row r="871" spans="2:7" x14ac:dyDescent="0.25">
      <c r="B871" s="19"/>
      <c r="C871" s="19"/>
      <c r="D871" s="19"/>
      <c r="E871" s="19"/>
      <c r="F871" s="19"/>
      <c r="G871" s="19"/>
    </row>
    <row r="872" spans="2:7" x14ac:dyDescent="0.25">
      <c r="B872" s="19"/>
      <c r="C872" s="19"/>
      <c r="D872" s="19"/>
      <c r="E872" s="19"/>
      <c r="F872" s="19"/>
      <c r="G872" s="19"/>
    </row>
    <row r="873" spans="2:7" x14ac:dyDescent="0.25">
      <c r="B873" s="19"/>
      <c r="C873" s="19"/>
      <c r="D873" s="19"/>
      <c r="E873" s="19"/>
      <c r="F873" s="19"/>
      <c r="G873" s="19"/>
    </row>
    <row r="874" spans="2:7" x14ac:dyDescent="0.25">
      <c r="B874" s="19"/>
      <c r="C874" s="19"/>
      <c r="D874" s="19"/>
      <c r="E874" s="19"/>
      <c r="F874" s="19"/>
      <c r="G874" s="19"/>
    </row>
    <row r="875" spans="2:7" x14ac:dyDescent="0.25">
      <c r="B875" s="19"/>
      <c r="C875" s="19"/>
      <c r="D875" s="19"/>
      <c r="E875" s="19"/>
      <c r="F875" s="19"/>
      <c r="G875" s="19"/>
    </row>
    <row r="876" spans="2:7" x14ac:dyDescent="0.25">
      <c r="B876" s="19"/>
      <c r="C876" s="19"/>
      <c r="D876" s="19"/>
      <c r="E876" s="19"/>
      <c r="F876" s="19"/>
      <c r="G876" s="19"/>
    </row>
    <row r="877" spans="2:7" x14ac:dyDescent="0.25">
      <c r="B877" s="19"/>
      <c r="C877" s="19"/>
      <c r="D877" s="19"/>
      <c r="E877" s="19"/>
      <c r="F877" s="19"/>
      <c r="G877" s="19"/>
    </row>
    <row r="878" spans="2:7" x14ac:dyDescent="0.25">
      <c r="B878" s="19"/>
      <c r="C878" s="19"/>
      <c r="D878" s="19"/>
      <c r="E878" s="19"/>
      <c r="F878" s="19"/>
      <c r="G878" s="19"/>
    </row>
    <row r="879" spans="2:7" x14ac:dyDescent="0.25">
      <c r="B879" s="19"/>
      <c r="C879" s="19"/>
      <c r="D879" s="19"/>
      <c r="E879" s="19"/>
      <c r="F879" s="19"/>
      <c r="G879" s="19"/>
    </row>
    <row r="880" spans="2:7" x14ac:dyDescent="0.25">
      <c r="B880" s="19"/>
      <c r="C880" s="19"/>
      <c r="D880" s="19"/>
      <c r="E880" s="19"/>
      <c r="F880" s="19"/>
      <c r="G880" s="19"/>
    </row>
    <row r="881" spans="2:7" x14ac:dyDescent="0.25">
      <c r="B881" s="19"/>
      <c r="C881" s="19"/>
      <c r="D881" s="19"/>
      <c r="E881" s="19"/>
      <c r="F881" s="19"/>
      <c r="G881" s="19"/>
    </row>
    <row r="882" spans="2:7" x14ac:dyDescent="0.25">
      <c r="B882" s="19"/>
      <c r="C882" s="19"/>
      <c r="D882" s="19"/>
      <c r="E882" s="19"/>
      <c r="F882" s="19"/>
      <c r="G882" s="19"/>
    </row>
    <row r="883" spans="2:7" x14ac:dyDescent="0.25">
      <c r="B883" s="19"/>
      <c r="C883" s="19"/>
      <c r="D883" s="19"/>
      <c r="E883" s="19"/>
      <c r="F883" s="19"/>
      <c r="G883" s="19"/>
    </row>
    <row r="884" spans="2:7" x14ac:dyDescent="0.25">
      <c r="B884" s="19"/>
      <c r="C884" s="19"/>
      <c r="D884" s="19"/>
      <c r="E884" s="19"/>
      <c r="F884" s="19"/>
      <c r="G884" s="19"/>
    </row>
    <row r="885" spans="2:7" x14ac:dyDescent="0.25">
      <c r="B885" s="19"/>
      <c r="C885" s="19"/>
      <c r="D885" s="19"/>
      <c r="E885" s="19"/>
      <c r="F885" s="19"/>
      <c r="G885" s="19"/>
    </row>
    <row r="886" spans="2:7" x14ac:dyDescent="0.25">
      <c r="B886" s="19"/>
      <c r="C886" s="19"/>
      <c r="D886" s="19"/>
      <c r="E886" s="19"/>
      <c r="F886" s="19"/>
      <c r="G886" s="19"/>
    </row>
    <row r="887" spans="2:7" x14ac:dyDescent="0.25">
      <c r="B887" s="19"/>
      <c r="C887" s="19"/>
      <c r="D887" s="19"/>
      <c r="E887" s="19"/>
      <c r="F887" s="19"/>
      <c r="G887" s="19"/>
    </row>
    <row r="888" spans="2:7" x14ac:dyDescent="0.25">
      <c r="B888" s="19"/>
      <c r="C888" s="19"/>
      <c r="D888" s="19"/>
      <c r="E888" s="19"/>
      <c r="F888" s="19"/>
      <c r="G888" s="19"/>
    </row>
    <row r="889" spans="2:7" x14ac:dyDescent="0.25">
      <c r="B889" s="19"/>
      <c r="C889" s="19"/>
      <c r="D889" s="19"/>
      <c r="E889" s="19"/>
      <c r="F889" s="19"/>
      <c r="G889" s="19"/>
    </row>
    <row r="890" spans="2:7" x14ac:dyDescent="0.25">
      <c r="B890" s="19"/>
      <c r="C890" s="19"/>
      <c r="D890" s="19"/>
      <c r="E890" s="19"/>
      <c r="F890" s="19"/>
      <c r="G890" s="19"/>
    </row>
    <row r="891" spans="2:7" x14ac:dyDescent="0.25">
      <c r="B891" s="19"/>
      <c r="C891" s="19"/>
      <c r="D891" s="19"/>
      <c r="E891" s="19"/>
      <c r="F891" s="19"/>
      <c r="G891" s="19"/>
    </row>
    <row r="892" spans="2:7" x14ac:dyDescent="0.25">
      <c r="B892" s="19"/>
      <c r="C892" s="19"/>
      <c r="D892" s="19"/>
      <c r="E892" s="19"/>
      <c r="F892" s="19"/>
      <c r="G892" s="19"/>
    </row>
    <row r="893" spans="2:7" x14ac:dyDescent="0.25">
      <c r="B893" s="19"/>
      <c r="C893" s="19"/>
      <c r="D893" s="19"/>
      <c r="E893" s="19"/>
      <c r="F893" s="19"/>
      <c r="G893" s="19"/>
    </row>
    <row r="894" spans="2:7" x14ac:dyDescent="0.25">
      <c r="B894" s="19"/>
      <c r="C894" s="19"/>
      <c r="D894" s="19"/>
      <c r="E894" s="19"/>
      <c r="F894" s="19"/>
      <c r="G894" s="19"/>
    </row>
    <row r="895" spans="2:7" x14ac:dyDescent="0.25">
      <c r="B895" s="19"/>
      <c r="C895" s="19"/>
      <c r="D895" s="19"/>
      <c r="E895" s="19"/>
      <c r="F895" s="19"/>
      <c r="G895" s="19"/>
    </row>
    <row r="896" spans="2:7" x14ac:dyDescent="0.25">
      <c r="B896" s="19"/>
      <c r="C896" s="19"/>
      <c r="D896" s="19"/>
      <c r="E896" s="19"/>
      <c r="F896" s="19"/>
      <c r="G896" s="19"/>
    </row>
    <row r="897" spans="2:7" x14ac:dyDescent="0.25">
      <c r="B897" s="19"/>
      <c r="C897" s="19"/>
      <c r="D897" s="19"/>
      <c r="E897" s="19"/>
      <c r="F897" s="19"/>
      <c r="G897" s="19"/>
    </row>
    <row r="898" spans="2:7" x14ac:dyDescent="0.25">
      <c r="B898" s="19"/>
      <c r="C898" s="19"/>
      <c r="D898" s="19"/>
      <c r="E898" s="19"/>
      <c r="F898" s="19"/>
      <c r="G898" s="19"/>
    </row>
    <row r="899" spans="2:7" x14ac:dyDescent="0.25">
      <c r="B899" s="19"/>
      <c r="C899" s="19"/>
      <c r="D899" s="19"/>
      <c r="E899" s="19"/>
      <c r="F899" s="19"/>
      <c r="G899" s="19"/>
    </row>
    <row r="900" spans="2:7" x14ac:dyDescent="0.25">
      <c r="B900" s="19"/>
      <c r="C900" s="19"/>
      <c r="D900" s="19"/>
      <c r="E900" s="19"/>
      <c r="F900" s="19"/>
      <c r="G900" s="19"/>
    </row>
    <row r="901" spans="2:7" x14ac:dyDescent="0.25">
      <c r="B901" s="19"/>
      <c r="C901" s="19"/>
      <c r="D901" s="19"/>
      <c r="E901" s="19"/>
      <c r="F901" s="19"/>
      <c r="G901" s="19"/>
    </row>
    <row r="902" spans="2:7" x14ac:dyDescent="0.25">
      <c r="B902" s="19"/>
      <c r="C902" s="19"/>
      <c r="D902" s="19"/>
      <c r="E902" s="19"/>
      <c r="F902" s="19"/>
      <c r="G902" s="19"/>
    </row>
    <row r="903" spans="2:7" x14ac:dyDescent="0.25">
      <c r="B903" s="19"/>
      <c r="C903" s="19"/>
      <c r="D903" s="19"/>
      <c r="E903" s="19"/>
      <c r="F903" s="19"/>
      <c r="G903" s="19"/>
    </row>
    <row r="904" spans="2:7" x14ac:dyDescent="0.25">
      <c r="B904" s="19"/>
      <c r="C904" s="19"/>
      <c r="D904" s="19"/>
      <c r="E904" s="19"/>
      <c r="F904" s="19"/>
      <c r="G904" s="19"/>
    </row>
    <row r="905" spans="2:7" x14ac:dyDescent="0.25">
      <c r="B905" s="19"/>
      <c r="C905" s="19"/>
      <c r="D905" s="19"/>
      <c r="E905" s="19"/>
      <c r="F905" s="19"/>
      <c r="G905" s="19"/>
    </row>
    <row r="906" spans="2:7" x14ac:dyDescent="0.25">
      <c r="B906" s="19"/>
      <c r="C906" s="19"/>
      <c r="D906" s="19"/>
      <c r="E906" s="19"/>
      <c r="F906" s="19"/>
      <c r="G906" s="19"/>
    </row>
    <row r="907" spans="2:7" x14ac:dyDescent="0.25">
      <c r="B907" s="19"/>
      <c r="C907" s="19"/>
      <c r="D907" s="19"/>
      <c r="E907" s="19"/>
      <c r="F907" s="19"/>
      <c r="G907" s="19"/>
    </row>
    <row r="908" spans="2:7" x14ac:dyDescent="0.25">
      <c r="B908" s="19"/>
      <c r="C908" s="19"/>
      <c r="D908" s="19"/>
      <c r="E908" s="19"/>
      <c r="F908" s="19"/>
      <c r="G908" s="19"/>
    </row>
    <row r="909" spans="2:7" x14ac:dyDescent="0.25">
      <c r="B909" s="19"/>
      <c r="C909" s="19"/>
      <c r="D909" s="19"/>
      <c r="E909" s="19"/>
      <c r="F909" s="19"/>
      <c r="G909" s="19"/>
    </row>
    <row r="910" spans="2:7" x14ac:dyDescent="0.25">
      <c r="B910" s="19"/>
      <c r="C910" s="19"/>
      <c r="D910" s="19"/>
      <c r="E910" s="19"/>
      <c r="F910" s="19"/>
      <c r="G910" s="19"/>
    </row>
    <row r="911" spans="2:7" x14ac:dyDescent="0.25">
      <c r="B911" s="19"/>
      <c r="C911" s="19"/>
      <c r="D911" s="19"/>
      <c r="E911" s="19"/>
      <c r="F911" s="19"/>
      <c r="G911" s="19"/>
    </row>
    <row r="912" spans="2:7" x14ac:dyDescent="0.25">
      <c r="B912" s="19"/>
      <c r="C912" s="19"/>
      <c r="D912" s="19"/>
      <c r="E912" s="19"/>
      <c r="F912" s="19"/>
      <c r="G912" s="19"/>
    </row>
    <row r="913" spans="2:7" x14ac:dyDescent="0.25">
      <c r="B913" s="19"/>
      <c r="C913" s="19"/>
      <c r="D913" s="19"/>
      <c r="E913" s="19"/>
      <c r="F913" s="19"/>
      <c r="G913" s="19"/>
    </row>
    <row r="914" spans="2:7" x14ac:dyDescent="0.25">
      <c r="B914" s="19"/>
      <c r="C914" s="19"/>
      <c r="D914" s="19"/>
      <c r="E914" s="19"/>
      <c r="F914" s="19"/>
      <c r="G914" s="19"/>
    </row>
    <row r="915" spans="2:7" x14ac:dyDescent="0.25">
      <c r="B915" s="19"/>
      <c r="C915" s="19"/>
      <c r="D915" s="19"/>
      <c r="E915" s="19"/>
      <c r="F915" s="19"/>
      <c r="G915" s="19"/>
    </row>
    <row r="916" spans="2:7" x14ac:dyDescent="0.25">
      <c r="B916" s="19"/>
      <c r="C916" s="19"/>
      <c r="D916" s="19"/>
      <c r="E916" s="19"/>
      <c r="F916" s="19"/>
      <c r="G916" s="19"/>
    </row>
    <row r="917" spans="2:7" x14ac:dyDescent="0.25">
      <c r="B917" s="19"/>
      <c r="C917" s="19"/>
      <c r="D917" s="19"/>
      <c r="E917" s="19"/>
      <c r="F917" s="19"/>
      <c r="G917" s="19"/>
    </row>
    <row r="918" spans="2:7" x14ac:dyDescent="0.25">
      <c r="B918" s="19"/>
      <c r="C918" s="19"/>
      <c r="D918" s="19"/>
      <c r="E918" s="19"/>
      <c r="F918" s="19"/>
      <c r="G918" s="19"/>
    </row>
    <row r="919" spans="2:7" x14ac:dyDescent="0.25">
      <c r="B919" s="19"/>
      <c r="C919" s="19"/>
      <c r="D919" s="19"/>
      <c r="E919" s="19"/>
      <c r="F919" s="19"/>
      <c r="G919" s="19"/>
    </row>
    <row r="920" spans="2:7" x14ac:dyDescent="0.25">
      <c r="B920" s="19"/>
      <c r="C920" s="19"/>
      <c r="D920" s="19"/>
      <c r="E920" s="19"/>
      <c r="F920" s="19"/>
      <c r="G920" s="19"/>
    </row>
    <row r="921" spans="2:7" x14ac:dyDescent="0.25">
      <c r="B921" s="19"/>
      <c r="C921" s="19"/>
      <c r="D921" s="19"/>
      <c r="E921" s="19"/>
      <c r="F921" s="19"/>
      <c r="G921" s="19"/>
    </row>
    <row r="922" spans="2:7" x14ac:dyDescent="0.25">
      <c r="B922" s="19"/>
      <c r="C922" s="19"/>
      <c r="D922" s="19"/>
      <c r="E922" s="19"/>
      <c r="F922" s="19"/>
      <c r="G922" s="19"/>
    </row>
    <row r="923" spans="2:7" x14ac:dyDescent="0.25">
      <c r="B923" s="19"/>
      <c r="C923" s="19"/>
      <c r="D923" s="19"/>
      <c r="E923" s="19"/>
      <c r="F923" s="19"/>
      <c r="G923" s="19"/>
    </row>
    <row r="924" spans="2:7" x14ac:dyDescent="0.25">
      <c r="B924" s="19"/>
      <c r="C924" s="19"/>
      <c r="D924" s="19"/>
      <c r="E924" s="19"/>
      <c r="F924" s="19"/>
      <c r="G924" s="19"/>
    </row>
    <row r="925" spans="2:7" x14ac:dyDescent="0.25">
      <c r="B925" s="19"/>
      <c r="C925" s="19"/>
      <c r="D925" s="19"/>
      <c r="E925" s="19"/>
      <c r="F925" s="19"/>
      <c r="G925" s="19"/>
    </row>
    <row r="926" spans="2:7" x14ac:dyDescent="0.25">
      <c r="B926" s="19"/>
      <c r="C926" s="19"/>
      <c r="D926" s="19"/>
      <c r="E926" s="19"/>
      <c r="F926" s="19"/>
      <c r="G926" s="19"/>
    </row>
    <row r="927" spans="2:7" x14ac:dyDescent="0.25">
      <c r="B927" s="19"/>
      <c r="C927" s="19"/>
      <c r="D927" s="19"/>
      <c r="E927" s="19"/>
      <c r="F927" s="19"/>
      <c r="G927" s="19"/>
    </row>
    <row r="928" spans="2:7" x14ac:dyDescent="0.25">
      <c r="B928" s="19"/>
      <c r="C928" s="19"/>
      <c r="D928" s="19"/>
      <c r="E928" s="19"/>
      <c r="F928" s="19"/>
      <c r="G928" s="19"/>
    </row>
    <row r="929" spans="2:7" x14ac:dyDescent="0.25">
      <c r="B929" s="19"/>
      <c r="C929" s="19"/>
      <c r="D929" s="19"/>
      <c r="E929" s="19"/>
      <c r="F929" s="19"/>
      <c r="G929" s="19"/>
    </row>
    <row r="930" spans="2:7" x14ac:dyDescent="0.25">
      <c r="B930" s="19"/>
      <c r="C930" s="19"/>
      <c r="D930" s="19"/>
      <c r="E930" s="19"/>
      <c r="F930" s="19"/>
      <c r="G930" s="19"/>
    </row>
    <row r="931" spans="2:7" x14ac:dyDescent="0.25">
      <c r="B931" s="19"/>
      <c r="C931" s="19"/>
      <c r="D931" s="19"/>
      <c r="E931" s="19"/>
      <c r="F931" s="19"/>
      <c r="G931" s="19"/>
    </row>
    <row r="932" spans="2:7" x14ac:dyDescent="0.25">
      <c r="B932" s="19"/>
      <c r="C932" s="19"/>
      <c r="D932" s="19"/>
      <c r="E932" s="19"/>
      <c r="F932" s="19"/>
      <c r="G932" s="19"/>
    </row>
    <row r="933" spans="2:7" x14ac:dyDescent="0.25">
      <c r="B933" s="19"/>
      <c r="C933" s="19"/>
      <c r="D933" s="19"/>
      <c r="E933" s="19"/>
      <c r="F933" s="19"/>
      <c r="G933" s="19"/>
    </row>
    <row r="934" spans="2:7" x14ac:dyDescent="0.25">
      <c r="B934" s="19"/>
      <c r="C934" s="19"/>
      <c r="D934" s="19"/>
      <c r="E934" s="19"/>
      <c r="F934" s="19"/>
      <c r="G934" s="19"/>
    </row>
    <row r="935" spans="2:7" x14ac:dyDescent="0.25">
      <c r="B935" s="19"/>
      <c r="C935" s="19"/>
      <c r="D935" s="19"/>
      <c r="E935" s="19"/>
      <c r="F935" s="19"/>
      <c r="G935" s="19"/>
    </row>
    <row r="936" spans="2:7" x14ac:dyDescent="0.25">
      <c r="B936" s="19"/>
      <c r="C936" s="19"/>
      <c r="D936" s="19"/>
      <c r="E936" s="19"/>
      <c r="F936" s="19"/>
      <c r="G936" s="19"/>
    </row>
    <row r="937" spans="2:7" x14ac:dyDescent="0.25">
      <c r="B937" s="19"/>
      <c r="C937" s="19"/>
      <c r="D937" s="19"/>
      <c r="E937" s="19"/>
      <c r="F937" s="19"/>
      <c r="G937" s="19"/>
    </row>
    <row r="938" spans="2:7" x14ac:dyDescent="0.25">
      <c r="B938" s="19"/>
      <c r="C938" s="19"/>
      <c r="D938" s="19"/>
      <c r="E938" s="19"/>
      <c r="F938" s="19"/>
      <c r="G938" s="19"/>
    </row>
    <row r="939" spans="2:7" x14ac:dyDescent="0.25">
      <c r="B939" s="19"/>
      <c r="C939" s="19"/>
      <c r="D939" s="19"/>
      <c r="E939" s="19"/>
      <c r="F939" s="19"/>
      <c r="G939" s="19"/>
    </row>
    <row r="940" spans="2:7" x14ac:dyDescent="0.25">
      <c r="B940" s="19"/>
      <c r="C940" s="19"/>
      <c r="D940" s="19"/>
      <c r="E940" s="19"/>
      <c r="F940" s="19"/>
      <c r="G940" s="19"/>
    </row>
    <row r="941" spans="2:7" x14ac:dyDescent="0.25">
      <c r="B941" s="19"/>
      <c r="C941" s="19"/>
      <c r="D941" s="19"/>
      <c r="E941" s="19"/>
      <c r="F941" s="19"/>
      <c r="G941" s="19"/>
    </row>
    <row r="942" spans="2:7" x14ac:dyDescent="0.25">
      <c r="B942" s="19"/>
      <c r="C942" s="19"/>
      <c r="D942" s="19"/>
      <c r="E942" s="19"/>
      <c r="F942" s="19"/>
      <c r="G942" s="19"/>
    </row>
    <row r="943" spans="2:7" x14ac:dyDescent="0.25">
      <c r="B943" s="19"/>
      <c r="C943" s="19"/>
      <c r="D943" s="19"/>
      <c r="E943" s="19"/>
      <c r="F943" s="19"/>
      <c r="G943" s="19"/>
    </row>
    <row r="944" spans="2:7" x14ac:dyDescent="0.25">
      <c r="B944" s="19"/>
      <c r="C944" s="19"/>
      <c r="D944" s="19"/>
      <c r="E944" s="19"/>
      <c r="F944" s="19"/>
      <c r="G944" s="19"/>
    </row>
    <row r="945" spans="2:7" x14ac:dyDescent="0.25">
      <c r="B945" s="19"/>
      <c r="C945" s="19"/>
      <c r="D945" s="19"/>
      <c r="E945" s="19"/>
      <c r="F945" s="19"/>
      <c r="G945" s="19"/>
    </row>
    <row r="946" spans="2:7" x14ac:dyDescent="0.25">
      <c r="B946" s="19"/>
      <c r="C946" s="19"/>
      <c r="D946" s="19"/>
      <c r="E946" s="19"/>
      <c r="F946" s="19"/>
      <c r="G946" s="19"/>
    </row>
    <row r="947" spans="2:7" x14ac:dyDescent="0.25">
      <c r="B947" s="19"/>
      <c r="C947" s="19"/>
      <c r="D947" s="19"/>
      <c r="E947" s="19"/>
      <c r="F947" s="19"/>
      <c r="G947" s="19"/>
    </row>
    <row r="948" spans="2:7" x14ac:dyDescent="0.25">
      <c r="B948" s="19"/>
      <c r="C948" s="19"/>
      <c r="D948" s="19"/>
      <c r="E948" s="19"/>
      <c r="F948" s="19"/>
      <c r="G948" s="19"/>
    </row>
    <row r="949" spans="2:7" x14ac:dyDescent="0.25">
      <c r="B949" s="19"/>
      <c r="C949" s="19"/>
      <c r="D949" s="19"/>
      <c r="E949" s="19"/>
      <c r="F949" s="19"/>
      <c r="G949" s="19"/>
    </row>
    <row r="950" spans="2:7" x14ac:dyDescent="0.25">
      <c r="B950" s="19"/>
      <c r="C950" s="19"/>
      <c r="D950" s="19"/>
      <c r="E950" s="19"/>
      <c r="F950" s="19"/>
      <c r="G950" s="19"/>
    </row>
    <row r="951" spans="2:7" x14ac:dyDescent="0.25">
      <c r="B951" s="19"/>
      <c r="C951" s="19"/>
      <c r="D951" s="19"/>
      <c r="E951" s="19"/>
      <c r="F951" s="19"/>
      <c r="G951" s="19"/>
    </row>
    <row r="952" spans="2:7" x14ac:dyDescent="0.25">
      <c r="B952" s="19"/>
      <c r="C952" s="19"/>
      <c r="D952" s="19"/>
      <c r="E952" s="19"/>
      <c r="F952" s="19"/>
      <c r="G952" s="19"/>
    </row>
    <row r="953" spans="2:7" x14ac:dyDescent="0.25">
      <c r="B953" s="19"/>
      <c r="C953" s="19"/>
      <c r="D953" s="19"/>
      <c r="E953" s="19"/>
      <c r="F953" s="19"/>
      <c r="G953" s="19"/>
    </row>
    <row r="954" spans="2:7" x14ac:dyDescent="0.25">
      <c r="B954" s="19"/>
      <c r="C954" s="19"/>
      <c r="D954" s="19"/>
      <c r="E954" s="19"/>
      <c r="F954" s="19"/>
      <c r="G954" s="19"/>
    </row>
    <row r="955" spans="2:7" x14ac:dyDescent="0.25">
      <c r="B955" s="19"/>
      <c r="C955" s="19"/>
      <c r="D955" s="19"/>
      <c r="E955" s="19"/>
      <c r="F955" s="19"/>
      <c r="G955" s="19"/>
    </row>
    <row r="956" spans="2:7" x14ac:dyDescent="0.25">
      <c r="B956" s="19"/>
      <c r="C956" s="19"/>
      <c r="D956" s="19"/>
      <c r="E956" s="19"/>
      <c r="F956" s="19"/>
      <c r="G956" s="19"/>
    </row>
    <row r="957" spans="2:7" x14ac:dyDescent="0.25">
      <c r="B957" s="19"/>
      <c r="C957" s="19"/>
      <c r="D957" s="19"/>
      <c r="E957" s="19"/>
      <c r="F957" s="19"/>
      <c r="G957" s="19"/>
    </row>
  </sheetData>
  <phoneticPr fontId="0" type="noConversion"/>
  <pageMargins left="0.5" right="0.5" top="1" bottom="1" header="0.5" footer="0.5"/>
  <pageSetup scale="43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indexed="22"/>
    <pageSetUpPr fitToPage="1"/>
  </sheetPr>
  <dimension ref="A1:L1017"/>
  <sheetViews>
    <sheetView zoomScale="92" zoomScaleNormal="92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3.7109375" style="4" customWidth="1"/>
    <col min="2" max="2" width="17.7109375" style="3" customWidth="1"/>
    <col min="3" max="4" width="16" style="3" bestFit="1" customWidth="1"/>
    <col min="5" max="5" width="17.28515625" style="3" bestFit="1" customWidth="1"/>
    <col min="6" max="6" width="14.85546875" style="3" bestFit="1" customWidth="1"/>
    <col min="7" max="7" width="16" style="3" bestFit="1" customWidth="1"/>
    <col min="8" max="8" width="16" style="4" bestFit="1" customWidth="1"/>
    <col min="9" max="9" width="16" style="3" bestFit="1" customWidth="1"/>
    <col min="10" max="16384" width="13.7109375" style="3"/>
  </cols>
  <sheetData>
    <row r="1" spans="1:9" s="23" customFormat="1" x14ac:dyDescent="0.25">
      <c r="A1" s="3" t="s">
        <v>389</v>
      </c>
      <c r="B1" s="23" t="s">
        <v>105</v>
      </c>
      <c r="C1" s="23" t="s">
        <v>106</v>
      </c>
      <c r="D1" s="23" t="s">
        <v>107</v>
      </c>
      <c r="E1" s="23" t="s">
        <v>210</v>
      </c>
      <c r="F1" s="23" t="s">
        <v>211</v>
      </c>
      <c r="G1" s="23" t="s">
        <v>212</v>
      </c>
      <c r="H1" s="24" t="s">
        <v>234</v>
      </c>
      <c r="I1" s="23" t="s">
        <v>5</v>
      </c>
    </row>
    <row r="2" spans="1:9" s="23" customFormat="1" x14ac:dyDescent="0.25">
      <c r="A2" s="3" t="s">
        <v>385</v>
      </c>
      <c r="B2" s="22">
        <v>39783</v>
      </c>
      <c r="C2" s="22">
        <v>41609</v>
      </c>
      <c r="D2" s="22">
        <v>43800</v>
      </c>
      <c r="E2" s="22">
        <v>43617</v>
      </c>
      <c r="F2" s="22">
        <v>47635</v>
      </c>
      <c r="G2" s="22">
        <v>47818</v>
      </c>
      <c r="H2" s="12">
        <v>48000</v>
      </c>
    </row>
    <row r="3" spans="1:9" s="23" customFormat="1" x14ac:dyDescent="0.25">
      <c r="A3" s="3" t="s">
        <v>386</v>
      </c>
      <c r="B3" s="25" t="s">
        <v>249</v>
      </c>
      <c r="C3" s="25" t="s">
        <v>250</v>
      </c>
      <c r="D3" s="25" t="s">
        <v>251</v>
      </c>
      <c r="E3" s="25" t="s">
        <v>252</v>
      </c>
      <c r="F3" s="25" t="s">
        <v>253</v>
      </c>
      <c r="G3" s="25" t="s">
        <v>254</v>
      </c>
      <c r="H3" s="26" t="s">
        <v>255</v>
      </c>
    </row>
    <row r="4" spans="1:9" s="23" customFormat="1" x14ac:dyDescent="0.25">
      <c r="A4" s="3" t="s">
        <v>390</v>
      </c>
      <c r="B4" s="231">
        <v>5.8099999999999999E-2</v>
      </c>
      <c r="C4" s="231">
        <v>6.0100000000000001E-2</v>
      </c>
      <c r="D4" s="231">
        <v>6.6299999999999998E-2</v>
      </c>
      <c r="E4" s="231">
        <v>4.8000000000000001E-2</v>
      </c>
      <c r="F4" s="231">
        <v>5.2499999999999998E-2</v>
      </c>
      <c r="G4" s="231">
        <v>5.2499999999999998E-2</v>
      </c>
      <c r="H4" s="232">
        <v>6.3E-2</v>
      </c>
      <c r="I4" s="28"/>
    </row>
    <row r="5" spans="1:9" s="23" customFormat="1" x14ac:dyDescent="0.25">
      <c r="A5" s="24"/>
      <c r="B5" s="341"/>
      <c r="C5" s="341"/>
      <c r="D5" s="341"/>
      <c r="E5" s="341"/>
      <c r="F5" s="341"/>
      <c r="G5" s="341"/>
      <c r="H5" s="281"/>
    </row>
    <row r="6" spans="1:9" x14ac:dyDescent="0.25">
      <c r="A6" s="4" t="s">
        <v>108</v>
      </c>
      <c r="B6" s="212">
        <v>3700000</v>
      </c>
      <c r="C6" s="212">
        <v>3300000</v>
      </c>
      <c r="D6" s="212">
        <v>8040000</v>
      </c>
      <c r="E6" s="212">
        <v>2640000</v>
      </c>
      <c r="F6" s="212">
        <v>3430000</v>
      </c>
      <c r="G6" s="212">
        <v>1000000</v>
      </c>
      <c r="H6" s="213">
        <v>19130000</v>
      </c>
      <c r="I6" s="214">
        <f>SUM(B6:H6)</f>
        <v>41240000</v>
      </c>
    </row>
    <row r="7" spans="1:9" x14ac:dyDescent="0.25">
      <c r="B7" s="212"/>
      <c r="C7" s="212"/>
      <c r="D7" s="212"/>
      <c r="E7" s="212"/>
      <c r="F7" s="212"/>
      <c r="G7" s="212"/>
      <c r="H7" s="213"/>
      <c r="I7" s="214"/>
    </row>
    <row r="8" spans="1:9" x14ac:dyDescent="0.25">
      <c r="A8" s="4" t="s">
        <v>382</v>
      </c>
      <c r="B8" s="212">
        <v>1080000</v>
      </c>
      <c r="C8" s="212">
        <v>3290000</v>
      </c>
      <c r="D8" s="212">
        <v>8015000</v>
      </c>
      <c r="E8" s="212">
        <v>0</v>
      </c>
      <c r="F8" s="212">
        <v>1295000</v>
      </c>
      <c r="G8" s="212">
        <v>375000</v>
      </c>
      <c r="H8" s="213">
        <v>19070000</v>
      </c>
      <c r="I8" s="214">
        <f>SUM(B8:H8)</f>
        <v>33125000</v>
      </c>
    </row>
    <row r="9" spans="1:9" x14ac:dyDescent="0.25">
      <c r="A9" s="5"/>
      <c r="B9" s="212"/>
      <c r="C9" s="212"/>
      <c r="D9" s="212"/>
      <c r="E9" s="212"/>
      <c r="F9" s="212"/>
      <c r="G9" s="212"/>
      <c r="H9" s="213"/>
      <c r="I9" s="214"/>
    </row>
    <row r="10" spans="1:9" x14ac:dyDescent="0.25">
      <c r="A10" s="195" t="s">
        <v>78</v>
      </c>
      <c r="B10" s="212"/>
      <c r="C10" s="212"/>
      <c r="D10" s="212"/>
      <c r="E10" s="212"/>
      <c r="F10" s="212"/>
      <c r="G10" s="212"/>
      <c r="H10" s="213"/>
      <c r="I10" s="214"/>
    </row>
    <row r="11" spans="1:9" x14ac:dyDescent="0.25">
      <c r="A11" s="195"/>
      <c r="B11" s="212"/>
      <c r="C11" s="212"/>
      <c r="D11" s="212"/>
      <c r="E11" s="212"/>
      <c r="F11" s="212"/>
      <c r="G11" s="212"/>
      <c r="H11" s="213"/>
      <c r="I11" s="214"/>
    </row>
    <row r="12" spans="1:9" x14ac:dyDescent="0.25">
      <c r="A12" s="5">
        <v>37591</v>
      </c>
      <c r="B12" s="212">
        <v>965000</v>
      </c>
      <c r="C12" s="212">
        <v>15000</v>
      </c>
      <c r="D12" s="212">
        <v>0</v>
      </c>
      <c r="E12" s="212">
        <v>0</v>
      </c>
      <c r="F12" s="212">
        <v>125000</v>
      </c>
      <c r="G12" s="212">
        <v>35000</v>
      </c>
      <c r="H12" s="213">
        <v>3110000</v>
      </c>
      <c r="I12" s="214">
        <f t="shared" ref="I12:I58" si="0">SUM(B12:H12)</f>
        <v>4250000</v>
      </c>
    </row>
    <row r="13" spans="1:9" x14ac:dyDescent="0.25">
      <c r="A13" s="5">
        <v>37773</v>
      </c>
      <c r="B13" s="212">
        <v>115000</v>
      </c>
      <c r="C13" s="212">
        <v>800000</v>
      </c>
      <c r="D13" s="212">
        <v>0</v>
      </c>
      <c r="E13" s="212">
        <v>0</v>
      </c>
      <c r="F13" s="212">
        <v>1170000</v>
      </c>
      <c r="G13" s="212">
        <v>340000</v>
      </c>
      <c r="H13" s="213">
        <v>1630000</v>
      </c>
      <c r="I13" s="214">
        <f t="shared" si="0"/>
        <v>4055000</v>
      </c>
    </row>
    <row r="14" spans="1:9" x14ac:dyDescent="0.25">
      <c r="A14" s="5">
        <v>37956</v>
      </c>
      <c r="B14" s="212">
        <v>0</v>
      </c>
      <c r="C14" s="212">
        <v>1090000</v>
      </c>
      <c r="D14" s="212">
        <v>850000</v>
      </c>
      <c r="E14" s="212">
        <v>0</v>
      </c>
      <c r="F14" s="212">
        <v>0</v>
      </c>
      <c r="G14" s="212">
        <v>0</v>
      </c>
      <c r="H14" s="213">
        <v>3280000</v>
      </c>
      <c r="I14" s="214">
        <f t="shared" si="0"/>
        <v>5220000</v>
      </c>
    </row>
    <row r="15" spans="1:9" x14ac:dyDescent="0.25">
      <c r="A15" s="5">
        <v>38139</v>
      </c>
      <c r="B15" s="212">
        <v>0</v>
      </c>
      <c r="C15" s="212">
        <v>905000</v>
      </c>
      <c r="D15" s="212">
        <v>1795000</v>
      </c>
      <c r="E15" s="212">
        <v>0</v>
      </c>
      <c r="F15" s="212">
        <v>0</v>
      </c>
      <c r="G15" s="212">
        <v>0</v>
      </c>
      <c r="H15" s="213">
        <v>1015000</v>
      </c>
      <c r="I15" s="214">
        <f t="shared" si="0"/>
        <v>3715000</v>
      </c>
    </row>
    <row r="16" spans="1:9" x14ac:dyDescent="0.25">
      <c r="A16" s="5">
        <v>38322</v>
      </c>
      <c r="B16" s="212">
        <v>0</v>
      </c>
      <c r="C16" s="212">
        <v>480000</v>
      </c>
      <c r="D16" s="212">
        <v>490000</v>
      </c>
      <c r="E16" s="212">
        <v>0</v>
      </c>
      <c r="F16" s="212">
        <v>0</v>
      </c>
      <c r="G16" s="212">
        <v>0</v>
      </c>
      <c r="H16" s="213">
        <v>855000</v>
      </c>
      <c r="I16" s="214">
        <f t="shared" si="0"/>
        <v>1825000</v>
      </c>
    </row>
    <row r="17" spans="1:9" x14ac:dyDescent="0.25">
      <c r="A17" s="5">
        <v>38504</v>
      </c>
      <c r="B17" s="212">
        <v>0</v>
      </c>
      <c r="C17" s="212">
        <v>0</v>
      </c>
      <c r="D17" s="212">
        <v>1360000</v>
      </c>
      <c r="E17" s="212">
        <v>0</v>
      </c>
      <c r="F17" s="212">
        <v>0</v>
      </c>
      <c r="G17" s="212">
        <v>0</v>
      </c>
      <c r="H17" s="213">
        <v>710000</v>
      </c>
      <c r="I17" s="214">
        <f t="shared" si="0"/>
        <v>2070000</v>
      </c>
    </row>
    <row r="18" spans="1:9" x14ac:dyDescent="0.25">
      <c r="A18" s="5">
        <v>38687</v>
      </c>
      <c r="B18" s="212">
        <v>0</v>
      </c>
      <c r="C18" s="212">
        <v>0</v>
      </c>
      <c r="D18" s="212">
        <v>1705000</v>
      </c>
      <c r="E18" s="212">
        <v>0</v>
      </c>
      <c r="F18" s="212">
        <v>0</v>
      </c>
      <c r="G18" s="212">
        <v>0</v>
      </c>
      <c r="H18" s="213">
        <v>580000</v>
      </c>
      <c r="I18" s="214">
        <f>SUM(B18:H18)</f>
        <v>2285000</v>
      </c>
    </row>
    <row r="19" spans="1:9" x14ac:dyDescent="0.25">
      <c r="A19" s="5">
        <v>38869</v>
      </c>
      <c r="B19" s="212">
        <v>0</v>
      </c>
      <c r="C19" s="212">
        <v>0</v>
      </c>
      <c r="D19" s="212">
        <v>575000</v>
      </c>
      <c r="E19" s="212">
        <v>0</v>
      </c>
      <c r="F19" s="212">
        <v>0</v>
      </c>
      <c r="G19" s="212">
        <v>0</v>
      </c>
      <c r="H19" s="213">
        <v>460000</v>
      </c>
      <c r="I19" s="214">
        <f>SUM(B19:H19)</f>
        <v>1035000</v>
      </c>
    </row>
    <row r="20" spans="1:9" x14ac:dyDescent="0.25">
      <c r="A20" s="5">
        <v>39052</v>
      </c>
      <c r="B20" s="212">
        <v>0</v>
      </c>
      <c r="C20" s="212">
        <v>0</v>
      </c>
      <c r="D20" s="212">
        <v>620000</v>
      </c>
      <c r="E20" s="212">
        <v>0</v>
      </c>
      <c r="F20" s="212">
        <v>0</v>
      </c>
      <c r="G20" s="212">
        <v>0</v>
      </c>
      <c r="H20" s="213">
        <v>355000</v>
      </c>
      <c r="I20" s="214">
        <f>SUM(B20:H20)</f>
        <v>975000</v>
      </c>
    </row>
    <row r="21" spans="1:9" x14ac:dyDescent="0.25">
      <c r="A21" s="5">
        <v>39234</v>
      </c>
      <c r="B21" s="212">
        <v>0</v>
      </c>
      <c r="C21" s="212">
        <v>0</v>
      </c>
      <c r="D21" s="212">
        <v>285000</v>
      </c>
      <c r="E21" s="212">
        <v>0</v>
      </c>
      <c r="F21" s="212">
        <v>0</v>
      </c>
      <c r="G21" s="212">
        <v>0</v>
      </c>
      <c r="H21" s="213">
        <v>260000</v>
      </c>
      <c r="I21" s="214">
        <f>SUM(B21:H21)</f>
        <v>545000</v>
      </c>
    </row>
    <row r="22" spans="1:9" x14ac:dyDescent="0.25">
      <c r="A22" s="5">
        <v>39264</v>
      </c>
      <c r="B22" s="212">
        <v>0</v>
      </c>
      <c r="C22" s="212">
        <v>0</v>
      </c>
      <c r="D22" s="212">
        <v>0</v>
      </c>
      <c r="E22" s="212">
        <v>0</v>
      </c>
      <c r="F22" s="212">
        <v>0</v>
      </c>
      <c r="G22" s="212">
        <v>0</v>
      </c>
      <c r="H22" s="213">
        <v>0</v>
      </c>
      <c r="I22" s="214">
        <f t="shared" si="0"/>
        <v>0</v>
      </c>
    </row>
    <row r="23" spans="1:9" x14ac:dyDescent="0.25">
      <c r="A23" s="5">
        <v>39295</v>
      </c>
      <c r="B23" s="212">
        <v>0</v>
      </c>
      <c r="C23" s="212">
        <v>0</v>
      </c>
      <c r="D23" s="212">
        <v>0</v>
      </c>
      <c r="E23" s="212">
        <v>0</v>
      </c>
      <c r="F23" s="212">
        <v>0</v>
      </c>
      <c r="G23" s="212">
        <v>0</v>
      </c>
      <c r="H23" s="213">
        <v>0</v>
      </c>
      <c r="I23" s="214">
        <f t="shared" si="0"/>
        <v>0</v>
      </c>
    </row>
    <row r="24" spans="1:9" x14ac:dyDescent="0.25">
      <c r="A24" s="5">
        <v>39326</v>
      </c>
      <c r="B24" s="212">
        <v>0</v>
      </c>
      <c r="C24" s="212">
        <v>0</v>
      </c>
      <c r="D24" s="212">
        <v>0</v>
      </c>
      <c r="E24" s="212">
        <v>0</v>
      </c>
      <c r="F24" s="212">
        <v>0</v>
      </c>
      <c r="G24" s="212">
        <v>0</v>
      </c>
      <c r="H24" s="213">
        <v>0</v>
      </c>
      <c r="I24" s="214">
        <f t="shared" si="0"/>
        <v>0</v>
      </c>
    </row>
    <row r="25" spans="1:9" x14ac:dyDescent="0.25">
      <c r="A25" s="5">
        <v>39356</v>
      </c>
      <c r="B25" s="212">
        <v>0</v>
      </c>
      <c r="C25" s="212">
        <v>0</v>
      </c>
      <c r="D25" s="212">
        <v>0</v>
      </c>
      <c r="E25" s="212">
        <v>0</v>
      </c>
      <c r="F25" s="212">
        <v>0</v>
      </c>
      <c r="G25" s="212">
        <v>0</v>
      </c>
      <c r="H25" s="213">
        <v>0</v>
      </c>
      <c r="I25" s="214">
        <f t="shared" si="0"/>
        <v>0</v>
      </c>
    </row>
    <row r="26" spans="1:9" x14ac:dyDescent="0.25">
      <c r="A26" s="5">
        <v>39387</v>
      </c>
      <c r="B26" s="212">
        <v>0</v>
      </c>
      <c r="C26" s="212">
        <v>0</v>
      </c>
      <c r="D26" s="212">
        <v>0</v>
      </c>
      <c r="E26" s="212">
        <v>0</v>
      </c>
      <c r="F26" s="212">
        <v>0</v>
      </c>
      <c r="G26" s="212">
        <v>0</v>
      </c>
      <c r="H26" s="213">
        <v>0</v>
      </c>
      <c r="I26" s="214">
        <f t="shared" si="0"/>
        <v>0</v>
      </c>
    </row>
    <row r="27" spans="1:9" x14ac:dyDescent="0.25">
      <c r="A27" s="5">
        <v>39417</v>
      </c>
      <c r="B27" s="212">
        <v>0</v>
      </c>
      <c r="C27" s="212">
        <v>0</v>
      </c>
      <c r="D27" s="212">
        <v>335000</v>
      </c>
      <c r="E27" s="212">
        <v>0</v>
      </c>
      <c r="F27" s="212">
        <v>0</v>
      </c>
      <c r="G27" s="212">
        <v>0</v>
      </c>
      <c r="H27" s="213">
        <v>270000</v>
      </c>
      <c r="I27" s="214">
        <f t="shared" si="0"/>
        <v>605000</v>
      </c>
    </row>
    <row r="28" spans="1:9" x14ac:dyDescent="0.25">
      <c r="A28" s="5">
        <v>39448</v>
      </c>
      <c r="B28" s="212">
        <v>0</v>
      </c>
      <c r="C28" s="212">
        <v>0</v>
      </c>
      <c r="D28" s="212">
        <v>0</v>
      </c>
      <c r="E28" s="212">
        <v>0</v>
      </c>
      <c r="F28" s="212">
        <v>0</v>
      </c>
      <c r="G28" s="212">
        <v>0</v>
      </c>
      <c r="H28" s="212">
        <v>0</v>
      </c>
      <c r="I28" s="214">
        <f t="shared" si="0"/>
        <v>0</v>
      </c>
    </row>
    <row r="29" spans="1:9" x14ac:dyDescent="0.25">
      <c r="A29" s="5">
        <v>39479</v>
      </c>
      <c r="B29" s="212">
        <v>0</v>
      </c>
      <c r="C29" s="212">
        <v>0</v>
      </c>
      <c r="D29" s="212">
        <v>0</v>
      </c>
      <c r="E29" s="212">
        <v>0</v>
      </c>
      <c r="F29" s="212">
        <v>0</v>
      </c>
      <c r="G29" s="212">
        <v>0</v>
      </c>
      <c r="H29" s="212">
        <v>0</v>
      </c>
      <c r="I29" s="214">
        <f t="shared" si="0"/>
        <v>0</v>
      </c>
    </row>
    <row r="30" spans="1:9" x14ac:dyDescent="0.25">
      <c r="A30" s="5">
        <v>39508</v>
      </c>
      <c r="B30" s="212">
        <v>0</v>
      </c>
      <c r="C30" s="212">
        <v>0</v>
      </c>
      <c r="D30" s="212">
        <v>0</v>
      </c>
      <c r="E30" s="212">
        <v>0</v>
      </c>
      <c r="F30" s="212">
        <v>0</v>
      </c>
      <c r="G30" s="212">
        <v>0</v>
      </c>
      <c r="H30" s="212">
        <v>0</v>
      </c>
      <c r="I30" s="214">
        <f t="shared" si="0"/>
        <v>0</v>
      </c>
    </row>
    <row r="31" spans="1:9" x14ac:dyDescent="0.25">
      <c r="A31" s="5">
        <v>39539</v>
      </c>
      <c r="B31" s="212">
        <v>0</v>
      </c>
      <c r="C31" s="212">
        <v>0</v>
      </c>
      <c r="D31" s="212">
        <v>0</v>
      </c>
      <c r="E31" s="212">
        <v>0</v>
      </c>
      <c r="F31" s="212">
        <v>0</v>
      </c>
      <c r="G31" s="212">
        <v>0</v>
      </c>
      <c r="H31" s="212">
        <v>0</v>
      </c>
      <c r="I31" s="214">
        <f t="shared" si="0"/>
        <v>0</v>
      </c>
    </row>
    <row r="32" spans="1:9" x14ac:dyDescent="0.25">
      <c r="A32" s="5">
        <v>39569</v>
      </c>
      <c r="B32" s="212">
        <v>0</v>
      </c>
      <c r="C32" s="212">
        <v>0</v>
      </c>
      <c r="D32" s="212">
        <v>0</v>
      </c>
      <c r="E32" s="212">
        <v>0</v>
      </c>
      <c r="F32" s="212">
        <v>0</v>
      </c>
      <c r="G32" s="212">
        <v>0</v>
      </c>
      <c r="H32" s="212">
        <v>0</v>
      </c>
      <c r="I32" s="214">
        <f t="shared" si="0"/>
        <v>0</v>
      </c>
    </row>
    <row r="33" spans="1:9" x14ac:dyDescent="0.25">
      <c r="A33" s="5">
        <v>39600</v>
      </c>
      <c r="B33" s="212">
        <v>0</v>
      </c>
      <c r="C33" s="212">
        <v>0</v>
      </c>
      <c r="D33" s="212">
        <v>0</v>
      </c>
      <c r="E33" s="212">
        <v>0</v>
      </c>
      <c r="F33" s="212">
        <v>0</v>
      </c>
      <c r="G33" s="212">
        <v>0</v>
      </c>
      <c r="H33" s="213">
        <v>625000</v>
      </c>
      <c r="I33" s="214">
        <f t="shared" si="0"/>
        <v>625000</v>
      </c>
    </row>
    <row r="34" spans="1:9" x14ac:dyDescent="0.25">
      <c r="A34" s="5">
        <v>39630</v>
      </c>
      <c r="B34" s="212">
        <v>0</v>
      </c>
      <c r="C34" s="212">
        <v>0</v>
      </c>
      <c r="D34" s="212">
        <v>0</v>
      </c>
      <c r="E34" s="212">
        <v>0</v>
      </c>
      <c r="F34" s="212">
        <v>0</v>
      </c>
      <c r="G34" s="212">
        <v>0</v>
      </c>
      <c r="H34" s="212">
        <v>0</v>
      </c>
      <c r="I34" s="214">
        <f t="shared" si="0"/>
        <v>0</v>
      </c>
    </row>
    <row r="35" spans="1:9" x14ac:dyDescent="0.25">
      <c r="A35" s="5">
        <v>39661</v>
      </c>
      <c r="B35" s="212">
        <v>0</v>
      </c>
      <c r="C35" s="212">
        <v>0</v>
      </c>
      <c r="D35" s="212">
        <v>0</v>
      </c>
      <c r="E35" s="212">
        <v>0</v>
      </c>
      <c r="F35" s="212">
        <v>0</v>
      </c>
      <c r="G35" s="212">
        <v>0</v>
      </c>
      <c r="H35" s="212">
        <v>0</v>
      </c>
      <c r="I35" s="214">
        <f t="shared" si="0"/>
        <v>0</v>
      </c>
    </row>
    <row r="36" spans="1:9" x14ac:dyDescent="0.25">
      <c r="A36" s="5">
        <v>39692</v>
      </c>
      <c r="B36" s="212">
        <v>0</v>
      </c>
      <c r="C36" s="212">
        <v>0</v>
      </c>
      <c r="D36" s="212">
        <v>0</v>
      </c>
      <c r="E36" s="212">
        <v>0</v>
      </c>
      <c r="F36" s="212">
        <v>0</v>
      </c>
      <c r="G36" s="212">
        <v>0</v>
      </c>
      <c r="H36" s="212">
        <v>0</v>
      </c>
      <c r="I36" s="214">
        <f t="shared" si="0"/>
        <v>0</v>
      </c>
    </row>
    <row r="37" spans="1:9" x14ac:dyDescent="0.25">
      <c r="A37" s="5">
        <v>39722</v>
      </c>
      <c r="B37" s="212">
        <v>0</v>
      </c>
      <c r="C37" s="212">
        <v>0</v>
      </c>
      <c r="D37" s="212">
        <v>0</v>
      </c>
      <c r="E37" s="212">
        <v>0</v>
      </c>
      <c r="F37" s="212">
        <v>0</v>
      </c>
      <c r="G37" s="212">
        <v>0</v>
      </c>
      <c r="H37" s="212">
        <v>0</v>
      </c>
      <c r="I37" s="214">
        <f t="shared" si="0"/>
        <v>0</v>
      </c>
    </row>
    <row r="38" spans="1:9" x14ac:dyDescent="0.25">
      <c r="A38" s="5">
        <v>39753</v>
      </c>
      <c r="B38" s="212">
        <v>0</v>
      </c>
      <c r="C38" s="212">
        <v>0</v>
      </c>
      <c r="D38" s="212">
        <v>0</v>
      </c>
      <c r="E38" s="212">
        <v>0</v>
      </c>
      <c r="F38" s="212">
        <v>0</v>
      </c>
      <c r="G38" s="212">
        <v>0</v>
      </c>
      <c r="H38" s="212">
        <v>0</v>
      </c>
      <c r="I38" s="214">
        <f t="shared" si="0"/>
        <v>0</v>
      </c>
    </row>
    <row r="39" spans="1:9" x14ac:dyDescent="0.25">
      <c r="A39" s="5">
        <v>39783</v>
      </c>
      <c r="B39" s="212">
        <v>0</v>
      </c>
      <c r="C39" s="212">
        <v>0</v>
      </c>
      <c r="D39" s="212">
        <v>0</v>
      </c>
      <c r="E39" s="212">
        <v>0</v>
      </c>
      <c r="F39" s="212">
        <v>0</v>
      </c>
      <c r="G39" s="212">
        <v>0</v>
      </c>
      <c r="H39" s="213">
        <v>305000</v>
      </c>
      <c r="I39" s="214">
        <f t="shared" si="0"/>
        <v>305000</v>
      </c>
    </row>
    <row r="40" spans="1:9" x14ac:dyDescent="0.25">
      <c r="A40" s="5">
        <v>39814</v>
      </c>
      <c r="B40" s="212">
        <v>0</v>
      </c>
      <c r="C40" s="212">
        <v>0</v>
      </c>
      <c r="D40" s="212">
        <v>0</v>
      </c>
      <c r="E40" s="212">
        <v>0</v>
      </c>
      <c r="F40" s="212">
        <v>0</v>
      </c>
      <c r="G40" s="212">
        <v>0</v>
      </c>
      <c r="H40" s="213">
        <v>0</v>
      </c>
      <c r="I40" s="214">
        <f t="shared" si="0"/>
        <v>0</v>
      </c>
    </row>
    <row r="41" spans="1:9" x14ac:dyDescent="0.25">
      <c r="A41" s="5">
        <v>39845</v>
      </c>
      <c r="B41" s="212">
        <v>0</v>
      </c>
      <c r="C41" s="212">
        <v>0</v>
      </c>
      <c r="D41" s="212">
        <v>0</v>
      </c>
      <c r="E41" s="212">
        <v>0</v>
      </c>
      <c r="F41" s="212">
        <v>0</v>
      </c>
      <c r="G41" s="212">
        <v>0</v>
      </c>
      <c r="H41" s="213">
        <v>0</v>
      </c>
      <c r="I41" s="214">
        <f t="shared" si="0"/>
        <v>0</v>
      </c>
    </row>
    <row r="42" spans="1:9" x14ac:dyDescent="0.25">
      <c r="A42" s="5">
        <v>39873</v>
      </c>
      <c r="B42" s="212">
        <v>0</v>
      </c>
      <c r="C42" s="212">
        <v>0</v>
      </c>
      <c r="D42" s="212">
        <v>0</v>
      </c>
      <c r="E42" s="212">
        <v>0</v>
      </c>
      <c r="F42" s="212">
        <v>0</v>
      </c>
      <c r="G42" s="212">
        <v>0</v>
      </c>
      <c r="H42" s="213">
        <v>0</v>
      </c>
      <c r="I42" s="214">
        <f t="shared" si="0"/>
        <v>0</v>
      </c>
    </row>
    <row r="43" spans="1:9" x14ac:dyDescent="0.25">
      <c r="A43" s="5">
        <v>39904</v>
      </c>
      <c r="B43" s="212">
        <v>0</v>
      </c>
      <c r="C43" s="212">
        <v>0</v>
      </c>
      <c r="D43" s="212">
        <v>0</v>
      </c>
      <c r="E43" s="212">
        <v>0</v>
      </c>
      <c r="F43" s="212">
        <v>0</v>
      </c>
      <c r="G43" s="212">
        <v>0</v>
      </c>
      <c r="H43" s="213">
        <v>0</v>
      </c>
      <c r="I43" s="214">
        <f t="shared" si="0"/>
        <v>0</v>
      </c>
    </row>
    <row r="44" spans="1:9" x14ac:dyDescent="0.25">
      <c r="A44" s="5">
        <v>39934</v>
      </c>
      <c r="B44" s="212">
        <v>0</v>
      </c>
      <c r="C44" s="212">
        <v>0</v>
      </c>
      <c r="D44" s="212">
        <v>0</v>
      </c>
      <c r="E44" s="212">
        <v>0</v>
      </c>
      <c r="F44" s="212">
        <v>0</v>
      </c>
      <c r="G44" s="212">
        <v>0</v>
      </c>
      <c r="H44" s="213">
        <v>215000</v>
      </c>
      <c r="I44" s="214">
        <f t="shared" si="0"/>
        <v>215000</v>
      </c>
    </row>
    <row r="45" spans="1:9" x14ac:dyDescent="0.25">
      <c r="A45" s="5">
        <v>39965</v>
      </c>
      <c r="B45" s="212">
        <v>0</v>
      </c>
      <c r="C45" s="212">
        <v>0</v>
      </c>
      <c r="D45" s="212">
        <v>0</v>
      </c>
      <c r="E45" s="212">
        <v>0</v>
      </c>
      <c r="F45" s="212">
        <v>0</v>
      </c>
      <c r="G45" s="212">
        <v>0</v>
      </c>
      <c r="H45" s="212">
        <v>0</v>
      </c>
      <c r="I45" s="214">
        <f t="shared" si="0"/>
        <v>0</v>
      </c>
    </row>
    <row r="46" spans="1:9" x14ac:dyDescent="0.25">
      <c r="A46" s="5">
        <v>39995</v>
      </c>
      <c r="B46" s="212">
        <v>0</v>
      </c>
      <c r="C46" s="212">
        <v>0</v>
      </c>
      <c r="D46" s="212">
        <v>0</v>
      </c>
      <c r="E46" s="212">
        <v>0</v>
      </c>
      <c r="F46" s="212">
        <v>0</v>
      </c>
      <c r="G46" s="212">
        <v>0</v>
      </c>
      <c r="H46" s="212">
        <v>0</v>
      </c>
      <c r="I46" s="214">
        <f t="shared" si="0"/>
        <v>0</v>
      </c>
    </row>
    <row r="47" spans="1:9" x14ac:dyDescent="0.25">
      <c r="A47" s="5">
        <v>40026</v>
      </c>
      <c r="B47" s="212">
        <v>0</v>
      </c>
      <c r="C47" s="212">
        <v>0</v>
      </c>
      <c r="D47" s="212">
        <v>0</v>
      </c>
      <c r="E47" s="212">
        <v>0</v>
      </c>
      <c r="F47" s="212">
        <v>0</v>
      </c>
      <c r="G47" s="212">
        <v>0</v>
      </c>
      <c r="H47" s="213">
        <v>0</v>
      </c>
      <c r="I47" s="214">
        <f t="shared" si="0"/>
        <v>0</v>
      </c>
    </row>
    <row r="48" spans="1:9" x14ac:dyDescent="0.25">
      <c r="A48" s="5">
        <v>40057</v>
      </c>
      <c r="B48" s="212">
        <v>0</v>
      </c>
      <c r="C48" s="212">
        <v>0</v>
      </c>
      <c r="D48" s="212">
        <v>0</v>
      </c>
      <c r="E48" s="212">
        <v>0</v>
      </c>
      <c r="F48" s="212">
        <v>0</v>
      </c>
      <c r="G48" s="212">
        <v>0</v>
      </c>
      <c r="H48" s="212">
        <v>0</v>
      </c>
      <c r="I48" s="214">
        <f t="shared" si="0"/>
        <v>0</v>
      </c>
    </row>
    <row r="49" spans="1:9" x14ac:dyDescent="0.25">
      <c r="A49" s="5">
        <v>40087</v>
      </c>
      <c r="B49" s="212">
        <v>0</v>
      </c>
      <c r="C49" s="212">
        <v>0</v>
      </c>
      <c r="D49" s="212">
        <v>0</v>
      </c>
      <c r="E49" s="212">
        <v>0</v>
      </c>
      <c r="F49" s="212">
        <v>0</v>
      </c>
      <c r="G49" s="212">
        <v>0</v>
      </c>
      <c r="H49" s="212">
        <v>0</v>
      </c>
      <c r="I49" s="214">
        <f t="shared" si="0"/>
        <v>0</v>
      </c>
    </row>
    <row r="50" spans="1:9" x14ac:dyDescent="0.25">
      <c r="A50" s="5">
        <v>40118</v>
      </c>
      <c r="B50" s="212">
        <v>0</v>
      </c>
      <c r="C50" s="212">
        <v>0</v>
      </c>
      <c r="D50" s="212">
        <v>0</v>
      </c>
      <c r="E50" s="212">
        <v>0</v>
      </c>
      <c r="F50" s="212">
        <v>0</v>
      </c>
      <c r="G50" s="212">
        <v>0</v>
      </c>
      <c r="H50" s="213">
        <v>0</v>
      </c>
      <c r="I50" s="214">
        <f t="shared" si="0"/>
        <v>0</v>
      </c>
    </row>
    <row r="51" spans="1:9" x14ac:dyDescent="0.25">
      <c r="A51" s="5">
        <v>40148</v>
      </c>
      <c r="B51" s="212">
        <v>0</v>
      </c>
      <c r="C51" s="212">
        <v>0</v>
      </c>
      <c r="D51" s="212">
        <v>0</v>
      </c>
      <c r="E51" s="212">
        <v>0</v>
      </c>
      <c r="F51" s="212">
        <v>0</v>
      </c>
      <c r="G51" s="212">
        <v>0</v>
      </c>
      <c r="H51" s="213">
        <v>510000</v>
      </c>
      <c r="I51" s="214">
        <f t="shared" si="0"/>
        <v>510000</v>
      </c>
    </row>
    <row r="52" spans="1:9" x14ac:dyDescent="0.25">
      <c r="A52" s="5">
        <v>40179</v>
      </c>
      <c r="B52" s="212">
        <v>0</v>
      </c>
      <c r="C52" s="212">
        <v>0</v>
      </c>
      <c r="D52" s="212">
        <v>0</v>
      </c>
      <c r="E52" s="212">
        <v>0</v>
      </c>
      <c r="F52" s="212">
        <v>0</v>
      </c>
      <c r="G52" s="212">
        <v>0</v>
      </c>
      <c r="H52" s="213">
        <v>0</v>
      </c>
      <c r="I52" s="214">
        <f t="shared" si="0"/>
        <v>0</v>
      </c>
    </row>
    <row r="53" spans="1:9" x14ac:dyDescent="0.25">
      <c r="A53" s="5">
        <v>40330</v>
      </c>
      <c r="B53" s="212"/>
      <c r="C53" s="212"/>
      <c r="D53" s="212"/>
      <c r="E53" s="212"/>
      <c r="F53" s="212"/>
      <c r="G53" s="212"/>
      <c r="H53" s="213">
        <v>340000</v>
      </c>
      <c r="I53" s="214">
        <f t="shared" si="0"/>
        <v>340000</v>
      </c>
    </row>
    <row r="54" spans="1:9" x14ac:dyDescent="0.25">
      <c r="A54" s="5" t="s">
        <v>870</v>
      </c>
      <c r="B54" s="212"/>
      <c r="C54" s="212"/>
      <c r="D54" s="212"/>
      <c r="E54" s="212"/>
      <c r="F54" s="212"/>
      <c r="G54" s="212"/>
      <c r="H54" s="213">
        <v>4550000</v>
      </c>
      <c r="I54" s="214">
        <f t="shared" si="0"/>
        <v>4550000</v>
      </c>
    </row>
    <row r="55" spans="1:9" x14ac:dyDescent="0.25">
      <c r="A55" s="5"/>
      <c r="B55" s="212"/>
      <c r="C55" s="212"/>
      <c r="D55" s="212"/>
      <c r="E55" s="212"/>
      <c r="F55" s="212"/>
      <c r="G55" s="212"/>
      <c r="H55" s="213"/>
      <c r="I55" s="214">
        <f t="shared" si="0"/>
        <v>0</v>
      </c>
    </row>
    <row r="56" spans="1:9" x14ac:dyDescent="0.25">
      <c r="A56" s="5"/>
      <c r="B56" s="212"/>
      <c r="C56" s="212"/>
      <c r="D56" s="212"/>
      <c r="E56" s="212"/>
      <c r="F56" s="212"/>
      <c r="G56" s="212"/>
      <c r="H56" s="213"/>
      <c r="I56" s="214">
        <f t="shared" si="0"/>
        <v>0</v>
      </c>
    </row>
    <row r="57" spans="1:9" x14ac:dyDescent="0.25">
      <c r="A57" s="5"/>
      <c r="B57" s="212"/>
      <c r="C57" s="212"/>
      <c r="D57" s="212"/>
      <c r="E57" s="212"/>
      <c r="F57" s="212"/>
      <c r="G57" s="212"/>
      <c r="H57" s="213"/>
      <c r="I57" s="214">
        <f t="shared" si="0"/>
        <v>0</v>
      </c>
    </row>
    <row r="58" spans="1:9" x14ac:dyDescent="0.25">
      <c r="A58" s="5"/>
      <c r="B58" s="212"/>
      <c r="C58" s="212"/>
      <c r="D58" s="212"/>
      <c r="E58" s="212"/>
      <c r="F58" s="212"/>
      <c r="G58" s="212"/>
      <c r="H58" s="213"/>
      <c r="I58" s="214">
        <f t="shared" si="0"/>
        <v>0</v>
      </c>
    </row>
    <row r="59" spans="1:9" x14ac:dyDescent="0.25">
      <c r="A59" s="179" t="s">
        <v>46</v>
      </c>
      <c r="B59" s="215">
        <f t="shared" ref="B59:G59" si="1">SUM(B12:B58)</f>
        <v>1080000</v>
      </c>
      <c r="C59" s="215">
        <f t="shared" si="1"/>
        <v>3290000</v>
      </c>
      <c r="D59" s="215">
        <f t="shared" si="1"/>
        <v>8015000</v>
      </c>
      <c r="E59" s="215">
        <f t="shared" si="1"/>
        <v>0</v>
      </c>
      <c r="F59" s="215">
        <f t="shared" si="1"/>
        <v>1295000</v>
      </c>
      <c r="G59" s="215">
        <f t="shared" si="1"/>
        <v>375000</v>
      </c>
      <c r="H59" s="216">
        <f>SUM(H12:H58)</f>
        <v>19070000</v>
      </c>
      <c r="I59" s="215">
        <f>SUM(B59:H59)</f>
        <v>33125000</v>
      </c>
    </row>
    <row r="60" spans="1:9" x14ac:dyDescent="0.25">
      <c r="A60" s="4" t="s">
        <v>110</v>
      </c>
      <c r="B60" s="212">
        <f t="shared" ref="B60:H60" si="2">B8-B59</f>
        <v>0</v>
      </c>
      <c r="C60" s="212">
        <f t="shared" si="2"/>
        <v>0</v>
      </c>
      <c r="D60" s="212">
        <f t="shared" si="2"/>
        <v>0</v>
      </c>
      <c r="E60" s="212">
        <f t="shared" si="2"/>
        <v>0</v>
      </c>
      <c r="F60" s="212">
        <f t="shared" si="2"/>
        <v>0</v>
      </c>
      <c r="G60" s="212">
        <f t="shared" si="2"/>
        <v>0</v>
      </c>
      <c r="H60" s="213">
        <f t="shared" si="2"/>
        <v>0</v>
      </c>
      <c r="I60" s="212">
        <f>SUM(B60:H60)</f>
        <v>0</v>
      </c>
    </row>
    <row r="61" spans="1:9" x14ac:dyDescent="0.25">
      <c r="B61" s="212"/>
      <c r="C61" s="212"/>
      <c r="D61" s="212"/>
      <c r="E61" s="212"/>
      <c r="F61" s="212"/>
      <c r="G61" s="212"/>
      <c r="H61" s="212"/>
      <c r="I61" s="214"/>
    </row>
    <row r="62" spans="1:9" x14ac:dyDescent="0.25">
      <c r="A62" s="3"/>
      <c r="B62" s="221" t="s">
        <v>219</v>
      </c>
      <c r="C62" s="212">
        <f>SUM(B60:D60)</f>
        <v>0</v>
      </c>
      <c r="D62" s="212"/>
      <c r="E62" s="221" t="s">
        <v>220</v>
      </c>
      <c r="G62" s="212">
        <f>SUM(E60:H60)</f>
        <v>0</v>
      </c>
      <c r="H62" s="212"/>
      <c r="I62" s="214"/>
    </row>
    <row r="63" spans="1:9" x14ac:dyDescent="0.25">
      <c r="A63" s="3"/>
      <c r="C63" s="212"/>
      <c r="D63" s="212"/>
      <c r="E63" s="212"/>
      <c r="F63" s="212"/>
      <c r="G63" s="212"/>
      <c r="H63" s="212"/>
      <c r="I63" s="214"/>
    </row>
    <row r="64" spans="1:9" x14ac:dyDescent="0.25">
      <c r="A64" s="227" t="s">
        <v>256</v>
      </c>
      <c r="C64" s="212"/>
      <c r="D64" s="212"/>
      <c r="E64" s="212"/>
      <c r="F64" s="212"/>
      <c r="G64" s="212"/>
      <c r="H64" s="212"/>
      <c r="I64" s="214"/>
    </row>
    <row r="65" spans="1:11" x14ac:dyDescent="0.25">
      <c r="A65" s="3"/>
      <c r="C65" s="212"/>
      <c r="D65" s="212"/>
      <c r="E65" s="212"/>
      <c r="F65" s="212"/>
      <c r="G65" s="212"/>
      <c r="H65" s="212"/>
      <c r="I65" s="214"/>
    </row>
    <row r="66" spans="1:11" x14ac:dyDescent="0.25">
      <c r="A66" s="3"/>
      <c r="B66" s="177"/>
      <c r="C66" s="122"/>
      <c r="D66" s="43"/>
      <c r="E66" s="122"/>
      <c r="H66" s="212"/>
      <c r="I66" s="212"/>
      <c r="J66" s="212"/>
      <c r="K66" s="214"/>
    </row>
    <row r="67" spans="1:11" s="124" customFormat="1" x14ac:dyDescent="0.25">
      <c r="I67" s="35"/>
      <c r="J67" s="35"/>
      <c r="K67" s="35"/>
    </row>
    <row r="68" spans="1:11" s="124" customFormat="1" x14ac:dyDescent="0.25">
      <c r="D68" s="233"/>
      <c r="H68" s="35"/>
      <c r="I68" s="35"/>
      <c r="J68" s="35"/>
      <c r="K68" s="35"/>
    </row>
    <row r="69" spans="1:11" x14ac:dyDescent="0.25">
      <c r="A69" s="3"/>
      <c r="B69" s="224"/>
      <c r="C69" s="229"/>
      <c r="D69" s="43"/>
      <c r="E69" s="229"/>
      <c r="H69" s="212"/>
      <c r="I69" s="212"/>
      <c r="J69" s="212"/>
      <c r="K69" s="214"/>
    </row>
    <row r="70" spans="1:11" x14ac:dyDescent="0.25">
      <c r="A70" s="3"/>
      <c r="B70" s="124"/>
      <c r="C70" s="124"/>
      <c r="D70" s="124"/>
      <c r="E70" s="124"/>
      <c r="F70" s="124"/>
      <c r="G70" s="124"/>
      <c r="H70" s="124"/>
      <c r="I70" s="124"/>
      <c r="J70" s="212"/>
      <c r="K70" s="214"/>
    </row>
    <row r="71" spans="1:11" x14ac:dyDescent="0.25">
      <c r="A71" s="3"/>
      <c r="B71" s="173"/>
      <c r="C71" s="122"/>
      <c r="D71" s="43"/>
      <c r="E71" s="122"/>
      <c r="F71" s="173"/>
      <c r="H71" s="212"/>
      <c r="I71" s="212"/>
      <c r="J71" s="212"/>
      <c r="K71" s="214"/>
    </row>
    <row r="72" spans="1:11" x14ac:dyDescent="0.25">
      <c r="A72" s="3"/>
      <c r="B72" s="212"/>
      <c r="C72" s="212"/>
      <c r="D72" s="212"/>
      <c r="E72" s="212"/>
      <c r="F72" s="212"/>
      <c r="G72" s="212"/>
      <c r="H72" s="212"/>
      <c r="I72" s="214"/>
    </row>
    <row r="73" spans="1:11" x14ac:dyDescent="0.25">
      <c r="A73" s="3"/>
      <c r="B73" s="212"/>
      <c r="C73" s="212"/>
      <c r="D73" s="212"/>
      <c r="E73" s="212"/>
      <c r="F73" s="212"/>
      <c r="G73" s="212"/>
      <c r="H73" s="212"/>
      <c r="I73" s="214"/>
    </row>
    <row r="74" spans="1:11" x14ac:dyDescent="0.25">
      <c r="A74" s="3"/>
      <c r="B74" s="212"/>
      <c r="C74" s="212"/>
      <c r="D74" s="212"/>
      <c r="E74" s="212"/>
      <c r="F74" s="212"/>
      <c r="G74" s="212"/>
      <c r="H74" s="212"/>
      <c r="I74" s="214"/>
    </row>
    <row r="75" spans="1:11" x14ac:dyDescent="0.25">
      <c r="A75" s="3"/>
      <c r="B75" s="212"/>
      <c r="C75" s="212"/>
      <c r="D75" s="212"/>
      <c r="E75" s="212"/>
      <c r="F75" s="212"/>
      <c r="G75" s="212"/>
      <c r="H75" s="212"/>
      <c r="I75" s="214"/>
    </row>
    <row r="76" spans="1:11" x14ac:dyDescent="0.25">
      <c r="A76" s="3"/>
      <c r="B76" s="212"/>
      <c r="C76" s="212"/>
      <c r="D76" s="212"/>
      <c r="E76" s="212"/>
      <c r="F76" s="212"/>
      <c r="G76" s="212"/>
      <c r="H76" s="212"/>
      <c r="I76" s="214"/>
    </row>
    <row r="77" spans="1:11" x14ac:dyDescent="0.25">
      <c r="A77" s="3"/>
      <c r="B77" s="212"/>
      <c r="C77" s="212"/>
      <c r="D77" s="212"/>
      <c r="E77" s="212"/>
      <c r="F77" s="212"/>
      <c r="G77" s="212"/>
      <c r="H77" s="212"/>
      <c r="I77" s="214"/>
    </row>
    <row r="78" spans="1:11" x14ac:dyDescent="0.25">
      <c r="A78" s="3"/>
      <c r="B78" s="212"/>
      <c r="C78" s="212"/>
      <c r="D78" s="212"/>
      <c r="E78" s="212"/>
      <c r="F78" s="212"/>
      <c r="G78" s="212"/>
      <c r="H78" s="212"/>
      <c r="I78" s="214"/>
    </row>
    <row r="79" spans="1:11" x14ac:dyDescent="0.25">
      <c r="A79" s="3"/>
      <c r="B79" s="212"/>
      <c r="C79" s="212"/>
      <c r="D79" s="212"/>
      <c r="E79" s="212"/>
      <c r="F79" s="212"/>
      <c r="G79" s="212"/>
      <c r="H79" s="212"/>
      <c r="I79" s="214"/>
    </row>
    <row r="80" spans="1:11" x14ac:dyDescent="0.25">
      <c r="A80" s="3"/>
      <c r="B80" s="212"/>
      <c r="C80" s="212"/>
      <c r="D80" s="212"/>
      <c r="E80" s="212"/>
      <c r="F80" s="212"/>
      <c r="G80" s="212"/>
      <c r="H80" s="212"/>
      <c r="I80" s="214"/>
    </row>
    <row r="81" spans="1:12" x14ac:dyDescent="0.25">
      <c r="A81" s="3"/>
      <c r="B81" s="212"/>
      <c r="C81" s="212"/>
      <c r="D81" s="212"/>
      <c r="E81" s="212"/>
      <c r="F81" s="212"/>
      <c r="G81" s="212"/>
      <c r="H81" s="212"/>
      <c r="I81" s="214"/>
    </row>
    <row r="82" spans="1:12" x14ac:dyDescent="0.25">
      <c r="A82" s="3"/>
      <c r="B82" s="212"/>
      <c r="C82" s="212"/>
      <c r="D82" s="212"/>
      <c r="E82" s="212"/>
      <c r="F82" s="212"/>
      <c r="G82" s="212"/>
      <c r="H82" s="212"/>
      <c r="I82" s="214"/>
    </row>
    <row r="83" spans="1:12" x14ac:dyDescent="0.25">
      <c r="A83" s="3"/>
      <c r="B83" s="212"/>
      <c r="C83" s="212"/>
      <c r="D83" s="212"/>
      <c r="E83" s="212"/>
      <c r="F83" s="212"/>
      <c r="G83" s="212"/>
      <c r="H83" s="212"/>
      <c r="I83" s="214"/>
    </row>
    <row r="84" spans="1:12" x14ac:dyDescent="0.25">
      <c r="A84" s="3"/>
      <c r="B84" s="212"/>
      <c r="C84" s="212"/>
      <c r="D84" s="212"/>
      <c r="E84" s="212"/>
      <c r="F84" s="212"/>
      <c r="G84" s="212"/>
      <c r="H84" s="212"/>
      <c r="I84" s="214"/>
    </row>
    <row r="85" spans="1:12" x14ac:dyDescent="0.25">
      <c r="A85" s="3"/>
      <c r="B85" s="212"/>
      <c r="C85" s="212"/>
      <c r="D85" s="212"/>
      <c r="E85" s="212"/>
      <c r="F85" s="212"/>
      <c r="G85" s="212"/>
      <c r="H85" s="212"/>
      <c r="I85" s="214"/>
    </row>
    <row r="86" spans="1:12" x14ac:dyDescent="0.25">
      <c r="A86" s="3"/>
      <c r="B86" s="212"/>
      <c r="C86" s="212"/>
      <c r="D86" s="212"/>
      <c r="E86" s="212"/>
      <c r="F86" s="212"/>
      <c r="G86" s="212"/>
      <c r="H86" s="212"/>
      <c r="I86" s="214"/>
    </row>
    <row r="87" spans="1:12" x14ac:dyDescent="0.25">
      <c r="A87" s="3"/>
      <c r="B87" s="212"/>
      <c r="C87" s="212"/>
      <c r="D87" s="212"/>
      <c r="E87" s="212"/>
      <c r="F87" s="212"/>
      <c r="G87" s="212"/>
      <c r="H87" s="212"/>
      <c r="I87" s="214"/>
    </row>
    <row r="88" spans="1:12" x14ac:dyDescent="0.25">
      <c r="A88" s="3"/>
      <c r="B88" s="212"/>
      <c r="C88" s="212"/>
      <c r="D88" s="212"/>
      <c r="E88" s="212"/>
      <c r="F88" s="212"/>
      <c r="G88" s="212"/>
      <c r="H88" s="212"/>
      <c r="I88" s="214"/>
    </row>
    <row r="89" spans="1:12" x14ac:dyDescent="0.25">
      <c r="A89" s="3"/>
      <c r="B89" s="212"/>
      <c r="C89" s="212"/>
      <c r="D89" s="212"/>
      <c r="E89" s="212"/>
      <c r="F89" s="212"/>
      <c r="G89" s="212"/>
      <c r="H89" s="212"/>
      <c r="I89" s="214"/>
    </row>
    <row r="90" spans="1:12" x14ac:dyDescent="0.25">
      <c r="A90" s="3"/>
      <c r="B90" s="212"/>
      <c r="C90" s="212"/>
      <c r="D90" s="212"/>
      <c r="E90" s="212"/>
      <c r="F90" s="212"/>
      <c r="G90" s="212"/>
      <c r="H90" s="212"/>
      <c r="I90" s="214"/>
    </row>
    <row r="91" spans="1:12" x14ac:dyDescent="0.25">
      <c r="A91" s="3"/>
      <c r="B91" s="212"/>
      <c r="C91" s="212"/>
      <c r="D91" s="212"/>
      <c r="E91" s="212"/>
      <c r="F91" s="212"/>
      <c r="G91" s="212"/>
      <c r="H91" s="212"/>
      <c r="I91" s="214"/>
    </row>
    <row r="92" spans="1:12" x14ac:dyDescent="0.25">
      <c r="A92" s="3"/>
      <c r="B92" s="212"/>
      <c r="C92" s="212"/>
      <c r="D92" s="212"/>
      <c r="E92" s="212"/>
      <c r="F92" s="212"/>
      <c r="G92" s="212"/>
      <c r="H92" s="212"/>
      <c r="I92" s="214"/>
    </row>
    <row r="93" spans="1:12" x14ac:dyDescent="0.25">
      <c r="A93" s="3"/>
      <c r="B93" s="212"/>
      <c r="C93" s="212"/>
      <c r="D93" s="212"/>
      <c r="E93" s="212"/>
      <c r="F93" s="212"/>
      <c r="G93" s="212"/>
      <c r="H93" s="212"/>
      <c r="I93" s="214"/>
    </row>
    <row r="94" spans="1:12" x14ac:dyDescent="0.25">
      <c r="A94" s="3"/>
      <c r="B94" s="212"/>
      <c r="C94" s="212"/>
      <c r="D94" s="212"/>
      <c r="E94" s="212"/>
      <c r="F94" s="212"/>
      <c r="G94" s="212"/>
      <c r="H94" s="212"/>
      <c r="I94" s="214"/>
      <c r="L94" s="3">
        <v>0</v>
      </c>
    </row>
    <row r="95" spans="1:12" x14ac:dyDescent="0.25">
      <c r="A95" s="3"/>
      <c r="B95" s="212"/>
      <c r="C95" s="212"/>
      <c r="D95" s="212"/>
      <c r="E95" s="212"/>
      <c r="F95" s="212"/>
      <c r="G95" s="212"/>
      <c r="H95" s="212"/>
      <c r="I95" s="214"/>
    </row>
    <row r="96" spans="1:12" x14ac:dyDescent="0.25">
      <c r="A96" s="3"/>
      <c r="B96" s="212"/>
      <c r="C96" s="212"/>
      <c r="D96" s="212"/>
      <c r="E96" s="212"/>
      <c r="F96" s="212"/>
      <c r="G96" s="212"/>
      <c r="H96" s="212"/>
      <c r="I96" s="214"/>
    </row>
    <row r="97" spans="1:9" x14ac:dyDescent="0.25">
      <c r="A97" s="3"/>
      <c r="B97" s="212"/>
      <c r="C97" s="212"/>
      <c r="D97" s="212"/>
      <c r="E97" s="212"/>
      <c r="F97" s="212"/>
      <c r="G97" s="212"/>
      <c r="H97" s="212"/>
      <c r="I97" s="214"/>
    </row>
    <row r="98" spans="1:9" x14ac:dyDescent="0.25">
      <c r="A98" s="3"/>
      <c r="B98" s="212"/>
      <c r="C98" s="212"/>
      <c r="D98" s="212"/>
      <c r="E98" s="212"/>
      <c r="F98" s="212"/>
      <c r="G98" s="212"/>
      <c r="H98" s="212"/>
      <c r="I98" s="214"/>
    </row>
    <row r="99" spans="1:9" x14ac:dyDescent="0.25">
      <c r="A99" s="3"/>
      <c r="B99" s="212"/>
      <c r="C99" s="212"/>
      <c r="D99" s="212"/>
      <c r="E99" s="212"/>
      <c r="F99" s="212"/>
      <c r="G99" s="212"/>
      <c r="H99" s="212"/>
      <c r="I99" s="214"/>
    </row>
    <row r="100" spans="1:9" x14ac:dyDescent="0.25">
      <c r="A100" s="3"/>
      <c r="B100" s="212"/>
      <c r="C100" s="212"/>
      <c r="D100" s="212"/>
      <c r="E100" s="212"/>
      <c r="F100" s="212"/>
      <c r="G100" s="212"/>
      <c r="H100" s="212"/>
      <c r="I100" s="214"/>
    </row>
    <row r="101" spans="1:9" x14ac:dyDescent="0.25">
      <c r="A101" s="3"/>
      <c r="B101" s="212"/>
      <c r="C101" s="212"/>
      <c r="D101" s="212"/>
      <c r="E101" s="212"/>
      <c r="F101" s="212"/>
      <c r="G101" s="212"/>
      <c r="H101" s="212"/>
      <c r="I101" s="214"/>
    </row>
    <row r="102" spans="1:9" x14ac:dyDescent="0.25">
      <c r="A102" s="3"/>
      <c r="B102" s="212"/>
      <c r="C102" s="212"/>
      <c r="D102" s="212"/>
      <c r="E102" s="212"/>
      <c r="F102" s="212"/>
      <c r="G102" s="212"/>
      <c r="H102" s="212"/>
      <c r="I102" s="214"/>
    </row>
    <row r="103" spans="1:9" x14ac:dyDescent="0.25">
      <c r="A103" s="3"/>
      <c r="B103" s="212"/>
      <c r="C103" s="212"/>
      <c r="D103" s="212"/>
      <c r="E103" s="212"/>
      <c r="F103" s="212"/>
      <c r="G103" s="212"/>
      <c r="H103" s="212"/>
      <c r="I103" s="214"/>
    </row>
    <row r="104" spans="1:9" x14ac:dyDescent="0.25">
      <c r="A104" s="3"/>
      <c r="B104" s="212"/>
      <c r="C104" s="212"/>
      <c r="D104" s="212"/>
      <c r="E104" s="212"/>
      <c r="F104" s="212"/>
      <c r="G104" s="212"/>
      <c r="H104" s="212"/>
      <c r="I104" s="214"/>
    </row>
    <row r="105" spans="1:9" x14ac:dyDescent="0.25">
      <c r="A105" s="3"/>
      <c r="B105" s="212"/>
      <c r="C105" s="212"/>
      <c r="D105" s="212"/>
      <c r="E105" s="212"/>
      <c r="F105" s="212"/>
      <c r="G105" s="212"/>
      <c r="H105" s="212"/>
      <c r="I105" s="214"/>
    </row>
    <row r="106" spans="1:9" x14ac:dyDescent="0.25">
      <c r="A106" s="3"/>
      <c r="B106" s="212"/>
      <c r="C106" s="212"/>
      <c r="D106" s="212"/>
      <c r="E106" s="212"/>
      <c r="F106" s="212"/>
      <c r="G106" s="212"/>
      <c r="H106" s="212"/>
      <c r="I106" s="214"/>
    </row>
    <row r="107" spans="1:9" x14ac:dyDescent="0.25">
      <c r="A107" s="3"/>
      <c r="B107" s="212"/>
      <c r="C107" s="212"/>
      <c r="D107" s="212"/>
      <c r="E107" s="212"/>
      <c r="F107" s="212"/>
      <c r="G107" s="212"/>
      <c r="H107" s="212"/>
      <c r="I107" s="214"/>
    </row>
    <row r="108" spans="1:9" x14ac:dyDescent="0.25">
      <c r="A108" s="3"/>
      <c r="B108" s="212"/>
      <c r="C108" s="212"/>
      <c r="D108" s="212"/>
      <c r="E108" s="212"/>
      <c r="F108" s="212"/>
      <c r="G108" s="212"/>
      <c r="H108" s="212"/>
      <c r="I108" s="214"/>
    </row>
    <row r="109" spans="1:9" x14ac:dyDescent="0.25">
      <c r="A109" s="3"/>
      <c r="B109" s="212"/>
      <c r="C109" s="212"/>
      <c r="D109" s="212"/>
      <c r="E109" s="212"/>
      <c r="F109" s="212"/>
      <c r="G109" s="212"/>
      <c r="H109" s="212"/>
      <c r="I109" s="214"/>
    </row>
    <row r="110" spans="1:9" x14ac:dyDescent="0.25">
      <c r="A110" s="3"/>
      <c r="B110" s="212"/>
      <c r="C110" s="212"/>
      <c r="D110" s="212"/>
      <c r="E110" s="212"/>
      <c r="F110" s="212"/>
      <c r="G110" s="212"/>
      <c r="H110" s="212"/>
      <c r="I110" s="214"/>
    </row>
    <row r="111" spans="1:9" x14ac:dyDescent="0.25">
      <c r="A111" s="3"/>
      <c r="B111" s="212"/>
      <c r="C111" s="212"/>
      <c r="D111" s="212"/>
      <c r="E111" s="212"/>
      <c r="F111" s="212"/>
      <c r="G111" s="212"/>
      <c r="H111" s="212"/>
      <c r="I111" s="214"/>
    </row>
    <row r="112" spans="1:9" x14ac:dyDescent="0.25">
      <c r="A112" s="3"/>
      <c r="B112" s="212"/>
      <c r="C112" s="212"/>
      <c r="D112" s="212"/>
      <c r="E112" s="212"/>
      <c r="F112" s="212"/>
      <c r="G112" s="212"/>
      <c r="H112" s="212"/>
      <c r="I112" s="214"/>
    </row>
    <row r="113" spans="1:9" x14ac:dyDescent="0.25">
      <c r="A113" s="3"/>
      <c r="B113" s="212"/>
      <c r="C113" s="212"/>
      <c r="D113" s="212"/>
      <c r="E113" s="212"/>
      <c r="F113" s="212"/>
      <c r="G113" s="212"/>
      <c r="H113" s="212"/>
      <c r="I113" s="214"/>
    </row>
    <row r="114" spans="1:9" x14ac:dyDescent="0.25">
      <c r="A114" s="3"/>
      <c r="B114" s="212"/>
      <c r="C114" s="212"/>
      <c r="D114" s="212"/>
      <c r="E114" s="212"/>
      <c r="F114" s="212"/>
      <c r="G114" s="212"/>
      <c r="H114" s="212"/>
      <c r="I114" s="214"/>
    </row>
    <row r="115" spans="1:9" x14ac:dyDescent="0.25">
      <c r="A115" s="3"/>
      <c r="B115" s="212"/>
      <c r="C115" s="212"/>
      <c r="D115" s="212"/>
      <c r="E115" s="212"/>
      <c r="F115" s="212"/>
      <c r="G115" s="212"/>
      <c r="H115" s="212"/>
      <c r="I115" s="214"/>
    </row>
    <row r="116" spans="1:9" x14ac:dyDescent="0.25">
      <c r="A116" s="3"/>
      <c r="B116" s="212"/>
      <c r="C116" s="212"/>
      <c r="D116" s="212"/>
      <c r="E116" s="212"/>
      <c r="F116" s="212"/>
      <c r="G116" s="212"/>
      <c r="H116" s="212"/>
      <c r="I116" s="214"/>
    </row>
    <row r="117" spans="1:9" x14ac:dyDescent="0.25">
      <c r="A117" s="3"/>
      <c r="B117" s="212"/>
      <c r="C117" s="212"/>
      <c r="D117" s="212"/>
      <c r="E117" s="212"/>
      <c r="F117" s="212"/>
      <c r="G117" s="212"/>
      <c r="H117" s="212"/>
      <c r="I117" s="214"/>
    </row>
    <row r="118" spans="1:9" x14ac:dyDescent="0.25">
      <c r="A118" s="3"/>
      <c r="B118" s="212"/>
      <c r="C118" s="212"/>
      <c r="D118" s="212"/>
      <c r="E118" s="212"/>
      <c r="F118" s="212"/>
      <c r="G118" s="212"/>
      <c r="H118" s="212"/>
      <c r="I118" s="214"/>
    </row>
    <row r="119" spans="1:9" x14ac:dyDescent="0.25">
      <c r="A119" s="3"/>
      <c r="B119" s="212"/>
      <c r="C119" s="212"/>
      <c r="D119" s="212"/>
      <c r="E119" s="212"/>
      <c r="F119" s="212"/>
      <c r="G119" s="212"/>
      <c r="H119" s="212"/>
      <c r="I119" s="214"/>
    </row>
    <row r="120" spans="1:9" x14ac:dyDescent="0.25">
      <c r="A120" s="3"/>
      <c r="B120" s="212"/>
      <c r="C120" s="212"/>
      <c r="D120" s="212"/>
      <c r="E120" s="212"/>
      <c r="F120" s="212"/>
      <c r="G120" s="212"/>
      <c r="H120" s="212"/>
      <c r="I120" s="214"/>
    </row>
    <row r="121" spans="1:9" x14ac:dyDescent="0.25">
      <c r="A121" s="3"/>
      <c r="B121" s="212"/>
      <c r="C121" s="212"/>
      <c r="D121" s="212"/>
      <c r="E121" s="212"/>
      <c r="F121" s="212"/>
      <c r="G121" s="212"/>
      <c r="H121" s="212"/>
      <c r="I121" s="214"/>
    </row>
    <row r="122" spans="1:9" x14ac:dyDescent="0.25">
      <c r="A122" s="3"/>
      <c r="B122" s="212"/>
      <c r="C122" s="212"/>
      <c r="D122" s="212"/>
      <c r="E122" s="212"/>
      <c r="F122" s="212"/>
      <c r="G122" s="212"/>
      <c r="H122" s="212"/>
      <c r="I122" s="214"/>
    </row>
    <row r="123" spans="1:9" x14ac:dyDescent="0.25">
      <c r="A123" s="3"/>
      <c r="B123" s="212"/>
      <c r="C123" s="212"/>
      <c r="D123" s="212"/>
      <c r="E123" s="212"/>
      <c r="F123" s="212"/>
      <c r="G123" s="212"/>
      <c r="H123" s="212"/>
      <c r="I123" s="214"/>
    </row>
    <row r="124" spans="1:9" x14ac:dyDescent="0.25">
      <c r="A124" s="3"/>
      <c r="B124" s="212"/>
      <c r="C124" s="212"/>
      <c r="D124" s="212"/>
      <c r="E124" s="212"/>
      <c r="F124" s="212"/>
      <c r="G124" s="212"/>
      <c r="H124" s="212"/>
      <c r="I124" s="214"/>
    </row>
    <row r="125" spans="1:9" x14ac:dyDescent="0.25">
      <c r="A125" s="3"/>
      <c r="B125" s="212"/>
      <c r="C125" s="212"/>
      <c r="D125" s="212"/>
      <c r="E125" s="212"/>
      <c r="F125" s="212"/>
      <c r="G125" s="212"/>
      <c r="H125" s="212"/>
      <c r="I125" s="214"/>
    </row>
    <row r="126" spans="1:9" x14ac:dyDescent="0.25">
      <c r="A126" s="3"/>
      <c r="B126" s="212"/>
      <c r="C126" s="212"/>
      <c r="D126" s="212"/>
      <c r="E126" s="212"/>
      <c r="F126" s="212"/>
      <c r="G126" s="212"/>
      <c r="H126" s="212"/>
      <c r="I126" s="214"/>
    </row>
    <row r="127" spans="1:9" x14ac:dyDescent="0.25">
      <c r="A127" s="3"/>
      <c r="B127" s="212"/>
      <c r="C127" s="212"/>
      <c r="D127" s="212"/>
      <c r="E127" s="212"/>
      <c r="F127" s="212"/>
      <c r="G127" s="212"/>
      <c r="H127" s="212"/>
      <c r="I127" s="214"/>
    </row>
    <row r="128" spans="1:9" x14ac:dyDescent="0.25">
      <c r="A128" s="3"/>
      <c r="B128" s="35"/>
      <c r="C128" s="35"/>
      <c r="D128" s="35"/>
      <c r="E128" s="35"/>
      <c r="F128" s="35"/>
      <c r="G128" s="35"/>
      <c r="H128" s="35"/>
      <c r="I128" s="19"/>
    </row>
    <row r="129" spans="1:9" x14ac:dyDescent="0.25">
      <c r="A129" s="3"/>
      <c r="B129" s="35"/>
      <c r="C129" s="35"/>
      <c r="D129" s="35"/>
      <c r="E129" s="35"/>
      <c r="F129" s="35"/>
      <c r="G129" s="35"/>
      <c r="H129" s="35"/>
      <c r="I129" s="19"/>
    </row>
    <row r="130" spans="1:9" x14ac:dyDescent="0.25">
      <c r="A130" s="3"/>
      <c r="B130" s="35"/>
      <c r="C130" s="35"/>
      <c r="D130" s="35"/>
      <c r="E130" s="35"/>
      <c r="F130" s="35"/>
      <c r="G130" s="35"/>
      <c r="H130" s="35"/>
      <c r="I130" s="19"/>
    </row>
    <row r="131" spans="1:9" x14ac:dyDescent="0.25">
      <c r="A131" s="3"/>
      <c r="B131" s="35"/>
      <c r="C131" s="35"/>
      <c r="D131" s="35"/>
      <c r="E131" s="35"/>
      <c r="F131" s="35"/>
      <c r="G131" s="35"/>
      <c r="H131" s="35"/>
      <c r="I131" s="19"/>
    </row>
    <row r="132" spans="1:9" x14ac:dyDescent="0.25">
      <c r="A132" s="3"/>
      <c r="B132" s="35"/>
      <c r="C132" s="35"/>
      <c r="D132" s="35"/>
      <c r="E132" s="35"/>
      <c r="F132" s="35"/>
      <c r="G132" s="35"/>
      <c r="H132" s="35"/>
      <c r="I132" s="19"/>
    </row>
    <row r="133" spans="1:9" x14ac:dyDescent="0.25">
      <c r="A133" s="3"/>
      <c r="B133" s="35"/>
      <c r="C133" s="35"/>
      <c r="D133" s="35"/>
      <c r="E133" s="35"/>
      <c r="F133" s="35"/>
      <c r="G133" s="35"/>
      <c r="H133" s="35"/>
      <c r="I133" s="19"/>
    </row>
    <row r="134" spans="1:9" x14ac:dyDescent="0.25">
      <c r="A134" s="3"/>
      <c r="B134" s="35"/>
      <c r="C134" s="35"/>
      <c r="D134" s="35"/>
      <c r="E134" s="35"/>
      <c r="F134" s="35"/>
      <c r="G134" s="35"/>
      <c r="H134" s="35"/>
      <c r="I134" s="19"/>
    </row>
    <row r="135" spans="1:9" x14ac:dyDescent="0.25">
      <c r="A135" s="3"/>
      <c r="B135" s="35"/>
      <c r="C135" s="35"/>
      <c r="D135" s="35"/>
      <c r="E135" s="35"/>
      <c r="F135" s="35"/>
      <c r="G135" s="35"/>
      <c r="H135" s="35"/>
      <c r="I135" s="19"/>
    </row>
    <row r="136" spans="1:9" x14ac:dyDescent="0.25">
      <c r="A136" s="3"/>
      <c r="B136" s="35"/>
      <c r="C136" s="35"/>
      <c r="D136" s="35"/>
      <c r="E136" s="35"/>
      <c r="F136" s="35"/>
      <c r="G136" s="35"/>
      <c r="H136" s="35"/>
      <c r="I136" s="19"/>
    </row>
    <row r="137" spans="1:9" x14ac:dyDescent="0.25">
      <c r="A137" s="3"/>
      <c r="B137" s="35"/>
      <c r="C137" s="35"/>
      <c r="D137" s="35"/>
      <c r="E137" s="35"/>
      <c r="F137" s="35"/>
      <c r="G137" s="35"/>
      <c r="H137" s="35"/>
      <c r="I137" s="19"/>
    </row>
    <row r="138" spans="1:9" x14ac:dyDescent="0.25">
      <c r="A138" s="3"/>
      <c r="B138" s="35"/>
      <c r="C138" s="35"/>
      <c r="D138" s="35"/>
      <c r="E138" s="35"/>
      <c r="F138" s="35"/>
      <c r="G138" s="35"/>
      <c r="H138" s="35"/>
      <c r="I138" s="19"/>
    </row>
    <row r="139" spans="1:9" x14ac:dyDescent="0.25">
      <c r="A139" s="3"/>
      <c r="B139" s="35"/>
      <c r="C139" s="35"/>
      <c r="D139" s="35"/>
      <c r="E139" s="35"/>
      <c r="F139" s="35"/>
      <c r="G139" s="35"/>
      <c r="H139" s="35"/>
      <c r="I139" s="19"/>
    </row>
    <row r="140" spans="1:9" x14ac:dyDescent="0.25">
      <c r="A140" s="3"/>
      <c r="B140" s="35"/>
      <c r="C140" s="35"/>
      <c r="D140" s="35"/>
      <c r="E140" s="35"/>
      <c r="F140" s="35"/>
      <c r="G140" s="35"/>
      <c r="H140" s="35"/>
      <c r="I140" s="19"/>
    </row>
    <row r="141" spans="1:9" x14ac:dyDescent="0.25">
      <c r="A141" s="3"/>
      <c r="B141" s="35"/>
      <c r="C141" s="35"/>
      <c r="D141" s="35"/>
      <c r="E141" s="35"/>
      <c r="F141" s="35"/>
      <c r="G141" s="35"/>
      <c r="H141" s="35"/>
      <c r="I141" s="19"/>
    </row>
    <row r="142" spans="1:9" x14ac:dyDescent="0.25">
      <c r="A142" s="3"/>
      <c r="B142" s="35"/>
      <c r="C142" s="35"/>
      <c r="D142" s="35"/>
      <c r="E142" s="35"/>
      <c r="F142" s="35"/>
      <c r="G142" s="35"/>
      <c r="H142" s="35"/>
      <c r="I142" s="19"/>
    </row>
    <row r="143" spans="1:9" x14ac:dyDescent="0.25">
      <c r="A143" s="3"/>
      <c r="B143" s="35"/>
      <c r="C143" s="35"/>
      <c r="D143" s="35"/>
      <c r="E143" s="35"/>
      <c r="F143" s="35"/>
      <c r="G143" s="35"/>
      <c r="H143" s="35"/>
      <c r="I143" s="19"/>
    </row>
    <row r="144" spans="1:9" x14ac:dyDescent="0.25">
      <c r="A144" s="3"/>
      <c r="B144" s="35"/>
      <c r="C144" s="35"/>
      <c r="D144" s="35"/>
      <c r="E144" s="35"/>
      <c r="F144" s="35"/>
      <c r="G144" s="35"/>
      <c r="H144" s="35"/>
      <c r="I144" s="19"/>
    </row>
    <row r="145" spans="1:9" x14ac:dyDescent="0.25">
      <c r="A145" s="3"/>
      <c r="B145" s="35"/>
      <c r="C145" s="35"/>
      <c r="D145" s="35"/>
      <c r="E145" s="35"/>
      <c r="F145" s="35"/>
      <c r="G145" s="35"/>
      <c r="H145" s="35"/>
      <c r="I145" s="19"/>
    </row>
    <row r="146" spans="1:9" x14ac:dyDescent="0.25">
      <c r="A146" s="3"/>
      <c r="B146" s="35"/>
      <c r="C146" s="35"/>
      <c r="D146" s="35"/>
      <c r="E146" s="35"/>
      <c r="F146" s="35"/>
      <c r="G146" s="35"/>
      <c r="H146" s="35"/>
      <c r="I146" s="19"/>
    </row>
    <row r="147" spans="1:9" x14ac:dyDescent="0.25">
      <c r="A147" s="3"/>
      <c r="B147" s="35"/>
      <c r="C147" s="35"/>
      <c r="D147" s="35"/>
      <c r="E147" s="35"/>
      <c r="F147" s="35"/>
      <c r="G147" s="35"/>
      <c r="H147" s="35"/>
      <c r="I147" s="19"/>
    </row>
    <row r="148" spans="1:9" x14ac:dyDescent="0.25">
      <c r="A148" s="3"/>
      <c r="B148" s="35"/>
      <c r="C148" s="35"/>
      <c r="D148" s="35"/>
      <c r="E148" s="35"/>
      <c r="F148" s="35"/>
      <c r="G148" s="35"/>
      <c r="H148" s="35"/>
      <c r="I148" s="19"/>
    </row>
    <row r="149" spans="1:9" x14ac:dyDescent="0.25">
      <c r="A149" s="3"/>
      <c r="B149" s="35"/>
      <c r="C149" s="35"/>
      <c r="D149" s="35"/>
      <c r="E149" s="35"/>
      <c r="F149" s="35"/>
      <c r="G149" s="35"/>
      <c r="H149" s="35"/>
      <c r="I149" s="19"/>
    </row>
    <row r="150" spans="1:9" x14ac:dyDescent="0.25">
      <c r="A150" s="3"/>
      <c r="B150" s="35"/>
      <c r="C150" s="35"/>
      <c r="D150" s="35"/>
      <c r="E150" s="35"/>
      <c r="F150" s="35"/>
      <c r="G150" s="35"/>
      <c r="H150" s="35"/>
      <c r="I150" s="19"/>
    </row>
    <row r="151" spans="1:9" x14ac:dyDescent="0.25">
      <c r="A151" s="3"/>
      <c r="B151" s="35"/>
      <c r="C151" s="35"/>
      <c r="D151" s="35"/>
      <c r="E151" s="35"/>
      <c r="F151" s="35"/>
      <c r="G151" s="35"/>
      <c r="H151" s="35"/>
      <c r="I151" s="19"/>
    </row>
    <row r="152" spans="1:9" x14ac:dyDescent="0.25">
      <c r="A152" s="3"/>
      <c r="B152" s="35"/>
      <c r="C152" s="35"/>
      <c r="D152" s="35"/>
      <c r="E152" s="35"/>
      <c r="F152" s="35"/>
      <c r="G152" s="35"/>
      <c r="H152" s="35"/>
      <c r="I152" s="19"/>
    </row>
    <row r="153" spans="1:9" x14ac:dyDescent="0.25">
      <c r="A153" s="3"/>
      <c r="B153" s="35"/>
      <c r="C153" s="35"/>
      <c r="D153" s="35"/>
      <c r="E153" s="35"/>
      <c r="F153" s="35"/>
      <c r="G153" s="35"/>
      <c r="H153" s="35"/>
      <c r="I153" s="19"/>
    </row>
    <row r="154" spans="1:9" x14ac:dyDescent="0.25">
      <c r="A154" s="3"/>
      <c r="B154" s="35"/>
      <c r="C154" s="35"/>
      <c r="D154" s="35"/>
      <c r="E154" s="35"/>
      <c r="F154" s="35"/>
      <c r="G154" s="35"/>
      <c r="H154" s="35"/>
      <c r="I154" s="19"/>
    </row>
    <row r="155" spans="1:9" x14ac:dyDescent="0.25">
      <c r="A155" s="3"/>
      <c r="B155" s="35"/>
      <c r="C155" s="35"/>
      <c r="D155" s="35"/>
      <c r="E155" s="35"/>
      <c r="F155" s="35"/>
      <c r="G155" s="35"/>
      <c r="H155" s="35"/>
      <c r="I155" s="19"/>
    </row>
    <row r="156" spans="1:9" x14ac:dyDescent="0.25">
      <c r="A156" s="3"/>
      <c r="B156" s="35"/>
      <c r="C156" s="35"/>
      <c r="D156" s="35"/>
      <c r="E156" s="35"/>
      <c r="F156" s="35"/>
      <c r="G156" s="35"/>
      <c r="H156" s="35"/>
      <c r="I156" s="19"/>
    </row>
    <row r="157" spans="1:9" x14ac:dyDescent="0.25">
      <c r="A157" s="3"/>
      <c r="B157" s="35"/>
      <c r="C157" s="35"/>
      <c r="D157" s="35"/>
      <c r="E157" s="35"/>
      <c r="F157" s="35"/>
      <c r="G157" s="35"/>
      <c r="H157" s="35"/>
      <c r="I157" s="19"/>
    </row>
    <row r="158" spans="1:9" x14ac:dyDescent="0.25">
      <c r="A158" s="3"/>
      <c r="B158" s="35"/>
      <c r="C158" s="35"/>
      <c r="D158" s="35"/>
      <c r="E158" s="35"/>
      <c r="F158" s="35"/>
      <c r="G158" s="35"/>
      <c r="H158" s="35"/>
      <c r="I158" s="19"/>
    </row>
    <row r="159" spans="1:9" x14ac:dyDescent="0.25">
      <c r="A159" s="3"/>
      <c r="B159" s="35"/>
      <c r="C159" s="35"/>
      <c r="D159" s="35"/>
      <c r="E159" s="35"/>
      <c r="F159" s="35"/>
      <c r="G159" s="35"/>
      <c r="H159" s="35"/>
      <c r="I159" s="19"/>
    </row>
    <row r="160" spans="1:9" x14ac:dyDescent="0.25">
      <c r="A160" s="3"/>
      <c r="B160" s="35"/>
      <c r="C160" s="35"/>
      <c r="D160" s="35"/>
      <c r="E160" s="35"/>
      <c r="F160" s="35"/>
      <c r="G160" s="35"/>
      <c r="H160" s="35"/>
      <c r="I160" s="19"/>
    </row>
    <row r="161" spans="1:9" x14ac:dyDescent="0.25">
      <c r="A161" s="3"/>
      <c r="B161" s="35"/>
      <c r="C161" s="35"/>
      <c r="D161" s="35"/>
      <c r="E161" s="35"/>
      <c r="F161" s="35"/>
      <c r="G161" s="35"/>
      <c r="H161" s="35"/>
      <c r="I161" s="19"/>
    </row>
    <row r="162" spans="1:9" x14ac:dyDescent="0.25">
      <c r="A162" s="3"/>
      <c r="B162" s="35"/>
      <c r="C162" s="35"/>
      <c r="D162" s="35"/>
      <c r="E162" s="35"/>
      <c r="F162" s="35"/>
      <c r="G162" s="35"/>
      <c r="H162" s="35"/>
      <c r="I162" s="19"/>
    </row>
    <row r="163" spans="1:9" x14ac:dyDescent="0.25">
      <c r="A163" s="3"/>
      <c r="B163" s="35"/>
      <c r="C163" s="35"/>
      <c r="D163" s="35"/>
      <c r="E163" s="35"/>
      <c r="F163" s="35"/>
      <c r="G163" s="35"/>
      <c r="H163" s="35"/>
      <c r="I163" s="19"/>
    </row>
    <row r="164" spans="1:9" x14ac:dyDescent="0.25">
      <c r="A164" s="3"/>
      <c r="B164" s="35"/>
      <c r="C164" s="35"/>
      <c r="D164" s="35"/>
      <c r="E164" s="35"/>
      <c r="F164" s="35"/>
      <c r="G164" s="35"/>
      <c r="H164" s="35"/>
      <c r="I164" s="19"/>
    </row>
    <row r="165" spans="1:9" x14ac:dyDescent="0.25">
      <c r="A165" s="3"/>
      <c r="B165" s="35"/>
      <c r="C165" s="35"/>
      <c r="D165" s="35"/>
      <c r="E165" s="35"/>
      <c r="F165" s="35"/>
      <c r="G165" s="35"/>
      <c r="H165" s="35"/>
      <c r="I165" s="19"/>
    </row>
    <row r="166" spans="1:9" x14ac:dyDescent="0.25">
      <c r="A166" s="3"/>
      <c r="B166" s="35"/>
      <c r="C166" s="35"/>
      <c r="D166" s="35"/>
      <c r="E166" s="35"/>
      <c r="F166" s="35"/>
      <c r="G166" s="35"/>
      <c r="H166" s="35"/>
      <c r="I166" s="19"/>
    </row>
    <row r="167" spans="1:9" x14ac:dyDescent="0.25">
      <c r="A167" s="3"/>
      <c r="B167" s="35"/>
      <c r="C167" s="35"/>
      <c r="D167" s="35"/>
      <c r="E167" s="35"/>
      <c r="F167" s="35"/>
      <c r="G167" s="35"/>
      <c r="H167" s="35"/>
      <c r="I167" s="19"/>
    </row>
    <row r="168" spans="1:9" x14ac:dyDescent="0.25">
      <c r="A168" s="3"/>
      <c r="B168" s="35"/>
      <c r="C168" s="35"/>
      <c r="D168" s="35"/>
      <c r="E168" s="35"/>
      <c r="F168" s="35"/>
      <c r="G168" s="35"/>
      <c r="H168" s="35"/>
      <c r="I168" s="19"/>
    </row>
    <row r="169" spans="1:9" x14ac:dyDescent="0.25">
      <c r="A169" s="3"/>
      <c r="B169" s="35"/>
      <c r="C169" s="35"/>
      <c r="D169" s="35"/>
      <c r="E169" s="35"/>
      <c r="F169" s="35"/>
      <c r="G169" s="35"/>
      <c r="H169" s="35"/>
      <c r="I169" s="19"/>
    </row>
    <row r="170" spans="1:9" x14ac:dyDescent="0.25">
      <c r="A170" s="3"/>
      <c r="B170" s="35"/>
      <c r="C170" s="35"/>
      <c r="D170" s="35"/>
      <c r="E170" s="35"/>
      <c r="F170" s="35"/>
      <c r="G170" s="35"/>
      <c r="H170" s="35"/>
      <c r="I170" s="19"/>
    </row>
    <row r="171" spans="1:9" x14ac:dyDescent="0.25">
      <c r="A171" s="3"/>
      <c r="B171" s="35"/>
      <c r="C171" s="35"/>
      <c r="D171" s="35"/>
      <c r="E171" s="35"/>
      <c r="F171" s="35"/>
      <c r="G171" s="35"/>
      <c r="H171" s="35"/>
      <c r="I171" s="19"/>
    </row>
    <row r="172" spans="1:9" x14ac:dyDescent="0.25">
      <c r="A172" s="3"/>
      <c r="B172" s="35"/>
      <c r="C172" s="35"/>
      <c r="D172" s="35"/>
      <c r="E172" s="35"/>
      <c r="F172" s="35"/>
      <c r="G172" s="35"/>
      <c r="H172" s="35"/>
      <c r="I172" s="19"/>
    </row>
    <row r="173" spans="1:9" x14ac:dyDescent="0.25">
      <c r="A173" s="3"/>
      <c r="B173" s="35"/>
      <c r="C173" s="35"/>
      <c r="D173" s="35"/>
      <c r="E173" s="35"/>
      <c r="F173" s="35"/>
      <c r="G173" s="35"/>
      <c r="H173" s="35"/>
      <c r="I173" s="19"/>
    </row>
    <row r="174" spans="1:9" x14ac:dyDescent="0.25">
      <c r="A174" s="3"/>
      <c r="B174" s="35"/>
      <c r="C174" s="35"/>
      <c r="D174" s="35"/>
      <c r="E174" s="35"/>
      <c r="F174" s="35"/>
      <c r="G174" s="35"/>
      <c r="H174" s="35"/>
      <c r="I174" s="19"/>
    </row>
    <row r="175" spans="1:9" x14ac:dyDescent="0.25">
      <c r="A175" s="3"/>
      <c r="B175" s="35"/>
      <c r="C175" s="35"/>
      <c r="D175" s="35"/>
      <c r="E175" s="35"/>
      <c r="F175" s="35"/>
      <c r="G175" s="35"/>
      <c r="H175" s="35"/>
      <c r="I175" s="19"/>
    </row>
    <row r="176" spans="1:9" x14ac:dyDescent="0.25">
      <c r="A176" s="3"/>
      <c r="B176" s="35"/>
      <c r="C176" s="35"/>
      <c r="D176" s="35"/>
      <c r="E176" s="35"/>
      <c r="F176" s="35"/>
      <c r="G176" s="35"/>
      <c r="H176" s="35"/>
      <c r="I176" s="19"/>
    </row>
    <row r="177" spans="1:9" x14ac:dyDescent="0.25">
      <c r="A177" s="3"/>
      <c r="B177" s="35"/>
      <c r="C177" s="35"/>
      <c r="D177" s="35"/>
      <c r="E177" s="35"/>
      <c r="F177" s="35"/>
      <c r="G177" s="35"/>
      <c r="H177" s="35"/>
      <c r="I177" s="19"/>
    </row>
    <row r="178" spans="1:9" x14ac:dyDescent="0.25">
      <c r="A178" s="3"/>
      <c r="B178" s="35"/>
      <c r="C178" s="35"/>
      <c r="D178" s="35"/>
      <c r="E178" s="35"/>
      <c r="F178" s="35"/>
      <c r="G178" s="35"/>
      <c r="H178" s="35"/>
      <c r="I178" s="19"/>
    </row>
    <row r="179" spans="1:9" x14ac:dyDescent="0.25">
      <c r="A179" s="3"/>
      <c r="B179" s="35"/>
      <c r="C179" s="35"/>
      <c r="D179" s="35"/>
      <c r="E179" s="35"/>
      <c r="F179" s="35"/>
      <c r="G179" s="35"/>
      <c r="H179" s="35"/>
      <c r="I179" s="19"/>
    </row>
    <row r="180" spans="1:9" x14ac:dyDescent="0.25">
      <c r="A180" s="3"/>
      <c r="B180" s="35"/>
      <c r="C180" s="35"/>
      <c r="D180" s="35"/>
      <c r="E180" s="35"/>
      <c r="F180" s="35"/>
      <c r="G180" s="35"/>
      <c r="H180" s="35"/>
      <c r="I180" s="19"/>
    </row>
    <row r="181" spans="1:9" x14ac:dyDescent="0.25">
      <c r="A181" s="3"/>
      <c r="B181" s="35"/>
      <c r="C181" s="35"/>
      <c r="D181" s="35"/>
      <c r="E181" s="35"/>
      <c r="F181" s="35"/>
      <c r="G181" s="35"/>
      <c r="H181" s="35"/>
      <c r="I181" s="19"/>
    </row>
    <row r="182" spans="1:9" x14ac:dyDescent="0.25">
      <c r="A182" s="3"/>
      <c r="B182" s="35"/>
      <c r="C182" s="35"/>
      <c r="D182" s="35"/>
      <c r="E182" s="35"/>
      <c r="F182" s="35"/>
      <c r="G182" s="35"/>
      <c r="H182" s="35"/>
      <c r="I182" s="19"/>
    </row>
    <row r="183" spans="1:9" x14ac:dyDescent="0.25">
      <c r="A183" s="3"/>
      <c r="B183" s="35"/>
      <c r="C183" s="35"/>
      <c r="D183" s="35"/>
      <c r="E183" s="35"/>
      <c r="F183" s="35"/>
      <c r="G183" s="35"/>
      <c r="H183" s="35"/>
      <c r="I183" s="19"/>
    </row>
    <row r="184" spans="1:9" x14ac:dyDescent="0.25">
      <c r="A184" s="3"/>
      <c r="B184" s="35"/>
      <c r="C184" s="35"/>
      <c r="D184" s="35"/>
      <c r="E184" s="35"/>
      <c r="F184" s="35"/>
      <c r="G184" s="35"/>
      <c r="H184" s="35"/>
      <c r="I184" s="19"/>
    </row>
    <row r="185" spans="1:9" x14ac:dyDescent="0.25">
      <c r="A185" s="3"/>
      <c r="B185" s="35"/>
      <c r="C185" s="35"/>
      <c r="D185" s="35"/>
      <c r="E185" s="35"/>
      <c r="F185" s="35"/>
      <c r="G185" s="35"/>
      <c r="H185" s="35"/>
      <c r="I185" s="19"/>
    </row>
    <row r="186" spans="1:9" x14ac:dyDescent="0.25">
      <c r="A186" s="3"/>
      <c r="B186" s="35"/>
      <c r="C186" s="35"/>
      <c r="D186" s="35"/>
      <c r="E186" s="35"/>
      <c r="F186" s="35"/>
      <c r="G186" s="35"/>
      <c r="H186" s="35"/>
      <c r="I186" s="19"/>
    </row>
    <row r="187" spans="1:9" x14ac:dyDescent="0.25">
      <c r="A187" s="3"/>
      <c r="B187" s="35"/>
      <c r="C187" s="35"/>
      <c r="D187" s="35"/>
      <c r="E187" s="35"/>
      <c r="F187" s="35"/>
      <c r="G187" s="35"/>
      <c r="H187" s="35"/>
      <c r="I187" s="19"/>
    </row>
    <row r="188" spans="1:9" x14ac:dyDescent="0.25">
      <c r="A188" s="3"/>
      <c r="B188" s="35"/>
      <c r="C188" s="35"/>
      <c r="D188" s="35"/>
      <c r="E188" s="35"/>
      <c r="F188" s="35"/>
      <c r="G188" s="35"/>
      <c r="H188" s="35"/>
      <c r="I188" s="19"/>
    </row>
    <row r="189" spans="1:9" x14ac:dyDescent="0.25">
      <c r="A189" s="3"/>
      <c r="B189" s="35"/>
      <c r="C189" s="35"/>
      <c r="D189" s="35"/>
      <c r="E189" s="35"/>
      <c r="F189" s="35"/>
      <c r="G189" s="35"/>
      <c r="H189" s="35"/>
      <c r="I189" s="19"/>
    </row>
    <row r="190" spans="1:9" x14ac:dyDescent="0.25">
      <c r="A190" s="3"/>
      <c r="B190" s="35"/>
      <c r="C190" s="35"/>
      <c r="D190" s="35"/>
      <c r="E190" s="35"/>
      <c r="F190" s="35"/>
      <c r="G190" s="35"/>
      <c r="H190" s="35"/>
      <c r="I190" s="19"/>
    </row>
    <row r="191" spans="1:9" x14ac:dyDescent="0.25">
      <c r="A191" s="3"/>
      <c r="B191" s="35"/>
      <c r="C191" s="35"/>
      <c r="D191" s="35"/>
      <c r="E191" s="35"/>
      <c r="F191" s="35"/>
      <c r="G191" s="35"/>
      <c r="H191" s="35"/>
      <c r="I191" s="19"/>
    </row>
    <row r="192" spans="1:9" x14ac:dyDescent="0.25">
      <c r="A192" s="3"/>
      <c r="B192" s="35"/>
      <c r="C192" s="35"/>
      <c r="D192" s="35"/>
      <c r="E192" s="35"/>
      <c r="F192" s="35"/>
      <c r="G192" s="35"/>
      <c r="H192" s="35"/>
      <c r="I192" s="19"/>
    </row>
    <row r="193" spans="1:9" x14ac:dyDescent="0.25">
      <c r="A193" s="3"/>
      <c r="B193" s="35"/>
      <c r="C193" s="35"/>
      <c r="D193" s="35"/>
      <c r="E193" s="35"/>
      <c r="F193" s="35"/>
      <c r="G193" s="35"/>
      <c r="H193" s="35"/>
      <c r="I193" s="19"/>
    </row>
    <row r="194" spans="1:9" x14ac:dyDescent="0.25">
      <c r="A194" s="3"/>
      <c r="B194" s="35"/>
      <c r="C194" s="35"/>
      <c r="D194" s="35"/>
      <c r="E194" s="35"/>
      <c r="F194" s="35"/>
      <c r="G194" s="35"/>
      <c r="H194" s="35"/>
      <c r="I194" s="19"/>
    </row>
    <row r="195" spans="1:9" x14ac:dyDescent="0.25">
      <c r="A195" s="3"/>
      <c r="B195" s="35"/>
      <c r="C195" s="35"/>
      <c r="D195" s="35"/>
      <c r="E195" s="35"/>
      <c r="F195" s="35"/>
      <c r="G195" s="35"/>
      <c r="H195" s="35"/>
      <c r="I195" s="19"/>
    </row>
    <row r="196" spans="1:9" x14ac:dyDescent="0.25">
      <c r="A196" s="3"/>
      <c r="B196" s="35"/>
      <c r="C196" s="35"/>
      <c r="D196" s="35"/>
      <c r="E196" s="35"/>
      <c r="F196" s="35"/>
      <c r="G196" s="35"/>
      <c r="H196" s="35"/>
      <c r="I196" s="19"/>
    </row>
    <row r="197" spans="1:9" x14ac:dyDescent="0.25">
      <c r="A197" s="3"/>
      <c r="B197" s="35"/>
      <c r="C197" s="35"/>
      <c r="D197" s="35"/>
      <c r="E197" s="35"/>
      <c r="F197" s="35"/>
      <c r="G197" s="35"/>
      <c r="H197" s="35"/>
      <c r="I197" s="19"/>
    </row>
    <row r="198" spans="1:9" x14ac:dyDescent="0.25">
      <c r="A198" s="3"/>
      <c r="B198" s="35"/>
      <c r="C198" s="35"/>
      <c r="D198" s="35"/>
      <c r="E198" s="35"/>
      <c r="F198" s="35"/>
      <c r="G198" s="35"/>
      <c r="H198" s="35"/>
      <c r="I198" s="19"/>
    </row>
    <row r="199" spans="1:9" x14ac:dyDescent="0.25">
      <c r="A199" s="3"/>
      <c r="B199" s="35"/>
      <c r="C199" s="35"/>
      <c r="D199" s="35"/>
      <c r="E199" s="35"/>
      <c r="F199" s="35"/>
      <c r="G199" s="35"/>
      <c r="H199" s="35"/>
      <c r="I199" s="19"/>
    </row>
    <row r="200" spans="1:9" x14ac:dyDescent="0.25">
      <c r="A200" s="3"/>
      <c r="B200" s="35"/>
      <c r="C200" s="35"/>
      <c r="D200" s="35"/>
      <c r="E200" s="35"/>
      <c r="F200" s="35"/>
      <c r="G200" s="35"/>
      <c r="H200" s="35"/>
      <c r="I200" s="19"/>
    </row>
    <row r="201" spans="1:9" x14ac:dyDescent="0.25">
      <c r="A201" s="3"/>
      <c r="B201" s="35"/>
      <c r="C201" s="35"/>
      <c r="D201" s="35"/>
      <c r="E201" s="35"/>
      <c r="F201" s="35"/>
      <c r="G201" s="35"/>
      <c r="H201" s="35"/>
      <c r="I201" s="19"/>
    </row>
    <row r="202" spans="1:9" x14ac:dyDescent="0.25">
      <c r="A202" s="3"/>
      <c r="B202" s="35"/>
      <c r="C202" s="35"/>
      <c r="D202" s="35"/>
      <c r="E202" s="35"/>
      <c r="F202" s="35"/>
      <c r="G202" s="35"/>
      <c r="H202" s="35"/>
      <c r="I202" s="19"/>
    </row>
    <row r="203" spans="1:9" x14ac:dyDescent="0.25">
      <c r="A203" s="3"/>
      <c r="B203" s="35"/>
      <c r="C203" s="35"/>
      <c r="D203" s="35"/>
      <c r="E203" s="35"/>
      <c r="F203" s="35"/>
      <c r="G203" s="35"/>
      <c r="H203" s="35"/>
      <c r="I203" s="19"/>
    </row>
    <row r="204" spans="1:9" x14ac:dyDescent="0.25">
      <c r="A204" s="3"/>
      <c r="B204" s="35"/>
      <c r="C204" s="35"/>
      <c r="D204" s="35"/>
      <c r="E204" s="35"/>
      <c r="F204" s="35"/>
      <c r="G204" s="35"/>
      <c r="H204" s="35"/>
      <c r="I204" s="19"/>
    </row>
    <row r="205" spans="1:9" x14ac:dyDescent="0.25">
      <c r="A205" s="3"/>
      <c r="B205" s="35"/>
      <c r="C205" s="35"/>
      <c r="D205" s="35"/>
      <c r="E205" s="35"/>
      <c r="F205" s="35"/>
      <c r="G205" s="35"/>
      <c r="H205" s="35"/>
      <c r="I205" s="19"/>
    </row>
    <row r="206" spans="1:9" x14ac:dyDescent="0.25">
      <c r="A206" s="3"/>
      <c r="B206" s="35"/>
      <c r="C206" s="35"/>
      <c r="D206" s="35"/>
      <c r="E206" s="35"/>
      <c r="F206" s="35"/>
      <c r="G206" s="35"/>
      <c r="H206" s="35"/>
      <c r="I206" s="19"/>
    </row>
    <row r="207" spans="1:9" x14ac:dyDescent="0.25">
      <c r="A207" s="3"/>
      <c r="B207" s="35"/>
      <c r="C207" s="35"/>
      <c r="D207" s="35"/>
      <c r="E207" s="35"/>
      <c r="F207" s="35"/>
      <c r="G207" s="35"/>
      <c r="H207" s="35"/>
      <c r="I207" s="19"/>
    </row>
    <row r="208" spans="1:9" x14ac:dyDescent="0.25">
      <c r="A208" s="3"/>
      <c r="B208" s="35"/>
      <c r="C208" s="35"/>
      <c r="D208" s="35"/>
      <c r="E208" s="35"/>
      <c r="F208" s="35"/>
      <c r="G208" s="35"/>
      <c r="H208" s="35"/>
      <c r="I208" s="19"/>
    </row>
    <row r="209" spans="1:9" x14ac:dyDescent="0.25">
      <c r="A209" s="3"/>
      <c r="B209" s="35"/>
      <c r="C209" s="35"/>
      <c r="D209" s="35"/>
      <c r="E209" s="35"/>
      <c r="F209" s="35"/>
      <c r="G209" s="35"/>
      <c r="H209" s="35"/>
      <c r="I209" s="19"/>
    </row>
    <row r="210" spans="1:9" x14ac:dyDescent="0.25">
      <c r="A210" s="3"/>
      <c r="B210" s="35"/>
      <c r="C210" s="35"/>
      <c r="D210" s="35"/>
      <c r="E210" s="35"/>
      <c r="F210" s="35"/>
      <c r="G210" s="35"/>
      <c r="H210" s="35"/>
      <c r="I210" s="19"/>
    </row>
    <row r="211" spans="1:9" x14ac:dyDescent="0.25">
      <c r="A211" s="3"/>
      <c r="B211" s="35"/>
      <c r="C211" s="35"/>
      <c r="D211" s="35"/>
      <c r="E211" s="35"/>
      <c r="F211" s="35"/>
      <c r="G211" s="35"/>
      <c r="H211" s="35"/>
      <c r="I211" s="19"/>
    </row>
    <row r="212" spans="1:9" x14ac:dyDescent="0.25">
      <c r="A212" s="3"/>
      <c r="B212" s="35"/>
      <c r="C212" s="35"/>
      <c r="D212" s="35"/>
      <c r="E212" s="35"/>
      <c r="F212" s="35"/>
      <c r="G212" s="35"/>
      <c r="H212" s="35"/>
      <c r="I212" s="19"/>
    </row>
    <row r="213" spans="1:9" x14ac:dyDescent="0.25">
      <c r="A213" s="3"/>
      <c r="B213" s="35"/>
      <c r="C213" s="35"/>
      <c r="D213" s="35"/>
      <c r="E213" s="35"/>
      <c r="F213" s="35"/>
      <c r="G213" s="35"/>
      <c r="H213" s="35"/>
      <c r="I213" s="19"/>
    </row>
    <row r="214" spans="1:9" x14ac:dyDescent="0.25">
      <c r="A214" s="3"/>
      <c r="B214" s="35"/>
      <c r="C214" s="35"/>
      <c r="D214" s="35"/>
      <c r="E214" s="35"/>
      <c r="F214" s="35"/>
      <c r="G214" s="35"/>
      <c r="H214" s="35"/>
      <c r="I214" s="19"/>
    </row>
    <row r="215" spans="1:9" x14ac:dyDescent="0.25">
      <c r="A215" s="3"/>
      <c r="B215" s="35"/>
      <c r="C215" s="35"/>
      <c r="D215" s="35"/>
      <c r="E215" s="35"/>
      <c r="F215" s="35"/>
      <c r="G215" s="35"/>
      <c r="H215" s="35"/>
      <c r="I215" s="19"/>
    </row>
    <row r="216" spans="1:9" x14ac:dyDescent="0.25">
      <c r="A216" s="3"/>
      <c r="B216" s="35"/>
      <c r="C216" s="35"/>
      <c r="D216" s="35"/>
      <c r="E216" s="35"/>
      <c r="F216" s="35"/>
      <c r="G216" s="35"/>
      <c r="H216" s="35"/>
      <c r="I216" s="19"/>
    </row>
    <row r="217" spans="1:9" x14ac:dyDescent="0.25">
      <c r="A217" s="3"/>
      <c r="B217" s="35"/>
      <c r="C217" s="35"/>
      <c r="D217" s="35"/>
      <c r="E217" s="35"/>
      <c r="F217" s="35"/>
      <c r="G217" s="35"/>
      <c r="H217" s="35"/>
      <c r="I217" s="19"/>
    </row>
    <row r="218" spans="1:9" x14ac:dyDescent="0.25">
      <c r="A218" s="3"/>
      <c r="B218" s="35"/>
      <c r="C218" s="35"/>
      <c r="D218" s="35"/>
      <c r="E218" s="35"/>
      <c r="F218" s="35"/>
      <c r="G218" s="35"/>
      <c r="H218" s="35"/>
      <c r="I218" s="19"/>
    </row>
    <row r="219" spans="1:9" x14ac:dyDescent="0.25">
      <c r="A219" s="3"/>
      <c r="B219" s="35"/>
      <c r="C219" s="35"/>
      <c r="D219" s="35"/>
      <c r="E219" s="35"/>
      <c r="F219" s="35"/>
      <c r="G219" s="35"/>
      <c r="H219" s="35"/>
      <c r="I219" s="19"/>
    </row>
    <row r="220" spans="1:9" x14ac:dyDescent="0.25">
      <c r="A220" s="3"/>
      <c r="B220" s="35"/>
      <c r="C220" s="35"/>
      <c r="D220" s="35"/>
      <c r="E220" s="35"/>
      <c r="F220" s="35"/>
      <c r="G220" s="35"/>
      <c r="H220" s="35"/>
      <c r="I220" s="19"/>
    </row>
    <row r="221" spans="1:9" x14ac:dyDescent="0.25">
      <c r="A221" s="3"/>
      <c r="B221" s="35"/>
      <c r="C221" s="35"/>
      <c r="D221" s="35"/>
      <c r="E221" s="35"/>
      <c r="F221" s="35"/>
      <c r="G221" s="35"/>
      <c r="H221" s="35"/>
      <c r="I221" s="19"/>
    </row>
    <row r="222" spans="1:9" x14ac:dyDescent="0.25">
      <c r="A222" s="3"/>
      <c r="B222" s="35"/>
      <c r="C222" s="35"/>
      <c r="D222" s="35"/>
      <c r="E222" s="35"/>
      <c r="F222" s="35"/>
      <c r="G222" s="35"/>
      <c r="H222" s="35"/>
      <c r="I222" s="19"/>
    </row>
    <row r="223" spans="1:9" x14ac:dyDescent="0.25">
      <c r="A223" s="3"/>
      <c r="B223" s="35"/>
      <c r="C223" s="35"/>
      <c r="D223" s="35"/>
      <c r="E223" s="35"/>
      <c r="F223" s="35"/>
      <c r="G223" s="35"/>
      <c r="H223" s="35"/>
      <c r="I223" s="19"/>
    </row>
    <row r="224" spans="1:9" x14ac:dyDescent="0.25">
      <c r="A224" s="3"/>
      <c r="B224" s="35"/>
      <c r="C224" s="35"/>
      <c r="D224" s="35"/>
      <c r="E224" s="35"/>
      <c r="F224" s="35"/>
      <c r="G224" s="35"/>
      <c r="H224" s="35"/>
      <c r="I224" s="19"/>
    </row>
    <row r="225" spans="1:9" x14ac:dyDescent="0.25">
      <c r="A225" s="3"/>
      <c r="B225" s="35"/>
      <c r="C225" s="35"/>
      <c r="D225" s="35"/>
      <c r="E225" s="35"/>
      <c r="F225" s="35"/>
      <c r="G225" s="35"/>
      <c r="H225" s="35"/>
      <c r="I225" s="19"/>
    </row>
    <row r="226" spans="1:9" x14ac:dyDescent="0.25">
      <c r="A226" s="3"/>
      <c r="B226" s="35"/>
      <c r="C226" s="35"/>
      <c r="D226" s="35"/>
      <c r="E226" s="35"/>
      <c r="F226" s="35"/>
      <c r="G226" s="35"/>
      <c r="H226" s="35"/>
      <c r="I226" s="19"/>
    </row>
    <row r="227" spans="1:9" x14ac:dyDescent="0.25">
      <c r="A227" s="3"/>
      <c r="B227" s="35"/>
      <c r="C227" s="35"/>
      <c r="D227" s="35"/>
      <c r="E227" s="35"/>
      <c r="F227" s="35"/>
      <c r="G227" s="35"/>
      <c r="H227" s="35"/>
      <c r="I227" s="19"/>
    </row>
    <row r="228" spans="1:9" x14ac:dyDescent="0.25">
      <c r="A228" s="3"/>
      <c r="B228" s="35"/>
      <c r="C228" s="35"/>
      <c r="D228" s="35"/>
      <c r="E228" s="35"/>
      <c r="F228" s="35"/>
      <c r="G228" s="35"/>
      <c r="H228" s="35"/>
      <c r="I228" s="19"/>
    </row>
    <row r="229" spans="1:9" x14ac:dyDescent="0.25">
      <c r="A229" s="3"/>
      <c r="B229" s="35"/>
      <c r="C229" s="35"/>
      <c r="D229" s="35"/>
      <c r="E229" s="35"/>
      <c r="F229" s="35"/>
      <c r="G229" s="35"/>
      <c r="H229" s="35"/>
      <c r="I229" s="19"/>
    </row>
    <row r="230" spans="1:9" x14ac:dyDescent="0.25">
      <c r="A230" s="3"/>
      <c r="B230" s="35"/>
      <c r="C230" s="35"/>
      <c r="D230" s="35"/>
      <c r="E230" s="35"/>
      <c r="F230" s="35"/>
      <c r="G230" s="35"/>
      <c r="H230" s="35"/>
      <c r="I230" s="19"/>
    </row>
    <row r="231" spans="1:9" x14ac:dyDescent="0.25">
      <c r="A231" s="3"/>
      <c r="B231" s="35"/>
      <c r="C231" s="35"/>
      <c r="D231" s="35"/>
      <c r="E231" s="35"/>
      <c r="F231" s="35"/>
      <c r="G231" s="35"/>
      <c r="H231" s="35"/>
      <c r="I231" s="19"/>
    </row>
    <row r="232" spans="1:9" x14ac:dyDescent="0.25">
      <c r="A232" s="3"/>
      <c r="B232" s="35"/>
      <c r="C232" s="35"/>
      <c r="D232" s="35"/>
      <c r="E232" s="35"/>
      <c r="F232" s="35"/>
      <c r="G232" s="35"/>
      <c r="H232" s="35"/>
      <c r="I232" s="19"/>
    </row>
    <row r="233" spans="1:9" x14ac:dyDescent="0.25">
      <c r="A233" s="3"/>
      <c r="B233" s="35"/>
      <c r="C233" s="35"/>
      <c r="D233" s="35"/>
      <c r="E233" s="35"/>
      <c r="F233" s="35"/>
      <c r="G233" s="35"/>
      <c r="H233" s="35"/>
      <c r="I233" s="19"/>
    </row>
    <row r="234" spans="1:9" x14ac:dyDescent="0.25">
      <c r="A234" s="3"/>
      <c r="B234" s="35"/>
      <c r="C234" s="35"/>
      <c r="D234" s="35"/>
      <c r="E234" s="35"/>
      <c r="F234" s="35"/>
      <c r="G234" s="35"/>
      <c r="H234" s="35"/>
      <c r="I234" s="19"/>
    </row>
    <row r="235" spans="1:9" x14ac:dyDescent="0.25">
      <c r="A235" s="3"/>
      <c r="B235" s="35"/>
      <c r="C235" s="35"/>
      <c r="D235" s="35"/>
      <c r="E235" s="35"/>
      <c r="F235" s="35"/>
      <c r="G235" s="35"/>
      <c r="H235" s="35"/>
      <c r="I235" s="19"/>
    </row>
    <row r="236" spans="1:9" x14ac:dyDescent="0.25">
      <c r="A236" s="3"/>
      <c r="B236" s="35"/>
      <c r="C236" s="35"/>
      <c r="D236" s="35"/>
      <c r="E236" s="35"/>
      <c r="F236" s="35"/>
      <c r="G236" s="35"/>
      <c r="H236" s="35"/>
      <c r="I236" s="19"/>
    </row>
    <row r="237" spans="1:9" x14ac:dyDescent="0.25">
      <c r="A237" s="3"/>
      <c r="B237" s="35"/>
      <c r="C237" s="35"/>
      <c r="D237" s="35"/>
      <c r="E237" s="35"/>
      <c r="F237" s="35"/>
      <c r="G237" s="35"/>
      <c r="H237" s="35"/>
      <c r="I237" s="19"/>
    </row>
    <row r="238" spans="1:9" x14ac:dyDescent="0.25">
      <c r="A238" s="3"/>
      <c r="B238" s="35"/>
      <c r="C238" s="35"/>
      <c r="D238" s="35"/>
      <c r="E238" s="35"/>
      <c r="F238" s="35"/>
      <c r="G238" s="35"/>
      <c r="H238" s="35"/>
      <c r="I238" s="19"/>
    </row>
    <row r="239" spans="1:9" x14ac:dyDescent="0.25">
      <c r="A239" s="3"/>
      <c r="B239" s="35"/>
      <c r="C239" s="35"/>
      <c r="D239" s="35"/>
      <c r="E239" s="35"/>
      <c r="F239" s="35"/>
      <c r="G239" s="35"/>
      <c r="H239" s="35"/>
      <c r="I239" s="19"/>
    </row>
    <row r="240" spans="1:9" x14ac:dyDescent="0.25">
      <c r="A240" s="3"/>
      <c r="B240" s="35"/>
      <c r="C240" s="35"/>
      <c r="D240" s="35"/>
      <c r="E240" s="35"/>
      <c r="F240" s="35"/>
      <c r="G240" s="35"/>
      <c r="H240" s="35"/>
      <c r="I240" s="19"/>
    </row>
    <row r="241" spans="1:9" x14ac:dyDescent="0.25">
      <c r="A241" s="3"/>
      <c r="B241" s="35"/>
      <c r="C241" s="35"/>
      <c r="D241" s="35"/>
      <c r="E241" s="35"/>
      <c r="F241" s="35"/>
      <c r="G241" s="35"/>
      <c r="H241" s="35"/>
      <c r="I241" s="19"/>
    </row>
    <row r="242" spans="1:9" x14ac:dyDescent="0.25">
      <c r="A242" s="3"/>
      <c r="B242" s="35"/>
      <c r="C242" s="35"/>
      <c r="D242" s="35"/>
      <c r="E242" s="35"/>
      <c r="F242" s="35"/>
      <c r="G242" s="35"/>
      <c r="H242" s="35"/>
      <c r="I242" s="19"/>
    </row>
    <row r="243" spans="1:9" x14ac:dyDescent="0.25">
      <c r="A243" s="3"/>
      <c r="B243" s="35"/>
      <c r="C243" s="35"/>
      <c r="D243" s="35"/>
      <c r="E243" s="35"/>
      <c r="F243" s="35"/>
      <c r="G243" s="35"/>
      <c r="H243" s="35"/>
      <c r="I243" s="19"/>
    </row>
    <row r="244" spans="1:9" x14ac:dyDescent="0.25">
      <c r="A244" s="3"/>
      <c r="B244" s="35"/>
      <c r="C244" s="35"/>
      <c r="D244" s="35"/>
      <c r="E244" s="35"/>
      <c r="F244" s="35"/>
      <c r="G244" s="35"/>
      <c r="H244" s="35"/>
      <c r="I244" s="19"/>
    </row>
    <row r="245" spans="1:9" x14ac:dyDescent="0.25">
      <c r="A245" s="3"/>
      <c r="B245" s="35"/>
      <c r="C245" s="35"/>
      <c r="D245" s="35"/>
      <c r="E245" s="35"/>
      <c r="F245" s="35"/>
      <c r="G245" s="35"/>
      <c r="H245" s="35"/>
      <c r="I245" s="19"/>
    </row>
    <row r="246" spans="1:9" x14ac:dyDescent="0.25">
      <c r="A246" s="3"/>
      <c r="B246" s="35"/>
      <c r="C246" s="35"/>
      <c r="D246" s="35"/>
      <c r="E246" s="35"/>
      <c r="F246" s="35"/>
      <c r="G246" s="35"/>
      <c r="H246" s="35"/>
      <c r="I246" s="19"/>
    </row>
    <row r="247" spans="1:9" x14ac:dyDescent="0.25">
      <c r="A247" s="3"/>
      <c r="B247" s="35"/>
      <c r="C247" s="35"/>
      <c r="D247" s="35"/>
      <c r="E247" s="35"/>
      <c r="F247" s="35"/>
      <c r="G247" s="35"/>
      <c r="H247" s="35"/>
      <c r="I247" s="19"/>
    </row>
    <row r="248" spans="1:9" x14ac:dyDescent="0.25">
      <c r="A248" s="3"/>
      <c r="B248" s="35"/>
      <c r="C248" s="35"/>
      <c r="D248" s="35"/>
      <c r="E248" s="35"/>
      <c r="F248" s="35"/>
      <c r="G248" s="35"/>
      <c r="H248" s="35"/>
      <c r="I248" s="19"/>
    </row>
    <row r="249" spans="1:9" x14ac:dyDescent="0.25">
      <c r="A249" s="3"/>
      <c r="B249" s="35"/>
      <c r="C249" s="35"/>
      <c r="D249" s="35"/>
      <c r="E249" s="35"/>
      <c r="F249" s="35"/>
      <c r="G249" s="35"/>
      <c r="H249" s="35"/>
      <c r="I249" s="19"/>
    </row>
    <row r="250" spans="1:9" x14ac:dyDescent="0.25">
      <c r="A250" s="3"/>
      <c r="B250" s="35"/>
      <c r="C250" s="35"/>
      <c r="D250" s="35"/>
      <c r="E250" s="35"/>
      <c r="F250" s="35"/>
      <c r="G250" s="35"/>
      <c r="H250" s="35"/>
      <c r="I250" s="19"/>
    </row>
    <row r="251" spans="1:9" x14ac:dyDescent="0.25">
      <c r="A251" s="3"/>
      <c r="B251" s="35"/>
      <c r="C251" s="35"/>
      <c r="D251" s="35"/>
      <c r="E251" s="35"/>
      <c r="F251" s="35"/>
      <c r="G251" s="35"/>
      <c r="H251" s="35"/>
      <c r="I251" s="19"/>
    </row>
    <row r="252" spans="1:9" x14ac:dyDescent="0.25">
      <c r="A252" s="3"/>
      <c r="B252" s="35"/>
      <c r="C252" s="35"/>
      <c r="D252" s="35"/>
      <c r="E252" s="35"/>
      <c r="F252" s="35"/>
      <c r="G252" s="35"/>
      <c r="H252" s="35"/>
      <c r="I252" s="19"/>
    </row>
    <row r="253" spans="1:9" x14ac:dyDescent="0.25">
      <c r="A253" s="3"/>
      <c r="B253" s="35"/>
      <c r="C253" s="35"/>
      <c r="D253" s="35"/>
      <c r="E253" s="35"/>
      <c r="F253" s="35"/>
      <c r="G253" s="35"/>
      <c r="H253" s="35"/>
      <c r="I253" s="19"/>
    </row>
    <row r="254" spans="1:9" x14ac:dyDescent="0.25">
      <c r="A254" s="3"/>
      <c r="B254" s="35"/>
      <c r="C254" s="35"/>
      <c r="D254" s="35"/>
      <c r="E254" s="35"/>
      <c r="F254" s="35"/>
      <c r="G254" s="35"/>
      <c r="H254" s="35"/>
      <c r="I254" s="19"/>
    </row>
    <row r="255" spans="1:9" x14ac:dyDescent="0.25">
      <c r="A255" s="3"/>
      <c r="B255" s="35"/>
      <c r="C255" s="35"/>
      <c r="D255" s="35"/>
      <c r="E255" s="35"/>
      <c r="F255" s="35"/>
      <c r="G255" s="35"/>
      <c r="H255" s="35"/>
      <c r="I255" s="19"/>
    </row>
    <row r="256" spans="1:9" x14ac:dyDescent="0.25">
      <c r="A256" s="3"/>
      <c r="B256" s="35"/>
      <c r="C256" s="35"/>
      <c r="D256" s="35"/>
      <c r="E256" s="35"/>
      <c r="F256" s="35"/>
      <c r="G256" s="35"/>
      <c r="H256" s="35"/>
      <c r="I256" s="19"/>
    </row>
    <row r="257" spans="1:9" x14ac:dyDescent="0.25">
      <c r="A257" s="3"/>
      <c r="B257" s="35"/>
      <c r="C257" s="35"/>
      <c r="D257" s="35"/>
      <c r="E257" s="35"/>
      <c r="F257" s="35"/>
      <c r="G257" s="35"/>
      <c r="H257" s="35"/>
      <c r="I257" s="19"/>
    </row>
    <row r="258" spans="1:9" x14ac:dyDescent="0.25">
      <c r="A258" s="3"/>
      <c r="B258" s="35"/>
      <c r="C258" s="35"/>
      <c r="D258" s="35"/>
      <c r="E258" s="35"/>
      <c r="F258" s="35"/>
      <c r="G258" s="35"/>
      <c r="H258" s="35"/>
      <c r="I258" s="19"/>
    </row>
    <row r="259" spans="1:9" x14ac:dyDescent="0.25">
      <c r="A259" s="3"/>
      <c r="B259" s="35"/>
      <c r="C259" s="35"/>
      <c r="D259" s="35"/>
      <c r="E259" s="35"/>
      <c r="F259" s="35"/>
      <c r="G259" s="35"/>
      <c r="H259" s="35"/>
      <c r="I259" s="19"/>
    </row>
    <row r="260" spans="1:9" x14ac:dyDescent="0.25">
      <c r="A260" s="3"/>
      <c r="B260" s="35"/>
      <c r="C260" s="35"/>
      <c r="D260" s="35"/>
      <c r="E260" s="35"/>
      <c r="F260" s="35"/>
      <c r="G260" s="35"/>
      <c r="H260" s="35"/>
      <c r="I260" s="19"/>
    </row>
    <row r="261" spans="1:9" x14ac:dyDescent="0.25">
      <c r="A261" s="3"/>
      <c r="B261" s="35"/>
      <c r="C261" s="35"/>
      <c r="D261" s="35"/>
      <c r="E261" s="35"/>
      <c r="F261" s="35"/>
      <c r="G261" s="35"/>
      <c r="H261" s="35"/>
      <c r="I261" s="19"/>
    </row>
    <row r="262" spans="1:9" x14ac:dyDescent="0.25">
      <c r="A262" s="3"/>
      <c r="B262" s="35"/>
      <c r="C262" s="35"/>
      <c r="D262" s="35"/>
      <c r="E262" s="35"/>
      <c r="F262" s="35"/>
      <c r="G262" s="35"/>
      <c r="H262" s="35"/>
      <c r="I262" s="19"/>
    </row>
    <row r="263" spans="1:9" x14ac:dyDescent="0.25">
      <c r="A263" s="3"/>
      <c r="B263" s="35"/>
      <c r="C263" s="35"/>
      <c r="D263" s="35"/>
      <c r="E263" s="35"/>
      <c r="F263" s="35"/>
      <c r="G263" s="35"/>
      <c r="H263" s="35"/>
      <c r="I263" s="19"/>
    </row>
    <row r="264" spans="1:9" x14ac:dyDescent="0.25">
      <c r="A264" s="3"/>
      <c r="B264" s="35"/>
      <c r="C264" s="35"/>
      <c r="D264" s="35"/>
      <c r="E264" s="35"/>
      <c r="F264" s="35"/>
      <c r="G264" s="35"/>
      <c r="H264" s="35"/>
      <c r="I264" s="19"/>
    </row>
    <row r="265" spans="1:9" x14ac:dyDescent="0.25">
      <c r="A265" s="3"/>
      <c r="B265" s="35"/>
      <c r="C265" s="35"/>
      <c r="D265" s="35"/>
      <c r="E265" s="35"/>
      <c r="F265" s="35"/>
      <c r="G265" s="35"/>
      <c r="H265" s="35"/>
      <c r="I265" s="19"/>
    </row>
    <row r="266" spans="1:9" x14ac:dyDescent="0.25">
      <c r="A266" s="3"/>
      <c r="B266" s="35"/>
      <c r="C266" s="35"/>
      <c r="D266" s="35"/>
      <c r="E266" s="35"/>
      <c r="F266" s="35"/>
      <c r="G266" s="35"/>
      <c r="H266" s="35"/>
      <c r="I266" s="19"/>
    </row>
    <row r="267" spans="1:9" x14ac:dyDescent="0.25">
      <c r="A267" s="3"/>
      <c r="B267" s="35"/>
      <c r="C267" s="35"/>
      <c r="D267" s="35"/>
      <c r="E267" s="35"/>
      <c r="F267" s="35"/>
      <c r="G267" s="35"/>
      <c r="H267" s="35"/>
      <c r="I267" s="19"/>
    </row>
    <row r="268" spans="1:9" x14ac:dyDescent="0.25">
      <c r="A268" s="3"/>
      <c r="B268" s="35"/>
      <c r="C268" s="35"/>
      <c r="D268" s="35"/>
      <c r="E268" s="35"/>
      <c r="F268" s="35"/>
      <c r="G268" s="35"/>
      <c r="H268" s="35"/>
      <c r="I268" s="19"/>
    </row>
    <row r="269" spans="1:9" x14ac:dyDescent="0.25">
      <c r="A269" s="3"/>
      <c r="B269" s="35"/>
      <c r="C269" s="35"/>
      <c r="D269" s="35"/>
      <c r="E269" s="35"/>
      <c r="F269" s="35"/>
      <c r="G269" s="35"/>
      <c r="H269" s="35"/>
      <c r="I269" s="19"/>
    </row>
    <row r="270" spans="1:9" x14ac:dyDescent="0.25">
      <c r="A270" s="3"/>
      <c r="B270" s="35"/>
      <c r="C270" s="35"/>
      <c r="D270" s="35"/>
      <c r="E270" s="35"/>
      <c r="F270" s="35"/>
      <c r="G270" s="35"/>
      <c r="H270" s="35"/>
      <c r="I270" s="19"/>
    </row>
    <row r="271" spans="1:9" x14ac:dyDescent="0.25">
      <c r="A271" s="3"/>
      <c r="B271" s="35"/>
      <c r="C271" s="35"/>
      <c r="D271" s="35"/>
      <c r="E271" s="35"/>
      <c r="F271" s="35"/>
      <c r="G271" s="35"/>
      <c r="H271" s="35"/>
      <c r="I271" s="19"/>
    </row>
    <row r="272" spans="1:9" x14ac:dyDescent="0.25">
      <c r="A272" s="3"/>
      <c r="B272" s="35"/>
      <c r="C272" s="35"/>
      <c r="D272" s="35"/>
      <c r="E272" s="35"/>
      <c r="F272" s="35"/>
      <c r="G272" s="35"/>
      <c r="H272" s="35"/>
      <c r="I272" s="19"/>
    </row>
    <row r="273" spans="1:9" x14ac:dyDescent="0.25">
      <c r="A273" s="3"/>
      <c r="B273" s="35"/>
      <c r="C273" s="35"/>
      <c r="D273" s="35"/>
      <c r="E273" s="35"/>
      <c r="F273" s="35"/>
      <c r="G273" s="35"/>
      <c r="H273" s="35"/>
      <c r="I273" s="19"/>
    </row>
    <row r="274" spans="1:9" x14ac:dyDescent="0.25">
      <c r="A274" s="3"/>
      <c r="B274" s="35"/>
      <c r="C274" s="35"/>
      <c r="D274" s="35"/>
      <c r="E274" s="35"/>
      <c r="F274" s="35"/>
      <c r="G274" s="35"/>
      <c r="H274" s="35"/>
      <c r="I274" s="19"/>
    </row>
    <row r="275" spans="1:9" x14ac:dyDescent="0.25">
      <c r="A275" s="3"/>
      <c r="B275" s="35"/>
      <c r="C275" s="35"/>
      <c r="D275" s="35"/>
      <c r="E275" s="35"/>
      <c r="F275" s="35"/>
      <c r="G275" s="35"/>
      <c r="H275" s="35"/>
      <c r="I275" s="19"/>
    </row>
    <row r="276" spans="1:9" x14ac:dyDescent="0.25">
      <c r="A276" s="3"/>
      <c r="B276" s="35"/>
      <c r="C276" s="35"/>
      <c r="D276" s="35"/>
      <c r="E276" s="35"/>
      <c r="F276" s="35"/>
      <c r="G276" s="35"/>
      <c r="H276" s="35"/>
      <c r="I276" s="19"/>
    </row>
    <row r="277" spans="1:9" x14ac:dyDescent="0.25">
      <c r="A277" s="3"/>
      <c r="B277" s="35"/>
      <c r="C277" s="35"/>
      <c r="D277" s="35"/>
      <c r="E277" s="35"/>
      <c r="F277" s="35"/>
      <c r="G277" s="35"/>
      <c r="H277" s="35"/>
      <c r="I277" s="19"/>
    </row>
    <row r="278" spans="1:9" x14ac:dyDescent="0.25">
      <c r="A278" s="3"/>
      <c r="B278" s="35"/>
      <c r="C278" s="35"/>
      <c r="D278" s="35"/>
      <c r="E278" s="35"/>
      <c r="F278" s="35"/>
      <c r="G278" s="35"/>
      <c r="H278" s="35"/>
      <c r="I278" s="19"/>
    </row>
    <row r="279" spans="1:9" x14ac:dyDescent="0.25">
      <c r="A279" s="3"/>
      <c r="B279" s="35"/>
      <c r="C279" s="35"/>
      <c r="D279" s="35"/>
      <c r="E279" s="35"/>
      <c r="F279" s="35"/>
      <c r="G279" s="35"/>
      <c r="H279" s="35"/>
      <c r="I279" s="19"/>
    </row>
    <row r="280" spans="1:9" x14ac:dyDescent="0.25">
      <c r="A280" s="3"/>
      <c r="B280" s="35"/>
      <c r="C280" s="35"/>
      <c r="D280" s="35"/>
      <c r="E280" s="35"/>
      <c r="F280" s="35"/>
      <c r="G280" s="35"/>
      <c r="H280" s="35"/>
      <c r="I280" s="19"/>
    </row>
    <row r="281" spans="1:9" x14ac:dyDescent="0.25">
      <c r="A281" s="3"/>
      <c r="B281" s="35"/>
      <c r="C281" s="35"/>
      <c r="D281" s="35"/>
      <c r="E281" s="35"/>
      <c r="F281" s="35"/>
      <c r="G281" s="35"/>
      <c r="H281" s="35"/>
      <c r="I281" s="19"/>
    </row>
    <row r="282" spans="1:9" x14ac:dyDescent="0.25">
      <c r="A282" s="3"/>
      <c r="B282" s="35"/>
      <c r="C282" s="35"/>
      <c r="D282" s="35"/>
      <c r="E282" s="35"/>
      <c r="F282" s="35"/>
      <c r="G282" s="35"/>
      <c r="H282" s="35"/>
      <c r="I282" s="19"/>
    </row>
    <row r="283" spans="1:9" x14ac:dyDescent="0.25">
      <c r="A283" s="3"/>
      <c r="B283" s="35"/>
      <c r="C283" s="35"/>
      <c r="D283" s="35"/>
      <c r="E283" s="35"/>
      <c r="F283" s="35"/>
      <c r="G283" s="35"/>
      <c r="H283" s="35"/>
      <c r="I283" s="19"/>
    </row>
    <row r="284" spans="1:9" x14ac:dyDescent="0.25">
      <c r="A284" s="3"/>
      <c r="B284" s="35"/>
      <c r="C284" s="35"/>
      <c r="D284" s="35"/>
      <c r="E284" s="35"/>
      <c r="F284" s="35"/>
      <c r="G284" s="35"/>
      <c r="H284" s="35"/>
      <c r="I284" s="19"/>
    </row>
    <row r="285" spans="1:9" x14ac:dyDescent="0.25">
      <c r="A285" s="3"/>
      <c r="B285" s="35"/>
      <c r="C285" s="35"/>
      <c r="D285" s="35"/>
      <c r="E285" s="35"/>
      <c r="F285" s="35"/>
      <c r="G285" s="35"/>
      <c r="H285" s="35"/>
      <c r="I285" s="19"/>
    </row>
    <row r="286" spans="1:9" x14ac:dyDescent="0.25">
      <c r="A286" s="3"/>
      <c r="B286" s="35"/>
      <c r="C286" s="35"/>
      <c r="D286" s="35"/>
      <c r="E286" s="35"/>
      <c r="F286" s="35"/>
      <c r="G286" s="35"/>
      <c r="H286" s="35"/>
      <c r="I286" s="19"/>
    </row>
    <row r="287" spans="1:9" x14ac:dyDescent="0.25">
      <c r="A287" s="3"/>
      <c r="B287" s="35"/>
      <c r="C287" s="35"/>
      <c r="D287" s="35"/>
      <c r="E287" s="35"/>
      <c r="F287" s="35"/>
      <c r="G287" s="35"/>
      <c r="H287" s="35"/>
      <c r="I287" s="19"/>
    </row>
    <row r="288" spans="1:9" x14ac:dyDescent="0.25">
      <c r="A288" s="3"/>
      <c r="B288" s="35"/>
      <c r="C288" s="35"/>
      <c r="D288" s="35"/>
      <c r="E288" s="35"/>
      <c r="F288" s="35"/>
      <c r="G288" s="35"/>
      <c r="H288" s="35"/>
      <c r="I288" s="19"/>
    </row>
    <row r="289" spans="1:9" x14ac:dyDescent="0.25">
      <c r="A289" s="3"/>
      <c r="B289" s="35"/>
      <c r="C289" s="35"/>
      <c r="D289" s="35"/>
      <c r="E289" s="35"/>
      <c r="F289" s="35"/>
      <c r="G289" s="35"/>
      <c r="H289" s="35"/>
      <c r="I289" s="19"/>
    </row>
    <row r="290" spans="1:9" x14ac:dyDescent="0.25">
      <c r="A290" s="3"/>
      <c r="B290" s="35"/>
      <c r="C290" s="35"/>
      <c r="D290" s="35"/>
      <c r="E290" s="35"/>
      <c r="F290" s="35"/>
      <c r="G290" s="35"/>
      <c r="H290" s="35"/>
      <c r="I290" s="19"/>
    </row>
    <row r="291" spans="1:9" x14ac:dyDescent="0.25">
      <c r="A291" s="3"/>
      <c r="B291" s="35"/>
      <c r="C291" s="35"/>
      <c r="D291" s="35"/>
      <c r="E291" s="35"/>
      <c r="F291" s="35"/>
      <c r="G291" s="35"/>
      <c r="H291" s="35"/>
      <c r="I291" s="19"/>
    </row>
    <row r="292" spans="1:9" x14ac:dyDescent="0.25">
      <c r="A292" s="3"/>
      <c r="B292" s="35"/>
      <c r="C292" s="35"/>
      <c r="D292" s="35"/>
      <c r="E292" s="35"/>
      <c r="F292" s="35"/>
      <c r="G292" s="35"/>
      <c r="H292" s="35"/>
      <c r="I292" s="19"/>
    </row>
    <row r="293" spans="1:9" x14ac:dyDescent="0.25">
      <c r="A293" s="3"/>
      <c r="B293" s="35"/>
      <c r="C293" s="35"/>
      <c r="D293" s="35"/>
      <c r="E293" s="35"/>
      <c r="F293" s="35"/>
      <c r="G293" s="35"/>
      <c r="H293" s="35"/>
      <c r="I293" s="19"/>
    </row>
    <row r="294" spans="1:9" x14ac:dyDescent="0.25">
      <c r="A294" s="3"/>
      <c r="B294" s="35"/>
      <c r="C294" s="35"/>
      <c r="D294" s="35"/>
      <c r="E294" s="35"/>
      <c r="F294" s="35"/>
      <c r="G294" s="35"/>
      <c r="H294" s="35"/>
      <c r="I294" s="19"/>
    </row>
    <row r="295" spans="1:9" x14ac:dyDescent="0.25">
      <c r="A295" s="3"/>
      <c r="B295" s="35"/>
      <c r="C295" s="35"/>
      <c r="D295" s="35"/>
      <c r="E295" s="35"/>
      <c r="F295" s="35"/>
      <c r="G295" s="35"/>
      <c r="H295" s="35"/>
      <c r="I295" s="19"/>
    </row>
    <row r="296" spans="1:9" x14ac:dyDescent="0.25">
      <c r="A296" s="3"/>
      <c r="B296" s="35"/>
      <c r="C296" s="35"/>
      <c r="D296" s="35"/>
      <c r="E296" s="35"/>
      <c r="F296" s="35"/>
      <c r="G296" s="35"/>
      <c r="H296" s="35"/>
      <c r="I296" s="19"/>
    </row>
    <row r="297" spans="1:9" x14ac:dyDescent="0.25">
      <c r="A297" s="3"/>
      <c r="B297" s="35"/>
      <c r="C297" s="35"/>
      <c r="D297" s="35"/>
      <c r="E297" s="35"/>
      <c r="F297" s="35"/>
      <c r="G297" s="35"/>
      <c r="H297" s="35"/>
      <c r="I297" s="19"/>
    </row>
    <row r="298" spans="1:9" x14ac:dyDescent="0.25">
      <c r="A298" s="3"/>
      <c r="B298" s="35"/>
      <c r="C298" s="35"/>
      <c r="D298" s="35"/>
      <c r="E298" s="35"/>
      <c r="F298" s="35"/>
      <c r="G298" s="35"/>
      <c r="H298" s="35"/>
      <c r="I298" s="19"/>
    </row>
    <row r="299" spans="1:9" x14ac:dyDescent="0.25">
      <c r="A299" s="3"/>
      <c r="B299" s="35"/>
      <c r="C299" s="35"/>
      <c r="D299" s="35"/>
      <c r="E299" s="35"/>
      <c r="F299" s="35"/>
      <c r="G299" s="35"/>
      <c r="H299" s="35"/>
      <c r="I299" s="19"/>
    </row>
    <row r="300" spans="1:9" x14ac:dyDescent="0.25">
      <c r="A300" s="3"/>
      <c r="B300" s="35"/>
      <c r="C300" s="35"/>
      <c r="D300" s="35"/>
      <c r="E300" s="35"/>
      <c r="F300" s="35"/>
      <c r="G300" s="35"/>
      <c r="H300" s="35"/>
      <c r="I300" s="19"/>
    </row>
    <row r="301" spans="1:9" x14ac:dyDescent="0.25">
      <c r="A301" s="3"/>
      <c r="B301" s="35"/>
      <c r="C301" s="35"/>
      <c r="D301" s="35"/>
      <c r="E301" s="35"/>
      <c r="F301" s="35"/>
      <c r="G301" s="35"/>
      <c r="H301" s="35"/>
      <c r="I301" s="19"/>
    </row>
    <row r="302" spans="1:9" x14ac:dyDescent="0.25">
      <c r="A302" s="3"/>
      <c r="B302" s="35"/>
      <c r="C302" s="35"/>
      <c r="D302" s="35"/>
      <c r="E302" s="35"/>
      <c r="F302" s="35"/>
      <c r="G302" s="35"/>
      <c r="H302" s="35"/>
      <c r="I302" s="19"/>
    </row>
    <row r="303" spans="1:9" x14ac:dyDescent="0.25">
      <c r="A303" s="3"/>
      <c r="B303" s="35"/>
      <c r="C303" s="35"/>
      <c r="D303" s="35"/>
      <c r="E303" s="35"/>
      <c r="F303" s="35"/>
      <c r="G303" s="35"/>
      <c r="H303" s="35"/>
      <c r="I303" s="19"/>
    </row>
    <row r="304" spans="1:9" x14ac:dyDescent="0.25">
      <c r="A304" s="3"/>
      <c r="B304" s="35"/>
      <c r="C304" s="35"/>
      <c r="D304" s="35"/>
      <c r="E304" s="35"/>
      <c r="F304" s="35"/>
      <c r="G304" s="35"/>
      <c r="H304" s="35"/>
      <c r="I304" s="19"/>
    </row>
    <row r="305" spans="1:9" x14ac:dyDescent="0.25">
      <c r="A305" s="3"/>
      <c r="B305" s="35"/>
      <c r="C305" s="35"/>
      <c r="D305" s="35"/>
      <c r="E305" s="35"/>
      <c r="F305" s="35"/>
      <c r="G305" s="35"/>
      <c r="H305" s="35"/>
      <c r="I305" s="19"/>
    </row>
    <row r="306" spans="1:9" x14ac:dyDescent="0.25">
      <c r="A306" s="3"/>
      <c r="B306" s="35"/>
      <c r="C306" s="35"/>
      <c r="D306" s="35"/>
      <c r="E306" s="35"/>
      <c r="F306" s="35"/>
      <c r="G306" s="35"/>
      <c r="H306" s="35"/>
      <c r="I306" s="19"/>
    </row>
    <row r="307" spans="1:9" x14ac:dyDescent="0.25">
      <c r="A307" s="3"/>
      <c r="B307" s="35"/>
      <c r="C307" s="35"/>
      <c r="D307" s="35"/>
      <c r="E307" s="35"/>
      <c r="F307" s="35"/>
      <c r="G307" s="35"/>
      <c r="H307" s="35"/>
      <c r="I307" s="19"/>
    </row>
    <row r="308" spans="1:9" x14ac:dyDescent="0.25">
      <c r="A308" s="3"/>
      <c r="B308" s="35"/>
      <c r="C308" s="35"/>
      <c r="D308" s="35"/>
      <c r="E308" s="35"/>
      <c r="F308" s="35"/>
      <c r="G308" s="35"/>
      <c r="H308" s="35"/>
      <c r="I308" s="19"/>
    </row>
    <row r="309" spans="1:9" x14ac:dyDescent="0.25">
      <c r="A309" s="3"/>
      <c r="B309" s="35"/>
      <c r="C309" s="35"/>
      <c r="D309" s="35"/>
      <c r="E309" s="35"/>
      <c r="F309" s="35"/>
      <c r="G309" s="35"/>
      <c r="H309" s="35"/>
      <c r="I309" s="19"/>
    </row>
    <row r="310" spans="1:9" x14ac:dyDescent="0.25">
      <c r="A310" s="3"/>
      <c r="B310" s="35"/>
      <c r="C310" s="35"/>
      <c r="D310" s="35"/>
      <c r="E310" s="35"/>
      <c r="F310" s="35"/>
      <c r="G310" s="35"/>
      <c r="H310" s="35"/>
      <c r="I310" s="19"/>
    </row>
    <row r="311" spans="1:9" x14ac:dyDescent="0.25">
      <c r="A311" s="3"/>
      <c r="B311" s="35"/>
      <c r="C311" s="35"/>
      <c r="D311" s="35"/>
      <c r="E311" s="35"/>
      <c r="F311" s="35"/>
      <c r="G311" s="35"/>
      <c r="H311" s="35"/>
      <c r="I311" s="19"/>
    </row>
    <row r="312" spans="1:9" x14ac:dyDescent="0.25">
      <c r="A312" s="3"/>
      <c r="B312" s="35"/>
      <c r="C312" s="35"/>
      <c r="D312" s="35"/>
      <c r="E312" s="35"/>
      <c r="F312" s="35"/>
      <c r="G312" s="35"/>
      <c r="H312" s="35"/>
      <c r="I312" s="19"/>
    </row>
    <row r="313" spans="1:9" x14ac:dyDescent="0.25">
      <c r="A313" s="3"/>
      <c r="B313" s="35"/>
      <c r="C313" s="35"/>
      <c r="D313" s="35"/>
      <c r="E313" s="35"/>
      <c r="F313" s="35"/>
      <c r="G313" s="35"/>
      <c r="H313" s="35"/>
      <c r="I313" s="19"/>
    </row>
    <row r="314" spans="1:9" x14ac:dyDescent="0.25">
      <c r="A314" s="3"/>
      <c r="B314" s="35"/>
      <c r="C314" s="35"/>
      <c r="D314" s="35"/>
      <c r="E314" s="35"/>
      <c r="F314" s="35"/>
      <c r="G314" s="35"/>
      <c r="H314" s="35"/>
      <c r="I314" s="19"/>
    </row>
    <row r="315" spans="1:9" x14ac:dyDescent="0.25">
      <c r="A315" s="3"/>
      <c r="B315" s="35"/>
      <c r="C315" s="35"/>
      <c r="D315" s="35"/>
      <c r="E315" s="35"/>
      <c r="F315" s="35"/>
      <c r="G315" s="35"/>
      <c r="H315" s="35"/>
      <c r="I315" s="19"/>
    </row>
    <row r="316" spans="1:9" x14ac:dyDescent="0.25">
      <c r="A316" s="3"/>
      <c r="B316" s="35"/>
      <c r="C316" s="35"/>
      <c r="D316" s="35"/>
      <c r="E316" s="35"/>
      <c r="F316" s="35"/>
      <c r="G316" s="35"/>
      <c r="H316" s="35"/>
      <c r="I316" s="19"/>
    </row>
    <row r="317" spans="1:9" x14ac:dyDescent="0.25">
      <c r="A317" s="3"/>
      <c r="B317" s="35"/>
      <c r="C317" s="35"/>
      <c r="D317" s="35"/>
      <c r="E317" s="35"/>
      <c r="F317" s="35"/>
      <c r="G317" s="35"/>
      <c r="H317" s="35"/>
      <c r="I317" s="19"/>
    </row>
    <row r="318" spans="1:9" x14ac:dyDescent="0.25">
      <c r="A318" s="3"/>
      <c r="B318" s="35"/>
      <c r="C318" s="35"/>
      <c r="D318" s="35"/>
      <c r="E318" s="35"/>
      <c r="F318" s="35"/>
      <c r="G318" s="35"/>
      <c r="H318" s="35"/>
      <c r="I318" s="19"/>
    </row>
    <row r="319" spans="1:9" x14ac:dyDescent="0.25">
      <c r="A319" s="3"/>
      <c r="B319" s="35"/>
      <c r="C319" s="35"/>
      <c r="D319" s="35"/>
      <c r="E319" s="35"/>
      <c r="F319" s="35"/>
      <c r="G319" s="35"/>
      <c r="H319" s="35"/>
      <c r="I319" s="19"/>
    </row>
    <row r="320" spans="1:9" x14ac:dyDescent="0.25">
      <c r="A320" s="3"/>
      <c r="B320" s="35"/>
      <c r="C320" s="35"/>
      <c r="D320" s="35"/>
      <c r="E320" s="35"/>
      <c r="F320" s="35"/>
      <c r="G320" s="35"/>
      <c r="H320" s="35"/>
      <c r="I320" s="19"/>
    </row>
    <row r="321" spans="1:9" x14ac:dyDescent="0.25">
      <c r="A321" s="3"/>
      <c r="B321" s="35"/>
      <c r="C321" s="35"/>
      <c r="D321" s="35"/>
      <c r="E321" s="35"/>
      <c r="F321" s="35"/>
      <c r="G321" s="35"/>
      <c r="H321" s="35"/>
      <c r="I321" s="19"/>
    </row>
    <row r="322" spans="1:9" x14ac:dyDescent="0.25">
      <c r="A322" s="3"/>
      <c r="B322" s="35"/>
      <c r="C322" s="35"/>
      <c r="D322" s="35"/>
      <c r="E322" s="35"/>
      <c r="F322" s="35"/>
      <c r="G322" s="35"/>
      <c r="H322" s="35"/>
      <c r="I322" s="19"/>
    </row>
    <row r="323" spans="1:9" x14ac:dyDescent="0.25">
      <c r="A323" s="3"/>
      <c r="B323" s="35"/>
      <c r="C323" s="35"/>
      <c r="D323" s="35"/>
      <c r="E323" s="35"/>
      <c r="F323" s="35"/>
      <c r="G323" s="35"/>
      <c r="H323" s="35"/>
      <c r="I323" s="19"/>
    </row>
    <row r="324" spans="1:9" x14ac:dyDescent="0.25">
      <c r="A324" s="3"/>
      <c r="B324" s="35"/>
      <c r="C324" s="35"/>
      <c r="D324" s="35"/>
      <c r="E324" s="35"/>
      <c r="F324" s="35"/>
      <c r="G324" s="35"/>
      <c r="H324" s="35"/>
      <c r="I324" s="19"/>
    </row>
    <row r="325" spans="1:9" x14ac:dyDescent="0.25">
      <c r="A325" s="3"/>
      <c r="B325" s="35"/>
      <c r="C325" s="35"/>
      <c r="D325" s="35"/>
      <c r="E325" s="35"/>
      <c r="F325" s="35"/>
      <c r="G325" s="35"/>
      <c r="H325" s="35"/>
      <c r="I325" s="19"/>
    </row>
    <row r="326" spans="1:9" x14ac:dyDescent="0.25">
      <c r="A326" s="3"/>
      <c r="B326" s="35"/>
      <c r="C326" s="35"/>
      <c r="D326" s="35"/>
      <c r="E326" s="35"/>
      <c r="F326" s="35"/>
      <c r="G326" s="35"/>
      <c r="H326" s="35"/>
      <c r="I326" s="19"/>
    </row>
    <row r="327" spans="1:9" x14ac:dyDescent="0.25">
      <c r="A327" s="3"/>
      <c r="B327" s="35"/>
      <c r="C327" s="35"/>
      <c r="D327" s="35"/>
      <c r="E327" s="35"/>
      <c r="F327" s="35"/>
      <c r="G327" s="35"/>
      <c r="H327" s="35"/>
      <c r="I327" s="19"/>
    </row>
    <row r="328" spans="1:9" x14ac:dyDescent="0.25">
      <c r="A328" s="3"/>
      <c r="B328" s="35"/>
      <c r="C328" s="35"/>
      <c r="D328" s="35"/>
      <c r="E328" s="35"/>
      <c r="F328" s="35"/>
      <c r="G328" s="35"/>
      <c r="H328" s="35"/>
      <c r="I328" s="19"/>
    </row>
    <row r="329" spans="1:9" x14ac:dyDescent="0.25">
      <c r="A329" s="3"/>
      <c r="B329" s="35"/>
      <c r="C329" s="35"/>
      <c r="D329" s="35"/>
      <c r="E329" s="35"/>
      <c r="F329" s="35"/>
      <c r="G329" s="35"/>
      <c r="H329" s="35"/>
      <c r="I329" s="19"/>
    </row>
    <row r="330" spans="1:9" x14ac:dyDescent="0.25">
      <c r="A330" s="3"/>
      <c r="B330" s="35"/>
      <c r="C330" s="35"/>
      <c r="D330" s="35"/>
      <c r="E330" s="35"/>
      <c r="F330" s="35"/>
      <c r="G330" s="35"/>
      <c r="H330" s="35"/>
      <c r="I330" s="19"/>
    </row>
    <row r="331" spans="1:9" x14ac:dyDescent="0.25">
      <c r="A331" s="3"/>
      <c r="B331" s="35"/>
      <c r="C331" s="35"/>
      <c r="D331" s="35"/>
      <c r="E331" s="35"/>
      <c r="F331" s="35"/>
      <c r="G331" s="35"/>
      <c r="H331" s="35"/>
      <c r="I331" s="19"/>
    </row>
    <row r="332" spans="1:9" x14ac:dyDescent="0.25">
      <c r="A332" s="3"/>
      <c r="B332" s="35"/>
      <c r="C332" s="35"/>
      <c r="D332" s="35"/>
      <c r="E332" s="35"/>
      <c r="F332" s="35"/>
      <c r="G332" s="35"/>
      <c r="H332" s="35"/>
      <c r="I332" s="19"/>
    </row>
    <row r="333" spans="1:9" x14ac:dyDescent="0.25">
      <c r="A333" s="3"/>
      <c r="B333" s="35"/>
      <c r="C333" s="35"/>
      <c r="D333" s="35"/>
      <c r="E333" s="35"/>
      <c r="F333" s="35"/>
      <c r="G333" s="35"/>
      <c r="H333" s="35"/>
      <c r="I333" s="19"/>
    </row>
    <row r="334" spans="1:9" x14ac:dyDescent="0.25">
      <c r="A334" s="3"/>
      <c r="B334" s="35"/>
      <c r="C334" s="35"/>
      <c r="D334" s="35"/>
      <c r="E334" s="35"/>
      <c r="F334" s="35"/>
      <c r="G334" s="35"/>
      <c r="H334" s="35"/>
      <c r="I334" s="19"/>
    </row>
    <row r="335" spans="1:9" x14ac:dyDescent="0.25">
      <c r="A335" s="3"/>
      <c r="B335" s="35"/>
      <c r="C335" s="35"/>
      <c r="D335" s="35"/>
      <c r="E335" s="35"/>
      <c r="F335" s="35"/>
      <c r="G335" s="35"/>
      <c r="H335" s="35"/>
      <c r="I335" s="19"/>
    </row>
    <row r="336" spans="1:9" x14ac:dyDescent="0.25">
      <c r="A336" s="3"/>
      <c r="B336" s="35"/>
      <c r="C336" s="35"/>
      <c r="D336" s="35"/>
      <c r="E336" s="35"/>
      <c r="F336" s="35"/>
      <c r="G336" s="35"/>
      <c r="H336" s="35"/>
      <c r="I336" s="19"/>
    </row>
    <row r="337" spans="1:9" x14ac:dyDescent="0.25">
      <c r="A337" s="3"/>
      <c r="B337" s="35"/>
      <c r="C337" s="35"/>
      <c r="D337" s="35"/>
      <c r="E337" s="35"/>
      <c r="F337" s="35"/>
      <c r="G337" s="35"/>
      <c r="H337" s="35"/>
      <c r="I337" s="19"/>
    </row>
    <row r="338" spans="1:9" x14ac:dyDescent="0.25">
      <c r="A338" s="3"/>
      <c r="B338" s="35"/>
      <c r="C338" s="35"/>
      <c r="D338" s="35"/>
      <c r="E338" s="35"/>
      <c r="F338" s="35"/>
      <c r="G338" s="35"/>
      <c r="H338" s="35"/>
      <c r="I338" s="19"/>
    </row>
    <row r="339" spans="1:9" x14ac:dyDescent="0.25">
      <c r="A339" s="3"/>
      <c r="B339" s="35"/>
      <c r="C339" s="35"/>
      <c r="D339" s="35"/>
      <c r="E339" s="35"/>
      <c r="F339" s="35"/>
      <c r="G339" s="35"/>
      <c r="H339" s="35"/>
      <c r="I339" s="19"/>
    </row>
    <row r="340" spans="1:9" x14ac:dyDescent="0.25">
      <c r="A340" s="3"/>
      <c r="B340" s="35"/>
      <c r="C340" s="35"/>
      <c r="D340" s="35"/>
      <c r="E340" s="35"/>
      <c r="F340" s="35"/>
      <c r="G340" s="35"/>
      <c r="H340" s="35"/>
      <c r="I340" s="19"/>
    </row>
    <row r="341" spans="1:9" x14ac:dyDescent="0.25">
      <c r="A341" s="3"/>
      <c r="B341" s="35"/>
      <c r="C341" s="35"/>
      <c r="D341" s="35"/>
      <c r="E341" s="35"/>
      <c r="F341" s="35"/>
      <c r="G341" s="35"/>
      <c r="H341" s="35"/>
      <c r="I341" s="19"/>
    </row>
    <row r="342" spans="1:9" x14ac:dyDescent="0.25">
      <c r="A342" s="3"/>
      <c r="B342" s="35"/>
      <c r="C342" s="35"/>
      <c r="D342" s="35"/>
      <c r="E342" s="35"/>
      <c r="F342" s="35"/>
      <c r="G342" s="35"/>
      <c r="H342" s="35"/>
      <c r="I342" s="19"/>
    </row>
    <row r="343" spans="1:9" x14ac:dyDescent="0.25">
      <c r="A343" s="3"/>
      <c r="B343" s="35"/>
      <c r="C343" s="35"/>
      <c r="D343" s="35"/>
      <c r="E343" s="35"/>
      <c r="F343" s="35"/>
      <c r="G343" s="35"/>
      <c r="H343" s="35"/>
      <c r="I343" s="19"/>
    </row>
    <row r="344" spans="1:9" x14ac:dyDescent="0.25">
      <c r="A344" s="3"/>
      <c r="B344" s="35"/>
      <c r="C344" s="35"/>
      <c r="D344" s="35"/>
      <c r="E344" s="35"/>
      <c r="F344" s="35"/>
      <c r="G344" s="35"/>
      <c r="H344" s="35"/>
      <c r="I344" s="19"/>
    </row>
    <row r="345" spans="1:9" x14ac:dyDescent="0.25">
      <c r="A345" s="3"/>
      <c r="B345" s="35"/>
      <c r="C345" s="35"/>
      <c r="D345" s="35"/>
      <c r="E345" s="35"/>
      <c r="F345" s="35"/>
      <c r="G345" s="35"/>
      <c r="H345" s="35"/>
      <c r="I345" s="19"/>
    </row>
    <row r="346" spans="1:9" x14ac:dyDescent="0.25">
      <c r="A346" s="3"/>
      <c r="B346" s="35"/>
      <c r="C346" s="35"/>
      <c r="D346" s="35"/>
      <c r="E346" s="35"/>
      <c r="F346" s="35"/>
      <c r="G346" s="35"/>
      <c r="H346" s="35"/>
      <c r="I346" s="19"/>
    </row>
    <row r="347" spans="1:9" x14ac:dyDescent="0.25">
      <c r="A347" s="3"/>
      <c r="B347" s="35"/>
      <c r="C347" s="35"/>
      <c r="D347" s="35"/>
      <c r="E347" s="35"/>
      <c r="F347" s="35"/>
      <c r="G347" s="35"/>
      <c r="H347" s="35"/>
      <c r="I347" s="19"/>
    </row>
    <row r="348" spans="1:9" x14ac:dyDescent="0.25">
      <c r="A348" s="3"/>
      <c r="B348" s="35"/>
      <c r="C348" s="35"/>
      <c r="D348" s="35"/>
      <c r="E348" s="35"/>
      <c r="F348" s="35"/>
      <c r="G348" s="35"/>
      <c r="H348" s="35"/>
      <c r="I348" s="19"/>
    </row>
    <row r="349" spans="1:9" x14ac:dyDescent="0.25">
      <c r="A349" s="3"/>
      <c r="B349" s="35"/>
      <c r="C349" s="35"/>
      <c r="D349" s="35"/>
      <c r="E349" s="35"/>
      <c r="F349" s="35"/>
      <c r="G349" s="35"/>
      <c r="H349" s="35"/>
      <c r="I349" s="19"/>
    </row>
    <row r="350" spans="1:9" x14ac:dyDescent="0.25">
      <c r="A350" s="3"/>
      <c r="B350" s="35"/>
      <c r="C350" s="35"/>
      <c r="D350" s="35"/>
      <c r="E350" s="35"/>
      <c r="F350" s="35"/>
      <c r="G350" s="35"/>
      <c r="H350" s="35"/>
      <c r="I350" s="19"/>
    </row>
    <row r="351" spans="1:9" x14ac:dyDescent="0.25">
      <c r="A351" s="3"/>
      <c r="B351" s="35"/>
      <c r="C351" s="35"/>
      <c r="D351" s="35"/>
      <c r="E351" s="35"/>
      <c r="F351" s="35"/>
      <c r="G351" s="35"/>
      <c r="H351" s="35"/>
      <c r="I351" s="19"/>
    </row>
    <row r="352" spans="1:9" x14ac:dyDescent="0.25">
      <c r="A352" s="3"/>
      <c r="B352" s="35"/>
      <c r="C352" s="35"/>
      <c r="D352" s="35"/>
      <c r="E352" s="35"/>
      <c r="F352" s="35"/>
      <c r="G352" s="35"/>
      <c r="H352" s="35"/>
      <c r="I352" s="19"/>
    </row>
    <row r="353" spans="1:9" x14ac:dyDescent="0.25">
      <c r="A353" s="3"/>
      <c r="B353" s="35"/>
      <c r="C353" s="35"/>
      <c r="D353" s="35"/>
      <c r="E353" s="35"/>
      <c r="F353" s="35"/>
      <c r="G353" s="35"/>
      <c r="H353" s="35"/>
      <c r="I353" s="19"/>
    </row>
    <row r="354" spans="1:9" x14ac:dyDescent="0.25">
      <c r="A354" s="3"/>
      <c r="B354" s="35"/>
      <c r="C354" s="35"/>
      <c r="D354" s="35"/>
      <c r="E354" s="35"/>
      <c r="F354" s="35"/>
      <c r="G354" s="35"/>
      <c r="H354" s="35"/>
      <c r="I354" s="19"/>
    </row>
    <row r="355" spans="1:9" x14ac:dyDescent="0.25">
      <c r="A355" s="3"/>
      <c r="B355" s="35"/>
      <c r="C355" s="35"/>
      <c r="D355" s="35"/>
      <c r="E355" s="35"/>
      <c r="F355" s="35"/>
      <c r="G355" s="35"/>
      <c r="H355" s="35"/>
      <c r="I355" s="19"/>
    </row>
    <row r="356" spans="1:9" x14ac:dyDescent="0.25">
      <c r="A356" s="3"/>
      <c r="B356" s="35"/>
      <c r="C356" s="35"/>
      <c r="D356" s="35"/>
      <c r="E356" s="35"/>
      <c r="F356" s="35"/>
      <c r="G356" s="35"/>
      <c r="H356" s="35"/>
      <c r="I356" s="19"/>
    </row>
    <row r="357" spans="1:9" x14ac:dyDescent="0.25">
      <c r="A357" s="3"/>
      <c r="B357" s="35"/>
      <c r="C357" s="35"/>
      <c r="D357" s="35"/>
      <c r="E357" s="35"/>
      <c r="F357" s="35"/>
      <c r="G357" s="35"/>
      <c r="H357" s="35"/>
      <c r="I357" s="19"/>
    </row>
    <row r="358" spans="1:9" x14ac:dyDescent="0.25">
      <c r="A358" s="3"/>
      <c r="B358" s="35"/>
      <c r="C358" s="35"/>
      <c r="D358" s="35"/>
      <c r="E358" s="35"/>
      <c r="F358" s="35"/>
      <c r="G358" s="35"/>
      <c r="H358" s="35"/>
      <c r="I358" s="19"/>
    </row>
    <row r="359" spans="1:9" x14ac:dyDescent="0.25">
      <c r="A359" s="3"/>
      <c r="B359" s="35"/>
      <c r="C359" s="35"/>
      <c r="D359" s="35"/>
      <c r="E359" s="35"/>
      <c r="F359" s="35"/>
      <c r="G359" s="35"/>
      <c r="H359" s="35"/>
      <c r="I359" s="19"/>
    </row>
    <row r="360" spans="1:9" x14ac:dyDescent="0.25">
      <c r="A360" s="3"/>
      <c r="B360" s="35"/>
      <c r="C360" s="35"/>
      <c r="D360" s="35"/>
      <c r="E360" s="35"/>
      <c r="F360" s="35"/>
      <c r="G360" s="35"/>
      <c r="H360" s="35"/>
      <c r="I360" s="19"/>
    </row>
    <row r="361" spans="1:9" x14ac:dyDescent="0.25">
      <c r="A361" s="3"/>
      <c r="B361" s="35"/>
      <c r="C361" s="35"/>
      <c r="D361" s="35"/>
      <c r="E361" s="35"/>
      <c r="F361" s="35"/>
      <c r="G361" s="35"/>
      <c r="H361" s="35"/>
      <c r="I361" s="19"/>
    </row>
    <row r="362" spans="1:9" x14ac:dyDescent="0.25">
      <c r="A362" s="3"/>
      <c r="B362" s="35"/>
      <c r="C362" s="35"/>
      <c r="D362" s="35"/>
      <c r="E362" s="35"/>
      <c r="F362" s="35"/>
      <c r="G362" s="35"/>
      <c r="H362" s="35"/>
      <c r="I362" s="19"/>
    </row>
    <row r="363" spans="1:9" x14ac:dyDescent="0.25">
      <c r="A363" s="3"/>
      <c r="B363" s="35"/>
      <c r="C363" s="35"/>
      <c r="D363" s="35"/>
      <c r="E363" s="35"/>
      <c r="F363" s="35"/>
      <c r="G363" s="35"/>
      <c r="H363" s="35"/>
      <c r="I363" s="19"/>
    </row>
    <row r="364" spans="1:9" x14ac:dyDescent="0.25">
      <c r="A364" s="3"/>
      <c r="B364" s="35"/>
      <c r="C364" s="35"/>
      <c r="D364" s="35"/>
      <c r="E364" s="35"/>
      <c r="F364" s="35"/>
      <c r="G364" s="35"/>
      <c r="H364" s="35"/>
      <c r="I364" s="19"/>
    </row>
    <row r="365" spans="1:9" x14ac:dyDescent="0.25">
      <c r="A365" s="3"/>
      <c r="B365" s="35"/>
      <c r="C365" s="35"/>
      <c r="D365" s="35"/>
      <c r="E365" s="35"/>
      <c r="F365" s="35"/>
      <c r="G365" s="35"/>
      <c r="H365" s="35"/>
      <c r="I365" s="19"/>
    </row>
    <row r="366" spans="1:9" x14ac:dyDescent="0.25">
      <c r="A366" s="3"/>
      <c r="B366" s="35"/>
      <c r="C366" s="35"/>
      <c r="D366" s="35"/>
      <c r="E366" s="35"/>
      <c r="F366" s="35"/>
      <c r="G366" s="35"/>
      <c r="H366" s="35"/>
      <c r="I366" s="19"/>
    </row>
    <row r="367" spans="1:9" x14ac:dyDescent="0.25">
      <c r="A367" s="3"/>
      <c r="B367" s="35"/>
      <c r="C367" s="35"/>
      <c r="D367" s="35"/>
      <c r="E367" s="35"/>
      <c r="F367" s="35"/>
      <c r="G367" s="35"/>
      <c r="H367" s="35"/>
      <c r="I367" s="19"/>
    </row>
    <row r="368" spans="1:9" x14ac:dyDescent="0.25">
      <c r="A368" s="3"/>
      <c r="B368" s="35"/>
      <c r="C368" s="35"/>
      <c r="D368" s="35"/>
      <c r="E368" s="35"/>
      <c r="F368" s="35"/>
      <c r="G368" s="35"/>
      <c r="H368" s="35"/>
      <c r="I368" s="19"/>
    </row>
    <row r="369" spans="1:9" x14ac:dyDescent="0.25">
      <c r="A369" s="3"/>
      <c r="B369" s="35"/>
      <c r="C369" s="35"/>
      <c r="D369" s="35"/>
      <c r="E369" s="35"/>
      <c r="F369" s="35"/>
      <c r="G369" s="35"/>
      <c r="H369" s="35"/>
      <c r="I369" s="19"/>
    </row>
    <row r="370" spans="1:9" x14ac:dyDescent="0.25">
      <c r="A370" s="3"/>
      <c r="B370" s="35"/>
      <c r="C370" s="35"/>
      <c r="D370" s="35"/>
      <c r="E370" s="35"/>
      <c r="F370" s="35"/>
      <c r="G370" s="35"/>
      <c r="H370" s="35"/>
      <c r="I370" s="19"/>
    </row>
    <row r="371" spans="1:9" x14ac:dyDescent="0.25">
      <c r="A371" s="3"/>
      <c r="B371" s="35"/>
      <c r="C371" s="35"/>
      <c r="D371" s="35"/>
      <c r="E371" s="35"/>
      <c r="F371" s="35"/>
      <c r="G371" s="35"/>
      <c r="H371" s="35"/>
      <c r="I371" s="19"/>
    </row>
    <row r="372" spans="1:9" x14ac:dyDescent="0.25">
      <c r="A372" s="3"/>
      <c r="B372" s="35"/>
      <c r="C372" s="35"/>
      <c r="D372" s="35"/>
      <c r="E372" s="35"/>
      <c r="F372" s="35"/>
      <c r="G372" s="35"/>
      <c r="H372" s="35"/>
      <c r="I372" s="19"/>
    </row>
    <row r="373" spans="1:9" x14ac:dyDescent="0.25">
      <c r="A373" s="3"/>
      <c r="B373" s="35"/>
      <c r="C373" s="35"/>
      <c r="D373" s="35"/>
      <c r="E373" s="35"/>
      <c r="F373" s="35"/>
      <c r="G373" s="35"/>
      <c r="H373" s="35"/>
      <c r="I373" s="19"/>
    </row>
    <row r="374" spans="1:9" x14ac:dyDescent="0.25">
      <c r="A374" s="3"/>
      <c r="B374" s="35"/>
      <c r="C374" s="35"/>
      <c r="D374" s="35"/>
      <c r="E374" s="35"/>
      <c r="F374" s="35"/>
      <c r="G374" s="35"/>
      <c r="H374" s="35"/>
      <c r="I374" s="19"/>
    </row>
    <row r="375" spans="1:9" x14ac:dyDescent="0.25">
      <c r="A375" s="3"/>
      <c r="B375" s="35"/>
      <c r="C375" s="35"/>
      <c r="D375" s="35"/>
      <c r="E375" s="35"/>
      <c r="F375" s="35"/>
      <c r="G375" s="35"/>
      <c r="H375" s="35"/>
      <c r="I375" s="19"/>
    </row>
    <row r="376" spans="1:9" x14ac:dyDescent="0.25">
      <c r="A376" s="3"/>
      <c r="B376" s="35"/>
      <c r="C376" s="35"/>
      <c r="D376" s="35"/>
      <c r="E376" s="35"/>
      <c r="F376" s="35"/>
      <c r="G376" s="35"/>
      <c r="H376" s="35"/>
      <c r="I376" s="19"/>
    </row>
    <row r="377" spans="1:9" x14ac:dyDescent="0.25">
      <c r="A377" s="3"/>
      <c r="B377" s="35"/>
      <c r="C377" s="35"/>
      <c r="D377" s="35"/>
      <c r="E377" s="35"/>
      <c r="F377" s="35"/>
      <c r="G377" s="35"/>
      <c r="H377" s="35"/>
      <c r="I377" s="19"/>
    </row>
    <row r="378" spans="1:9" x14ac:dyDescent="0.25">
      <c r="A378" s="3"/>
      <c r="B378" s="35"/>
      <c r="C378" s="35"/>
      <c r="D378" s="35"/>
      <c r="E378" s="35"/>
      <c r="F378" s="35"/>
      <c r="G378" s="35"/>
      <c r="H378" s="35"/>
      <c r="I378" s="19"/>
    </row>
    <row r="379" spans="1:9" x14ac:dyDescent="0.25">
      <c r="A379" s="3"/>
      <c r="B379" s="35"/>
      <c r="C379" s="35"/>
      <c r="D379" s="35"/>
      <c r="E379" s="35"/>
      <c r="F379" s="35"/>
      <c r="G379" s="35"/>
      <c r="H379" s="35"/>
      <c r="I379" s="19"/>
    </row>
    <row r="380" spans="1:9" x14ac:dyDescent="0.25">
      <c r="A380" s="3"/>
      <c r="B380" s="35"/>
      <c r="C380" s="35"/>
      <c r="D380" s="35"/>
      <c r="E380" s="35"/>
      <c r="F380" s="35"/>
      <c r="G380" s="35"/>
      <c r="H380" s="35"/>
      <c r="I380" s="19"/>
    </row>
    <row r="381" spans="1:9" x14ac:dyDescent="0.25">
      <c r="A381" s="3"/>
      <c r="B381" s="35"/>
      <c r="C381" s="35"/>
      <c r="D381" s="35"/>
      <c r="E381" s="35"/>
      <c r="F381" s="35"/>
      <c r="G381" s="35"/>
      <c r="H381" s="35"/>
      <c r="I381" s="19"/>
    </row>
    <row r="382" spans="1:9" x14ac:dyDescent="0.25">
      <c r="A382" s="3"/>
      <c r="B382" s="35"/>
      <c r="C382" s="35"/>
      <c r="D382" s="35"/>
      <c r="E382" s="35"/>
      <c r="F382" s="35"/>
      <c r="G382" s="35"/>
      <c r="H382" s="35"/>
      <c r="I382" s="19"/>
    </row>
    <row r="383" spans="1:9" x14ac:dyDescent="0.25">
      <c r="A383" s="3"/>
      <c r="B383" s="35"/>
      <c r="C383" s="35"/>
      <c r="D383" s="35"/>
      <c r="E383" s="35"/>
      <c r="F383" s="35"/>
      <c r="G383" s="35"/>
      <c r="H383" s="35"/>
      <c r="I383" s="19"/>
    </row>
    <row r="384" spans="1:9" x14ac:dyDescent="0.25">
      <c r="A384" s="3"/>
      <c r="B384" s="35"/>
      <c r="C384" s="35"/>
      <c r="D384" s="35"/>
      <c r="E384" s="35"/>
      <c r="F384" s="35"/>
      <c r="G384" s="35"/>
      <c r="H384" s="35"/>
      <c r="I384" s="19"/>
    </row>
    <row r="385" spans="1:9" x14ac:dyDescent="0.25">
      <c r="A385" s="3"/>
      <c r="B385" s="35"/>
      <c r="C385" s="35"/>
      <c r="D385" s="35"/>
      <c r="E385" s="35"/>
      <c r="F385" s="35"/>
      <c r="G385" s="35"/>
      <c r="H385" s="35"/>
      <c r="I385" s="19"/>
    </row>
    <row r="386" spans="1:9" x14ac:dyDescent="0.25">
      <c r="A386" s="3"/>
      <c r="B386" s="35"/>
      <c r="C386" s="35"/>
      <c r="D386" s="35"/>
      <c r="E386" s="35"/>
      <c r="F386" s="35"/>
      <c r="G386" s="35"/>
      <c r="H386" s="35"/>
      <c r="I386" s="19"/>
    </row>
    <row r="387" spans="1:9" x14ac:dyDescent="0.25">
      <c r="A387" s="3"/>
      <c r="B387" s="35"/>
      <c r="C387" s="35"/>
      <c r="D387" s="35"/>
      <c r="E387" s="35"/>
      <c r="F387" s="35"/>
      <c r="G387" s="35"/>
      <c r="H387" s="35"/>
      <c r="I387" s="19"/>
    </row>
    <row r="388" spans="1:9" x14ac:dyDescent="0.25">
      <c r="A388" s="3"/>
      <c r="B388" s="35"/>
      <c r="C388" s="35"/>
      <c r="D388" s="35"/>
      <c r="E388" s="35"/>
      <c r="F388" s="35"/>
      <c r="G388" s="35"/>
      <c r="H388" s="35"/>
      <c r="I388" s="19"/>
    </row>
    <row r="389" spans="1:9" x14ac:dyDescent="0.25">
      <c r="A389" s="3"/>
      <c r="B389" s="35"/>
      <c r="C389" s="35"/>
      <c r="D389" s="35"/>
      <c r="E389" s="35"/>
      <c r="F389" s="35"/>
      <c r="G389" s="35"/>
      <c r="H389" s="35"/>
      <c r="I389" s="19"/>
    </row>
    <row r="390" spans="1:9" x14ac:dyDescent="0.25">
      <c r="A390" s="3"/>
      <c r="B390" s="35"/>
      <c r="C390" s="35"/>
      <c r="D390" s="35"/>
      <c r="E390" s="35"/>
      <c r="F390" s="35"/>
      <c r="G390" s="35"/>
      <c r="H390" s="35"/>
      <c r="I390" s="19"/>
    </row>
    <row r="391" spans="1:9" x14ac:dyDescent="0.25">
      <c r="A391" s="3"/>
      <c r="B391" s="35"/>
      <c r="C391" s="35"/>
      <c r="D391" s="35"/>
      <c r="E391" s="35"/>
      <c r="F391" s="35"/>
      <c r="G391" s="35"/>
      <c r="H391" s="35"/>
      <c r="I391" s="19"/>
    </row>
    <row r="392" spans="1:9" x14ac:dyDescent="0.25">
      <c r="A392" s="3"/>
      <c r="B392" s="35"/>
      <c r="C392" s="35"/>
      <c r="D392" s="35"/>
      <c r="E392" s="35"/>
      <c r="F392" s="35"/>
      <c r="G392" s="35"/>
      <c r="H392" s="35"/>
      <c r="I392" s="19"/>
    </row>
    <row r="393" spans="1:9" x14ac:dyDescent="0.25">
      <c r="A393" s="3"/>
      <c r="B393" s="35"/>
      <c r="C393" s="35"/>
      <c r="D393" s="35"/>
      <c r="E393" s="35"/>
      <c r="F393" s="35"/>
      <c r="G393" s="35"/>
      <c r="H393" s="35"/>
      <c r="I393" s="19"/>
    </row>
    <row r="394" spans="1:9" x14ac:dyDescent="0.25">
      <c r="A394" s="3"/>
      <c r="B394" s="35"/>
      <c r="C394" s="35"/>
      <c r="D394" s="35"/>
      <c r="E394" s="35"/>
      <c r="F394" s="35"/>
      <c r="G394" s="35"/>
      <c r="H394" s="35"/>
      <c r="I394" s="19"/>
    </row>
    <row r="395" spans="1:9" x14ac:dyDescent="0.25">
      <c r="A395" s="3"/>
      <c r="B395" s="35"/>
      <c r="C395" s="35"/>
      <c r="D395" s="35"/>
      <c r="E395" s="35"/>
      <c r="F395" s="35"/>
      <c r="G395" s="35"/>
      <c r="H395" s="35"/>
      <c r="I395" s="19"/>
    </row>
    <row r="396" spans="1:9" x14ac:dyDescent="0.25">
      <c r="A396" s="3"/>
      <c r="B396" s="35"/>
      <c r="C396" s="35"/>
      <c r="D396" s="35"/>
      <c r="E396" s="35"/>
      <c r="F396" s="35"/>
      <c r="G396" s="35"/>
      <c r="H396" s="35"/>
      <c r="I396" s="19"/>
    </row>
    <row r="397" spans="1:9" x14ac:dyDescent="0.25">
      <c r="A397" s="3"/>
      <c r="B397" s="35"/>
      <c r="C397" s="35"/>
      <c r="D397" s="35"/>
      <c r="E397" s="35"/>
      <c r="F397" s="35"/>
      <c r="G397" s="35"/>
      <c r="H397" s="35"/>
      <c r="I397" s="19"/>
    </row>
    <row r="398" spans="1:9" x14ac:dyDescent="0.25">
      <c r="A398" s="3"/>
      <c r="B398" s="35"/>
      <c r="C398" s="35"/>
      <c r="D398" s="35"/>
      <c r="E398" s="35"/>
      <c r="F398" s="35"/>
      <c r="G398" s="35"/>
      <c r="H398" s="35"/>
      <c r="I398" s="19"/>
    </row>
    <row r="399" spans="1:9" x14ac:dyDescent="0.25">
      <c r="A399" s="3"/>
      <c r="B399" s="35"/>
      <c r="C399" s="35"/>
      <c r="D399" s="35"/>
      <c r="E399" s="35"/>
      <c r="F399" s="35"/>
      <c r="G399" s="35"/>
      <c r="H399" s="35"/>
      <c r="I399" s="19"/>
    </row>
    <row r="400" spans="1:9" x14ac:dyDescent="0.25">
      <c r="A400" s="3"/>
      <c r="B400" s="19"/>
      <c r="C400" s="19"/>
      <c r="D400" s="19"/>
      <c r="E400" s="19"/>
      <c r="F400" s="19"/>
      <c r="G400" s="19"/>
      <c r="H400" s="19"/>
      <c r="I400" s="19"/>
    </row>
    <row r="401" spans="1:9" x14ac:dyDescent="0.25">
      <c r="A401" s="3"/>
      <c r="B401" s="19"/>
      <c r="C401" s="19"/>
      <c r="D401" s="19"/>
      <c r="E401" s="19"/>
      <c r="F401" s="19"/>
      <c r="G401" s="19"/>
      <c r="H401" s="19"/>
      <c r="I401" s="19"/>
    </row>
    <row r="402" spans="1:9" x14ac:dyDescent="0.25">
      <c r="A402" s="3"/>
      <c r="B402" s="19"/>
      <c r="C402" s="19"/>
      <c r="D402" s="19"/>
      <c r="E402" s="19"/>
      <c r="F402" s="19"/>
      <c r="G402" s="19"/>
      <c r="H402" s="19"/>
      <c r="I402" s="19"/>
    </row>
    <row r="403" spans="1:9" x14ac:dyDescent="0.25">
      <c r="A403" s="3"/>
      <c r="B403" s="19"/>
      <c r="C403" s="19"/>
      <c r="D403" s="19"/>
      <c r="E403" s="19"/>
      <c r="F403" s="19"/>
      <c r="G403" s="19"/>
      <c r="H403" s="19"/>
      <c r="I403" s="19"/>
    </row>
    <row r="404" spans="1:9" x14ac:dyDescent="0.25">
      <c r="A404" s="3"/>
      <c r="B404" s="19"/>
      <c r="C404" s="19"/>
      <c r="D404" s="19"/>
      <c r="E404" s="19"/>
      <c r="F404" s="19"/>
      <c r="G404" s="19"/>
      <c r="H404" s="19"/>
      <c r="I404" s="19"/>
    </row>
    <row r="405" spans="1:9" x14ac:dyDescent="0.25">
      <c r="A405" s="3"/>
      <c r="B405" s="19"/>
      <c r="C405" s="19"/>
      <c r="D405" s="19"/>
      <c r="E405" s="19"/>
      <c r="F405" s="19"/>
      <c r="G405" s="19"/>
      <c r="H405" s="19"/>
      <c r="I405" s="19"/>
    </row>
    <row r="406" spans="1:9" x14ac:dyDescent="0.25">
      <c r="A406" s="3"/>
      <c r="B406" s="19"/>
      <c r="C406" s="19"/>
      <c r="D406" s="19"/>
      <c r="E406" s="19"/>
      <c r="F406" s="19"/>
      <c r="G406" s="19"/>
      <c r="H406" s="19"/>
      <c r="I406" s="19"/>
    </row>
    <row r="407" spans="1:9" x14ac:dyDescent="0.25">
      <c r="A407" s="3"/>
      <c r="B407" s="19"/>
      <c r="C407" s="19"/>
      <c r="D407" s="19"/>
      <c r="E407" s="19"/>
      <c r="F407" s="19"/>
      <c r="G407" s="19"/>
      <c r="H407" s="19"/>
      <c r="I407" s="19"/>
    </row>
    <row r="408" spans="1:9" x14ac:dyDescent="0.25">
      <c r="A408" s="3"/>
      <c r="B408" s="19"/>
      <c r="C408" s="19"/>
      <c r="D408" s="19"/>
      <c r="E408" s="19"/>
      <c r="F408" s="19"/>
      <c r="G408" s="19"/>
      <c r="H408" s="19"/>
      <c r="I408" s="19"/>
    </row>
    <row r="409" spans="1:9" x14ac:dyDescent="0.25">
      <c r="A409" s="3"/>
      <c r="B409" s="19"/>
      <c r="C409" s="19"/>
      <c r="D409" s="19"/>
      <c r="E409" s="19"/>
      <c r="F409" s="19"/>
      <c r="G409" s="19"/>
      <c r="H409" s="19"/>
      <c r="I409" s="19"/>
    </row>
    <row r="410" spans="1:9" x14ac:dyDescent="0.25">
      <c r="A410" s="3"/>
      <c r="B410" s="19"/>
      <c r="C410" s="19"/>
      <c r="D410" s="19"/>
      <c r="E410" s="19"/>
      <c r="F410" s="19"/>
      <c r="G410" s="19"/>
      <c r="H410" s="19"/>
      <c r="I410" s="19"/>
    </row>
    <row r="411" spans="1:9" x14ac:dyDescent="0.25">
      <c r="A411" s="3"/>
      <c r="B411" s="19"/>
      <c r="C411" s="19"/>
      <c r="D411" s="19"/>
      <c r="E411" s="19"/>
      <c r="F411" s="19"/>
      <c r="G411" s="19"/>
      <c r="H411" s="19"/>
      <c r="I411" s="19"/>
    </row>
    <row r="412" spans="1:9" x14ac:dyDescent="0.25">
      <c r="A412" s="3"/>
      <c r="B412" s="19"/>
      <c r="C412" s="19"/>
      <c r="D412" s="19"/>
      <c r="E412" s="19"/>
      <c r="F412" s="19"/>
      <c r="G412" s="19"/>
      <c r="H412" s="19"/>
      <c r="I412" s="19"/>
    </row>
    <row r="413" spans="1:9" x14ac:dyDescent="0.25">
      <c r="A413" s="3"/>
      <c r="B413" s="19"/>
      <c r="C413" s="19"/>
      <c r="D413" s="19"/>
      <c r="E413" s="19"/>
      <c r="F413" s="19"/>
      <c r="G413" s="19"/>
      <c r="H413" s="19"/>
      <c r="I413" s="19"/>
    </row>
    <row r="414" spans="1:9" x14ac:dyDescent="0.25">
      <c r="A414" s="3"/>
      <c r="B414" s="19"/>
      <c r="C414" s="19"/>
      <c r="D414" s="19"/>
      <c r="E414" s="19"/>
      <c r="F414" s="19"/>
      <c r="G414" s="19"/>
      <c r="H414" s="19"/>
      <c r="I414" s="19"/>
    </row>
    <row r="415" spans="1:9" x14ac:dyDescent="0.25">
      <c r="A415" s="3"/>
      <c r="B415" s="19"/>
      <c r="C415" s="19"/>
      <c r="D415" s="19"/>
      <c r="E415" s="19"/>
      <c r="F415" s="19"/>
      <c r="G415" s="19"/>
      <c r="H415" s="19"/>
      <c r="I415" s="19"/>
    </row>
    <row r="416" spans="1:9" x14ac:dyDescent="0.25">
      <c r="A416" s="3"/>
      <c r="B416" s="19"/>
      <c r="C416" s="19"/>
      <c r="D416" s="19"/>
      <c r="E416" s="19"/>
      <c r="F416" s="19"/>
      <c r="G416" s="19"/>
      <c r="H416" s="19"/>
      <c r="I416" s="19"/>
    </row>
    <row r="417" spans="1:9" x14ac:dyDescent="0.25">
      <c r="A417" s="3"/>
      <c r="B417" s="19"/>
      <c r="C417" s="19"/>
      <c r="D417" s="19"/>
      <c r="E417" s="19"/>
      <c r="F417" s="19"/>
      <c r="G417" s="19"/>
      <c r="H417" s="19"/>
      <c r="I417" s="19"/>
    </row>
    <row r="418" spans="1:9" x14ac:dyDescent="0.25">
      <c r="A418" s="3"/>
      <c r="B418" s="19"/>
      <c r="C418" s="19"/>
      <c r="D418" s="19"/>
      <c r="E418" s="19"/>
      <c r="F418" s="19"/>
      <c r="G418" s="19"/>
      <c r="H418" s="19"/>
      <c r="I418" s="19"/>
    </row>
    <row r="419" spans="1:9" x14ac:dyDescent="0.25">
      <c r="A419" s="3"/>
      <c r="B419" s="19"/>
      <c r="C419" s="19"/>
      <c r="D419" s="19"/>
      <c r="E419" s="19"/>
      <c r="F419" s="19"/>
      <c r="G419" s="19"/>
      <c r="H419" s="19"/>
      <c r="I419" s="19"/>
    </row>
    <row r="420" spans="1:9" x14ac:dyDescent="0.25">
      <c r="A420" s="3"/>
      <c r="B420" s="19"/>
      <c r="C420" s="19"/>
      <c r="D420" s="19"/>
      <c r="E420" s="19"/>
      <c r="F420" s="19"/>
      <c r="G420" s="19"/>
      <c r="H420" s="19"/>
      <c r="I420" s="19"/>
    </row>
    <row r="421" spans="1:9" x14ac:dyDescent="0.25">
      <c r="A421" s="3"/>
      <c r="B421" s="19"/>
      <c r="C421" s="19"/>
      <c r="D421" s="19"/>
      <c r="E421" s="19"/>
      <c r="F421" s="19"/>
      <c r="G421" s="19"/>
      <c r="H421" s="19"/>
      <c r="I421" s="19"/>
    </row>
    <row r="422" spans="1:9" x14ac:dyDescent="0.25">
      <c r="A422" s="3"/>
      <c r="B422" s="19"/>
      <c r="C422" s="19"/>
      <c r="D422" s="19"/>
      <c r="E422" s="19"/>
      <c r="F422" s="19"/>
      <c r="G422" s="19"/>
      <c r="H422" s="19"/>
      <c r="I422" s="19"/>
    </row>
    <row r="423" spans="1:9" x14ac:dyDescent="0.25">
      <c r="A423" s="3"/>
      <c r="B423" s="19"/>
      <c r="C423" s="19"/>
      <c r="D423" s="19"/>
      <c r="E423" s="19"/>
      <c r="F423" s="19"/>
      <c r="G423" s="19"/>
      <c r="H423" s="19"/>
      <c r="I423" s="19"/>
    </row>
    <row r="424" spans="1:9" x14ac:dyDescent="0.25">
      <c r="A424" s="3"/>
      <c r="B424" s="19"/>
      <c r="C424" s="19"/>
      <c r="D424" s="19"/>
      <c r="E424" s="19"/>
      <c r="F424" s="19"/>
      <c r="G424" s="19"/>
      <c r="H424" s="19"/>
      <c r="I424" s="19"/>
    </row>
    <row r="425" spans="1:9" x14ac:dyDescent="0.25">
      <c r="A425" s="3"/>
      <c r="B425" s="19"/>
      <c r="C425" s="19"/>
      <c r="D425" s="19"/>
      <c r="E425" s="19"/>
      <c r="F425" s="19"/>
      <c r="G425" s="19"/>
      <c r="H425" s="19"/>
      <c r="I425" s="19"/>
    </row>
    <row r="426" spans="1:9" x14ac:dyDescent="0.25">
      <c r="A426" s="3"/>
      <c r="B426" s="19"/>
      <c r="C426" s="19"/>
      <c r="D426" s="19"/>
      <c r="E426" s="19"/>
      <c r="F426" s="19"/>
      <c r="G426" s="19"/>
      <c r="H426" s="19"/>
      <c r="I426" s="19"/>
    </row>
    <row r="427" spans="1:9" x14ac:dyDescent="0.25">
      <c r="A427" s="3"/>
      <c r="B427" s="19"/>
      <c r="C427" s="19"/>
      <c r="D427" s="19"/>
      <c r="E427" s="19"/>
      <c r="F427" s="19"/>
      <c r="G427" s="19"/>
      <c r="H427" s="19"/>
      <c r="I427" s="19"/>
    </row>
    <row r="428" spans="1:9" x14ac:dyDescent="0.25">
      <c r="A428" s="3"/>
      <c r="B428" s="19"/>
      <c r="C428" s="19"/>
      <c r="D428" s="19"/>
      <c r="E428" s="19"/>
      <c r="F428" s="19"/>
      <c r="G428" s="19"/>
      <c r="H428" s="19"/>
      <c r="I428" s="19"/>
    </row>
    <row r="429" spans="1:9" x14ac:dyDescent="0.25">
      <c r="A429" s="3"/>
      <c r="B429" s="19"/>
      <c r="C429" s="19"/>
      <c r="D429" s="19"/>
      <c r="E429" s="19"/>
      <c r="F429" s="19"/>
      <c r="G429" s="19"/>
      <c r="H429" s="19"/>
      <c r="I429" s="19"/>
    </row>
    <row r="430" spans="1:9" x14ac:dyDescent="0.25">
      <c r="A430" s="3"/>
      <c r="B430" s="19"/>
      <c r="C430" s="19"/>
      <c r="D430" s="19"/>
      <c r="E430" s="19"/>
      <c r="F430" s="19"/>
      <c r="G430" s="19"/>
      <c r="H430" s="19"/>
      <c r="I430" s="19"/>
    </row>
    <row r="431" spans="1:9" x14ac:dyDescent="0.25">
      <c r="A431" s="3"/>
      <c r="B431" s="19"/>
      <c r="C431" s="19"/>
      <c r="D431" s="19"/>
      <c r="E431" s="19"/>
      <c r="F431" s="19"/>
      <c r="G431" s="19"/>
      <c r="H431" s="19"/>
      <c r="I431" s="19"/>
    </row>
    <row r="432" spans="1:9" x14ac:dyDescent="0.25">
      <c r="A432" s="3"/>
      <c r="B432" s="19"/>
      <c r="C432" s="19"/>
      <c r="D432" s="19"/>
      <c r="E432" s="19"/>
      <c r="F432" s="19"/>
      <c r="G432" s="19"/>
      <c r="H432" s="19"/>
      <c r="I432" s="19"/>
    </row>
    <row r="433" spans="1:9" x14ac:dyDescent="0.25">
      <c r="A433" s="3"/>
      <c r="B433" s="19"/>
      <c r="C433" s="19"/>
      <c r="D433" s="19"/>
      <c r="E433" s="19"/>
      <c r="F433" s="19"/>
      <c r="G433" s="19"/>
      <c r="H433" s="19"/>
      <c r="I433" s="19"/>
    </row>
    <row r="434" spans="1:9" x14ac:dyDescent="0.25">
      <c r="A434" s="3"/>
      <c r="B434" s="19"/>
      <c r="C434" s="19"/>
      <c r="D434" s="19"/>
      <c r="E434" s="19"/>
      <c r="F434" s="19"/>
      <c r="G434" s="19"/>
      <c r="H434" s="19"/>
      <c r="I434" s="19"/>
    </row>
    <row r="435" spans="1:9" x14ac:dyDescent="0.25">
      <c r="A435" s="3"/>
      <c r="B435" s="19"/>
      <c r="C435" s="19"/>
      <c r="D435" s="19"/>
      <c r="E435" s="19"/>
      <c r="F435" s="19"/>
      <c r="G435" s="19"/>
      <c r="H435" s="19"/>
      <c r="I435" s="19"/>
    </row>
    <row r="436" spans="1:9" x14ac:dyDescent="0.25">
      <c r="A436" s="3"/>
      <c r="B436" s="19"/>
      <c r="C436" s="19"/>
      <c r="D436" s="19"/>
      <c r="E436" s="19"/>
      <c r="F436" s="19"/>
      <c r="G436" s="19"/>
      <c r="H436" s="19"/>
      <c r="I436" s="19"/>
    </row>
    <row r="437" spans="1:9" x14ac:dyDescent="0.25">
      <c r="A437" s="3"/>
      <c r="B437" s="19"/>
      <c r="C437" s="19"/>
      <c r="D437" s="19"/>
      <c r="E437" s="19"/>
      <c r="F437" s="19"/>
      <c r="G437" s="19"/>
      <c r="H437" s="19"/>
      <c r="I437" s="19"/>
    </row>
    <row r="438" spans="1:9" x14ac:dyDescent="0.25">
      <c r="A438" s="3"/>
      <c r="B438" s="19"/>
      <c r="C438" s="19"/>
      <c r="D438" s="19"/>
      <c r="E438" s="19"/>
      <c r="F438" s="19"/>
      <c r="G438" s="19"/>
      <c r="H438" s="19"/>
      <c r="I438" s="19"/>
    </row>
    <row r="439" spans="1:9" x14ac:dyDescent="0.25">
      <c r="A439" s="3"/>
      <c r="B439" s="19"/>
      <c r="C439" s="19"/>
      <c r="D439" s="19"/>
      <c r="E439" s="19"/>
      <c r="F439" s="19"/>
      <c r="G439" s="19"/>
      <c r="H439" s="19"/>
      <c r="I439" s="19"/>
    </row>
    <row r="440" spans="1:9" x14ac:dyDescent="0.25">
      <c r="A440" s="3"/>
      <c r="B440" s="19"/>
      <c r="C440" s="19"/>
      <c r="D440" s="19"/>
      <c r="E440" s="19"/>
      <c r="F440" s="19"/>
      <c r="G440" s="19"/>
      <c r="H440" s="19"/>
      <c r="I440" s="19"/>
    </row>
    <row r="441" spans="1:9" x14ac:dyDescent="0.25">
      <c r="A441" s="3"/>
      <c r="B441" s="19"/>
      <c r="C441" s="19"/>
      <c r="D441" s="19"/>
      <c r="E441" s="19"/>
      <c r="F441" s="19"/>
      <c r="G441" s="19"/>
      <c r="H441" s="19"/>
      <c r="I441" s="19"/>
    </row>
    <row r="442" spans="1:9" x14ac:dyDescent="0.25">
      <c r="A442" s="3"/>
      <c r="B442" s="19"/>
      <c r="C442" s="19"/>
      <c r="D442" s="19"/>
      <c r="E442" s="19"/>
      <c r="F442" s="19"/>
      <c r="G442" s="19"/>
      <c r="H442" s="19"/>
      <c r="I442" s="19"/>
    </row>
    <row r="443" spans="1:9" x14ac:dyDescent="0.25">
      <c r="A443" s="3"/>
      <c r="B443" s="19"/>
      <c r="C443" s="19"/>
      <c r="D443" s="19"/>
      <c r="E443" s="19"/>
      <c r="F443" s="19"/>
      <c r="G443" s="19"/>
      <c r="H443" s="19"/>
      <c r="I443" s="19"/>
    </row>
    <row r="444" spans="1:9" x14ac:dyDescent="0.25">
      <c r="A444" s="3"/>
      <c r="B444" s="19"/>
      <c r="C444" s="19"/>
      <c r="D444" s="19"/>
      <c r="E444" s="19"/>
      <c r="F444" s="19"/>
      <c r="G444" s="19"/>
      <c r="H444" s="19"/>
      <c r="I444" s="19"/>
    </row>
    <row r="445" spans="1:9" x14ac:dyDescent="0.25">
      <c r="A445" s="3"/>
      <c r="B445" s="19"/>
      <c r="C445" s="19"/>
      <c r="D445" s="19"/>
      <c r="E445" s="19"/>
      <c r="F445" s="19"/>
      <c r="G445" s="19"/>
      <c r="H445" s="19"/>
      <c r="I445" s="19"/>
    </row>
    <row r="446" spans="1:9" x14ac:dyDescent="0.25">
      <c r="A446" s="3"/>
      <c r="B446" s="19"/>
      <c r="C446" s="19"/>
      <c r="D446" s="19"/>
      <c r="E446" s="19"/>
      <c r="F446" s="19"/>
      <c r="G446" s="19"/>
      <c r="H446" s="19"/>
      <c r="I446" s="19"/>
    </row>
    <row r="447" spans="1:9" x14ac:dyDescent="0.25">
      <c r="A447" s="3"/>
      <c r="B447" s="19"/>
      <c r="C447" s="19"/>
      <c r="D447" s="19"/>
      <c r="E447" s="19"/>
      <c r="F447" s="19"/>
      <c r="G447" s="19"/>
      <c r="H447" s="19"/>
      <c r="I447" s="19"/>
    </row>
    <row r="448" spans="1:9" x14ac:dyDescent="0.25">
      <c r="A448" s="3"/>
      <c r="B448" s="19"/>
      <c r="C448" s="19"/>
      <c r="D448" s="19"/>
      <c r="E448" s="19"/>
      <c r="F448" s="19"/>
      <c r="G448" s="19"/>
      <c r="H448" s="19"/>
      <c r="I448" s="19"/>
    </row>
    <row r="449" spans="1:9" x14ac:dyDescent="0.25">
      <c r="A449" s="3"/>
      <c r="B449" s="19"/>
      <c r="C449" s="19"/>
      <c r="D449" s="19"/>
      <c r="E449" s="19"/>
      <c r="F449" s="19"/>
      <c r="G449" s="19"/>
      <c r="H449" s="19"/>
      <c r="I449" s="19"/>
    </row>
    <row r="450" spans="1:9" x14ac:dyDescent="0.25">
      <c r="A450" s="3"/>
      <c r="B450" s="19"/>
      <c r="C450" s="19"/>
      <c r="D450" s="19"/>
      <c r="E450" s="19"/>
      <c r="F450" s="19"/>
      <c r="G450" s="19"/>
      <c r="H450" s="19"/>
      <c r="I450" s="19"/>
    </row>
    <row r="451" spans="1:9" x14ac:dyDescent="0.25">
      <c r="A451" s="3"/>
      <c r="B451" s="19"/>
      <c r="C451" s="19"/>
      <c r="D451" s="19"/>
      <c r="E451" s="19"/>
      <c r="F451" s="19"/>
      <c r="G451" s="19"/>
      <c r="H451" s="19"/>
      <c r="I451" s="19"/>
    </row>
    <row r="452" spans="1:9" x14ac:dyDescent="0.25">
      <c r="A452" s="3"/>
      <c r="B452" s="19"/>
      <c r="C452" s="19"/>
      <c r="D452" s="19"/>
      <c r="E452" s="19"/>
      <c r="F452" s="19"/>
      <c r="G452" s="19"/>
      <c r="H452" s="19"/>
      <c r="I452" s="19"/>
    </row>
    <row r="453" spans="1:9" x14ac:dyDescent="0.25">
      <c r="A453" s="3"/>
      <c r="B453" s="19"/>
      <c r="C453" s="19"/>
      <c r="D453" s="19"/>
      <c r="E453" s="19"/>
      <c r="F453" s="19"/>
      <c r="G453" s="19"/>
      <c r="H453" s="19"/>
      <c r="I453" s="19"/>
    </row>
    <row r="454" spans="1:9" x14ac:dyDescent="0.25">
      <c r="A454" s="3"/>
      <c r="B454" s="19"/>
      <c r="C454" s="19"/>
      <c r="D454" s="19"/>
      <c r="E454" s="19"/>
      <c r="F454" s="19"/>
      <c r="G454" s="19"/>
      <c r="H454" s="19"/>
      <c r="I454" s="19"/>
    </row>
    <row r="455" spans="1:9" x14ac:dyDescent="0.25">
      <c r="A455" s="3"/>
      <c r="B455" s="19"/>
      <c r="C455" s="19"/>
      <c r="D455" s="19"/>
      <c r="E455" s="19"/>
      <c r="F455" s="19"/>
      <c r="G455" s="19"/>
      <c r="H455" s="19"/>
      <c r="I455" s="19"/>
    </row>
    <row r="456" spans="1:9" x14ac:dyDescent="0.25">
      <c r="A456" s="3"/>
      <c r="B456" s="19"/>
      <c r="C456" s="19"/>
      <c r="D456" s="19"/>
      <c r="E456" s="19"/>
      <c r="F456" s="19"/>
      <c r="G456" s="19"/>
      <c r="H456" s="19"/>
      <c r="I456" s="19"/>
    </row>
    <row r="457" spans="1:9" x14ac:dyDescent="0.25">
      <c r="A457" s="3"/>
      <c r="B457" s="19"/>
      <c r="C457" s="19"/>
      <c r="D457" s="19"/>
      <c r="E457" s="19"/>
      <c r="F457" s="19"/>
      <c r="G457" s="19"/>
      <c r="H457" s="19"/>
      <c r="I457" s="19"/>
    </row>
    <row r="458" spans="1:9" x14ac:dyDescent="0.25">
      <c r="A458" s="3"/>
      <c r="B458" s="19"/>
      <c r="C458" s="19"/>
      <c r="D458" s="19"/>
      <c r="E458" s="19"/>
      <c r="F458" s="19"/>
      <c r="G458" s="19"/>
      <c r="H458" s="19"/>
      <c r="I458" s="19"/>
    </row>
    <row r="459" spans="1:9" x14ac:dyDescent="0.25">
      <c r="A459" s="3"/>
      <c r="B459" s="19"/>
      <c r="C459" s="19"/>
      <c r="D459" s="19"/>
      <c r="E459" s="19"/>
      <c r="F459" s="19"/>
      <c r="G459" s="19"/>
      <c r="H459" s="19"/>
      <c r="I459" s="19"/>
    </row>
    <row r="460" spans="1:9" x14ac:dyDescent="0.25">
      <c r="A460" s="3"/>
      <c r="B460" s="19"/>
      <c r="C460" s="19"/>
      <c r="D460" s="19"/>
      <c r="E460" s="19"/>
      <c r="F460" s="19"/>
      <c r="G460" s="19"/>
      <c r="H460" s="19"/>
      <c r="I460" s="19"/>
    </row>
    <row r="461" spans="1:9" x14ac:dyDescent="0.25">
      <c r="A461" s="3"/>
      <c r="B461" s="19"/>
      <c r="C461" s="19"/>
      <c r="D461" s="19"/>
      <c r="E461" s="19"/>
      <c r="F461" s="19"/>
      <c r="G461" s="19"/>
      <c r="H461" s="19"/>
      <c r="I461" s="19"/>
    </row>
    <row r="462" spans="1:9" x14ac:dyDescent="0.25">
      <c r="A462" s="3"/>
      <c r="B462" s="19"/>
      <c r="C462" s="19"/>
      <c r="D462" s="19"/>
      <c r="E462" s="19"/>
      <c r="F462" s="19"/>
      <c r="G462" s="19"/>
      <c r="H462" s="19"/>
      <c r="I462" s="19"/>
    </row>
    <row r="463" spans="1:9" x14ac:dyDescent="0.25">
      <c r="A463" s="3"/>
      <c r="B463" s="19"/>
      <c r="C463" s="19"/>
      <c r="D463" s="19"/>
      <c r="E463" s="19"/>
      <c r="F463" s="19"/>
      <c r="G463" s="19"/>
      <c r="H463" s="19"/>
      <c r="I463" s="19"/>
    </row>
    <row r="464" spans="1:9" x14ac:dyDescent="0.25">
      <c r="A464" s="3"/>
      <c r="B464" s="19"/>
      <c r="C464" s="19"/>
      <c r="D464" s="19"/>
      <c r="E464" s="19"/>
      <c r="F464" s="19"/>
      <c r="G464" s="19"/>
      <c r="H464" s="19"/>
      <c r="I464" s="19"/>
    </row>
    <row r="465" spans="1:9" x14ac:dyDescent="0.25">
      <c r="A465" s="3"/>
      <c r="B465" s="19"/>
      <c r="C465" s="19"/>
      <c r="D465" s="19"/>
      <c r="E465" s="19"/>
      <c r="F465" s="19"/>
      <c r="G465" s="19"/>
      <c r="H465" s="19"/>
      <c r="I465" s="19"/>
    </row>
    <row r="466" spans="1:9" x14ac:dyDescent="0.25">
      <c r="A466" s="3"/>
      <c r="B466" s="19"/>
      <c r="C466" s="19"/>
      <c r="D466" s="19"/>
      <c r="E466" s="19"/>
      <c r="F466" s="19"/>
      <c r="G466" s="19"/>
      <c r="H466" s="19"/>
      <c r="I466" s="19"/>
    </row>
    <row r="467" spans="1:9" x14ac:dyDescent="0.25">
      <c r="A467" s="3"/>
      <c r="B467" s="19"/>
      <c r="C467" s="19"/>
      <c r="D467" s="19"/>
      <c r="E467" s="19"/>
      <c r="F467" s="19"/>
      <c r="G467" s="19"/>
      <c r="H467" s="19"/>
      <c r="I467" s="19"/>
    </row>
    <row r="468" spans="1:9" x14ac:dyDescent="0.25">
      <c r="A468" s="3"/>
      <c r="B468" s="19"/>
      <c r="C468" s="19"/>
      <c r="D468" s="19"/>
      <c r="E468" s="19"/>
      <c r="F468" s="19"/>
      <c r="G468" s="19"/>
      <c r="H468" s="19"/>
      <c r="I468" s="19"/>
    </row>
    <row r="469" spans="1:9" x14ac:dyDescent="0.25">
      <c r="A469" s="3"/>
      <c r="B469" s="19"/>
      <c r="C469" s="19"/>
      <c r="D469" s="19"/>
      <c r="E469" s="19"/>
      <c r="F469" s="19"/>
      <c r="G469" s="19"/>
      <c r="H469" s="19"/>
      <c r="I469" s="19"/>
    </row>
    <row r="470" spans="1:9" x14ac:dyDescent="0.25">
      <c r="A470" s="3"/>
      <c r="B470" s="19"/>
      <c r="C470" s="19"/>
      <c r="D470" s="19"/>
      <c r="E470" s="19"/>
      <c r="F470" s="19"/>
      <c r="G470" s="19"/>
      <c r="H470" s="19"/>
      <c r="I470" s="19"/>
    </row>
    <row r="471" spans="1:9" x14ac:dyDescent="0.25">
      <c r="A471" s="3"/>
      <c r="B471" s="19"/>
      <c r="C471" s="19"/>
      <c r="D471" s="19"/>
      <c r="E471" s="19"/>
      <c r="F471" s="19"/>
      <c r="G471" s="19"/>
      <c r="H471" s="19"/>
      <c r="I471" s="19"/>
    </row>
    <row r="472" spans="1:9" x14ac:dyDescent="0.25">
      <c r="A472" s="3"/>
      <c r="B472" s="19"/>
      <c r="C472" s="19"/>
      <c r="D472" s="19"/>
      <c r="E472" s="19"/>
      <c r="F472" s="19"/>
      <c r="G472" s="19"/>
      <c r="H472" s="19"/>
      <c r="I472" s="19"/>
    </row>
    <row r="473" spans="1:9" x14ac:dyDescent="0.25">
      <c r="A473" s="3"/>
      <c r="B473" s="19"/>
      <c r="C473" s="19"/>
      <c r="D473" s="19"/>
      <c r="E473" s="19"/>
      <c r="F473" s="19"/>
      <c r="G473" s="19"/>
      <c r="H473" s="19"/>
      <c r="I473" s="19"/>
    </row>
    <row r="474" spans="1:9" x14ac:dyDescent="0.25">
      <c r="A474" s="3"/>
      <c r="B474" s="19"/>
      <c r="C474" s="19"/>
      <c r="D474" s="19"/>
      <c r="E474" s="19"/>
      <c r="F474" s="19"/>
      <c r="G474" s="19"/>
      <c r="H474" s="19"/>
      <c r="I474" s="19"/>
    </row>
    <row r="475" spans="1:9" x14ac:dyDescent="0.25">
      <c r="A475" s="3"/>
      <c r="B475" s="19"/>
      <c r="C475" s="19"/>
      <c r="D475" s="19"/>
      <c r="E475" s="19"/>
      <c r="F475" s="19"/>
      <c r="G475" s="19"/>
      <c r="H475" s="19"/>
      <c r="I475" s="19"/>
    </row>
    <row r="476" spans="1:9" x14ac:dyDescent="0.25">
      <c r="A476" s="3"/>
      <c r="B476" s="19"/>
      <c r="C476" s="19"/>
      <c r="D476" s="19"/>
      <c r="E476" s="19"/>
      <c r="F476" s="19"/>
      <c r="G476" s="19"/>
      <c r="H476" s="19"/>
      <c r="I476" s="19"/>
    </row>
    <row r="477" spans="1:9" x14ac:dyDescent="0.25">
      <c r="A477" s="3"/>
      <c r="B477" s="19"/>
      <c r="C477" s="19"/>
      <c r="D477" s="19"/>
      <c r="E477" s="19"/>
      <c r="F477" s="19"/>
      <c r="G477" s="19"/>
      <c r="H477" s="19"/>
      <c r="I477" s="19"/>
    </row>
    <row r="478" spans="1:9" x14ac:dyDescent="0.25">
      <c r="A478" s="3"/>
      <c r="B478" s="19"/>
      <c r="C478" s="19"/>
      <c r="D478" s="19"/>
      <c r="E478" s="19"/>
      <c r="F478" s="19"/>
      <c r="G478" s="19"/>
      <c r="H478" s="19"/>
      <c r="I478" s="19"/>
    </row>
    <row r="479" spans="1:9" x14ac:dyDescent="0.25">
      <c r="A479" s="3"/>
      <c r="B479" s="19"/>
      <c r="C479" s="19"/>
      <c r="D479" s="19"/>
      <c r="E479" s="19"/>
      <c r="F479" s="19"/>
      <c r="G479" s="19"/>
      <c r="H479" s="19"/>
      <c r="I479" s="19"/>
    </row>
    <row r="480" spans="1:9" x14ac:dyDescent="0.25">
      <c r="A480" s="3"/>
      <c r="B480" s="19"/>
      <c r="C480" s="19"/>
      <c r="D480" s="19"/>
      <c r="E480" s="19"/>
      <c r="F480" s="19"/>
      <c r="G480" s="19"/>
      <c r="H480" s="19"/>
      <c r="I480" s="19"/>
    </row>
    <row r="481" spans="1:9" x14ac:dyDescent="0.25">
      <c r="A481" s="3"/>
      <c r="B481" s="19"/>
      <c r="C481" s="19"/>
      <c r="D481" s="19"/>
      <c r="E481" s="19"/>
      <c r="F481" s="19"/>
      <c r="G481" s="19"/>
      <c r="H481" s="19"/>
      <c r="I481" s="19"/>
    </row>
    <row r="482" spans="1:9" x14ac:dyDescent="0.25">
      <c r="A482" s="3"/>
      <c r="B482" s="19"/>
      <c r="C482" s="19"/>
      <c r="D482" s="19"/>
      <c r="E482" s="19"/>
      <c r="F482" s="19"/>
      <c r="G482" s="19"/>
      <c r="H482" s="19"/>
      <c r="I482" s="19"/>
    </row>
    <row r="483" spans="1:9" x14ac:dyDescent="0.25">
      <c r="A483" s="3"/>
      <c r="B483" s="19"/>
      <c r="C483" s="19"/>
      <c r="D483" s="19"/>
      <c r="E483" s="19"/>
      <c r="F483" s="19"/>
      <c r="G483" s="19"/>
      <c r="H483" s="19"/>
      <c r="I483" s="19"/>
    </row>
    <row r="484" spans="1:9" x14ac:dyDescent="0.25">
      <c r="A484" s="3"/>
      <c r="B484" s="19"/>
      <c r="C484" s="19"/>
      <c r="D484" s="19"/>
      <c r="E484" s="19"/>
      <c r="F484" s="19"/>
      <c r="G484" s="19"/>
      <c r="H484" s="19"/>
      <c r="I484" s="19"/>
    </row>
    <row r="485" spans="1:9" x14ac:dyDescent="0.25">
      <c r="A485" s="3"/>
      <c r="B485" s="19"/>
      <c r="C485" s="19"/>
      <c r="D485" s="19"/>
      <c r="E485" s="19"/>
      <c r="F485" s="19"/>
      <c r="G485" s="19"/>
      <c r="H485" s="19"/>
      <c r="I485" s="19"/>
    </row>
    <row r="486" spans="1:9" x14ac:dyDescent="0.25">
      <c r="A486" s="3"/>
      <c r="B486" s="19"/>
      <c r="C486" s="19"/>
      <c r="D486" s="19"/>
      <c r="E486" s="19"/>
      <c r="F486" s="19"/>
      <c r="G486" s="19"/>
      <c r="H486" s="19"/>
      <c r="I486" s="19"/>
    </row>
    <row r="487" spans="1:9" x14ac:dyDescent="0.25">
      <c r="A487" s="3"/>
      <c r="B487" s="19"/>
      <c r="C487" s="19"/>
      <c r="D487" s="19"/>
      <c r="E487" s="19"/>
      <c r="F487" s="19"/>
      <c r="G487" s="19"/>
      <c r="H487" s="19"/>
      <c r="I487" s="19"/>
    </row>
    <row r="488" spans="1:9" x14ac:dyDescent="0.25">
      <c r="A488" s="3"/>
      <c r="B488" s="19"/>
      <c r="C488" s="19"/>
      <c r="D488" s="19"/>
      <c r="E488" s="19"/>
      <c r="F488" s="19"/>
      <c r="G488" s="19"/>
      <c r="H488" s="19"/>
      <c r="I488" s="19"/>
    </row>
    <row r="489" spans="1:9" x14ac:dyDescent="0.25">
      <c r="A489" s="3"/>
      <c r="B489" s="19"/>
      <c r="C489" s="19"/>
      <c r="D489" s="19"/>
      <c r="E489" s="19"/>
      <c r="F489" s="19"/>
      <c r="G489" s="19"/>
      <c r="H489" s="19"/>
      <c r="I489" s="19"/>
    </row>
    <row r="490" spans="1:9" x14ac:dyDescent="0.25">
      <c r="A490" s="3"/>
      <c r="B490" s="19"/>
      <c r="C490" s="19"/>
      <c r="D490" s="19"/>
      <c r="E490" s="19"/>
      <c r="F490" s="19"/>
      <c r="G490" s="19"/>
      <c r="H490" s="19"/>
      <c r="I490" s="19"/>
    </row>
    <row r="491" spans="1:9" x14ac:dyDescent="0.25">
      <c r="A491" s="3"/>
      <c r="B491" s="19"/>
      <c r="C491" s="19"/>
      <c r="D491" s="19"/>
      <c r="E491" s="19"/>
      <c r="F491" s="19"/>
      <c r="G491" s="19"/>
      <c r="H491" s="19"/>
      <c r="I491" s="19"/>
    </row>
    <row r="492" spans="1:9" x14ac:dyDescent="0.25">
      <c r="A492" s="3"/>
      <c r="B492" s="19"/>
      <c r="C492" s="19"/>
      <c r="D492" s="19"/>
      <c r="E492" s="19"/>
      <c r="F492" s="19"/>
      <c r="G492" s="19"/>
      <c r="H492" s="19"/>
      <c r="I492" s="19"/>
    </row>
    <row r="493" spans="1:9" x14ac:dyDescent="0.25">
      <c r="A493" s="3"/>
      <c r="B493" s="19"/>
      <c r="C493" s="19"/>
      <c r="D493" s="19"/>
      <c r="E493" s="19"/>
      <c r="F493" s="19"/>
      <c r="G493" s="19"/>
      <c r="H493" s="19"/>
      <c r="I493" s="19"/>
    </row>
    <row r="494" spans="1:9" x14ac:dyDescent="0.25">
      <c r="A494" s="3"/>
      <c r="B494" s="19"/>
      <c r="C494" s="19"/>
      <c r="D494" s="19"/>
      <c r="E494" s="19"/>
      <c r="F494" s="19"/>
      <c r="G494" s="19"/>
      <c r="H494" s="19"/>
      <c r="I494" s="19"/>
    </row>
    <row r="495" spans="1:9" x14ac:dyDescent="0.25">
      <c r="A495" s="3"/>
      <c r="B495" s="19"/>
      <c r="C495" s="19"/>
      <c r="D495" s="19"/>
      <c r="E495" s="19"/>
      <c r="F495" s="19"/>
      <c r="G495" s="19"/>
      <c r="H495" s="19"/>
      <c r="I495" s="19"/>
    </row>
    <row r="496" spans="1:9" x14ac:dyDescent="0.25">
      <c r="A496" s="3"/>
      <c r="B496" s="19"/>
      <c r="C496" s="19"/>
      <c r="D496" s="19"/>
      <c r="E496" s="19"/>
      <c r="F496" s="19"/>
      <c r="G496" s="19"/>
      <c r="H496" s="19"/>
      <c r="I496" s="19"/>
    </row>
    <row r="497" spans="1:9" x14ac:dyDescent="0.25">
      <c r="A497" s="3"/>
      <c r="B497" s="19"/>
      <c r="C497" s="19"/>
      <c r="D497" s="19"/>
      <c r="E497" s="19"/>
      <c r="F497" s="19"/>
      <c r="G497" s="19"/>
      <c r="H497" s="19"/>
      <c r="I497" s="19"/>
    </row>
    <row r="498" spans="1:9" x14ac:dyDescent="0.25">
      <c r="A498" s="3"/>
      <c r="B498" s="19"/>
      <c r="C498" s="19"/>
      <c r="D498" s="19"/>
      <c r="E498" s="19"/>
      <c r="F498" s="19"/>
      <c r="G498" s="19"/>
      <c r="H498" s="19"/>
      <c r="I498" s="19"/>
    </row>
    <row r="499" spans="1:9" x14ac:dyDescent="0.25">
      <c r="A499" s="3"/>
      <c r="B499" s="19"/>
      <c r="C499" s="19"/>
      <c r="D499" s="19"/>
      <c r="E499" s="19"/>
      <c r="F499" s="19"/>
      <c r="G499" s="19"/>
      <c r="H499" s="19"/>
      <c r="I499" s="19"/>
    </row>
    <row r="500" spans="1:9" x14ac:dyDescent="0.25">
      <c r="A500" s="3"/>
      <c r="B500" s="19"/>
      <c r="C500" s="19"/>
      <c r="D500" s="19"/>
      <c r="E500" s="19"/>
      <c r="F500" s="19"/>
      <c r="G500" s="19"/>
      <c r="H500" s="19"/>
      <c r="I500" s="19"/>
    </row>
    <row r="501" spans="1:9" x14ac:dyDescent="0.25">
      <c r="A501" s="3"/>
      <c r="B501" s="19"/>
      <c r="C501" s="19"/>
      <c r="D501" s="19"/>
      <c r="E501" s="19"/>
      <c r="F501" s="19"/>
      <c r="G501" s="19"/>
      <c r="H501" s="19"/>
      <c r="I501" s="19"/>
    </row>
    <row r="502" spans="1:9" x14ac:dyDescent="0.25">
      <c r="A502" s="3"/>
      <c r="B502" s="19"/>
      <c r="C502" s="19"/>
      <c r="D502" s="19"/>
      <c r="E502" s="19"/>
      <c r="F502" s="19"/>
      <c r="G502" s="19"/>
      <c r="H502" s="19"/>
      <c r="I502" s="19"/>
    </row>
    <row r="503" spans="1:9" x14ac:dyDescent="0.25">
      <c r="A503" s="3"/>
      <c r="B503" s="19"/>
      <c r="C503" s="19"/>
      <c r="D503" s="19"/>
      <c r="E503" s="19"/>
      <c r="F503" s="19"/>
      <c r="G503" s="19"/>
      <c r="H503" s="19"/>
      <c r="I503" s="19"/>
    </row>
    <row r="504" spans="1:9" x14ac:dyDescent="0.25">
      <c r="A504" s="3"/>
      <c r="B504" s="19"/>
      <c r="C504" s="19"/>
      <c r="D504" s="19"/>
      <c r="E504" s="19"/>
      <c r="F504" s="19"/>
      <c r="G504" s="19"/>
      <c r="H504" s="19"/>
      <c r="I504" s="19"/>
    </row>
    <row r="505" spans="1:9" x14ac:dyDescent="0.25">
      <c r="A505" s="3"/>
      <c r="B505" s="19"/>
      <c r="C505" s="19"/>
      <c r="D505" s="19"/>
      <c r="E505" s="19"/>
      <c r="F505" s="19"/>
      <c r="G505" s="19"/>
      <c r="H505" s="19"/>
      <c r="I505" s="19"/>
    </row>
    <row r="506" spans="1:9" x14ac:dyDescent="0.25">
      <c r="A506" s="3"/>
      <c r="B506" s="19"/>
      <c r="C506" s="19"/>
      <c r="D506" s="19"/>
      <c r="E506" s="19"/>
      <c r="F506" s="19"/>
      <c r="G506" s="19"/>
      <c r="H506" s="19"/>
      <c r="I506" s="19"/>
    </row>
    <row r="507" spans="1:9" x14ac:dyDescent="0.25">
      <c r="A507" s="3"/>
      <c r="B507" s="19"/>
      <c r="C507" s="19"/>
      <c r="D507" s="19"/>
      <c r="E507" s="19"/>
      <c r="F507" s="19"/>
      <c r="G507" s="19"/>
      <c r="H507" s="19"/>
      <c r="I507" s="19"/>
    </row>
    <row r="508" spans="1:9" x14ac:dyDescent="0.25">
      <c r="A508" s="3"/>
      <c r="B508" s="19"/>
      <c r="C508" s="19"/>
      <c r="D508" s="19"/>
      <c r="E508" s="19"/>
      <c r="F508" s="19"/>
      <c r="G508" s="19"/>
      <c r="H508" s="19"/>
      <c r="I508" s="19"/>
    </row>
    <row r="509" spans="1:9" x14ac:dyDescent="0.25">
      <c r="A509" s="3"/>
      <c r="B509" s="19"/>
      <c r="C509" s="19"/>
      <c r="D509" s="19"/>
      <c r="E509" s="19"/>
      <c r="F509" s="19"/>
      <c r="G509" s="19"/>
      <c r="H509" s="19"/>
      <c r="I509" s="19"/>
    </row>
    <row r="510" spans="1:9" x14ac:dyDescent="0.25">
      <c r="A510" s="3"/>
      <c r="B510" s="19"/>
      <c r="C510" s="19"/>
      <c r="D510" s="19"/>
      <c r="E510" s="19"/>
      <c r="F510" s="19"/>
      <c r="G510" s="19"/>
      <c r="H510" s="19"/>
      <c r="I510" s="19"/>
    </row>
    <row r="511" spans="1:9" x14ac:dyDescent="0.25">
      <c r="A511" s="3"/>
      <c r="B511" s="19"/>
      <c r="C511" s="19"/>
      <c r="D511" s="19"/>
      <c r="E511" s="19"/>
      <c r="F511" s="19"/>
      <c r="G511" s="19"/>
      <c r="H511" s="19"/>
      <c r="I511" s="19"/>
    </row>
    <row r="512" spans="1:9" x14ac:dyDescent="0.25">
      <c r="A512" s="3"/>
      <c r="B512" s="19"/>
      <c r="C512" s="19"/>
      <c r="D512" s="19"/>
      <c r="E512" s="19"/>
      <c r="F512" s="19"/>
      <c r="G512" s="19"/>
      <c r="H512" s="19"/>
      <c r="I512" s="19"/>
    </row>
    <row r="513" spans="1:9" x14ac:dyDescent="0.25">
      <c r="A513" s="3"/>
      <c r="B513" s="19"/>
      <c r="C513" s="19"/>
      <c r="D513" s="19"/>
      <c r="E513" s="19"/>
      <c r="F513" s="19"/>
      <c r="G513" s="19"/>
      <c r="H513" s="19"/>
      <c r="I513" s="19"/>
    </row>
    <row r="514" spans="1:9" x14ac:dyDescent="0.25">
      <c r="A514" s="3"/>
      <c r="B514" s="19"/>
      <c r="C514" s="19"/>
      <c r="D514" s="19"/>
      <c r="E514" s="19"/>
      <c r="F514" s="19"/>
      <c r="G514" s="19"/>
      <c r="H514" s="19"/>
      <c r="I514" s="19"/>
    </row>
    <row r="515" spans="1:9" x14ac:dyDescent="0.25">
      <c r="A515" s="3"/>
      <c r="B515" s="19"/>
      <c r="C515" s="19"/>
      <c r="D515" s="19"/>
      <c r="E515" s="19"/>
      <c r="F515" s="19"/>
      <c r="G515" s="19"/>
      <c r="H515" s="19"/>
      <c r="I515" s="19"/>
    </row>
    <row r="516" spans="1:9" x14ac:dyDescent="0.25">
      <c r="A516" s="3"/>
      <c r="B516" s="19"/>
      <c r="C516" s="19"/>
      <c r="D516" s="19"/>
      <c r="E516" s="19"/>
      <c r="F516" s="19"/>
      <c r="G516" s="19"/>
      <c r="H516" s="19"/>
      <c r="I516" s="19"/>
    </row>
    <row r="517" spans="1:9" x14ac:dyDescent="0.25">
      <c r="A517" s="3"/>
      <c r="B517" s="19"/>
      <c r="C517" s="19"/>
      <c r="D517" s="19"/>
      <c r="E517" s="19"/>
      <c r="F517" s="19"/>
      <c r="G517" s="19"/>
      <c r="H517" s="19"/>
      <c r="I517" s="19"/>
    </row>
    <row r="518" spans="1:9" x14ac:dyDescent="0.25">
      <c r="A518" s="3"/>
      <c r="B518" s="19"/>
      <c r="C518" s="19"/>
      <c r="D518" s="19"/>
      <c r="E518" s="19"/>
      <c r="F518" s="19"/>
      <c r="G518" s="19"/>
      <c r="H518" s="19"/>
      <c r="I518" s="19"/>
    </row>
    <row r="519" spans="1:9" x14ac:dyDescent="0.25">
      <c r="A519" s="3"/>
      <c r="B519" s="19"/>
      <c r="C519" s="19"/>
      <c r="D519" s="19"/>
      <c r="E519" s="19"/>
      <c r="F519" s="19"/>
      <c r="G519" s="19"/>
      <c r="H519" s="19"/>
      <c r="I519" s="19"/>
    </row>
    <row r="520" spans="1:9" x14ac:dyDescent="0.25">
      <c r="A520" s="3"/>
      <c r="B520" s="19"/>
      <c r="C520" s="19"/>
      <c r="D520" s="19"/>
      <c r="E520" s="19"/>
      <c r="F520" s="19"/>
      <c r="G520" s="19"/>
      <c r="H520" s="19"/>
      <c r="I520" s="19"/>
    </row>
    <row r="521" spans="1:9" x14ac:dyDescent="0.25">
      <c r="A521" s="3"/>
      <c r="B521" s="19"/>
      <c r="C521" s="19"/>
      <c r="D521" s="19"/>
      <c r="E521" s="19"/>
      <c r="F521" s="19"/>
      <c r="G521" s="19"/>
      <c r="H521" s="19"/>
      <c r="I521" s="19"/>
    </row>
    <row r="522" spans="1:9" x14ac:dyDescent="0.25">
      <c r="A522" s="3"/>
      <c r="B522" s="19"/>
      <c r="C522" s="19"/>
      <c r="D522" s="19"/>
      <c r="E522" s="19"/>
      <c r="F522" s="19"/>
      <c r="G522" s="19"/>
      <c r="H522" s="19"/>
      <c r="I522" s="19"/>
    </row>
    <row r="523" spans="1:9" x14ac:dyDescent="0.25">
      <c r="A523" s="3"/>
      <c r="B523" s="19"/>
      <c r="C523" s="19"/>
      <c r="D523" s="19"/>
      <c r="E523" s="19"/>
      <c r="F523" s="19"/>
      <c r="G523" s="19"/>
      <c r="H523" s="19"/>
      <c r="I523" s="19"/>
    </row>
    <row r="524" spans="1:9" x14ac:dyDescent="0.25">
      <c r="A524" s="3"/>
      <c r="B524" s="19"/>
      <c r="C524" s="19"/>
      <c r="D524" s="19"/>
      <c r="E524" s="19"/>
      <c r="F524" s="19"/>
      <c r="G524" s="19"/>
      <c r="H524" s="19"/>
      <c r="I524" s="19"/>
    </row>
    <row r="525" spans="1:9" x14ac:dyDescent="0.25">
      <c r="A525" s="3"/>
      <c r="B525" s="19"/>
      <c r="C525" s="19"/>
      <c r="D525" s="19"/>
      <c r="E525" s="19"/>
      <c r="F525" s="19"/>
      <c r="G525" s="19"/>
      <c r="H525" s="19"/>
      <c r="I525" s="19"/>
    </row>
    <row r="526" spans="1:9" x14ac:dyDescent="0.25">
      <c r="A526" s="3"/>
      <c r="B526" s="19"/>
      <c r="C526" s="19"/>
      <c r="D526" s="19"/>
      <c r="E526" s="19"/>
      <c r="F526" s="19"/>
      <c r="G526" s="19"/>
      <c r="H526" s="19"/>
      <c r="I526" s="19"/>
    </row>
    <row r="527" spans="1:9" x14ac:dyDescent="0.25">
      <c r="A527" s="3"/>
      <c r="B527" s="19"/>
      <c r="C527" s="19"/>
      <c r="D527" s="19"/>
      <c r="E527" s="19"/>
      <c r="F527" s="19"/>
      <c r="G527" s="19"/>
      <c r="H527" s="19"/>
      <c r="I527" s="19"/>
    </row>
    <row r="528" spans="1:9" x14ac:dyDescent="0.25">
      <c r="A528" s="3"/>
      <c r="B528" s="19"/>
      <c r="C528" s="19"/>
      <c r="D528" s="19"/>
      <c r="E528" s="19"/>
      <c r="F528" s="19"/>
      <c r="G528" s="19"/>
      <c r="H528" s="19"/>
      <c r="I528" s="19"/>
    </row>
    <row r="529" spans="1:9" x14ac:dyDescent="0.25">
      <c r="A529" s="3"/>
      <c r="B529" s="19"/>
      <c r="C529" s="19"/>
      <c r="D529" s="19"/>
      <c r="E529" s="19"/>
      <c r="F529" s="19"/>
      <c r="G529" s="19"/>
      <c r="H529" s="19"/>
      <c r="I529" s="19"/>
    </row>
    <row r="530" spans="1:9" x14ac:dyDescent="0.25">
      <c r="A530" s="3"/>
      <c r="B530" s="19"/>
      <c r="C530" s="19"/>
      <c r="D530" s="19"/>
      <c r="E530" s="19"/>
      <c r="F530" s="19"/>
      <c r="G530" s="19"/>
      <c r="H530" s="19"/>
      <c r="I530" s="19"/>
    </row>
    <row r="531" spans="1:9" x14ac:dyDescent="0.25">
      <c r="A531" s="3"/>
      <c r="B531" s="19"/>
      <c r="C531" s="19"/>
      <c r="D531" s="19"/>
      <c r="E531" s="19"/>
      <c r="F531" s="19"/>
      <c r="G531" s="19"/>
      <c r="H531" s="19"/>
      <c r="I531" s="19"/>
    </row>
    <row r="532" spans="1:9" x14ac:dyDescent="0.25">
      <c r="A532" s="3"/>
      <c r="B532" s="19"/>
      <c r="C532" s="19"/>
      <c r="D532" s="19"/>
      <c r="E532" s="19"/>
      <c r="F532" s="19"/>
      <c r="G532" s="19"/>
      <c r="H532" s="19"/>
      <c r="I532" s="19"/>
    </row>
    <row r="533" spans="1:9" x14ac:dyDescent="0.25">
      <c r="A533" s="3"/>
      <c r="B533" s="19"/>
      <c r="C533" s="19"/>
      <c r="D533" s="19"/>
      <c r="E533" s="19"/>
      <c r="F533" s="19"/>
      <c r="G533" s="19"/>
      <c r="H533" s="19"/>
      <c r="I533" s="19"/>
    </row>
    <row r="534" spans="1:9" x14ac:dyDescent="0.25">
      <c r="A534" s="3"/>
      <c r="B534" s="19"/>
      <c r="C534" s="19"/>
      <c r="D534" s="19"/>
      <c r="E534" s="19"/>
      <c r="F534" s="19"/>
      <c r="G534" s="19"/>
      <c r="H534" s="19"/>
      <c r="I534" s="19"/>
    </row>
    <row r="535" spans="1:9" x14ac:dyDescent="0.25">
      <c r="A535" s="3"/>
      <c r="B535" s="19"/>
      <c r="C535" s="19"/>
      <c r="D535" s="19"/>
      <c r="E535" s="19"/>
      <c r="F535" s="19"/>
      <c r="G535" s="19"/>
      <c r="H535" s="19"/>
      <c r="I535" s="19"/>
    </row>
    <row r="536" spans="1:9" x14ac:dyDescent="0.25">
      <c r="A536" s="3"/>
      <c r="B536" s="19"/>
      <c r="C536" s="19"/>
      <c r="D536" s="19"/>
      <c r="E536" s="19"/>
      <c r="F536" s="19"/>
      <c r="G536" s="19"/>
      <c r="H536" s="19"/>
      <c r="I536" s="19"/>
    </row>
    <row r="537" spans="1:9" x14ac:dyDescent="0.25">
      <c r="A537" s="3"/>
      <c r="B537" s="19"/>
      <c r="C537" s="19"/>
      <c r="D537" s="19"/>
      <c r="E537" s="19"/>
      <c r="F537" s="19"/>
      <c r="G537" s="19"/>
      <c r="H537" s="19"/>
      <c r="I537" s="19"/>
    </row>
    <row r="538" spans="1:9" x14ac:dyDescent="0.25">
      <c r="A538" s="3"/>
      <c r="B538" s="19"/>
      <c r="C538" s="19"/>
      <c r="D538" s="19"/>
      <c r="E538" s="19"/>
      <c r="F538" s="19"/>
      <c r="G538" s="19"/>
      <c r="H538" s="19"/>
      <c r="I538" s="19"/>
    </row>
    <row r="539" spans="1:9" x14ac:dyDescent="0.25">
      <c r="A539" s="3"/>
      <c r="B539" s="19"/>
      <c r="C539" s="19"/>
      <c r="D539" s="19"/>
      <c r="E539" s="19"/>
      <c r="F539" s="19"/>
      <c r="G539" s="19"/>
      <c r="H539" s="19"/>
      <c r="I539" s="19"/>
    </row>
    <row r="540" spans="1:9" x14ac:dyDescent="0.25">
      <c r="A540" s="3"/>
      <c r="B540" s="19"/>
      <c r="C540" s="19"/>
      <c r="D540" s="19"/>
      <c r="E540" s="19"/>
      <c r="F540" s="19"/>
      <c r="G540" s="19"/>
      <c r="H540" s="19"/>
      <c r="I540" s="19"/>
    </row>
    <row r="541" spans="1:9" x14ac:dyDescent="0.25">
      <c r="A541" s="3"/>
      <c r="B541" s="19"/>
      <c r="C541" s="19"/>
      <c r="D541" s="19"/>
      <c r="E541" s="19"/>
      <c r="F541" s="19"/>
      <c r="G541" s="19"/>
      <c r="H541" s="19"/>
      <c r="I541" s="19"/>
    </row>
    <row r="542" spans="1:9" x14ac:dyDescent="0.25">
      <c r="A542" s="3"/>
      <c r="B542" s="19"/>
      <c r="C542" s="19"/>
      <c r="D542" s="19"/>
      <c r="E542" s="19"/>
      <c r="F542" s="19"/>
      <c r="G542" s="19"/>
      <c r="H542" s="19"/>
      <c r="I542" s="19"/>
    </row>
    <row r="543" spans="1:9" x14ac:dyDescent="0.25">
      <c r="A543" s="3"/>
      <c r="B543" s="19"/>
      <c r="C543" s="19"/>
      <c r="D543" s="19"/>
      <c r="E543" s="19"/>
      <c r="F543" s="19"/>
      <c r="G543" s="19"/>
      <c r="H543" s="19"/>
      <c r="I543" s="19"/>
    </row>
    <row r="544" spans="1:9" x14ac:dyDescent="0.25">
      <c r="A544" s="3"/>
      <c r="B544" s="19"/>
      <c r="C544" s="19"/>
      <c r="D544" s="19"/>
      <c r="E544" s="19"/>
      <c r="F544" s="19"/>
      <c r="G544" s="19"/>
      <c r="H544" s="19"/>
      <c r="I544" s="19"/>
    </row>
    <row r="545" spans="1:9" x14ac:dyDescent="0.25">
      <c r="A545" s="3"/>
      <c r="B545" s="19"/>
      <c r="C545" s="19"/>
      <c r="D545" s="19"/>
      <c r="E545" s="19"/>
      <c r="F545" s="19"/>
      <c r="G545" s="19"/>
      <c r="H545" s="19"/>
      <c r="I545" s="19"/>
    </row>
    <row r="546" spans="1:9" x14ac:dyDescent="0.25">
      <c r="A546" s="3"/>
      <c r="B546" s="19"/>
      <c r="C546" s="19"/>
      <c r="D546" s="19"/>
      <c r="E546" s="19"/>
      <c r="F546" s="19"/>
      <c r="G546" s="19"/>
      <c r="H546" s="19"/>
      <c r="I546" s="19"/>
    </row>
    <row r="547" spans="1:9" x14ac:dyDescent="0.25">
      <c r="A547" s="3"/>
      <c r="B547" s="19"/>
      <c r="C547" s="19"/>
      <c r="D547" s="19"/>
      <c r="E547" s="19"/>
      <c r="F547" s="19"/>
      <c r="G547" s="19"/>
      <c r="H547" s="19"/>
      <c r="I547" s="19"/>
    </row>
    <row r="548" spans="1:9" x14ac:dyDescent="0.25">
      <c r="A548" s="3"/>
      <c r="B548" s="19"/>
      <c r="C548" s="19"/>
      <c r="D548" s="19"/>
      <c r="E548" s="19"/>
      <c r="F548" s="19"/>
      <c r="G548" s="19"/>
      <c r="H548" s="19"/>
      <c r="I548" s="19"/>
    </row>
    <row r="549" spans="1:9" x14ac:dyDescent="0.25">
      <c r="A549" s="3"/>
      <c r="B549" s="19"/>
      <c r="C549" s="19"/>
      <c r="D549" s="19"/>
      <c r="E549" s="19"/>
      <c r="F549" s="19"/>
      <c r="G549" s="19"/>
      <c r="H549" s="19"/>
      <c r="I549" s="19"/>
    </row>
    <row r="550" spans="1:9" x14ac:dyDescent="0.25">
      <c r="A550" s="3"/>
      <c r="B550" s="19"/>
      <c r="C550" s="19"/>
      <c r="D550" s="19"/>
      <c r="E550" s="19"/>
      <c r="F550" s="19"/>
      <c r="G550" s="19"/>
      <c r="H550" s="19"/>
      <c r="I550" s="19"/>
    </row>
    <row r="551" spans="1:9" x14ac:dyDescent="0.25">
      <c r="A551" s="3"/>
      <c r="B551" s="19"/>
      <c r="C551" s="19"/>
      <c r="D551" s="19"/>
      <c r="E551" s="19"/>
      <c r="F551" s="19"/>
      <c r="G551" s="19"/>
      <c r="H551" s="19"/>
      <c r="I551" s="19"/>
    </row>
    <row r="552" spans="1:9" x14ac:dyDescent="0.25">
      <c r="A552" s="3"/>
      <c r="B552" s="19"/>
      <c r="C552" s="19"/>
      <c r="D552" s="19"/>
      <c r="E552" s="19"/>
      <c r="F552" s="19"/>
      <c r="G552" s="19"/>
      <c r="H552" s="19"/>
      <c r="I552" s="19"/>
    </row>
    <row r="553" spans="1:9" x14ac:dyDescent="0.25">
      <c r="A553" s="3"/>
      <c r="B553" s="19"/>
      <c r="C553" s="19"/>
      <c r="D553" s="19"/>
      <c r="E553" s="19"/>
      <c r="F553" s="19"/>
      <c r="G553" s="19"/>
      <c r="H553" s="19"/>
      <c r="I553" s="19"/>
    </row>
    <row r="554" spans="1:9" x14ac:dyDescent="0.25">
      <c r="A554" s="3"/>
      <c r="B554" s="19"/>
      <c r="C554" s="19"/>
      <c r="D554" s="19"/>
      <c r="E554" s="19"/>
      <c r="F554" s="19"/>
      <c r="G554" s="19"/>
      <c r="H554" s="19"/>
      <c r="I554" s="19"/>
    </row>
    <row r="555" spans="1:9" x14ac:dyDescent="0.25">
      <c r="A555" s="3"/>
      <c r="B555" s="19"/>
      <c r="C555" s="19"/>
      <c r="D555" s="19"/>
      <c r="E555" s="19"/>
      <c r="F555" s="19"/>
      <c r="G555" s="19"/>
      <c r="H555" s="19"/>
      <c r="I555" s="19"/>
    </row>
    <row r="556" spans="1:9" x14ac:dyDescent="0.25">
      <c r="A556" s="3"/>
      <c r="B556" s="19"/>
      <c r="C556" s="19"/>
      <c r="D556" s="19"/>
      <c r="E556" s="19"/>
      <c r="F556" s="19"/>
      <c r="G556" s="19"/>
      <c r="H556" s="19"/>
      <c r="I556" s="19"/>
    </row>
    <row r="557" spans="1:9" x14ac:dyDescent="0.25">
      <c r="A557" s="3"/>
      <c r="B557" s="19"/>
      <c r="C557" s="19"/>
      <c r="D557" s="19"/>
      <c r="E557" s="19"/>
      <c r="F557" s="19"/>
      <c r="G557" s="19"/>
      <c r="H557" s="19"/>
      <c r="I557" s="19"/>
    </row>
    <row r="558" spans="1:9" x14ac:dyDescent="0.25">
      <c r="A558" s="3"/>
      <c r="B558" s="19"/>
      <c r="C558" s="19"/>
      <c r="D558" s="19"/>
      <c r="E558" s="19"/>
      <c r="F558" s="19"/>
      <c r="G558" s="19"/>
      <c r="H558" s="19"/>
      <c r="I558" s="19"/>
    </row>
    <row r="559" spans="1:9" x14ac:dyDescent="0.25">
      <c r="A559" s="3"/>
      <c r="B559" s="19"/>
      <c r="C559" s="19"/>
      <c r="D559" s="19"/>
      <c r="E559" s="19"/>
      <c r="F559" s="19"/>
      <c r="G559" s="19"/>
      <c r="H559" s="19"/>
      <c r="I559" s="19"/>
    </row>
    <row r="560" spans="1:9" x14ac:dyDescent="0.25">
      <c r="A560" s="3"/>
      <c r="B560" s="19"/>
      <c r="C560" s="19"/>
      <c r="D560" s="19"/>
      <c r="E560" s="19"/>
      <c r="F560" s="19"/>
      <c r="G560" s="19"/>
      <c r="H560" s="19"/>
      <c r="I560" s="19"/>
    </row>
    <row r="561" spans="1:9" x14ac:dyDescent="0.25">
      <c r="A561" s="3"/>
      <c r="B561" s="19"/>
      <c r="C561" s="19"/>
      <c r="D561" s="19"/>
      <c r="E561" s="19"/>
      <c r="F561" s="19"/>
      <c r="G561" s="19"/>
      <c r="H561" s="19"/>
      <c r="I561" s="19"/>
    </row>
    <row r="562" spans="1:9" x14ac:dyDescent="0.25">
      <c r="A562" s="3"/>
      <c r="B562" s="19"/>
      <c r="C562" s="19"/>
      <c r="D562" s="19"/>
      <c r="E562" s="19"/>
      <c r="F562" s="19"/>
      <c r="G562" s="19"/>
      <c r="H562" s="19"/>
      <c r="I562" s="19"/>
    </row>
    <row r="563" spans="1:9" x14ac:dyDescent="0.25">
      <c r="A563" s="3"/>
      <c r="B563" s="19"/>
      <c r="C563" s="19"/>
      <c r="D563" s="19"/>
      <c r="E563" s="19"/>
      <c r="F563" s="19"/>
      <c r="G563" s="19"/>
      <c r="H563" s="19"/>
      <c r="I563" s="19"/>
    </row>
    <row r="564" spans="1:9" x14ac:dyDescent="0.25">
      <c r="A564" s="3"/>
      <c r="B564" s="19"/>
      <c r="C564" s="19"/>
      <c r="D564" s="19"/>
      <c r="E564" s="19"/>
      <c r="F564" s="19"/>
      <c r="G564" s="19"/>
      <c r="H564" s="19"/>
      <c r="I564" s="19"/>
    </row>
    <row r="565" spans="1:9" x14ac:dyDescent="0.25">
      <c r="A565" s="3"/>
      <c r="B565" s="19"/>
      <c r="C565" s="19"/>
      <c r="D565" s="19"/>
      <c r="E565" s="19"/>
      <c r="F565" s="19"/>
      <c r="G565" s="19"/>
      <c r="H565" s="19"/>
      <c r="I565" s="19"/>
    </row>
    <row r="566" spans="1:9" x14ac:dyDescent="0.25">
      <c r="A566" s="3"/>
      <c r="B566" s="19"/>
      <c r="C566" s="19"/>
      <c r="D566" s="19"/>
      <c r="E566" s="19"/>
      <c r="F566" s="19"/>
      <c r="G566" s="19"/>
      <c r="H566" s="19"/>
      <c r="I566" s="19"/>
    </row>
    <row r="567" spans="1:9" x14ac:dyDescent="0.25">
      <c r="A567" s="3"/>
      <c r="B567" s="19"/>
      <c r="C567" s="19"/>
      <c r="D567" s="19"/>
      <c r="E567" s="19"/>
      <c r="F567" s="19"/>
      <c r="G567" s="19"/>
      <c r="H567" s="19"/>
      <c r="I567" s="19"/>
    </row>
    <row r="568" spans="1:9" x14ac:dyDescent="0.25">
      <c r="A568" s="3"/>
      <c r="B568" s="19"/>
      <c r="C568" s="19"/>
      <c r="D568" s="19"/>
      <c r="E568" s="19"/>
      <c r="F568" s="19"/>
      <c r="G568" s="19"/>
      <c r="H568" s="19"/>
      <c r="I568" s="19"/>
    </row>
    <row r="569" spans="1:9" x14ac:dyDescent="0.25">
      <c r="A569" s="3"/>
      <c r="B569" s="19"/>
      <c r="C569" s="19"/>
      <c r="D569" s="19"/>
      <c r="E569" s="19"/>
      <c r="F569" s="19"/>
      <c r="G569" s="19"/>
      <c r="H569" s="19"/>
      <c r="I569" s="19"/>
    </row>
    <row r="570" spans="1:9" x14ac:dyDescent="0.25">
      <c r="A570" s="3"/>
      <c r="B570" s="19"/>
      <c r="C570" s="19"/>
      <c r="D570" s="19"/>
      <c r="E570" s="19"/>
      <c r="F570" s="19"/>
      <c r="G570" s="19"/>
      <c r="H570" s="19"/>
      <c r="I570" s="19"/>
    </row>
    <row r="571" spans="1:9" x14ac:dyDescent="0.25">
      <c r="A571" s="3"/>
      <c r="B571" s="19"/>
      <c r="C571" s="19"/>
      <c r="D571" s="19"/>
      <c r="E571" s="19"/>
      <c r="F571" s="19"/>
      <c r="G571" s="19"/>
      <c r="H571" s="19"/>
      <c r="I571" s="19"/>
    </row>
    <row r="572" spans="1:9" x14ac:dyDescent="0.25">
      <c r="A572" s="3"/>
      <c r="B572" s="19"/>
      <c r="C572" s="19"/>
      <c r="D572" s="19"/>
      <c r="E572" s="19"/>
      <c r="F572" s="19"/>
      <c r="G572" s="19"/>
      <c r="H572" s="19"/>
      <c r="I572" s="19"/>
    </row>
    <row r="573" spans="1:9" x14ac:dyDescent="0.25">
      <c r="A573" s="3"/>
      <c r="B573" s="19"/>
      <c r="C573" s="19"/>
      <c r="D573" s="19"/>
      <c r="E573" s="19"/>
      <c r="F573" s="19"/>
      <c r="G573" s="19"/>
      <c r="H573" s="19"/>
      <c r="I573" s="19"/>
    </row>
    <row r="574" spans="1:9" x14ac:dyDescent="0.25">
      <c r="A574" s="3"/>
      <c r="B574" s="19"/>
      <c r="C574" s="19"/>
      <c r="D574" s="19"/>
      <c r="E574" s="19"/>
      <c r="F574" s="19"/>
      <c r="G574" s="19"/>
      <c r="H574" s="19"/>
      <c r="I574" s="19"/>
    </row>
    <row r="575" spans="1:9" x14ac:dyDescent="0.25">
      <c r="A575" s="3"/>
      <c r="B575" s="19"/>
      <c r="C575" s="19"/>
      <c r="D575" s="19"/>
      <c r="E575" s="19"/>
      <c r="F575" s="19"/>
      <c r="G575" s="19"/>
      <c r="H575" s="19"/>
      <c r="I575" s="19"/>
    </row>
    <row r="576" spans="1:9" x14ac:dyDescent="0.25">
      <c r="A576" s="3"/>
      <c r="B576" s="19"/>
      <c r="C576" s="19"/>
      <c r="D576" s="19"/>
      <c r="E576" s="19"/>
      <c r="F576" s="19"/>
      <c r="G576" s="19"/>
      <c r="H576" s="19"/>
      <c r="I576" s="19"/>
    </row>
    <row r="577" spans="1:9" x14ac:dyDescent="0.25">
      <c r="A577" s="3"/>
      <c r="B577" s="19"/>
      <c r="C577" s="19"/>
      <c r="D577" s="19"/>
      <c r="E577" s="19"/>
      <c r="F577" s="19"/>
      <c r="G577" s="19"/>
      <c r="H577" s="19"/>
      <c r="I577" s="19"/>
    </row>
    <row r="578" spans="1:9" x14ac:dyDescent="0.25">
      <c r="A578" s="3"/>
      <c r="B578" s="19"/>
      <c r="C578" s="19"/>
      <c r="D578" s="19"/>
      <c r="E578" s="19"/>
      <c r="F578" s="19"/>
      <c r="G578" s="19"/>
      <c r="H578" s="19"/>
      <c r="I578" s="19"/>
    </row>
    <row r="579" spans="1:9" x14ac:dyDescent="0.25">
      <c r="A579" s="3"/>
      <c r="B579" s="19"/>
      <c r="C579" s="19"/>
      <c r="D579" s="19"/>
      <c r="E579" s="19"/>
      <c r="F579" s="19"/>
      <c r="G579" s="19"/>
      <c r="H579" s="19"/>
      <c r="I579" s="19"/>
    </row>
    <row r="580" spans="1:9" x14ac:dyDescent="0.25">
      <c r="A580" s="3"/>
      <c r="B580" s="19"/>
      <c r="C580" s="19"/>
      <c r="D580" s="19"/>
      <c r="E580" s="19"/>
      <c r="F580" s="19"/>
      <c r="G580" s="19"/>
      <c r="H580" s="19"/>
      <c r="I580" s="19"/>
    </row>
    <row r="581" spans="1:9" x14ac:dyDescent="0.25">
      <c r="A581" s="3"/>
      <c r="B581" s="19"/>
      <c r="C581" s="19"/>
      <c r="D581" s="19"/>
      <c r="E581" s="19"/>
      <c r="F581" s="19"/>
      <c r="G581" s="19"/>
      <c r="H581" s="19"/>
      <c r="I581" s="19"/>
    </row>
    <row r="582" spans="1:9" x14ac:dyDescent="0.25">
      <c r="A582" s="3"/>
      <c r="B582" s="19"/>
      <c r="C582" s="19"/>
      <c r="D582" s="19"/>
      <c r="E582" s="19"/>
      <c r="F582" s="19"/>
      <c r="G582" s="19"/>
      <c r="H582" s="19"/>
      <c r="I582" s="19"/>
    </row>
    <row r="583" spans="1:9" x14ac:dyDescent="0.25">
      <c r="A583" s="3"/>
      <c r="B583" s="19"/>
      <c r="C583" s="19"/>
      <c r="D583" s="19"/>
      <c r="E583" s="19"/>
      <c r="F583" s="19"/>
      <c r="G583" s="19"/>
      <c r="H583" s="19"/>
      <c r="I583" s="19"/>
    </row>
    <row r="584" spans="1:9" x14ac:dyDescent="0.25">
      <c r="A584" s="3"/>
      <c r="B584" s="19"/>
      <c r="C584" s="19"/>
      <c r="D584" s="19"/>
      <c r="E584" s="19"/>
      <c r="F584" s="19"/>
      <c r="G584" s="19"/>
      <c r="H584" s="19"/>
      <c r="I584" s="19"/>
    </row>
    <row r="585" spans="1:9" x14ac:dyDescent="0.25">
      <c r="A585" s="3"/>
      <c r="B585" s="19"/>
      <c r="C585" s="19"/>
      <c r="D585" s="19"/>
      <c r="E585" s="19"/>
      <c r="F585" s="19"/>
      <c r="G585" s="19"/>
      <c r="H585" s="19"/>
      <c r="I585" s="19"/>
    </row>
    <row r="586" spans="1:9" x14ac:dyDescent="0.25">
      <c r="A586" s="3"/>
      <c r="B586" s="19"/>
      <c r="C586" s="19"/>
      <c r="D586" s="19"/>
      <c r="E586" s="19"/>
      <c r="F586" s="19"/>
      <c r="G586" s="19"/>
      <c r="H586" s="19"/>
      <c r="I586" s="19"/>
    </row>
    <row r="587" spans="1:9" x14ac:dyDescent="0.25">
      <c r="A587" s="3"/>
      <c r="B587" s="19"/>
      <c r="C587" s="19"/>
      <c r="D587" s="19"/>
      <c r="E587" s="19"/>
      <c r="F587" s="19"/>
      <c r="G587" s="19"/>
      <c r="H587" s="19"/>
      <c r="I587" s="19"/>
    </row>
    <row r="588" spans="1:9" x14ac:dyDescent="0.25">
      <c r="A588" s="3"/>
      <c r="B588" s="19"/>
      <c r="C588" s="19"/>
      <c r="D588" s="19"/>
      <c r="E588" s="19"/>
      <c r="F588" s="19"/>
      <c r="G588" s="19"/>
      <c r="H588" s="19"/>
      <c r="I588" s="19"/>
    </row>
    <row r="589" spans="1:9" x14ac:dyDescent="0.25">
      <c r="A589" s="3"/>
      <c r="B589" s="19"/>
      <c r="C589" s="19"/>
      <c r="D589" s="19"/>
      <c r="E589" s="19"/>
      <c r="F589" s="19"/>
      <c r="G589" s="19"/>
      <c r="H589" s="19"/>
      <c r="I589" s="19"/>
    </row>
    <row r="590" spans="1:9" x14ac:dyDescent="0.25">
      <c r="A590" s="3"/>
      <c r="B590" s="19"/>
      <c r="C590" s="19"/>
      <c r="D590" s="19"/>
      <c r="E590" s="19"/>
      <c r="F590" s="19"/>
      <c r="G590" s="19"/>
      <c r="H590" s="19"/>
      <c r="I590" s="19"/>
    </row>
    <row r="591" spans="1:9" x14ac:dyDescent="0.25">
      <c r="A591" s="3"/>
      <c r="B591" s="19"/>
      <c r="C591" s="19"/>
      <c r="D591" s="19"/>
      <c r="E591" s="19"/>
      <c r="F591" s="19"/>
      <c r="G591" s="19"/>
      <c r="H591" s="19"/>
      <c r="I591" s="19"/>
    </row>
    <row r="592" spans="1:9" x14ac:dyDescent="0.25">
      <c r="A592" s="3"/>
      <c r="B592" s="19"/>
      <c r="C592" s="19"/>
      <c r="D592" s="19"/>
      <c r="E592" s="19"/>
      <c r="F592" s="19"/>
      <c r="G592" s="19"/>
      <c r="H592" s="19"/>
      <c r="I592" s="19"/>
    </row>
    <row r="593" spans="1:9" x14ac:dyDescent="0.25">
      <c r="A593" s="3"/>
      <c r="B593" s="19"/>
      <c r="C593" s="19"/>
      <c r="D593" s="19"/>
      <c r="E593" s="19"/>
      <c r="F593" s="19"/>
      <c r="G593" s="19"/>
      <c r="H593" s="19"/>
      <c r="I593" s="19"/>
    </row>
    <row r="594" spans="1:9" x14ac:dyDescent="0.25">
      <c r="A594" s="3"/>
      <c r="B594" s="19"/>
      <c r="C594" s="19"/>
      <c r="D594" s="19"/>
      <c r="E594" s="19"/>
      <c r="F594" s="19"/>
      <c r="G594" s="19"/>
      <c r="H594" s="19"/>
      <c r="I594" s="19"/>
    </row>
    <row r="595" spans="1:9" x14ac:dyDescent="0.25">
      <c r="A595" s="3"/>
      <c r="B595" s="19"/>
      <c r="C595" s="19"/>
      <c r="D595" s="19"/>
      <c r="E595" s="19"/>
      <c r="F595" s="19"/>
      <c r="G595" s="19"/>
      <c r="H595" s="19"/>
      <c r="I595" s="19"/>
    </row>
    <row r="596" spans="1:9" x14ac:dyDescent="0.25">
      <c r="A596" s="3"/>
      <c r="B596" s="19"/>
      <c r="C596" s="19"/>
      <c r="D596" s="19"/>
      <c r="E596" s="19"/>
      <c r="F596" s="19"/>
      <c r="G596" s="19"/>
      <c r="H596" s="19"/>
      <c r="I596" s="19"/>
    </row>
    <row r="597" spans="1:9" x14ac:dyDescent="0.25">
      <c r="A597" s="3"/>
      <c r="B597" s="19"/>
      <c r="C597" s="19"/>
      <c r="D597" s="19"/>
      <c r="E597" s="19"/>
      <c r="F597" s="19"/>
      <c r="G597" s="19"/>
      <c r="H597" s="19"/>
      <c r="I597" s="19"/>
    </row>
    <row r="598" spans="1:9" x14ac:dyDescent="0.25">
      <c r="A598" s="3"/>
      <c r="B598" s="19"/>
      <c r="C598" s="19"/>
      <c r="D598" s="19"/>
      <c r="E598" s="19"/>
      <c r="F598" s="19"/>
      <c r="G598" s="19"/>
      <c r="H598" s="19"/>
      <c r="I598" s="19"/>
    </row>
    <row r="599" spans="1:9" x14ac:dyDescent="0.25">
      <c r="A599" s="3"/>
      <c r="B599" s="19"/>
      <c r="C599" s="19"/>
      <c r="D599" s="19"/>
      <c r="E599" s="19"/>
      <c r="F599" s="19"/>
      <c r="G599" s="19"/>
      <c r="H599" s="19"/>
      <c r="I599" s="19"/>
    </row>
    <row r="600" spans="1:9" x14ac:dyDescent="0.25">
      <c r="A600" s="3"/>
      <c r="B600" s="19"/>
      <c r="C600" s="19"/>
      <c r="D600" s="19"/>
      <c r="E600" s="19"/>
      <c r="F600" s="19"/>
      <c r="G600" s="19"/>
      <c r="H600" s="19"/>
      <c r="I600" s="19"/>
    </row>
    <row r="601" spans="1:9" x14ac:dyDescent="0.25">
      <c r="A601" s="3"/>
      <c r="B601" s="19"/>
      <c r="C601" s="19"/>
      <c r="D601" s="19"/>
      <c r="E601" s="19"/>
      <c r="F601" s="19"/>
      <c r="G601" s="19"/>
      <c r="H601" s="19"/>
      <c r="I601" s="19"/>
    </row>
    <row r="602" spans="1:9" x14ac:dyDescent="0.25">
      <c r="A602" s="3"/>
      <c r="B602" s="19"/>
      <c r="C602" s="19"/>
      <c r="D602" s="19"/>
      <c r="E602" s="19"/>
      <c r="F602" s="19"/>
      <c r="G602" s="19"/>
      <c r="H602" s="19"/>
      <c r="I602" s="19"/>
    </row>
    <row r="603" spans="1:9" x14ac:dyDescent="0.25">
      <c r="A603" s="3"/>
      <c r="B603" s="19"/>
      <c r="C603" s="19"/>
      <c r="D603" s="19"/>
      <c r="E603" s="19"/>
      <c r="F603" s="19"/>
      <c r="G603" s="19"/>
      <c r="H603" s="19"/>
      <c r="I603" s="19"/>
    </row>
    <row r="604" spans="1:9" x14ac:dyDescent="0.25">
      <c r="A604" s="3"/>
      <c r="B604" s="19"/>
      <c r="C604" s="19"/>
      <c r="D604" s="19"/>
      <c r="E604" s="19"/>
      <c r="F604" s="19"/>
      <c r="G604" s="19"/>
      <c r="H604" s="19"/>
      <c r="I604" s="19"/>
    </row>
    <row r="605" spans="1:9" x14ac:dyDescent="0.25">
      <c r="A605" s="3"/>
      <c r="B605" s="19"/>
      <c r="C605" s="19"/>
      <c r="D605" s="19"/>
      <c r="E605" s="19"/>
      <c r="F605" s="19"/>
      <c r="G605" s="19"/>
      <c r="H605" s="19"/>
      <c r="I605" s="19"/>
    </row>
    <row r="606" spans="1:9" x14ac:dyDescent="0.25">
      <c r="A606" s="3"/>
      <c r="B606" s="19"/>
      <c r="C606" s="19"/>
      <c r="D606" s="19"/>
      <c r="E606" s="19"/>
      <c r="F606" s="19"/>
      <c r="G606" s="19"/>
      <c r="H606" s="19"/>
      <c r="I606" s="19"/>
    </row>
    <row r="607" spans="1:9" x14ac:dyDescent="0.25">
      <c r="A607" s="3"/>
      <c r="B607" s="19"/>
      <c r="C607" s="19"/>
      <c r="D607" s="19"/>
      <c r="E607" s="19"/>
      <c r="F607" s="19"/>
      <c r="G607" s="19"/>
      <c r="H607" s="19"/>
      <c r="I607" s="19"/>
    </row>
    <row r="608" spans="1:9" x14ac:dyDescent="0.25">
      <c r="A608" s="3"/>
      <c r="B608" s="19"/>
      <c r="C608" s="19"/>
      <c r="D608" s="19"/>
      <c r="E608" s="19"/>
      <c r="F608" s="19"/>
      <c r="G608" s="19"/>
      <c r="H608" s="19"/>
      <c r="I608" s="19"/>
    </row>
    <row r="609" spans="1:9" x14ac:dyDescent="0.25">
      <c r="A609" s="3"/>
      <c r="B609" s="19"/>
      <c r="C609" s="19"/>
      <c r="D609" s="19"/>
      <c r="E609" s="19"/>
      <c r="F609" s="19"/>
      <c r="G609" s="19"/>
      <c r="H609" s="19"/>
      <c r="I609" s="19"/>
    </row>
    <row r="610" spans="1:9" x14ac:dyDescent="0.25">
      <c r="A610" s="3"/>
      <c r="B610" s="19"/>
      <c r="C610" s="19"/>
      <c r="D610" s="19"/>
      <c r="E610" s="19"/>
      <c r="F610" s="19"/>
      <c r="G610" s="19"/>
      <c r="H610" s="19"/>
      <c r="I610" s="19"/>
    </row>
    <row r="611" spans="1:9" x14ac:dyDescent="0.25">
      <c r="A611" s="3"/>
      <c r="B611" s="19"/>
      <c r="C611" s="19"/>
      <c r="D611" s="19"/>
      <c r="E611" s="19"/>
      <c r="F611" s="19"/>
      <c r="G611" s="19"/>
      <c r="H611" s="19"/>
      <c r="I611" s="19"/>
    </row>
    <row r="612" spans="1:9" x14ac:dyDescent="0.25">
      <c r="A612" s="3"/>
      <c r="B612" s="19"/>
      <c r="C612" s="19"/>
      <c r="D612" s="19"/>
      <c r="E612" s="19"/>
      <c r="F612" s="19"/>
      <c r="G612" s="19"/>
      <c r="H612" s="19"/>
      <c r="I612" s="19"/>
    </row>
    <row r="613" spans="1:9" x14ac:dyDescent="0.25">
      <c r="A613" s="3"/>
      <c r="B613" s="19"/>
      <c r="C613" s="19"/>
      <c r="D613" s="19"/>
      <c r="E613" s="19"/>
      <c r="F613" s="19"/>
      <c r="G613" s="19"/>
      <c r="H613" s="19"/>
      <c r="I613" s="19"/>
    </row>
    <row r="614" spans="1:9" x14ac:dyDescent="0.25">
      <c r="A614" s="3"/>
      <c r="B614" s="19"/>
      <c r="C614" s="19"/>
      <c r="D614" s="19"/>
      <c r="E614" s="19"/>
      <c r="F614" s="19"/>
      <c r="G614" s="19"/>
      <c r="H614" s="19"/>
      <c r="I614" s="19"/>
    </row>
    <row r="615" spans="1:9" x14ac:dyDescent="0.25">
      <c r="A615" s="3"/>
      <c r="B615" s="19"/>
      <c r="C615" s="19"/>
      <c r="D615" s="19"/>
      <c r="E615" s="19"/>
      <c r="F615" s="19"/>
      <c r="G615" s="19"/>
      <c r="H615" s="19"/>
      <c r="I615" s="19"/>
    </row>
    <row r="616" spans="1:9" x14ac:dyDescent="0.25">
      <c r="A616" s="3"/>
      <c r="B616" s="19"/>
      <c r="C616" s="19"/>
      <c r="D616" s="19"/>
      <c r="E616" s="19"/>
      <c r="F616" s="19"/>
      <c r="G616" s="19"/>
      <c r="H616" s="19"/>
      <c r="I616" s="19"/>
    </row>
    <row r="617" spans="1:9" x14ac:dyDescent="0.25">
      <c r="A617" s="3"/>
      <c r="B617" s="19"/>
      <c r="C617" s="19"/>
      <c r="D617" s="19"/>
      <c r="E617" s="19"/>
      <c r="F617" s="19"/>
      <c r="G617" s="19"/>
      <c r="H617" s="19"/>
      <c r="I617" s="19"/>
    </row>
    <row r="618" spans="1:9" x14ac:dyDescent="0.25">
      <c r="A618" s="3"/>
      <c r="B618" s="19"/>
      <c r="C618" s="19"/>
      <c r="D618" s="19"/>
      <c r="E618" s="19"/>
      <c r="F618" s="19"/>
      <c r="G618" s="19"/>
      <c r="H618" s="19"/>
      <c r="I618" s="19"/>
    </row>
    <row r="619" spans="1:9" x14ac:dyDescent="0.25">
      <c r="A619" s="3"/>
      <c r="B619" s="19"/>
      <c r="C619" s="19"/>
      <c r="D619" s="19"/>
      <c r="E619" s="19"/>
      <c r="F619" s="19"/>
      <c r="G619" s="19"/>
      <c r="H619" s="19"/>
      <c r="I619" s="19"/>
    </row>
    <row r="620" spans="1:9" x14ac:dyDescent="0.25">
      <c r="A620" s="3"/>
      <c r="B620" s="19"/>
      <c r="C620" s="19"/>
      <c r="D620" s="19"/>
      <c r="E620" s="19"/>
      <c r="F620" s="19"/>
      <c r="G620" s="19"/>
      <c r="H620" s="19"/>
      <c r="I620" s="19"/>
    </row>
    <row r="621" spans="1:9" x14ac:dyDescent="0.25">
      <c r="A621" s="3"/>
      <c r="B621" s="19"/>
      <c r="C621" s="19"/>
      <c r="D621" s="19"/>
      <c r="E621" s="19"/>
      <c r="F621" s="19"/>
      <c r="G621" s="19"/>
      <c r="H621" s="19"/>
      <c r="I621" s="19"/>
    </row>
    <row r="622" spans="1:9" x14ac:dyDescent="0.25">
      <c r="A622" s="3"/>
      <c r="B622" s="19"/>
      <c r="C622" s="19"/>
      <c r="D622" s="19"/>
      <c r="E622" s="19"/>
      <c r="F622" s="19"/>
      <c r="G622" s="19"/>
      <c r="H622" s="19"/>
      <c r="I622" s="19"/>
    </row>
    <row r="623" spans="1:9" x14ac:dyDescent="0.25">
      <c r="A623" s="3"/>
      <c r="B623" s="19"/>
      <c r="C623" s="19"/>
      <c r="D623" s="19"/>
      <c r="E623" s="19"/>
      <c r="F623" s="19"/>
      <c r="G623" s="19"/>
      <c r="H623" s="19"/>
      <c r="I623" s="19"/>
    </row>
    <row r="624" spans="1:9" x14ac:dyDescent="0.25">
      <c r="A624" s="3"/>
      <c r="B624" s="19"/>
      <c r="C624" s="19"/>
      <c r="D624" s="19"/>
      <c r="E624" s="19"/>
      <c r="F624" s="19"/>
      <c r="G624" s="19"/>
      <c r="H624" s="19"/>
      <c r="I624" s="19"/>
    </row>
    <row r="625" spans="1:9" x14ac:dyDescent="0.25">
      <c r="A625" s="3"/>
      <c r="B625" s="19"/>
      <c r="C625" s="19"/>
      <c r="D625" s="19"/>
      <c r="E625" s="19"/>
      <c r="F625" s="19"/>
      <c r="G625" s="19"/>
      <c r="H625" s="19"/>
      <c r="I625" s="19"/>
    </row>
    <row r="626" spans="1:9" x14ac:dyDescent="0.25">
      <c r="A626" s="3"/>
      <c r="B626" s="19"/>
      <c r="C626" s="19"/>
      <c r="D626" s="19"/>
      <c r="E626" s="19"/>
      <c r="F626" s="19"/>
      <c r="G626" s="19"/>
      <c r="H626" s="19"/>
      <c r="I626" s="19"/>
    </row>
    <row r="627" spans="1:9" x14ac:dyDescent="0.25">
      <c r="A627" s="3"/>
      <c r="B627" s="19"/>
      <c r="C627" s="19"/>
      <c r="D627" s="19"/>
      <c r="E627" s="19"/>
      <c r="F627" s="19"/>
      <c r="G627" s="19"/>
      <c r="H627" s="19"/>
      <c r="I627" s="19"/>
    </row>
    <row r="628" spans="1:9" x14ac:dyDescent="0.25">
      <c r="A628" s="3"/>
      <c r="B628" s="19"/>
      <c r="C628" s="19"/>
      <c r="D628" s="19"/>
      <c r="E628" s="19"/>
      <c r="F628" s="19"/>
      <c r="G628" s="19"/>
      <c r="H628" s="19"/>
      <c r="I628" s="19"/>
    </row>
    <row r="629" spans="1:9" x14ac:dyDescent="0.25">
      <c r="A629" s="3"/>
      <c r="B629" s="19"/>
      <c r="C629" s="19"/>
      <c r="D629" s="19"/>
      <c r="E629" s="19"/>
      <c r="F629" s="19"/>
      <c r="G629" s="19"/>
      <c r="H629" s="19"/>
      <c r="I629" s="19"/>
    </row>
    <row r="630" spans="1:9" x14ac:dyDescent="0.25">
      <c r="A630" s="3"/>
      <c r="B630" s="19"/>
      <c r="C630" s="19"/>
      <c r="D630" s="19"/>
      <c r="E630" s="19"/>
      <c r="F630" s="19"/>
      <c r="G630" s="19"/>
      <c r="H630" s="19"/>
      <c r="I630" s="19"/>
    </row>
    <row r="631" spans="1:9" x14ac:dyDescent="0.25">
      <c r="A631" s="3"/>
      <c r="B631" s="19"/>
      <c r="C631" s="19"/>
      <c r="D631" s="19"/>
      <c r="E631" s="19"/>
      <c r="F631" s="19"/>
      <c r="G631" s="19"/>
      <c r="H631" s="19"/>
      <c r="I631" s="19"/>
    </row>
    <row r="632" spans="1:9" x14ac:dyDescent="0.25">
      <c r="A632" s="3"/>
      <c r="B632" s="19"/>
      <c r="C632" s="19"/>
      <c r="D632" s="19"/>
      <c r="E632" s="19"/>
      <c r="F632" s="19"/>
      <c r="G632" s="19"/>
      <c r="H632" s="19"/>
      <c r="I632" s="19"/>
    </row>
    <row r="633" spans="1:9" x14ac:dyDescent="0.25">
      <c r="A633" s="3"/>
      <c r="B633" s="19"/>
      <c r="C633" s="19"/>
      <c r="D633" s="19"/>
      <c r="E633" s="19"/>
      <c r="F633" s="19"/>
      <c r="G633" s="19"/>
      <c r="H633" s="19"/>
      <c r="I633" s="19"/>
    </row>
    <row r="634" spans="1:9" x14ac:dyDescent="0.25">
      <c r="A634" s="3"/>
      <c r="B634" s="19"/>
      <c r="C634" s="19"/>
      <c r="D634" s="19"/>
      <c r="E634" s="19"/>
      <c r="F634" s="19"/>
      <c r="G634" s="19"/>
      <c r="H634" s="19"/>
      <c r="I634" s="19"/>
    </row>
    <row r="635" spans="1:9" x14ac:dyDescent="0.25">
      <c r="A635" s="3"/>
      <c r="B635" s="19"/>
      <c r="C635" s="19"/>
      <c r="D635" s="19"/>
      <c r="E635" s="19"/>
      <c r="F635" s="19"/>
      <c r="G635" s="19"/>
      <c r="H635" s="19"/>
      <c r="I635" s="19"/>
    </row>
    <row r="636" spans="1:9" x14ac:dyDescent="0.25">
      <c r="A636" s="3"/>
      <c r="B636" s="19"/>
      <c r="C636" s="19"/>
      <c r="D636" s="19"/>
      <c r="E636" s="19"/>
      <c r="F636" s="19"/>
      <c r="G636" s="19"/>
      <c r="H636" s="19"/>
      <c r="I636" s="19"/>
    </row>
    <row r="637" spans="1:9" x14ac:dyDescent="0.25">
      <c r="A637" s="3"/>
      <c r="B637" s="19"/>
      <c r="C637" s="19"/>
      <c r="D637" s="19"/>
      <c r="E637" s="19"/>
      <c r="F637" s="19"/>
      <c r="G637" s="19"/>
      <c r="H637" s="19"/>
      <c r="I637" s="19"/>
    </row>
    <row r="638" spans="1:9" x14ac:dyDescent="0.25">
      <c r="A638" s="3"/>
      <c r="B638" s="19"/>
      <c r="C638" s="19"/>
      <c r="D638" s="19"/>
      <c r="E638" s="19"/>
      <c r="F638" s="19"/>
      <c r="G638" s="19"/>
      <c r="H638" s="19"/>
      <c r="I638" s="19"/>
    </row>
    <row r="639" spans="1:9" x14ac:dyDescent="0.25">
      <c r="A639" s="3"/>
      <c r="B639" s="19"/>
      <c r="C639" s="19"/>
      <c r="D639" s="19"/>
      <c r="E639" s="19"/>
      <c r="F639" s="19"/>
      <c r="G639" s="19"/>
      <c r="H639" s="19"/>
      <c r="I639" s="19"/>
    </row>
    <row r="640" spans="1:9" x14ac:dyDescent="0.25">
      <c r="A640" s="3"/>
      <c r="B640" s="19"/>
      <c r="C640" s="19"/>
      <c r="D640" s="19"/>
      <c r="E640" s="19"/>
      <c r="F640" s="19"/>
      <c r="G640" s="19"/>
      <c r="H640" s="19"/>
      <c r="I640" s="19"/>
    </row>
    <row r="641" spans="1:9" x14ac:dyDescent="0.25">
      <c r="A641" s="3"/>
      <c r="B641" s="19"/>
      <c r="C641" s="19"/>
      <c r="D641" s="19"/>
      <c r="E641" s="19"/>
      <c r="F641" s="19"/>
      <c r="G641" s="19"/>
      <c r="H641" s="19"/>
      <c r="I641" s="19"/>
    </row>
    <row r="642" spans="1:9" x14ac:dyDescent="0.25">
      <c r="A642" s="3"/>
      <c r="B642" s="19"/>
      <c r="C642" s="19"/>
      <c r="D642" s="19"/>
      <c r="E642" s="19"/>
      <c r="F642" s="19"/>
      <c r="G642" s="19"/>
      <c r="H642" s="19"/>
      <c r="I642" s="19"/>
    </row>
    <row r="643" spans="1:9" x14ac:dyDescent="0.25">
      <c r="A643" s="3"/>
      <c r="B643" s="19"/>
      <c r="C643" s="19"/>
      <c r="D643" s="19"/>
      <c r="E643" s="19"/>
      <c r="F643" s="19"/>
      <c r="G643" s="19"/>
      <c r="H643" s="19"/>
      <c r="I643" s="19"/>
    </row>
    <row r="644" spans="1:9" x14ac:dyDescent="0.25">
      <c r="A644" s="3"/>
      <c r="B644" s="19"/>
      <c r="C644" s="19"/>
      <c r="D644" s="19"/>
      <c r="E644" s="19"/>
      <c r="F644" s="19"/>
      <c r="G644" s="19"/>
      <c r="H644" s="19"/>
      <c r="I644" s="19"/>
    </row>
    <row r="645" spans="1:9" x14ac:dyDescent="0.25">
      <c r="A645" s="3"/>
      <c r="B645" s="19"/>
      <c r="C645" s="19"/>
      <c r="D645" s="19"/>
      <c r="E645" s="19"/>
      <c r="F645" s="19"/>
      <c r="G645" s="19"/>
      <c r="H645" s="19"/>
      <c r="I645" s="19"/>
    </row>
    <row r="646" spans="1:9" x14ac:dyDescent="0.25">
      <c r="A646" s="3"/>
      <c r="B646" s="19"/>
      <c r="C646" s="19"/>
      <c r="D646" s="19"/>
      <c r="E646" s="19"/>
      <c r="F646" s="19"/>
      <c r="G646" s="19"/>
      <c r="H646" s="19"/>
      <c r="I646" s="19"/>
    </row>
    <row r="647" spans="1:9" x14ac:dyDescent="0.25">
      <c r="A647" s="3"/>
      <c r="B647" s="19"/>
      <c r="C647" s="19"/>
      <c r="D647" s="19"/>
      <c r="E647" s="19"/>
      <c r="F647" s="19"/>
      <c r="G647" s="19"/>
      <c r="H647" s="19"/>
      <c r="I647" s="19"/>
    </row>
    <row r="648" spans="1:9" x14ac:dyDescent="0.25">
      <c r="A648" s="3"/>
      <c r="B648" s="19"/>
      <c r="C648" s="19"/>
      <c r="D648" s="19"/>
      <c r="E648" s="19"/>
      <c r="F648" s="19"/>
      <c r="G648" s="19"/>
      <c r="H648" s="19"/>
      <c r="I648" s="19"/>
    </row>
    <row r="649" spans="1:9" x14ac:dyDescent="0.25">
      <c r="A649" s="3"/>
      <c r="B649" s="19"/>
      <c r="C649" s="19"/>
      <c r="D649" s="19"/>
      <c r="E649" s="19"/>
      <c r="F649" s="19"/>
      <c r="G649" s="19"/>
      <c r="H649" s="19"/>
      <c r="I649" s="19"/>
    </row>
    <row r="650" spans="1:9" x14ac:dyDescent="0.25">
      <c r="A650" s="3"/>
      <c r="B650" s="19"/>
      <c r="C650" s="19"/>
      <c r="D650" s="19"/>
      <c r="E650" s="19"/>
      <c r="F650" s="19"/>
      <c r="G650" s="19"/>
      <c r="H650" s="19"/>
      <c r="I650" s="19"/>
    </row>
    <row r="651" spans="1:9" x14ac:dyDescent="0.25">
      <c r="A651" s="3"/>
      <c r="B651" s="19"/>
      <c r="C651" s="19"/>
      <c r="D651" s="19"/>
      <c r="E651" s="19"/>
      <c r="F651" s="19"/>
      <c r="G651" s="19"/>
      <c r="H651" s="20"/>
      <c r="I651" s="19"/>
    </row>
    <row r="652" spans="1:9" x14ac:dyDescent="0.25">
      <c r="A652" s="3"/>
      <c r="B652" s="19"/>
      <c r="C652" s="19"/>
      <c r="D652" s="19"/>
      <c r="E652" s="19"/>
      <c r="F652" s="19"/>
      <c r="G652" s="19"/>
      <c r="H652" s="20"/>
      <c r="I652" s="19"/>
    </row>
    <row r="653" spans="1:9" x14ac:dyDescent="0.25">
      <c r="A653" s="3"/>
      <c r="B653" s="19"/>
      <c r="C653" s="19"/>
      <c r="D653" s="19"/>
      <c r="E653" s="19"/>
      <c r="F653" s="19"/>
      <c r="G653" s="19"/>
      <c r="H653" s="20"/>
      <c r="I653" s="19"/>
    </row>
    <row r="654" spans="1:9" x14ac:dyDescent="0.25">
      <c r="A654" s="3"/>
      <c r="B654" s="19"/>
      <c r="C654" s="19"/>
      <c r="D654" s="19"/>
      <c r="E654" s="19"/>
      <c r="F654" s="19"/>
      <c r="G654" s="19"/>
      <c r="H654" s="20"/>
      <c r="I654" s="19"/>
    </row>
    <row r="655" spans="1:9" x14ac:dyDescent="0.25">
      <c r="A655" s="3"/>
      <c r="B655" s="19"/>
      <c r="C655" s="19"/>
      <c r="D655" s="19"/>
      <c r="E655" s="19"/>
      <c r="F655" s="19"/>
      <c r="G655" s="19"/>
      <c r="H655" s="20"/>
      <c r="I655" s="19"/>
    </row>
    <row r="656" spans="1:9" x14ac:dyDescent="0.25">
      <c r="A656" s="3"/>
      <c r="B656" s="19"/>
      <c r="C656" s="19"/>
      <c r="D656" s="19"/>
      <c r="E656" s="19"/>
      <c r="F656" s="19"/>
      <c r="G656" s="19"/>
      <c r="H656" s="20"/>
      <c r="I656" s="19"/>
    </row>
    <row r="657" spans="1:9" x14ac:dyDescent="0.25">
      <c r="A657" s="3"/>
      <c r="B657" s="19"/>
      <c r="C657" s="19"/>
      <c r="D657" s="19"/>
      <c r="E657" s="19"/>
      <c r="F657" s="19"/>
      <c r="G657" s="19"/>
      <c r="H657" s="20"/>
      <c r="I657" s="19"/>
    </row>
    <row r="658" spans="1:9" x14ac:dyDescent="0.25">
      <c r="A658" s="3"/>
      <c r="B658" s="19"/>
      <c r="C658" s="19"/>
      <c r="D658" s="19"/>
      <c r="E658" s="19"/>
      <c r="F658" s="19"/>
      <c r="G658" s="19"/>
      <c r="H658" s="20"/>
      <c r="I658" s="19"/>
    </row>
    <row r="659" spans="1:9" x14ac:dyDescent="0.25">
      <c r="A659" s="3"/>
      <c r="B659" s="19"/>
      <c r="C659" s="19"/>
      <c r="D659" s="19"/>
      <c r="E659" s="19"/>
      <c r="F659" s="19"/>
      <c r="G659" s="19"/>
      <c r="H659" s="20"/>
      <c r="I659" s="19"/>
    </row>
    <row r="660" spans="1:9" x14ac:dyDescent="0.25">
      <c r="A660" s="3"/>
      <c r="B660" s="19"/>
      <c r="C660" s="19"/>
      <c r="D660" s="19"/>
      <c r="E660" s="19"/>
      <c r="F660" s="19"/>
      <c r="G660" s="19"/>
      <c r="H660" s="20"/>
      <c r="I660" s="19"/>
    </row>
    <row r="661" spans="1:9" x14ac:dyDescent="0.25">
      <c r="A661" s="3"/>
      <c r="B661" s="19"/>
      <c r="C661" s="19"/>
      <c r="D661" s="19"/>
      <c r="E661" s="19"/>
      <c r="F661" s="19"/>
      <c r="G661" s="19"/>
      <c r="H661" s="20"/>
      <c r="I661" s="19"/>
    </row>
    <row r="662" spans="1:9" x14ac:dyDescent="0.25">
      <c r="A662" s="3"/>
      <c r="B662" s="19"/>
      <c r="C662" s="19"/>
      <c r="D662" s="19"/>
      <c r="E662" s="19"/>
      <c r="F662" s="19"/>
      <c r="G662" s="19"/>
      <c r="H662" s="20"/>
      <c r="I662" s="19"/>
    </row>
    <row r="663" spans="1:9" x14ac:dyDescent="0.25">
      <c r="A663" s="3"/>
      <c r="B663" s="19"/>
      <c r="C663" s="19"/>
      <c r="D663" s="19"/>
      <c r="E663" s="19"/>
      <c r="F663" s="19"/>
      <c r="G663" s="19"/>
      <c r="H663" s="20"/>
      <c r="I663" s="19"/>
    </row>
    <row r="664" spans="1:9" x14ac:dyDescent="0.25">
      <c r="A664" s="3"/>
      <c r="B664" s="19"/>
      <c r="C664" s="19"/>
      <c r="D664" s="19"/>
      <c r="E664" s="19"/>
      <c r="F664" s="19"/>
      <c r="G664" s="19"/>
      <c r="H664" s="20"/>
      <c r="I664" s="19"/>
    </row>
    <row r="665" spans="1:9" x14ac:dyDescent="0.25">
      <c r="A665" s="3"/>
      <c r="B665" s="19"/>
      <c r="C665" s="19"/>
      <c r="D665" s="19"/>
      <c r="E665" s="19"/>
      <c r="F665" s="19"/>
      <c r="G665" s="19"/>
      <c r="H665" s="20"/>
      <c r="I665" s="19"/>
    </row>
    <row r="666" spans="1:9" x14ac:dyDescent="0.25">
      <c r="A666" s="3"/>
      <c r="B666" s="19"/>
      <c r="C666" s="19"/>
      <c r="D666" s="19"/>
      <c r="E666" s="19"/>
      <c r="F666" s="19"/>
      <c r="G666" s="19"/>
      <c r="H666" s="20"/>
      <c r="I666" s="19"/>
    </row>
    <row r="667" spans="1:9" x14ac:dyDescent="0.25">
      <c r="A667" s="3"/>
      <c r="B667" s="19"/>
      <c r="C667" s="19"/>
      <c r="D667" s="19"/>
      <c r="E667" s="19"/>
      <c r="F667" s="19"/>
      <c r="G667" s="19"/>
      <c r="H667" s="20"/>
      <c r="I667" s="19"/>
    </row>
    <row r="668" spans="1:9" x14ac:dyDescent="0.25">
      <c r="A668" s="3"/>
      <c r="B668" s="19"/>
      <c r="C668" s="19"/>
      <c r="D668" s="19"/>
      <c r="E668" s="19"/>
      <c r="F668" s="19"/>
      <c r="G668" s="19"/>
      <c r="H668" s="20"/>
      <c r="I668" s="19"/>
    </row>
    <row r="669" spans="1:9" x14ac:dyDescent="0.25">
      <c r="A669" s="3"/>
      <c r="B669" s="19"/>
      <c r="C669" s="19"/>
      <c r="D669" s="19"/>
      <c r="E669" s="19"/>
      <c r="F669" s="19"/>
      <c r="G669" s="19"/>
      <c r="H669" s="20"/>
      <c r="I669" s="19"/>
    </row>
    <row r="670" spans="1:9" x14ac:dyDescent="0.25">
      <c r="A670" s="3"/>
      <c r="B670" s="19"/>
      <c r="C670" s="19"/>
      <c r="D670" s="19"/>
      <c r="E670" s="19"/>
      <c r="F670" s="19"/>
      <c r="G670" s="19"/>
      <c r="H670" s="20"/>
      <c r="I670" s="19"/>
    </row>
    <row r="671" spans="1:9" x14ac:dyDescent="0.25">
      <c r="A671" s="3"/>
      <c r="B671" s="19"/>
      <c r="C671" s="19"/>
      <c r="D671" s="19"/>
      <c r="E671" s="19"/>
      <c r="F671" s="19"/>
      <c r="G671" s="19"/>
      <c r="H671" s="20"/>
      <c r="I671" s="19"/>
    </row>
    <row r="672" spans="1:9" x14ac:dyDescent="0.25">
      <c r="A672" s="3"/>
      <c r="B672" s="19"/>
      <c r="C672" s="19"/>
      <c r="D672" s="19"/>
      <c r="E672" s="19"/>
      <c r="F672" s="19"/>
      <c r="G672" s="19"/>
      <c r="H672" s="20"/>
      <c r="I672" s="19"/>
    </row>
    <row r="673" spans="1:9" x14ac:dyDescent="0.25">
      <c r="A673" s="3"/>
      <c r="B673" s="19"/>
      <c r="C673" s="19"/>
      <c r="D673" s="19"/>
      <c r="E673" s="19"/>
      <c r="F673" s="19"/>
      <c r="G673" s="19"/>
      <c r="H673" s="20"/>
      <c r="I673" s="19"/>
    </row>
    <row r="674" spans="1:9" x14ac:dyDescent="0.25">
      <c r="A674" s="3"/>
      <c r="B674" s="19"/>
      <c r="C674" s="19"/>
      <c r="D674" s="19"/>
      <c r="E674" s="19"/>
      <c r="F674" s="19"/>
      <c r="G674" s="19"/>
      <c r="H674" s="20"/>
      <c r="I674" s="19"/>
    </row>
    <row r="675" spans="1:9" x14ac:dyDescent="0.25">
      <c r="A675" s="3"/>
      <c r="B675" s="19"/>
      <c r="C675" s="19"/>
      <c r="D675" s="19"/>
      <c r="E675" s="19"/>
      <c r="F675" s="19"/>
      <c r="G675" s="19"/>
      <c r="H675" s="20"/>
      <c r="I675" s="19"/>
    </row>
    <row r="676" spans="1:9" x14ac:dyDescent="0.25">
      <c r="A676" s="3"/>
      <c r="B676" s="19"/>
      <c r="C676" s="19"/>
      <c r="D676" s="19"/>
      <c r="E676" s="19"/>
      <c r="F676" s="19"/>
      <c r="G676" s="19"/>
      <c r="H676" s="20"/>
      <c r="I676" s="19"/>
    </row>
    <row r="677" spans="1:9" x14ac:dyDescent="0.25">
      <c r="A677" s="3"/>
      <c r="B677" s="19"/>
      <c r="C677" s="19"/>
      <c r="D677" s="19"/>
      <c r="E677" s="19"/>
      <c r="F677" s="19"/>
      <c r="G677" s="19"/>
      <c r="H677" s="20"/>
      <c r="I677" s="19"/>
    </row>
    <row r="678" spans="1:9" x14ac:dyDescent="0.25">
      <c r="A678" s="3"/>
      <c r="B678" s="19"/>
      <c r="C678" s="19"/>
      <c r="D678" s="19"/>
      <c r="E678" s="19"/>
      <c r="F678" s="19"/>
      <c r="G678" s="19"/>
      <c r="H678" s="20"/>
      <c r="I678" s="19"/>
    </row>
    <row r="679" spans="1:9" x14ac:dyDescent="0.25">
      <c r="A679" s="3"/>
      <c r="B679" s="19"/>
      <c r="C679" s="19"/>
      <c r="D679" s="19"/>
      <c r="E679" s="19"/>
      <c r="F679" s="19"/>
      <c r="G679" s="19"/>
      <c r="H679" s="20"/>
      <c r="I679" s="19"/>
    </row>
    <row r="680" spans="1:9" x14ac:dyDescent="0.25">
      <c r="A680" s="3"/>
      <c r="B680" s="19"/>
      <c r="C680" s="19"/>
      <c r="D680" s="19"/>
      <c r="E680" s="19"/>
      <c r="F680" s="19"/>
      <c r="G680" s="19"/>
      <c r="H680" s="20"/>
      <c r="I680" s="19"/>
    </row>
    <row r="681" spans="1:9" x14ac:dyDescent="0.25">
      <c r="A681" s="3"/>
      <c r="B681" s="19"/>
      <c r="C681" s="19"/>
      <c r="D681" s="19"/>
      <c r="E681" s="19"/>
      <c r="F681" s="19"/>
      <c r="G681" s="19"/>
      <c r="H681" s="20"/>
      <c r="I681" s="19"/>
    </row>
    <row r="682" spans="1:9" x14ac:dyDescent="0.25">
      <c r="A682" s="3"/>
      <c r="B682" s="19"/>
      <c r="C682" s="19"/>
      <c r="D682" s="19"/>
      <c r="E682" s="19"/>
      <c r="F682" s="19"/>
      <c r="G682" s="19"/>
      <c r="H682" s="20"/>
      <c r="I682" s="19"/>
    </row>
    <row r="683" spans="1:9" x14ac:dyDescent="0.25">
      <c r="A683" s="3"/>
      <c r="B683" s="19"/>
      <c r="C683" s="19"/>
      <c r="D683" s="19"/>
      <c r="E683" s="19"/>
      <c r="F683" s="19"/>
      <c r="G683" s="19"/>
      <c r="H683" s="20"/>
      <c r="I683" s="19"/>
    </row>
    <row r="684" spans="1:9" x14ac:dyDescent="0.25">
      <c r="A684" s="3"/>
      <c r="B684" s="19"/>
      <c r="C684" s="19"/>
      <c r="D684" s="19"/>
      <c r="E684" s="19"/>
      <c r="F684" s="19"/>
      <c r="G684" s="19"/>
      <c r="H684" s="20"/>
      <c r="I684" s="19"/>
    </row>
    <row r="685" spans="1:9" x14ac:dyDescent="0.25">
      <c r="A685" s="3"/>
      <c r="B685" s="19"/>
      <c r="C685" s="19"/>
      <c r="D685" s="19"/>
      <c r="E685" s="19"/>
      <c r="F685" s="19"/>
      <c r="G685" s="19"/>
      <c r="H685" s="20"/>
      <c r="I685" s="19"/>
    </row>
    <row r="686" spans="1:9" x14ac:dyDescent="0.25">
      <c r="A686" s="3"/>
      <c r="B686" s="19"/>
      <c r="C686" s="19"/>
      <c r="D686" s="19"/>
      <c r="E686" s="19"/>
      <c r="F686" s="19"/>
      <c r="G686" s="19"/>
      <c r="H686" s="20"/>
      <c r="I686" s="19"/>
    </row>
    <row r="687" spans="1:9" x14ac:dyDescent="0.25">
      <c r="A687" s="3"/>
      <c r="B687" s="19"/>
      <c r="C687" s="19"/>
      <c r="D687" s="19"/>
      <c r="E687" s="19"/>
      <c r="F687" s="19"/>
      <c r="G687" s="19"/>
      <c r="H687" s="20"/>
      <c r="I687" s="19"/>
    </row>
    <row r="688" spans="1:9" x14ac:dyDescent="0.25">
      <c r="A688" s="3"/>
      <c r="B688" s="19"/>
      <c r="C688" s="19"/>
      <c r="D688" s="19"/>
      <c r="E688" s="19"/>
      <c r="F688" s="19"/>
      <c r="G688" s="19"/>
      <c r="H688" s="20"/>
      <c r="I688" s="19"/>
    </row>
    <row r="689" spans="1:9" x14ac:dyDescent="0.25">
      <c r="A689" s="3"/>
      <c r="B689" s="19"/>
      <c r="C689" s="19"/>
      <c r="D689" s="19"/>
      <c r="E689" s="19"/>
      <c r="F689" s="19"/>
      <c r="G689" s="19"/>
      <c r="H689" s="20"/>
      <c r="I689" s="19"/>
    </row>
    <row r="690" spans="1:9" x14ac:dyDescent="0.25">
      <c r="A690" s="3"/>
      <c r="B690" s="19"/>
      <c r="C690" s="19"/>
      <c r="D690" s="19"/>
      <c r="E690" s="19"/>
      <c r="F690" s="19"/>
      <c r="G690" s="19"/>
      <c r="H690" s="20"/>
      <c r="I690" s="19"/>
    </row>
    <row r="691" spans="1:9" x14ac:dyDescent="0.25">
      <c r="A691" s="3"/>
      <c r="B691" s="19"/>
      <c r="C691" s="19"/>
      <c r="D691" s="19"/>
      <c r="E691" s="19"/>
      <c r="F691" s="19"/>
      <c r="G691" s="19"/>
      <c r="H691" s="20"/>
      <c r="I691" s="19"/>
    </row>
    <row r="692" spans="1:9" x14ac:dyDescent="0.25">
      <c r="A692" s="3"/>
      <c r="B692" s="19"/>
      <c r="C692" s="19"/>
      <c r="D692" s="19"/>
      <c r="E692" s="19"/>
      <c r="F692" s="19"/>
      <c r="G692" s="19"/>
      <c r="H692" s="20"/>
      <c r="I692" s="19"/>
    </row>
    <row r="693" spans="1:9" x14ac:dyDescent="0.25">
      <c r="A693" s="3"/>
      <c r="B693" s="19"/>
      <c r="C693" s="19"/>
      <c r="D693" s="19"/>
      <c r="E693" s="19"/>
      <c r="F693" s="19"/>
      <c r="G693" s="19"/>
      <c r="H693" s="20"/>
      <c r="I693" s="19"/>
    </row>
    <row r="694" spans="1:9" x14ac:dyDescent="0.25">
      <c r="A694" s="3"/>
      <c r="B694" s="19"/>
      <c r="C694" s="19"/>
      <c r="D694" s="19"/>
      <c r="E694" s="19"/>
      <c r="F694" s="19"/>
      <c r="G694" s="19"/>
      <c r="H694" s="20"/>
      <c r="I694" s="19"/>
    </row>
    <row r="695" spans="1:9" x14ac:dyDescent="0.25">
      <c r="A695" s="3"/>
      <c r="B695" s="19"/>
      <c r="C695" s="19"/>
      <c r="D695" s="19"/>
      <c r="E695" s="19"/>
      <c r="F695" s="19"/>
      <c r="G695" s="19"/>
      <c r="H695" s="20"/>
      <c r="I695" s="19"/>
    </row>
    <row r="696" spans="1:9" x14ac:dyDescent="0.25">
      <c r="A696" s="3"/>
      <c r="B696" s="19"/>
      <c r="C696" s="19"/>
      <c r="D696" s="19"/>
      <c r="E696" s="19"/>
      <c r="F696" s="19"/>
      <c r="G696" s="19"/>
      <c r="H696" s="20"/>
      <c r="I696" s="19"/>
    </row>
    <row r="697" spans="1:9" x14ac:dyDescent="0.25">
      <c r="A697" s="3"/>
      <c r="B697" s="19"/>
      <c r="C697" s="19"/>
      <c r="D697" s="19"/>
      <c r="E697" s="19"/>
      <c r="F697" s="19"/>
      <c r="G697" s="19"/>
      <c r="H697" s="20"/>
      <c r="I697" s="19"/>
    </row>
    <row r="698" spans="1:9" x14ac:dyDescent="0.25">
      <c r="A698" s="3"/>
      <c r="B698" s="19"/>
      <c r="C698" s="19"/>
      <c r="D698" s="19"/>
      <c r="E698" s="19"/>
      <c r="F698" s="19"/>
      <c r="G698" s="19"/>
      <c r="H698" s="20"/>
      <c r="I698" s="19"/>
    </row>
    <row r="699" spans="1:9" x14ac:dyDescent="0.25">
      <c r="A699" s="3"/>
      <c r="B699" s="19"/>
      <c r="C699" s="19"/>
      <c r="D699" s="19"/>
      <c r="E699" s="19"/>
      <c r="F699" s="19"/>
      <c r="G699" s="19"/>
      <c r="H699" s="20"/>
      <c r="I699" s="19"/>
    </row>
    <row r="700" spans="1:9" x14ac:dyDescent="0.25">
      <c r="A700" s="3"/>
      <c r="B700" s="19"/>
      <c r="C700" s="19"/>
      <c r="D700" s="19"/>
      <c r="E700" s="19"/>
      <c r="F700" s="19"/>
      <c r="G700" s="19"/>
      <c r="H700" s="20"/>
      <c r="I700" s="19"/>
    </row>
    <row r="701" spans="1:9" x14ac:dyDescent="0.25">
      <c r="A701" s="3"/>
      <c r="B701" s="19"/>
      <c r="C701" s="19"/>
      <c r="D701" s="19"/>
      <c r="E701" s="19"/>
      <c r="F701" s="19"/>
      <c r="G701" s="19"/>
      <c r="H701" s="20"/>
      <c r="I701" s="19"/>
    </row>
    <row r="702" spans="1:9" x14ac:dyDescent="0.25">
      <c r="A702" s="3"/>
      <c r="B702" s="19"/>
      <c r="C702" s="19"/>
      <c r="D702" s="19"/>
      <c r="E702" s="19"/>
      <c r="F702" s="19"/>
      <c r="G702" s="19"/>
      <c r="H702" s="20"/>
      <c r="I702" s="19"/>
    </row>
    <row r="703" spans="1:9" x14ac:dyDescent="0.25">
      <c r="A703" s="3"/>
      <c r="B703" s="19"/>
      <c r="C703" s="19"/>
      <c r="D703" s="19"/>
      <c r="E703" s="19"/>
      <c r="F703" s="19"/>
      <c r="G703" s="19"/>
      <c r="H703" s="20"/>
      <c r="I703" s="19"/>
    </row>
    <row r="704" spans="1:9" x14ac:dyDescent="0.25">
      <c r="A704" s="3"/>
      <c r="B704" s="19"/>
      <c r="C704" s="19"/>
      <c r="D704" s="19"/>
      <c r="E704" s="19"/>
      <c r="F704" s="19"/>
      <c r="G704" s="19"/>
      <c r="H704" s="20"/>
      <c r="I704" s="19"/>
    </row>
    <row r="705" spans="1:9" x14ac:dyDescent="0.25">
      <c r="A705" s="3"/>
      <c r="B705" s="19"/>
      <c r="C705" s="19"/>
      <c r="D705" s="19"/>
      <c r="E705" s="19"/>
      <c r="F705" s="19"/>
      <c r="G705" s="19"/>
      <c r="H705" s="20"/>
      <c r="I705" s="19"/>
    </row>
    <row r="706" spans="1:9" x14ac:dyDescent="0.25">
      <c r="A706" s="3"/>
      <c r="B706" s="19"/>
      <c r="C706" s="19"/>
      <c r="D706" s="19"/>
      <c r="E706" s="19"/>
      <c r="F706" s="19"/>
      <c r="G706" s="19"/>
      <c r="H706" s="20"/>
      <c r="I706" s="19"/>
    </row>
    <row r="707" spans="1:9" x14ac:dyDescent="0.25">
      <c r="A707" s="3"/>
      <c r="B707" s="19"/>
      <c r="C707" s="19"/>
      <c r="D707" s="19"/>
      <c r="E707" s="19"/>
      <c r="F707" s="19"/>
      <c r="G707" s="19"/>
      <c r="H707" s="20"/>
      <c r="I707" s="19"/>
    </row>
    <row r="708" spans="1:9" x14ac:dyDescent="0.25">
      <c r="A708" s="3"/>
      <c r="B708" s="19"/>
      <c r="C708" s="19"/>
      <c r="D708" s="19"/>
      <c r="E708" s="19"/>
      <c r="F708" s="19"/>
      <c r="G708" s="19"/>
      <c r="H708" s="20"/>
      <c r="I708" s="19"/>
    </row>
    <row r="709" spans="1:9" x14ac:dyDescent="0.25">
      <c r="A709" s="3"/>
      <c r="B709" s="19"/>
      <c r="C709" s="19"/>
      <c r="D709" s="19"/>
      <c r="E709" s="19"/>
      <c r="F709" s="19"/>
      <c r="G709" s="19"/>
      <c r="H709" s="20"/>
      <c r="I709" s="19"/>
    </row>
    <row r="710" spans="1:9" x14ac:dyDescent="0.25">
      <c r="A710" s="3"/>
      <c r="B710" s="19"/>
      <c r="C710" s="19"/>
      <c r="D710" s="19"/>
      <c r="E710" s="19"/>
      <c r="F710" s="19"/>
      <c r="G710" s="19"/>
      <c r="H710" s="20"/>
      <c r="I710" s="19"/>
    </row>
    <row r="711" spans="1:9" x14ac:dyDescent="0.25">
      <c r="A711" s="3"/>
      <c r="B711" s="19"/>
      <c r="C711" s="19"/>
      <c r="D711" s="19"/>
      <c r="E711" s="19"/>
      <c r="F711" s="19"/>
      <c r="G711" s="19"/>
      <c r="H711" s="20"/>
      <c r="I711" s="19"/>
    </row>
    <row r="712" spans="1:9" x14ac:dyDescent="0.25">
      <c r="A712" s="3"/>
      <c r="B712" s="19"/>
      <c r="C712" s="19"/>
      <c r="D712" s="19"/>
      <c r="E712" s="19"/>
      <c r="F712" s="19"/>
      <c r="G712" s="19"/>
      <c r="H712" s="20"/>
      <c r="I712" s="19"/>
    </row>
    <row r="713" spans="1:9" x14ac:dyDescent="0.25">
      <c r="A713" s="3"/>
      <c r="B713" s="19"/>
      <c r="C713" s="19"/>
      <c r="D713" s="19"/>
      <c r="E713" s="19"/>
      <c r="F713" s="19"/>
      <c r="G713" s="19"/>
      <c r="H713" s="20"/>
      <c r="I713" s="19"/>
    </row>
    <row r="714" spans="1:9" x14ac:dyDescent="0.25">
      <c r="A714" s="3"/>
      <c r="B714" s="19"/>
      <c r="C714" s="19"/>
      <c r="D714" s="19"/>
      <c r="E714" s="19"/>
      <c r="F714" s="19"/>
      <c r="G714" s="19"/>
      <c r="H714" s="20"/>
      <c r="I714" s="19"/>
    </row>
    <row r="715" spans="1:9" x14ac:dyDescent="0.25">
      <c r="A715" s="3"/>
      <c r="B715" s="19"/>
      <c r="C715" s="19"/>
      <c r="D715" s="19"/>
      <c r="E715" s="19"/>
      <c r="F715" s="19"/>
      <c r="G715" s="19"/>
      <c r="H715" s="20"/>
      <c r="I715" s="19"/>
    </row>
    <row r="716" spans="1:9" x14ac:dyDescent="0.25">
      <c r="A716" s="3"/>
      <c r="B716" s="19"/>
      <c r="C716" s="19"/>
      <c r="D716" s="19"/>
      <c r="E716" s="19"/>
      <c r="F716" s="19"/>
      <c r="G716" s="19"/>
      <c r="H716" s="20"/>
      <c r="I716" s="19"/>
    </row>
    <row r="717" spans="1:9" x14ac:dyDescent="0.25">
      <c r="A717" s="3"/>
      <c r="B717" s="19"/>
      <c r="C717" s="19"/>
      <c r="D717" s="19"/>
      <c r="E717" s="19"/>
      <c r="F717" s="19"/>
      <c r="G717" s="19"/>
      <c r="H717" s="20"/>
      <c r="I717" s="19"/>
    </row>
    <row r="718" spans="1:9" x14ac:dyDescent="0.25">
      <c r="A718" s="3"/>
      <c r="B718" s="19"/>
      <c r="C718" s="19"/>
      <c r="D718" s="19"/>
      <c r="E718" s="19"/>
      <c r="F718" s="19"/>
      <c r="G718" s="19"/>
      <c r="H718" s="20"/>
      <c r="I718" s="19"/>
    </row>
    <row r="719" spans="1:9" x14ac:dyDescent="0.25">
      <c r="A719" s="3"/>
      <c r="B719" s="19"/>
      <c r="C719" s="19"/>
      <c r="D719" s="19"/>
      <c r="E719" s="19"/>
      <c r="F719" s="19"/>
      <c r="G719" s="19"/>
      <c r="H719" s="20"/>
      <c r="I719" s="19"/>
    </row>
    <row r="720" spans="1:9" x14ac:dyDescent="0.25">
      <c r="A720" s="3"/>
      <c r="B720" s="19"/>
      <c r="C720" s="19"/>
      <c r="D720" s="19"/>
      <c r="E720" s="19"/>
      <c r="F720" s="19"/>
      <c r="G720" s="19"/>
      <c r="H720" s="20"/>
      <c r="I720" s="19"/>
    </row>
    <row r="721" spans="1:9" x14ac:dyDescent="0.25">
      <c r="A721" s="3"/>
      <c r="B721" s="19"/>
      <c r="C721" s="19"/>
      <c r="D721" s="19"/>
      <c r="E721" s="19"/>
      <c r="F721" s="19"/>
      <c r="G721" s="19"/>
      <c r="H721" s="20"/>
      <c r="I721" s="19"/>
    </row>
    <row r="722" spans="1:9" x14ac:dyDescent="0.25">
      <c r="A722" s="3"/>
      <c r="B722" s="19"/>
      <c r="C722" s="19"/>
      <c r="D722" s="19"/>
      <c r="E722" s="19"/>
      <c r="F722" s="19"/>
      <c r="G722" s="19"/>
      <c r="H722" s="20"/>
      <c r="I722" s="19"/>
    </row>
    <row r="723" spans="1:9" x14ac:dyDescent="0.25">
      <c r="A723" s="3"/>
      <c r="B723" s="19"/>
      <c r="C723" s="19"/>
      <c r="D723" s="19"/>
      <c r="E723" s="19"/>
      <c r="F723" s="19"/>
      <c r="G723" s="19"/>
      <c r="H723" s="20"/>
      <c r="I723" s="19"/>
    </row>
    <row r="724" spans="1:9" x14ac:dyDescent="0.25">
      <c r="A724" s="3"/>
      <c r="B724" s="19"/>
      <c r="C724" s="19"/>
      <c r="D724" s="19"/>
      <c r="E724" s="19"/>
      <c r="F724" s="19"/>
      <c r="G724" s="19"/>
      <c r="H724" s="20"/>
      <c r="I724" s="19"/>
    </row>
    <row r="725" spans="1:9" x14ac:dyDescent="0.25">
      <c r="A725" s="3"/>
      <c r="B725" s="19"/>
      <c r="C725" s="19"/>
      <c r="D725" s="19"/>
      <c r="E725" s="19"/>
      <c r="F725" s="19"/>
      <c r="G725" s="19"/>
      <c r="H725" s="20"/>
      <c r="I725" s="19"/>
    </row>
    <row r="726" spans="1:9" x14ac:dyDescent="0.25">
      <c r="A726" s="3"/>
      <c r="B726" s="19"/>
      <c r="C726" s="19"/>
      <c r="D726" s="19"/>
      <c r="E726" s="19"/>
      <c r="F726" s="19"/>
      <c r="G726" s="19"/>
      <c r="H726" s="20"/>
      <c r="I726" s="19"/>
    </row>
    <row r="727" spans="1:9" x14ac:dyDescent="0.25">
      <c r="A727" s="3"/>
      <c r="B727" s="19"/>
      <c r="C727" s="19"/>
      <c r="D727" s="19"/>
      <c r="E727" s="19"/>
      <c r="F727" s="19"/>
      <c r="G727" s="19"/>
      <c r="H727" s="20"/>
      <c r="I727" s="19"/>
    </row>
    <row r="728" spans="1:9" x14ac:dyDescent="0.25">
      <c r="A728" s="3"/>
      <c r="B728" s="19"/>
      <c r="C728" s="19"/>
      <c r="D728" s="19"/>
      <c r="E728" s="19"/>
      <c r="F728" s="19"/>
      <c r="G728" s="19"/>
      <c r="H728" s="20"/>
      <c r="I728" s="19"/>
    </row>
    <row r="729" spans="1:9" x14ac:dyDescent="0.25">
      <c r="A729" s="3"/>
      <c r="B729" s="19"/>
      <c r="C729" s="19"/>
      <c r="D729" s="19"/>
      <c r="E729" s="19"/>
      <c r="F729" s="19"/>
      <c r="G729" s="19"/>
      <c r="H729" s="20"/>
      <c r="I729" s="19"/>
    </row>
    <row r="730" spans="1:9" x14ac:dyDescent="0.25">
      <c r="A730" s="3"/>
      <c r="B730" s="19"/>
      <c r="C730" s="19"/>
      <c r="D730" s="19"/>
      <c r="E730" s="19"/>
      <c r="F730" s="19"/>
      <c r="G730" s="19"/>
      <c r="H730" s="20"/>
      <c r="I730" s="19"/>
    </row>
    <row r="731" spans="1:9" x14ac:dyDescent="0.25">
      <c r="A731" s="3"/>
      <c r="B731" s="19"/>
      <c r="C731" s="19"/>
      <c r="D731" s="19"/>
      <c r="E731" s="19"/>
      <c r="F731" s="19"/>
      <c r="G731" s="19"/>
      <c r="H731" s="20"/>
      <c r="I731" s="19"/>
    </row>
    <row r="732" spans="1:9" x14ac:dyDescent="0.25">
      <c r="A732" s="3"/>
      <c r="B732" s="19"/>
      <c r="C732" s="19"/>
      <c r="D732" s="19"/>
      <c r="E732" s="19"/>
      <c r="F732" s="19"/>
      <c r="G732" s="19"/>
      <c r="H732" s="20"/>
      <c r="I732" s="19"/>
    </row>
    <row r="733" spans="1:9" x14ac:dyDescent="0.25">
      <c r="A733" s="3"/>
      <c r="B733" s="19"/>
      <c r="C733" s="19"/>
      <c r="D733" s="19"/>
      <c r="E733" s="19"/>
      <c r="F733" s="19"/>
      <c r="G733" s="19"/>
      <c r="H733" s="20"/>
      <c r="I733" s="19"/>
    </row>
    <row r="734" spans="1:9" x14ac:dyDescent="0.25">
      <c r="A734" s="3"/>
      <c r="B734" s="19"/>
      <c r="C734" s="19"/>
      <c r="D734" s="19"/>
      <c r="E734" s="19"/>
      <c r="F734" s="19"/>
      <c r="G734" s="19"/>
      <c r="H734" s="20"/>
      <c r="I734" s="19"/>
    </row>
    <row r="735" spans="1:9" x14ac:dyDescent="0.25">
      <c r="A735" s="3"/>
      <c r="B735" s="19"/>
      <c r="C735" s="19"/>
      <c r="D735" s="19"/>
      <c r="E735" s="19"/>
      <c r="F735" s="19"/>
      <c r="G735" s="19"/>
      <c r="H735" s="20"/>
      <c r="I735" s="19"/>
    </row>
    <row r="736" spans="1:9" x14ac:dyDescent="0.25">
      <c r="A736" s="3"/>
      <c r="B736" s="19"/>
      <c r="C736" s="19"/>
      <c r="D736" s="19"/>
      <c r="E736" s="19"/>
      <c r="F736" s="19"/>
      <c r="G736" s="19"/>
      <c r="H736" s="20"/>
      <c r="I736" s="19"/>
    </row>
    <row r="737" spans="1:9" x14ac:dyDescent="0.25">
      <c r="A737" s="3"/>
      <c r="B737" s="19"/>
      <c r="C737" s="19"/>
      <c r="D737" s="19"/>
      <c r="E737" s="19"/>
      <c r="F737" s="19"/>
      <c r="G737" s="19"/>
      <c r="H737" s="20"/>
      <c r="I737" s="19"/>
    </row>
    <row r="738" spans="1:9" x14ac:dyDescent="0.25">
      <c r="A738" s="3"/>
      <c r="B738" s="19"/>
      <c r="C738" s="19"/>
      <c r="D738" s="19"/>
      <c r="E738" s="19"/>
      <c r="F738" s="19"/>
      <c r="G738" s="19"/>
      <c r="H738" s="20"/>
      <c r="I738" s="19"/>
    </row>
    <row r="739" spans="1:9" x14ac:dyDescent="0.25">
      <c r="A739" s="3"/>
      <c r="B739" s="19"/>
      <c r="C739" s="19"/>
      <c r="D739" s="19"/>
      <c r="E739" s="19"/>
      <c r="F739" s="19"/>
      <c r="G739" s="19"/>
      <c r="H739" s="20"/>
      <c r="I739" s="19"/>
    </row>
    <row r="740" spans="1:9" x14ac:dyDescent="0.25">
      <c r="A740" s="3"/>
      <c r="B740" s="19"/>
      <c r="C740" s="19"/>
      <c r="D740" s="19"/>
      <c r="E740" s="19"/>
      <c r="F740" s="19"/>
      <c r="G740" s="19"/>
      <c r="H740" s="20"/>
      <c r="I740" s="19"/>
    </row>
    <row r="741" spans="1:9" x14ac:dyDescent="0.25">
      <c r="A741" s="3"/>
      <c r="B741" s="19"/>
      <c r="C741" s="19"/>
      <c r="D741" s="19"/>
      <c r="E741" s="19"/>
      <c r="F741" s="19"/>
      <c r="G741" s="19"/>
      <c r="H741" s="20"/>
      <c r="I741" s="19"/>
    </row>
    <row r="742" spans="1:9" x14ac:dyDescent="0.25">
      <c r="A742" s="3"/>
      <c r="B742" s="19"/>
      <c r="C742" s="19"/>
      <c r="D742" s="19"/>
      <c r="E742" s="19"/>
      <c r="F742" s="19"/>
      <c r="G742" s="19"/>
      <c r="H742" s="20"/>
      <c r="I742" s="19"/>
    </row>
    <row r="743" spans="1:9" x14ac:dyDescent="0.25">
      <c r="A743" s="3"/>
      <c r="B743" s="19"/>
      <c r="C743" s="19"/>
      <c r="D743" s="19"/>
      <c r="E743" s="19"/>
      <c r="F743" s="19"/>
      <c r="G743" s="19"/>
      <c r="H743" s="20"/>
      <c r="I743" s="19"/>
    </row>
    <row r="744" spans="1:9" x14ac:dyDescent="0.25">
      <c r="A744" s="3"/>
      <c r="B744" s="19"/>
      <c r="C744" s="19"/>
      <c r="D744" s="19"/>
      <c r="E744" s="19"/>
      <c r="F744" s="19"/>
      <c r="G744" s="19"/>
      <c r="H744" s="20"/>
      <c r="I744" s="19"/>
    </row>
    <row r="745" spans="1:9" x14ac:dyDescent="0.25">
      <c r="A745" s="3"/>
      <c r="B745" s="19"/>
      <c r="C745" s="19"/>
      <c r="D745" s="19"/>
      <c r="E745" s="19"/>
      <c r="F745" s="19"/>
      <c r="G745" s="19"/>
      <c r="H745" s="20"/>
      <c r="I745" s="19"/>
    </row>
    <row r="746" spans="1:9" x14ac:dyDescent="0.25">
      <c r="A746" s="3"/>
      <c r="B746" s="19"/>
      <c r="C746" s="19"/>
      <c r="D746" s="19"/>
      <c r="E746" s="19"/>
      <c r="F746" s="19"/>
      <c r="G746" s="19"/>
      <c r="H746" s="20"/>
      <c r="I746" s="19"/>
    </row>
    <row r="747" spans="1:9" x14ac:dyDescent="0.25">
      <c r="A747" s="3"/>
      <c r="B747" s="19"/>
      <c r="C747" s="19"/>
      <c r="D747" s="19"/>
      <c r="E747" s="19"/>
      <c r="F747" s="19"/>
      <c r="G747" s="19"/>
      <c r="H747" s="20"/>
      <c r="I747" s="19"/>
    </row>
    <row r="748" spans="1:9" x14ac:dyDescent="0.25">
      <c r="A748" s="3"/>
      <c r="B748" s="19"/>
      <c r="C748" s="19"/>
      <c r="D748" s="19"/>
      <c r="E748" s="19"/>
      <c r="F748" s="19"/>
      <c r="G748" s="19"/>
      <c r="H748" s="20"/>
      <c r="I748" s="19"/>
    </row>
    <row r="749" spans="1:9" x14ac:dyDescent="0.25">
      <c r="A749" s="3"/>
      <c r="B749" s="19"/>
      <c r="C749" s="19"/>
      <c r="D749" s="19"/>
      <c r="E749" s="19"/>
      <c r="F749" s="19"/>
      <c r="G749" s="19"/>
      <c r="H749" s="20"/>
      <c r="I749" s="19"/>
    </row>
    <row r="750" spans="1:9" x14ac:dyDescent="0.25">
      <c r="A750" s="3"/>
      <c r="B750" s="19"/>
      <c r="C750" s="19"/>
      <c r="D750" s="19"/>
      <c r="E750" s="19"/>
      <c r="F750" s="19"/>
      <c r="G750" s="19"/>
      <c r="H750" s="20"/>
      <c r="I750" s="19"/>
    </row>
    <row r="751" spans="1:9" x14ac:dyDescent="0.25">
      <c r="A751" s="3"/>
      <c r="B751" s="19"/>
      <c r="C751" s="19"/>
      <c r="D751" s="19"/>
      <c r="E751" s="19"/>
      <c r="F751" s="19"/>
      <c r="G751" s="19"/>
      <c r="H751" s="20"/>
      <c r="I751" s="19"/>
    </row>
    <row r="752" spans="1:9" x14ac:dyDescent="0.25">
      <c r="A752" s="3"/>
      <c r="B752" s="19"/>
      <c r="C752" s="19"/>
      <c r="D752" s="19"/>
      <c r="E752" s="19"/>
      <c r="F752" s="19"/>
      <c r="G752" s="19"/>
      <c r="H752" s="20"/>
      <c r="I752" s="19"/>
    </row>
    <row r="753" spans="1:9" x14ac:dyDescent="0.25">
      <c r="A753" s="3"/>
      <c r="B753" s="19"/>
      <c r="C753" s="19"/>
      <c r="D753" s="19"/>
      <c r="E753" s="19"/>
      <c r="F753" s="19"/>
      <c r="G753" s="19"/>
      <c r="H753" s="20"/>
      <c r="I753" s="19"/>
    </row>
    <row r="754" spans="1:9" x14ac:dyDescent="0.25">
      <c r="A754" s="3"/>
      <c r="B754" s="19"/>
      <c r="C754" s="19"/>
      <c r="D754" s="19"/>
      <c r="E754" s="19"/>
      <c r="F754" s="19"/>
      <c r="G754" s="19"/>
      <c r="H754" s="20"/>
      <c r="I754" s="19"/>
    </row>
    <row r="755" spans="1:9" x14ac:dyDescent="0.25">
      <c r="A755" s="3"/>
      <c r="B755" s="19"/>
      <c r="C755" s="19"/>
      <c r="D755" s="19"/>
      <c r="E755" s="19"/>
      <c r="F755" s="19"/>
      <c r="G755" s="19"/>
      <c r="H755" s="20"/>
      <c r="I755" s="19"/>
    </row>
    <row r="756" spans="1:9" x14ac:dyDescent="0.25">
      <c r="A756" s="3"/>
      <c r="B756" s="19"/>
      <c r="C756" s="19"/>
      <c r="D756" s="19"/>
      <c r="E756" s="19"/>
      <c r="F756" s="19"/>
      <c r="G756" s="19"/>
      <c r="H756" s="20"/>
      <c r="I756" s="19"/>
    </row>
    <row r="757" spans="1:9" x14ac:dyDescent="0.25">
      <c r="A757" s="3"/>
      <c r="B757" s="19"/>
      <c r="C757" s="19"/>
      <c r="D757" s="19"/>
      <c r="E757" s="19"/>
      <c r="F757" s="19"/>
      <c r="G757" s="19"/>
      <c r="H757" s="20"/>
      <c r="I757" s="19"/>
    </row>
    <row r="758" spans="1:9" x14ac:dyDescent="0.25">
      <c r="A758" s="3"/>
      <c r="B758" s="19"/>
      <c r="C758" s="19"/>
      <c r="D758" s="19"/>
      <c r="E758" s="19"/>
      <c r="F758" s="19"/>
      <c r="G758" s="19"/>
      <c r="H758" s="20"/>
      <c r="I758" s="19"/>
    </row>
    <row r="759" spans="1:9" x14ac:dyDescent="0.25">
      <c r="A759" s="3"/>
      <c r="B759" s="19"/>
      <c r="C759" s="19"/>
      <c r="D759" s="19"/>
      <c r="E759" s="19"/>
      <c r="F759" s="19"/>
      <c r="G759" s="19"/>
      <c r="H759" s="20"/>
      <c r="I759" s="19"/>
    </row>
    <row r="760" spans="1:9" x14ac:dyDescent="0.25">
      <c r="A760" s="3"/>
      <c r="B760" s="19"/>
      <c r="C760" s="19"/>
      <c r="D760" s="19"/>
      <c r="E760" s="19"/>
      <c r="F760" s="19"/>
      <c r="G760" s="19"/>
      <c r="H760" s="20"/>
      <c r="I760" s="19"/>
    </row>
    <row r="761" spans="1:9" x14ac:dyDescent="0.25">
      <c r="A761" s="3"/>
      <c r="B761" s="19"/>
      <c r="C761" s="19"/>
      <c r="D761" s="19"/>
      <c r="E761" s="19"/>
      <c r="F761" s="19"/>
      <c r="G761" s="19"/>
      <c r="H761" s="20"/>
      <c r="I761" s="19"/>
    </row>
    <row r="762" spans="1:9" x14ac:dyDescent="0.25">
      <c r="A762" s="3"/>
      <c r="B762" s="19"/>
      <c r="C762" s="19"/>
      <c r="D762" s="19"/>
      <c r="E762" s="19"/>
      <c r="F762" s="19"/>
      <c r="G762" s="19"/>
      <c r="H762" s="20"/>
      <c r="I762" s="19"/>
    </row>
    <row r="763" spans="1:9" x14ac:dyDescent="0.25">
      <c r="A763" s="3"/>
      <c r="B763" s="19"/>
      <c r="C763" s="19"/>
      <c r="D763" s="19"/>
      <c r="E763" s="19"/>
      <c r="F763" s="19"/>
      <c r="G763" s="19"/>
      <c r="H763" s="20"/>
      <c r="I763" s="19"/>
    </row>
    <row r="764" spans="1:9" x14ac:dyDescent="0.25">
      <c r="A764" s="3"/>
      <c r="B764" s="19"/>
      <c r="C764" s="19"/>
      <c r="D764" s="19"/>
      <c r="E764" s="19"/>
      <c r="F764" s="19"/>
      <c r="G764" s="19"/>
      <c r="H764" s="20"/>
      <c r="I764" s="19"/>
    </row>
    <row r="765" spans="1:9" x14ac:dyDescent="0.25">
      <c r="A765" s="3"/>
      <c r="B765" s="19"/>
      <c r="C765" s="19"/>
      <c r="D765" s="19"/>
      <c r="E765" s="19"/>
      <c r="F765" s="19"/>
      <c r="G765" s="19"/>
      <c r="H765" s="20"/>
      <c r="I765" s="19"/>
    </row>
    <row r="766" spans="1:9" x14ac:dyDescent="0.25">
      <c r="A766" s="3"/>
      <c r="B766" s="19"/>
      <c r="C766" s="19"/>
      <c r="D766" s="19"/>
      <c r="E766" s="19"/>
      <c r="F766" s="19"/>
      <c r="G766" s="19"/>
      <c r="H766" s="20"/>
      <c r="I766" s="19"/>
    </row>
    <row r="767" spans="1:9" x14ac:dyDescent="0.25">
      <c r="A767" s="3"/>
      <c r="B767" s="19"/>
      <c r="C767" s="19"/>
      <c r="D767" s="19"/>
      <c r="E767" s="19"/>
      <c r="F767" s="19"/>
      <c r="G767" s="19"/>
      <c r="H767" s="20"/>
      <c r="I767" s="19"/>
    </row>
    <row r="768" spans="1:9" x14ac:dyDescent="0.25">
      <c r="A768" s="3"/>
      <c r="B768" s="19"/>
      <c r="C768" s="19"/>
      <c r="D768" s="19"/>
      <c r="E768" s="19"/>
      <c r="F768" s="19"/>
      <c r="G768" s="19"/>
      <c r="H768" s="20"/>
      <c r="I768" s="19"/>
    </row>
    <row r="769" spans="1:9" x14ac:dyDescent="0.25">
      <c r="A769" s="3"/>
      <c r="B769" s="19"/>
      <c r="C769" s="19"/>
      <c r="D769" s="19"/>
      <c r="E769" s="19"/>
      <c r="F769" s="19"/>
      <c r="G769" s="19"/>
      <c r="H769" s="20"/>
      <c r="I769" s="19"/>
    </row>
    <row r="770" spans="1:9" x14ac:dyDescent="0.25">
      <c r="A770" s="3"/>
      <c r="B770" s="19"/>
      <c r="C770" s="19"/>
      <c r="D770" s="19"/>
      <c r="E770" s="19"/>
      <c r="F770" s="19"/>
      <c r="G770" s="19"/>
      <c r="H770" s="20"/>
      <c r="I770" s="19"/>
    </row>
    <row r="771" spans="1:9" x14ac:dyDescent="0.25">
      <c r="A771" s="3"/>
      <c r="B771" s="19"/>
      <c r="C771" s="19"/>
      <c r="D771" s="19"/>
      <c r="E771" s="19"/>
      <c r="F771" s="19"/>
      <c r="G771" s="19"/>
      <c r="H771" s="20"/>
      <c r="I771" s="19"/>
    </row>
    <row r="772" spans="1:9" x14ac:dyDescent="0.25">
      <c r="A772" s="3"/>
      <c r="B772" s="19"/>
      <c r="C772" s="19"/>
      <c r="D772" s="19"/>
      <c r="E772" s="19"/>
      <c r="F772" s="19"/>
      <c r="G772" s="19"/>
      <c r="H772" s="20"/>
      <c r="I772" s="19"/>
    </row>
    <row r="773" spans="1:9" x14ac:dyDescent="0.25">
      <c r="A773" s="3"/>
      <c r="B773" s="19"/>
      <c r="C773" s="19"/>
      <c r="D773" s="19"/>
      <c r="E773" s="19"/>
      <c r="F773" s="19"/>
      <c r="G773" s="19"/>
      <c r="H773" s="20"/>
      <c r="I773" s="19"/>
    </row>
    <row r="774" spans="1:9" x14ac:dyDescent="0.25">
      <c r="A774" s="3"/>
      <c r="B774" s="19"/>
      <c r="C774" s="19"/>
      <c r="D774" s="19"/>
      <c r="E774" s="19"/>
      <c r="F774" s="19"/>
      <c r="G774" s="19"/>
      <c r="H774" s="20"/>
      <c r="I774" s="19"/>
    </row>
    <row r="775" spans="1:9" x14ac:dyDescent="0.25">
      <c r="A775" s="3"/>
      <c r="B775" s="19"/>
      <c r="C775" s="19"/>
      <c r="D775" s="19"/>
      <c r="E775" s="19"/>
      <c r="F775" s="19"/>
      <c r="G775" s="19"/>
      <c r="H775" s="20"/>
      <c r="I775" s="19"/>
    </row>
    <row r="776" spans="1:9" x14ac:dyDescent="0.25">
      <c r="A776" s="3"/>
      <c r="B776" s="19"/>
      <c r="C776" s="19"/>
      <c r="D776" s="19"/>
      <c r="E776" s="19"/>
      <c r="F776" s="19"/>
      <c r="G776" s="19"/>
      <c r="H776" s="20"/>
      <c r="I776" s="19"/>
    </row>
    <row r="777" spans="1:9" x14ac:dyDescent="0.25">
      <c r="A777" s="3"/>
      <c r="B777" s="19"/>
      <c r="C777" s="19"/>
      <c r="D777" s="19"/>
      <c r="E777" s="19"/>
      <c r="F777" s="19"/>
      <c r="G777" s="19"/>
      <c r="H777" s="20"/>
      <c r="I777" s="19"/>
    </row>
    <row r="778" spans="1:9" x14ac:dyDescent="0.25">
      <c r="A778" s="3"/>
      <c r="B778" s="19"/>
      <c r="C778" s="19"/>
      <c r="D778" s="19"/>
      <c r="E778" s="19"/>
      <c r="F778" s="19"/>
      <c r="G778" s="19"/>
      <c r="H778" s="20"/>
      <c r="I778" s="19"/>
    </row>
    <row r="779" spans="1:9" x14ac:dyDescent="0.25">
      <c r="A779" s="3"/>
      <c r="B779" s="19"/>
      <c r="C779" s="19"/>
      <c r="D779" s="19"/>
      <c r="E779" s="19"/>
      <c r="F779" s="19"/>
      <c r="G779" s="19"/>
      <c r="H779" s="20"/>
      <c r="I779" s="19"/>
    </row>
    <row r="780" spans="1:9" x14ac:dyDescent="0.25">
      <c r="A780" s="3"/>
      <c r="B780" s="19"/>
      <c r="C780" s="19"/>
      <c r="D780" s="19"/>
      <c r="E780" s="19"/>
      <c r="F780" s="19"/>
      <c r="G780" s="19"/>
      <c r="H780" s="20"/>
      <c r="I780" s="19"/>
    </row>
    <row r="781" spans="1:9" x14ac:dyDescent="0.25">
      <c r="A781" s="3"/>
      <c r="B781" s="19"/>
      <c r="C781" s="19"/>
      <c r="D781" s="19"/>
      <c r="E781" s="19"/>
      <c r="F781" s="19"/>
      <c r="G781" s="19"/>
      <c r="H781" s="20"/>
      <c r="I781" s="19"/>
    </row>
    <row r="782" spans="1:9" x14ac:dyDescent="0.25">
      <c r="A782" s="3"/>
      <c r="B782" s="19"/>
      <c r="C782" s="19"/>
      <c r="D782" s="19"/>
      <c r="E782" s="19"/>
      <c r="F782" s="19"/>
      <c r="G782" s="19"/>
      <c r="H782" s="20"/>
      <c r="I782" s="19"/>
    </row>
    <row r="783" spans="1:9" x14ac:dyDescent="0.25">
      <c r="A783" s="3"/>
      <c r="B783" s="19"/>
      <c r="C783" s="19"/>
      <c r="D783" s="19"/>
      <c r="E783" s="19"/>
      <c r="F783" s="19"/>
      <c r="G783" s="19"/>
      <c r="H783" s="20"/>
      <c r="I783" s="19"/>
    </row>
    <row r="784" spans="1:9" x14ac:dyDescent="0.25">
      <c r="A784" s="3"/>
      <c r="B784" s="19"/>
      <c r="C784" s="19"/>
      <c r="D784" s="19"/>
      <c r="E784" s="19"/>
      <c r="F784" s="19"/>
      <c r="G784" s="19"/>
      <c r="H784" s="20"/>
      <c r="I784" s="19"/>
    </row>
    <row r="785" spans="1:9" x14ac:dyDescent="0.25">
      <c r="A785" s="3"/>
      <c r="B785" s="19"/>
      <c r="C785" s="19"/>
      <c r="D785" s="19"/>
      <c r="E785" s="19"/>
      <c r="F785" s="19"/>
      <c r="G785" s="19"/>
      <c r="H785" s="20"/>
      <c r="I785" s="19"/>
    </row>
    <row r="786" spans="1:9" x14ac:dyDescent="0.25">
      <c r="A786" s="3"/>
      <c r="B786" s="19"/>
      <c r="C786" s="19"/>
      <c r="D786" s="19"/>
      <c r="E786" s="19"/>
      <c r="F786" s="19"/>
      <c r="G786" s="19"/>
      <c r="H786" s="20"/>
      <c r="I786" s="19"/>
    </row>
    <row r="787" spans="1:9" x14ac:dyDescent="0.25">
      <c r="A787" s="3"/>
      <c r="B787" s="19"/>
      <c r="C787" s="19"/>
      <c r="D787" s="19"/>
      <c r="E787" s="19"/>
      <c r="F787" s="19"/>
      <c r="G787" s="19"/>
      <c r="H787" s="20"/>
      <c r="I787" s="19"/>
    </row>
    <row r="788" spans="1:9" x14ac:dyDescent="0.25">
      <c r="A788" s="3"/>
      <c r="B788" s="19"/>
      <c r="C788" s="19"/>
      <c r="D788" s="19"/>
      <c r="E788" s="19"/>
      <c r="F788" s="19"/>
      <c r="G788" s="19"/>
      <c r="H788" s="20"/>
      <c r="I788" s="19"/>
    </row>
    <row r="789" spans="1:9" x14ac:dyDescent="0.25">
      <c r="A789" s="3"/>
      <c r="B789" s="19"/>
      <c r="C789" s="19"/>
      <c r="D789" s="19"/>
      <c r="E789" s="19"/>
      <c r="F789" s="19"/>
      <c r="G789" s="19"/>
      <c r="H789" s="20"/>
      <c r="I789" s="19"/>
    </row>
    <row r="790" spans="1:9" x14ac:dyDescent="0.25">
      <c r="A790" s="3"/>
      <c r="B790" s="19"/>
      <c r="C790" s="19"/>
      <c r="D790" s="19"/>
      <c r="E790" s="19"/>
      <c r="F790" s="19"/>
      <c r="G790" s="19"/>
      <c r="H790" s="20"/>
      <c r="I790" s="19"/>
    </row>
    <row r="791" spans="1:9" x14ac:dyDescent="0.25">
      <c r="A791" s="3"/>
      <c r="B791" s="19"/>
      <c r="C791" s="19"/>
      <c r="D791" s="19"/>
      <c r="E791" s="19"/>
      <c r="F791" s="19"/>
      <c r="G791" s="19"/>
      <c r="H791" s="20"/>
      <c r="I791" s="19"/>
    </row>
    <row r="792" spans="1:9" x14ac:dyDescent="0.25">
      <c r="A792" s="3"/>
      <c r="B792" s="19"/>
      <c r="C792" s="19"/>
      <c r="D792" s="19"/>
      <c r="E792" s="19"/>
      <c r="F792" s="19"/>
      <c r="G792" s="19"/>
      <c r="H792" s="20"/>
      <c r="I792" s="19"/>
    </row>
    <row r="793" spans="1:9" x14ac:dyDescent="0.25">
      <c r="A793" s="3"/>
      <c r="B793" s="19"/>
      <c r="C793" s="19"/>
      <c r="D793" s="19"/>
      <c r="E793" s="19"/>
      <c r="F793" s="19"/>
      <c r="G793" s="19"/>
      <c r="H793" s="20"/>
      <c r="I793" s="19"/>
    </row>
    <row r="794" spans="1:9" x14ac:dyDescent="0.25">
      <c r="A794" s="3"/>
      <c r="B794" s="19"/>
      <c r="C794" s="19"/>
      <c r="D794" s="19"/>
      <c r="E794" s="19"/>
      <c r="F794" s="19"/>
      <c r="G794" s="19"/>
      <c r="H794" s="20"/>
      <c r="I794" s="19"/>
    </row>
    <row r="795" spans="1:9" x14ac:dyDescent="0.25">
      <c r="A795" s="3"/>
      <c r="B795" s="19"/>
      <c r="C795" s="19"/>
      <c r="D795" s="19"/>
      <c r="E795" s="19"/>
      <c r="F795" s="19"/>
      <c r="G795" s="19"/>
      <c r="H795" s="20"/>
      <c r="I795" s="19"/>
    </row>
    <row r="796" spans="1:9" x14ac:dyDescent="0.25">
      <c r="A796" s="3"/>
      <c r="B796" s="19"/>
      <c r="C796" s="19"/>
      <c r="D796" s="19"/>
      <c r="E796" s="19"/>
      <c r="F796" s="19"/>
      <c r="G796" s="19"/>
      <c r="H796" s="20"/>
      <c r="I796" s="19"/>
    </row>
    <row r="797" spans="1:9" x14ac:dyDescent="0.25">
      <c r="A797" s="3"/>
      <c r="B797" s="19"/>
      <c r="C797" s="19"/>
      <c r="D797" s="19"/>
      <c r="E797" s="19"/>
      <c r="F797" s="19"/>
      <c r="G797" s="19"/>
      <c r="H797" s="20"/>
      <c r="I797" s="19"/>
    </row>
    <row r="798" spans="1:9" x14ac:dyDescent="0.25">
      <c r="A798" s="3"/>
      <c r="B798" s="19"/>
      <c r="C798" s="19"/>
      <c r="D798" s="19"/>
      <c r="E798" s="19"/>
      <c r="F798" s="19"/>
      <c r="G798" s="19"/>
      <c r="H798" s="20"/>
      <c r="I798" s="19"/>
    </row>
    <row r="799" spans="1:9" x14ac:dyDescent="0.25">
      <c r="A799" s="3"/>
      <c r="B799" s="19"/>
      <c r="C799" s="19"/>
      <c r="D799" s="19"/>
      <c r="E799" s="19"/>
      <c r="F799" s="19"/>
      <c r="G799" s="19"/>
      <c r="H799" s="20"/>
      <c r="I799" s="19"/>
    </row>
    <row r="800" spans="1:9" x14ac:dyDescent="0.25">
      <c r="A800" s="3"/>
      <c r="B800" s="19"/>
      <c r="C800" s="19"/>
      <c r="D800" s="19"/>
      <c r="E800" s="19"/>
      <c r="F800" s="19"/>
      <c r="G800" s="19"/>
      <c r="H800" s="20"/>
      <c r="I800" s="19"/>
    </row>
    <row r="801" spans="1:9" x14ac:dyDescent="0.25">
      <c r="A801" s="3"/>
      <c r="B801" s="19"/>
      <c r="C801" s="19"/>
      <c r="D801" s="19"/>
      <c r="E801" s="19"/>
      <c r="F801" s="19"/>
      <c r="G801" s="19"/>
      <c r="H801" s="20"/>
      <c r="I801" s="19"/>
    </row>
    <row r="802" spans="1:9" x14ac:dyDescent="0.25">
      <c r="A802" s="3"/>
      <c r="B802" s="19"/>
      <c r="C802" s="19"/>
      <c r="D802" s="19"/>
      <c r="E802" s="19"/>
      <c r="F802" s="19"/>
      <c r="G802" s="19"/>
      <c r="H802" s="20"/>
      <c r="I802" s="19"/>
    </row>
    <row r="803" spans="1:9" x14ac:dyDescent="0.25">
      <c r="A803" s="3"/>
      <c r="B803" s="19"/>
      <c r="C803" s="19"/>
      <c r="D803" s="19"/>
      <c r="E803" s="19"/>
      <c r="F803" s="19"/>
      <c r="G803" s="19"/>
      <c r="H803" s="20"/>
      <c r="I803" s="19"/>
    </row>
    <row r="804" spans="1:9" x14ac:dyDescent="0.25">
      <c r="A804" s="3"/>
      <c r="B804" s="19"/>
      <c r="C804" s="19"/>
      <c r="D804" s="19"/>
      <c r="E804" s="19"/>
      <c r="F804" s="19"/>
      <c r="G804" s="19"/>
      <c r="H804" s="20"/>
      <c r="I804" s="19"/>
    </row>
    <row r="805" spans="1:9" x14ac:dyDescent="0.25">
      <c r="A805" s="3"/>
      <c r="B805" s="19"/>
      <c r="C805" s="19"/>
      <c r="D805" s="19"/>
      <c r="E805" s="19"/>
      <c r="F805" s="19"/>
      <c r="G805" s="19"/>
      <c r="H805" s="20"/>
      <c r="I805" s="19"/>
    </row>
    <row r="806" spans="1:9" x14ac:dyDescent="0.25">
      <c r="A806" s="3"/>
      <c r="B806" s="19"/>
      <c r="C806" s="19"/>
      <c r="D806" s="19"/>
      <c r="E806" s="19"/>
      <c r="F806" s="19"/>
      <c r="G806" s="19"/>
      <c r="H806" s="20"/>
      <c r="I806" s="19"/>
    </row>
    <row r="807" spans="1:9" x14ac:dyDescent="0.25">
      <c r="A807" s="3"/>
      <c r="B807" s="19"/>
      <c r="C807" s="19"/>
      <c r="D807" s="19"/>
      <c r="E807" s="19"/>
      <c r="F807" s="19"/>
      <c r="G807" s="19"/>
      <c r="H807" s="20"/>
      <c r="I807" s="19"/>
    </row>
    <row r="808" spans="1:9" x14ac:dyDescent="0.25">
      <c r="A808" s="3"/>
      <c r="B808" s="19"/>
      <c r="C808" s="19"/>
      <c r="D808" s="19"/>
      <c r="E808" s="19"/>
      <c r="F808" s="19"/>
      <c r="G808" s="19"/>
      <c r="H808" s="20"/>
      <c r="I808" s="19"/>
    </row>
    <row r="809" spans="1:9" x14ac:dyDescent="0.25">
      <c r="A809" s="3"/>
      <c r="B809" s="19"/>
      <c r="C809" s="19"/>
      <c r="D809" s="19"/>
      <c r="E809" s="19"/>
      <c r="F809" s="19"/>
      <c r="G809" s="19"/>
      <c r="H809" s="20"/>
      <c r="I809" s="19"/>
    </row>
    <row r="810" spans="1:9" x14ac:dyDescent="0.25">
      <c r="A810" s="3"/>
      <c r="B810" s="19"/>
      <c r="C810" s="19"/>
      <c r="D810" s="19"/>
      <c r="E810" s="19"/>
      <c r="F810" s="19"/>
      <c r="G810" s="19"/>
      <c r="H810" s="20"/>
      <c r="I810" s="19"/>
    </row>
    <row r="811" spans="1:9" x14ac:dyDescent="0.25">
      <c r="A811" s="3"/>
      <c r="B811" s="19"/>
      <c r="C811" s="19"/>
      <c r="D811" s="19"/>
      <c r="E811" s="19"/>
      <c r="F811" s="19"/>
      <c r="G811" s="19"/>
      <c r="H811" s="20"/>
      <c r="I811" s="19"/>
    </row>
    <row r="812" spans="1:9" x14ac:dyDescent="0.25">
      <c r="A812" s="3"/>
      <c r="B812" s="19"/>
      <c r="C812" s="19"/>
      <c r="D812" s="19"/>
      <c r="E812" s="19"/>
      <c r="F812" s="19"/>
      <c r="G812" s="19"/>
      <c r="H812" s="20"/>
      <c r="I812" s="19"/>
    </row>
    <row r="813" spans="1:9" x14ac:dyDescent="0.25">
      <c r="A813" s="3"/>
      <c r="B813" s="19"/>
      <c r="C813" s="19"/>
      <c r="D813" s="19"/>
      <c r="E813" s="19"/>
      <c r="F813" s="19"/>
      <c r="G813" s="19"/>
      <c r="H813" s="20"/>
      <c r="I813" s="19"/>
    </row>
    <row r="814" spans="1:9" x14ac:dyDescent="0.25">
      <c r="A814" s="3"/>
      <c r="B814" s="19"/>
      <c r="C814" s="19"/>
      <c r="D814" s="19"/>
      <c r="E814" s="19"/>
      <c r="F814" s="19"/>
      <c r="G814" s="19"/>
      <c r="H814" s="20"/>
      <c r="I814" s="19"/>
    </row>
    <row r="815" spans="1:9" x14ac:dyDescent="0.25">
      <c r="A815" s="3"/>
      <c r="B815" s="19"/>
      <c r="C815" s="19"/>
      <c r="D815" s="19"/>
      <c r="E815" s="19"/>
      <c r="F815" s="19"/>
      <c r="G815" s="19"/>
      <c r="H815" s="20"/>
      <c r="I815" s="19"/>
    </row>
    <row r="816" spans="1:9" x14ac:dyDescent="0.25">
      <c r="A816" s="3"/>
      <c r="B816" s="19"/>
      <c r="C816" s="19"/>
      <c r="D816" s="19"/>
      <c r="E816" s="19"/>
      <c r="F816" s="19"/>
      <c r="G816" s="19"/>
      <c r="H816" s="20"/>
      <c r="I816" s="19"/>
    </row>
    <row r="817" spans="1:9" x14ac:dyDescent="0.25">
      <c r="A817" s="3"/>
      <c r="B817" s="19"/>
      <c r="C817" s="19"/>
      <c r="D817" s="19"/>
      <c r="E817" s="19"/>
      <c r="F817" s="19"/>
      <c r="G817" s="19"/>
      <c r="H817" s="20"/>
      <c r="I817" s="19"/>
    </row>
    <row r="818" spans="1:9" x14ac:dyDescent="0.25">
      <c r="A818" s="3"/>
      <c r="B818" s="19"/>
      <c r="C818" s="19"/>
      <c r="D818" s="19"/>
      <c r="E818" s="19"/>
      <c r="F818" s="19"/>
      <c r="G818" s="19"/>
      <c r="H818" s="20"/>
      <c r="I818" s="19"/>
    </row>
    <row r="819" spans="1:9" x14ac:dyDescent="0.25">
      <c r="A819" s="3"/>
      <c r="B819" s="19"/>
      <c r="C819" s="19"/>
      <c r="D819" s="19"/>
      <c r="E819" s="19"/>
      <c r="F819" s="19"/>
      <c r="G819" s="19"/>
      <c r="H819" s="20"/>
      <c r="I819" s="19"/>
    </row>
    <row r="820" spans="1:9" x14ac:dyDescent="0.25">
      <c r="A820" s="3"/>
      <c r="B820" s="19"/>
      <c r="C820" s="19"/>
      <c r="D820" s="19"/>
      <c r="E820" s="19"/>
      <c r="F820" s="19"/>
      <c r="G820" s="19"/>
      <c r="H820" s="20"/>
      <c r="I820" s="19"/>
    </row>
    <row r="821" spans="1:9" x14ac:dyDescent="0.25">
      <c r="A821" s="3"/>
      <c r="B821" s="19"/>
      <c r="C821" s="19"/>
      <c r="D821" s="19"/>
      <c r="E821" s="19"/>
      <c r="F821" s="19"/>
      <c r="G821" s="19"/>
      <c r="H821" s="20"/>
      <c r="I821" s="19"/>
    </row>
    <row r="822" spans="1:9" x14ac:dyDescent="0.25">
      <c r="A822" s="3"/>
      <c r="B822" s="19"/>
      <c r="C822" s="19"/>
      <c r="D822" s="19"/>
      <c r="E822" s="19"/>
      <c r="F822" s="19"/>
      <c r="G822" s="19"/>
      <c r="H822" s="20"/>
      <c r="I822" s="19"/>
    </row>
    <row r="823" spans="1:9" x14ac:dyDescent="0.25">
      <c r="A823" s="3"/>
      <c r="B823" s="19"/>
      <c r="C823" s="19"/>
      <c r="D823" s="19"/>
      <c r="E823" s="19"/>
      <c r="F823" s="19"/>
      <c r="G823" s="19"/>
      <c r="H823" s="20"/>
      <c r="I823" s="19"/>
    </row>
    <row r="824" spans="1:9" x14ac:dyDescent="0.25">
      <c r="A824" s="3"/>
      <c r="B824" s="19"/>
      <c r="C824" s="19"/>
      <c r="D824" s="19"/>
      <c r="E824" s="19"/>
      <c r="F824" s="19"/>
      <c r="G824" s="19"/>
      <c r="H824" s="20"/>
      <c r="I824" s="19"/>
    </row>
    <row r="825" spans="1:9" x14ac:dyDescent="0.25">
      <c r="A825" s="3"/>
      <c r="B825" s="19"/>
      <c r="C825" s="19"/>
      <c r="D825" s="19"/>
      <c r="E825" s="19"/>
      <c r="F825" s="19"/>
      <c r="G825" s="19"/>
      <c r="H825" s="20"/>
      <c r="I825" s="19"/>
    </row>
    <row r="826" spans="1:9" x14ac:dyDescent="0.25">
      <c r="A826" s="3"/>
      <c r="B826" s="19"/>
      <c r="C826" s="19"/>
      <c r="D826" s="19"/>
      <c r="E826" s="19"/>
      <c r="F826" s="19"/>
      <c r="G826" s="19"/>
      <c r="H826" s="20"/>
      <c r="I826" s="19"/>
    </row>
    <row r="827" spans="1:9" x14ac:dyDescent="0.25">
      <c r="A827" s="3"/>
      <c r="B827" s="19"/>
      <c r="C827" s="19"/>
      <c r="D827" s="19"/>
      <c r="E827" s="19"/>
      <c r="F827" s="19"/>
      <c r="G827" s="19"/>
      <c r="H827" s="20"/>
      <c r="I827" s="19"/>
    </row>
    <row r="828" spans="1:9" x14ac:dyDescent="0.25">
      <c r="A828" s="3"/>
      <c r="B828" s="19"/>
      <c r="C828" s="19"/>
      <c r="D828" s="19"/>
      <c r="E828" s="19"/>
      <c r="F828" s="19"/>
      <c r="G828" s="19"/>
      <c r="H828" s="20"/>
      <c r="I828" s="19"/>
    </row>
    <row r="829" spans="1:9" x14ac:dyDescent="0.25">
      <c r="A829" s="3"/>
      <c r="B829" s="19"/>
      <c r="C829" s="19"/>
      <c r="D829" s="19"/>
      <c r="E829" s="19"/>
      <c r="F829" s="19"/>
      <c r="G829" s="19"/>
      <c r="H829" s="20"/>
      <c r="I829" s="19"/>
    </row>
    <row r="830" spans="1:9" x14ac:dyDescent="0.25">
      <c r="A830" s="3"/>
      <c r="B830" s="19"/>
      <c r="C830" s="19"/>
      <c r="D830" s="19"/>
      <c r="E830" s="19"/>
      <c r="F830" s="19"/>
      <c r="G830" s="19"/>
      <c r="H830" s="20"/>
      <c r="I830" s="19"/>
    </row>
    <row r="831" spans="1:9" x14ac:dyDescent="0.25">
      <c r="A831" s="3"/>
      <c r="B831" s="19"/>
      <c r="C831" s="19"/>
      <c r="D831" s="19"/>
      <c r="E831" s="19"/>
      <c r="F831" s="19"/>
      <c r="G831" s="19"/>
      <c r="H831" s="20"/>
      <c r="I831" s="19"/>
    </row>
    <row r="832" spans="1:9" x14ac:dyDescent="0.25">
      <c r="A832" s="3"/>
      <c r="B832" s="19"/>
      <c r="C832" s="19"/>
      <c r="D832" s="19"/>
      <c r="E832" s="19"/>
      <c r="F832" s="19"/>
      <c r="G832" s="19"/>
      <c r="H832" s="20"/>
      <c r="I832" s="19"/>
    </row>
    <row r="833" spans="1:9" x14ac:dyDescent="0.25">
      <c r="A833" s="3"/>
      <c r="B833" s="19"/>
      <c r="C833" s="19"/>
      <c r="D833" s="19"/>
      <c r="E833" s="19"/>
      <c r="F833" s="19"/>
      <c r="G833" s="19"/>
      <c r="H833" s="20"/>
      <c r="I833" s="19"/>
    </row>
    <row r="834" spans="1:9" x14ac:dyDescent="0.25">
      <c r="A834" s="3"/>
      <c r="B834" s="19"/>
      <c r="C834" s="19"/>
      <c r="D834" s="19"/>
      <c r="E834" s="19"/>
      <c r="F834" s="19"/>
      <c r="G834" s="19"/>
      <c r="H834" s="20"/>
      <c r="I834" s="19"/>
    </row>
    <row r="835" spans="1:9" x14ac:dyDescent="0.25">
      <c r="A835" s="3"/>
      <c r="B835" s="19"/>
      <c r="C835" s="19"/>
      <c r="D835" s="19"/>
      <c r="E835" s="19"/>
      <c r="F835" s="19"/>
      <c r="G835" s="19"/>
      <c r="H835" s="20"/>
      <c r="I835" s="19"/>
    </row>
    <row r="836" spans="1:9" x14ac:dyDescent="0.25">
      <c r="A836" s="3"/>
      <c r="B836" s="19"/>
      <c r="C836" s="19"/>
      <c r="D836" s="19"/>
      <c r="E836" s="19"/>
      <c r="F836" s="19"/>
      <c r="G836" s="19"/>
      <c r="H836" s="20"/>
      <c r="I836" s="19"/>
    </row>
    <row r="837" spans="1:9" x14ac:dyDescent="0.25">
      <c r="A837" s="3"/>
      <c r="B837" s="19"/>
      <c r="C837" s="19"/>
      <c r="D837" s="19"/>
      <c r="E837" s="19"/>
      <c r="F837" s="19"/>
      <c r="G837" s="19"/>
      <c r="H837" s="20"/>
      <c r="I837" s="19"/>
    </row>
    <row r="838" spans="1:9" x14ac:dyDescent="0.25">
      <c r="A838" s="3"/>
      <c r="B838" s="19"/>
      <c r="C838" s="19"/>
      <c r="D838" s="19"/>
      <c r="E838" s="19"/>
      <c r="F838" s="19"/>
      <c r="G838" s="19"/>
      <c r="H838" s="20"/>
      <c r="I838" s="19"/>
    </row>
    <row r="839" spans="1:9" x14ac:dyDescent="0.25">
      <c r="A839" s="3"/>
      <c r="B839" s="19"/>
      <c r="C839" s="19"/>
      <c r="D839" s="19"/>
      <c r="E839" s="19"/>
      <c r="F839" s="19"/>
      <c r="G839" s="19"/>
      <c r="H839" s="20"/>
      <c r="I839" s="19"/>
    </row>
    <row r="840" spans="1:9" x14ac:dyDescent="0.25">
      <c r="A840" s="3"/>
      <c r="B840" s="19"/>
      <c r="C840" s="19"/>
      <c r="D840" s="19"/>
      <c r="E840" s="19"/>
      <c r="F840" s="19"/>
      <c r="G840" s="19"/>
      <c r="H840" s="20"/>
      <c r="I840" s="19"/>
    </row>
    <row r="841" spans="1:9" x14ac:dyDescent="0.25">
      <c r="A841" s="3"/>
      <c r="B841" s="19"/>
      <c r="C841" s="19"/>
      <c r="D841" s="19"/>
      <c r="E841" s="19"/>
      <c r="F841" s="19"/>
      <c r="G841" s="19"/>
      <c r="H841" s="20"/>
      <c r="I841" s="19"/>
    </row>
    <row r="842" spans="1:9" x14ac:dyDescent="0.25">
      <c r="A842" s="3"/>
      <c r="B842" s="19"/>
      <c r="C842" s="19"/>
      <c r="D842" s="19"/>
      <c r="E842" s="19"/>
      <c r="F842" s="19"/>
      <c r="G842" s="19"/>
      <c r="H842" s="20"/>
      <c r="I842" s="19"/>
    </row>
    <row r="843" spans="1:9" x14ac:dyDescent="0.25">
      <c r="A843" s="3"/>
      <c r="B843" s="19"/>
      <c r="C843" s="19"/>
      <c r="D843" s="19"/>
      <c r="E843" s="19"/>
      <c r="F843" s="19"/>
      <c r="G843" s="19"/>
      <c r="H843" s="20"/>
      <c r="I843" s="19"/>
    </row>
    <row r="844" spans="1:9" x14ac:dyDescent="0.25">
      <c r="A844" s="3"/>
      <c r="B844" s="19"/>
      <c r="C844" s="19"/>
      <c r="D844" s="19"/>
      <c r="E844" s="19"/>
      <c r="F844" s="19"/>
      <c r="G844" s="19"/>
      <c r="H844" s="20"/>
      <c r="I844" s="19"/>
    </row>
    <row r="845" spans="1:9" x14ac:dyDescent="0.25">
      <c r="A845" s="3"/>
      <c r="B845" s="19"/>
      <c r="C845" s="19"/>
      <c r="D845" s="19"/>
      <c r="E845" s="19"/>
      <c r="F845" s="19"/>
      <c r="G845" s="19"/>
      <c r="H845" s="20"/>
      <c r="I845" s="19"/>
    </row>
    <row r="846" spans="1:9" x14ac:dyDescent="0.25">
      <c r="A846" s="3"/>
      <c r="B846" s="19"/>
      <c r="C846" s="19"/>
      <c r="D846" s="19"/>
      <c r="E846" s="19"/>
      <c r="F846" s="19"/>
      <c r="G846" s="19"/>
      <c r="H846" s="20"/>
      <c r="I846" s="19"/>
    </row>
    <row r="847" spans="1:9" x14ac:dyDescent="0.25">
      <c r="A847" s="3"/>
      <c r="B847" s="19"/>
      <c r="C847" s="19"/>
      <c r="D847" s="19"/>
      <c r="E847" s="19"/>
      <c r="F847" s="19"/>
      <c r="G847" s="19"/>
      <c r="H847" s="20"/>
      <c r="I847" s="19"/>
    </row>
    <row r="848" spans="1:9" x14ac:dyDescent="0.25">
      <c r="A848" s="3"/>
      <c r="B848" s="19"/>
      <c r="C848" s="19"/>
      <c r="D848" s="19"/>
      <c r="E848" s="19"/>
      <c r="F848" s="19"/>
      <c r="G848" s="19"/>
      <c r="H848" s="20"/>
      <c r="I848" s="19"/>
    </row>
    <row r="849" spans="1:9" x14ac:dyDescent="0.25">
      <c r="A849" s="3"/>
      <c r="B849" s="19"/>
      <c r="C849" s="19"/>
      <c r="D849" s="19"/>
      <c r="E849" s="19"/>
      <c r="F849" s="19"/>
      <c r="G849" s="19"/>
      <c r="H849" s="20"/>
      <c r="I849" s="19"/>
    </row>
    <row r="850" spans="1:9" x14ac:dyDescent="0.25">
      <c r="A850" s="3"/>
      <c r="B850" s="19"/>
      <c r="C850" s="19"/>
      <c r="D850" s="19"/>
      <c r="E850" s="19"/>
      <c r="F850" s="19"/>
      <c r="G850" s="19"/>
      <c r="H850" s="20"/>
      <c r="I850" s="19"/>
    </row>
    <row r="851" spans="1:9" x14ac:dyDescent="0.25">
      <c r="A851" s="3"/>
      <c r="B851" s="19"/>
      <c r="C851" s="19"/>
      <c r="D851" s="19"/>
      <c r="E851" s="19"/>
      <c r="F851" s="19"/>
      <c r="G851" s="19"/>
      <c r="H851" s="20"/>
      <c r="I851" s="19"/>
    </row>
    <row r="852" spans="1:9" x14ac:dyDescent="0.25">
      <c r="A852" s="3"/>
      <c r="B852" s="19"/>
      <c r="C852" s="19"/>
      <c r="D852" s="19"/>
      <c r="E852" s="19"/>
      <c r="F852" s="19"/>
      <c r="G852" s="19"/>
      <c r="H852" s="20"/>
      <c r="I852" s="19"/>
    </row>
    <row r="853" spans="1:9" x14ac:dyDescent="0.25">
      <c r="A853" s="3"/>
      <c r="B853" s="19"/>
      <c r="C853" s="19"/>
      <c r="D853" s="19"/>
      <c r="E853" s="19"/>
      <c r="F853" s="19"/>
      <c r="G853" s="19"/>
      <c r="H853" s="20"/>
      <c r="I853" s="19"/>
    </row>
    <row r="854" spans="1:9" x14ac:dyDescent="0.25">
      <c r="A854" s="3"/>
      <c r="B854" s="19"/>
      <c r="C854" s="19"/>
      <c r="D854" s="19"/>
      <c r="E854" s="19"/>
      <c r="F854" s="19"/>
      <c r="G854" s="19"/>
      <c r="H854" s="20"/>
      <c r="I854" s="19"/>
    </row>
    <row r="855" spans="1:9" x14ac:dyDescent="0.25">
      <c r="A855" s="3"/>
      <c r="B855" s="19"/>
      <c r="C855" s="19"/>
      <c r="D855" s="19"/>
      <c r="E855" s="19"/>
      <c r="F855" s="19"/>
      <c r="G855" s="19"/>
      <c r="H855" s="20"/>
      <c r="I855" s="19"/>
    </row>
    <row r="856" spans="1:9" x14ac:dyDescent="0.25">
      <c r="A856" s="3"/>
      <c r="B856" s="19"/>
      <c r="C856" s="19"/>
      <c r="D856" s="19"/>
      <c r="E856" s="19"/>
      <c r="F856" s="19"/>
      <c r="G856" s="19"/>
      <c r="H856" s="20"/>
      <c r="I856" s="19"/>
    </row>
    <row r="857" spans="1:9" x14ac:dyDescent="0.25">
      <c r="A857" s="3"/>
      <c r="B857" s="19"/>
      <c r="C857" s="19"/>
      <c r="D857" s="19"/>
      <c r="E857" s="19"/>
      <c r="F857" s="19"/>
      <c r="G857" s="19"/>
      <c r="H857" s="20"/>
      <c r="I857" s="19"/>
    </row>
    <row r="858" spans="1:9" x14ac:dyDescent="0.25">
      <c r="A858" s="3"/>
      <c r="B858" s="19"/>
      <c r="C858" s="19"/>
      <c r="D858" s="19"/>
      <c r="E858" s="19"/>
      <c r="F858" s="19"/>
      <c r="G858" s="19"/>
      <c r="H858" s="20"/>
      <c r="I858" s="19"/>
    </row>
    <row r="859" spans="1:9" x14ac:dyDescent="0.25">
      <c r="A859" s="3"/>
      <c r="B859" s="19"/>
      <c r="C859" s="19"/>
      <c r="D859" s="19"/>
      <c r="E859" s="19"/>
      <c r="F859" s="19"/>
      <c r="G859" s="19"/>
      <c r="H859" s="20"/>
      <c r="I859" s="19"/>
    </row>
    <row r="860" spans="1:9" x14ac:dyDescent="0.25">
      <c r="A860" s="3"/>
      <c r="B860" s="19"/>
      <c r="C860" s="19"/>
      <c r="D860" s="19"/>
      <c r="E860" s="19"/>
      <c r="F860" s="19"/>
      <c r="G860" s="19"/>
      <c r="H860" s="20"/>
      <c r="I860" s="19"/>
    </row>
    <row r="861" spans="1:9" x14ac:dyDescent="0.25">
      <c r="A861" s="3"/>
      <c r="B861" s="19"/>
      <c r="C861" s="19"/>
      <c r="D861" s="19"/>
      <c r="E861" s="19"/>
      <c r="F861" s="19"/>
      <c r="G861" s="19"/>
      <c r="H861" s="20"/>
      <c r="I861" s="19"/>
    </row>
    <row r="862" spans="1:9" x14ac:dyDescent="0.25">
      <c r="A862" s="3"/>
      <c r="B862" s="19"/>
      <c r="C862" s="19"/>
      <c r="D862" s="19"/>
      <c r="E862" s="19"/>
      <c r="F862" s="19"/>
      <c r="G862" s="19"/>
      <c r="H862" s="20"/>
      <c r="I862" s="19"/>
    </row>
    <row r="863" spans="1:9" x14ac:dyDescent="0.25">
      <c r="A863" s="3"/>
      <c r="B863" s="19"/>
      <c r="C863" s="19"/>
      <c r="D863" s="19"/>
      <c r="E863" s="19"/>
      <c r="F863" s="19"/>
      <c r="G863" s="19"/>
      <c r="H863" s="20"/>
      <c r="I863" s="19"/>
    </row>
    <row r="864" spans="1:9" x14ac:dyDescent="0.25">
      <c r="A864" s="3"/>
      <c r="B864" s="19"/>
      <c r="C864" s="19"/>
      <c r="D864" s="19"/>
      <c r="E864" s="19"/>
      <c r="F864" s="19"/>
      <c r="G864" s="19"/>
      <c r="H864" s="20"/>
      <c r="I864" s="19"/>
    </row>
    <row r="865" spans="1:9" x14ac:dyDescent="0.25">
      <c r="A865" s="3"/>
      <c r="B865" s="19"/>
      <c r="C865" s="19"/>
      <c r="D865" s="19"/>
      <c r="E865" s="19"/>
      <c r="F865" s="19"/>
      <c r="G865" s="19"/>
      <c r="H865" s="20"/>
      <c r="I865" s="19"/>
    </row>
    <row r="866" spans="1:9" x14ac:dyDescent="0.25">
      <c r="A866" s="3"/>
      <c r="B866" s="19"/>
      <c r="C866" s="19"/>
      <c r="D866" s="19"/>
      <c r="E866" s="19"/>
      <c r="F866" s="19"/>
      <c r="G866" s="19"/>
      <c r="H866" s="20"/>
      <c r="I866" s="19"/>
    </row>
    <row r="867" spans="1:9" x14ac:dyDescent="0.25">
      <c r="A867" s="3"/>
      <c r="B867" s="19"/>
      <c r="C867" s="19"/>
      <c r="D867" s="19"/>
      <c r="E867" s="19"/>
      <c r="F867" s="19"/>
      <c r="G867" s="19"/>
      <c r="H867" s="20"/>
      <c r="I867" s="19"/>
    </row>
    <row r="868" spans="1:9" x14ac:dyDescent="0.25">
      <c r="A868" s="3"/>
      <c r="B868" s="19"/>
      <c r="C868" s="19"/>
      <c r="D868" s="19"/>
      <c r="E868" s="19"/>
      <c r="F868" s="19"/>
      <c r="G868" s="19"/>
      <c r="H868" s="20"/>
      <c r="I868" s="19"/>
    </row>
    <row r="869" spans="1:9" x14ac:dyDescent="0.25">
      <c r="A869" s="3"/>
      <c r="B869" s="19"/>
      <c r="C869" s="19"/>
      <c r="D869" s="19"/>
      <c r="E869" s="19"/>
      <c r="F869" s="19"/>
      <c r="G869" s="19"/>
      <c r="H869" s="20"/>
      <c r="I869" s="19"/>
    </row>
    <row r="870" spans="1:9" x14ac:dyDescent="0.25">
      <c r="A870" s="3"/>
      <c r="B870" s="19"/>
      <c r="C870" s="19"/>
      <c r="D870" s="19"/>
      <c r="E870" s="19"/>
      <c r="F870" s="19"/>
      <c r="G870" s="19"/>
      <c r="H870" s="20"/>
      <c r="I870" s="19"/>
    </row>
    <row r="871" spans="1:9" x14ac:dyDescent="0.25">
      <c r="A871" s="3"/>
      <c r="B871" s="19"/>
      <c r="C871" s="19"/>
      <c r="D871" s="19"/>
      <c r="E871" s="19"/>
      <c r="F871" s="19"/>
      <c r="G871" s="19"/>
      <c r="H871" s="20"/>
      <c r="I871" s="19"/>
    </row>
    <row r="872" spans="1:9" x14ac:dyDescent="0.25">
      <c r="A872" s="3"/>
      <c r="B872" s="19"/>
      <c r="C872" s="19"/>
      <c r="D872" s="19"/>
      <c r="E872" s="19"/>
      <c r="F872" s="19"/>
      <c r="G872" s="19"/>
      <c r="H872" s="20"/>
      <c r="I872" s="19"/>
    </row>
    <row r="873" spans="1:9" x14ac:dyDescent="0.25">
      <c r="A873" s="3"/>
      <c r="B873" s="19"/>
      <c r="C873" s="19"/>
      <c r="D873" s="19"/>
      <c r="E873" s="19"/>
      <c r="F873" s="19"/>
      <c r="G873" s="19"/>
      <c r="H873" s="20"/>
      <c r="I873" s="19"/>
    </row>
    <row r="874" spans="1:9" x14ac:dyDescent="0.25">
      <c r="A874" s="3"/>
      <c r="B874" s="19"/>
      <c r="C874" s="19"/>
      <c r="D874" s="19"/>
      <c r="E874" s="19"/>
      <c r="F874" s="19"/>
      <c r="G874" s="19"/>
      <c r="H874" s="20"/>
      <c r="I874" s="19"/>
    </row>
    <row r="875" spans="1:9" x14ac:dyDescent="0.25">
      <c r="A875" s="3"/>
      <c r="B875" s="19"/>
      <c r="C875" s="19"/>
      <c r="D875" s="19"/>
      <c r="E875" s="19"/>
      <c r="F875" s="19"/>
      <c r="G875" s="19"/>
      <c r="H875" s="20"/>
      <c r="I875" s="19"/>
    </row>
    <row r="876" spans="1:9" x14ac:dyDescent="0.25">
      <c r="A876" s="3"/>
      <c r="B876" s="19"/>
      <c r="C876" s="19"/>
      <c r="D876" s="19"/>
      <c r="E876" s="19"/>
      <c r="F876" s="19"/>
      <c r="G876" s="19"/>
      <c r="H876" s="20"/>
      <c r="I876" s="19"/>
    </row>
    <row r="877" spans="1:9" x14ac:dyDescent="0.25">
      <c r="A877" s="3"/>
      <c r="B877" s="19"/>
      <c r="C877" s="19"/>
      <c r="D877" s="19"/>
      <c r="E877" s="19"/>
      <c r="F877" s="19"/>
      <c r="G877" s="19"/>
      <c r="H877" s="20"/>
      <c r="I877" s="19"/>
    </row>
    <row r="878" spans="1:9" x14ac:dyDescent="0.25">
      <c r="A878" s="3"/>
      <c r="B878" s="19"/>
      <c r="C878" s="19"/>
      <c r="D878" s="19"/>
      <c r="E878" s="19"/>
      <c r="F878" s="19"/>
      <c r="G878" s="19"/>
      <c r="H878" s="20"/>
      <c r="I878" s="19"/>
    </row>
    <row r="879" spans="1:9" x14ac:dyDescent="0.25">
      <c r="A879" s="3"/>
      <c r="B879" s="19"/>
      <c r="C879" s="19"/>
      <c r="D879" s="19"/>
      <c r="E879" s="19"/>
      <c r="F879" s="19"/>
      <c r="G879" s="19"/>
      <c r="H879" s="20"/>
      <c r="I879" s="19"/>
    </row>
    <row r="880" spans="1:9" x14ac:dyDescent="0.25">
      <c r="A880" s="3"/>
      <c r="B880" s="19"/>
      <c r="C880" s="19"/>
      <c r="D880" s="19"/>
      <c r="E880" s="19"/>
      <c r="F880" s="19"/>
      <c r="G880" s="19"/>
      <c r="H880" s="20"/>
      <c r="I880" s="19"/>
    </row>
    <row r="881" spans="1:9" x14ac:dyDescent="0.25">
      <c r="A881" s="3"/>
      <c r="B881" s="19"/>
      <c r="C881" s="19"/>
      <c r="D881" s="19"/>
      <c r="E881" s="19"/>
      <c r="F881" s="19"/>
      <c r="G881" s="19"/>
      <c r="H881" s="20"/>
      <c r="I881" s="19"/>
    </row>
    <row r="882" spans="1:9" x14ac:dyDescent="0.25">
      <c r="A882" s="3"/>
      <c r="B882" s="19"/>
      <c r="C882" s="19"/>
      <c r="D882" s="19"/>
      <c r="E882" s="19"/>
      <c r="F882" s="19"/>
      <c r="G882" s="19"/>
      <c r="H882" s="20"/>
      <c r="I882" s="19"/>
    </row>
    <row r="883" spans="1:9" x14ac:dyDescent="0.25">
      <c r="A883" s="3"/>
      <c r="B883" s="19"/>
      <c r="C883" s="19"/>
      <c r="D883" s="19"/>
      <c r="E883" s="19"/>
      <c r="F883" s="19"/>
      <c r="G883" s="19"/>
      <c r="H883" s="20"/>
      <c r="I883" s="19"/>
    </row>
    <row r="884" spans="1:9" x14ac:dyDescent="0.25">
      <c r="A884" s="3"/>
      <c r="B884" s="19"/>
      <c r="C884" s="19"/>
      <c r="D884" s="19"/>
      <c r="E884" s="19"/>
      <c r="F884" s="19"/>
      <c r="G884" s="19"/>
      <c r="H884" s="20"/>
      <c r="I884" s="19"/>
    </row>
    <row r="885" spans="1:9" x14ac:dyDescent="0.25">
      <c r="A885" s="3"/>
      <c r="B885" s="19"/>
      <c r="C885" s="19"/>
      <c r="D885" s="19"/>
      <c r="E885" s="19"/>
      <c r="F885" s="19"/>
      <c r="G885" s="19"/>
      <c r="H885" s="20"/>
      <c r="I885" s="19"/>
    </row>
    <row r="886" spans="1:9" x14ac:dyDescent="0.25">
      <c r="A886" s="3"/>
      <c r="B886" s="19"/>
      <c r="C886" s="19"/>
      <c r="D886" s="19"/>
      <c r="E886" s="19"/>
      <c r="F886" s="19"/>
      <c r="G886" s="19"/>
      <c r="H886" s="20"/>
      <c r="I886" s="19"/>
    </row>
    <row r="887" spans="1:9" x14ac:dyDescent="0.25">
      <c r="A887" s="3"/>
      <c r="B887" s="19"/>
      <c r="C887" s="19"/>
      <c r="D887" s="19"/>
      <c r="E887" s="19"/>
      <c r="F887" s="19"/>
      <c r="G887" s="19"/>
      <c r="H887" s="20"/>
      <c r="I887" s="19"/>
    </row>
    <row r="888" spans="1:9" x14ac:dyDescent="0.25">
      <c r="A888" s="3"/>
      <c r="B888" s="19"/>
      <c r="C888" s="19"/>
      <c r="D888" s="19"/>
      <c r="E888" s="19"/>
      <c r="F888" s="19"/>
      <c r="G888" s="19"/>
      <c r="H888" s="20"/>
      <c r="I888" s="19"/>
    </row>
    <row r="889" spans="1:9" x14ac:dyDescent="0.25">
      <c r="A889" s="3"/>
      <c r="B889" s="19"/>
      <c r="C889" s="19"/>
      <c r="D889" s="19"/>
      <c r="E889" s="19"/>
      <c r="F889" s="19"/>
      <c r="G889" s="19"/>
      <c r="H889" s="20"/>
      <c r="I889" s="19"/>
    </row>
    <row r="890" spans="1:9" x14ac:dyDescent="0.25">
      <c r="A890" s="3"/>
      <c r="B890" s="19"/>
      <c r="C890" s="19"/>
      <c r="D890" s="19"/>
      <c r="E890" s="19"/>
      <c r="F890" s="19"/>
      <c r="G890" s="19"/>
      <c r="H890" s="20"/>
      <c r="I890" s="19"/>
    </row>
    <row r="891" spans="1:9" x14ac:dyDescent="0.25">
      <c r="A891" s="3"/>
      <c r="B891" s="19"/>
      <c r="C891" s="19"/>
      <c r="D891" s="19"/>
      <c r="E891" s="19"/>
      <c r="F891" s="19"/>
      <c r="G891" s="19"/>
      <c r="H891" s="20"/>
      <c r="I891" s="19"/>
    </row>
    <row r="892" spans="1:9" x14ac:dyDescent="0.25">
      <c r="A892" s="3"/>
      <c r="B892" s="19"/>
      <c r="C892" s="19"/>
      <c r="D892" s="19"/>
      <c r="E892" s="19"/>
      <c r="F892" s="19"/>
      <c r="G892" s="19"/>
      <c r="H892" s="20"/>
      <c r="I892" s="19"/>
    </row>
    <row r="893" spans="1:9" x14ac:dyDescent="0.25">
      <c r="A893" s="3"/>
      <c r="B893" s="19"/>
      <c r="C893" s="19"/>
      <c r="D893" s="19"/>
      <c r="E893" s="19"/>
      <c r="F893" s="19"/>
      <c r="G893" s="19"/>
      <c r="H893" s="20"/>
      <c r="I893" s="19"/>
    </row>
    <row r="894" spans="1:9" x14ac:dyDescent="0.25">
      <c r="A894" s="3"/>
      <c r="B894" s="19"/>
      <c r="C894" s="19"/>
      <c r="D894" s="19"/>
      <c r="E894" s="19"/>
      <c r="F894" s="19"/>
      <c r="G894" s="19"/>
      <c r="H894" s="20"/>
      <c r="I894" s="19"/>
    </row>
    <row r="895" spans="1:9" x14ac:dyDescent="0.25">
      <c r="A895" s="3"/>
      <c r="B895" s="19"/>
      <c r="C895" s="19"/>
      <c r="D895" s="19"/>
      <c r="E895" s="19"/>
      <c r="F895" s="19"/>
      <c r="G895" s="19"/>
      <c r="H895" s="20"/>
      <c r="I895" s="19"/>
    </row>
    <row r="896" spans="1:9" x14ac:dyDescent="0.25">
      <c r="A896" s="3"/>
      <c r="B896" s="19"/>
      <c r="C896" s="19"/>
      <c r="D896" s="19"/>
      <c r="E896" s="19"/>
      <c r="F896" s="19"/>
      <c r="G896" s="19"/>
      <c r="H896" s="20"/>
      <c r="I896" s="19"/>
    </row>
    <row r="897" spans="1:9" x14ac:dyDescent="0.25">
      <c r="A897" s="3"/>
      <c r="B897" s="19"/>
      <c r="C897" s="19"/>
      <c r="D897" s="19"/>
      <c r="E897" s="19"/>
      <c r="F897" s="19"/>
      <c r="G897" s="19"/>
      <c r="H897" s="20"/>
      <c r="I897" s="19"/>
    </row>
    <row r="898" spans="1:9" x14ac:dyDescent="0.25">
      <c r="A898" s="3"/>
      <c r="B898" s="19"/>
      <c r="C898" s="19"/>
      <c r="D898" s="19"/>
      <c r="E898" s="19"/>
      <c r="F898" s="19"/>
      <c r="G898" s="19"/>
      <c r="H898" s="20"/>
      <c r="I898" s="19"/>
    </row>
    <row r="899" spans="1:9" x14ac:dyDescent="0.25">
      <c r="A899" s="3"/>
      <c r="B899" s="19"/>
      <c r="C899" s="19"/>
      <c r="D899" s="19"/>
      <c r="E899" s="19"/>
      <c r="F899" s="19"/>
      <c r="G899" s="19"/>
      <c r="H899" s="20"/>
      <c r="I899" s="19"/>
    </row>
    <row r="900" spans="1:9" x14ac:dyDescent="0.25">
      <c r="A900" s="3"/>
      <c r="B900" s="19"/>
      <c r="C900" s="19"/>
      <c r="D900" s="19"/>
      <c r="E900" s="19"/>
      <c r="F900" s="19"/>
      <c r="G900" s="19"/>
      <c r="H900" s="20"/>
      <c r="I900" s="19"/>
    </row>
    <row r="901" spans="1:9" x14ac:dyDescent="0.25">
      <c r="A901" s="3"/>
      <c r="B901" s="19"/>
      <c r="C901" s="19"/>
      <c r="D901" s="19"/>
      <c r="E901" s="19"/>
      <c r="F901" s="19"/>
      <c r="G901" s="19"/>
      <c r="H901" s="20"/>
      <c r="I901" s="19"/>
    </row>
    <row r="902" spans="1:9" x14ac:dyDescent="0.25">
      <c r="A902" s="3"/>
      <c r="B902" s="19"/>
      <c r="C902" s="19"/>
      <c r="D902" s="19"/>
      <c r="E902" s="19"/>
      <c r="F902" s="19"/>
      <c r="G902" s="19"/>
      <c r="H902" s="20"/>
      <c r="I902" s="19"/>
    </row>
    <row r="903" spans="1:9" x14ac:dyDescent="0.25">
      <c r="A903" s="3"/>
      <c r="B903" s="19"/>
      <c r="C903" s="19"/>
      <c r="D903" s="19"/>
      <c r="E903" s="19"/>
      <c r="F903" s="19"/>
      <c r="G903" s="19"/>
      <c r="H903" s="20"/>
      <c r="I903" s="19"/>
    </row>
    <row r="904" spans="1:9" x14ac:dyDescent="0.25">
      <c r="A904" s="3"/>
      <c r="B904" s="19"/>
      <c r="C904" s="19"/>
      <c r="D904" s="19"/>
      <c r="E904" s="19"/>
      <c r="F904" s="19"/>
      <c r="G904" s="19"/>
      <c r="H904" s="20"/>
      <c r="I904" s="19"/>
    </row>
    <row r="905" spans="1:9" x14ac:dyDescent="0.25">
      <c r="A905" s="3"/>
      <c r="B905" s="19"/>
      <c r="C905" s="19"/>
      <c r="D905" s="19"/>
      <c r="E905" s="19"/>
      <c r="F905" s="19"/>
      <c r="G905" s="19"/>
      <c r="H905" s="20"/>
      <c r="I905" s="19"/>
    </row>
    <row r="906" spans="1:9" x14ac:dyDescent="0.25">
      <c r="A906" s="3"/>
      <c r="B906" s="19"/>
      <c r="C906" s="19"/>
      <c r="D906" s="19"/>
      <c r="E906" s="19"/>
      <c r="F906" s="19"/>
      <c r="G906" s="19"/>
      <c r="H906" s="20"/>
      <c r="I906" s="19"/>
    </row>
    <row r="907" spans="1:9" x14ac:dyDescent="0.25">
      <c r="A907" s="3"/>
      <c r="B907" s="19"/>
      <c r="C907" s="19"/>
      <c r="D907" s="19"/>
      <c r="E907" s="19"/>
      <c r="F907" s="19"/>
      <c r="G907" s="19"/>
      <c r="H907" s="20"/>
      <c r="I907" s="19"/>
    </row>
    <row r="908" spans="1:9" x14ac:dyDescent="0.25">
      <c r="A908" s="3"/>
      <c r="B908" s="19"/>
      <c r="C908" s="19"/>
      <c r="D908" s="19"/>
      <c r="E908" s="19"/>
      <c r="F908" s="19"/>
      <c r="G908" s="19"/>
      <c r="H908" s="20"/>
      <c r="I908" s="19"/>
    </row>
    <row r="909" spans="1:9" x14ac:dyDescent="0.25">
      <c r="A909" s="3"/>
      <c r="B909" s="19"/>
      <c r="C909" s="19"/>
      <c r="D909" s="19"/>
      <c r="E909" s="19"/>
      <c r="F909" s="19"/>
      <c r="G909" s="19"/>
      <c r="H909" s="20"/>
      <c r="I909" s="19"/>
    </row>
    <row r="910" spans="1:9" x14ac:dyDescent="0.25">
      <c r="A910" s="3"/>
      <c r="B910" s="19"/>
      <c r="C910" s="19"/>
      <c r="D910" s="19"/>
      <c r="E910" s="19"/>
      <c r="F910" s="19"/>
      <c r="G910" s="19"/>
      <c r="H910" s="20"/>
      <c r="I910" s="19"/>
    </row>
    <row r="911" spans="1:9" x14ac:dyDescent="0.25">
      <c r="A911" s="3"/>
    </row>
    <row r="912" spans="1:9" x14ac:dyDescent="0.25">
      <c r="A912" s="3"/>
    </row>
    <row r="913" spans="1:1" x14ac:dyDescent="0.25">
      <c r="A913" s="3"/>
    </row>
    <row r="914" spans="1:1" x14ac:dyDescent="0.25">
      <c r="A914" s="3"/>
    </row>
    <row r="915" spans="1:1" x14ac:dyDescent="0.25">
      <c r="A915" s="3"/>
    </row>
    <row r="916" spans="1:1" x14ac:dyDescent="0.25">
      <c r="A916" s="3"/>
    </row>
    <row r="917" spans="1:1" x14ac:dyDescent="0.25">
      <c r="A917" s="3"/>
    </row>
    <row r="918" spans="1:1" x14ac:dyDescent="0.25">
      <c r="A918" s="3"/>
    </row>
    <row r="919" spans="1:1" x14ac:dyDescent="0.25">
      <c r="A919" s="3"/>
    </row>
    <row r="920" spans="1:1" x14ac:dyDescent="0.25">
      <c r="A920" s="3"/>
    </row>
    <row r="921" spans="1:1" x14ac:dyDescent="0.25">
      <c r="A921" s="3"/>
    </row>
    <row r="922" spans="1:1" x14ac:dyDescent="0.25">
      <c r="A922" s="3"/>
    </row>
    <row r="923" spans="1:1" x14ac:dyDescent="0.25">
      <c r="A923" s="3"/>
    </row>
    <row r="924" spans="1:1" x14ac:dyDescent="0.25">
      <c r="A924" s="3"/>
    </row>
    <row r="925" spans="1:1" x14ac:dyDescent="0.25">
      <c r="A925" s="3"/>
    </row>
    <row r="926" spans="1:1" x14ac:dyDescent="0.25">
      <c r="A926" s="3"/>
    </row>
    <row r="927" spans="1:1" x14ac:dyDescent="0.25">
      <c r="A927" s="3"/>
    </row>
    <row r="928" spans="1:1" x14ac:dyDescent="0.25">
      <c r="A928" s="3"/>
    </row>
    <row r="929" spans="1:1" x14ac:dyDescent="0.25">
      <c r="A929" s="3"/>
    </row>
    <row r="930" spans="1:1" x14ac:dyDescent="0.25">
      <c r="A930" s="3"/>
    </row>
    <row r="931" spans="1:1" x14ac:dyDescent="0.25">
      <c r="A931" s="3"/>
    </row>
    <row r="932" spans="1:1" x14ac:dyDescent="0.25">
      <c r="A932" s="3"/>
    </row>
    <row r="933" spans="1:1" x14ac:dyDescent="0.25">
      <c r="A933" s="3"/>
    </row>
    <row r="934" spans="1:1" x14ac:dyDescent="0.25">
      <c r="A934" s="3"/>
    </row>
    <row r="935" spans="1:1" x14ac:dyDescent="0.25">
      <c r="A935" s="3"/>
    </row>
    <row r="936" spans="1:1" x14ac:dyDescent="0.25">
      <c r="A936" s="3"/>
    </row>
    <row r="937" spans="1:1" x14ac:dyDescent="0.25">
      <c r="A937" s="3"/>
    </row>
    <row r="938" spans="1:1" x14ac:dyDescent="0.25">
      <c r="A938" s="3"/>
    </row>
    <row r="939" spans="1:1" x14ac:dyDescent="0.25">
      <c r="A939" s="3"/>
    </row>
    <row r="940" spans="1:1" x14ac:dyDescent="0.25">
      <c r="A940" s="3"/>
    </row>
    <row r="941" spans="1:1" x14ac:dyDescent="0.25">
      <c r="A941" s="3"/>
    </row>
    <row r="942" spans="1:1" x14ac:dyDescent="0.25">
      <c r="A942" s="3"/>
    </row>
    <row r="943" spans="1:1" x14ac:dyDescent="0.25">
      <c r="A943" s="3"/>
    </row>
    <row r="944" spans="1:1" x14ac:dyDescent="0.25">
      <c r="A944" s="3"/>
    </row>
    <row r="945" spans="1:1" x14ac:dyDescent="0.25">
      <c r="A945" s="3"/>
    </row>
    <row r="946" spans="1:1" x14ac:dyDescent="0.25">
      <c r="A946" s="3"/>
    </row>
    <row r="947" spans="1:1" x14ac:dyDescent="0.25">
      <c r="A947" s="3"/>
    </row>
    <row r="948" spans="1:1" x14ac:dyDescent="0.25">
      <c r="A948" s="3"/>
    </row>
    <row r="949" spans="1:1" x14ac:dyDescent="0.25">
      <c r="A949" s="3"/>
    </row>
    <row r="950" spans="1:1" x14ac:dyDescent="0.25">
      <c r="A950" s="3"/>
    </row>
    <row r="951" spans="1:1" x14ac:dyDescent="0.25">
      <c r="A951" s="3"/>
    </row>
    <row r="952" spans="1:1" x14ac:dyDescent="0.25">
      <c r="A952" s="3"/>
    </row>
    <row r="953" spans="1:1" x14ac:dyDescent="0.25">
      <c r="A953" s="3"/>
    </row>
    <row r="954" spans="1:1" x14ac:dyDescent="0.25">
      <c r="A954" s="3"/>
    </row>
    <row r="955" spans="1:1" x14ac:dyDescent="0.25">
      <c r="A955" s="3"/>
    </row>
    <row r="956" spans="1:1" x14ac:dyDescent="0.25">
      <c r="A956" s="3"/>
    </row>
    <row r="957" spans="1:1" x14ac:dyDescent="0.25">
      <c r="A957" s="3"/>
    </row>
    <row r="958" spans="1:1" x14ac:dyDescent="0.25">
      <c r="A958" s="3"/>
    </row>
    <row r="959" spans="1:1" x14ac:dyDescent="0.25">
      <c r="A959" s="3"/>
    </row>
    <row r="960" spans="1:1" x14ac:dyDescent="0.25">
      <c r="A960" s="3"/>
    </row>
    <row r="961" spans="1:1" x14ac:dyDescent="0.25">
      <c r="A961" s="3"/>
    </row>
    <row r="962" spans="1:1" x14ac:dyDescent="0.25">
      <c r="A962" s="3"/>
    </row>
    <row r="963" spans="1:1" x14ac:dyDescent="0.25">
      <c r="A963" s="3"/>
    </row>
    <row r="964" spans="1:1" x14ac:dyDescent="0.25">
      <c r="A964" s="3"/>
    </row>
    <row r="965" spans="1:1" x14ac:dyDescent="0.25">
      <c r="A965" s="3"/>
    </row>
    <row r="966" spans="1:1" x14ac:dyDescent="0.25">
      <c r="A966" s="3"/>
    </row>
    <row r="967" spans="1:1" x14ac:dyDescent="0.25">
      <c r="A967" s="3"/>
    </row>
    <row r="968" spans="1:1" x14ac:dyDescent="0.25">
      <c r="A968" s="3"/>
    </row>
    <row r="969" spans="1:1" x14ac:dyDescent="0.25">
      <c r="A969" s="3"/>
    </row>
    <row r="970" spans="1:1" x14ac:dyDescent="0.25">
      <c r="A970" s="3"/>
    </row>
    <row r="971" spans="1:1" x14ac:dyDescent="0.25">
      <c r="A971" s="3"/>
    </row>
    <row r="972" spans="1:1" x14ac:dyDescent="0.25">
      <c r="A972" s="3"/>
    </row>
    <row r="973" spans="1:1" x14ac:dyDescent="0.25">
      <c r="A973" s="3"/>
    </row>
    <row r="974" spans="1:1" x14ac:dyDescent="0.25">
      <c r="A974" s="3"/>
    </row>
    <row r="975" spans="1:1" x14ac:dyDescent="0.25">
      <c r="A975" s="3"/>
    </row>
    <row r="976" spans="1:1" x14ac:dyDescent="0.25">
      <c r="A976" s="3"/>
    </row>
    <row r="977" spans="1:1" x14ac:dyDescent="0.25">
      <c r="A977" s="3"/>
    </row>
    <row r="978" spans="1:1" x14ac:dyDescent="0.25">
      <c r="A978" s="3"/>
    </row>
    <row r="979" spans="1:1" x14ac:dyDescent="0.25">
      <c r="A979" s="3"/>
    </row>
    <row r="980" spans="1:1" x14ac:dyDescent="0.25">
      <c r="A980" s="3"/>
    </row>
    <row r="981" spans="1:1" x14ac:dyDescent="0.25">
      <c r="A981" s="3"/>
    </row>
    <row r="982" spans="1:1" x14ac:dyDescent="0.25">
      <c r="A982" s="3"/>
    </row>
    <row r="983" spans="1:1" x14ac:dyDescent="0.25">
      <c r="A983" s="3"/>
    </row>
    <row r="984" spans="1:1" x14ac:dyDescent="0.25">
      <c r="A984" s="3"/>
    </row>
    <row r="985" spans="1:1" x14ac:dyDescent="0.25">
      <c r="A985" s="3"/>
    </row>
    <row r="986" spans="1:1" x14ac:dyDescent="0.25">
      <c r="A986" s="3"/>
    </row>
    <row r="987" spans="1:1" x14ac:dyDescent="0.25">
      <c r="A987" s="3"/>
    </row>
    <row r="988" spans="1:1" x14ac:dyDescent="0.25">
      <c r="A988" s="3"/>
    </row>
    <row r="989" spans="1:1" x14ac:dyDescent="0.25">
      <c r="A989" s="3"/>
    </row>
    <row r="990" spans="1:1" x14ac:dyDescent="0.25">
      <c r="A990" s="3"/>
    </row>
    <row r="991" spans="1:1" x14ac:dyDescent="0.25">
      <c r="A991" s="3"/>
    </row>
    <row r="992" spans="1:1" x14ac:dyDescent="0.25">
      <c r="A992" s="3"/>
    </row>
    <row r="993" spans="1:1" x14ac:dyDescent="0.25">
      <c r="A993" s="3"/>
    </row>
    <row r="994" spans="1:1" x14ac:dyDescent="0.25">
      <c r="A994" s="3"/>
    </row>
    <row r="995" spans="1:1" x14ac:dyDescent="0.25">
      <c r="A995" s="3"/>
    </row>
    <row r="996" spans="1:1" x14ac:dyDescent="0.25">
      <c r="A996" s="3"/>
    </row>
    <row r="997" spans="1:1" x14ac:dyDescent="0.25">
      <c r="A997" s="3"/>
    </row>
    <row r="998" spans="1:1" x14ac:dyDescent="0.25">
      <c r="A998" s="3"/>
    </row>
    <row r="999" spans="1:1" x14ac:dyDescent="0.25">
      <c r="A999" s="3"/>
    </row>
    <row r="1000" spans="1:1" x14ac:dyDescent="0.25">
      <c r="A1000" s="3"/>
    </row>
    <row r="1001" spans="1:1" x14ac:dyDescent="0.25">
      <c r="A1001" s="3"/>
    </row>
    <row r="1002" spans="1:1" x14ac:dyDescent="0.25">
      <c r="A1002" s="3"/>
    </row>
    <row r="1003" spans="1:1" x14ac:dyDescent="0.25">
      <c r="A1003" s="3"/>
    </row>
    <row r="1004" spans="1:1" x14ac:dyDescent="0.25">
      <c r="A1004" s="3"/>
    </row>
    <row r="1005" spans="1:1" x14ac:dyDescent="0.25">
      <c r="A1005" s="3"/>
    </row>
    <row r="1006" spans="1:1" x14ac:dyDescent="0.25">
      <c r="A1006" s="3"/>
    </row>
    <row r="1007" spans="1:1" x14ac:dyDescent="0.25">
      <c r="A1007" s="3"/>
    </row>
    <row r="1008" spans="1:1" x14ac:dyDescent="0.25">
      <c r="A1008" s="3"/>
    </row>
    <row r="1009" spans="1:1" x14ac:dyDescent="0.25">
      <c r="A1009" s="3"/>
    </row>
    <row r="1010" spans="1:1" x14ac:dyDescent="0.25">
      <c r="A1010" s="3"/>
    </row>
    <row r="1011" spans="1:1" x14ac:dyDescent="0.25">
      <c r="A1011" s="3"/>
    </row>
    <row r="1012" spans="1:1" x14ac:dyDescent="0.25">
      <c r="A1012" s="3"/>
    </row>
    <row r="1013" spans="1:1" x14ac:dyDescent="0.25">
      <c r="A1013" s="3"/>
    </row>
    <row r="1014" spans="1:1" x14ac:dyDescent="0.25">
      <c r="A1014" s="3"/>
    </row>
    <row r="1015" spans="1:1" x14ac:dyDescent="0.25">
      <c r="A1015" s="3"/>
    </row>
    <row r="1016" spans="1:1" x14ac:dyDescent="0.25">
      <c r="A1016" s="3"/>
    </row>
    <row r="1017" spans="1:1" x14ac:dyDescent="0.25">
      <c r="A1017" s="3"/>
    </row>
  </sheetData>
  <phoneticPr fontId="0" type="noConversion"/>
  <pageMargins left="0.5" right="0.5" top="1" bottom="1" header="0.5" footer="0.5"/>
  <pageSetup scale="56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indexed="22"/>
    <pageSetUpPr fitToPage="1"/>
  </sheetPr>
  <dimension ref="A1:V784"/>
  <sheetViews>
    <sheetView zoomScale="75" zoomScaleNormal="75" workbookViewId="0">
      <pane xSplit="3" ySplit="5" topLeftCell="D6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2.7109375" style="3" customWidth="1"/>
    <col min="2" max="2" width="17.28515625" style="3" hidden="1" customWidth="1"/>
    <col min="3" max="3" width="13.7109375" style="3" hidden="1" customWidth="1"/>
    <col min="4" max="4" width="17" style="3" customWidth="1"/>
    <col min="5" max="5" width="14" style="3" customWidth="1"/>
    <col min="6" max="6" width="13.7109375" style="3" bestFit="1" customWidth="1"/>
    <col min="7" max="7" width="13.7109375" style="3" customWidth="1"/>
    <col min="8" max="10" width="14" style="3" bestFit="1" customWidth="1"/>
    <col min="11" max="12" width="13.7109375" style="3" customWidth="1"/>
    <col min="13" max="13" width="14" style="3" bestFit="1" customWidth="1"/>
    <col min="14" max="14" width="13.7109375" style="3" bestFit="1" customWidth="1"/>
    <col min="15" max="15" width="14" style="3" bestFit="1" customWidth="1"/>
    <col min="16" max="16" width="20.7109375" style="3" bestFit="1" customWidth="1"/>
    <col min="17" max="17" width="15.85546875" style="3" bestFit="1" customWidth="1"/>
    <col min="18" max="18" width="16.7109375" style="3" bestFit="1" customWidth="1"/>
    <col min="19" max="20" width="21.7109375" style="3" bestFit="1" customWidth="1"/>
    <col min="21" max="21" width="13.7109375" style="3" customWidth="1"/>
    <col min="22" max="22" width="16.28515625" style="3" customWidth="1"/>
    <col min="23" max="16384" width="12.7109375" style="3"/>
  </cols>
  <sheetData>
    <row r="1" spans="1:21" x14ac:dyDescent="0.25">
      <c r="A1" s="3" t="s">
        <v>389</v>
      </c>
      <c r="B1" s="194" t="s">
        <v>257</v>
      </c>
      <c r="C1" s="23" t="s">
        <v>257</v>
      </c>
      <c r="D1" s="23" t="s">
        <v>257</v>
      </c>
      <c r="E1" s="23" t="s">
        <v>257</v>
      </c>
      <c r="F1" s="23" t="s">
        <v>257</v>
      </c>
      <c r="G1" s="23" t="s">
        <v>257</v>
      </c>
      <c r="H1" s="23" t="s">
        <v>257</v>
      </c>
      <c r="I1" s="23" t="s">
        <v>257</v>
      </c>
      <c r="J1" s="23" t="s">
        <v>257</v>
      </c>
      <c r="K1" s="23" t="s">
        <v>257</v>
      </c>
      <c r="L1" s="23" t="s">
        <v>257</v>
      </c>
      <c r="M1" s="23" t="s">
        <v>257</v>
      </c>
      <c r="N1" s="23" t="s">
        <v>257</v>
      </c>
      <c r="O1" s="24" t="s">
        <v>257</v>
      </c>
      <c r="P1" s="23" t="s">
        <v>258</v>
      </c>
      <c r="Q1" s="24" t="s">
        <v>258</v>
      </c>
      <c r="R1" s="234"/>
      <c r="S1" s="24" t="s">
        <v>259</v>
      </c>
      <c r="T1" s="168" t="s">
        <v>259</v>
      </c>
    </row>
    <row r="2" spans="1:21" x14ac:dyDescent="0.25">
      <c r="A2" s="3" t="s">
        <v>385</v>
      </c>
      <c r="B2" s="235">
        <v>37043</v>
      </c>
      <c r="C2" s="22">
        <v>37408</v>
      </c>
      <c r="D2" s="22">
        <v>37773</v>
      </c>
      <c r="E2" s="22">
        <v>38139</v>
      </c>
      <c r="F2" s="22">
        <v>38504</v>
      </c>
      <c r="G2" s="22">
        <v>38869</v>
      </c>
      <c r="H2" s="22">
        <v>39234</v>
      </c>
      <c r="I2" s="22">
        <v>39600</v>
      </c>
      <c r="J2" s="22">
        <v>39965</v>
      </c>
      <c r="K2" s="22">
        <v>40330</v>
      </c>
      <c r="L2" s="22">
        <v>40695</v>
      </c>
      <c r="M2" s="22">
        <v>41061</v>
      </c>
      <c r="N2" s="22">
        <v>41426</v>
      </c>
      <c r="O2" s="12">
        <v>41791</v>
      </c>
      <c r="P2" s="22">
        <v>47818</v>
      </c>
      <c r="Q2" s="12">
        <v>46539</v>
      </c>
      <c r="R2" s="236" t="s">
        <v>260</v>
      </c>
      <c r="S2" s="12">
        <v>47818</v>
      </c>
      <c r="T2" s="169">
        <v>47818</v>
      </c>
    </row>
    <row r="3" spans="1:21" x14ac:dyDescent="0.25">
      <c r="A3" s="3" t="s">
        <v>386</v>
      </c>
      <c r="B3" s="237">
        <v>4.1000000000000002E-2</v>
      </c>
      <c r="C3" s="25">
        <v>4.3499999999999997E-2</v>
      </c>
      <c r="D3" s="25">
        <v>4.4499999999999998E-2</v>
      </c>
      <c r="E3" s="25">
        <v>4.5499999999999999E-2</v>
      </c>
      <c r="F3" s="25">
        <v>4.65E-2</v>
      </c>
      <c r="G3" s="25">
        <v>4.7500000000000001E-2</v>
      </c>
      <c r="H3" s="25">
        <v>4.8500000000000001E-2</v>
      </c>
      <c r="I3" s="25">
        <v>4.9500000000000002E-2</v>
      </c>
      <c r="J3" s="25">
        <v>0.05</v>
      </c>
      <c r="K3" s="25">
        <v>5.0999999999999997E-2</v>
      </c>
      <c r="L3" s="25">
        <v>5.1999999999999998E-2</v>
      </c>
      <c r="M3" s="25">
        <v>5.2999999999999999E-2</v>
      </c>
      <c r="N3" s="25">
        <v>5.3499999999999999E-2</v>
      </c>
      <c r="O3" s="26">
        <v>5.3999999999999999E-2</v>
      </c>
      <c r="P3" s="171">
        <v>5.8000000000000003E-2</v>
      </c>
      <c r="Q3" s="26">
        <v>5.6500000000000002E-2</v>
      </c>
      <c r="R3" s="236" t="s">
        <v>261</v>
      </c>
      <c r="S3" s="24" t="s">
        <v>262</v>
      </c>
      <c r="T3" s="168" t="s">
        <v>262</v>
      </c>
    </row>
    <row r="4" spans="1:21" x14ac:dyDescent="0.25">
      <c r="A4" s="3" t="s">
        <v>390</v>
      </c>
      <c r="B4" s="237" t="s">
        <v>263</v>
      </c>
      <c r="C4" s="25" t="s">
        <v>264</v>
      </c>
      <c r="D4" s="25" t="s">
        <v>265</v>
      </c>
      <c r="E4" s="25" t="s">
        <v>266</v>
      </c>
      <c r="F4" s="25" t="s">
        <v>267</v>
      </c>
      <c r="G4" s="25" t="s">
        <v>268</v>
      </c>
      <c r="H4" s="25" t="s">
        <v>269</v>
      </c>
      <c r="I4" s="25" t="s">
        <v>270</v>
      </c>
      <c r="J4" s="25" t="s">
        <v>271</v>
      </c>
      <c r="K4" s="25" t="s">
        <v>272</v>
      </c>
      <c r="L4" s="25" t="s">
        <v>273</v>
      </c>
      <c r="M4" s="25" t="s">
        <v>274</v>
      </c>
      <c r="N4" s="25" t="s">
        <v>275</v>
      </c>
      <c r="O4" s="26" t="s">
        <v>276</v>
      </c>
      <c r="P4" s="171" t="s">
        <v>596</v>
      </c>
      <c r="Q4" s="26" t="s">
        <v>277</v>
      </c>
      <c r="R4" s="236" t="s">
        <v>278</v>
      </c>
      <c r="S4" s="24" t="s">
        <v>279</v>
      </c>
      <c r="T4" s="168" t="s">
        <v>279</v>
      </c>
    </row>
    <row r="5" spans="1:21" x14ac:dyDescent="0.25">
      <c r="A5" s="217"/>
      <c r="B5" s="27" t="s">
        <v>280</v>
      </c>
      <c r="C5" s="28" t="s">
        <v>281</v>
      </c>
      <c r="D5" s="28" t="s">
        <v>282</v>
      </c>
      <c r="E5" s="28" t="s">
        <v>283</v>
      </c>
      <c r="F5" s="28" t="s">
        <v>284</v>
      </c>
      <c r="G5" s="28" t="s">
        <v>285</v>
      </c>
      <c r="H5" s="28" t="s">
        <v>286</v>
      </c>
      <c r="I5" s="28" t="s">
        <v>287</v>
      </c>
      <c r="J5" s="28" t="s">
        <v>288</v>
      </c>
      <c r="K5" s="28" t="s">
        <v>289</v>
      </c>
      <c r="L5" s="28" t="s">
        <v>290</v>
      </c>
      <c r="M5" s="28" t="s">
        <v>291</v>
      </c>
      <c r="N5" s="28" t="s">
        <v>292</v>
      </c>
      <c r="O5" s="29" t="s">
        <v>293</v>
      </c>
      <c r="P5" s="29" t="s">
        <v>294</v>
      </c>
      <c r="Q5" s="29" t="s">
        <v>295</v>
      </c>
      <c r="R5" s="238" t="s">
        <v>5</v>
      </c>
      <c r="S5" s="29" t="s">
        <v>296</v>
      </c>
      <c r="T5" s="172" t="s">
        <v>296</v>
      </c>
    </row>
    <row r="6" spans="1:21" x14ac:dyDescent="0.25">
      <c r="B6" s="239"/>
      <c r="O6" s="4"/>
      <c r="Q6" s="4"/>
      <c r="R6" s="234"/>
      <c r="S6" s="24" t="s">
        <v>297</v>
      </c>
      <c r="T6" s="240" t="s">
        <v>298</v>
      </c>
    </row>
    <row r="7" spans="1:21" x14ac:dyDescent="0.25">
      <c r="A7" s="3" t="s">
        <v>299</v>
      </c>
      <c r="B7" s="241">
        <v>95000</v>
      </c>
      <c r="C7" s="165">
        <v>190000</v>
      </c>
      <c r="D7" s="165">
        <v>200000</v>
      </c>
      <c r="E7" s="165">
        <v>210000</v>
      </c>
      <c r="F7" s="165">
        <v>220000</v>
      </c>
      <c r="G7" s="165">
        <v>240000</v>
      </c>
      <c r="H7" s="165">
        <v>250000</v>
      </c>
      <c r="I7" s="165">
        <v>250000</v>
      </c>
      <c r="J7" s="165">
        <v>250000</v>
      </c>
      <c r="K7" s="165">
        <v>250000</v>
      </c>
      <c r="L7" s="165">
        <v>250000</v>
      </c>
      <c r="M7" s="165">
        <v>250000</v>
      </c>
      <c r="N7" s="165">
        <v>350000</v>
      </c>
      <c r="O7" s="181">
        <v>225000</v>
      </c>
      <c r="P7" s="165">
        <v>4560000</v>
      </c>
      <c r="Q7" s="181">
        <v>5080000</v>
      </c>
      <c r="R7" s="242">
        <f>SUM(B7:Q7)</f>
        <v>12870000</v>
      </c>
      <c r="S7" s="181">
        <v>4730000</v>
      </c>
      <c r="T7" s="243">
        <f>S7/5000</f>
        <v>946</v>
      </c>
    </row>
    <row r="8" spans="1:21" x14ac:dyDescent="0.25">
      <c r="B8" s="241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81"/>
      <c r="P8" s="165"/>
      <c r="Q8" s="181"/>
      <c r="R8" s="242"/>
      <c r="S8" s="181"/>
      <c r="T8" s="243"/>
    </row>
    <row r="9" spans="1:21" x14ac:dyDescent="0.25">
      <c r="A9" s="3" t="s">
        <v>388</v>
      </c>
      <c r="B9" s="241">
        <v>0</v>
      </c>
      <c r="C9" s="165">
        <v>0</v>
      </c>
      <c r="D9" s="165">
        <v>185000</v>
      </c>
      <c r="E9" s="165">
        <v>185000</v>
      </c>
      <c r="F9" s="165">
        <v>195000</v>
      </c>
      <c r="G9" s="165">
        <v>215000</v>
      </c>
      <c r="H9" s="165">
        <v>225000</v>
      </c>
      <c r="I9" s="165">
        <v>225000</v>
      </c>
      <c r="J9" s="165">
        <v>225000</v>
      </c>
      <c r="K9" s="165">
        <v>225000</v>
      </c>
      <c r="L9" s="165">
        <v>225000</v>
      </c>
      <c r="M9" s="165">
        <v>220000</v>
      </c>
      <c r="N9" s="165">
        <v>310000</v>
      </c>
      <c r="O9" s="181">
        <v>200000</v>
      </c>
      <c r="P9" s="165">
        <v>4560000</v>
      </c>
      <c r="Q9" s="181">
        <v>4885000</v>
      </c>
      <c r="R9" s="242">
        <f>SUM(B9:Q9)</f>
        <v>12080000</v>
      </c>
      <c r="S9" s="181">
        <v>4560000</v>
      </c>
      <c r="T9" s="243">
        <f>S9/5000</f>
        <v>912</v>
      </c>
    </row>
    <row r="10" spans="1:21" x14ac:dyDescent="0.25">
      <c r="B10" s="241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81"/>
      <c r="P10" s="165"/>
      <c r="Q10" s="181"/>
      <c r="R10" s="242"/>
      <c r="S10" s="181"/>
      <c r="T10" s="243"/>
    </row>
    <row r="11" spans="1:21" x14ac:dyDescent="0.25">
      <c r="A11" s="3" t="s">
        <v>151</v>
      </c>
      <c r="B11" s="241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81"/>
      <c r="P11" s="165"/>
      <c r="Q11" s="181"/>
      <c r="R11" s="242"/>
      <c r="S11" s="181"/>
      <c r="T11" s="243"/>
    </row>
    <row r="12" spans="1:21" x14ac:dyDescent="0.25">
      <c r="B12" s="241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81"/>
      <c r="P12" s="165"/>
      <c r="Q12" s="181"/>
      <c r="R12" s="242"/>
      <c r="S12" s="181"/>
      <c r="T12" s="243"/>
    </row>
    <row r="13" spans="1:21" x14ac:dyDescent="0.25">
      <c r="A13" s="9">
        <v>37591</v>
      </c>
      <c r="B13" s="241">
        <v>0</v>
      </c>
      <c r="C13" s="165">
        <v>0</v>
      </c>
      <c r="D13" s="165">
        <v>20000</v>
      </c>
      <c r="E13" s="165">
        <v>20000</v>
      </c>
      <c r="F13" s="165">
        <v>20000</v>
      </c>
      <c r="G13" s="165">
        <v>25000</v>
      </c>
      <c r="H13" s="165">
        <v>25000</v>
      </c>
      <c r="I13" s="165">
        <v>25000</v>
      </c>
      <c r="J13" s="165">
        <v>25000</v>
      </c>
      <c r="K13" s="165">
        <v>25000</v>
      </c>
      <c r="L13" s="165">
        <v>25000</v>
      </c>
      <c r="M13" s="165">
        <v>25000</v>
      </c>
      <c r="N13" s="165">
        <v>35000</v>
      </c>
      <c r="O13" s="181">
        <v>25000</v>
      </c>
      <c r="P13" s="165">
        <v>0</v>
      </c>
      <c r="Q13" s="181">
        <v>0</v>
      </c>
      <c r="R13" s="242">
        <f t="shared" ref="R13:R26" si="0">SUM(B13:Q13)</f>
        <v>295000</v>
      </c>
      <c r="S13" s="181">
        <v>0</v>
      </c>
      <c r="T13" s="243">
        <f t="shared" ref="T13:T76" si="1">S13/5000</f>
        <v>0</v>
      </c>
      <c r="U13" s="124"/>
    </row>
    <row r="14" spans="1:21" x14ac:dyDescent="0.25">
      <c r="A14" s="9">
        <v>37622</v>
      </c>
      <c r="B14" s="241"/>
      <c r="C14" s="165"/>
      <c r="D14" s="165">
        <v>15000</v>
      </c>
      <c r="E14" s="165">
        <v>15000</v>
      </c>
      <c r="F14" s="165">
        <v>20000</v>
      </c>
      <c r="G14" s="165">
        <v>20000</v>
      </c>
      <c r="H14" s="165">
        <v>20000</v>
      </c>
      <c r="I14" s="165">
        <v>20000</v>
      </c>
      <c r="J14" s="165">
        <v>20000</v>
      </c>
      <c r="K14" s="165">
        <v>20000</v>
      </c>
      <c r="L14" s="165">
        <v>25000</v>
      </c>
      <c r="M14" s="165">
        <v>20000</v>
      </c>
      <c r="N14" s="165">
        <v>30000</v>
      </c>
      <c r="O14" s="181">
        <v>20000</v>
      </c>
      <c r="P14" s="165">
        <v>0</v>
      </c>
      <c r="Q14" s="181">
        <v>0</v>
      </c>
      <c r="R14" s="242">
        <f t="shared" si="0"/>
        <v>245000</v>
      </c>
      <c r="S14" s="181">
        <v>0</v>
      </c>
      <c r="T14" s="243">
        <f t="shared" si="1"/>
        <v>0</v>
      </c>
      <c r="U14" s="124"/>
    </row>
    <row r="15" spans="1:21" x14ac:dyDescent="0.25">
      <c r="A15" s="9">
        <v>37653</v>
      </c>
      <c r="B15" s="241"/>
      <c r="C15" s="165"/>
      <c r="D15" s="165">
        <v>15000</v>
      </c>
      <c r="E15" s="165">
        <v>15000</v>
      </c>
      <c r="F15" s="165">
        <v>20000</v>
      </c>
      <c r="G15" s="165">
        <v>20000</v>
      </c>
      <c r="H15" s="165">
        <v>20000</v>
      </c>
      <c r="I15" s="165">
        <v>20000</v>
      </c>
      <c r="J15" s="165">
        <v>20000</v>
      </c>
      <c r="K15" s="165">
        <v>20000</v>
      </c>
      <c r="L15" s="165">
        <v>20000</v>
      </c>
      <c r="M15" s="165">
        <v>20000</v>
      </c>
      <c r="N15" s="165">
        <v>25000</v>
      </c>
      <c r="O15" s="181">
        <v>15000</v>
      </c>
      <c r="P15" s="165">
        <v>0</v>
      </c>
      <c r="Q15" s="181">
        <v>0</v>
      </c>
      <c r="R15" s="242">
        <f t="shared" si="0"/>
        <v>230000</v>
      </c>
      <c r="S15" s="181">
        <v>0</v>
      </c>
      <c r="T15" s="243">
        <f t="shared" si="1"/>
        <v>0</v>
      </c>
      <c r="U15" s="124"/>
    </row>
    <row r="16" spans="1:21" x14ac:dyDescent="0.25">
      <c r="A16" s="9">
        <v>37681</v>
      </c>
      <c r="B16" s="241"/>
      <c r="C16" s="165"/>
      <c r="D16" s="165">
        <v>15000</v>
      </c>
      <c r="E16" s="165">
        <v>15000</v>
      </c>
      <c r="F16" s="165">
        <v>15000</v>
      </c>
      <c r="G16" s="165">
        <v>15000</v>
      </c>
      <c r="H16" s="165">
        <v>20000</v>
      </c>
      <c r="I16" s="165">
        <v>20000</v>
      </c>
      <c r="J16" s="165">
        <v>20000</v>
      </c>
      <c r="K16" s="165">
        <v>20000</v>
      </c>
      <c r="L16" s="165">
        <v>20000</v>
      </c>
      <c r="M16" s="165">
        <v>20000</v>
      </c>
      <c r="N16" s="165">
        <v>25000</v>
      </c>
      <c r="O16" s="181">
        <v>15000</v>
      </c>
      <c r="P16" s="165">
        <v>0</v>
      </c>
      <c r="Q16" s="181">
        <v>0</v>
      </c>
      <c r="R16" s="242">
        <f t="shared" si="0"/>
        <v>220000</v>
      </c>
      <c r="S16" s="181">
        <v>0</v>
      </c>
      <c r="T16" s="243">
        <f t="shared" si="1"/>
        <v>0</v>
      </c>
      <c r="U16" s="124"/>
    </row>
    <row r="17" spans="1:21" x14ac:dyDescent="0.25">
      <c r="A17" s="9">
        <v>37712</v>
      </c>
      <c r="B17" s="241"/>
      <c r="C17" s="165"/>
      <c r="D17" s="165">
        <v>0</v>
      </c>
      <c r="E17" s="165">
        <v>0</v>
      </c>
      <c r="F17" s="165">
        <v>0</v>
      </c>
      <c r="G17" s="165">
        <v>0</v>
      </c>
      <c r="H17" s="165">
        <v>0</v>
      </c>
      <c r="I17" s="165">
        <v>0</v>
      </c>
      <c r="J17" s="165">
        <v>0</v>
      </c>
      <c r="K17" s="165">
        <v>0</v>
      </c>
      <c r="L17" s="165">
        <v>0</v>
      </c>
      <c r="M17" s="165">
        <v>0</v>
      </c>
      <c r="N17" s="165">
        <v>0</v>
      </c>
      <c r="O17" s="181">
        <v>0</v>
      </c>
      <c r="P17" s="165">
        <v>0</v>
      </c>
      <c r="Q17" s="181">
        <v>0</v>
      </c>
      <c r="R17" s="242">
        <f t="shared" si="0"/>
        <v>0</v>
      </c>
      <c r="S17" s="181">
        <v>0</v>
      </c>
      <c r="T17" s="243">
        <f t="shared" si="1"/>
        <v>0</v>
      </c>
      <c r="U17" s="124"/>
    </row>
    <row r="18" spans="1:21" x14ac:dyDescent="0.25">
      <c r="A18" s="9">
        <v>37742</v>
      </c>
      <c r="B18" s="241"/>
      <c r="C18" s="165"/>
      <c r="D18" s="165">
        <v>10000</v>
      </c>
      <c r="E18" s="165">
        <v>10000</v>
      </c>
      <c r="F18" s="165">
        <v>10000</v>
      </c>
      <c r="G18" s="165">
        <v>10000</v>
      </c>
      <c r="H18" s="165">
        <v>15000</v>
      </c>
      <c r="I18" s="165">
        <v>15000</v>
      </c>
      <c r="J18" s="165">
        <v>15000</v>
      </c>
      <c r="K18" s="165">
        <v>15000</v>
      </c>
      <c r="L18" s="165">
        <v>10000</v>
      </c>
      <c r="M18" s="165">
        <v>10000</v>
      </c>
      <c r="N18" s="165">
        <v>20000</v>
      </c>
      <c r="O18" s="181">
        <v>10000</v>
      </c>
      <c r="P18" s="165">
        <v>0</v>
      </c>
      <c r="Q18" s="181">
        <v>0</v>
      </c>
      <c r="R18" s="242">
        <f t="shared" si="0"/>
        <v>150000</v>
      </c>
      <c r="S18" s="181">
        <v>0</v>
      </c>
      <c r="T18" s="243">
        <f t="shared" si="1"/>
        <v>0</v>
      </c>
      <c r="U18" s="124"/>
    </row>
    <row r="19" spans="1:21" x14ac:dyDescent="0.25">
      <c r="A19" s="9">
        <v>37773</v>
      </c>
      <c r="B19" s="241"/>
      <c r="C19" s="165"/>
      <c r="D19" s="165">
        <v>110000</v>
      </c>
      <c r="E19" s="165">
        <v>10000</v>
      </c>
      <c r="F19" s="165">
        <v>10000</v>
      </c>
      <c r="G19" s="165">
        <v>15000</v>
      </c>
      <c r="H19" s="165">
        <v>15000</v>
      </c>
      <c r="I19" s="165">
        <v>10000</v>
      </c>
      <c r="J19" s="165">
        <v>10000</v>
      </c>
      <c r="K19" s="165">
        <v>10000</v>
      </c>
      <c r="L19" s="165">
        <v>10000</v>
      </c>
      <c r="M19" s="165">
        <v>10000</v>
      </c>
      <c r="N19" s="165">
        <v>15000</v>
      </c>
      <c r="O19" s="181">
        <v>10000</v>
      </c>
      <c r="P19" s="165">
        <v>0</v>
      </c>
      <c r="Q19" s="181">
        <v>0</v>
      </c>
      <c r="R19" s="242">
        <f t="shared" si="0"/>
        <v>235000</v>
      </c>
      <c r="S19" s="181">
        <v>0</v>
      </c>
      <c r="T19" s="243">
        <f t="shared" si="1"/>
        <v>0</v>
      </c>
      <c r="U19" s="124"/>
    </row>
    <row r="20" spans="1:21" x14ac:dyDescent="0.25">
      <c r="A20" s="9">
        <v>37803</v>
      </c>
      <c r="B20" s="241"/>
      <c r="C20" s="165"/>
      <c r="D20" s="165">
        <v>0</v>
      </c>
      <c r="E20" s="165">
        <v>0</v>
      </c>
      <c r="F20" s="165">
        <v>0</v>
      </c>
      <c r="G20" s="165">
        <v>0</v>
      </c>
      <c r="H20" s="165">
        <v>0</v>
      </c>
      <c r="I20" s="165">
        <v>0</v>
      </c>
      <c r="J20" s="165">
        <v>0</v>
      </c>
      <c r="K20" s="165">
        <v>0</v>
      </c>
      <c r="L20" s="165">
        <v>0</v>
      </c>
      <c r="M20" s="165">
        <v>0</v>
      </c>
      <c r="N20" s="165">
        <v>0</v>
      </c>
      <c r="O20" s="181">
        <v>0</v>
      </c>
      <c r="P20" s="165">
        <v>0</v>
      </c>
      <c r="Q20" s="181">
        <v>0</v>
      </c>
      <c r="R20" s="242">
        <f t="shared" si="0"/>
        <v>0</v>
      </c>
      <c r="S20" s="181">
        <v>0</v>
      </c>
      <c r="T20" s="243">
        <f t="shared" si="1"/>
        <v>0</v>
      </c>
      <c r="U20" s="124"/>
    </row>
    <row r="21" spans="1:21" x14ac:dyDescent="0.25">
      <c r="A21" s="9">
        <v>37834</v>
      </c>
      <c r="B21" s="241"/>
      <c r="C21" s="165"/>
      <c r="D21" s="165">
        <v>0</v>
      </c>
      <c r="E21" s="165">
        <v>10000</v>
      </c>
      <c r="F21" s="165">
        <v>10000</v>
      </c>
      <c r="G21" s="165">
        <v>10000</v>
      </c>
      <c r="H21" s="165">
        <v>10000</v>
      </c>
      <c r="I21" s="165">
        <v>15000</v>
      </c>
      <c r="J21" s="165">
        <v>15000</v>
      </c>
      <c r="K21" s="165">
        <v>15000</v>
      </c>
      <c r="L21" s="165">
        <v>10000</v>
      </c>
      <c r="M21" s="165">
        <v>10000</v>
      </c>
      <c r="N21" s="165">
        <v>15000</v>
      </c>
      <c r="O21" s="181">
        <v>10000</v>
      </c>
      <c r="P21" s="165">
        <v>0</v>
      </c>
      <c r="Q21" s="181">
        <v>0</v>
      </c>
      <c r="R21" s="242">
        <f t="shared" si="0"/>
        <v>130000</v>
      </c>
      <c r="S21" s="181">
        <v>0</v>
      </c>
      <c r="T21" s="243">
        <f t="shared" si="1"/>
        <v>0</v>
      </c>
      <c r="U21" s="124"/>
    </row>
    <row r="22" spans="1:21" x14ac:dyDescent="0.25">
      <c r="A22" s="9">
        <v>37865</v>
      </c>
      <c r="B22" s="241"/>
      <c r="C22" s="165"/>
      <c r="D22" s="165">
        <v>0</v>
      </c>
      <c r="E22" s="165">
        <v>45000</v>
      </c>
      <c r="F22" s="165">
        <v>45000</v>
      </c>
      <c r="G22" s="165">
        <v>50000</v>
      </c>
      <c r="H22" s="165">
        <v>50000</v>
      </c>
      <c r="I22" s="165">
        <v>50000</v>
      </c>
      <c r="J22" s="165">
        <v>55000</v>
      </c>
      <c r="K22" s="165">
        <v>55000</v>
      </c>
      <c r="L22" s="165">
        <v>55000</v>
      </c>
      <c r="M22" s="165">
        <v>55000</v>
      </c>
      <c r="N22" s="165">
        <v>75000</v>
      </c>
      <c r="O22" s="181">
        <v>50000</v>
      </c>
      <c r="P22" s="165">
        <v>0</v>
      </c>
      <c r="Q22" s="181">
        <v>0</v>
      </c>
      <c r="R22" s="242">
        <f t="shared" si="0"/>
        <v>585000</v>
      </c>
      <c r="S22" s="181">
        <v>0</v>
      </c>
      <c r="T22" s="243">
        <f t="shared" si="1"/>
        <v>0</v>
      </c>
      <c r="U22" s="124"/>
    </row>
    <row r="23" spans="1:21" x14ac:dyDescent="0.25">
      <c r="A23" s="9">
        <v>37895</v>
      </c>
      <c r="B23" s="241"/>
      <c r="C23" s="165"/>
      <c r="D23" s="165">
        <v>0</v>
      </c>
      <c r="E23" s="165">
        <v>30000</v>
      </c>
      <c r="F23" s="165">
        <v>30000</v>
      </c>
      <c r="G23" s="165">
        <v>30000</v>
      </c>
      <c r="H23" s="165">
        <v>30000</v>
      </c>
      <c r="I23" s="165">
        <v>30000</v>
      </c>
      <c r="J23" s="165">
        <v>30000</v>
      </c>
      <c r="K23" s="165">
        <v>30000</v>
      </c>
      <c r="L23" s="165">
        <v>30000</v>
      </c>
      <c r="M23" s="165">
        <v>30000</v>
      </c>
      <c r="N23" s="165">
        <v>45000</v>
      </c>
      <c r="O23" s="181">
        <v>25000</v>
      </c>
      <c r="P23" s="165">
        <v>0</v>
      </c>
      <c r="Q23" s="181">
        <v>0</v>
      </c>
      <c r="R23" s="242">
        <f t="shared" si="0"/>
        <v>340000</v>
      </c>
      <c r="S23" s="181">
        <v>0</v>
      </c>
      <c r="T23" s="243">
        <f t="shared" si="1"/>
        <v>0</v>
      </c>
      <c r="U23" s="124"/>
    </row>
    <row r="24" spans="1:21" x14ac:dyDescent="0.25">
      <c r="A24" s="9">
        <v>37926</v>
      </c>
      <c r="B24" s="241"/>
      <c r="C24" s="165"/>
      <c r="D24" s="165">
        <v>0</v>
      </c>
      <c r="E24" s="165">
        <v>15000</v>
      </c>
      <c r="F24" s="165">
        <v>15000</v>
      </c>
      <c r="G24" s="165">
        <v>20000</v>
      </c>
      <c r="H24" s="165">
        <v>20000</v>
      </c>
      <c r="I24" s="165">
        <v>20000</v>
      </c>
      <c r="J24" s="165">
        <v>15000</v>
      </c>
      <c r="K24" s="165">
        <v>15000</v>
      </c>
      <c r="L24" s="165">
        <v>20000</v>
      </c>
      <c r="M24" s="165">
        <v>20000</v>
      </c>
      <c r="N24" s="165">
        <v>25000</v>
      </c>
      <c r="O24" s="181">
        <v>20000</v>
      </c>
      <c r="P24" s="165">
        <v>0</v>
      </c>
      <c r="Q24" s="181">
        <v>190000</v>
      </c>
      <c r="R24" s="242">
        <f t="shared" si="0"/>
        <v>395000</v>
      </c>
      <c r="S24" s="181">
        <v>0</v>
      </c>
      <c r="T24" s="243">
        <f t="shared" si="1"/>
        <v>0</v>
      </c>
      <c r="U24" s="124"/>
    </row>
    <row r="25" spans="1:21" x14ac:dyDescent="0.25">
      <c r="A25" s="9">
        <v>37956</v>
      </c>
      <c r="B25" s="241"/>
      <c r="C25" s="165"/>
      <c r="D25" s="165">
        <v>0</v>
      </c>
      <c r="E25" s="165">
        <v>0</v>
      </c>
      <c r="F25" s="165">
        <v>0</v>
      </c>
      <c r="G25" s="165">
        <v>0</v>
      </c>
      <c r="H25" s="165">
        <v>0</v>
      </c>
      <c r="I25" s="165">
        <v>0</v>
      </c>
      <c r="J25" s="165">
        <v>0</v>
      </c>
      <c r="K25" s="165">
        <v>0</v>
      </c>
      <c r="L25" s="165">
        <v>0</v>
      </c>
      <c r="M25" s="165">
        <v>0</v>
      </c>
      <c r="N25" s="165">
        <v>0</v>
      </c>
      <c r="O25" s="181">
        <v>0</v>
      </c>
      <c r="P25" s="165">
        <v>0</v>
      </c>
      <c r="Q25" s="181">
        <v>245000</v>
      </c>
      <c r="R25" s="242">
        <f>SUM(B25:Q25)</f>
        <v>245000</v>
      </c>
      <c r="S25" s="181">
        <v>0</v>
      </c>
      <c r="T25" s="243">
        <f t="shared" si="1"/>
        <v>0</v>
      </c>
      <c r="U25" s="124"/>
    </row>
    <row r="26" spans="1:21" x14ac:dyDescent="0.25">
      <c r="A26" s="9">
        <v>37987</v>
      </c>
      <c r="B26" s="241"/>
      <c r="C26" s="165"/>
      <c r="D26" s="165">
        <v>0</v>
      </c>
      <c r="E26" s="165">
        <v>0</v>
      </c>
      <c r="F26" s="165">
        <v>0</v>
      </c>
      <c r="G26" s="165">
        <v>0</v>
      </c>
      <c r="H26" s="165">
        <v>0</v>
      </c>
      <c r="I26" s="165">
        <v>0</v>
      </c>
      <c r="J26" s="165">
        <v>0</v>
      </c>
      <c r="K26" s="165">
        <v>0</v>
      </c>
      <c r="L26" s="165">
        <v>0</v>
      </c>
      <c r="M26" s="165">
        <v>0</v>
      </c>
      <c r="N26" s="165">
        <v>0</v>
      </c>
      <c r="O26" s="181">
        <v>0</v>
      </c>
      <c r="P26" s="165">
        <v>0</v>
      </c>
      <c r="Q26" s="181">
        <v>165000</v>
      </c>
      <c r="R26" s="242">
        <f t="shared" si="0"/>
        <v>165000</v>
      </c>
      <c r="S26" s="181">
        <v>0</v>
      </c>
      <c r="T26" s="243">
        <f t="shared" si="1"/>
        <v>0</v>
      </c>
      <c r="U26" s="124"/>
    </row>
    <row r="27" spans="1:21" x14ac:dyDescent="0.25">
      <c r="A27" s="9">
        <v>38018</v>
      </c>
      <c r="B27" s="241"/>
      <c r="C27" s="165"/>
      <c r="D27" s="165">
        <v>0</v>
      </c>
      <c r="E27" s="165">
        <v>0</v>
      </c>
      <c r="F27" s="165">
        <v>0</v>
      </c>
      <c r="G27" s="165">
        <v>0</v>
      </c>
      <c r="H27" s="165">
        <v>0</v>
      </c>
      <c r="I27" s="165">
        <v>0</v>
      </c>
      <c r="J27" s="165">
        <v>0</v>
      </c>
      <c r="K27" s="165">
        <v>0</v>
      </c>
      <c r="L27" s="165">
        <v>0</v>
      </c>
      <c r="M27" s="165">
        <v>0</v>
      </c>
      <c r="N27" s="165">
        <v>0</v>
      </c>
      <c r="O27" s="181">
        <v>0</v>
      </c>
      <c r="P27" s="165">
        <v>0</v>
      </c>
      <c r="Q27" s="181">
        <v>185000</v>
      </c>
      <c r="R27" s="242">
        <f>SUM(B27:Q27)</f>
        <v>185000</v>
      </c>
      <c r="S27" s="181">
        <v>0</v>
      </c>
      <c r="T27" s="243">
        <f t="shared" si="1"/>
        <v>0</v>
      </c>
      <c r="U27" s="124"/>
    </row>
    <row r="28" spans="1:21" x14ac:dyDescent="0.25">
      <c r="A28" s="9">
        <v>38047</v>
      </c>
      <c r="B28" s="241"/>
      <c r="C28" s="165"/>
      <c r="D28" s="165">
        <v>0</v>
      </c>
      <c r="E28" s="165">
        <v>0</v>
      </c>
      <c r="F28" s="165">
        <v>0</v>
      </c>
      <c r="G28" s="165">
        <v>0</v>
      </c>
      <c r="H28" s="165">
        <v>0</v>
      </c>
      <c r="I28" s="165">
        <v>0</v>
      </c>
      <c r="J28" s="165">
        <v>0</v>
      </c>
      <c r="K28" s="165">
        <v>0</v>
      </c>
      <c r="L28" s="165">
        <v>0</v>
      </c>
      <c r="M28" s="165">
        <v>0</v>
      </c>
      <c r="N28" s="165">
        <v>0</v>
      </c>
      <c r="O28" s="181">
        <v>0</v>
      </c>
      <c r="P28" s="165">
        <v>0</v>
      </c>
      <c r="Q28" s="181">
        <v>95000</v>
      </c>
      <c r="R28" s="242">
        <f>SUM(B28:Q28)</f>
        <v>95000</v>
      </c>
      <c r="S28" s="181">
        <v>0</v>
      </c>
      <c r="T28" s="243">
        <f t="shared" si="1"/>
        <v>0</v>
      </c>
      <c r="U28" s="124"/>
    </row>
    <row r="29" spans="1:21" x14ac:dyDescent="0.25">
      <c r="A29" s="9">
        <v>38078</v>
      </c>
      <c r="B29" s="241"/>
      <c r="C29" s="165"/>
      <c r="D29" s="165">
        <v>0</v>
      </c>
      <c r="E29" s="165">
        <v>0</v>
      </c>
      <c r="F29" s="165">
        <v>0</v>
      </c>
      <c r="G29" s="165">
        <v>0</v>
      </c>
      <c r="H29" s="165">
        <v>0</v>
      </c>
      <c r="I29" s="165">
        <v>0</v>
      </c>
      <c r="J29" s="165">
        <v>0</v>
      </c>
      <c r="K29" s="165">
        <v>0</v>
      </c>
      <c r="L29" s="165">
        <v>0</v>
      </c>
      <c r="M29" s="165">
        <v>0</v>
      </c>
      <c r="N29" s="165">
        <v>0</v>
      </c>
      <c r="O29" s="181">
        <v>0</v>
      </c>
      <c r="P29" s="165">
        <v>0</v>
      </c>
      <c r="Q29" s="181">
        <v>155000</v>
      </c>
      <c r="R29" s="242">
        <f>SUM(B29:Q29)</f>
        <v>155000</v>
      </c>
      <c r="S29" s="181">
        <v>0</v>
      </c>
      <c r="T29" s="243">
        <f t="shared" si="1"/>
        <v>0</v>
      </c>
      <c r="U29" s="124"/>
    </row>
    <row r="30" spans="1:21" x14ac:dyDescent="0.25">
      <c r="A30" s="9">
        <v>38108</v>
      </c>
      <c r="B30" s="241"/>
      <c r="C30" s="165"/>
      <c r="D30" s="165">
        <v>0</v>
      </c>
      <c r="E30" s="165">
        <v>0</v>
      </c>
      <c r="F30" s="165">
        <v>0</v>
      </c>
      <c r="G30" s="165">
        <v>0</v>
      </c>
      <c r="H30" s="165">
        <v>0</v>
      </c>
      <c r="I30" s="165">
        <v>0</v>
      </c>
      <c r="J30" s="165">
        <v>0</v>
      </c>
      <c r="K30" s="165">
        <v>0</v>
      </c>
      <c r="L30" s="165">
        <v>0</v>
      </c>
      <c r="M30" s="165">
        <v>0</v>
      </c>
      <c r="N30" s="165">
        <v>0</v>
      </c>
      <c r="O30" s="181">
        <v>0</v>
      </c>
      <c r="P30" s="165">
        <v>0</v>
      </c>
      <c r="Q30" s="181">
        <v>165000</v>
      </c>
      <c r="R30" s="242">
        <f>SUM(B30:Q30)</f>
        <v>165000</v>
      </c>
      <c r="S30" s="181">
        <v>0</v>
      </c>
      <c r="T30" s="243">
        <f t="shared" si="1"/>
        <v>0</v>
      </c>
      <c r="U30" s="124"/>
    </row>
    <row r="31" spans="1:21" x14ac:dyDescent="0.25">
      <c r="A31" s="9">
        <v>38139</v>
      </c>
      <c r="B31" s="241"/>
      <c r="C31" s="165"/>
      <c r="D31" s="165">
        <v>0</v>
      </c>
      <c r="E31" s="165">
        <v>0</v>
      </c>
      <c r="F31" s="165">
        <v>0</v>
      </c>
      <c r="G31" s="165">
        <v>0</v>
      </c>
      <c r="H31" s="165">
        <v>0</v>
      </c>
      <c r="I31" s="165">
        <v>0</v>
      </c>
      <c r="J31" s="165">
        <v>0</v>
      </c>
      <c r="K31" s="165">
        <v>0</v>
      </c>
      <c r="L31" s="165">
        <v>0</v>
      </c>
      <c r="M31" s="165">
        <v>0</v>
      </c>
      <c r="N31" s="165">
        <v>0</v>
      </c>
      <c r="O31" s="181">
        <v>0</v>
      </c>
      <c r="P31" s="165">
        <v>0</v>
      </c>
      <c r="Q31" s="181">
        <v>315000</v>
      </c>
      <c r="R31" s="242">
        <f>SUM(B31:Q31)</f>
        <v>315000</v>
      </c>
      <c r="S31" s="181">
        <v>0</v>
      </c>
      <c r="T31" s="243">
        <f t="shared" si="1"/>
        <v>0</v>
      </c>
      <c r="U31" s="124"/>
    </row>
    <row r="32" spans="1:21" x14ac:dyDescent="0.25">
      <c r="A32" s="9">
        <v>38169</v>
      </c>
      <c r="B32" s="241"/>
      <c r="C32" s="165"/>
      <c r="D32" s="165">
        <v>0</v>
      </c>
      <c r="E32" s="165">
        <v>0</v>
      </c>
      <c r="F32" s="165">
        <v>0</v>
      </c>
      <c r="G32" s="165">
        <v>0</v>
      </c>
      <c r="H32" s="165">
        <v>0</v>
      </c>
      <c r="I32" s="165">
        <v>0</v>
      </c>
      <c r="J32" s="165">
        <v>0</v>
      </c>
      <c r="K32" s="165">
        <v>0</v>
      </c>
      <c r="L32" s="165">
        <v>0</v>
      </c>
      <c r="M32" s="165">
        <v>0</v>
      </c>
      <c r="N32" s="165">
        <v>0</v>
      </c>
      <c r="O32" s="181">
        <v>0</v>
      </c>
      <c r="P32" s="165">
        <v>0</v>
      </c>
      <c r="Q32" s="181">
        <v>190000</v>
      </c>
      <c r="R32" s="242">
        <f t="shared" ref="R32:R39" si="2">SUM(B32:Q32)</f>
        <v>190000</v>
      </c>
      <c r="S32" s="181">
        <v>0</v>
      </c>
      <c r="T32" s="243">
        <f t="shared" si="1"/>
        <v>0</v>
      </c>
      <c r="U32" s="124"/>
    </row>
    <row r="33" spans="1:21" x14ac:dyDescent="0.25">
      <c r="A33" s="9">
        <v>38200</v>
      </c>
      <c r="B33" s="241"/>
      <c r="C33" s="165"/>
      <c r="D33" s="165">
        <v>0</v>
      </c>
      <c r="E33" s="165">
        <v>0</v>
      </c>
      <c r="F33" s="165">
        <v>0</v>
      </c>
      <c r="G33" s="165">
        <v>0</v>
      </c>
      <c r="H33" s="165">
        <v>0</v>
      </c>
      <c r="I33" s="165">
        <v>0</v>
      </c>
      <c r="J33" s="165">
        <v>0</v>
      </c>
      <c r="K33" s="165">
        <v>0</v>
      </c>
      <c r="L33" s="165">
        <v>0</v>
      </c>
      <c r="M33" s="165">
        <v>0</v>
      </c>
      <c r="N33" s="165">
        <v>0</v>
      </c>
      <c r="O33" s="181">
        <v>0</v>
      </c>
      <c r="P33" s="165">
        <v>0</v>
      </c>
      <c r="Q33" s="181">
        <v>350000</v>
      </c>
      <c r="R33" s="242">
        <f t="shared" si="2"/>
        <v>350000</v>
      </c>
      <c r="S33" s="181">
        <v>0</v>
      </c>
      <c r="T33" s="243">
        <f t="shared" si="1"/>
        <v>0</v>
      </c>
      <c r="U33" s="124"/>
    </row>
    <row r="34" spans="1:21" x14ac:dyDescent="0.25">
      <c r="A34" s="9">
        <v>38231</v>
      </c>
      <c r="B34" s="241"/>
      <c r="C34" s="165"/>
      <c r="D34" s="165">
        <v>0</v>
      </c>
      <c r="E34" s="165">
        <v>0</v>
      </c>
      <c r="F34" s="165">
        <v>0</v>
      </c>
      <c r="G34" s="165">
        <v>0</v>
      </c>
      <c r="H34" s="165">
        <v>0</v>
      </c>
      <c r="I34" s="165">
        <v>0</v>
      </c>
      <c r="J34" s="165">
        <v>0</v>
      </c>
      <c r="K34" s="165">
        <v>0</v>
      </c>
      <c r="L34" s="165">
        <v>0</v>
      </c>
      <c r="M34" s="165">
        <v>0</v>
      </c>
      <c r="N34" s="165">
        <v>0</v>
      </c>
      <c r="O34" s="181">
        <v>0</v>
      </c>
      <c r="P34" s="165">
        <v>0</v>
      </c>
      <c r="Q34" s="181">
        <v>210000</v>
      </c>
      <c r="R34" s="242">
        <f t="shared" si="2"/>
        <v>210000</v>
      </c>
      <c r="S34" s="181">
        <v>0</v>
      </c>
      <c r="T34" s="243">
        <f t="shared" si="1"/>
        <v>0</v>
      </c>
      <c r="U34" s="124"/>
    </row>
    <row r="35" spans="1:21" x14ac:dyDescent="0.25">
      <c r="A35" s="9">
        <v>38261</v>
      </c>
      <c r="B35" s="241"/>
      <c r="C35" s="165"/>
      <c r="D35" s="165">
        <v>0</v>
      </c>
      <c r="E35" s="165">
        <v>0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181">
        <v>0</v>
      </c>
      <c r="P35" s="165">
        <v>0</v>
      </c>
      <c r="Q35" s="181">
        <v>105000</v>
      </c>
      <c r="R35" s="242">
        <f t="shared" si="2"/>
        <v>105000</v>
      </c>
      <c r="S35" s="181">
        <v>0</v>
      </c>
      <c r="T35" s="243">
        <f t="shared" si="1"/>
        <v>0</v>
      </c>
      <c r="U35" s="124"/>
    </row>
    <row r="36" spans="1:21" x14ac:dyDescent="0.25">
      <c r="A36" s="9">
        <v>38292</v>
      </c>
      <c r="B36" s="241"/>
      <c r="C36" s="165"/>
      <c r="D36" s="165">
        <v>0</v>
      </c>
      <c r="E36" s="165">
        <v>0</v>
      </c>
      <c r="F36" s="165">
        <v>0</v>
      </c>
      <c r="G36" s="165">
        <v>0</v>
      </c>
      <c r="H36" s="165">
        <v>0</v>
      </c>
      <c r="I36" s="165">
        <v>0</v>
      </c>
      <c r="J36" s="165">
        <v>0</v>
      </c>
      <c r="K36" s="165">
        <v>0</v>
      </c>
      <c r="L36" s="165">
        <v>0</v>
      </c>
      <c r="M36" s="165">
        <v>0</v>
      </c>
      <c r="N36" s="165">
        <v>0</v>
      </c>
      <c r="O36" s="181">
        <v>0</v>
      </c>
      <c r="P36" s="165">
        <v>0</v>
      </c>
      <c r="Q36" s="181">
        <v>250000</v>
      </c>
      <c r="R36" s="242">
        <f t="shared" si="2"/>
        <v>250000</v>
      </c>
      <c r="S36" s="181">
        <v>0</v>
      </c>
      <c r="T36" s="243">
        <f t="shared" si="1"/>
        <v>0</v>
      </c>
      <c r="U36" s="124"/>
    </row>
    <row r="37" spans="1:21" x14ac:dyDescent="0.25">
      <c r="A37" s="9">
        <v>38322</v>
      </c>
      <c r="B37" s="241"/>
      <c r="C37" s="165"/>
      <c r="D37" s="165">
        <v>0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0</v>
      </c>
      <c r="L37" s="165">
        <v>0</v>
      </c>
      <c r="M37" s="165">
        <v>0</v>
      </c>
      <c r="N37" s="165">
        <v>0</v>
      </c>
      <c r="O37" s="181">
        <v>0</v>
      </c>
      <c r="P37" s="165">
        <v>0</v>
      </c>
      <c r="Q37" s="181">
        <v>210000</v>
      </c>
      <c r="R37" s="242">
        <f t="shared" si="2"/>
        <v>210000</v>
      </c>
      <c r="S37" s="181">
        <v>0</v>
      </c>
      <c r="T37" s="243">
        <f t="shared" si="1"/>
        <v>0</v>
      </c>
      <c r="U37" s="124"/>
    </row>
    <row r="38" spans="1:21" x14ac:dyDescent="0.25">
      <c r="A38" s="9">
        <v>38353</v>
      </c>
      <c r="B38" s="241"/>
      <c r="C38" s="165"/>
      <c r="D38" s="165">
        <v>0</v>
      </c>
      <c r="E38" s="165">
        <v>0</v>
      </c>
      <c r="F38" s="165">
        <v>0</v>
      </c>
      <c r="G38" s="165">
        <v>0</v>
      </c>
      <c r="H38" s="165">
        <v>0</v>
      </c>
      <c r="I38" s="165">
        <v>0</v>
      </c>
      <c r="J38" s="165">
        <v>0</v>
      </c>
      <c r="K38" s="165">
        <v>0</v>
      </c>
      <c r="L38" s="165">
        <v>0</v>
      </c>
      <c r="M38" s="165">
        <v>0</v>
      </c>
      <c r="N38" s="165">
        <v>0</v>
      </c>
      <c r="O38" s="181">
        <v>0</v>
      </c>
      <c r="P38" s="165">
        <v>0</v>
      </c>
      <c r="Q38" s="181">
        <v>505000</v>
      </c>
      <c r="R38" s="242">
        <f t="shared" si="2"/>
        <v>505000</v>
      </c>
      <c r="S38" s="181">
        <v>0</v>
      </c>
      <c r="T38" s="243">
        <f t="shared" si="1"/>
        <v>0</v>
      </c>
      <c r="U38" s="124"/>
    </row>
    <row r="39" spans="1:21" x14ac:dyDescent="0.25">
      <c r="A39" s="9">
        <v>38384</v>
      </c>
      <c r="B39" s="241"/>
      <c r="C39" s="165"/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165">
        <v>0</v>
      </c>
      <c r="M39" s="165">
        <v>0</v>
      </c>
      <c r="N39" s="165">
        <v>0</v>
      </c>
      <c r="O39" s="181">
        <v>0</v>
      </c>
      <c r="P39" s="165">
        <v>0</v>
      </c>
      <c r="Q39" s="181">
        <v>85000</v>
      </c>
      <c r="R39" s="242">
        <f t="shared" si="2"/>
        <v>85000</v>
      </c>
      <c r="S39" s="181">
        <v>0</v>
      </c>
      <c r="T39" s="243">
        <f t="shared" si="1"/>
        <v>0</v>
      </c>
      <c r="U39" s="124"/>
    </row>
    <row r="40" spans="1:21" x14ac:dyDescent="0.25">
      <c r="A40" s="9">
        <v>38412</v>
      </c>
      <c r="B40" s="241"/>
      <c r="C40" s="165"/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165">
        <v>0</v>
      </c>
      <c r="M40" s="165">
        <v>0</v>
      </c>
      <c r="N40" s="165">
        <v>0</v>
      </c>
      <c r="O40" s="181">
        <v>0</v>
      </c>
      <c r="P40" s="165">
        <v>0</v>
      </c>
      <c r="Q40" s="181">
        <v>60000</v>
      </c>
      <c r="R40" s="242">
        <f>SUM(B40:Q40)</f>
        <v>60000</v>
      </c>
      <c r="S40" s="181">
        <v>0</v>
      </c>
      <c r="T40" s="243">
        <f t="shared" si="1"/>
        <v>0</v>
      </c>
      <c r="U40" s="124"/>
    </row>
    <row r="41" spans="1:21" x14ac:dyDescent="0.25">
      <c r="A41" s="9">
        <v>38443</v>
      </c>
      <c r="B41" s="241"/>
      <c r="C41" s="165"/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165">
        <v>0</v>
      </c>
      <c r="M41" s="165">
        <v>0</v>
      </c>
      <c r="N41" s="165">
        <v>0</v>
      </c>
      <c r="O41" s="181">
        <v>0</v>
      </c>
      <c r="P41" s="165">
        <v>0</v>
      </c>
      <c r="Q41" s="181">
        <v>65000</v>
      </c>
      <c r="R41" s="242">
        <f>SUM(B41:Q41)</f>
        <v>65000</v>
      </c>
      <c r="S41" s="181">
        <v>0</v>
      </c>
      <c r="T41" s="243">
        <f t="shared" si="1"/>
        <v>0</v>
      </c>
      <c r="U41" s="124"/>
    </row>
    <row r="42" spans="1:21" x14ac:dyDescent="0.25">
      <c r="A42" s="9">
        <v>38473</v>
      </c>
      <c r="B42" s="241"/>
      <c r="C42" s="165"/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165">
        <v>0</v>
      </c>
      <c r="M42" s="165">
        <v>0</v>
      </c>
      <c r="N42" s="165">
        <v>0</v>
      </c>
      <c r="O42" s="181">
        <v>0</v>
      </c>
      <c r="P42" s="165">
        <v>0</v>
      </c>
      <c r="Q42" s="181">
        <v>130000</v>
      </c>
      <c r="R42" s="242">
        <f>SUM(B42:Q42)</f>
        <v>130000</v>
      </c>
      <c r="S42" s="181">
        <v>0</v>
      </c>
      <c r="T42" s="243">
        <f t="shared" si="1"/>
        <v>0</v>
      </c>
      <c r="U42" s="124"/>
    </row>
    <row r="43" spans="1:21" x14ac:dyDescent="0.25">
      <c r="A43" s="9">
        <v>38504</v>
      </c>
      <c r="B43" s="241"/>
      <c r="C43" s="165"/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165">
        <v>0</v>
      </c>
      <c r="M43" s="165">
        <v>0</v>
      </c>
      <c r="N43" s="165">
        <v>0</v>
      </c>
      <c r="O43" s="181">
        <v>0</v>
      </c>
      <c r="P43" s="165">
        <v>0</v>
      </c>
      <c r="Q43" s="181">
        <v>115000</v>
      </c>
      <c r="R43" s="242">
        <f>SUM(B43:Q43)</f>
        <v>115000</v>
      </c>
      <c r="S43" s="181">
        <v>0</v>
      </c>
      <c r="T43" s="243">
        <f t="shared" si="1"/>
        <v>0</v>
      </c>
      <c r="U43" s="124"/>
    </row>
    <row r="44" spans="1:21" x14ac:dyDescent="0.25">
      <c r="A44" s="9">
        <v>38534</v>
      </c>
      <c r="B44" s="241"/>
      <c r="C44" s="165"/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165">
        <v>0</v>
      </c>
      <c r="N44" s="165">
        <v>0</v>
      </c>
      <c r="O44" s="181">
        <v>0</v>
      </c>
      <c r="P44" s="165">
        <v>0</v>
      </c>
      <c r="Q44" s="181">
        <v>85000</v>
      </c>
      <c r="R44" s="242">
        <f>SUM(B44:Q44)</f>
        <v>85000</v>
      </c>
      <c r="S44" s="181">
        <v>0</v>
      </c>
      <c r="T44" s="243">
        <f t="shared" si="1"/>
        <v>0</v>
      </c>
      <c r="U44" s="124"/>
    </row>
    <row r="45" spans="1:21" x14ac:dyDescent="0.25">
      <c r="A45" s="9">
        <v>38596</v>
      </c>
      <c r="B45" s="241"/>
      <c r="C45" s="165"/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165">
        <v>0</v>
      </c>
      <c r="M45" s="165">
        <v>0</v>
      </c>
      <c r="N45" s="165">
        <v>0</v>
      </c>
      <c r="O45" s="181">
        <v>0</v>
      </c>
      <c r="P45" s="165">
        <v>0</v>
      </c>
      <c r="Q45" s="181">
        <v>75000</v>
      </c>
      <c r="R45" s="242">
        <f t="shared" ref="R45:R91" si="3">SUM(B45:Q45)</f>
        <v>75000</v>
      </c>
      <c r="S45" s="181">
        <v>0</v>
      </c>
      <c r="T45" s="243">
        <f t="shared" si="1"/>
        <v>0</v>
      </c>
      <c r="U45" s="124"/>
    </row>
    <row r="46" spans="1:21" x14ac:dyDescent="0.25">
      <c r="A46" s="9">
        <v>38657</v>
      </c>
      <c r="B46" s="241"/>
      <c r="C46" s="165"/>
      <c r="D46" s="165">
        <v>0</v>
      </c>
      <c r="E46" s="165">
        <v>0</v>
      </c>
      <c r="F46" s="165">
        <v>0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165">
        <v>0</v>
      </c>
      <c r="M46" s="165">
        <v>0</v>
      </c>
      <c r="N46" s="165">
        <v>0</v>
      </c>
      <c r="O46" s="181">
        <v>0</v>
      </c>
      <c r="P46" s="165">
        <v>0</v>
      </c>
      <c r="Q46" s="181">
        <v>65000</v>
      </c>
      <c r="R46" s="242">
        <f t="shared" si="3"/>
        <v>65000</v>
      </c>
      <c r="S46" s="181">
        <v>0</v>
      </c>
      <c r="T46" s="243">
        <f t="shared" si="1"/>
        <v>0</v>
      </c>
      <c r="U46" s="124"/>
    </row>
    <row r="47" spans="1:21" x14ac:dyDescent="0.25">
      <c r="A47" s="9">
        <v>38687</v>
      </c>
      <c r="B47" s="241"/>
      <c r="C47" s="165"/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165">
        <v>0</v>
      </c>
      <c r="M47" s="165">
        <v>0</v>
      </c>
      <c r="N47" s="165">
        <v>0</v>
      </c>
      <c r="O47" s="181">
        <v>0</v>
      </c>
      <c r="P47" s="165">
        <v>0</v>
      </c>
      <c r="Q47" s="181">
        <v>120000</v>
      </c>
      <c r="R47" s="242">
        <f t="shared" si="3"/>
        <v>120000</v>
      </c>
      <c r="S47" s="181">
        <v>0</v>
      </c>
      <c r="T47" s="243">
        <f t="shared" si="1"/>
        <v>0</v>
      </c>
      <c r="U47" s="124"/>
    </row>
    <row r="48" spans="1:21" x14ac:dyDescent="0.25">
      <c r="A48" s="9">
        <v>38749</v>
      </c>
      <c r="B48" s="241"/>
      <c r="C48" s="165"/>
      <c r="D48" s="165">
        <v>0</v>
      </c>
      <c r="E48" s="165">
        <v>0</v>
      </c>
      <c r="F48" s="165">
        <v>0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165">
        <v>0</v>
      </c>
      <c r="M48" s="165">
        <v>0</v>
      </c>
      <c r="N48" s="165">
        <v>0</v>
      </c>
      <c r="O48" s="181">
        <v>0</v>
      </c>
      <c r="P48" s="165">
        <v>0</v>
      </c>
      <c r="Q48" s="181">
        <v>80000</v>
      </c>
      <c r="R48" s="242">
        <f t="shared" si="3"/>
        <v>80000</v>
      </c>
      <c r="S48" s="181">
        <v>0</v>
      </c>
      <c r="T48" s="243">
        <f t="shared" si="1"/>
        <v>0</v>
      </c>
      <c r="U48" s="124"/>
    </row>
    <row r="49" spans="1:21" x14ac:dyDescent="0.25">
      <c r="A49" s="9">
        <v>38808</v>
      </c>
      <c r="B49" s="241"/>
      <c r="C49" s="165"/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165">
        <v>0</v>
      </c>
      <c r="M49" s="165">
        <v>0</v>
      </c>
      <c r="N49" s="165">
        <v>0</v>
      </c>
      <c r="O49" s="181">
        <v>0</v>
      </c>
      <c r="P49" s="165">
        <v>0</v>
      </c>
      <c r="Q49" s="181">
        <v>110000</v>
      </c>
      <c r="R49" s="242">
        <f t="shared" si="3"/>
        <v>110000</v>
      </c>
      <c r="S49" s="181">
        <v>0</v>
      </c>
      <c r="T49" s="243">
        <f t="shared" si="1"/>
        <v>0</v>
      </c>
      <c r="U49" s="124"/>
    </row>
    <row r="50" spans="1:21" x14ac:dyDescent="0.25">
      <c r="A50" s="9">
        <v>38838</v>
      </c>
      <c r="B50" s="241"/>
      <c r="C50" s="165"/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165">
        <v>0</v>
      </c>
      <c r="N50" s="165">
        <v>0</v>
      </c>
      <c r="O50" s="181">
        <v>0</v>
      </c>
      <c r="P50" s="165">
        <v>0</v>
      </c>
      <c r="Q50" s="181">
        <v>75000</v>
      </c>
      <c r="R50" s="242">
        <f t="shared" si="3"/>
        <v>75000</v>
      </c>
      <c r="S50" s="181">
        <v>0</v>
      </c>
      <c r="T50" s="243">
        <f t="shared" si="1"/>
        <v>0</v>
      </c>
      <c r="U50" s="124"/>
    </row>
    <row r="51" spans="1:21" x14ac:dyDescent="0.25">
      <c r="A51" s="9">
        <v>38869</v>
      </c>
      <c r="B51" s="241"/>
      <c r="C51" s="165"/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165">
        <v>0</v>
      </c>
      <c r="N51" s="165">
        <v>0</v>
      </c>
      <c r="O51" s="181">
        <v>0</v>
      </c>
      <c r="P51" s="165">
        <v>0</v>
      </c>
      <c r="Q51" s="181">
        <v>105000</v>
      </c>
      <c r="R51" s="242">
        <f t="shared" si="3"/>
        <v>105000</v>
      </c>
      <c r="S51" s="181">
        <v>0</v>
      </c>
      <c r="T51" s="243">
        <f t="shared" si="1"/>
        <v>0</v>
      </c>
      <c r="U51" s="124"/>
    </row>
    <row r="52" spans="1:21" x14ac:dyDescent="0.25">
      <c r="A52" s="9">
        <v>39022</v>
      </c>
      <c r="B52" s="241"/>
      <c r="C52" s="165"/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165">
        <v>0</v>
      </c>
      <c r="M52" s="165">
        <v>0</v>
      </c>
      <c r="N52" s="165">
        <v>0</v>
      </c>
      <c r="O52" s="181">
        <v>0</v>
      </c>
      <c r="P52" s="165">
        <v>0</v>
      </c>
      <c r="Q52" s="181">
        <v>55000</v>
      </c>
      <c r="R52" s="242">
        <f t="shared" si="3"/>
        <v>55000</v>
      </c>
      <c r="S52" s="181">
        <v>0</v>
      </c>
      <c r="T52" s="243">
        <f t="shared" si="1"/>
        <v>0</v>
      </c>
      <c r="U52" s="124"/>
    </row>
    <row r="53" spans="1:21" x14ac:dyDescent="0.25">
      <c r="A53" s="9">
        <v>39052</v>
      </c>
      <c r="B53" s="241"/>
      <c r="C53" s="165"/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165">
        <v>0</v>
      </c>
      <c r="M53" s="165">
        <v>0</v>
      </c>
      <c r="N53" s="165">
        <v>0</v>
      </c>
      <c r="O53" s="181">
        <v>0</v>
      </c>
      <c r="P53" s="165">
        <v>0</v>
      </c>
      <c r="Q53" s="181">
        <v>55000</v>
      </c>
      <c r="R53" s="242">
        <f t="shared" si="3"/>
        <v>55000</v>
      </c>
      <c r="S53" s="181">
        <v>0</v>
      </c>
      <c r="T53" s="243">
        <f t="shared" si="1"/>
        <v>0</v>
      </c>
      <c r="U53" s="124"/>
    </row>
    <row r="54" spans="1:21" x14ac:dyDescent="0.25">
      <c r="A54" s="9">
        <v>39083</v>
      </c>
      <c r="B54" s="241"/>
      <c r="C54" s="165"/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0</v>
      </c>
      <c r="M54" s="165">
        <v>0</v>
      </c>
      <c r="N54" s="165">
        <v>0</v>
      </c>
      <c r="O54" s="181">
        <v>0</v>
      </c>
      <c r="P54" s="165">
        <v>0</v>
      </c>
      <c r="Q54" s="181">
        <v>45000</v>
      </c>
      <c r="R54" s="242">
        <f t="shared" si="3"/>
        <v>45000</v>
      </c>
      <c r="S54" s="181">
        <v>0</v>
      </c>
      <c r="T54" s="243">
        <f t="shared" si="1"/>
        <v>0</v>
      </c>
      <c r="U54" s="124"/>
    </row>
    <row r="55" spans="1:21" x14ac:dyDescent="0.25">
      <c r="A55" s="9">
        <v>39114</v>
      </c>
      <c r="B55" s="241"/>
      <c r="C55" s="165"/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165">
        <v>0</v>
      </c>
      <c r="M55" s="165">
        <v>0</v>
      </c>
      <c r="N55" s="165">
        <v>0</v>
      </c>
      <c r="O55" s="181">
        <v>0</v>
      </c>
      <c r="P55" s="165">
        <v>0</v>
      </c>
      <c r="Q55" s="181">
        <v>155000</v>
      </c>
      <c r="R55" s="242">
        <f t="shared" si="3"/>
        <v>155000</v>
      </c>
      <c r="S55" s="181">
        <v>0</v>
      </c>
      <c r="T55" s="243">
        <f t="shared" si="1"/>
        <v>0</v>
      </c>
      <c r="U55" s="124"/>
    </row>
    <row r="56" spans="1:21" x14ac:dyDescent="0.25">
      <c r="A56" s="9">
        <v>39142</v>
      </c>
      <c r="B56" s="241"/>
      <c r="C56" s="165"/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165">
        <v>0</v>
      </c>
      <c r="M56" s="165">
        <v>0</v>
      </c>
      <c r="N56" s="165">
        <v>0</v>
      </c>
      <c r="O56" s="181">
        <v>0</v>
      </c>
      <c r="P56" s="165">
        <f>5000*20</f>
        <v>100000</v>
      </c>
      <c r="Q56" s="181">
        <v>70000</v>
      </c>
      <c r="R56" s="242">
        <f t="shared" si="3"/>
        <v>170000</v>
      </c>
      <c r="S56" s="181">
        <f t="shared" ref="S56:S83" si="4">P56</f>
        <v>100000</v>
      </c>
      <c r="T56" s="243">
        <f t="shared" si="1"/>
        <v>20</v>
      </c>
      <c r="U56" s="124"/>
    </row>
    <row r="57" spans="1:21" x14ac:dyDescent="0.25">
      <c r="A57" s="9">
        <v>39234</v>
      </c>
      <c r="B57" s="241"/>
      <c r="C57" s="165"/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165">
        <v>0</v>
      </c>
      <c r="M57" s="165">
        <v>0</v>
      </c>
      <c r="N57" s="165">
        <v>0</v>
      </c>
      <c r="O57" s="181">
        <v>0</v>
      </c>
      <c r="P57" s="165">
        <v>205000</v>
      </c>
      <c r="Q57" s="181">
        <v>0</v>
      </c>
      <c r="R57" s="242">
        <f t="shared" si="3"/>
        <v>205000</v>
      </c>
      <c r="S57" s="181">
        <f t="shared" si="4"/>
        <v>205000</v>
      </c>
      <c r="T57" s="243">
        <f t="shared" si="1"/>
        <v>41</v>
      </c>
      <c r="U57" s="124"/>
    </row>
    <row r="58" spans="1:21" x14ac:dyDescent="0.25">
      <c r="A58" s="9">
        <v>39295</v>
      </c>
      <c r="B58" s="241"/>
      <c r="C58" s="165"/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165">
        <v>0</v>
      </c>
      <c r="N58" s="165">
        <v>0</v>
      </c>
      <c r="O58" s="181">
        <v>0</v>
      </c>
      <c r="P58" s="165">
        <v>195000</v>
      </c>
      <c r="Q58" s="181">
        <v>0</v>
      </c>
      <c r="R58" s="242">
        <f t="shared" si="3"/>
        <v>195000</v>
      </c>
      <c r="S58" s="181">
        <f t="shared" si="4"/>
        <v>195000</v>
      </c>
      <c r="T58" s="243">
        <f t="shared" si="1"/>
        <v>39</v>
      </c>
      <c r="U58" s="124"/>
    </row>
    <row r="59" spans="1:21" x14ac:dyDescent="0.25">
      <c r="A59" s="9">
        <v>39326</v>
      </c>
      <c r="B59" s="241"/>
      <c r="C59" s="165"/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J59" s="165">
        <v>0</v>
      </c>
      <c r="K59" s="165">
        <v>0</v>
      </c>
      <c r="L59" s="165">
        <v>0</v>
      </c>
      <c r="M59" s="165">
        <v>0</v>
      </c>
      <c r="N59" s="165">
        <v>0</v>
      </c>
      <c r="O59" s="181">
        <v>0</v>
      </c>
      <c r="P59" s="165">
        <v>125000</v>
      </c>
      <c r="Q59" s="181">
        <v>0</v>
      </c>
      <c r="R59" s="242">
        <f t="shared" si="3"/>
        <v>125000</v>
      </c>
      <c r="S59" s="181">
        <f t="shared" si="4"/>
        <v>125000</v>
      </c>
      <c r="T59" s="243">
        <f t="shared" si="1"/>
        <v>25</v>
      </c>
      <c r="U59" s="124"/>
    </row>
    <row r="60" spans="1:21" x14ac:dyDescent="0.25">
      <c r="A60" s="9">
        <v>39356</v>
      </c>
      <c r="B60" s="241"/>
      <c r="C60" s="165"/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165">
        <v>0</v>
      </c>
      <c r="M60" s="165">
        <v>0</v>
      </c>
      <c r="N60" s="165">
        <v>0</v>
      </c>
      <c r="O60" s="181">
        <v>0</v>
      </c>
      <c r="P60" s="165">
        <v>0</v>
      </c>
      <c r="Q60" s="181">
        <v>0</v>
      </c>
      <c r="R60" s="242">
        <f t="shared" si="3"/>
        <v>0</v>
      </c>
      <c r="S60" s="181">
        <f t="shared" si="4"/>
        <v>0</v>
      </c>
      <c r="T60" s="243">
        <f t="shared" si="1"/>
        <v>0</v>
      </c>
      <c r="U60" s="124"/>
    </row>
    <row r="61" spans="1:21" x14ac:dyDescent="0.25">
      <c r="A61" s="9">
        <v>39387</v>
      </c>
      <c r="B61" s="241"/>
      <c r="C61" s="165"/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165">
        <v>0</v>
      </c>
      <c r="N61" s="165">
        <v>0</v>
      </c>
      <c r="O61" s="181">
        <v>0</v>
      </c>
      <c r="P61" s="165">
        <v>0</v>
      </c>
      <c r="Q61" s="181">
        <v>0</v>
      </c>
      <c r="R61" s="242">
        <f t="shared" si="3"/>
        <v>0</v>
      </c>
      <c r="S61" s="181">
        <f t="shared" si="4"/>
        <v>0</v>
      </c>
      <c r="T61" s="243">
        <f t="shared" si="1"/>
        <v>0</v>
      </c>
      <c r="U61" s="124"/>
    </row>
    <row r="62" spans="1:21" x14ac:dyDescent="0.25">
      <c r="A62" s="9">
        <v>39417</v>
      </c>
      <c r="B62" s="241"/>
      <c r="C62" s="165"/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165">
        <v>0</v>
      </c>
      <c r="M62" s="165">
        <v>0</v>
      </c>
      <c r="N62" s="165">
        <v>0</v>
      </c>
      <c r="O62" s="181">
        <v>0</v>
      </c>
      <c r="P62" s="165">
        <v>185000</v>
      </c>
      <c r="Q62" s="181">
        <v>0</v>
      </c>
      <c r="R62" s="242">
        <f t="shared" si="3"/>
        <v>185000</v>
      </c>
      <c r="S62" s="181">
        <f t="shared" si="4"/>
        <v>185000</v>
      </c>
      <c r="T62" s="243">
        <f t="shared" si="1"/>
        <v>37</v>
      </c>
      <c r="U62" s="124"/>
    </row>
    <row r="63" spans="1:21" x14ac:dyDescent="0.25">
      <c r="A63" s="9">
        <v>39448</v>
      </c>
      <c r="B63" s="241"/>
      <c r="C63" s="165"/>
      <c r="D63" s="181">
        <v>0</v>
      </c>
      <c r="E63" s="183">
        <v>0</v>
      </c>
      <c r="F63" s="183">
        <v>0</v>
      </c>
      <c r="G63" s="183">
        <v>0</v>
      </c>
      <c r="H63" s="183">
        <v>0</v>
      </c>
      <c r="I63" s="183">
        <v>0</v>
      </c>
      <c r="J63" s="183">
        <v>0</v>
      </c>
      <c r="K63" s="183">
        <v>0</v>
      </c>
      <c r="L63" s="183">
        <v>0</v>
      </c>
      <c r="M63" s="183">
        <v>0</v>
      </c>
      <c r="N63" s="183">
        <v>0</v>
      </c>
      <c r="O63" s="183">
        <v>0</v>
      </c>
      <c r="P63" s="241">
        <v>0</v>
      </c>
      <c r="Q63" s="181">
        <v>0</v>
      </c>
      <c r="R63" s="242">
        <f t="shared" si="3"/>
        <v>0</v>
      </c>
      <c r="S63" s="181">
        <f t="shared" si="4"/>
        <v>0</v>
      </c>
      <c r="T63" s="243">
        <f t="shared" si="1"/>
        <v>0</v>
      </c>
      <c r="U63" s="124"/>
    </row>
    <row r="64" spans="1:21" x14ac:dyDescent="0.25">
      <c r="A64" s="9">
        <v>39479</v>
      </c>
      <c r="B64" s="241"/>
      <c r="C64" s="165"/>
      <c r="D64" s="181"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241">
        <v>0</v>
      </c>
      <c r="Q64" s="181">
        <v>0</v>
      </c>
      <c r="R64" s="242">
        <f t="shared" si="3"/>
        <v>0</v>
      </c>
      <c r="S64" s="181">
        <f t="shared" si="4"/>
        <v>0</v>
      </c>
      <c r="T64" s="243">
        <f t="shared" si="1"/>
        <v>0</v>
      </c>
      <c r="U64" s="124"/>
    </row>
    <row r="65" spans="1:21" x14ac:dyDescent="0.25">
      <c r="A65" s="9">
        <v>39508</v>
      </c>
      <c r="B65" s="241"/>
      <c r="C65" s="165"/>
      <c r="D65" s="181">
        <v>0</v>
      </c>
      <c r="E65" s="183">
        <v>0</v>
      </c>
      <c r="F65" s="183">
        <v>0</v>
      </c>
      <c r="G65" s="183">
        <v>0</v>
      </c>
      <c r="H65" s="183">
        <v>0</v>
      </c>
      <c r="I65" s="183">
        <v>0</v>
      </c>
      <c r="J65" s="183">
        <v>0</v>
      </c>
      <c r="K65" s="183">
        <v>0</v>
      </c>
      <c r="L65" s="183">
        <v>0</v>
      </c>
      <c r="M65" s="183">
        <v>0</v>
      </c>
      <c r="N65" s="183">
        <v>0</v>
      </c>
      <c r="O65" s="183">
        <v>0</v>
      </c>
      <c r="P65" s="241">
        <v>0</v>
      </c>
      <c r="Q65" s="181">
        <v>0</v>
      </c>
      <c r="R65" s="242">
        <f t="shared" si="3"/>
        <v>0</v>
      </c>
      <c r="S65" s="181">
        <f t="shared" si="4"/>
        <v>0</v>
      </c>
      <c r="T65" s="243">
        <f t="shared" si="1"/>
        <v>0</v>
      </c>
      <c r="U65" s="124"/>
    </row>
    <row r="66" spans="1:21" x14ac:dyDescent="0.25">
      <c r="A66" s="9">
        <v>39539</v>
      </c>
      <c r="B66" s="241"/>
      <c r="C66" s="165"/>
      <c r="D66" s="181">
        <v>0</v>
      </c>
      <c r="E66" s="183">
        <v>0</v>
      </c>
      <c r="F66" s="183">
        <v>0</v>
      </c>
      <c r="G66" s="183">
        <v>0</v>
      </c>
      <c r="H66" s="183">
        <v>0</v>
      </c>
      <c r="I66" s="183">
        <v>0</v>
      </c>
      <c r="J66" s="183">
        <v>0</v>
      </c>
      <c r="K66" s="183">
        <v>0</v>
      </c>
      <c r="L66" s="183">
        <v>0</v>
      </c>
      <c r="M66" s="183">
        <v>0</v>
      </c>
      <c r="N66" s="183">
        <v>0</v>
      </c>
      <c r="O66" s="183">
        <v>0</v>
      </c>
      <c r="P66" s="241">
        <v>0</v>
      </c>
      <c r="Q66" s="181">
        <v>0</v>
      </c>
      <c r="R66" s="242">
        <f t="shared" si="3"/>
        <v>0</v>
      </c>
      <c r="S66" s="181">
        <f t="shared" si="4"/>
        <v>0</v>
      </c>
      <c r="T66" s="243">
        <f t="shared" si="1"/>
        <v>0</v>
      </c>
      <c r="U66" s="124"/>
    </row>
    <row r="67" spans="1:21" x14ac:dyDescent="0.25">
      <c r="A67" s="9">
        <v>39569</v>
      </c>
      <c r="B67" s="241"/>
      <c r="C67" s="165"/>
      <c r="D67" s="181">
        <v>0</v>
      </c>
      <c r="E67" s="183">
        <v>0</v>
      </c>
      <c r="F67" s="183">
        <v>0</v>
      </c>
      <c r="G67" s="183">
        <v>0</v>
      </c>
      <c r="H67" s="183">
        <v>0</v>
      </c>
      <c r="I67" s="183">
        <v>0</v>
      </c>
      <c r="J67" s="183">
        <v>0</v>
      </c>
      <c r="K67" s="183">
        <v>0</v>
      </c>
      <c r="L67" s="183">
        <v>0</v>
      </c>
      <c r="M67" s="183">
        <v>0</v>
      </c>
      <c r="N67" s="183">
        <v>0</v>
      </c>
      <c r="O67" s="183">
        <v>0</v>
      </c>
      <c r="P67" s="241">
        <v>0</v>
      </c>
      <c r="Q67" s="181">
        <v>0</v>
      </c>
      <c r="R67" s="242">
        <f t="shared" si="3"/>
        <v>0</v>
      </c>
      <c r="S67" s="181">
        <f t="shared" si="4"/>
        <v>0</v>
      </c>
      <c r="T67" s="243">
        <f t="shared" si="1"/>
        <v>0</v>
      </c>
      <c r="U67" s="124"/>
    </row>
    <row r="68" spans="1:21" x14ac:dyDescent="0.25">
      <c r="A68" s="9">
        <v>39600</v>
      </c>
      <c r="B68" s="241"/>
      <c r="C68" s="165"/>
      <c r="D68" s="181">
        <v>0</v>
      </c>
      <c r="E68" s="183">
        <v>0</v>
      </c>
      <c r="F68" s="183">
        <v>0</v>
      </c>
      <c r="G68" s="183">
        <v>0</v>
      </c>
      <c r="H68" s="183">
        <v>0</v>
      </c>
      <c r="I68" s="183">
        <v>0</v>
      </c>
      <c r="J68" s="183">
        <v>0</v>
      </c>
      <c r="K68" s="183">
        <v>0</v>
      </c>
      <c r="L68" s="183">
        <v>0</v>
      </c>
      <c r="M68" s="183">
        <v>0</v>
      </c>
      <c r="N68" s="183">
        <v>0</v>
      </c>
      <c r="O68" s="183">
        <v>0</v>
      </c>
      <c r="P68" s="241">
        <v>165000</v>
      </c>
      <c r="Q68" s="181">
        <v>0</v>
      </c>
      <c r="R68" s="242">
        <f t="shared" si="3"/>
        <v>165000</v>
      </c>
      <c r="S68" s="181">
        <f t="shared" si="4"/>
        <v>165000</v>
      </c>
      <c r="T68" s="243">
        <f t="shared" si="1"/>
        <v>33</v>
      </c>
      <c r="U68" s="124"/>
    </row>
    <row r="69" spans="1:21" x14ac:dyDescent="0.25">
      <c r="A69" s="9">
        <v>39630</v>
      </c>
      <c r="B69" s="241"/>
      <c r="C69" s="165"/>
      <c r="D69" s="181">
        <v>0</v>
      </c>
      <c r="E69" s="183">
        <v>0</v>
      </c>
      <c r="F69" s="183">
        <v>0</v>
      </c>
      <c r="G69" s="183">
        <v>0</v>
      </c>
      <c r="H69" s="183">
        <v>0</v>
      </c>
      <c r="I69" s="183">
        <v>0</v>
      </c>
      <c r="J69" s="183">
        <v>0</v>
      </c>
      <c r="K69" s="183">
        <v>0</v>
      </c>
      <c r="L69" s="183">
        <v>0</v>
      </c>
      <c r="M69" s="183">
        <v>0</v>
      </c>
      <c r="N69" s="183">
        <v>0</v>
      </c>
      <c r="O69" s="183">
        <v>0</v>
      </c>
      <c r="P69" s="241">
        <v>0</v>
      </c>
      <c r="Q69" s="181">
        <v>0</v>
      </c>
      <c r="R69" s="242">
        <f t="shared" si="3"/>
        <v>0</v>
      </c>
      <c r="S69" s="181">
        <f t="shared" si="4"/>
        <v>0</v>
      </c>
      <c r="T69" s="243">
        <f t="shared" si="1"/>
        <v>0</v>
      </c>
      <c r="U69" s="124"/>
    </row>
    <row r="70" spans="1:21" x14ac:dyDescent="0.25">
      <c r="A70" s="9">
        <v>39661</v>
      </c>
      <c r="B70" s="241"/>
      <c r="C70" s="165"/>
      <c r="D70" s="181">
        <v>0</v>
      </c>
      <c r="E70" s="183">
        <v>0</v>
      </c>
      <c r="F70" s="183">
        <v>0</v>
      </c>
      <c r="G70" s="183">
        <v>0</v>
      </c>
      <c r="H70" s="183">
        <v>0</v>
      </c>
      <c r="I70" s="183">
        <v>0</v>
      </c>
      <c r="J70" s="183">
        <v>0</v>
      </c>
      <c r="K70" s="183">
        <v>0</v>
      </c>
      <c r="L70" s="183">
        <v>0</v>
      </c>
      <c r="M70" s="183">
        <v>0</v>
      </c>
      <c r="N70" s="183">
        <v>0</v>
      </c>
      <c r="O70" s="183">
        <v>0</v>
      </c>
      <c r="P70" s="241">
        <v>185000</v>
      </c>
      <c r="Q70" s="181">
        <v>0</v>
      </c>
      <c r="R70" s="242">
        <f t="shared" si="3"/>
        <v>185000</v>
      </c>
      <c r="S70" s="181">
        <f t="shared" si="4"/>
        <v>185000</v>
      </c>
      <c r="T70" s="243">
        <f t="shared" si="1"/>
        <v>37</v>
      </c>
      <c r="U70" s="124"/>
    </row>
    <row r="71" spans="1:21" x14ac:dyDescent="0.25">
      <c r="A71" s="9">
        <v>39692</v>
      </c>
      <c r="B71" s="241"/>
      <c r="C71" s="165"/>
      <c r="D71" s="181">
        <v>0</v>
      </c>
      <c r="E71" s="183">
        <v>0</v>
      </c>
      <c r="F71" s="183">
        <v>0</v>
      </c>
      <c r="G71" s="183">
        <v>0</v>
      </c>
      <c r="H71" s="183">
        <v>0</v>
      </c>
      <c r="I71" s="183">
        <v>0</v>
      </c>
      <c r="J71" s="183">
        <v>0</v>
      </c>
      <c r="K71" s="183">
        <v>0</v>
      </c>
      <c r="L71" s="183">
        <v>0</v>
      </c>
      <c r="M71" s="183">
        <v>0</v>
      </c>
      <c r="N71" s="183">
        <v>0</v>
      </c>
      <c r="O71" s="183">
        <v>0</v>
      </c>
      <c r="P71" s="241">
        <v>0</v>
      </c>
      <c r="Q71" s="181">
        <v>0</v>
      </c>
      <c r="R71" s="242">
        <f t="shared" si="3"/>
        <v>0</v>
      </c>
      <c r="S71" s="181">
        <f t="shared" si="4"/>
        <v>0</v>
      </c>
      <c r="T71" s="243">
        <f t="shared" si="1"/>
        <v>0</v>
      </c>
      <c r="U71" s="124"/>
    </row>
    <row r="72" spans="1:21" x14ac:dyDescent="0.25">
      <c r="A72" s="9">
        <v>39722</v>
      </c>
      <c r="B72" s="241"/>
      <c r="C72" s="165"/>
      <c r="D72" s="181">
        <v>0</v>
      </c>
      <c r="E72" s="183">
        <v>0</v>
      </c>
      <c r="F72" s="183">
        <v>0</v>
      </c>
      <c r="G72" s="183">
        <v>0</v>
      </c>
      <c r="H72" s="183">
        <v>0</v>
      </c>
      <c r="I72" s="183">
        <v>0</v>
      </c>
      <c r="J72" s="183">
        <v>0</v>
      </c>
      <c r="K72" s="183">
        <v>0</v>
      </c>
      <c r="L72" s="183">
        <v>0</v>
      </c>
      <c r="M72" s="183">
        <v>0</v>
      </c>
      <c r="N72" s="183">
        <v>0</v>
      </c>
      <c r="O72" s="183">
        <v>0</v>
      </c>
      <c r="P72" s="241">
        <v>0</v>
      </c>
      <c r="Q72" s="181">
        <v>0</v>
      </c>
      <c r="R72" s="242">
        <f t="shared" si="3"/>
        <v>0</v>
      </c>
      <c r="S72" s="181">
        <f t="shared" si="4"/>
        <v>0</v>
      </c>
      <c r="T72" s="243">
        <f t="shared" si="1"/>
        <v>0</v>
      </c>
      <c r="U72" s="124"/>
    </row>
    <row r="73" spans="1:21" x14ac:dyDescent="0.25">
      <c r="A73" s="9">
        <v>39753</v>
      </c>
      <c r="B73" s="241"/>
      <c r="C73" s="165"/>
      <c r="D73" s="181">
        <v>0</v>
      </c>
      <c r="E73" s="183">
        <v>0</v>
      </c>
      <c r="F73" s="183">
        <v>0</v>
      </c>
      <c r="G73" s="183">
        <v>0</v>
      </c>
      <c r="H73" s="183">
        <v>0</v>
      </c>
      <c r="I73" s="183">
        <v>0</v>
      </c>
      <c r="J73" s="183">
        <v>0</v>
      </c>
      <c r="K73" s="183">
        <v>0</v>
      </c>
      <c r="L73" s="183">
        <v>0</v>
      </c>
      <c r="M73" s="183">
        <v>0</v>
      </c>
      <c r="N73" s="183">
        <v>0</v>
      </c>
      <c r="O73" s="183">
        <v>0</v>
      </c>
      <c r="P73" s="241">
        <v>0</v>
      </c>
      <c r="Q73" s="181">
        <v>0</v>
      </c>
      <c r="R73" s="242">
        <f t="shared" si="3"/>
        <v>0</v>
      </c>
      <c r="S73" s="181">
        <f t="shared" si="4"/>
        <v>0</v>
      </c>
      <c r="T73" s="243">
        <f t="shared" si="1"/>
        <v>0</v>
      </c>
      <c r="U73" s="124"/>
    </row>
    <row r="74" spans="1:21" x14ac:dyDescent="0.25">
      <c r="A74" s="9">
        <v>39783</v>
      </c>
      <c r="B74" s="241"/>
      <c r="C74" s="165"/>
      <c r="D74" s="181">
        <v>0</v>
      </c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241">
        <v>165000</v>
      </c>
      <c r="Q74" s="181">
        <v>0</v>
      </c>
      <c r="R74" s="242">
        <f t="shared" si="3"/>
        <v>165000</v>
      </c>
      <c r="S74" s="181">
        <f t="shared" si="4"/>
        <v>165000</v>
      </c>
      <c r="T74" s="243">
        <f t="shared" si="1"/>
        <v>33</v>
      </c>
      <c r="U74" s="124"/>
    </row>
    <row r="75" spans="1:21" x14ac:dyDescent="0.25">
      <c r="A75" s="9">
        <v>39814</v>
      </c>
      <c r="B75" s="241"/>
      <c r="C75" s="165"/>
      <c r="D75" s="181"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241">
        <v>0</v>
      </c>
      <c r="Q75" s="181">
        <v>0</v>
      </c>
      <c r="R75" s="242">
        <f t="shared" si="3"/>
        <v>0</v>
      </c>
      <c r="S75" s="181">
        <f t="shared" si="4"/>
        <v>0</v>
      </c>
      <c r="T75" s="243">
        <f t="shared" si="1"/>
        <v>0</v>
      </c>
      <c r="U75" s="124"/>
    </row>
    <row r="76" spans="1:21" x14ac:dyDescent="0.25">
      <c r="A76" s="9">
        <v>39845</v>
      </c>
      <c r="B76" s="241"/>
      <c r="C76" s="165"/>
      <c r="D76" s="181"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241">
        <v>0</v>
      </c>
      <c r="Q76" s="181">
        <v>0</v>
      </c>
      <c r="R76" s="242">
        <f t="shared" si="3"/>
        <v>0</v>
      </c>
      <c r="S76" s="181">
        <f t="shared" si="4"/>
        <v>0</v>
      </c>
      <c r="T76" s="243">
        <f t="shared" si="1"/>
        <v>0</v>
      </c>
      <c r="U76" s="124"/>
    </row>
    <row r="77" spans="1:21" x14ac:dyDescent="0.25">
      <c r="A77" s="9">
        <v>39873</v>
      </c>
      <c r="B77" s="241"/>
      <c r="C77" s="165"/>
      <c r="D77" s="181"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241">
        <v>0</v>
      </c>
      <c r="Q77" s="181">
        <v>0</v>
      </c>
      <c r="R77" s="242">
        <f t="shared" si="3"/>
        <v>0</v>
      </c>
      <c r="S77" s="181">
        <f t="shared" si="4"/>
        <v>0</v>
      </c>
      <c r="T77" s="243">
        <f t="shared" ref="T77:T86" si="5">S77/5000</f>
        <v>0</v>
      </c>
      <c r="U77" s="124"/>
    </row>
    <row r="78" spans="1:21" x14ac:dyDescent="0.25">
      <c r="A78" s="9">
        <v>39904</v>
      </c>
      <c r="B78" s="241"/>
      <c r="C78" s="165"/>
      <c r="D78" s="181">
        <v>0</v>
      </c>
      <c r="E78" s="183">
        <v>0</v>
      </c>
      <c r="F78" s="183">
        <v>0</v>
      </c>
      <c r="G78" s="183">
        <v>0</v>
      </c>
      <c r="H78" s="183">
        <v>0</v>
      </c>
      <c r="I78" s="183">
        <v>0</v>
      </c>
      <c r="J78" s="183">
        <v>0</v>
      </c>
      <c r="K78" s="183">
        <v>0</v>
      </c>
      <c r="L78" s="183">
        <v>0</v>
      </c>
      <c r="M78" s="183">
        <v>0</v>
      </c>
      <c r="N78" s="183">
        <v>0</v>
      </c>
      <c r="O78" s="183">
        <v>0</v>
      </c>
      <c r="P78" s="241">
        <v>225000</v>
      </c>
      <c r="Q78" s="165">
        <v>0</v>
      </c>
      <c r="R78" s="242">
        <f t="shared" si="3"/>
        <v>225000</v>
      </c>
      <c r="S78" s="181">
        <f t="shared" si="4"/>
        <v>225000</v>
      </c>
      <c r="T78" s="243">
        <f t="shared" si="5"/>
        <v>45</v>
      </c>
      <c r="U78" s="124"/>
    </row>
    <row r="79" spans="1:21" x14ac:dyDescent="0.25">
      <c r="A79" s="9">
        <v>39934</v>
      </c>
      <c r="B79" s="241"/>
      <c r="C79" s="165"/>
      <c r="D79" s="181"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241">
        <v>0</v>
      </c>
      <c r="Q79" s="165">
        <v>0</v>
      </c>
      <c r="R79" s="242">
        <f t="shared" si="3"/>
        <v>0</v>
      </c>
      <c r="S79" s="181">
        <f t="shared" si="4"/>
        <v>0</v>
      </c>
      <c r="T79" s="243">
        <f t="shared" si="5"/>
        <v>0</v>
      </c>
      <c r="U79" s="124"/>
    </row>
    <row r="80" spans="1:21" x14ac:dyDescent="0.25">
      <c r="A80" s="9">
        <v>39965</v>
      </c>
      <c r="B80" s="241"/>
      <c r="C80" s="165"/>
      <c r="D80" s="181">
        <v>0</v>
      </c>
      <c r="E80" s="183">
        <v>0</v>
      </c>
      <c r="F80" s="183">
        <v>0</v>
      </c>
      <c r="G80" s="183">
        <v>0</v>
      </c>
      <c r="H80" s="183">
        <v>0</v>
      </c>
      <c r="I80" s="183">
        <v>0</v>
      </c>
      <c r="J80" s="183">
        <v>0</v>
      </c>
      <c r="K80" s="183">
        <v>0</v>
      </c>
      <c r="L80" s="183">
        <v>0</v>
      </c>
      <c r="M80" s="183">
        <v>0</v>
      </c>
      <c r="N80" s="183">
        <v>0</v>
      </c>
      <c r="O80" s="183">
        <v>0</v>
      </c>
      <c r="P80" s="241">
        <v>145000</v>
      </c>
      <c r="Q80" s="181">
        <v>0</v>
      </c>
      <c r="R80" s="242">
        <f t="shared" si="3"/>
        <v>145000</v>
      </c>
      <c r="S80" s="181">
        <f t="shared" si="4"/>
        <v>145000</v>
      </c>
      <c r="T80" s="243">
        <f t="shared" si="5"/>
        <v>29</v>
      </c>
      <c r="U80" s="124"/>
    </row>
    <row r="81" spans="1:22" x14ac:dyDescent="0.25">
      <c r="A81" s="9">
        <v>39995</v>
      </c>
      <c r="B81" s="241"/>
      <c r="C81" s="165"/>
      <c r="D81" s="181">
        <v>0</v>
      </c>
      <c r="E81" s="183">
        <v>0</v>
      </c>
      <c r="F81" s="183">
        <v>0</v>
      </c>
      <c r="G81" s="183">
        <v>0</v>
      </c>
      <c r="H81" s="183">
        <v>0</v>
      </c>
      <c r="I81" s="183">
        <v>0</v>
      </c>
      <c r="J81" s="183">
        <v>0</v>
      </c>
      <c r="K81" s="183">
        <v>0</v>
      </c>
      <c r="L81" s="183">
        <v>0</v>
      </c>
      <c r="M81" s="183">
        <v>0</v>
      </c>
      <c r="N81" s="183">
        <v>0</v>
      </c>
      <c r="O81" s="183">
        <v>0</v>
      </c>
      <c r="P81" s="241">
        <v>0</v>
      </c>
      <c r="Q81" s="181">
        <v>0</v>
      </c>
      <c r="R81" s="242">
        <f t="shared" si="3"/>
        <v>0</v>
      </c>
      <c r="S81" s="181">
        <f t="shared" si="4"/>
        <v>0</v>
      </c>
      <c r="T81" s="243">
        <f t="shared" si="5"/>
        <v>0</v>
      </c>
      <c r="U81" s="124"/>
    </row>
    <row r="82" spans="1:22" x14ac:dyDescent="0.25">
      <c r="A82" s="9">
        <v>40026</v>
      </c>
      <c r="B82" s="241"/>
      <c r="C82" s="165"/>
      <c r="D82" s="181">
        <v>0</v>
      </c>
      <c r="E82" s="183">
        <v>0</v>
      </c>
      <c r="F82" s="183">
        <v>0</v>
      </c>
      <c r="G82" s="183">
        <v>0</v>
      </c>
      <c r="H82" s="183">
        <v>0</v>
      </c>
      <c r="I82" s="183">
        <v>0</v>
      </c>
      <c r="J82" s="183">
        <v>0</v>
      </c>
      <c r="K82" s="183">
        <v>0</v>
      </c>
      <c r="L82" s="183">
        <v>0</v>
      </c>
      <c r="M82" s="183">
        <v>0</v>
      </c>
      <c r="N82" s="183">
        <v>0</v>
      </c>
      <c r="O82" s="183">
        <v>0</v>
      </c>
      <c r="P82" s="241">
        <v>0</v>
      </c>
      <c r="Q82" s="181">
        <v>0</v>
      </c>
      <c r="R82" s="242">
        <f t="shared" si="3"/>
        <v>0</v>
      </c>
      <c r="S82" s="181">
        <f t="shared" si="4"/>
        <v>0</v>
      </c>
      <c r="T82" s="243">
        <f t="shared" si="5"/>
        <v>0</v>
      </c>
      <c r="U82" s="124"/>
    </row>
    <row r="83" spans="1:22" x14ac:dyDescent="0.25">
      <c r="A83" s="9">
        <v>40057</v>
      </c>
      <c r="B83" s="241"/>
      <c r="C83" s="165"/>
      <c r="D83" s="181">
        <v>0</v>
      </c>
      <c r="E83" s="183">
        <v>0</v>
      </c>
      <c r="F83" s="183">
        <v>0</v>
      </c>
      <c r="G83" s="183">
        <v>0</v>
      </c>
      <c r="H83" s="183">
        <v>0</v>
      </c>
      <c r="I83" s="183">
        <v>0</v>
      </c>
      <c r="J83" s="183">
        <v>0</v>
      </c>
      <c r="K83" s="183">
        <v>0</v>
      </c>
      <c r="L83" s="183">
        <v>0</v>
      </c>
      <c r="M83" s="183">
        <v>0</v>
      </c>
      <c r="N83" s="183">
        <v>0</v>
      </c>
      <c r="O83" s="183">
        <v>0</v>
      </c>
      <c r="P83" s="241">
        <v>0</v>
      </c>
      <c r="Q83" s="181">
        <v>0</v>
      </c>
      <c r="R83" s="242">
        <f t="shared" si="3"/>
        <v>0</v>
      </c>
      <c r="S83" s="181">
        <f t="shared" si="4"/>
        <v>0</v>
      </c>
      <c r="T83" s="243">
        <f t="shared" si="5"/>
        <v>0</v>
      </c>
      <c r="U83" s="124"/>
    </row>
    <row r="84" spans="1:22" x14ac:dyDescent="0.25">
      <c r="A84" s="9">
        <v>40087</v>
      </c>
      <c r="B84" s="241"/>
      <c r="C84" s="165"/>
      <c r="D84" s="181">
        <v>0</v>
      </c>
      <c r="E84" s="183">
        <v>0</v>
      </c>
      <c r="F84" s="183">
        <v>0</v>
      </c>
      <c r="G84" s="183">
        <v>0</v>
      </c>
      <c r="H84" s="183">
        <v>0</v>
      </c>
      <c r="I84" s="183">
        <v>0</v>
      </c>
      <c r="J84" s="183">
        <v>0</v>
      </c>
      <c r="K84" s="183">
        <v>0</v>
      </c>
      <c r="L84" s="183">
        <v>0</v>
      </c>
      <c r="M84" s="183">
        <v>0</v>
      </c>
      <c r="N84" s="183">
        <v>0</v>
      </c>
      <c r="O84" s="183">
        <v>0</v>
      </c>
      <c r="P84" s="241">
        <v>0</v>
      </c>
      <c r="Q84" s="181">
        <v>0</v>
      </c>
      <c r="R84" s="242">
        <f t="shared" si="3"/>
        <v>0</v>
      </c>
      <c r="S84" s="181">
        <f>P84</f>
        <v>0</v>
      </c>
      <c r="T84" s="243">
        <f t="shared" si="5"/>
        <v>0</v>
      </c>
      <c r="U84" s="124"/>
    </row>
    <row r="85" spans="1:22" x14ac:dyDescent="0.25">
      <c r="A85" s="9">
        <v>40118</v>
      </c>
      <c r="B85" s="241"/>
      <c r="C85" s="165"/>
      <c r="D85" s="181">
        <v>0</v>
      </c>
      <c r="E85" s="183">
        <v>0</v>
      </c>
      <c r="F85" s="183">
        <v>0</v>
      </c>
      <c r="G85" s="183">
        <v>0</v>
      </c>
      <c r="H85" s="183">
        <v>0</v>
      </c>
      <c r="I85" s="183">
        <v>0</v>
      </c>
      <c r="J85" s="183">
        <v>0</v>
      </c>
      <c r="K85" s="183">
        <v>0</v>
      </c>
      <c r="L85" s="183">
        <v>0</v>
      </c>
      <c r="M85" s="183">
        <v>0</v>
      </c>
      <c r="N85" s="183">
        <v>0</v>
      </c>
      <c r="O85" s="183">
        <v>0</v>
      </c>
      <c r="P85" s="241">
        <v>0</v>
      </c>
      <c r="Q85" s="181">
        <v>0</v>
      </c>
      <c r="R85" s="242">
        <f t="shared" si="3"/>
        <v>0</v>
      </c>
      <c r="S85" s="181"/>
      <c r="T85" s="243">
        <f t="shared" si="5"/>
        <v>0</v>
      </c>
      <c r="U85" s="124"/>
    </row>
    <row r="86" spans="1:22" x14ac:dyDescent="0.25">
      <c r="A86" s="9">
        <v>40148</v>
      </c>
      <c r="B86" s="241"/>
      <c r="C86" s="165"/>
      <c r="D86" s="181">
        <v>0</v>
      </c>
      <c r="E86" s="183">
        <v>0</v>
      </c>
      <c r="F86" s="183">
        <v>0</v>
      </c>
      <c r="G86" s="183">
        <v>0</v>
      </c>
      <c r="H86" s="183">
        <v>0</v>
      </c>
      <c r="I86" s="183">
        <v>0</v>
      </c>
      <c r="J86" s="183">
        <v>0</v>
      </c>
      <c r="K86" s="183">
        <v>0</v>
      </c>
      <c r="L86" s="183"/>
      <c r="M86" s="183"/>
      <c r="N86" s="183">
        <v>0</v>
      </c>
      <c r="O86" s="183">
        <v>0</v>
      </c>
      <c r="P86" s="241">
        <v>360000</v>
      </c>
      <c r="Q86" s="181">
        <v>0</v>
      </c>
      <c r="R86" s="242">
        <f t="shared" si="3"/>
        <v>360000</v>
      </c>
      <c r="S86" s="181">
        <v>360000</v>
      </c>
      <c r="T86" s="243">
        <f t="shared" si="5"/>
        <v>72</v>
      </c>
      <c r="U86" s="124"/>
    </row>
    <row r="87" spans="1:22" x14ac:dyDescent="0.25">
      <c r="A87" s="9">
        <v>40179</v>
      </c>
      <c r="B87" s="241"/>
      <c r="C87" s="165"/>
      <c r="D87" s="181">
        <v>0</v>
      </c>
      <c r="E87" s="183">
        <v>0</v>
      </c>
      <c r="F87" s="183">
        <v>0</v>
      </c>
      <c r="G87" s="183">
        <v>0</v>
      </c>
      <c r="H87" s="183">
        <v>0</v>
      </c>
      <c r="I87" s="183">
        <v>0</v>
      </c>
      <c r="J87" s="183">
        <v>0</v>
      </c>
      <c r="K87" s="183">
        <v>0</v>
      </c>
      <c r="L87" s="183">
        <v>0</v>
      </c>
      <c r="M87" s="183">
        <v>0</v>
      </c>
      <c r="N87" s="183">
        <v>0</v>
      </c>
      <c r="O87" s="183">
        <v>0</v>
      </c>
      <c r="P87" s="241">
        <v>0</v>
      </c>
      <c r="Q87" s="181">
        <v>0</v>
      </c>
      <c r="R87" s="242">
        <f t="shared" si="3"/>
        <v>0</v>
      </c>
      <c r="S87" s="181">
        <v>0</v>
      </c>
      <c r="T87" s="243"/>
      <c r="U87" s="124"/>
    </row>
    <row r="88" spans="1:22" x14ac:dyDescent="0.25">
      <c r="A88" s="9">
        <v>40238</v>
      </c>
      <c r="B88" s="241"/>
      <c r="C88" s="165"/>
      <c r="D88" s="181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241">
        <v>145000</v>
      </c>
      <c r="Q88" s="181"/>
      <c r="R88" s="242">
        <f t="shared" si="3"/>
        <v>145000</v>
      </c>
      <c r="S88" s="181">
        <v>0</v>
      </c>
      <c r="T88" s="243"/>
      <c r="U88" s="124"/>
    </row>
    <row r="89" spans="1:22" x14ac:dyDescent="0.25">
      <c r="A89" s="9">
        <v>40330</v>
      </c>
      <c r="B89" s="241"/>
      <c r="C89" s="165"/>
      <c r="D89" s="181"/>
      <c r="E89" s="183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241">
        <v>155000</v>
      </c>
      <c r="Q89" s="181"/>
      <c r="R89" s="242">
        <f t="shared" si="3"/>
        <v>155000</v>
      </c>
      <c r="S89" s="181">
        <v>0</v>
      </c>
      <c r="T89" s="243"/>
      <c r="U89" s="124"/>
    </row>
    <row r="90" spans="1:22" x14ac:dyDescent="0.25">
      <c r="A90" s="9">
        <v>40422</v>
      </c>
      <c r="B90" s="241"/>
      <c r="C90" s="165"/>
      <c r="D90" s="181"/>
      <c r="E90" s="183"/>
      <c r="F90" s="183"/>
      <c r="G90" s="183"/>
      <c r="H90" s="183"/>
      <c r="I90" s="183"/>
      <c r="J90" s="183"/>
      <c r="K90" s="183"/>
      <c r="L90" s="183"/>
      <c r="M90" s="183"/>
      <c r="N90" s="183"/>
      <c r="O90" s="183"/>
      <c r="P90" s="241">
        <v>175000</v>
      </c>
      <c r="Q90" s="181"/>
      <c r="R90" s="242">
        <f t="shared" si="3"/>
        <v>175000</v>
      </c>
      <c r="S90" s="181"/>
      <c r="T90" s="243"/>
      <c r="U90" s="124"/>
    </row>
    <row r="91" spans="1:22" x14ac:dyDescent="0.25">
      <c r="A91" s="9" t="s">
        <v>870</v>
      </c>
      <c r="B91" s="241"/>
      <c r="C91" s="165"/>
      <c r="D91" s="181"/>
      <c r="E91" s="183"/>
      <c r="F91" s="183"/>
      <c r="G91" s="183"/>
      <c r="H91" s="183"/>
      <c r="I91" s="183"/>
      <c r="J91" s="183"/>
      <c r="K91" s="183"/>
      <c r="L91" s="183"/>
      <c r="M91" s="183"/>
      <c r="N91" s="183"/>
      <c r="O91" s="183"/>
      <c r="P91" s="241">
        <v>2030000</v>
      </c>
      <c r="Q91" s="181"/>
      <c r="R91" s="242">
        <f t="shared" si="3"/>
        <v>2030000</v>
      </c>
      <c r="S91" s="181"/>
      <c r="T91" s="243"/>
      <c r="U91" s="124"/>
    </row>
    <row r="92" spans="1:22" x14ac:dyDescent="0.25">
      <c r="A92" s="9"/>
      <c r="B92" s="241"/>
      <c r="C92" s="165"/>
      <c r="D92" s="181"/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241"/>
      <c r="Q92" s="181"/>
      <c r="R92" s="242"/>
      <c r="S92" s="181"/>
      <c r="T92" s="243"/>
      <c r="U92" s="124"/>
    </row>
    <row r="93" spans="1:22" x14ac:dyDescent="0.25">
      <c r="A93" s="22"/>
      <c r="B93" s="241"/>
      <c r="C93" s="165"/>
      <c r="D93" s="181"/>
      <c r="E93" s="183"/>
      <c r="F93" s="183"/>
      <c r="G93" s="183"/>
      <c r="H93" s="183"/>
      <c r="I93" s="183"/>
      <c r="J93" s="183"/>
      <c r="K93" s="183"/>
      <c r="L93" s="183"/>
      <c r="M93" s="183"/>
      <c r="N93" s="183"/>
      <c r="O93" s="183"/>
      <c r="P93" s="241"/>
      <c r="Q93" s="181"/>
      <c r="R93" s="242"/>
      <c r="S93" s="244"/>
      <c r="T93" s="243"/>
    </row>
    <row r="94" spans="1:22" x14ac:dyDescent="0.25">
      <c r="A94" s="3" t="s">
        <v>9</v>
      </c>
      <c r="B94" s="241">
        <f t="shared" ref="B94:Q94" si="6">SUM(B13:B93)</f>
        <v>0</v>
      </c>
      <c r="C94" s="165">
        <f t="shared" si="6"/>
        <v>0</v>
      </c>
      <c r="D94" s="181">
        <f t="shared" si="6"/>
        <v>185000</v>
      </c>
      <c r="E94" s="183">
        <f t="shared" si="6"/>
        <v>185000</v>
      </c>
      <c r="F94" s="183">
        <f t="shared" si="6"/>
        <v>195000</v>
      </c>
      <c r="G94" s="183">
        <f t="shared" si="6"/>
        <v>215000</v>
      </c>
      <c r="H94" s="183">
        <f t="shared" si="6"/>
        <v>225000</v>
      </c>
      <c r="I94" s="183">
        <f>SUM(I13:I93)</f>
        <v>225000</v>
      </c>
      <c r="J94" s="183">
        <f t="shared" si="6"/>
        <v>225000</v>
      </c>
      <c r="K94" s="183">
        <f t="shared" si="6"/>
        <v>225000</v>
      </c>
      <c r="L94" s="183">
        <v>0</v>
      </c>
      <c r="M94" s="183">
        <f t="shared" si="6"/>
        <v>220000</v>
      </c>
      <c r="N94" s="183">
        <f t="shared" si="6"/>
        <v>310000</v>
      </c>
      <c r="O94" s="183">
        <f t="shared" si="6"/>
        <v>200000</v>
      </c>
      <c r="P94" s="241">
        <f t="shared" si="6"/>
        <v>4560000</v>
      </c>
      <c r="Q94" s="181">
        <f t="shared" si="6"/>
        <v>4885000</v>
      </c>
      <c r="R94" s="242">
        <f>SUM(B94:Q94)</f>
        <v>11855000</v>
      </c>
      <c r="S94" s="181">
        <f>SUM(S13:S93)</f>
        <v>2055000</v>
      </c>
      <c r="T94" s="243">
        <f>SUM(T13:T93)</f>
        <v>411</v>
      </c>
    </row>
    <row r="95" spans="1:22" x14ac:dyDescent="0.25">
      <c r="B95" s="241"/>
      <c r="C95" s="165"/>
      <c r="D95" s="181"/>
      <c r="E95" s="183"/>
      <c r="F95" s="183"/>
      <c r="G95" s="183"/>
      <c r="H95" s="183"/>
      <c r="I95" s="183"/>
      <c r="J95" s="183"/>
      <c r="K95" s="183"/>
      <c r="L95" s="183"/>
      <c r="M95" s="183"/>
      <c r="N95" s="183"/>
      <c r="O95" s="183"/>
      <c r="P95" s="241"/>
      <c r="Q95" s="181"/>
      <c r="R95" s="242"/>
      <c r="S95" s="181"/>
      <c r="T95" s="243"/>
    </row>
    <row r="96" spans="1:22" x14ac:dyDescent="0.25">
      <c r="A96" s="3" t="s">
        <v>10</v>
      </c>
      <c r="B96" s="241">
        <f t="shared" ref="B96:T96" si="7">B9-B94</f>
        <v>0</v>
      </c>
      <c r="C96" s="165">
        <f t="shared" si="7"/>
        <v>0</v>
      </c>
      <c r="D96" s="181">
        <f t="shared" si="7"/>
        <v>0</v>
      </c>
      <c r="E96" s="183">
        <f t="shared" si="7"/>
        <v>0</v>
      </c>
      <c r="F96" s="183">
        <f t="shared" si="7"/>
        <v>0</v>
      </c>
      <c r="G96" s="183">
        <f t="shared" si="7"/>
        <v>0</v>
      </c>
      <c r="H96" s="183">
        <f t="shared" si="7"/>
        <v>0</v>
      </c>
      <c r="I96" s="183">
        <f t="shared" si="7"/>
        <v>0</v>
      </c>
      <c r="J96" s="183">
        <f t="shared" si="7"/>
        <v>0</v>
      </c>
      <c r="K96" s="183">
        <f t="shared" si="7"/>
        <v>0</v>
      </c>
      <c r="L96" s="183">
        <f t="shared" si="7"/>
        <v>225000</v>
      </c>
      <c r="M96" s="183">
        <f t="shared" si="7"/>
        <v>0</v>
      </c>
      <c r="N96" s="183">
        <f t="shared" si="7"/>
        <v>0</v>
      </c>
      <c r="O96" s="183">
        <f t="shared" si="7"/>
        <v>0</v>
      </c>
      <c r="P96" s="241">
        <f t="shared" si="7"/>
        <v>0</v>
      </c>
      <c r="Q96" s="165">
        <f t="shared" si="7"/>
        <v>0</v>
      </c>
      <c r="R96" s="245">
        <f t="shared" si="7"/>
        <v>225000</v>
      </c>
      <c r="S96" s="165">
        <v>0</v>
      </c>
      <c r="T96" s="243">
        <f t="shared" si="7"/>
        <v>501</v>
      </c>
      <c r="U96" s="173"/>
      <c r="V96" s="173"/>
    </row>
    <row r="97" spans="1:22" x14ac:dyDescent="0.25"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</row>
    <row r="98" spans="1:22" x14ac:dyDescent="0.25">
      <c r="D98" s="35" t="s">
        <v>300</v>
      </c>
      <c r="E98" s="124">
        <f>SUM(B96:O96)</f>
        <v>225000</v>
      </c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35" t="s">
        <v>301</v>
      </c>
      <c r="Q98" s="165">
        <f>SUM(P96:Q96)</f>
        <v>0</v>
      </c>
      <c r="S98" s="166" t="s">
        <v>391</v>
      </c>
      <c r="T98" s="166">
        <f>S96</f>
        <v>0</v>
      </c>
    </row>
    <row r="99" spans="1:22" x14ac:dyDescent="0.25"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</row>
    <row r="100" spans="1:22" x14ac:dyDescent="0.25">
      <c r="A100" s="161"/>
      <c r="B100" s="177"/>
      <c r="C100" s="25"/>
      <c r="D100" s="23"/>
      <c r="E100" s="25"/>
      <c r="F100" s="25"/>
      <c r="G100" s="246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U100" s="166"/>
    </row>
    <row r="101" spans="1:22" s="43" customFormat="1" x14ac:dyDescent="0.25">
      <c r="B101" s="247"/>
      <c r="C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U101" s="166"/>
    </row>
    <row r="102" spans="1:22" x14ac:dyDescent="0.25">
      <c r="A102" s="23"/>
      <c r="B102" s="22"/>
      <c r="C102" s="25"/>
      <c r="D102" s="23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</row>
    <row r="103" spans="1:22" x14ac:dyDescent="0.25">
      <c r="A103" s="2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66"/>
      <c r="Q103" s="173"/>
      <c r="T103" s="43"/>
      <c r="U103" s="173"/>
      <c r="V103" s="173"/>
    </row>
    <row r="104" spans="1:22" s="124" customFormat="1" x14ac:dyDescent="0.25">
      <c r="A104" s="50"/>
      <c r="B104" s="50"/>
      <c r="Q104" s="50"/>
    </row>
    <row r="105" spans="1:22" x14ac:dyDescent="0.25">
      <c r="A105" s="23"/>
      <c r="B105" s="22"/>
      <c r="C105" s="25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25"/>
    </row>
    <row r="106" spans="1:22" x14ac:dyDescent="0.25">
      <c r="A106" s="23"/>
      <c r="B106" s="22"/>
      <c r="C106" s="25"/>
      <c r="D106" s="23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46"/>
      <c r="Q106" s="25"/>
    </row>
    <row r="107" spans="1:22" ht="12.75" customHeight="1" x14ac:dyDescent="0.25">
      <c r="A107" s="23"/>
      <c r="B107" s="22"/>
      <c r="C107" s="25"/>
      <c r="D107" s="23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</row>
    <row r="108" spans="1:22" x14ac:dyDescent="0.25">
      <c r="A108" s="23"/>
      <c r="B108" s="22"/>
      <c r="C108" s="25"/>
      <c r="D108" s="23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U108" s="173"/>
    </row>
    <row r="109" spans="1:22" x14ac:dyDescent="0.25">
      <c r="A109" s="23"/>
      <c r="B109" s="22"/>
      <c r="C109" s="25"/>
      <c r="D109" s="23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U109" s="124"/>
    </row>
    <row r="110" spans="1:22" x14ac:dyDescent="0.25">
      <c r="A110" s="23"/>
      <c r="B110" s="22"/>
      <c r="C110" s="25"/>
      <c r="D110" s="23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22" x14ac:dyDescent="0.25">
      <c r="A111" s="23"/>
      <c r="B111" s="22"/>
      <c r="C111" s="25"/>
      <c r="D111" s="23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U111" s="173"/>
    </row>
    <row r="112" spans="1:22" x14ac:dyDescent="0.25">
      <c r="A112" s="23"/>
      <c r="B112" s="22"/>
      <c r="C112" s="25"/>
      <c r="D112" s="23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</row>
    <row r="113" spans="1:17" x14ac:dyDescent="0.25">
      <c r="A113" s="23"/>
      <c r="B113" s="22"/>
      <c r="C113" s="25"/>
      <c r="D113" s="23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</row>
    <row r="114" spans="1:17" x14ac:dyDescent="0.25">
      <c r="A114" s="23"/>
      <c r="B114" s="22"/>
      <c r="C114" s="25"/>
      <c r="D114" s="23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</row>
    <row r="115" spans="1:17" x14ac:dyDescent="0.25">
      <c r="A115" s="23"/>
      <c r="B115" s="22"/>
      <c r="C115" s="25"/>
      <c r="D115" s="23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</row>
    <row r="116" spans="1:17" x14ac:dyDescent="0.25">
      <c r="A116" s="23"/>
      <c r="B116" s="22"/>
      <c r="C116" s="25"/>
      <c r="D116" s="23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</row>
    <row r="117" spans="1:17" x14ac:dyDescent="0.25">
      <c r="A117" s="23"/>
      <c r="B117" s="22"/>
      <c r="C117" s="25"/>
      <c r="D117" s="23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x14ac:dyDescent="0.25">
      <c r="A118" s="23"/>
      <c r="B118" s="22"/>
      <c r="C118" s="171"/>
      <c r="D118" s="23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x14ac:dyDescent="0.25">
      <c r="A119" s="23"/>
      <c r="B119" s="22"/>
      <c r="C119" s="171"/>
      <c r="D119" s="23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x14ac:dyDescent="0.25">
      <c r="A120" s="23"/>
      <c r="B120" s="22"/>
      <c r="C120" s="171"/>
      <c r="D120" s="23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</row>
    <row r="121" spans="1:17" x14ac:dyDescent="0.25"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</row>
    <row r="122" spans="1:17" x14ac:dyDescent="0.25"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</row>
    <row r="123" spans="1:17" x14ac:dyDescent="0.25"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</row>
    <row r="124" spans="1:17" x14ac:dyDescent="0.25"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</row>
    <row r="125" spans="1:17" x14ac:dyDescent="0.25"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</row>
    <row r="126" spans="1:17" x14ac:dyDescent="0.25"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</row>
    <row r="127" spans="1:17" x14ac:dyDescent="0.25"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</row>
    <row r="128" spans="1:17" x14ac:dyDescent="0.25"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</row>
    <row r="129" spans="2:17" x14ac:dyDescent="0.25"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</row>
    <row r="130" spans="2:17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</row>
    <row r="131" spans="2:17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</row>
    <row r="132" spans="2:17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</row>
    <row r="133" spans="2:17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</row>
    <row r="134" spans="2:17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</row>
    <row r="135" spans="2:17" x14ac:dyDescent="0.25"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</row>
    <row r="136" spans="2:17" x14ac:dyDescent="0.25"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</row>
    <row r="137" spans="2:17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</row>
    <row r="138" spans="2:17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</row>
    <row r="139" spans="2:17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</row>
    <row r="140" spans="2:17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</row>
    <row r="141" spans="2:17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</row>
    <row r="142" spans="2:17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</row>
    <row r="143" spans="2:17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</row>
    <row r="144" spans="2:17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</row>
    <row r="145" spans="2:17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</row>
    <row r="146" spans="2:17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</row>
    <row r="147" spans="2:17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</row>
    <row r="148" spans="2:17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</row>
    <row r="149" spans="2:17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</row>
    <row r="150" spans="2:17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</row>
    <row r="151" spans="2:17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</row>
    <row r="152" spans="2:17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</row>
    <row r="153" spans="2:17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</row>
    <row r="154" spans="2:17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</row>
    <row r="155" spans="2:17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</row>
    <row r="156" spans="2:17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</row>
    <row r="157" spans="2:17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</row>
    <row r="158" spans="2:17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</row>
    <row r="159" spans="2:17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</row>
    <row r="160" spans="2:17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</row>
    <row r="161" spans="2:17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</row>
    <row r="162" spans="2:17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</row>
    <row r="163" spans="2:17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</row>
    <row r="164" spans="2:17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</row>
    <row r="165" spans="2:17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</row>
    <row r="166" spans="2:17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</row>
    <row r="167" spans="2:17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</row>
    <row r="168" spans="2:17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</row>
    <row r="169" spans="2:17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</row>
    <row r="170" spans="2:17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</row>
    <row r="171" spans="2:17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</row>
    <row r="172" spans="2:17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</row>
    <row r="173" spans="2:17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</row>
    <row r="174" spans="2:17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</row>
    <row r="175" spans="2:17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</row>
    <row r="176" spans="2:17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</row>
    <row r="177" spans="2:17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</row>
    <row r="178" spans="2:17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</row>
    <row r="179" spans="2:17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</row>
    <row r="180" spans="2:17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</row>
    <row r="181" spans="2:17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</row>
    <row r="182" spans="2:17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</row>
    <row r="183" spans="2:17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</row>
    <row r="184" spans="2:17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</row>
    <row r="185" spans="2:17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</row>
    <row r="186" spans="2:17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</row>
    <row r="187" spans="2:17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</row>
    <row r="188" spans="2:17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</row>
    <row r="189" spans="2:17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</row>
    <row r="190" spans="2:17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</row>
    <row r="191" spans="2:17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</row>
    <row r="192" spans="2:17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</row>
    <row r="193" spans="2:17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</row>
    <row r="194" spans="2:17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</row>
    <row r="195" spans="2:17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</row>
    <row r="196" spans="2:17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</row>
    <row r="197" spans="2:17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</row>
    <row r="198" spans="2:17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</row>
    <row r="199" spans="2:17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</row>
    <row r="200" spans="2:17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</row>
    <row r="201" spans="2:17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</row>
    <row r="202" spans="2:17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</row>
    <row r="203" spans="2:17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</row>
    <row r="204" spans="2:17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</row>
    <row r="205" spans="2:17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</row>
    <row r="206" spans="2:17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</row>
    <row r="207" spans="2:17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</row>
    <row r="208" spans="2:17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</row>
    <row r="209" spans="2:17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</row>
    <row r="210" spans="2:17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</row>
    <row r="211" spans="2:17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</row>
    <row r="212" spans="2:17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</row>
    <row r="213" spans="2:17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</row>
    <row r="214" spans="2:17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</row>
    <row r="215" spans="2:17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</row>
    <row r="216" spans="2:17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</row>
    <row r="217" spans="2:17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</row>
    <row r="218" spans="2:17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</row>
    <row r="219" spans="2:17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</row>
    <row r="220" spans="2:17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</row>
    <row r="221" spans="2:17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</row>
    <row r="222" spans="2:17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</row>
    <row r="223" spans="2:17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</row>
    <row r="224" spans="2:17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</row>
    <row r="225" spans="2:17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</row>
    <row r="226" spans="2:17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</row>
    <row r="227" spans="2:17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</row>
    <row r="228" spans="2:17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</row>
    <row r="229" spans="2:17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</row>
    <row r="230" spans="2:17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</row>
    <row r="231" spans="2:17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</row>
    <row r="232" spans="2:17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</row>
    <row r="233" spans="2:17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</row>
    <row r="234" spans="2:17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</row>
    <row r="235" spans="2:17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</row>
    <row r="236" spans="2:17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</row>
    <row r="237" spans="2:17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</row>
    <row r="238" spans="2:17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</row>
    <row r="239" spans="2:17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</row>
    <row r="240" spans="2:17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</row>
    <row r="241" spans="2:17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</row>
    <row r="242" spans="2:17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</row>
    <row r="243" spans="2:17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</row>
    <row r="244" spans="2:17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</row>
    <row r="245" spans="2:17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</row>
    <row r="246" spans="2:17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</row>
    <row r="247" spans="2:17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</row>
    <row r="248" spans="2:17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</row>
    <row r="249" spans="2:17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</row>
    <row r="250" spans="2:17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</row>
    <row r="251" spans="2:17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</row>
    <row r="252" spans="2:17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</row>
    <row r="253" spans="2:17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</row>
    <row r="254" spans="2:17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</row>
    <row r="255" spans="2:17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</row>
    <row r="256" spans="2:17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</row>
    <row r="257" spans="2:17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</row>
    <row r="258" spans="2:17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</row>
    <row r="259" spans="2:17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</row>
    <row r="260" spans="2:17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</row>
    <row r="261" spans="2:17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</row>
    <row r="262" spans="2:17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</row>
    <row r="263" spans="2:17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</row>
    <row r="264" spans="2:17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</row>
    <row r="265" spans="2:17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</row>
    <row r="266" spans="2:17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</row>
    <row r="267" spans="2:17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</row>
    <row r="268" spans="2:17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</row>
    <row r="269" spans="2:17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</row>
    <row r="270" spans="2:17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</row>
    <row r="271" spans="2:17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</row>
    <row r="272" spans="2:17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</row>
    <row r="273" spans="2:17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</row>
    <row r="274" spans="2:17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</row>
    <row r="275" spans="2:17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</row>
    <row r="276" spans="2:17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</row>
    <row r="277" spans="2:17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</row>
    <row r="278" spans="2:17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</row>
    <row r="279" spans="2:17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</row>
    <row r="280" spans="2:17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</row>
    <row r="281" spans="2:17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</row>
    <row r="282" spans="2:17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</row>
    <row r="283" spans="2:17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</row>
    <row r="284" spans="2:17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</row>
    <row r="285" spans="2:17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</row>
    <row r="286" spans="2:17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</row>
    <row r="287" spans="2:17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</row>
    <row r="288" spans="2:17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</row>
    <row r="289" spans="2:17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</row>
    <row r="290" spans="2:17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</row>
    <row r="291" spans="2:17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</row>
    <row r="292" spans="2:17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</row>
    <row r="293" spans="2:17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</row>
    <row r="294" spans="2:17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</row>
    <row r="295" spans="2:17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</row>
    <row r="296" spans="2:17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</row>
    <row r="297" spans="2:17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</row>
    <row r="298" spans="2:17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</row>
    <row r="299" spans="2:17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</row>
    <row r="300" spans="2:17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</row>
    <row r="301" spans="2:17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</row>
    <row r="302" spans="2:17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</row>
    <row r="303" spans="2:17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</row>
    <row r="304" spans="2:17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</row>
    <row r="305" spans="2:17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</row>
    <row r="306" spans="2:17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</row>
    <row r="307" spans="2:17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</row>
    <row r="308" spans="2:17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</row>
    <row r="309" spans="2:17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</row>
    <row r="310" spans="2:17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</row>
    <row r="311" spans="2:17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</row>
    <row r="312" spans="2:17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</row>
    <row r="313" spans="2:17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</row>
    <row r="314" spans="2:17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</row>
    <row r="315" spans="2:17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</row>
    <row r="316" spans="2:17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</row>
    <row r="317" spans="2:17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</row>
    <row r="318" spans="2:17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</row>
    <row r="319" spans="2:17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</row>
    <row r="320" spans="2:17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</row>
    <row r="321" spans="2:17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</row>
    <row r="322" spans="2:17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</row>
    <row r="323" spans="2:17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</row>
    <row r="324" spans="2:17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</row>
    <row r="325" spans="2:17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</row>
    <row r="326" spans="2:17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</row>
    <row r="327" spans="2:17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</row>
    <row r="328" spans="2:17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</row>
    <row r="329" spans="2:17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</row>
    <row r="330" spans="2:17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</row>
    <row r="331" spans="2:17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</row>
    <row r="332" spans="2:17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</row>
    <row r="333" spans="2:17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</row>
    <row r="334" spans="2:17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</row>
    <row r="335" spans="2:17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</row>
    <row r="336" spans="2:17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</row>
    <row r="337" spans="2:17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</row>
    <row r="338" spans="2:17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</row>
    <row r="339" spans="2:17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</row>
    <row r="340" spans="2:17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</row>
    <row r="341" spans="2:17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</row>
    <row r="342" spans="2:17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</row>
    <row r="343" spans="2:17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</row>
    <row r="344" spans="2:17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</row>
    <row r="345" spans="2:17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</row>
    <row r="346" spans="2:17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</row>
    <row r="347" spans="2:17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</row>
    <row r="348" spans="2:17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</row>
    <row r="349" spans="2:17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</row>
    <row r="350" spans="2:17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</row>
    <row r="351" spans="2:17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</row>
    <row r="352" spans="2:17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</row>
    <row r="353" spans="2:17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</row>
    <row r="354" spans="2:17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</row>
    <row r="355" spans="2:17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</row>
    <row r="356" spans="2:17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</row>
    <row r="357" spans="2:17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</row>
    <row r="358" spans="2:17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</row>
    <row r="359" spans="2:17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</row>
    <row r="360" spans="2:17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</row>
    <row r="361" spans="2:17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</row>
    <row r="362" spans="2:17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</row>
    <row r="363" spans="2:17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</row>
    <row r="364" spans="2:17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</row>
    <row r="365" spans="2:17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</row>
    <row r="366" spans="2:17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</row>
    <row r="367" spans="2:17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</row>
    <row r="368" spans="2:17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</row>
    <row r="369" spans="2:17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</row>
    <row r="370" spans="2:17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</row>
    <row r="371" spans="2:17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</row>
    <row r="372" spans="2:17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</row>
    <row r="373" spans="2:17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</row>
    <row r="374" spans="2:17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</row>
    <row r="375" spans="2:17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</row>
    <row r="376" spans="2:17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</row>
    <row r="377" spans="2:17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</row>
    <row r="378" spans="2:17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</row>
    <row r="379" spans="2:17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</row>
    <row r="380" spans="2:17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</row>
    <row r="381" spans="2:17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</row>
    <row r="382" spans="2:17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</row>
    <row r="383" spans="2:17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</row>
    <row r="384" spans="2:17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</row>
    <row r="385" spans="2:17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</row>
    <row r="386" spans="2:17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</row>
    <row r="387" spans="2:17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</row>
    <row r="388" spans="2:17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</row>
    <row r="389" spans="2:17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</row>
    <row r="390" spans="2:17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</row>
    <row r="391" spans="2:17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</row>
    <row r="392" spans="2:17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</row>
    <row r="393" spans="2:17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</row>
    <row r="394" spans="2:17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</row>
    <row r="395" spans="2:17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</row>
    <row r="396" spans="2:17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</row>
    <row r="397" spans="2:17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</row>
    <row r="398" spans="2:17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</row>
    <row r="399" spans="2:17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</row>
    <row r="400" spans="2:17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</row>
    <row r="401" spans="2:17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</row>
    <row r="402" spans="2:17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</row>
    <row r="403" spans="2:17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</row>
    <row r="404" spans="2:17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</row>
    <row r="405" spans="2:17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</row>
    <row r="406" spans="2:17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</row>
    <row r="407" spans="2:17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</row>
    <row r="408" spans="2:17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</row>
    <row r="409" spans="2:17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</row>
    <row r="410" spans="2:17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</row>
    <row r="411" spans="2:17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</row>
    <row r="412" spans="2:17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</row>
    <row r="413" spans="2:17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</row>
    <row r="414" spans="2:17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</row>
    <row r="415" spans="2:17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</row>
    <row r="416" spans="2:17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</row>
    <row r="417" spans="2:17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</row>
    <row r="418" spans="2:17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</row>
    <row r="419" spans="2:17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</row>
    <row r="420" spans="2:17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</row>
    <row r="421" spans="2:17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</row>
    <row r="422" spans="2:17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</row>
    <row r="423" spans="2:17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</row>
    <row r="424" spans="2:17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</row>
    <row r="425" spans="2:17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</row>
    <row r="426" spans="2:17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</row>
    <row r="427" spans="2:17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</row>
    <row r="428" spans="2:17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</row>
    <row r="429" spans="2:17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</row>
    <row r="430" spans="2:17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</row>
    <row r="431" spans="2:17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</row>
    <row r="432" spans="2:17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</row>
    <row r="433" spans="2:17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</row>
    <row r="434" spans="2:17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</row>
    <row r="435" spans="2:17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</row>
    <row r="436" spans="2:17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</row>
    <row r="437" spans="2:17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</row>
    <row r="438" spans="2:17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</row>
    <row r="439" spans="2:17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</row>
    <row r="440" spans="2:17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</row>
    <row r="441" spans="2:17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</row>
    <row r="442" spans="2:17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</row>
    <row r="443" spans="2:17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</row>
    <row r="444" spans="2:17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</row>
    <row r="445" spans="2:17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</row>
    <row r="446" spans="2:17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</row>
    <row r="447" spans="2:17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</row>
    <row r="448" spans="2:17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</row>
    <row r="449" spans="2:17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</row>
    <row r="450" spans="2:17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</row>
    <row r="451" spans="2:17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</row>
    <row r="452" spans="2:17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</row>
    <row r="453" spans="2:17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</row>
    <row r="454" spans="2:17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</row>
    <row r="455" spans="2:17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</row>
    <row r="456" spans="2:17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</row>
    <row r="457" spans="2:17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</row>
    <row r="458" spans="2:17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</row>
    <row r="459" spans="2:17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</row>
    <row r="460" spans="2:17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</row>
    <row r="461" spans="2:17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</row>
    <row r="462" spans="2:17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</row>
    <row r="463" spans="2:17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</row>
    <row r="464" spans="2:17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</row>
    <row r="465" spans="2:17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</row>
    <row r="466" spans="2:17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</row>
    <row r="467" spans="2:17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</row>
    <row r="468" spans="2:17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</row>
    <row r="469" spans="2:17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</row>
    <row r="470" spans="2:17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</row>
    <row r="471" spans="2:17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</row>
    <row r="472" spans="2:17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</row>
    <row r="473" spans="2:17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</row>
    <row r="474" spans="2:17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</row>
    <row r="475" spans="2:17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</row>
    <row r="476" spans="2:17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</row>
    <row r="477" spans="2:17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</row>
    <row r="478" spans="2:17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</row>
    <row r="479" spans="2:17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</row>
    <row r="480" spans="2:17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</row>
    <row r="481" spans="2:17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</row>
    <row r="482" spans="2:17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</row>
    <row r="483" spans="2:17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</row>
    <row r="484" spans="2:17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</row>
    <row r="485" spans="2:17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</row>
    <row r="486" spans="2:17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</row>
    <row r="487" spans="2:17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</row>
    <row r="488" spans="2:17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</row>
    <row r="489" spans="2:17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</row>
    <row r="490" spans="2:17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</row>
    <row r="491" spans="2:17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</row>
    <row r="492" spans="2:17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</row>
    <row r="493" spans="2:17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</row>
    <row r="494" spans="2:17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</row>
    <row r="495" spans="2:17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</row>
    <row r="496" spans="2:17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</row>
    <row r="497" spans="2:17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</row>
    <row r="498" spans="2:17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</row>
    <row r="499" spans="2:17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</row>
    <row r="500" spans="2:17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</row>
    <row r="501" spans="2:17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</row>
    <row r="502" spans="2:17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</row>
    <row r="503" spans="2:17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</row>
    <row r="504" spans="2:17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</row>
    <row r="505" spans="2:17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</row>
    <row r="506" spans="2:17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</row>
    <row r="507" spans="2:17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</row>
    <row r="508" spans="2:17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</row>
    <row r="509" spans="2:17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</row>
    <row r="510" spans="2:17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</row>
    <row r="511" spans="2:17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</row>
    <row r="512" spans="2:17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</row>
    <row r="513" spans="2:17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</row>
    <row r="514" spans="2:17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</row>
    <row r="515" spans="2:17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</row>
    <row r="516" spans="2:17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</row>
    <row r="517" spans="2:17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</row>
    <row r="518" spans="2:17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</row>
    <row r="519" spans="2:17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</row>
    <row r="520" spans="2:17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</row>
    <row r="521" spans="2:17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</row>
    <row r="522" spans="2:17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</row>
    <row r="523" spans="2:17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</row>
    <row r="524" spans="2:17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</row>
    <row r="525" spans="2:17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</row>
    <row r="526" spans="2:17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</row>
    <row r="527" spans="2:17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</row>
    <row r="528" spans="2:17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</row>
    <row r="529" spans="2:17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</row>
    <row r="530" spans="2:17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</row>
    <row r="531" spans="2:17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</row>
    <row r="532" spans="2:17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</row>
    <row r="533" spans="2:17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</row>
    <row r="534" spans="2:17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</row>
    <row r="535" spans="2:17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</row>
    <row r="536" spans="2:17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</row>
    <row r="537" spans="2:17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</row>
    <row r="538" spans="2:17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</row>
    <row r="539" spans="2:17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</row>
    <row r="540" spans="2:17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</row>
    <row r="541" spans="2:17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</row>
    <row r="542" spans="2:17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</row>
    <row r="543" spans="2:17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</row>
    <row r="544" spans="2:17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</row>
    <row r="545" spans="2:17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</row>
    <row r="546" spans="2:17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</row>
    <row r="547" spans="2:17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</row>
    <row r="548" spans="2:17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</row>
    <row r="549" spans="2:17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</row>
    <row r="550" spans="2:17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</row>
    <row r="551" spans="2:17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</row>
    <row r="552" spans="2:17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</row>
    <row r="553" spans="2:17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</row>
    <row r="554" spans="2:17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</row>
    <row r="555" spans="2:17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</row>
    <row r="556" spans="2:17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</row>
    <row r="557" spans="2:17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</row>
    <row r="558" spans="2:17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</row>
    <row r="559" spans="2:17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</row>
    <row r="560" spans="2:17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</row>
    <row r="561" spans="2:17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</row>
    <row r="562" spans="2:17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</row>
    <row r="563" spans="2:17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</row>
    <row r="564" spans="2:17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</row>
    <row r="565" spans="2:17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</row>
    <row r="566" spans="2:17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</row>
    <row r="567" spans="2:17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</row>
    <row r="568" spans="2:17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</row>
    <row r="569" spans="2:17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</row>
    <row r="570" spans="2:17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</row>
    <row r="571" spans="2:17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</row>
    <row r="572" spans="2:17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</row>
    <row r="573" spans="2:17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</row>
    <row r="574" spans="2:17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</row>
    <row r="575" spans="2:17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</row>
    <row r="576" spans="2:17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</row>
    <row r="577" spans="2:17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</row>
    <row r="578" spans="2:17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</row>
    <row r="579" spans="2:17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</row>
    <row r="580" spans="2:17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</row>
    <row r="581" spans="2:17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</row>
    <row r="582" spans="2:17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</row>
    <row r="583" spans="2:17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</row>
    <row r="584" spans="2:17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</row>
    <row r="585" spans="2:17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</row>
    <row r="586" spans="2:17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</row>
    <row r="587" spans="2:17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</row>
    <row r="588" spans="2:17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</row>
    <row r="589" spans="2:17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</row>
    <row r="590" spans="2:17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</row>
    <row r="591" spans="2:17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</row>
    <row r="592" spans="2:17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</row>
    <row r="593" spans="2:17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</row>
    <row r="594" spans="2:17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</row>
    <row r="595" spans="2:17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</row>
    <row r="596" spans="2:17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</row>
    <row r="597" spans="2:17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</row>
    <row r="598" spans="2:17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</row>
    <row r="599" spans="2:17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</row>
    <row r="600" spans="2:17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</row>
    <row r="601" spans="2:17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</row>
    <row r="602" spans="2:17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</row>
    <row r="603" spans="2:17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</row>
    <row r="604" spans="2:17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</row>
    <row r="605" spans="2:17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</row>
    <row r="606" spans="2:17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</row>
    <row r="607" spans="2:17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</row>
    <row r="608" spans="2:17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</row>
    <row r="609" spans="2:17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</row>
    <row r="610" spans="2:17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</row>
    <row r="611" spans="2:17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</row>
    <row r="612" spans="2:17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</row>
    <row r="613" spans="2:17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</row>
    <row r="614" spans="2:17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</row>
    <row r="615" spans="2:17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</row>
    <row r="616" spans="2:17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</row>
    <row r="617" spans="2:17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</row>
    <row r="618" spans="2:17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</row>
    <row r="619" spans="2:17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</row>
    <row r="620" spans="2:17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</row>
    <row r="621" spans="2:17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</row>
    <row r="622" spans="2:17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</row>
    <row r="623" spans="2:17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</row>
    <row r="624" spans="2:17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</row>
    <row r="625" spans="2:17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</row>
    <row r="626" spans="2:17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</row>
    <row r="627" spans="2:17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</row>
    <row r="628" spans="2:17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</row>
    <row r="629" spans="2:17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</row>
    <row r="630" spans="2:17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</row>
    <row r="631" spans="2:17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</row>
    <row r="632" spans="2:17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</row>
    <row r="633" spans="2:17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</row>
    <row r="634" spans="2:17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</row>
    <row r="635" spans="2:17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</row>
    <row r="636" spans="2:17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</row>
    <row r="637" spans="2:17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</row>
    <row r="638" spans="2:17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</row>
    <row r="639" spans="2:17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</row>
    <row r="640" spans="2:17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</row>
    <row r="641" spans="2:17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</row>
    <row r="642" spans="2:17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</row>
    <row r="643" spans="2:17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</row>
    <row r="644" spans="2:17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</row>
    <row r="645" spans="2:17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</row>
    <row r="646" spans="2:17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</row>
    <row r="647" spans="2:17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</row>
    <row r="648" spans="2:17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</row>
    <row r="649" spans="2:17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</row>
    <row r="650" spans="2:17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</row>
    <row r="651" spans="2:17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</row>
    <row r="652" spans="2:17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</row>
    <row r="653" spans="2:17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</row>
    <row r="654" spans="2:17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</row>
    <row r="655" spans="2:17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</row>
    <row r="656" spans="2:17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</row>
    <row r="657" spans="2:17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</row>
    <row r="658" spans="2:17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</row>
    <row r="659" spans="2:17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</row>
    <row r="660" spans="2:17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</row>
    <row r="661" spans="2:17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</row>
    <row r="662" spans="2:17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</row>
    <row r="663" spans="2:17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</row>
    <row r="664" spans="2:17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</row>
    <row r="665" spans="2:17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</row>
    <row r="666" spans="2:17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</row>
    <row r="667" spans="2:17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</row>
    <row r="668" spans="2:17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</row>
    <row r="669" spans="2:17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</row>
    <row r="670" spans="2:17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</row>
    <row r="671" spans="2:17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</row>
    <row r="672" spans="2:17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</row>
    <row r="673" spans="2:17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</row>
    <row r="674" spans="2:17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</row>
    <row r="675" spans="2:17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</row>
    <row r="676" spans="2:17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</row>
    <row r="677" spans="2:17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</row>
    <row r="678" spans="2:17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</row>
    <row r="679" spans="2:17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</row>
    <row r="680" spans="2:17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</row>
    <row r="681" spans="2:17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</row>
    <row r="682" spans="2:17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</row>
    <row r="683" spans="2:17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</row>
    <row r="684" spans="2:17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</row>
    <row r="685" spans="2:17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</row>
    <row r="686" spans="2:17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</row>
    <row r="687" spans="2:17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</row>
    <row r="688" spans="2:17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</row>
    <row r="689" spans="2:17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</row>
    <row r="690" spans="2:17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</row>
    <row r="691" spans="2:17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</row>
    <row r="692" spans="2:17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</row>
    <row r="693" spans="2:17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</row>
    <row r="694" spans="2:17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</row>
    <row r="695" spans="2:17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</row>
    <row r="696" spans="2:17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</row>
    <row r="697" spans="2:17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</row>
    <row r="698" spans="2:17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</row>
    <row r="699" spans="2:17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</row>
    <row r="700" spans="2:17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</row>
    <row r="701" spans="2:17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</row>
    <row r="702" spans="2:17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</row>
    <row r="703" spans="2:17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</row>
    <row r="704" spans="2:17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</row>
    <row r="705" spans="2:17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</row>
    <row r="706" spans="2:17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</row>
    <row r="707" spans="2:17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</row>
    <row r="708" spans="2:17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</row>
    <row r="709" spans="2:17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</row>
    <row r="710" spans="2:17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</row>
    <row r="711" spans="2:17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</row>
    <row r="712" spans="2:17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</row>
    <row r="713" spans="2:17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</row>
    <row r="714" spans="2:17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</row>
    <row r="715" spans="2:17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</row>
    <row r="716" spans="2:17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</row>
    <row r="717" spans="2:17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</row>
    <row r="718" spans="2:17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</row>
    <row r="719" spans="2:17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</row>
    <row r="720" spans="2:17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</row>
    <row r="721" spans="2:17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</row>
    <row r="722" spans="2:17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</row>
    <row r="723" spans="2:17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</row>
    <row r="724" spans="2:17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</row>
    <row r="725" spans="2:17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</row>
    <row r="726" spans="2:17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</row>
    <row r="727" spans="2:17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</row>
    <row r="728" spans="2:17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</row>
    <row r="729" spans="2:17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</row>
    <row r="730" spans="2:17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</row>
    <row r="731" spans="2:17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</row>
    <row r="732" spans="2:17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</row>
    <row r="733" spans="2:17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</row>
    <row r="734" spans="2:17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</row>
    <row r="735" spans="2:17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</row>
    <row r="736" spans="2:17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</row>
    <row r="737" spans="2:17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</row>
    <row r="738" spans="2:17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</row>
    <row r="739" spans="2:17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</row>
    <row r="740" spans="2:17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</row>
    <row r="741" spans="2:17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</row>
    <row r="742" spans="2:17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</row>
    <row r="743" spans="2:17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</row>
    <row r="744" spans="2:17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</row>
    <row r="745" spans="2:17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</row>
    <row r="746" spans="2:17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</row>
    <row r="747" spans="2:17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</row>
    <row r="748" spans="2:17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</row>
    <row r="749" spans="2:17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</row>
    <row r="750" spans="2:17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</row>
    <row r="751" spans="2:17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</row>
    <row r="752" spans="2:17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</row>
    <row r="753" spans="2:17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</row>
    <row r="754" spans="2:17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</row>
    <row r="755" spans="2:17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</row>
    <row r="756" spans="2:17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</row>
    <row r="757" spans="2:17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</row>
    <row r="758" spans="2:17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</row>
    <row r="759" spans="2:17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</row>
    <row r="760" spans="2:17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</row>
    <row r="761" spans="2:17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</row>
    <row r="762" spans="2:17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</row>
    <row r="763" spans="2:17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</row>
    <row r="764" spans="2:17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</row>
    <row r="765" spans="2:17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</row>
    <row r="766" spans="2:17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</row>
    <row r="767" spans="2:17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</row>
    <row r="768" spans="2:17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</row>
    <row r="769" spans="2:17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</row>
    <row r="770" spans="2:17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</row>
    <row r="771" spans="2:17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</row>
    <row r="772" spans="2:17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</row>
    <row r="773" spans="2:17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</row>
    <row r="774" spans="2:17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</row>
    <row r="775" spans="2:17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</row>
    <row r="776" spans="2:17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</row>
    <row r="777" spans="2:17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</row>
    <row r="778" spans="2:17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</row>
    <row r="779" spans="2:17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</row>
    <row r="780" spans="2:17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</row>
    <row r="781" spans="2:17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</row>
    <row r="782" spans="2:17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</row>
    <row r="783" spans="2:17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</row>
    <row r="784" spans="2:17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</row>
  </sheetData>
  <phoneticPr fontId="0" type="noConversion"/>
  <pageMargins left="0.5" right="0.5" top="1" bottom="1" header="0.5" footer="0.5"/>
  <pageSetup scale="34" orientation="landscape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tabColor indexed="22"/>
    <pageSetUpPr fitToPage="1"/>
  </sheetPr>
  <dimension ref="A1:L907"/>
  <sheetViews>
    <sheetView zoomScale="85" zoomScaleNormal="85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3.7109375" style="3" bestFit="1" customWidth="1"/>
    <col min="2" max="2" width="15.7109375" style="239" customWidth="1"/>
    <col min="3" max="4" width="15.85546875" style="3" bestFit="1" customWidth="1"/>
    <col min="5" max="5" width="17" style="4" bestFit="1" customWidth="1"/>
    <col min="6" max="6" width="16" style="4" bestFit="1" customWidth="1"/>
    <col min="7" max="16384" width="13.7109375" style="3"/>
  </cols>
  <sheetData>
    <row r="1" spans="1:6" s="23" customFormat="1" x14ac:dyDescent="0.25">
      <c r="A1" s="23" t="s">
        <v>384</v>
      </c>
      <c r="B1" s="194" t="s">
        <v>105</v>
      </c>
      <c r="C1" s="23" t="s">
        <v>106</v>
      </c>
      <c r="D1" s="23" t="s">
        <v>107</v>
      </c>
      <c r="E1" s="24" t="s">
        <v>210</v>
      </c>
      <c r="F1" s="24" t="s">
        <v>5</v>
      </c>
    </row>
    <row r="2" spans="1:6" s="23" customFormat="1" x14ac:dyDescent="0.25">
      <c r="A2" s="23" t="s">
        <v>385</v>
      </c>
      <c r="B2" s="235">
        <v>39417</v>
      </c>
      <c r="C2" s="22">
        <v>43070</v>
      </c>
      <c r="D2" s="22">
        <v>42887</v>
      </c>
      <c r="E2" s="12">
        <v>48000</v>
      </c>
      <c r="F2" s="24"/>
    </row>
    <row r="3" spans="1:6" s="23" customFormat="1" x14ac:dyDescent="0.25">
      <c r="A3" s="23" t="s">
        <v>390</v>
      </c>
      <c r="B3" s="194" t="s">
        <v>303</v>
      </c>
      <c r="C3" s="23" t="s">
        <v>304</v>
      </c>
      <c r="D3" s="23" t="s">
        <v>305</v>
      </c>
      <c r="E3" s="24" t="s">
        <v>306</v>
      </c>
      <c r="F3" s="24"/>
    </row>
    <row r="4" spans="1:6" s="23" customFormat="1" x14ac:dyDescent="0.25">
      <c r="A4" s="28" t="s">
        <v>386</v>
      </c>
      <c r="B4" s="306">
        <v>6.9400000000000003E-2</v>
      </c>
      <c r="C4" s="210">
        <v>7.2599999999999998E-2</v>
      </c>
      <c r="D4" s="210">
        <v>5.45E-2</v>
      </c>
      <c r="E4" s="211">
        <v>6.0699999999999997E-2</v>
      </c>
      <c r="F4" s="29"/>
    </row>
    <row r="5" spans="1:6" s="23" customFormat="1" x14ac:dyDescent="0.25">
      <c r="B5" s="237"/>
      <c r="C5" s="25"/>
      <c r="D5" s="25"/>
      <c r="E5" s="26"/>
      <c r="F5" s="24"/>
    </row>
    <row r="6" spans="1:6" x14ac:dyDescent="0.25">
      <c r="A6" s="3" t="s">
        <v>108</v>
      </c>
      <c r="B6" s="241">
        <v>1800000</v>
      </c>
      <c r="C6" s="165">
        <v>3000000</v>
      </c>
      <c r="D6" s="165">
        <v>3455000</v>
      </c>
      <c r="E6" s="181">
        <v>17205000</v>
      </c>
      <c r="F6" s="186">
        <f>SUM(B6:E6)</f>
        <v>25460000</v>
      </c>
    </row>
    <row r="7" spans="1:6" hidden="1" x14ac:dyDescent="0.25">
      <c r="A7" s="3" t="s">
        <v>109</v>
      </c>
      <c r="B7" s="299"/>
      <c r="C7" s="31"/>
      <c r="D7" s="31"/>
      <c r="E7" s="32"/>
      <c r="F7" s="186"/>
    </row>
    <row r="8" spans="1:6" x14ac:dyDescent="0.25">
      <c r="B8" s="299"/>
      <c r="C8" s="31"/>
      <c r="D8" s="31"/>
      <c r="E8" s="32"/>
      <c r="F8" s="186"/>
    </row>
    <row r="9" spans="1:6" x14ac:dyDescent="0.25">
      <c r="A9" s="3" t="s">
        <v>382</v>
      </c>
      <c r="B9" s="299">
        <v>975000</v>
      </c>
      <c r="C9" s="31">
        <v>2950000</v>
      </c>
      <c r="D9" s="31">
        <v>0</v>
      </c>
      <c r="E9" s="32">
        <v>16190000</v>
      </c>
      <c r="F9" s="186">
        <f>SUM(B9:E9)</f>
        <v>20115000</v>
      </c>
    </row>
    <row r="10" spans="1:6" x14ac:dyDescent="0.25">
      <c r="A10" s="224"/>
      <c r="B10" s="299"/>
      <c r="C10" s="31"/>
      <c r="D10" s="31"/>
      <c r="E10" s="32"/>
      <c r="F10" s="186"/>
    </row>
    <row r="11" spans="1:6" x14ac:dyDescent="0.25">
      <c r="A11" s="297" t="s">
        <v>78</v>
      </c>
      <c r="B11" s="299"/>
      <c r="C11" s="31"/>
      <c r="D11" s="31"/>
      <c r="E11" s="32"/>
      <c r="F11" s="186"/>
    </row>
    <row r="12" spans="1:6" x14ac:dyDescent="0.25">
      <c r="A12" s="297"/>
      <c r="B12" s="299"/>
      <c r="C12" s="31"/>
      <c r="D12" s="31"/>
      <c r="E12" s="32"/>
      <c r="F12" s="186"/>
    </row>
    <row r="13" spans="1:6" x14ac:dyDescent="0.25">
      <c r="A13" s="224">
        <v>37591</v>
      </c>
      <c r="B13" s="299">
        <v>515000</v>
      </c>
      <c r="C13" s="31">
        <v>200000</v>
      </c>
      <c r="D13" s="31">
        <v>0</v>
      </c>
      <c r="E13" s="32">
        <v>2940000</v>
      </c>
      <c r="F13" s="186">
        <f t="shared" ref="F13:F54" si="0">SUM(B13:E13)</f>
        <v>3655000</v>
      </c>
    </row>
    <row r="14" spans="1:6" x14ac:dyDescent="0.25">
      <c r="A14" s="224">
        <v>37773</v>
      </c>
      <c r="B14" s="299">
        <v>460000</v>
      </c>
      <c r="C14" s="31">
        <v>580000</v>
      </c>
      <c r="D14" s="31">
        <v>0</v>
      </c>
      <c r="E14" s="32">
        <v>2900000</v>
      </c>
      <c r="F14" s="186">
        <f t="shared" si="0"/>
        <v>3940000</v>
      </c>
    </row>
    <row r="15" spans="1:6" x14ac:dyDescent="0.25">
      <c r="A15" s="224">
        <v>37956</v>
      </c>
      <c r="B15" s="299">
        <v>0</v>
      </c>
      <c r="C15" s="31">
        <v>605000</v>
      </c>
      <c r="D15" s="31">
        <v>0</v>
      </c>
      <c r="E15" s="32">
        <v>2880000</v>
      </c>
      <c r="F15" s="186">
        <f t="shared" si="0"/>
        <v>3485000</v>
      </c>
    </row>
    <row r="16" spans="1:6" x14ac:dyDescent="0.25">
      <c r="A16" s="224">
        <v>38139</v>
      </c>
      <c r="B16" s="299">
        <v>0</v>
      </c>
      <c r="C16" s="31">
        <v>315000</v>
      </c>
      <c r="D16" s="31">
        <v>0</v>
      </c>
      <c r="E16" s="32">
        <v>1510000</v>
      </c>
      <c r="F16" s="186">
        <f t="shared" si="0"/>
        <v>1825000</v>
      </c>
    </row>
    <row r="17" spans="1:6" x14ac:dyDescent="0.25">
      <c r="A17" s="224">
        <v>38322</v>
      </c>
      <c r="B17" s="299">
        <v>0</v>
      </c>
      <c r="C17" s="31">
        <v>210000</v>
      </c>
      <c r="D17" s="31">
        <v>0</v>
      </c>
      <c r="E17" s="32">
        <v>915000</v>
      </c>
      <c r="F17" s="186">
        <f>SUM(B17:E17)</f>
        <v>1125000</v>
      </c>
    </row>
    <row r="18" spans="1:6" x14ac:dyDescent="0.25">
      <c r="A18" s="224">
        <v>38504</v>
      </c>
      <c r="B18" s="299">
        <v>0</v>
      </c>
      <c r="C18" s="31">
        <v>435000</v>
      </c>
      <c r="D18" s="31">
        <v>0</v>
      </c>
      <c r="E18" s="32">
        <v>575000</v>
      </c>
      <c r="F18" s="186">
        <f>SUM(B18:E18)</f>
        <v>1010000</v>
      </c>
    </row>
    <row r="19" spans="1:6" x14ac:dyDescent="0.25">
      <c r="A19" s="224">
        <v>38687</v>
      </c>
      <c r="B19" s="299">
        <v>0</v>
      </c>
      <c r="C19" s="31">
        <v>480000</v>
      </c>
      <c r="D19" s="31">
        <v>0</v>
      </c>
      <c r="E19" s="32">
        <v>640000</v>
      </c>
      <c r="F19" s="186">
        <f>SUM(B19:E19)</f>
        <v>1120000</v>
      </c>
    </row>
    <row r="20" spans="1:6" x14ac:dyDescent="0.25">
      <c r="A20" s="224">
        <v>38869</v>
      </c>
      <c r="B20" s="299">
        <v>0</v>
      </c>
      <c r="C20" s="31">
        <v>125000</v>
      </c>
      <c r="D20" s="31">
        <v>0</v>
      </c>
      <c r="E20" s="32">
        <v>500000</v>
      </c>
      <c r="F20" s="186">
        <f>SUM(B20:E20)</f>
        <v>625000</v>
      </c>
    </row>
    <row r="21" spans="1:6" x14ac:dyDescent="0.25">
      <c r="A21" s="224">
        <v>39052</v>
      </c>
      <c r="B21" s="299">
        <v>0</v>
      </c>
      <c r="C21" s="31">
        <v>0</v>
      </c>
      <c r="D21" s="31">
        <v>0</v>
      </c>
      <c r="E21" s="32">
        <v>450000</v>
      </c>
      <c r="F21" s="186">
        <f>SUM(B21:E21)</f>
        <v>450000</v>
      </c>
    </row>
    <row r="22" spans="1:6" x14ac:dyDescent="0.25">
      <c r="A22" s="224">
        <v>39234</v>
      </c>
      <c r="B22" s="299">
        <v>0</v>
      </c>
      <c r="C22" s="31">
        <v>0</v>
      </c>
      <c r="D22" s="31">
        <v>0</v>
      </c>
      <c r="E22" s="32">
        <v>365000</v>
      </c>
      <c r="F22" s="186">
        <f t="shared" si="0"/>
        <v>365000</v>
      </c>
    </row>
    <row r="23" spans="1:6" x14ac:dyDescent="0.25">
      <c r="A23" s="224">
        <v>39264</v>
      </c>
      <c r="B23" s="299">
        <v>0</v>
      </c>
      <c r="C23" s="31">
        <v>0</v>
      </c>
      <c r="D23" s="31">
        <v>0</v>
      </c>
      <c r="E23" s="32">
        <v>0</v>
      </c>
      <c r="F23" s="186">
        <f t="shared" si="0"/>
        <v>0</v>
      </c>
    </row>
    <row r="24" spans="1:6" x14ac:dyDescent="0.25">
      <c r="A24" s="224">
        <v>39295</v>
      </c>
      <c r="B24" s="299">
        <v>0</v>
      </c>
      <c r="C24" s="31">
        <v>0</v>
      </c>
      <c r="D24" s="31">
        <v>0</v>
      </c>
      <c r="E24" s="32">
        <v>0</v>
      </c>
      <c r="F24" s="186">
        <f t="shared" si="0"/>
        <v>0</v>
      </c>
    </row>
    <row r="25" spans="1:6" x14ac:dyDescent="0.25">
      <c r="A25" s="224">
        <v>39326</v>
      </c>
      <c r="B25" s="299">
        <v>0</v>
      </c>
      <c r="C25" s="31">
        <v>0</v>
      </c>
      <c r="D25" s="31">
        <v>0</v>
      </c>
      <c r="E25" s="32">
        <v>0</v>
      </c>
      <c r="F25" s="186">
        <f t="shared" si="0"/>
        <v>0</v>
      </c>
    </row>
    <row r="26" spans="1:6" x14ac:dyDescent="0.25">
      <c r="A26" s="224">
        <v>39356</v>
      </c>
      <c r="B26" s="299">
        <v>0</v>
      </c>
      <c r="C26" s="31">
        <v>0</v>
      </c>
      <c r="D26" s="31">
        <v>0</v>
      </c>
      <c r="E26" s="32">
        <v>0</v>
      </c>
      <c r="F26" s="186">
        <f t="shared" si="0"/>
        <v>0</v>
      </c>
    </row>
    <row r="27" spans="1:6" x14ac:dyDescent="0.25">
      <c r="A27" s="224">
        <v>39387</v>
      </c>
      <c r="B27" s="299">
        <v>0</v>
      </c>
      <c r="C27" s="31">
        <v>0</v>
      </c>
      <c r="D27" s="31">
        <v>0</v>
      </c>
      <c r="E27" s="32">
        <v>0</v>
      </c>
      <c r="F27" s="186">
        <f t="shared" si="0"/>
        <v>0</v>
      </c>
    </row>
    <row r="28" spans="1:6" x14ac:dyDescent="0.25">
      <c r="A28" s="224">
        <v>39417</v>
      </c>
      <c r="B28" s="299">
        <v>0</v>
      </c>
      <c r="C28" s="31">
        <v>0</v>
      </c>
      <c r="D28" s="31">
        <v>0</v>
      </c>
      <c r="E28" s="32">
        <v>215000</v>
      </c>
      <c r="F28" s="186">
        <f t="shared" si="0"/>
        <v>215000</v>
      </c>
    </row>
    <row r="29" spans="1:6" x14ac:dyDescent="0.25">
      <c r="A29" s="224">
        <v>39448</v>
      </c>
      <c r="B29" s="299">
        <v>0</v>
      </c>
      <c r="C29" s="31">
        <v>0</v>
      </c>
      <c r="D29" s="31">
        <v>0</v>
      </c>
      <c r="E29" s="32">
        <v>0</v>
      </c>
      <c r="F29" s="186">
        <f t="shared" si="0"/>
        <v>0</v>
      </c>
    </row>
    <row r="30" spans="1:6" x14ac:dyDescent="0.25">
      <c r="A30" s="224">
        <v>39479</v>
      </c>
      <c r="B30" s="299">
        <v>0</v>
      </c>
      <c r="C30" s="31">
        <v>0</v>
      </c>
      <c r="D30" s="31">
        <v>0</v>
      </c>
      <c r="E30" s="181">
        <v>0</v>
      </c>
      <c r="F30" s="186">
        <f t="shared" si="0"/>
        <v>0</v>
      </c>
    </row>
    <row r="31" spans="1:6" x14ac:dyDescent="0.25">
      <c r="A31" s="224">
        <v>39508</v>
      </c>
      <c r="B31" s="299">
        <v>0</v>
      </c>
      <c r="C31" s="31">
        <v>0</v>
      </c>
      <c r="D31" s="31">
        <v>0</v>
      </c>
      <c r="E31" s="32">
        <v>0</v>
      </c>
      <c r="F31" s="186">
        <f t="shared" si="0"/>
        <v>0</v>
      </c>
    </row>
    <row r="32" spans="1:6" x14ac:dyDescent="0.25">
      <c r="A32" s="224">
        <v>39539</v>
      </c>
      <c r="B32" s="299">
        <v>0</v>
      </c>
      <c r="C32" s="31">
        <v>0</v>
      </c>
      <c r="D32" s="31">
        <v>0</v>
      </c>
      <c r="E32" s="181">
        <v>0</v>
      </c>
      <c r="F32" s="186">
        <f t="shared" si="0"/>
        <v>0</v>
      </c>
    </row>
    <row r="33" spans="1:7" x14ac:dyDescent="0.25">
      <c r="A33" s="224">
        <v>39569</v>
      </c>
      <c r="B33" s="299">
        <v>0</v>
      </c>
      <c r="C33" s="31">
        <v>0</v>
      </c>
      <c r="D33" s="31">
        <v>0</v>
      </c>
      <c r="E33" s="32">
        <v>0</v>
      </c>
      <c r="F33" s="186">
        <f t="shared" si="0"/>
        <v>0</v>
      </c>
    </row>
    <row r="34" spans="1:7" x14ac:dyDescent="0.25">
      <c r="A34" s="224">
        <v>39600</v>
      </c>
      <c r="B34" s="299">
        <v>0</v>
      </c>
      <c r="C34" s="31">
        <v>0</v>
      </c>
      <c r="D34" s="31">
        <v>0</v>
      </c>
      <c r="E34" s="181">
        <v>210000</v>
      </c>
      <c r="F34" s="186">
        <f t="shared" si="0"/>
        <v>210000</v>
      </c>
    </row>
    <row r="35" spans="1:7" x14ac:dyDescent="0.25">
      <c r="A35" s="224">
        <v>39630</v>
      </c>
      <c r="B35" s="299">
        <v>0</v>
      </c>
      <c r="C35" s="31">
        <v>0</v>
      </c>
      <c r="D35" s="31">
        <v>0</v>
      </c>
      <c r="E35" s="32">
        <v>0</v>
      </c>
      <c r="F35" s="186">
        <f t="shared" si="0"/>
        <v>0</v>
      </c>
    </row>
    <row r="36" spans="1:7" x14ac:dyDescent="0.25">
      <c r="A36" s="224">
        <v>39661</v>
      </c>
      <c r="B36" s="299">
        <v>0</v>
      </c>
      <c r="C36" s="31">
        <v>0</v>
      </c>
      <c r="D36" s="31">
        <v>0</v>
      </c>
      <c r="E36" s="32">
        <v>0</v>
      </c>
      <c r="F36" s="186">
        <f t="shared" si="0"/>
        <v>0</v>
      </c>
    </row>
    <row r="37" spans="1:7" x14ac:dyDescent="0.25">
      <c r="A37" s="224">
        <v>39692</v>
      </c>
      <c r="B37" s="299">
        <v>0</v>
      </c>
      <c r="C37" s="31">
        <v>0</v>
      </c>
      <c r="D37" s="31">
        <v>0</v>
      </c>
      <c r="E37" s="32">
        <v>0</v>
      </c>
      <c r="F37" s="186">
        <f t="shared" si="0"/>
        <v>0</v>
      </c>
    </row>
    <row r="38" spans="1:7" x14ac:dyDescent="0.25">
      <c r="A38" s="224">
        <v>39722</v>
      </c>
      <c r="B38" s="299">
        <v>0</v>
      </c>
      <c r="C38" s="31">
        <v>0</v>
      </c>
      <c r="D38" s="31">
        <v>0</v>
      </c>
      <c r="E38" s="32">
        <v>0</v>
      </c>
      <c r="F38" s="186">
        <f t="shared" si="0"/>
        <v>0</v>
      </c>
    </row>
    <row r="39" spans="1:7" x14ac:dyDescent="0.25">
      <c r="A39" s="224">
        <v>39753</v>
      </c>
      <c r="B39" s="299">
        <v>0</v>
      </c>
      <c r="C39" s="31">
        <v>0</v>
      </c>
      <c r="D39" s="31">
        <v>0</v>
      </c>
      <c r="E39" s="32">
        <v>0</v>
      </c>
      <c r="F39" s="186">
        <f t="shared" si="0"/>
        <v>0</v>
      </c>
    </row>
    <row r="40" spans="1:7" x14ac:dyDescent="0.25">
      <c r="A40" s="224">
        <v>39783</v>
      </c>
      <c r="B40" s="299">
        <v>0</v>
      </c>
      <c r="C40" s="31">
        <v>0</v>
      </c>
      <c r="D40" s="31">
        <v>0</v>
      </c>
      <c r="E40" s="32">
        <v>170000</v>
      </c>
      <c r="F40" s="186">
        <f t="shared" si="0"/>
        <v>170000</v>
      </c>
      <c r="G40" s="214"/>
    </row>
    <row r="41" spans="1:7" x14ac:dyDescent="0.25">
      <c r="A41" s="224">
        <v>39814</v>
      </c>
      <c r="B41" s="299">
        <v>0</v>
      </c>
      <c r="C41" s="31">
        <v>0</v>
      </c>
      <c r="D41" s="31">
        <v>0</v>
      </c>
      <c r="E41" s="32">
        <v>0</v>
      </c>
      <c r="F41" s="186">
        <f t="shared" si="0"/>
        <v>0</v>
      </c>
      <c r="G41" s="214"/>
    </row>
    <row r="42" spans="1:7" x14ac:dyDescent="0.25">
      <c r="A42" s="224">
        <v>39845</v>
      </c>
      <c r="B42" s="299">
        <v>0</v>
      </c>
      <c r="C42" s="31">
        <v>0</v>
      </c>
      <c r="D42" s="31">
        <v>0</v>
      </c>
      <c r="E42" s="32">
        <v>0</v>
      </c>
      <c r="F42" s="186">
        <f t="shared" si="0"/>
        <v>0</v>
      </c>
      <c r="G42" s="214"/>
    </row>
    <row r="43" spans="1:7" x14ac:dyDescent="0.25">
      <c r="A43" s="224">
        <v>39873</v>
      </c>
      <c r="B43" s="299">
        <v>0</v>
      </c>
      <c r="C43" s="31">
        <v>0</v>
      </c>
      <c r="D43" s="31">
        <v>0</v>
      </c>
      <c r="E43" s="32">
        <v>0</v>
      </c>
      <c r="F43" s="186">
        <f t="shared" si="0"/>
        <v>0</v>
      </c>
      <c r="G43" s="214"/>
    </row>
    <row r="44" spans="1:7" x14ac:dyDescent="0.25">
      <c r="A44" s="224">
        <v>39904</v>
      </c>
      <c r="B44" s="299">
        <v>0</v>
      </c>
      <c r="C44" s="31">
        <v>0</v>
      </c>
      <c r="D44" s="31">
        <v>0</v>
      </c>
      <c r="E44" s="32">
        <v>0</v>
      </c>
      <c r="F44" s="186">
        <f t="shared" si="0"/>
        <v>0</v>
      </c>
      <c r="G44" s="214"/>
    </row>
    <row r="45" spans="1:7" x14ac:dyDescent="0.25">
      <c r="A45" s="224">
        <v>39934</v>
      </c>
      <c r="B45" s="299">
        <v>0</v>
      </c>
      <c r="C45" s="31">
        <v>0</v>
      </c>
      <c r="D45" s="31">
        <v>0</v>
      </c>
      <c r="E45" s="32">
        <v>0</v>
      </c>
      <c r="F45" s="186">
        <f t="shared" si="0"/>
        <v>0</v>
      </c>
      <c r="G45" s="214"/>
    </row>
    <row r="46" spans="1:7" x14ac:dyDescent="0.25">
      <c r="A46" s="224">
        <v>39965</v>
      </c>
      <c r="B46" s="299">
        <v>0</v>
      </c>
      <c r="C46" s="31">
        <v>0</v>
      </c>
      <c r="D46" s="31">
        <v>0</v>
      </c>
      <c r="E46" s="32">
        <v>30000</v>
      </c>
      <c r="F46" s="186">
        <f t="shared" si="0"/>
        <v>30000</v>
      </c>
      <c r="G46" s="214"/>
    </row>
    <row r="47" spans="1:7" x14ac:dyDescent="0.25">
      <c r="A47" s="224">
        <v>39995</v>
      </c>
      <c r="B47" s="299">
        <v>0</v>
      </c>
      <c r="C47" s="31">
        <v>0</v>
      </c>
      <c r="D47" s="31">
        <v>0</v>
      </c>
      <c r="E47" s="32">
        <v>0</v>
      </c>
      <c r="F47" s="186">
        <f t="shared" si="0"/>
        <v>0</v>
      </c>
      <c r="G47" s="214"/>
    </row>
    <row r="48" spans="1:7" x14ac:dyDescent="0.25">
      <c r="A48" s="224">
        <v>40026</v>
      </c>
      <c r="B48" s="299">
        <v>0</v>
      </c>
      <c r="C48" s="31">
        <v>0</v>
      </c>
      <c r="D48" s="31">
        <v>0</v>
      </c>
      <c r="E48" s="32">
        <v>0</v>
      </c>
      <c r="F48" s="186">
        <f t="shared" si="0"/>
        <v>0</v>
      </c>
      <c r="G48" s="214"/>
    </row>
    <row r="49" spans="1:8" x14ac:dyDescent="0.25">
      <c r="A49" s="224">
        <v>40057</v>
      </c>
      <c r="B49" s="299">
        <v>0</v>
      </c>
      <c r="C49" s="31">
        <v>0</v>
      </c>
      <c r="D49" s="31">
        <v>0</v>
      </c>
      <c r="E49" s="32">
        <v>0</v>
      </c>
      <c r="F49" s="186">
        <f t="shared" si="0"/>
        <v>0</v>
      </c>
      <c r="G49" s="214"/>
    </row>
    <row r="50" spans="1:8" x14ac:dyDescent="0.25">
      <c r="A50" s="224">
        <v>40087</v>
      </c>
      <c r="B50" s="299">
        <v>0</v>
      </c>
      <c r="C50" s="31">
        <v>0</v>
      </c>
      <c r="D50" s="31">
        <v>0</v>
      </c>
      <c r="E50" s="32">
        <v>0</v>
      </c>
      <c r="F50" s="186">
        <f t="shared" si="0"/>
        <v>0</v>
      </c>
      <c r="G50" s="214"/>
    </row>
    <row r="51" spans="1:8" x14ac:dyDescent="0.25">
      <c r="A51" s="224">
        <v>40118</v>
      </c>
      <c r="B51" s="299">
        <v>0</v>
      </c>
      <c r="C51" s="31">
        <v>0</v>
      </c>
      <c r="D51" s="31">
        <v>0</v>
      </c>
      <c r="E51" s="32">
        <v>0</v>
      </c>
      <c r="F51" s="186">
        <f t="shared" si="0"/>
        <v>0</v>
      </c>
      <c r="G51" s="214"/>
    </row>
    <row r="52" spans="1:8" x14ac:dyDescent="0.25">
      <c r="A52" s="224">
        <v>40148</v>
      </c>
      <c r="B52" s="299"/>
      <c r="C52" s="31"/>
      <c r="D52" s="31"/>
      <c r="E52" s="32">
        <v>100000</v>
      </c>
      <c r="F52" s="186">
        <f t="shared" si="0"/>
        <v>100000</v>
      </c>
      <c r="G52" s="214"/>
    </row>
    <row r="53" spans="1:8" x14ac:dyDescent="0.25">
      <c r="A53" s="224">
        <v>40330</v>
      </c>
      <c r="B53" s="299"/>
      <c r="C53" s="31"/>
      <c r="D53" s="31"/>
      <c r="E53" s="32">
        <v>350000</v>
      </c>
      <c r="F53" s="186">
        <f t="shared" si="0"/>
        <v>350000</v>
      </c>
      <c r="G53" s="214"/>
    </row>
    <row r="54" spans="1:8" x14ac:dyDescent="0.25">
      <c r="A54" s="224" t="s">
        <v>870</v>
      </c>
      <c r="B54" s="299"/>
      <c r="C54" s="31"/>
      <c r="D54" s="31"/>
      <c r="E54" s="32">
        <v>1440000</v>
      </c>
      <c r="F54" s="186">
        <f t="shared" si="0"/>
        <v>1440000</v>
      </c>
      <c r="G54" s="214"/>
    </row>
    <row r="55" spans="1:8" x14ac:dyDescent="0.25">
      <c r="A55" s="224"/>
      <c r="B55" s="299"/>
      <c r="C55" s="31"/>
      <c r="D55" s="31"/>
      <c r="E55" s="32"/>
      <c r="F55" s="186"/>
      <c r="G55" s="214"/>
    </row>
    <row r="56" spans="1:8" x14ac:dyDescent="0.25">
      <c r="A56" s="220" t="s">
        <v>46</v>
      </c>
      <c r="B56" s="249">
        <f>SUM(B13:B55)</f>
        <v>975000</v>
      </c>
      <c r="C56" s="294">
        <f>SUM(C13:C55)</f>
        <v>2950000</v>
      </c>
      <c r="D56" s="294">
        <f>SUM(D13:D55)</f>
        <v>0</v>
      </c>
      <c r="E56" s="296">
        <f>SUM(E13:E55)</f>
        <v>16190000</v>
      </c>
      <c r="F56" s="296">
        <f>SUM(F13:F55)</f>
        <v>20115000</v>
      </c>
    </row>
    <row r="57" spans="1:8" x14ac:dyDescent="0.25">
      <c r="A57" s="3" t="s">
        <v>110</v>
      </c>
      <c r="B57" s="299">
        <f>B9-B56</f>
        <v>0</v>
      </c>
      <c r="C57" s="31">
        <f>C9-C56</f>
        <v>0</v>
      </c>
      <c r="D57" s="31">
        <f>D9-D56</f>
        <v>0</v>
      </c>
      <c r="E57" s="32">
        <f>E9-E56</f>
        <v>0</v>
      </c>
      <c r="F57" s="32">
        <f>F9-F56</f>
        <v>0</v>
      </c>
    </row>
    <row r="58" spans="1:8" x14ac:dyDescent="0.25">
      <c r="B58" s="300"/>
      <c r="C58" s="212"/>
      <c r="D58" s="212"/>
      <c r="E58" s="213"/>
      <c r="F58" s="298"/>
    </row>
    <row r="59" spans="1:8" x14ac:dyDescent="0.25">
      <c r="B59" s="301" t="s">
        <v>219</v>
      </c>
      <c r="C59" s="31">
        <f>SUM(B57:C57)</f>
        <v>0</v>
      </c>
      <c r="D59" s="212" t="s">
        <v>307</v>
      </c>
      <c r="E59" s="244">
        <f>SUM(D57:E57)</f>
        <v>0</v>
      </c>
      <c r="F59" s="298"/>
    </row>
    <row r="60" spans="1:8" x14ac:dyDescent="0.25">
      <c r="C60" s="212"/>
      <c r="D60" s="212"/>
      <c r="E60" s="213"/>
      <c r="F60" s="298"/>
    </row>
    <row r="61" spans="1:8" x14ac:dyDescent="0.25">
      <c r="A61" s="250"/>
      <c r="B61" s="302"/>
      <c r="C61" s="212"/>
      <c r="D61" s="212"/>
      <c r="E61" s="213"/>
      <c r="F61" s="298"/>
    </row>
    <row r="62" spans="1:8" x14ac:dyDescent="0.25">
      <c r="C62" s="212"/>
      <c r="D62" s="212"/>
      <c r="E62" s="213"/>
      <c r="F62" s="298"/>
    </row>
    <row r="63" spans="1:8" x14ac:dyDescent="0.25">
      <c r="B63" s="303"/>
      <c r="C63" s="122"/>
      <c r="D63" s="43"/>
      <c r="E63" s="295"/>
      <c r="F63" s="213"/>
      <c r="G63" s="212"/>
      <c r="H63" s="214"/>
    </row>
    <row r="64" spans="1:8" s="124" customFormat="1" x14ac:dyDescent="0.25">
      <c r="B64" s="241"/>
      <c r="C64" s="165"/>
      <c r="D64" s="165"/>
      <c r="E64" s="181"/>
      <c r="F64" s="32"/>
      <c r="G64" s="35"/>
      <c r="H64" s="35"/>
    </row>
    <row r="65" spans="2:8" s="124" customFormat="1" x14ac:dyDescent="0.25">
      <c r="B65" s="241"/>
      <c r="C65" s="165"/>
      <c r="D65" s="165"/>
      <c r="E65" s="181"/>
      <c r="F65" s="181"/>
      <c r="G65" s="35"/>
      <c r="H65" s="35"/>
    </row>
    <row r="66" spans="2:8" x14ac:dyDescent="0.25">
      <c r="B66" s="241"/>
      <c r="C66" s="165"/>
      <c r="D66" s="165"/>
      <c r="E66" s="181"/>
      <c r="F66" s="181"/>
      <c r="G66" s="212"/>
      <c r="H66" s="214"/>
    </row>
    <row r="67" spans="2:8" x14ac:dyDescent="0.25">
      <c r="B67" s="194"/>
      <c r="C67" s="22"/>
      <c r="D67" s="25"/>
      <c r="E67" s="188"/>
      <c r="F67" s="188"/>
      <c r="G67" s="212"/>
      <c r="H67" s="214"/>
    </row>
    <row r="68" spans="2:8" x14ac:dyDescent="0.25">
      <c r="B68" s="194"/>
      <c r="C68" s="22"/>
      <c r="D68" s="25"/>
      <c r="E68" s="295"/>
      <c r="F68" s="213"/>
      <c r="G68" s="212"/>
      <c r="H68" s="214"/>
    </row>
    <row r="69" spans="2:8" x14ac:dyDescent="0.25">
      <c r="B69" s="300"/>
      <c r="C69" s="212"/>
      <c r="D69" s="212"/>
      <c r="E69" s="213"/>
      <c r="F69" s="298"/>
    </row>
    <row r="70" spans="2:8" x14ac:dyDescent="0.25">
      <c r="B70" s="300"/>
      <c r="C70" s="212"/>
      <c r="D70" s="212"/>
      <c r="E70" s="213"/>
      <c r="F70" s="298"/>
    </row>
    <row r="71" spans="2:8" x14ac:dyDescent="0.25">
      <c r="B71" s="300"/>
      <c r="C71" s="212"/>
      <c r="D71" s="212"/>
      <c r="E71" s="213"/>
      <c r="F71" s="298"/>
    </row>
    <row r="72" spans="2:8" x14ac:dyDescent="0.25">
      <c r="B72" s="300"/>
      <c r="C72" s="212"/>
      <c r="D72" s="212"/>
      <c r="E72" s="213"/>
      <c r="F72" s="298"/>
    </row>
    <row r="73" spans="2:8" x14ac:dyDescent="0.25">
      <c r="B73" s="300"/>
      <c r="C73" s="212"/>
      <c r="D73" s="212"/>
      <c r="E73" s="213"/>
      <c r="F73" s="298"/>
    </row>
    <row r="74" spans="2:8" x14ac:dyDescent="0.25">
      <c r="B74" s="300"/>
      <c r="C74" s="212"/>
      <c r="D74" s="212"/>
      <c r="E74" s="213"/>
      <c r="F74" s="298"/>
    </row>
    <row r="75" spans="2:8" x14ac:dyDescent="0.25">
      <c r="B75" s="300"/>
      <c r="C75" s="212"/>
      <c r="D75" s="212"/>
      <c r="E75" s="213"/>
      <c r="F75" s="298"/>
    </row>
    <row r="76" spans="2:8" x14ac:dyDescent="0.25">
      <c r="B76" s="300"/>
      <c r="C76" s="212"/>
      <c r="D76" s="212"/>
      <c r="E76" s="213"/>
      <c r="F76" s="298"/>
    </row>
    <row r="77" spans="2:8" x14ac:dyDescent="0.25">
      <c r="B77" s="300"/>
      <c r="C77" s="212"/>
      <c r="D77" s="212"/>
      <c r="E77" s="213"/>
      <c r="F77" s="298"/>
    </row>
    <row r="78" spans="2:8" x14ac:dyDescent="0.25">
      <c r="B78" s="300"/>
      <c r="C78" s="212"/>
      <c r="D78" s="212"/>
      <c r="E78" s="213"/>
      <c r="F78" s="298"/>
    </row>
    <row r="79" spans="2:8" x14ac:dyDescent="0.25">
      <c r="B79" s="300"/>
      <c r="C79" s="212"/>
      <c r="D79" s="212"/>
      <c r="E79" s="213"/>
      <c r="F79" s="298"/>
    </row>
    <row r="80" spans="2:8" x14ac:dyDescent="0.25">
      <c r="B80" s="300"/>
      <c r="C80" s="212"/>
      <c r="D80" s="212"/>
      <c r="E80" s="213"/>
      <c r="F80" s="298"/>
    </row>
    <row r="81" spans="2:12" x14ac:dyDescent="0.25">
      <c r="B81" s="300"/>
      <c r="C81" s="212"/>
      <c r="D81" s="212"/>
      <c r="E81" s="213"/>
      <c r="F81" s="298"/>
    </row>
    <row r="82" spans="2:12" x14ac:dyDescent="0.25">
      <c r="B82" s="300"/>
      <c r="C82" s="212"/>
      <c r="D82" s="212"/>
      <c r="E82" s="213"/>
      <c r="F82" s="298"/>
    </row>
    <row r="83" spans="2:12" x14ac:dyDescent="0.25">
      <c r="B83" s="300"/>
      <c r="C83" s="212"/>
      <c r="D83" s="212"/>
      <c r="E83" s="213"/>
      <c r="F83" s="298"/>
    </row>
    <row r="84" spans="2:12" x14ac:dyDescent="0.25">
      <c r="B84" s="300"/>
      <c r="C84" s="212"/>
      <c r="D84" s="212"/>
      <c r="E84" s="213"/>
      <c r="F84" s="298"/>
    </row>
    <row r="85" spans="2:12" x14ac:dyDescent="0.25">
      <c r="B85" s="300"/>
      <c r="C85" s="212"/>
      <c r="D85" s="212"/>
      <c r="E85" s="213"/>
      <c r="F85" s="298"/>
    </row>
    <row r="86" spans="2:12" x14ac:dyDescent="0.25">
      <c r="B86" s="300"/>
      <c r="C86" s="212"/>
      <c r="D86" s="212"/>
      <c r="E86" s="213"/>
      <c r="F86" s="298"/>
    </row>
    <row r="87" spans="2:12" x14ac:dyDescent="0.25">
      <c r="B87" s="300"/>
      <c r="C87" s="212"/>
      <c r="D87" s="212"/>
      <c r="E87" s="213"/>
      <c r="F87" s="298"/>
    </row>
    <row r="88" spans="2:12" x14ac:dyDescent="0.25">
      <c r="B88" s="300"/>
      <c r="C88" s="212"/>
      <c r="D88" s="212"/>
      <c r="E88" s="213"/>
      <c r="F88" s="298"/>
    </row>
    <row r="89" spans="2:12" x14ac:dyDescent="0.25">
      <c r="B89" s="300"/>
      <c r="C89" s="212"/>
      <c r="D89" s="212"/>
      <c r="E89" s="213"/>
      <c r="F89" s="298"/>
    </row>
    <row r="90" spans="2:12" x14ac:dyDescent="0.25">
      <c r="B90" s="300"/>
      <c r="C90" s="212"/>
      <c r="D90" s="212"/>
      <c r="E90" s="213"/>
      <c r="F90" s="298"/>
    </row>
    <row r="91" spans="2:12" x14ac:dyDescent="0.25">
      <c r="B91" s="300"/>
      <c r="C91" s="212"/>
      <c r="D91" s="212"/>
      <c r="E91" s="213"/>
      <c r="F91" s="298"/>
    </row>
    <row r="92" spans="2:12" x14ac:dyDescent="0.25">
      <c r="B92" s="300"/>
      <c r="C92" s="212"/>
      <c r="D92" s="212"/>
      <c r="E92" s="213"/>
      <c r="F92" s="298"/>
    </row>
    <row r="93" spans="2:12" x14ac:dyDescent="0.25">
      <c r="B93" s="300"/>
      <c r="C93" s="212"/>
      <c r="D93" s="212"/>
      <c r="E93" s="213"/>
      <c r="F93" s="298"/>
    </row>
    <row r="94" spans="2:12" x14ac:dyDescent="0.25">
      <c r="B94" s="300"/>
      <c r="C94" s="212"/>
      <c r="D94" s="212"/>
      <c r="E94" s="213"/>
      <c r="F94" s="298"/>
      <c r="L94" s="3">
        <v>0</v>
      </c>
    </row>
    <row r="95" spans="2:12" x14ac:dyDescent="0.25">
      <c r="B95" s="300"/>
      <c r="C95" s="212"/>
      <c r="D95" s="212"/>
      <c r="E95" s="213"/>
      <c r="F95" s="298"/>
    </row>
    <row r="96" spans="2:12" x14ac:dyDescent="0.25">
      <c r="B96" s="300"/>
      <c r="C96" s="212"/>
      <c r="D96" s="212"/>
      <c r="E96" s="213"/>
      <c r="F96" s="298"/>
    </row>
    <row r="97" spans="2:6" x14ac:dyDescent="0.25">
      <c r="B97" s="300"/>
      <c r="C97" s="212"/>
      <c r="D97" s="212"/>
      <c r="E97" s="213"/>
      <c r="F97" s="298"/>
    </row>
    <row r="98" spans="2:6" x14ac:dyDescent="0.25">
      <c r="B98" s="300"/>
      <c r="C98" s="212"/>
      <c r="D98" s="212"/>
      <c r="E98" s="213"/>
      <c r="F98" s="298"/>
    </row>
    <row r="99" spans="2:6" x14ac:dyDescent="0.25">
      <c r="B99" s="300"/>
      <c r="C99" s="212"/>
      <c r="D99" s="212"/>
      <c r="E99" s="213"/>
      <c r="F99" s="298"/>
    </row>
    <row r="100" spans="2:6" x14ac:dyDescent="0.25">
      <c r="B100" s="300"/>
      <c r="C100" s="212"/>
      <c r="D100" s="212"/>
      <c r="E100" s="213"/>
      <c r="F100" s="298"/>
    </row>
    <row r="101" spans="2:6" x14ac:dyDescent="0.25">
      <c r="B101" s="300"/>
      <c r="C101" s="212"/>
      <c r="D101" s="212"/>
      <c r="E101" s="213"/>
      <c r="F101" s="298"/>
    </row>
    <row r="102" spans="2:6" x14ac:dyDescent="0.25">
      <c r="B102" s="300"/>
      <c r="C102" s="212"/>
      <c r="D102" s="212"/>
      <c r="E102" s="213"/>
      <c r="F102" s="298"/>
    </row>
    <row r="103" spans="2:6" x14ac:dyDescent="0.25">
      <c r="B103" s="300"/>
      <c r="C103" s="212"/>
      <c r="D103" s="212"/>
      <c r="E103" s="213"/>
      <c r="F103" s="298"/>
    </row>
    <row r="104" spans="2:6" x14ac:dyDescent="0.25">
      <c r="B104" s="300"/>
      <c r="C104" s="212"/>
      <c r="D104" s="212"/>
      <c r="E104" s="213"/>
      <c r="F104" s="298"/>
    </row>
    <row r="105" spans="2:6" x14ac:dyDescent="0.25">
      <c r="B105" s="300"/>
      <c r="C105" s="212"/>
      <c r="D105" s="212"/>
      <c r="E105" s="213"/>
      <c r="F105" s="298"/>
    </row>
    <row r="106" spans="2:6" x14ac:dyDescent="0.25">
      <c r="B106" s="300"/>
      <c r="C106" s="212"/>
      <c r="D106" s="212"/>
      <c r="E106" s="213"/>
      <c r="F106" s="298"/>
    </row>
    <row r="107" spans="2:6" x14ac:dyDescent="0.25">
      <c r="B107" s="300"/>
      <c r="C107" s="212"/>
      <c r="D107" s="212"/>
      <c r="E107" s="213"/>
      <c r="F107" s="298"/>
    </row>
    <row r="108" spans="2:6" x14ac:dyDescent="0.25">
      <c r="B108" s="300"/>
      <c r="C108" s="212"/>
      <c r="D108" s="212"/>
      <c r="E108" s="213"/>
      <c r="F108" s="298"/>
    </row>
    <row r="109" spans="2:6" x14ac:dyDescent="0.25">
      <c r="B109" s="300"/>
      <c r="C109" s="212"/>
      <c r="D109" s="212"/>
      <c r="E109" s="213"/>
      <c r="F109" s="298"/>
    </row>
    <row r="110" spans="2:6" x14ac:dyDescent="0.25">
      <c r="B110" s="300"/>
      <c r="C110" s="212"/>
      <c r="D110" s="212"/>
      <c r="E110" s="213"/>
      <c r="F110" s="298"/>
    </row>
    <row r="111" spans="2:6" x14ac:dyDescent="0.25">
      <c r="B111" s="300"/>
      <c r="C111" s="212"/>
      <c r="D111" s="212"/>
      <c r="E111" s="213"/>
      <c r="F111" s="298"/>
    </row>
    <row r="112" spans="2:6" x14ac:dyDescent="0.25">
      <c r="B112" s="300"/>
      <c r="C112" s="212"/>
      <c r="D112" s="212"/>
      <c r="E112" s="213"/>
      <c r="F112" s="298"/>
    </row>
    <row r="113" spans="2:6" x14ac:dyDescent="0.25">
      <c r="B113" s="300"/>
      <c r="C113" s="212"/>
      <c r="D113" s="212"/>
      <c r="E113" s="213"/>
      <c r="F113" s="298"/>
    </row>
    <row r="114" spans="2:6" x14ac:dyDescent="0.25">
      <c r="B114" s="300"/>
      <c r="C114" s="212"/>
      <c r="D114" s="212"/>
      <c r="E114" s="213"/>
      <c r="F114" s="298"/>
    </row>
    <row r="115" spans="2:6" x14ac:dyDescent="0.25">
      <c r="B115" s="300"/>
      <c r="C115" s="212"/>
      <c r="D115" s="212"/>
      <c r="E115" s="213"/>
      <c r="F115" s="298"/>
    </row>
    <row r="116" spans="2:6" x14ac:dyDescent="0.25">
      <c r="B116" s="300"/>
      <c r="C116" s="212"/>
      <c r="D116" s="212"/>
      <c r="E116" s="213"/>
      <c r="F116" s="298"/>
    </row>
    <row r="117" spans="2:6" x14ac:dyDescent="0.25">
      <c r="B117" s="300"/>
      <c r="C117" s="212"/>
      <c r="D117" s="212"/>
      <c r="E117" s="213"/>
      <c r="F117" s="298"/>
    </row>
    <row r="118" spans="2:6" x14ac:dyDescent="0.25">
      <c r="B118" s="300"/>
      <c r="C118" s="212"/>
      <c r="D118" s="212"/>
      <c r="E118" s="213"/>
      <c r="F118" s="298"/>
    </row>
    <row r="119" spans="2:6" x14ac:dyDescent="0.25">
      <c r="B119" s="300"/>
      <c r="C119" s="212"/>
      <c r="D119" s="212"/>
      <c r="E119" s="213"/>
      <c r="F119" s="298"/>
    </row>
    <row r="120" spans="2:6" x14ac:dyDescent="0.25">
      <c r="B120" s="300"/>
      <c r="C120" s="212"/>
      <c r="D120" s="212"/>
      <c r="E120" s="213"/>
      <c r="F120" s="298"/>
    </row>
    <row r="121" spans="2:6" x14ac:dyDescent="0.25">
      <c r="B121" s="300"/>
      <c r="C121" s="212"/>
      <c r="D121" s="212"/>
      <c r="E121" s="213"/>
      <c r="F121" s="298"/>
    </row>
    <row r="122" spans="2:6" x14ac:dyDescent="0.25">
      <c r="B122" s="300"/>
      <c r="C122" s="212"/>
      <c r="D122" s="212"/>
      <c r="E122" s="213"/>
      <c r="F122" s="298"/>
    </row>
    <row r="123" spans="2:6" x14ac:dyDescent="0.25">
      <c r="B123" s="300"/>
      <c r="C123" s="212"/>
      <c r="D123" s="212"/>
      <c r="E123" s="213"/>
      <c r="F123" s="298"/>
    </row>
    <row r="124" spans="2:6" x14ac:dyDescent="0.25">
      <c r="B124" s="300"/>
      <c r="C124" s="212"/>
      <c r="D124" s="212"/>
      <c r="E124" s="213"/>
      <c r="F124" s="298"/>
    </row>
    <row r="125" spans="2:6" x14ac:dyDescent="0.25">
      <c r="B125" s="304"/>
      <c r="C125" s="35"/>
      <c r="D125" s="35"/>
      <c r="E125" s="36"/>
      <c r="F125" s="20"/>
    </row>
    <row r="126" spans="2:6" x14ac:dyDescent="0.25">
      <c r="B126" s="304"/>
      <c r="C126" s="35"/>
      <c r="D126" s="35"/>
      <c r="E126" s="36"/>
      <c r="F126" s="20"/>
    </row>
    <row r="127" spans="2:6" x14ac:dyDescent="0.25">
      <c r="B127" s="304"/>
      <c r="C127" s="35"/>
      <c r="D127" s="35"/>
      <c r="E127" s="36"/>
      <c r="F127" s="20"/>
    </row>
    <row r="128" spans="2:6" x14ac:dyDescent="0.25">
      <c r="B128" s="304"/>
      <c r="C128" s="35"/>
      <c r="D128" s="35"/>
      <c r="E128" s="36"/>
      <c r="F128" s="20"/>
    </row>
    <row r="129" spans="2:6" x14ac:dyDescent="0.25">
      <c r="B129" s="304"/>
      <c r="C129" s="35"/>
      <c r="D129" s="35"/>
      <c r="E129" s="36"/>
      <c r="F129" s="20"/>
    </row>
    <row r="130" spans="2:6" x14ac:dyDescent="0.25">
      <c r="B130" s="304"/>
      <c r="C130" s="35"/>
      <c r="D130" s="35"/>
      <c r="E130" s="36"/>
      <c r="F130" s="20"/>
    </row>
    <row r="131" spans="2:6" x14ac:dyDescent="0.25">
      <c r="B131" s="304"/>
      <c r="C131" s="35"/>
      <c r="D131" s="35"/>
      <c r="E131" s="36"/>
      <c r="F131" s="20"/>
    </row>
    <row r="132" spans="2:6" x14ac:dyDescent="0.25">
      <c r="B132" s="304"/>
      <c r="C132" s="35"/>
      <c r="D132" s="35"/>
      <c r="E132" s="36"/>
      <c r="F132" s="20"/>
    </row>
    <row r="133" spans="2:6" x14ac:dyDescent="0.25">
      <c r="B133" s="304"/>
      <c r="C133" s="35"/>
      <c r="D133" s="35"/>
      <c r="E133" s="36"/>
      <c r="F133" s="20"/>
    </row>
    <row r="134" spans="2:6" x14ac:dyDescent="0.25">
      <c r="B134" s="304"/>
      <c r="C134" s="35"/>
      <c r="D134" s="35"/>
      <c r="E134" s="36"/>
      <c r="F134" s="20"/>
    </row>
    <row r="135" spans="2:6" x14ac:dyDescent="0.25">
      <c r="B135" s="304"/>
      <c r="C135" s="35"/>
      <c r="D135" s="35"/>
      <c r="E135" s="36"/>
      <c r="F135" s="20"/>
    </row>
    <row r="136" spans="2:6" x14ac:dyDescent="0.25">
      <c r="B136" s="304"/>
      <c r="C136" s="35"/>
      <c r="D136" s="35"/>
      <c r="E136" s="36"/>
      <c r="F136" s="20"/>
    </row>
    <row r="137" spans="2:6" x14ac:dyDescent="0.25">
      <c r="B137" s="304"/>
      <c r="C137" s="35"/>
      <c r="D137" s="35"/>
      <c r="E137" s="36"/>
      <c r="F137" s="20"/>
    </row>
    <row r="138" spans="2:6" x14ac:dyDescent="0.25">
      <c r="B138" s="304"/>
      <c r="C138" s="35"/>
      <c r="D138" s="35"/>
      <c r="E138" s="36"/>
      <c r="F138" s="20"/>
    </row>
    <row r="139" spans="2:6" x14ac:dyDescent="0.25">
      <c r="B139" s="304"/>
      <c r="C139" s="35"/>
      <c r="D139" s="35"/>
      <c r="E139" s="36"/>
      <c r="F139" s="20"/>
    </row>
    <row r="140" spans="2:6" x14ac:dyDescent="0.25">
      <c r="B140" s="304"/>
      <c r="C140" s="35"/>
      <c r="D140" s="35"/>
      <c r="E140" s="36"/>
      <c r="F140" s="20"/>
    </row>
    <row r="141" spans="2:6" x14ac:dyDescent="0.25">
      <c r="B141" s="304"/>
      <c r="C141" s="35"/>
      <c r="D141" s="35"/>
      <c r="E141" s="36"/>
      <c r="F141" s="20"/>
    </row>
    <row r="142" spans="2:6" x14ac:dyDescent="0.25">
      <c r="B142" s="304"/>
      <c r="C142" s="35"/>
      <c r="D142" s="35"/>
      <c r="E142" s="36"/>
      <c r="F142" s="20"/>
    </row>
    <row r="143" spans="2:6" x14ac:dyDescent="0.25">
      <c r="B143" s="304"/>
      <c r="C143" s="35"/>
      <c r="D143" s="35"/>
      <c r="E143" s="36"/>
      <c r="F143" s="20"/>
    </row>
    <row r="144" spans="2:6" x14ac:dyDescent="0.25">
      <c r="B144" s="304"/>
      <c r="C144" s="35"/>
      <c r="D144" s="35"/>
      <c r="E144" s="36"/>
      <c r="F144" s="20"/>
    </row>
    <row r="145" spans="2:6" x14ac:dyDescent="0.25">
      <c r="B145" s="304"/>
      <c r="C145" s="35"/>
      <c r="D145" s="35"/>
      <c r="E145" s="36"/>
      <c r="F145" s="20"/>
    </row>
    <row r="146" spans="2:6" x14ac:dyDescent="0.25">
      <c r="B146" s="304"/>
      <c r="C146" s="35"/>
      <c r="D146" s="35"/>
      <c r="E146" s="36"/>
      <c r="F146" s="20"/>
    </row>
    <row r="147" spans="2:6" x14ac:dyDescent="0.25">
      <c r="B147" s="304"/>
      <c r="C147" s="35"/>
      <c r="D147" s="35"/>
      <c r="E147" s="36"/>
      <c r="F147" s="20"/>
    </row>
    <row r="148" spans="2:6" x14ac:dyDescent="0.25">
      <c r="B148" s="304"/>
      <c r="C148" s="35"/>
      <c r="D148" s="35"/>
      <c r="E148" s="36"/>
      <c r="F148" s="20"/>
    </row>
    <row r="149" spans="2:6" x14ac:dyDescent="0.25">
      <c r="B149" s="304"/>
      <c r="C149" s="35"/>
      <c r="D149" s="35"/>
      <c r="E149" s="36"/>
      <c r="F149" s="20"/>
    </row>
    <row r="150" spans="2:6" x14ac:dyDescent="0.25">
      <c r="B150" s="304"/>
      <c r="C150" s="35"/>
      <c r="D150" s="35"/>
      <c r="E150" s="36"/>
      <c r="F150" s="20"/>
    </row>
    <row r="151" spans="2:6" x14ac:dyDescent="0.25">
      <c r="B151" s="304"/>
      <c r="C151" s="35"/>
      <c r="D151" s="35"/>
      <c r="E151" s="36"/>
      <c r="F151" s="20"/>
    </row>
    <row r="152" spans="2:6" x14ac:dyDescent="0.25">
      <c r="B152" s="304"/>
      <c r="C152" s="35"/>
      <c r="D152" s="35"/>
      <c r="E152" s="36"/>
      <c r="F152" s="20"/>
    </row>
    <row r="153" spans="2:6" x14ac:dyDescent="0.25">
      <c r="B153" s="304"/>
      <c r="C153" s="35"/>
      <c r="D153" s="35"/>
      <c r="E153" s="36"/>
      <c r="F153" s="20"/>
    </row>
    <row r="154" spans="2:6" x14ac:dyDescent="0.25">
      <c r="B154" s="304"/>
      <c r="C154" s="35"/>
      <c r="D154" s="35"/>
      <c r="E154" s="36"/>
      <c r="F154" s="20"/>
    </row>
    <row r="155" spans="2:6" x14ac:dyDescent="0.25">
      <c r="B155" s="304"/>
      <c r="C155" s="35"/>
      <c r="D155" s="35"/>
      <c r="E155" s="36"/>
      <c r="F155" s="20"/>
    </row>
    <row r="156" spans="2:6" x14ac:dyDescent="0.25">
      <c r="B156" s="304"/>
      <c r="C156" s="35"/>
      <c r="D156" s="35"/>
      <c r="E156" s="36"/>
      <c r="F156" s="20"/>
    </row>
    <row r="157" spans="2:6" x14ac:dyDescent="0.25">
      <c r="B157" s="304"/>
      <c r="C157" s="35"/>
      <c r="D157" s="35"/>
      <c r="E157" s="36"/>
      <c r="F157" s="20"/>
    </row>
    <row r="158" spans="2:6" x14ac:dyDescent="0.25">
      <c r="B158" s="304"/>
      <c r="C158" s="35"/>
      <c r="D158" s="35"/>
      <c r="E158" s="36"/>
      <c r="F158" s="20"/>
    </row>
    <row r="159" spans="2:6" x14ac:dyDescent="0.25">
      <c r="B159" s="304"/>
      <c r="C159" s="35"/>
      <c r="D159" s="35"/>
      <c r="E159" s="36"/>
      <c r="F159" s="20"/>
    </row>
    <row r="160" spans="2:6" x14ac:dyDescent="0.25">
      <c r="B160" s="304"/>
      <c r="C160" s="35"/>
      <c r="D160" s="35"/>
      <c r="E160" s="36"/>
      <c r="F160" s="20"/>
    </row>
    <row r="161" spans="2:6" x14ac:dyDescent="0.25">
      <c r="B161" s="304"/>
      <c r="C161" s="35"/>
      <c r="D161" s="35"/>
      <c r="E161" s="36"/>
      <c r="F161" s="20"/>
    </row>
    <row r="162" spans="2:6" x14ac:dyDescent="0.25">
      <c r="B162" s="304"/>
      <c r="C162" s="35"/>
      <c r="D162" s="35"/>
      <c r="E162" s="36"/>
      <c r="F162" s="20"/>
    </row>
    <row r="163" spans="2:6" x14ac:dyDescent="0.25">
      <c r="B163" s="304"/>
      <c r="C163" s="35"/>
      <c r="D163" s="35"/>
      <c r="E163" s="36"/>
      <c r="F163" s="20"/>
    </row>
    <row r="164" spans="2:6" x14ac:dyDescent="0.25">
      <c r="B164" s="304"/>
      <c r="C164" s="35"/>
      <c r="D164" s="35"/>
      <c r="E164" s="36"/>
      <c r="F164" s="20"/>
    </row>
    <row r="165" spans="2:6" x14ac:dyDescent="0.25">
      <c r="B165" s="304"/>
      <c r="C165" s="35"/>
      <c r="D165" s="35"/>
      <c r="E165" s="36"/>
      <c r="F165" s="20"/>
    </row>
    <row r="166" spans="2:6" x14ac:dyDescent="0.25">
      <c r="B166" s="304"/>
      <c r="C166" s="35"/>
      <c r="D166" s="35"/>
      <c r="E166" s="36"/>
      <c r="F166" s="20"/>
    </row>
    <row r="167" spans="2:6" x14ac:dyDescent="0.25">
      <c r="B167" s="304"/>
      <c r="C167" s="35"/>
      <c r="D167" s="35"/>
      <c r="E167" s="36"/>
      <c r="F167" s="20"/>
    </row>
    <row r="168" spans="2:6" x14ac:dyDescent="0.25">
      <c r="B168" s="304"/>
      <c r="C168" s="35"/>
      <c r="D168" s="35"/>
      <c r="E168" s="36"/>
      <c r="F168" s="20"/>
    </row>
    <row r="169" spans="2:6" x14ac:dyDescent="0.25">
      <c r="B169" s="304"/>
      <c r="C169" s="35"/>
      <c r="D169" s="35"/>
      <c r="E169" s="36"/>
      <c r="F169" s="20"/>
    </row>
    <row r="170" spans="2:6" x14ac:dyDescent="0.25">
      <c r="B170" s="304"/>
      <c r="C170" s="35"/>
      <c r="D170" s="35"/>
      <c r="E170" s="36"/>
      <c r="F170" s="20"/>
    </row>
    <row r="171" spans="2:6" x14ac:dyDescent="0.25">
      <c r="B171" s="304"/>
      <c r="C171" s="35"/>
      <c r="D171" s="35"/>
      <c r="E171" s="36"/>
      <c r="F171" s="20"/>
    </row>
    <row r="172" spans="2:6" x14ac:dyDescent="0.25">
      <c r="B172" s="304"/>
      <c r="C172" s="35"/>
      <c r="D172" s="35"/>
      <c r="E172" s="36"/>
      <c r="F172" s="20"/>
    </row>
    <row r="173" spans="2:6" x14ac:dyDescent="0.25">
      <c r="B173" s="304"/>
      <c r="C173" s="35"/>
      <c r="D173" s="35"/>
      <c r="E173" s="36"/>
      <c r="F173" s="20"/>
    </row>
    <row r="174" spans="2:6" x14ac:dyDescent="0.25">
      <c r="B174" s="304"/>
      <c r="C174" s="35"/>
      <c r="D174" s="35"/>
      <c r="E174" s="36"/>
      <c r="F174" s="20"/>
    </row>
    <row r="175" spans="2:6" x14ac:dyDescent="0.25">
      <c r="B175" s="304"/>
      <c r="C175" s="35"/>
      <c r="D175" s="35"/>
      <c r="E175" s="36"/>
      <c r="F175" s="20"/>
    </row>
    <row r="176" spans="2:6" x14ac:dyDescent="0.25">
      <c r="B176" s="304"/>
      <c r="C176" s="35"/>
      <c r="D176" s="35"/>
      <c r="E176" s="36"/>
      <c r="F176" s="20"/>
    </row>
    <row r="177" spans="2:6" x14ac:dyDescent="0.25">
      <c r="B177" s="304"/>
      <c r="C177" s="35"/>
      <c r="D177" s="35"/>
      <c r="E177" s="36"/>
      <c r="F177" s="20"/>
    </row>
    <row r="178" spans="2:6" x14ac:dyDescent="0.25">
      <c r="B178" s="304"/>
      <c r="C178" s="35"/>
      <c r="D178" s="35"/>
      <c r="E178" s="36"/>
      <c r="F178" s="20"/>
    </row>
    <row r="179" spans="2:6" x14ac:dyDescent="0.25">
      <c r="B179" s="304"/>
      <c r="C179" s="35"/>
      <c r="D179" s="35"/>
      <c r="E179" s="36"/>
      <c r="F179" s="20"/>
    </row>
    <row r="180" spans="2:6" x14ac:dyDescent="0.25">
      <c r="B180" s="304"/>
      <c r="C180" s="35"/>
      <c r="D180" s="35"/>
      <c r="E180" s="36"/>
      <c r="F180" s="20"/>
    </row>
    <row r="181" spans="2:6" x14ac:dyDescent="0.25">
      <c r="B181" s="304"/>
      <c r="C181" s="35"/>
      <c r="D181" s="35"/>
      <c r="E181" s="36"/>
      <c r="F181" s="20"/>
    </row>
    <row r="182" spans="2:6" x14ac:dyDescent="0.25">
      <c r="B182" s="304"/>
      <c r="C182" s="35"/>
      <c r="D182" s="35"/>
      <c r="E182" s="36"/>
      <c r="F182" s="20"/>
    </row>
    <row r="183" spans="2:6" x14ac:dyDescent="0.25">
      <c r="B183" s="304"/>
      <c r="C183" s="35"/>
      <c r="D183" s="35"/>
      <c r="E183" s="36"/>
      <c r="F183" s="20"/>
    </row>
    <row r="184" spans="2:6" x14ac:dyDescent="0.25">
      <c r="B184" s="304"/>
      <c r="C184" s="35"/>
      <c r="D184" s="35"/>
      <c r="E184" s="36"/>
      <c r="F184" s="20"/>
    </row>
    <row r="185" spans="2:6" x14ac:dyDescent="0.25">
      <c r="B185" s="304"/>
      <c r="C185" s="35"/>
      <c r="D185" s="35"/>
      <c r="E185" s="36"/>
      <c r="F185" s="20"/>
    </row>
    <row r="186" spans="2:6" x14ac:dyDescent="0.25">
      <c r="B186" s="304"/>
      <c r="C186" s="35"/>
      <c r="D186" s="35"/>
      <c r="E186" s="36"/>
      <c r="F186" s="20"/>
    </row>
    <row r="187" spans="2:6" x14ac:dyDescent="0.25">
      <c r="B187" s="304"/>
      <c r="C187" s="35"/>
      <c r="D187" s="35"/>
      <c r="E187" s="36"/>
      <c r="F187" s="20"/>
    </row>
    <row r="188" spans="2:6" x14ac:dyDescent="0.25">
      <c r="B188" s="304"/>
      <c r="C188" s="35"/>
      <c r="D188" s="35"/>
      <c r="E188" s="36"/>
      <c r="F188" s="20"/>
    </row>
    <row r="189" spans="2:6" x14ac:dyDescent="0.25">
      <c r="B189" s="304"/>
      <c r="C189" s="35"/>
      <c r="D189" s="35"/>
      <c r="E189" s="36"/>
      <c r="F189" s="20"/>
    </row>
    <row r="190" spans="2:6" x14ac:dyDescent="0.25">
      <c r="B190" s="304"/>
      <c r="C190" s="35"/>
      <c r="D190" s="35"/>
      <c r="E190" s="36"/>
      <c r="F190" s="20"/>
    </row>
    <row r="191" spans="2:6" x14ac:dyDescent="0.25">
      <c r="B191" s="304"/>
      <c r="C191" s="35"/>
      <c r="D191" s="35"/>
      <c r="E191" s="36"/>
      <c r="F191" s="20"/>
    </row>
    <row r="192" spans="2:6" x14ac:dyDescent="0.25">
      <c r="B192" s="304"/>
      <c r="C192" s="35"/>
      <c r="D192" s="35"/>
      <c r="E192" s="36"/>
      <c r="F192" s="20"/>
    </row>
    <row r="193" spans="2:6" x14ac:dyDescent="0.25">
      <c r="B193" s="304"/>
      <c r="C193" s="35"/>
      <c r="D193" s="35"/>
      <c r="E193" s="36"/>
      <c r="F193" s="20"/>
    </row>
    <row r="194" spans="2:6" x14ac:dyDescent="0.25">
      <c r="B194" s="304"/>
      <c r="C194" s="35"/>
      <c r="D194" s="35"/>
      <c r="E194" s="36"/>
      <c r="F194" s="20"/>
    </row>
    <row r="195" spans="2:6" x14ac:dyDescent="0.25">
      <c r="B195" s="304"/>
      <c r="C195" s="35"/>
      <c r="D195" s="35"/>
      <c r="E195" s="36"/>
      <c r="F195" s="20"/>
    </row>
    <row r="196" spans="2:6" x14ac:dyDescent="0.25">
      <c r="B196" s="304"/>
      <c r="C196" s="35"/>
      <c r="D196" s="35"/>
      <c r="E196" s="36"/>
      <c r="F196" s="20"/>
    </row>
    <row r="197" spans="2:6" x14ac:dyDescent="0.25">
      <c r="B197" s="304"/>
      <c r="C197" s="35"/>
      <c r="D197" s="35"/>
      <c r="E197" s="36"/>
      <c r="F197" s="20"/>
    </row>
    <row r="198" spans="2:6" x14ac:dyDescent="0.25">
      <c r="B198" s="304"/>
      <c r="C198" s="35"/>
      <c r="D198" s="35"/>
      <c r="E198" s="36"/>
      <c r="F198" s="20"/>
    </row>
    <row r="199" spans="2:6" x14ac:dyDescent="0.25">
      <c r="B199" s="304"/>
      <c r="C199" s="35"/>
      <c r="D199" s="35"/>
      <c r="E199" s="36"/>
      <c r="F199" s="20"/>
    </row>
    <row r="200" spans="2:6" x14ac:dyDescent="0.25">
      <c r="B200" s="304"/>
      <c r="C200" s="35"/>
      <c r="D200" s="35"/>
      <c r="E200" s="36"/>
      <c r="F200" s="20"/>
    </row>
    <row r="201" spans="2:6" x14ac:dyDescent="0.25">
      <c r="B201" s="304"/>
      <c r="C201" s="35"/>
      <c r="D201" s="35"/>
      <c r="E201" s="36"/>
      <c r="F201" s="20"/>
    </row>
    <row r="202" spans="2:6" x14ac:dyDescent="0.25">
      <c r="B202" s="304"/>
      <c r="C202" s="35"/>
      <c r="D202" s="35"/>
      <c r="E202" s="36"/>
      <c r="F202" s="20"/>
    </row>
    <row r="203" spans="2:6" x14ac:dyDescent="0.25">
      <c r="B203" s="304"/>
      <c r="C203" s="35"/>
      <c r="D203" s="35"/>
      <c r="E203" s="36"/>
      <c r="F203" s="20"/>
    </row>
    <row r="204" spans="2:6" x14ac:dyDescent="0.25">
      <c r="B204" s="304"/>
      <c r="C204" s="35"/>
      <c r="D204" s="35"/>
      <c r="E204" s="36"/>
      <c r="F204" s="20"/>
    </row>
    <row r="205" spans="2:6" x14ac:dyDescent="0.25">
      <c r="B205" s="304"/>
      <c r="C205" s="35"/>
      <c r="D205" s="35"/>
      <c r="E205" s="36"/>
      <c r="F205" s="20"/>
    </row>
    <row r="206" spans="2:6" x14ac:dyDescent="0.25">
      <c r="B206" s="304"/>
      <c r="C206" s="35"/>
      <c r="D206" s="35"/>
      <c r="E206" s="36"/>
      <c r="F206" s="20"/>
    </row>
    <row r="207" spans="2:6" x14ac:dyDescent="0.25">
      <c r="B207" s="304"/>
      <c r="C207" s="35"/>
      <c r="D207" s="35"/>
      <c r="E207" s="36"/>
      <c r="F207" s="20"/>
    </row>
    <row r="208" spans="2:6" x14ac:dyDescent="0.25">
      <c r="B208" s="304"/>
      <c r="C208" s="35"/>
      <c r="D208" s="35"/>
      <c r="E208" s="36"/>
      <c r="F208" s="20"/>
    </row>
    <row r="209" spans="2:6" x14ac:dyDescent="0.25">
      <c r="B209" s="304"/>
      <c r="C209" s="35"/>
      <c r="D209" s="35"/>
      <c r="E209" s="36"/>
      <c r="F209" s="20"/>
    </row>
    <row r="210" spans="2:6" x14ac:dyDescent="0.25">
      <c r="B210" s="304"/>
      <c r="C210" s="35"/>
      <c r="D210" s="35"/>
      <c r="E210" s="36"/>
      <c r="F210" s="20"/>
    </row>
    <row r="211" spans="2:6" x14ac:dyDescent="0.25">
      <c r="B211" s="304"/>
      <c r="C211" s="35"/>
      <c r="D211" s="35"/>
      <c r="E211" s="36"/>
      <c r="F211" s="20"/>
    </row>
    <row r="212" spans="2:6" x14ac:dyDescent="0.25">
      <c r="B212" s="304"/>
      <c r="C212" s="35"/>
      <c r="D212" s="35"/>
      <c r="E212" s="36"/>
      <c r="F212" s="20"/>
    </row>
    <row r="213" spans="2:6" x14ac:dyDescent="0.25">
      <c r="B213" s="304"/>
      <c r="C213" s="35"/>
      <c r="D213" s="35"/>
      <c r="E213" s="36"/>
      <c r="F213" s="20"/>
    </row>
    <row r="214" spans="2:6" x14ac:dyDescent="0.25">
      <c r="B214" s="304"/>
      <c r="C214" s="35"/>
      <c r="D214" s="35"/>
      <c r="E214" s="36"/>
      <c r="F214" s="20"/>
    </row>
    <row r="215" spans="2:6" x14ac:dyDescent="0.25">
      <c r="B215" s="304"/>
      <c r="C215" s="35"/>
      <c r="D215" s="35"/>
      <c r="E215" s="36"/>
      <c r="F215" s="20"/>
    </row>
    <row r="216" spans="2:6" x14ac:dyDescent="0.25">
      <c r="B216" s="304"/>
      <c r="C216" s="35"/>
      <c r="D216" s="35"/>
      <c r="E216" s="36"/>
      <c r="F216" s="20"/>
    </row>
    <row r="217" spans="2:6" x14ac:dyDescent="0.25">
      <c r="B217" s="304"/>
      <c r="C217" s="35"/>
      <c r="D217" s="35"/>
      <c r="E217" s="36"/>
      <c r="F217" s="20"/>
    </row>
    <row r="218" spans="2:6" x14ac:dyDescent="0.25">
      <c r="B218" s="304"/>
      <c r="C218" s="35"/>
      <c r="D218" s="35"/>
      <c r="E218" s="36"/>
      <c r="F218" s="20"/>
    </row>
    <row r="219" spans="2:6" x14ac:dyDescent="0.25">
      <c r="B219" s="304"/>
      <c r="C219" s="35"/>
      <c r="D219" s="35"/>
      <c r="E219" s="36"/>
      <c r="F219" s="20"/>
    </row>
    <row r="220" spans="2:6" x14ac:dyDescent="0.25">
      <c r="B220" s="304"/>
      <c r="C220" s="35"/>
      <c r="D220" s="35"/>
      <c r="E220" s="36"/>
      <c r="F220" s="20"/>
    </row>
    <row r="221" spans="2:6" x14ac:dyDescent="0.25">
      <c r="B221" s="304"/>
      <c r="C221" s="35"/>
      <c r="D221" s="35"/>
      <c r="E221" s="36"/>
      <c r="F221" s="20"/>
    </row>
    <row r="222" spans="2:6" x14ac:dyDescent="0.25">
      <c r="B222" s="304"/>
      <c r="C222" s="35"/>
      <c r="D222" s="35"/>
      <c r="E222" s="36"/>
      <c r="F222" s="20"/>
    </row>
    <row r="223" spans="2:6" x14ac:dyDescent="0.25">
      <c r="B223" s="304"/>
      <c r="C223" s="35"/>
      <c r="D223" s="35"/>
      <c r="E223" s="36"/>
      <c r="F223" s="20"/>
    </row>
    <row r="224" spans="2:6" x14ac:dyDescent="0.25">
      <c r="B224" s="304"/>
      <c r="C224" s="35"/>
      <c r="D224" s="35"/>
      <c r="E224" s="36"/>
      <c r="F224" s="20"/>
    </row>
    <row r="225" spans="2:6" x14ac:dyDescent="0.25">
      <c r="B225" s="304"/>
      <c r="C225" s="35"/>
      <c r="D225" s="35"/>
      <c r="E225" s="36"/>
      <c r="F225" s="20"/>
    </row>
    <row r="226" spans="2:6" x14ac:dyDescent="0.25">
      <c r="B226" s="304"/>
      <c r="C226" s="35"/>
      <c r="D226" s="35"/>
      <c r="E226" s="36"/>
      <c r="F226" s="20"/>
    </row>
    <row r="227" spans="2:6" x14ac:dyDescent="0.25">
      <c r="B227" s="304"/>
      <c r="C227" s="35"/>
      <c r="D227" s="35"/>
      <c r="E227" s="36"/>
      <c r="F227" s="20"/>
    </row>
    <row r="228" spans="2:6" x14ac:dyDescent="0.25">
      <c r="B228" s="304"/>
      <c r="C228" s="35"/>
      <c r="D228" s="35"/>
      <c r="E228" s="36"/>
      <c r="F228" s="20"/>
    </row>
    <row r="229" spans="2:6" x14ac:dyDescent="0.25">
      <c r="B229" s="304"/>
      <c r="C229" s="35"/>
      <c r="D229" s="35"/>
      <c r="E229" s="36"/>
      <c r="F229" s="20"/>
    </row>
    <row r="230" spans="2:6" x14ac:dyDescent="0.25">
      <c r="B230" s="304"/>
      <c r="C230" s="35"/>
      <c r="D230" s="35"/>
      <c r="E230" s="36"/>
      <c r="F230" s="20"/>
    </row>
    <row r="231" spans="2:6" x14ac:dyDescent="0.25">
      <c r="B231" s="304"/>
      <c r="C231" s="35"/>
      <c r="D231" s="35"/>
      <c r="E231" s="36"/>
      <c r="F231" s="20"/>
    </row>
    <row r="232" spans="2:6" x14ac:dyDescent="0.25">
      <c r="B232" s="304"/>
      <c r="C232" s="35"/>
      <c r="D232" s="35"/>
      <c r="E232" s="36"/>
      <c r="F232" s="20"/>
    </row>
    <row r="233" spans="2:6" x14ac:dyDescent="0.25">
      <c r="B233" s="304"/>
      <c r="C233" s="35"/>
      <c r="D233" s="35"/>
      <c r="E233" s="36"/>
      <c r="F233" s="20"/>
    </row>
    <row r="234" spans="2:6" x14ac:dyDescent="0.25">
      <c r="B234" s="304"/>
      <c r="C234" s="35"/>
      <c r="D234" s="35"/>
      <c r="E234" s="36"/>
      <c r="F234" s="20"/>
    </row>
    <row r="235" spans="2:6" x14ac:dyDescent="0.25">
      <c r="B235" s="304"/>
      <c r="C235" s="35"/>
      <c r="D235" s="35"/>
      <c r="E235" s="36"/>
      <c r="F235" s="20"/>
    </row>
    <row r="236" spans="2:6" x14ac:dyDescent="0.25">
      <c r="B236" s="304"/>
      <c r="C236" s="35"/>
      <c r="D236" s="35"/>
      <c r="E236" s="36"/>
      <c r="F236" s="20"/>
    </row>
    <row r="237" spans="2:6" x14ac:dyDescent="0.25">
      <c r="B237" s="304"/>
      <c r="C237" s="35"/>
      <c r="D237" s="35"/>
      <c r="E237" s="36"/>
      <c r="F237" s="20"/>
    </row>
    <row r="238" spans="2:6" x14ac:dyDescent="0.25">
      <c r="B238" s="304"/>
      <c r="C238" s="35"/>
      <c r="D238" s="35"/>
      <c r="E238" s="36"/>
      <c r="F238" s="20"/>
    </row>
    <row r="239" spans="2:6" x14ac:dyDescent="0.25">
      <c r="B239" s="304"/>
      <c r="C239" s="35"/>
      <c r="D239" s="35"/>
      <c r="E239" s="36"/>
      <c r="F239" s="20"/>
    </row>
    <row r="240" spans="2:6" x14ac:dyDescent="0.25">
      <c r="B240" s="304"/>
      <c r="C240" s="35"/>
      <c r="D240" s="35"/>
      <c r="E240" s="36"/>
      <c r="F240" s="20"/>
    </row>
    <row r="241" spans="2:6" x14ac:dyDescent="0.25">
      <c r="B241" s="304"/>
      <c r="C241" s="35"/>
      <c r="D241" s="35"/>
      <c r="E241" s="36"/>
      <c r="F241" s="20"/>
    </row>
    <row r="242" spans="2:6" x14ac:dyDescent="0.25">
      <c r="B242" s="304"/>
      <c r="C242" s="35"/>
      <c r="D242" s="35"/>
      <c r="E242" s="36"/>
      <c r="F242" s="20"/>
    </row>
    <row r="243" spans="2:6" x14ac:dyDescent="0.25">
      <c r="B243" s="304"/>
      <c r="C243" s="35"/>
      <c r="D243" s="35"/>
      <c r="E243" s="36"/>
      <c r="F243" s="20"/>
    </row>
    <row r="244" spans="2:6" x14ac:dyDescent="0.25">
      <c r="B244" s="304"/>
      <c r="C244" s="35"/>
      <c r="D244" s="35"/>
      <c r="E244" s="36"/>
      <c r="F244" s="20"/>
    </row>
    <row r="245" spans="2:6" x14ac:dyDescent="0.25">
      <c r="B245" s="304"/>
      <c r="C245" s="35"/>
      <c r="D245" s="35"/>
      <c r="E245" s="36"/>
      <c r="F245" s="20"/>
    </row>
    <row r="246" spans="2:6" x14ac:dyDescent="0.25">
      <c r="B246" s="304"/>
      <c r="C246" s="35"/>
      <c r="D246" s="35"/>
      <c r="E246" s="36"/>
      <c r="F246" s="20"/>
    </row>
    <row r="247" spans="2:6" x14ac:dyDescent="0.25">
      <c r="B247" s="304"/>
      <c r="C247" s="35"/>
      <c r="D247" s="35"/>
      <c r="E247" s="36"/>
      <c r="F247" s="20"/>
    </row>
    <row r="248" spans="2:6" x14ac:dyDescent="0.25">
      <c r="B248" s="304"/>
      <c r="C248" s="35"/>
      <c r="D248" s="35"/>
      <c r="E248" s="36"/>
      <c r="F248" s="20"/>
    </row>
    <row r="249" spans="2:6" x14ac:dyDescent="0.25">
      <c r="B249" s="304"/>
      <c r="C249" s="35"/>
      <c r="D249" s="35"/>
      <c r="E249" s="36"/>
      <c r="F249" s="20"/>
    </row>
    <row r="250" spans="2:6" x14ac:dyDescent="0.25">
      <c r="B250" s="304"/>
      <c r="C250" s="35"/>
      <c r="D250" s="35"/>
      <c r="E250" s="36"/>
      <c r="F250" s="20"/>
    </row>
    <row r="251" spans="2:6" x14ac:dyDescent="0.25">
      <c r="B251" s="304"/>
      <c r="C251" s="35"/>
      <c r="D251" s="35"/>
      <c r="E251" s="36"/>
      <c r="F251" s="20"/>
    </row>
    <row r="252" spans="2:6" x14ac:dyDescent="0.25">
      <c r="B252" s="304"/>
      <c r="C252" s="35"/>
      <c r="D252" s="35"/>
      <c r="E252" s="36"/>
      <c r="F252" s="20"/>
    </row>
    <row r="253" spans="2:6" x14ac:dyDescent="0.25">
      <c r="B253" s="304"/>
      <c r="C253" s="35"/>
      <c r="D253" s="35"/>
      <c r="E253" s="36"/>
      <c r="F253" s="20"/>
    </row>
    <row r="254" spans="2:6" x14ac:dyDescent="0.25">
      <c r="B254" s="304"/>
      <c r="C254" s="35"/>
      <c r="D254" s="35"/>
      <c r="E254" s="36"/>
      <c r="F254" s="20"/>
    </row>
    <row r="255" spans="2:6" x14ac:dyDescent="0.25">
      <c r="B255" s="304"/>
      <c r="C255" s="35"/>
      <c r="D255" s="35"/>
      <c r="E255" s="36"/>
      <c r="F255" s="20"/>
    </row>
    <row r="256" spans="2:6" x14ac:dyDescent="0.25">
      <c r="B256" s="304"/>
      <c r="C256" s="35"/>
      <c r="D256" s="35"/>
      <c r="E256" s="36"/>
      <c r="F256" s="20"/>
    </row>
    <row r="257" spans="2:6" x14ac:dyDescent="0.25">
      <c r="B257" s="304"/>
      <c r="C257" s="35"/>
      <c r="D257" s="35"/>
      <c r="E257" s="36"/>
      <c r="F257" s="20"/>
    </row>
    <row r="258" spans="2:6" x14ac:dyDescent="0.25">
      <c r="B258" s="304"/>
      <c r="C258" s="35"/>
      <c r="D258" s="35"/>
      <c r="E258" s="36"/>
      <c r="F258" s="20"/>
    </row>
    <row r="259" spans="2:6" x14ac:dyDescent="0.25">
      <c r="B259" s="304"/>
      <c r="C259" s="35"/>
      <c r="D259" s="35"/>
      <c r="E259" s="36"/>
      <c r="F259" s="20"/>
    </row>
    <row r="260" spans="2:6" x14ac:dyDescent="0.25">
      <c r="B260" s="304"/>
      <c r="C260" s="35"/>
      <c r="D260" s="35"/>
      <c r="E260" s="36"/>
      <c r="F260" s="20"/>
    </row>
    <row r="261" spans="2:6" x14ac:dyDescent="0.25">
      <c r="B261" s="304"/>
      <c r="C261" s="35"/>
      <c r="D261" s="35"/>
      <c r="E261" s="36"/>
      <c r="F261" s="20"/>
    </row>
    <row r="262" spans="2:6" x14ac:dyDescent="0.25">
      <c r="B262" s="304"/>
      <c r="C262" s="35"/>
      <c r="D262" s="35"/>
      <c r="E262" s="36"/>
      <c r="F262" s="20"/>
    </row>
    <row r="263" spans="2:6" x14ac:dyDescent="0.25">
      <c r="B263" s="304"/>
      <c r="C263" s="35"/>
      <c r="D263" s="35"/>
      <c r="E263" s="36"/>
      <c r="F263" s="20"/>
    </row>
    <row r="264" spans="2:6" x14ac:dyDescent="0.25">
      <c r="B264" s="304"/>
      <c r="C264" s="35"/>
      <c r="D264" s="35"/>
      <c r="E264" s="36"/>
      <c r="F264" s="20"/>
    </row>
    <row r="265" spans="2:6" x14ac:dyDescent="0.25">
      <c r="B265" s="304"/>
      <c r="C265" s="35"/>
      <c r="D265" s="35"/>
      <c r="E265" s="36"/>
      <c r="F265" s="20"/>
    </row>
    <row r="266" spans="2:6" x14ac:dyDescent="0.25">
      <c r="B266" s="304"/>
      <c r="C266" s="35"/>
      <c r="D266" s="35"/>
      <c r="E266" s="36"/>
      <c r="F266" s="20"/>
    </row>
    <row r="267" spans="2:6" x14ac:dyDescent="0.25">
      <c r="B267" s="304"/>
      <c r="C267" s="35"/>
      <c r="D267" s="35"/>
      <c r="E267" s="36"/>
      <c r="F267" s="20"/>
    </row>
    <row r="268" spans="2:6" x14ac:dyDescent="0.25">
      <c r="B268" s="304"/>
      <c r="C268" s="35"/>
      <c r="D268" s="35"/>
      <c r="E268" s="36"/>
      <c r="F268" s="20"/>
    </row>
    <row r="269" spans="2:6" x14ac:dyDescent="0.25">
      <c r="B269" s="304"/>
      <c r="C269" s="35"/>
      <c r="D269" s="35"/>
      <c r="E269" s="36"/>
      <c r="F269" s="20"/>
    </row>
    <row r="270" spans="2:6" x14ac:dyDescent="0.25">
      <c r="B270" s="304"/>
      <c r="C270" s="35"/>
      <c r="D270" s="35"/>
      <c r="E270" s="36"/>
      <c r="F270" s="20"/>
    </row>
    <row r="271" spans="2:6" x14ac:dyDescent="0.25">
      <c r="B271" s="304"/>
      <c r="C271" s="35"/>
      <c r="D271" s="35"/>
      <c r="E271" s="36"/>
      <c r="F271" s="20"/>
    </row>
    <row r="272" spans="2:6" x14ac:dyDescent="0.25">
      <c r="B272" s="304"/>
      <c r="C272" s="35"/>
      <c r="D272" s="35"/>
      <c r="E272" s="36"/>
      <c r="F272" s="20"/>
    </row>
    <row r="273" spans="2:6" x14ac:dyDescent="0.25">
      <c r="B273" s="304"/>
      <c r="C273" s="35"/>
      <c r="D273" s="35"/>
      <c r="E273" s="36"/>
      <c r="F273" s="20"/>
    </row>
    <row r="274" spans="2:6" x14ac:dyDescent="0.25">
      <c r="B274" s="304"/>
      <c r="C274" s="35"/>
      <c r="D274" s="35"/>
      <c r="E274" s="36"/>
      <c r="F274" s="20"/>
    </row>
    <row r="275" spans="2:6" x14ac:dyDescent="0.25">
      <c r="B275" s="304"/>
      <c r="C275" s="35"/>
      <c r="D275" s="35"/>
      <c r="E275" s="36"/>
      <c r="F275" s="20"/>
    </row>
    <row r="276" spans="2:6" x14ac:dyDescent="0.25">
      <c r="B276" s="304"/>
      <c r="C276" s="35"/>
      <c r="D276" s="35"/>
      <c r="E276" s="36"/>
      <c r="F276" s="20"/>
    </row>
    <row r="277" spans="2:6" x14ac:dyDescent="0.25">
      <c r="B277" s="304"/>
      <c r="C277" s="35"/>
      <c r="D277" s="35"/>
      <c r="E277" s="36"/>
      <c r="F277" s="20"/>
    </row>
    <row r="278" spans="2:6" x14ac:dyDescent="0.25">
      <c r="B278" s="304"/>
      <c r="C278" s="35"/>
      <c r="D278" s="35"/>
      <c r="E278" s="36"/>
      <c r="F278" s="20"/>
    </row>
    <row r="279" spans="2:6" x14ac:dyDescent="0.25">
      <c r="B279" s="304"/>
      <c r="C279" s="35"/>
      <c r="D279" s="35"/>
      <c r="E279" s="36"/>
      <c r="F279" s="20"/>
    </row>
    <row r="280" spans="2:6" x14ac:dyDescent="0.25">
      <c r="B280" s="304"/>
      <c r="C280" s="35"/>
      <c r="D280" s="35"/>
      <c r="E280" s="36"/>
      <c r="F280" s="20"/>
    </row>
    <row r="281" spans="2:6" x14ac:dyDescent="0.25">
      <c r="B281" s="304"/>
      <c r="C281" s="35"/>
      <c r="D281" s="35"/>
      <c r="E281" s="36"/>
      <c r="F281" s="20"/>
    </row>
    <row r="282" spans="2:6" x14ac:dyDescent="0.25">
      <c r="B282" s="304"/>
      <c r="C282" s="35"/>
      <c r="D282" s="35"/>
      <c r="E282" s="36"/>
      <c r="F282" s="20"/>
    </row>
    <row r="283" spans="2:6" x14ac:dyDescent="0.25">
      <c r="B283" s="304"/>
      <c r="C283" s="35"/>
      <c r="D283" s="35"/>
      <c r="E283" s="36"/>
      <c r="F283" s="20"/>
    </row>
    <row r="284" spans="2:6" x14ac:dyDescent="0.25">
      <c r="B284" s="304"/>
      <c r="C284" s="35"/>
      <c r="D284" s="35"/>
      <c r="E284" s="36"/>
      <c r="F284" s="20"/>
    </row>
    <row r="285" spans="2:6" x14ac:dyDescent="0.25">
      <c r="B285" s="304"/>
      <c r="C285" s="35"/>
      <c r="D285" s="35"/>
      <c r="E285" s="36"/>
      <c r="F285" s="20"/>
    </row>
    <row r="286" spans="2:6" x14ac:dyDescent="0.25">
      <c r="B286" s="304"/>
      <c r="C286" s="35"/>
      <c r="D286" s="35"/>
      <c r="E286" s="36"/>
      <c r="F286" s="20"/>
    </row>
    <row r="287" spans="2:6" x14ac:dyDescent="0.25">
      <c r="B287" s="304"/>
      <c r="C287" s="35"/>
      <c r="D287" s="35"/>
      <c r="E287" s="36"/>
      <c r="F287" s="20"/>
    </row>
    <row r="288" spans="2:6" x14ac:dyDescent="0.25">
      <c r="B288" s="304"/>
      <c r="C288" s="35"/>
      <c r="D288" s="35"/>
      <c r="E288" s="36"/>
      <c r="F288" s="20"/>
    </row>
    <row r="289" spans="2:6" x14ac:dyDescent="0.25">
      <c r="B289" s="304"/>
      <c r="C289" s="35"/>
      <c r="D289" s="35"/>
      <c r="E289" s="36"/>
      <c r="F289" s="20"/>
    </row>
    <row r="290" spans="2:6" x14ac:dyDescent="0.25">
      <c r="B290" s="304"/>
      <c r="C290" s="35"/>
      <c r="D290" s="35"/>
      <c r="E290" s="36"/>
      <c r="F290" s="20"/>
    </row>
    <row r="291" spans="2:6" x14ac:dyDescent="0.25">
      <c r="B291" s="304"/>
      <c r="C291" s="35"/>
      <c r="D291" s="35"/>
      <c r="E291" s="36"/>
      <c r="F291" s="20"/>
    </row>
    <row r="292" spans="2:6" x14ac:dyDescent="0.25">
      <c r="B292" s="304"/>
      <c r="C292" s="35"/>
      <c r="D292" s="35"/>
      <c r="E292" s="36"/>
      <c r="F292" s="20"/>
    </row>
    <row r="293" spans="2:6" x14ac:dyDescent="0.25">
      <c r="B293" s="304"/>
      <c r="C293" s="35"/>
      <c r="D293" s="35"/>
      <c r="E293" s="36"/>
      <c r="F293" s="20"/>
    </row>
    <row r="294" spans="2:6" x14ac:dyDescent="0.25">
      <c r="B294" s="304"/>
      <c r="C294" s="35"/>
      <c r="D294" s="35"/>
      <c r="E294" s="36"/>
      <c r="F294" s="20"/>
    </row>
    <row r="295" spans="2:6" x14ac:dyDescent="0.25">
      <c r="B295" s="304"/>
      <c r="C295" s="35"/>
      <c r="D295" s="35"/>
      <c r="E295" s="36"/>
      <c r="F295" s="20"/>
    </row>
    <row r="296" spans="2:6" x14ac:dyDescent="0.25">
      <c r="B296" s="304"/>
      <c r="C296" s="35"/>
      <c r="D296" s="35"/>
      <c r="E296" s="36"/>
      <c r="F296" s="20"/>
    </row>
    <row r="297" spans="2:6" x14ac:dyDescent="0.25">
      <c r="B297" s="304"/>
      <c r="C297" s="35"/>
      <c r="D297" s="35"/>
      <c r="E297" s="36"/>
      <c r="F297" s="20"/>
    </row>
    <row r="298" spans="2:6" x14ac:dyDescent="0.25">
      <c r="B298" s="304"/>
      <c r="C298" s="35"/>
      <c r="D298" s="35"/>
      <c r="E298" s="36"/>
      <c r="F298" s="20"/>
    </row>
    <row r="299" spans="2:6" x14ac:dyDescent="0.25">
      <c r="B299" s="304"/>
      <c r="C299" s="35"/>
      <c r="D299" s="35"/>
      <c r="E299" s="36"/>
      <c r="F299" s="20"/>
    </row>
    <row r="300" spans="2:6" x14ac:dyDescent="0.25">
      <c r="B300" s="304"/>
      <c r="C300" s="35"/>
      <c r="D300" s="35"/>
      <c r="E300" s="36"/>
      <c r="F300" s="20"/>
    </row>
    <row r="301" spans="2:6" x14ac:dyDescent="0.25">
      <c r="B301" s="304"/>
      <c r="C301" s="35"/>
      <c r="D301" s="35"/>
      <c r="E301" s="36"/>
      <c r="F301" s="20"/>
    </row>
    <row r="302" spans="2:6" x14ac:dyDescent="0.25">
      <c r="B302" s="304"/>
      <c r="C302" s="35"/>
      <c r="D302" s="35"/>
      <c r="E302" s="36"/>
      <c r="F302" s="20"/>
    </row>
    <row r="303" spans="2:6" x14ac:dyDescent="0.25">
      <c r="B303" s="304"/>
      <c r="C303" s="35"/>
      <c r="D303" s="35"/>
      <c r="E303" s="36"/>
      <c r="F303" s="20"/>
    </row>
    <row r="304" spans="2:6" x14ac:dyDescent="0.25">
      <c r="B304" s="304"/>
      <c r="C304" s="35"/>
      <c r="D304" s="35"/>
      <c r="E304" s="36"/>
      <c r="F304" s="20"/>
    </row>
    <row r="305" spans="2:6" x14ac:dyDescent="0.25">
      <c r="B305" s="304"/>
      <c r="C305" s="35"/>
      <c r="D305" s="35"/>
      <c r="E305" s="36"/>
      <c r="F305" s="20"/>
    </row>
    <row r="306" spans="2:6" x14ac:dyDescent="0.25">
      <c r="B306" s="304"/>
      <c r="C306" s="35"/>
      <c r="D306" s="35"/>
      <c r="E306" s="36"/>
      <c r="F306" s="20"/>
    </row>
    <row r="307" spans="2:6" x14ac:dyDescent="0.25">
      <c r="B307" s="304"/>
      <c r="C307" s="35"/>
      <c r="D307" s="35"/>
      <c r="E307" s="36"/>
      <c r="F307" s="20"/>
    </row>
    <row r="308" spans="2:6" x14ac:dyDescent="0.25">
      <c r="B308" s="304"/>
      <c r="C308" s="35"/>
      <c r="D308" s="35"/>
      <c r="E308" s="36"/>
      <c r="F308" s="20"/>
    </row>
    <row r="309" spans="2:6" x14ac:dyDescent="0.25">
      <c r="B309" s="304"/>
      <c r="C309" s="35"/>
      <c r="D309" s="35"/>
      <c r="E309" s="36"/>
      <c r="F309" s="20"/>
    </row>
    <row r="310" spans="2:6" x14ac:dyDescent="0.25">
      <c r="B310" s="304"/>
      <c r="C310" s="35"/>
      <c r="D310" s="35"/>
      <c r="E310" s="36"/>
      <c r="F310" s="20"/>
    </row>
    <row r="311" spans="2:6" x14ac:dyDescent="0.25">
      <c r="B311" s="304"/>
      <c r="C311" s="35"/>
      <c r="D311" s="35"/>
      <c r="E311" s="36"/>
      <c r="F311" s="20"/>
    </row>
    <row r="312" spans="2:6" x14ac:dyDescent="0.25">
      <c r="B312" s="304"/>
      <c r="C312" s="35"/>
      <c r="D312" s="35"/>
      <c r="E312" s="36"/>
      <c r="F312" s="20"/>
    </row>
    <row r="313" spans="2:6" x14ac:dyDescent="0.25">
      <c r="B313" s="304"/>
      <c r="C313" s="35"/>
      <c r="D313" s="35"/>
      <c r="E313" s="36"/>
      <c r="F313" s="20"/>
    </row>
    <row r="314" spans="2:6" x14ac:dyDescent="0.25">
      <c r="B314" s="304"/>
      <c r="C314" s="35"/>
      <c r="D314" s="35"/>
      <c r="E314" s="36"/>
      <c r="F314" s="20"/>
    </row>
    <row r="315" spans="2:6" x14ac:dyDescent="0.25">
      <c r="B315" s="304"/>
      <c r="C315" s="35"/>
      <c r="D315" s="35"/>
      <c r="E315" s="36"/>
      <c r="F315" s="20"/>
    </row>
    <row r="316" spans="2:6" x14ac:dyDescent="0.25">
      <c r="B316" s="304"/>
      <c r="C316" s="35"/>
      <c r="D316" s="35"/>
      <c r="E316" s="36"/>
      <c r="F316" s="20"/>
    </row>
    <row r="317" spans="2:6" x14ac:dyDescent="0.25">
      <c r="B317" s="304"/>
      <c r="C317" s="35"/>
      <c r="D317" s="35"/>
      <c r="E317" s="36"/>
      <c r="F317" s="20"/>
    </row>
    <row r="318" spans="2:6" x14ac:dyDescent="0.25">
      <c r="B318" s="304"/>
      <c r="C318" s="35"/>
      <c r="D318" s="35"/>
      <c r="E318" s="36"/>
      <c r="F318" s="20"/>
    </row>
    <row r="319" spans="2:6" x14ac:dyDescent="0.25">
      <c r="B319" s="304"/>
      <c r="C319" s="35"/>
      <c r="D319" s="35"/>
      <c r="E319" s="36"/>
      <c r="F319" s="20"/>
    </row>
    <row r="320" spans="2:6" x14ac:dyDescent="0.25">
      <c r="B320" s="304"/>
      <c r="C320" s="35"/>
      <c r="D320" s="35"/>
      <c r="E320" s="36"/>
      <c r="F320" s="20"/>
    </row>
    <row r="321" spans="2:6" x14ac:dyDescent="0.25">
      <c r="B321" s="304"/>
      <c r="C321" s="35"/>
      <c r="D321" s="35"/>
      <c r="E321" s="36"/>
      <c r="F321" s="20"/>
    </row>
    <row r="322" spans="2:6" x14ac:dyDescent="0.25">
      <c r="B322" s="304"/>
      <c r="C322" s="35"/>
      <c r="D322" s="35"/>
      <c r="E322" s="36"/>
      <c r="F322" s="20"/>
    </row>
    <row r="323" spans="2:6" x14ac:dyDescent="0.25">
      <c r="B323" s="304"/>
      <c r="C323" s="35"/>
      <c r="D323" s="35"/>
      <c r="E323" s="36"/>
      <c r="F323" s="20"/>
    </row>
    <row r="324" spans="2:6" x14ac:dyDescent="0.25">
      <c r="B324" s="304"/>
      <c r="C324" s="35"/>
      <c r="D324" s="35"/>
      <c r="E324" s="36"/>
      <c r="F324" s="20"/>
    </row>
    <row r="325" spans="2:6" x14ac:dyDescent="0.25">
      <c r="B325" s="304"/>
      <c r="C325" s="35"/>
      <c r="D325" s="35"/>
      <c r="E325" s="36"/>
      <c r="F325" s="20"/>
    </row>
    <row r="326" spans="2:6" x14ac:dyDescent="0.25">
      <c r="B326" s="304"/>
      <c r="C326" s="35"/>
      <c r="D326" s="35"/>
      <c r="E326" s="36"/>
      <c r="F326" s="20"/>
    </row>
    <row r="327" spans="2:6" x14ac:dyDescent="0.25">
      <c r="B327" s="304"/>
      <c r="C327" s="35"/>
      <c r="D327" s="35"/>
      <c r="E327" s="36"/>
      <c r="F327" s="20"/>
    </row>
    <row r="328" spans="2:6" x14ac:dyDescent="0.25">
      <c r="B328" s="304"/>
      <c r="C328" s="35"/>
      <c r="D328" s="35"/>
      <c r="E328" s="36"/>
      <c r="F328" s="20"/>
    </row>
    <row r="329" spans="2:6" x14ac:dyDescent="0.25">
      <c r="B329" s="304"/>
      <c r="C329" s="35"/>
      <c r="D329" s="35"/>
      <c r="E329" s="36"/>
      <c r="F329" s="20"/>
    </row>
    <row r="330" spans="2:6" x14ac:dyDescent="0.25">
      <c r="B330" s="304"/>
      <c r="C330" s="35"/>
      <c r="D330" s="35"/>
      <c r="E330" s="36"/>
      <c r="F330" s="20"/>
    </row>
    <row r="331" spans="2:6" x14ac:dyDescent="0.25">
      <c r="B331" s="304"/>
      <c r="C331" s="35"/>
      <c r="D331" s="35"/>
      <c r="E331" s="36"/>
      <c r="F331" s="20"/>
    </row>
    <row r="332" spans="2:6" x14ac:dyDescent="0.25">
      <c r="B332" s="304"/>
      <c r="C332" s="35"/>
      <c r="D332" s="35"/>
      <c r="E332" s="36"/>
      <c r="F332" s="20"/>
    </row>
    <row r="333" spans="2:6" x14ac:dyDescent="0.25">
      <c r="B333" s="304"/>
      <c r="C333" s="35"/>
      <c r="D333" s="35"/>
      <c r="E333" s="36"/>
      <c r="F333" s="20"/>
    </row>
    <row r="334" spans="2:6" x14ac:dyDescent="0.25">
      <c r="B334" s="304"/>
      <c r="C334" s="35"/>
      <c r="D334" s="35"/>
      <c r="E334" s="36"/>
      <c r="F334" s="20"/>
    </row>
    <row r="335" spans="2:6" x14ac:dyDescent="0.25">
      <c r="B335" s="304"/>
      <c r="C335" s="35"/>
      <c r="D335" s="35"/>
      <c r="E335" s="36"/>
      <c r="F335" s="20"/>
    </row>
    <row r="336" spans="2:6" x14ac:dyDescent="0.25">
      <c r="B336" s="304"/>
      <c r="C336" s="35"/>
      <c r="D336" s="35"/>
      <c r="E336" s="36"/>
      <c r="F336" s="20"/>
    </row>
    <row r="337" spans="2:6" x14ac:dyDescent="0.25">
      <c r="B337" s="304"/>
      <c r="C337" s="35"/>
      <c r="D337" s="35"/>
      <c r="E337" s="36"/>
      <c r="F337" s="20"/>
    </row>
    <row r="338" spans="2:6" x14ac:dyDescent="0.25">
      <c r="B338" s="304"/>
      <c r="C338" s="35"/>
      <c r="D338" s="35"/>
      <c r="E338" s="36"/>
      <c r="F338" s="20"/>
    </row>
    <row r="339" spans="2:6" x14ac:dyDescent="0.25">
      <c r="B339" s="304"/>
      <c r="C339" s="35"/>
      <c r="D339" s="35"/>
      <c r="E339" s="36"/>
      <c r="F339" s="20"/>
    </row>
    <row r="340" spans="2:6" x14ac:dyDescent="0.25">
      <c r="B340" s="304"/>
      <c r="C340" s="35"/>
      <c r="D340" s="35"/>
      <c r="E340" s="36"/>
      <c r="F340" s="20"/>
    </row>
    <row r="341" spans="2:6" x14ac:dyDescent="0.25">
      <c r="B341" s="304"/>
      <c r="C341" s="35"/>
      <c r="D341" s="35"/>
      <c r="E341" s="36"/>
      <c r="F341" s="20"/>
    </row>
    <row r="342" spans="2:6" x14ac:dyDescent="0.25">
      <c r="B342" s="304"/>
      <c r="C342" s="35"/>
      <c r="D342" s="35"/>
      <c r="E342" s="36"/>
      <c r="F342" s="20"/>
    </row>
    <row r="343" spans="2:6" x14ac:dyDescent="0.25">
      <c r="B343" s="304"/>
      <c r="C343" s="35"/>
      <c r="D343" s="35"/>
      <c r="E343" s="36"/>
      <c r="F343" s="20"/>
    </row>
    <row r="344" spans="2:6" x14ac:dyDescent="0.25">
      <c r="B344" s="304"/>
      <c r="C344" s="35"/>
      <c r="D344" s="35"/>
      <c r="E344" s="36"/>
      <c r="F344" s="20"/>
    </row>
    <row r="345" spans="2:6" x14ac:dyDescent="0.25">
      <c r="B345" s="304"/>
      <c r="C345" s="35"/>
      <c r="D345" s="35"/>
      <c r="E345" s="36"/>
      <c r="F345" s="20"/>
    </row>
    <row r="346" spans="2:6" x14ac:dyDescent="0.25">
      <c r="B346" s="304"/>
      <c r="C346" s="35"/>
      <c r="D346" s="35"/>
      <c r="E346" s="36"/>
      <c r="F346" s="20"/>
    </row>
    <row r="347" spans="2:6" x14ac:dyDescent="0.25">
      <c r="B347" s="304"/>
      <c r="C347" s="35"/>
      <c r="D347" s="35"/>
      <c r="E347" s="36"/>
      <c r="F347" s="20"/>
    </row>
    <row r="348" spans="2:6" x14ac:dyDescent="0.25">
      <c r="B348" s="304"/>
      <c r="C348" s="35"/>
      <c r="D348" s="35"/>
      <c r="E348" s="36"/>
      <c r="F348" s="20"/>
    </row>
    <row r="349" spans="2:6" x14ac:dyDescent="0.25">
      <c r="B349" s="304"/>
      <c r="C349" s="35"/>
      <c r="D349" s="35"/>
      <c r="E349" s="36"/>
      <c r="F349" s="20"/>
    </row>
    <row r="350" spans="2:6" x14ac:dyDescent="0.25">
      <c r="B350" s="304"/>
      <c r="C350" s="35"/>
      <c r="D350" s="35"/>
      <c r="E350" s="36"/>
      <c r="F350" s="20"/>
    </row>
    <row r="351" spans="2:6" x14ac:dyDescent="0.25">
      <c r="B351" s="304"/>
      <c r="C351" s="35"/>
      <c r="D351" s="35"/>
      <c r="E351" s="36"/>
      <c r="F351" s="20"/>
    </row>
    <row r="352" spans="2:6" x14ac:dyDescent="0.25">
      <c r="B352" s="304"/>
      <c r="C352" s="35"/>
      <c r="D352" s="35"/>
      <c r="E352" s="36"/>
      <c r="F352" s="20"/>
    </row>
    <row r="353" spans="2:6" x14ac:dyDescent="0.25">
      <c r="B353" s="304"/>
      <c r="C353" s="35"/>
      <c r="D353" s="35"/>
      <c r="E353" s="36"/>
      <c r="F353" s="20"/>
    </row>
    <row r="354" spans="2:6" x14ac:dyDescent="0.25">
      <c r="B354" s="304"/>
      <c r="C354" s="35"/>
      <c r="D354" s="35"/>
      <c r="E354" s="36"/>
      <c r="F354" s="20"/>
    </row>
    <row r="355" spans="2:6" x14ac:dyDescent="0.25">
      <c r="B355" s="304"/>
      <c r="C355" s="35"/>
      <c r="D355" s="35"/>
      <c r="E355" s="36"/>
      <c r="F355" s="20"/>
    </row>
    <row r="356" spans="2:6" x14ac:dyDescent="0.25">
      <c r="B356" s="304"/>
      <c r="C356" s="35"/>
      <c r="D356" s="35"/>
      <c r="E356" s="36"/>
      <c r="F356" s="20"/>
    </row>
    <row r="357" spans="2:6" x14ac:dyDescent="0.25">
      <c r="B357" s="304"/>
      <c r="C357" s="35"/>
      <c r="D357" s="35"/>
      <c r="E357" s="36"/>
      <c r="F357" s="20"/>
    </row>
    <row r="358" spans="2:6" x14ac:dyDescent="0.25">
      <c r="B358" s="304"/>
      <c r="C358" s="35"/>
      <c r="D358" s="35"/>
      <c r="E358" s="36"/>
      <c r="F358" s="20"/>
    </row>
    <row r="359" spans="2:6" x14ac:dyDescent="0.25">
      <c r="B359" s="304"/>
      <c r="C359" s="35"/>
      <c r="D359" s="35"/>
      <c r="E359" s="36"/>
      <c r="F359" s="20"/>
    </row>
    <row r="360" spans="2:6" x14ac:dyDescent="0.25">
      <c r="B360" s="304"/>
      <c r="C360" s="35"/>
      <c r="D360" s="35"/>
      <c r="E360" s="36"/>
      <c r="F360" s="20"/>
    </row>
    <row r="361" spans="2:6" x14ac:dyDescent="0.25">
      <c r="B361" s="304"/>
      <c r="C361" s="35"/>
      <c r="D361" s="35"/>
      <c r="E361" s="36"/>
      <c r="F361" s="20"/>
    </row>
    <row r="362" spans="2:6" x14ac:dyDescent="0.25">
      <c r="B362" s="304"/>
      <c r="C362" s="35"/>
      <c r="D362" s="35"/>
      <c r="E362" s="36"/>
      <c r="F362" s="20"/>
    </row>
    <row r="363" spans="2:6" x14ac:dyDescent="0.25">
      <c r="B363" s="304"/>
      <c r="C363" s="35"/>
      <c r="D363" s="35"/>
      <c r="E363" s="36"/>
      <c r="F363" s="20"/>
    </row>
    <row r="364" spans="2:6" x14ac:dyDescent="0.25">
      <c r="B364" s="304"/>
      <c r="C364" s="35"/>
      <c r="D364" s="35"/>
      <c r="E364" s="36"/>
      <c r="F364" s="20"/>
    </row>
    <row r="365" spans="2:6" x14ac:dyDescent="0.25">
      <c r="B365" s="304"/>
      <c r="C365" s="35"/>
      <c r="D365" s="35"/>
      <c r="E365" s="36"/>
      <c r="F365" s="20"/>
    </row>
    <row r="366" spans="2:6" x14ac:dyDescent="0.25">
      <c r="B366" s="304"/>
      <c r="C366" s="35"/>
      <c r="D366" s="35"/>
      <c r="E366" s="36"/>
      <c r="F366" s="20"/>
    </row>
    <row r="367" spans="2:6" x14ac:dyDescent="0.25">
      <c r="B367" s="304"/>
      <c r="C367" s="35"/>
      <c r="D367" s="35"/>
      <c r="E367" s="36"/>
      <c r="F367" s="20"/>
    </row>
    <row r="368" spans="2:6" x14ac:dyDescent="0.25">
      <c r="B368" s="304"/>
      <c r="C368" s="35"/>
      <c r="D368" s="35"/>
      <c r="E368" s="36"/>
      <c r="F368" s="20"/>
    </row>
    <row r="369" spans="2:6" x14ac:dyDescent="0.25">
      <c r="B369" s="304"/>
      <c r="C369" s="35"/>
      <c r="D369" s="35"/>
      <c r="E369" s="36"/>
      <c r="F369" s="20"/>
    </row>
    <row r="370" spans="2:6" x14ac:dyDescent="0.25">
      <c r="B370" s="304"/>
      <c r="C370" s="35"/>
      <c r="D370" s="35"/>
      <c r="E370" s="36"/>
      <c r="F370" s="20"/>
    </row>
    <row r="371" spans="2:6" x14ac:dyDescent="0.25">
      <c r="B371" s="304"/>
      <c r="C371" s="35"/>
      <c r="D371" s="35"/>
      <c r="E371" s="36"/>
      <c r="F371" s="20"/>
    </row>
    <row r="372" spans="2:6" x14ac:dyDescent="0.25">
      <c r="B372" s="304"/>
      <c r="C372" s="35"/>
      <c r="D372" s="35"/>
      <c r="E372" s="36"/>
      <c r="F372" s="20"/>
    </row>
    <row r="373" spans="2:6" x14ac:dyDescent="0.25">
      <c r="B373" s="304"/>
      <c r="C373" s="35"/>
      <c r="D373" s="35"/>
      <c r="E373" s="36"/>
      <c r="F373" s="20"/>
    </row>
    <row r="374" spans="2:6" x14ac:dyDescent="0.25">
      <c r="B374" s="304"/>
      <c r="C374" s="35"/>
      <c r="D374" s="35"/>
      <c r="E374" s="36"/>
      <c r="F374" s="20"/>
    </row>
    <row r="375" spans="2:6" x14ac:dyDescent="0.25">
      <c r="B375" s="304"/>
      <c r="C375" s="35"/>
      <c r="D375" s="35"/>
      <c r="E375" s="36"/>
      <c r="F375" s="20"/>
    </row>
    <row r="376" spans="2:6" x14ac:dyDescent="0.25">
      <c r="B376" s="304"/>
      <c r="C376" s="35"/>
      <c r="D376" s="35"/>
      <c r="E376" s="36"/>
      <c r="F376" s="20"/>
    </row>
    <row r="377" spans="2:6" x14ac:dyDescent="0.25">
      <c r="B377" s="304"/>
      <c r="C377" s="35"/>
      <c r="D377" s="35"/>
      <c r="E377" s="36"/>
      <c r="F377" s="20"/>
    </row>
    <row r="378" spans="2:6" x14ac:dyDescent="0.25">
      <c r="B378" s="304"/>
      <c r="C378" s="35"/>
      <c r="D378" s="35"/>
      <c r="E378" s="36"/>
      <c r="F378" s="20"/>
    </row>
    <row r="379" spans="2:6" x14ac:dyDescent="0.25">
      <c r="B379" s="304"/>
      <c r="C379" s="35"/>
      <c r="D379" s="35"/>
      <c r="E379" s="36"/>
      <c r="F379" s="20"/>
    </row>
    <row r="380" spans="2:6" x14ac:dyDescent="0.25">
      <c r="B380" s="304"/>
      <c r="C380" s="35"/>
      <c r="D380" s="35"/>
      <c r="E380" s="36"/>
      <c r="F380" s="20"/>
    </row>
    <row r="381" spans="2:6" x14ac:dyDescent="0.25">
      <c r="B381" s="304"/>
      <c r="C381" s="35"/>
      <c r="D381" s="35"/>
      <c r="E381" s="36"/>
      <c r="F381" s="20"/>
    </row>
    <row r="382" spans="2:6" x14ac:dyDescent="0.25">
      <c r="B382" s="304"/>
      <c r="C382" s="35"/>
      <c r="D382" s="35"/>
      <c r="E382" s="36"/>
      <c r="F382" s="20"/>
    </row>
    <row r="383" spans="2:6" x14ac:dyDescent="0.25">
      <c r="B383" s="304"/>
      <c r="C383" s="35"/>
      <c r="D383" s="35"/>
      <c r="E383" s="36"/>
      <c r="F383" s="20"/>
    </row>
    <row r="384" spans="2:6" x14ac:dyDescent="0.25">
      <c r="B384" s="304"/>
      <c r="C384" s="35"/>
      <c r="D384" s="35"/>
      <c r="E384" s="36"/>
      <c r="F384" s="20"/>
    </row>
    <row r="385" spans="2:6" x14ac:dyDescent="0.25">
      <c r="B385" s="304"/>
      <c r="C385" s="35"/>
      <c r="D385" s="35"/>
      <c r="E385" s="36"/>
      <c r="F385" s="20"/>
    </row>
    <row r="386" spans="2:6" x14ac:dyDescent="0.25">
      <c r="B386" s="304"/>
      <c r="C386" s="35"/>
      <c r="D386" s="35"/>
      <c r="E386" s="36"/>
      <c r="F386" s="20"/>
    </row>
    <row r="387" spans="2:6" x14ac:dyDescent="0.25">
      <c r="B387" s="304"/>
      <c r="C387" s="35"/>
      <c r="D387" s="35"/>
      <c r="E387" s="36"/>
      <c r="F387" s="20"/>
    </row>
    <row r="388" spans="2:6" x14ac:dyDescent="0.25">
      <c r="B388" s="304"/>
      <c r="C388" s="35"/>
      <c r="D388" s="35"/>
      <c r="E388" s="36"/>
      <c r="F388" s="20"/>
    </row>
    <row r="389" spans="2:6" x14ac:dyDescent="0.25">
      <c r="B389" s="304"/>
      <c r="C389" s="35"/>
      <c r="D389" s="35"/>
      <c r="E389" s="36"/>
      <c r="F389" s="20"/>
    </row>
    <row r="390" spans="2:6" x14ac:dyDescent="0.25">
      <c r="B390" s="304"/>
      <c r="C390" s="35"/>
      <c r="D390" s="35"/>
      <c r="E390" s="36"/>
      <c r="F390" s="20"/>
    </row>
    <row r="391" spans="2:6" x14ac:dyDescent="0.25">
      <c r="B391" s="304"/>
      <c r="C391" s="35"/>
      <c r="D391" s="35"/>
      <c r="E391" s="36"/>
      <c r="F391" s="20"/>
    </row>
    <row r="392" spans="2:6" x14ac:dyDescent="0.25">
      <c r="B392" s="304"/>
      <c r="C392" s="35"/>
      <c r="D392" s="35"/>
      <c r="E392" s="36"/>
      <c r="F392" s="20"/>
    </row>
    <row r="393" spans="2:6" x14ac:dyDescent="0.25">
      <c r="B393" s="304"/>
      <c r="C393" s="35"/>
      <c r="D393" s="35"/>
      <c r="E393" s="36"/>
      <c r="F393" s="20"/>
    </row>
    <row r="394" spans="2:6" x14ac:dyDescent="0.25">
      <c r="B394" s="304"/>
      <c r="C394" s="35"/>
      <c r="D394" s="35"/>
      <c r="E394" s="36"/>
      <c r="F394" s="20"/>
    </row>
    <row r="395" spans="2:6" x14ac:dyDescent="0.25">
      <c r="B395" s="304"/>
      <c r="C395" s="35"/>
      <c r="D395" s="35"/>
      <c r="E395" s="36"/>
      <c r="F395" s="20"/>
    </row>
    <row r="396" spans="2:6" x14ac:dyDescent="0.25">
      <c r="B396" s="304"/>
      <c r="C396" s="35"/>
      <c r="D396" s="35"/>
      <c r="E396" s="36"/>
      <c r="F396" s="20"/>
    </row>
    <row r="397" spans="2:6" x14ac:dyDescent="0.25">
      <c r="B397" s="305"/>
      <c r="C397" s="19"/>
      <c r="D397" s="19"/>
      <c r="E397" s="20"/>
      <c r="F397" s="20"/>
    </row>
    <row r="398" spans="2:6" x14ac:dyDescent="0.25">
      <c r="B398" s="305"/>
      <c r="C398" s="19"/>
      <c r="D398" s="19"/>
      <c r="E398" s="20"/>
      <c r="F398" s="20"/>
    </row>
    <row r="399" spans="2:6" x14ac:dyDescent="0.25">
      <c r="B399" s="305"/>
      <c r="C399" s="19"/>
      <c r="D399" s="19"/>
      <c r="E399" s="20"/>
      <c r="F399" s="20"/>
    </row>
    <row r="400" spans="2:6" x14ac:dyDescent="0.25">
      <c r="B400" s="305"/>
      <c r="C400" s="19"/>
      <c r="D400" s="19"/>
      <c r="E400" s="20"/>
      <c r="F400" s="20"/>
    </row>
    <row r="401" spans="2:6" x14ac:dyDescent="0.25">
      <c r="B401" s="305"/>
      <c r="C401" s="19"/>
      <c r="D401" s="19"/>
      <c r="E401" s="20"/>
      <c r="F401" s="20"/>
    </row>
    <row r="402" spans="2:6" x14ac:dyDescent="0.25">
      <c r="B402" s="305"/>
      <c r="C402" s="19"/>
      <c r="D402" s="19"/>
      <c r="E402" s="20"/>
      <c r="F402" s="20"/>
    </row>
    <row r="403" spans="2:6" x14ac:dyDescent="0.25">
      <c r="B403" s="305"/>
      <c r="C403" s="19"/>
      <c r="D403" s="19"/>
      <c r="E403" s="20"/>
      <c r="F403" s="20"/>
    </row>
    <row r="404" spans="2:6" x14ac:dyDescent="0.25">
      <c r="B404" s="305"/>
      <c r="C404" s="19"/>
      <c r="D404" s="19"/>
      <c r="E404" s="20"/>
      <c r="F404" s="20"/>
    </row>
    <row r="405" spans="2:6" x14ac:dyDescent="0.25">
      <c r="B405" s="305"/>
      <c r="C405" s="19"/>
      <c r="D405" s="19"/>
      <c r="E405" s="20"/>
      <c r="F405" s="20"/>
    </row>
    <row r="406" spans="2:6" x14ac:dyDescent="0.25">
      <c r="B406" s="305"/>
      <c r="C406" s="19"/>
      <c r="D406" s="19"/>
      <c r="E406" s="20"/>
      <c r="F406" s="20"/>
    </row>
    <row r="407" spans="2:6" x14ac:dyDescent="0.25">
      <c r="B407" s="305"/>
      <c r="C407" s="19"/>
      <c r="D407" s="19"/>
      <c r="E407" s="20"/>
      <c r="F407" s="20"/>
    </row>
    <row r="408" spans="2:6" x14ac:dyDescent="0.25">
      <c r="B408" s="305"/>
      <c r="C408" s="19"/>
      <c r="D408" s="19"/>
      <c r="E408" s="20"/>
      <c r="F408" s="20"/>
    </row>
    <row r="409" spans="2:6" x14ac:dyDescent="0.25">
      <c r="B409" s="305"/>
      <c r="C409" s="19"/>
      <c r="D409" s="19"/>
      <c r="E409" s="20"/>
      <c r="F409" s="20"/>
    </row>
    <row r="410" spans="2:6" x14ac:dyDescent="0.25">
      <c r="B410" s="305"/>
      <c r="C410" s="19"/>
      <c r="D410" s="19"/>
      <c r="E410" s="20"/>
      <c r="F410" s="20"/>
    </row>
    <row r="411" spans="2:6" x14ac:dyDescent="0.25">
      <c r="B411" s="305"/>
      <c r="C411" s="19"/>
      <c r="D411" s="19"/>
      <c r="E411" s="20"/>
      <c r="F411" s="20"/>
    </row>
    <row r="412" spans="2:6" x14ac:dyDescent="0.25">
      <c r="B412" s="305"/>
      <c r="C412" s="19"/>
      <c r="D412" s="19"/>
      <c r="E412" s="20"/>
      <c r="F412" s="20"/>
    </row>
    <row r="413" spans="2:6" x14ac:dyDescent="0.25">
      <c r="B413" s="305"/>
      <c r="C413" s="19"/>
      <c r="D413" s="19"/>
      <c r="E413" s="20"/>
      <c r="F413" s="20"/>
    </row>
    <row r="414" spans="2:6" x14ac:dyDescent="0.25">
      <c r="B414" s="305"/>
      <c r="C414" s="19"/>
      <c r="D414" s="19"/>
      <c r="E414" s="20"/>
      <c r="F414" s="20"/>
    </row>
    <row r="415" spans="2:6" x14ac:dyDescent="0.25">
      <c r="B415" s="305"/>
      <c r="C415" s="19"/>
      <c r="D415" s="19"/>
      <c r="E415" s="20"/>
      <c r="F415" s="20"/>
    </row>
    <row r="416" spans="2:6" x14ac:dyDescent="0.25">
      <c r="B416" s="305"/>
      <c r="C416" s="19"/>
      <c r="D416" s="19"/>
      <c r="E416" s="20"/>
      <c r="F416" s="20"/>
    </row>
    <row r="417" spans="2:6" x14ac:dyDescent="0.25">
      <c r="B417" s="305"/>
      <c r="C417" s="19"/>
      <c r="D417" s="19"/>
      <c r="E417" s="20"/>
      <c r="F417" s="20"/>
    </row>
    <row r="418" spans="2:6" x14ac:dyDescent="0.25">
      <c r="B418" s="305"/>
      <c r="C418" s="19"/>
      <c r="D418" s="19"/>
      <c r="E418" s="20"/>
      <c r="F418" s="20"/>
    </row>
    <row r="419" spans="2:6" x14ac:dyDescent="0.25">
      <c r="B419" s="305"/>
      <c r="C419" s="19"/>
      <c r="D419" s="19"/>
      <c r="E419" s="20"/>
      <c r="F419" s="20"/>
    </row>
    <row r="420" spans="2:6" x14ac:dyDescent="0.25">
      <c r="B420" s="305"/>
      <c r="C420" s="19"/>
      <c r="D420" s="19"/>
      <c r="E420" s="20"/>
      <c r="F420" s="20"/>
    </row>
    <row r="421" spans="2:6" x14ac:dyDescent="0.25">
      <c r="B421" s="305"/>
      <c r="C421" s="19"/>
      <c r="D421" s="19"/>
      <c r="E421" s="20"/>
      <c r="F421" s="20"/>
    </row>
    <row r="422" spans="2:6" x14ac:dyDescent="0.25">
      <c r="B422" s="305"/>
      <c r="C422" s="19"/>
      <c r="D422" s="19"/>
      <c r="E422" s="20"/>
      <c r="F422" s="20"/>
    </row>
    <row r="423" spans="2:6" x14ac:dyDescent="0.25">
      <c r="B423" s="305"/>
      <c r="C423" s="19"/>
      <c r="D423" s="19"/>
      <c r="E423" s="20"/>
      <c r="F423" s="20"/>
    </row>
    <row r="424" spans="2:6" x14ac:dyDescent="0.25">
      <c r="B424" s="305"/>
      <c r="C424" s="19"/>
      <c r="D424" s="19"/>
      <c r="E424" s="20"/>
      <c r="F424" s="20"/>
    </row>
    <row r="425" spans="2:6" x14ac:dyDescent="0.25">
      <c r="B425" s="305"/>
      <c r="C425" s="19"/>
      <c r="D425" s="19"/>
      <c r="E425" s="20"/>
      <c r="F425" s="20"/>
    </row>
    <row r="426" spans="2:6" x14ac:dyDescent="0.25">
      <c r="B426" s="305"/>
      <c r="C426" s="19"/>
      <c r="D426" s="19"/>
      <c r="E426" s="20"/>
      <c r="F426" s="20"/>
    </row>
    <row r="427" spans="2:6" x14ac:dyDescent="0.25">
      <c r="B427" s="305"/>
      <c r="C427" s="19"/>
      <c r="D427" s="19"/>
      <c r="E427" s="20"/>
      <c r="F427" s="20"/>
    </row>
    <row r="428" spans="2:6" x14ac:dyDescent="0.25">
      <c r="B428" s="305"/>
      <c r="C428" s="19"/>
      <c r="D428" s="19"/>
      <c r="E428" s="20"/>
      <c r="F428" s="20"/>
    </row>
    <row r="429" spans="2:6" x14ac:dyDescent="0.25">
      <c r="B429" s="305"/>
      <c r="C429" s="19"/>
      <c r="D429" s="19"/>
      <c r="E429" s="20"/>
      <c r="F429" s="20"/>
    </row>
    <row r="430" spans="2:6" x14ac:dyDescent="0.25">
      <c r="B430" s="305"/>
      <c r="C430" s="19"/>
      <c r="D430" s="19"/>
      <c r="E430" s="20"/>
      <c r="F430" s="20"/>
    </row>
    <row r="431" spans="2:6" x14ac:dyDescent="0.25">
      <c r="B431" s="305"/>
      <c r="C431" s="19"/>
      <c r="D431" s="19"/>
      <c r="E431" s="20"/>
      <c r="F431" s="20"/>
    </row>
    <row r="432" spans="2:6" x14ac:dyDescent="0.25">
      <c r="B432" s="305"/>
      <c r="C432" s="19"/>
      <c r="D432" s="19"/>
      <c r="E432" s="20"/>
      <c r="F432" s="20"/>
    </row>
    <row r="433" spans="2:6" x14ac:dyDescent="0.25">
      <c r="B433" s="305"/>
      <c r="C433" s="19"/>
      <c r="D433" s="19"/>
      <c r="E433" s="20"/>
      <c r="F433" s="20"/>
    </row>
    <row r="434" spans="2:6" x14ac:dyDescent="0.25">
      <c r="B434" s="305"/>
      <c r="C434" s="19"/>
      <c r="D434" s="19"/>
      <c r="E434" s="20"/>
      <c r="F434" s="20"/>
    </row>
    <row r="435" spans="2:6" x14ac:dyDescent="0.25">
      <c r="B435" s="305"/>
      <c r="C435" s="19"/>
      <c r="D435" s="19"/>
      <c r="E435" s="20"/>
      <c r="F435" s="20"/>
    </row>
    <row r="436" spans="2:6" x14ac:dyDescent="0.25">
      <c r="B436" s="305"/>
      <c r="C436" s="19"/>
      <c r="D436" s="19"/>
      <c r="E436" s="20"/>
      <c r="F436" s="20"/>
    </row>
    <row r="437" spans="2:6" x14ac:dyDescent="0.25">
      <c r="B437" s="305"/>
      <c r="C437" s="19"/>
      <c r="D437" s="19"/>
      <c r="E437" s="20"/>
      <c r="F437" s="20"/>
    </row>
    <row r="438" spans="2:6" x14ac:dyDescent="0.25">
      <c r="B438" s="305"/>
      <c r="C438" s="19"/>
      <c r="D438" s="19"/>
      <c r="E438" s="20"/>
      <c r="F438" s="20"/>
    </row>
    <row r="439" spans="2:6" x14ac:dyDescent="0.25">
      <c r="B439" s="305"/>
      <c r="C439" s="19"/>
      <c r="D439" s="19"/>
      <c r="E439" s="20"/>
      <c r="F439" s="20"/>
    </row>
    <row r="440" spans="2:6" x14ac:dyDescent="0.25">
      <c r="B440" s="305"/>
      <c r="C440" s="19"/>
      <c r="D440" s="19"/>
      <c r="E440" s="20"/>
      <c r="F440" s="20"/>
    </row>
    <row r="441" spans="2:6" x14ac:dyDescent="0.25">
      <c r="B441" s="305"/>
      <c r="C441" s="19"/>
      <c r="D441" s="19"/>
      <c r="E441" s="20"/>
      <c r="F441" s="20"/>
    </row>
    <row r="442" spans="2:6" x14ac:dyDescent="0.25">
      <c r="B442" s="305"/>
      <c r="C442" s="19"/>
      <c r="D442" s="19"/>
      <c r="E442" s="20"/>
      <c r="F442" s="20"/>
    </row>
    <row r="443" spans="2:6" x14ac:dyDescent="0.25">
      <c r="B443" s="305"/>
      <c r="C443" s="19"/>
      <c r="D443" s="19"/>
      <c r="E443" s="20"/>
      <c r="F443" s="20"/>
    </row>
    <row r="444" spans="2:6" x14ac:dyDescent="0.25">
      <c r="B444" s="305"/>
      <c r="C444" s="19"/>
      <c r="D444" s="19"/>
      <c r="E444" s="20"/>
      <c r="F444" s="20"/>
    </row>
    <row r="445" spans="2:6" x14ac:dyDescent="0.25">
      <c r="B445" s="305"/>
      <c r="C445" s="19"/>
      <c r="D445" s="19"/>
      <c r="E445" s="20"/>
      <c r="F445" s="20"/>
    </row>
    <row r="446" spans="2:6" x14ac:dyDescent="0.25">
      <c r="B446" s="305"/>
      <c r="C446" s="19"/>
      <c r="D446" s="19"/>
      <c r="E446" s="20"/>
      <c r="F446" s="20"/>
    </row>
    <row r="447" spans="2:6" x14ac:dyDescent="0.25">
      <c r="B447" s="305"/>
      <c r="C447" s="19"/>
      <c r="D447" s="19"/>
      <c r="E447" s="20"/>
      <c r="F447" s="20"/>
    </row>
    <row r="448" spans="2:6" x14ac:dyDescent="0.25">
      <c r="B448" s="305"/>
      <c r="C448" s="19"/>
      <c r="D448" s="19"/>
      <c r="E448" s="20"/>
      <c r="F448" s="20"/>
    </row>
    <row r="449" spans="2:6" x14ac:dyDescent="0.25">
      <c r="B449" s="305"/>
      <c r="C449" s="19"/>
      <c r="D449" s="19"/>
      <c r="E449" s="20"/>
      <c r="F449" s="20"/>
    </row>
    <row r="450" spans="2:6" x14ac:dyDescent="0.25">
      <c r="B450" s="305"/>
      <c r="C450" s="19"/>
      <c r="D450" s="19"/>
      <c r="E450" s="20"/>
      <c r="F450" s="20"/>
    </row>
    <row r="451" spans="2:6" x14ac:dyDescent="0.25">
      <c r="B451" s="305"/>
      <c r="C451" s="19"/>
      <c r="D451" s="19"/>
      <c r="E451" s="20"/>
      <c r="F451" s="20"/>
    </row>
    <row r="452" spans="2:6" x14ac:dyDescent="0.25">
      <c r="B452" s="305"/>
      <c r="C452" s="19"/>
      <c r="D452" s="19"/>
      <c r="E452" s="20"/>
      <c r="F452" s="20"/>
    </row>
    <row r="453" spans="2:6" x14ac:dyDescent="0.25">
      <c r="B453" s="305"/>
      <c r="C453" s="19"/>
      <c r="D453" s="19"/>
      <c r="E453" s="20"/>
      <c r="F453" s="20"/>
    </row>
    <row r="454" spans="2:6" x14ac:dyDescent="0.25">
      <c r="B454" s="305"/>
      <c r="C454" s="19"/>
      <c r="D454" s="19"/>
      <c r="E454" s="20"/>
      <c r="F454" s="20"/>
    </row>
    <row r="455" spans="2:6" x14ac:dyDescent="0.25">
      <c r="B455" s="305"/>
      <c r="C455" s="19"/>
      <c r="D455" s="19"/>
      <c r="E455" s="20"/>
      <c r="F455" s="20"/>
    </row>
    <row r="456" spans="2:6" x14ac:dyDescent="0.25">
      <c r="B456" s="305"/>
      <c r="C456" s="19"/>
      <c r="D456" s="19"/>
      <c r="E456" s="20"/>
      <c r="F456" s="20"/>
    </row>
    <row r="457" spans="2:6" x14ac:dyDescent="0.25">
      <c r="B457" s="305"/>
      <c r="C457" s="19"/>
      <c r="D457" s="19"/>
      <c r="E457" s="20"/>
      <c r="F457" s="20"/>
    </row>
    <row r="458" spans="2:6" x14ac:dyDescent="0.25">
      <c r="B458" s="305"/>
      <c r="C458" s="19"/>
      <c r="D458" s="19"/>
      <c r="E458" s="20"/>
      <c r="F458" s="20"/>
    </row>
    <row r="459" spans="2:6" x14ac:dyDescent="0.25">
      <c r="B459" s="305"/>
      <c r="C459" s="19"/>
      <c r="D459" s="19"/>
      <c r="E459" s="20"/>
      <c r="F459" s="20"/>
    </row>
    <row r="460" spans="2:6" x14ac:dyDescent="0.25">
      <c r="B460" s="305"/>
      <c r="C460" s="19"/>
      <c r="D460" s="19"/>
      <c r="E460" s="20"/>
      <c r="F460" s="20"/>
    </row>
    <row r="461" spans="2:6" x14ac:dyDescent="0.25">
      <c r="B461" s="305"/>
      <c r="C461" s="19"/>
      <c r="D461" s="19"/>
      <c r="E461" s="20"/>
      <c r="F461" s="20"/>
    </row>
    <row r="462" spans="2:6" x14ac:dyDescent="0.25">
      <c r="B462" s="305"/>
      <c r="C462" s="19"/>
      <c r="D462" s="19"/>
      <c r="E462" s="20"/>
      <c r="F462" s="20"/>
    </row>
    <row r="463" spans="2:6" x14ac:dyDescent="0.25">
      <c r="B463" s="305"/>
      <c r="C463" s="19"/>
      <c r="D463" s="19"/>
      <c r="E463" s="20"/>
      <c r="F463" s="20"/>
    </row>
    <row r="464" spans="2:6" x14ac:dyDescent="0.25">
      <c r="B464" s="305"/>
      <c r="C464" s="19"/>
      <c r="D464" s="19"/>
      <c r="E464" s="20"/>
      <c r="F464" s="20"/>
    </row>
    <row r="465" spans="2:6" x14ac:dyDescent="0.25">
      <c r="B465" s="305"/>
      <c r="C465" s="19"/>
      <c r="D465" s="19"/>
      <c r="E465" s="20"/>
      <c r="F465" s="20"/>
    </row>
    <row r="466" spans="2:6" x14ac:dyDescent="0.25">
      <c r="B466" s="305"/>
      <c r="C466" s="19"/>
      <c r="D466" s="19"/>
      <c r="E466" s="20"/>
      <c r="F466" s="20"/>
    </row>
    <row r="467" spans="2:6" x14ac:dyDescent="0.25">
      <c r="B467" s="305"/>
      <c r="C467" s="19"/>
      <c r="D467" s="19"/>
      <c r="E467" s="20"/>
      <c r="F467" s="20"/>
    </row>
    <row r="468" spans="2:6" x14ac:dyDescent="0.25">
      <c r="B468" s="305"/>
      <c r="C468" s="19"/>
      <c r="D468" s="19"/>
      <c r="E468" s="20"/>
      <c r="F468" s="20"/>
    </row>
    <row r="469" spans="2:6" x14ac:dyDescent="0.25">
      <c r="B469" s="305"/>
      <c r="C469" s="19"/>
      <c r="D469" s="19"/>
      <c r="E469" s="20"/>
      <c r="F469" s="20"/>
    </row>
    <row r="470" spans="2:6" x14ac:dyDescent="0.25">
      <c r="B470" s="305"/>
      <c r="C470" s="19"/>
      <c r="D470" s="19"/>
      <c r="E470" s="20"/>
      <c r="F470" s="20"/>
    </row>
    <row r="471" spans="2:6" x14ac:dyDescent="0.25">
      <c r="B471" s="305"/>
      <c r="C471" s="19"/>
      <c r="D471" s="19"/>
      <c r="E471" s="20"/>
      <c r="F471" s="20"/>
    </row>
    <row r="472" spans="2:6" x14ac:dyDescent="0.25">
      <c r="B472" s="305"/>
      <c r="C472" s="19"/>
      <c r="D472" s="19"/>
      <c r="E472" s="20"/>
      <c r="F472" s="20"/>
    </row>
    <row r="473" spans="2:6" x14ac:dyDescent="0.25">
      <c r="B473" s="305"/>
      <c r="C473" s="19"/>
      <c r="D473" s="19"/>
      <c r="E473" s="20"/>
      <c r="F473" s="20"/>
    </row>
    <row r="474" spans="2:6" x14ac:dyDescent="0.25">
      <c r="B474" s="305"/>
      <c r="C474" s="19"/>
      <c r="D474" s="19"/>
      <c r="E474" s="20"/>
      <c r="F474" s="20"/>
    </row>
    <row r="475" spans="2:6" x14ac:dyDescent="0.25">
      <c r="B475" s="305"/>
      <c r="C475" s="19"/>
      <c r="D475" s="19"/>
      <c r="E475" s="20"/>
      <c r="F475" s="20"/>
    </row>
    <row r="476" spans="2:6" x14ac:dyDescent="0.25">
      <c r="B476" s="305"/>
      <c r="C476" s="19"/>
      <c r="D476" s="19"/>
      <c r="E476" s="20"/>
      <c r="F476" s="20"/>
    </row>
    <row r="477" spans="2:6" x14ac:dyDescent="0.25">
      <c r="B477" s="305"/>
      <c r="C477" s="19"/>
      <c r="D477" s="19"/>
      <c r="E477" s="20"/>
      <c r="F477" s="20"/>
    </row>
    <row r="478" spans="2:6" x14ac:dyDescent="0.25">
      <c r="B478" s="305"/>
      <c r="C478" s="19"/>
      <c r="D478" s="19"/>
      <c r="E478" s="20"/>
      <c r="F478" s="20"/>
    </row>
    <row r="479" spans="2:6" x14ac:dyDescent="0.25">
      <c r="B479" s="305"/>
      <c r="C479" s="19"/>
      <c r="D479" s="19"/>
      <c r="E479" s="20"/>
      <c r="F479" s="20"/>
    </row>
    <row r="480" spans="2:6" x14ac:dyDescent="0.25">
      <c r="B480" s="305"/>
      <c r="C480" s="19"/>
      <c r="D480" s="19"/>
      <c r="E480" s="20"/>
      <c r="F480" s="20"/>
    </row>
    <row r="481" spans="2:6" x14ac:dyDescent="0.25">
      <c r="B481" s="305"/>
      <c r="C481" s="19"/>
      <c r="D481" s="19"/>
      <c r="E481" s="20"/>
      <c r="F481" s="20"/>
    </row>
    <row r="482" spans="2:6" x14ac:dyDescent="0.25">
      <c r="B482" s="305"/>
      <c r="C482" s="19"/>
      <c r="D482" s="19"/>
      <c r="E482" s="20"/>
      <c r="F482" s="20"/>
    </row>
    <row r="483" spans="2:6" x14ac:dyDescent="0.25">
      <c r="B483" s="305"/>
      <c r="C483" s="19"/>
      <c r="D483" s="19"/>
      <c r="E483" s="20"/>
      <c r="F483" s="20"/>
    </row>
    <row r="484" spans="2:6" x14ac:dyDescent="0.25">
      <c r="B484" s="305"/>
      <c r="C484" s="19"/>
      <c r="D484" s="19"/>
      <c r="E484" s="20"/>
      <c r="F484" s="20"/>
    </row>
    <row r="485" spans="2:6" x14ac:dyDescent="0.25">
      <c r="B485" s="305"/>
      <c r="C485" s="19"/>
      <c r="D485" s="19"/>
      <c r="E485" s="20"/>
      <c r="F485" s="20"/>
    </row>
    <row r="486" spans="2:6" x14ac:dyDescent="0.25">
      <c r="B486" s="305"/>
      <c r="C486" s="19"/>
      <c r="D486" s="19"/>
      <c r="E486" s="20"/>
      <c r="F486" s="20"/>
    </row>
    <row r="487" spans="2:6" x14ac:dyDescent="0.25">
      <c r="B487" s="305"/>
      <c r="C487" s="19"/>
      <c r="D487" s="19"/>
      <c r="E487" s="20"/>
      <c r="F487" s="20"/>
    </row>
    <row r="488" spans="2:6" x14ac:dyDescent="0.25">
      <c r="B488" s="305"/>
      <c r="C488" s="19"/>
      <c r="D488" s="19"/>
      <c r="E488" s="20"/>
      <c r="F488" s="20"/>
    </row>
    <row r="489" spans="2:6" x14ac:dyDescent="0.25">
      <c r="B489" s="305"/>
      <c r="C489" s="19"/>
      <c r="D489" s="19"/>
      <c r="E489" s="20"/>
      <c r="F489" s="20"/>
    </row>
    <row r="490" spans="2:6" x14ac:dyDescent="0.25">
      <c r="B490" s="305"/>
      <c r="C490" s="19"/>
      <c r="D490" s="19"/>
      <c r="E490" s="20"/>
      <c r="F490" s="20"/>
    </row>
    <row r="491" spans="2:6" x14ac:dyDescent="0.25">
      <c r="B491" s="305"/>
      <c r="C491" s="19"/>
      <c r="D491" s="19"/>
      <c r="E491" s="20"/>
      <c r="F491" s="20"/>
    </row>
    <row r="492" spans="2:6" x14ac:dyDescent="0.25">
      <c r="B492" s="305"/>
      <c r="C492" s="19"/>
      <c r="D492" s="19"/>
      <c r="E492" s="20"/>
      <c r="F492" s="20"/>
    </row>
    <row r="493" spans="2:6" x14ac:dyDescent="0.25">
      <c r="B493" s="305"/>
      <c r="C493" s="19"/>
      <c r="D493" s="19"/>
      <c r="E493" s="20"/>
      <c r="F493" s="20"/>
    </row>
    <row r="494" spans="2:6" x14ac:dyDescent="0.25">
      <c r="B494" s="305"/>
      <c r="C494" s="19"/>
      <c r="D494" s="19"/>
      <c r="E494" s="20"/>
      <c r="F494" s="20"/>
    </row>
    <row r="495" spans="2:6" x14ac:dyDescent="0.25">
      <c r="B495" s="305"/>
      <c r="C495" s="19"/>
      <c r="D495" s="19"/>
      <c r="E495" s="20"/>
      <c r="F495" s="20"/>
    </row>
    <row r="496" spans="2:6" x14ac:dyDescent="0.25">
      <c r="B496" s="305"/>
      <c r="C496" s="19"/>
      <c r="D496" s="19"/>
      <c r="E496" s="20"/>
      <c r="F496" s="20"/>
    </row>
    <row r="497" spans="2:6" x14ac:dyDescent="0.25">
      <c r="B497" s="305"/>
      <c r="C497" s="19"/>
      <c r="D497" s="19"/>
      <c r="E497" s="20"/>
      <c r="F497" s="20"/>
    </row>
    <row r="498" spans="2:6" x14ac:dyDescent="0.25">
      <c r="B498" s="305"/>
      <c r="C498" s="19"/>
      <c r="D498" s="19"/>
      <c r="E498" s="20"/>
      <c r="F498" s="20"/>
    </row>
    <row r="499" spans="2:6" x14ac:dyDescent="0.25">
      <c r="B499" s="305"/>
      <c r="C499" s="19"/>
      <c r="D499" s="19"/>
      <c r="E499" s="20"/>
      <c r="F499" s="20"/>
    </row>
    <row r="500" spans="2:6" x14ac:dyDescent="0.25">
      <c r="B500" s="305"/>
      <c r="C500" s="19"/>
      <c r="D500" s="19"/>
      <c r="E500" s="20"/>
      <c r="F500" s="20"/>
    </row>
    <row r="501" spans="2:6" x14ac:dyDescent="0.25">
      <c r="B501" s="305"/>
      <c r="C501" s="19"/>
      <c r="D501" s="19"/>
      <c r="E501" s="20"/>
      <c r="F501" s="20"/>
    </row>
    <row r="502" spans="2:6" x14ac:dyDescent="0.25">
      <c r="B502" s="305"/>
      <c r="C502" s="19"/>
      <c r="D502" s="19"/>
      <c r="E502" s="20"/>
      <c r="F502" s="20"/>
    </row>
    <row r="503" spans="2:6" x14ac:dyDescent="0.25">
      <c r="B503" s="305"/>
      <c r="C503" s="19"/>
      <c r="D503" s="19"/>
      <c r="E503" s="20"/>
      <c r="F503" s="20"/>
    </row>
    <row r="504" spans="2:6" x14ac:dyDescent="0.25">
      <c r="B504" s="305"/>
      <c r="C504" s="19"/>
      <c r="D504" s="19"/>
      <c r="E504" s="20"/>
      <c r="F504" s="20"/>
    </row>
    <row r="505" spans="2:6" x14ac:dyDescent="0.25">
      <c r="B505" s="305"/>
      <c r="C505" s="19"/>
      <c r="D505" s="19"/>
      <c r="E505" s="20"/>
      <c r="F505" s="20"/>
    </row>
    <row r="506" spans="2:6" x14ac:dyDescent="0.25">
      <c r="B506" s="305"/>
      <c r="C506" s="19"/>
      <c r="D506" s="19"/>
      <c r="E506" s="20"/>
      <c r="F506" s="20"/>
    </row>
    <row r="507" spans="2:6" x14ac:dyDescent="0.25">
      <c r="B507" s="305"/>
      <c r="C507" s="19"/>
      <c r="D507" s="19"/>
      <c r="E507" s="20"/>
      <c r="F507" s="20"/>
    </row>
    <row r="508" spans="2:6" x14ac:dyDescent="0.25">
      <c r="B508" s="305"/>
      <c r="C508" s="19"/>
      <c r="D508" s="19"/>
      <c r="E508" s="20"/>
      <c r="F508" s="20"/>
    </row>
    <row r="509" spans="2:6" x14ac:dyDescent="0.25">
      <c r="B509" s="305"/>
      <c r="C509" s="19"/>
      <c r="D509" s="19"/>
      <c r="E509" s="20"/>
      <c r="F509" s="20"/>
    </row>
    <row r="510" spans="2:6" x14ac:dyDescent="0.25">
      <c r="B510" s="305"/>
      <c r="C510" s="19"/>
      <c r="D510" s="19"/>
      <c r="E510" s="20"/>
      <c r="F510" s="20"/>
    </row>
    <row r="511" spans="2:6" x14ac:dyDescent="0.25">
      <c r="B511" s="305"/>
      <c r="C511" s="19"/>
      <c r="D511" s="19"/>
      <c r="E511" s="20"/>
      <c r="F511" s="20"/>
    </row>
    <row r="512" spans="2:6" x14ac:dyDescent="0.25">
      <c r="B512" s="305"/>
      <c r="C512" s="19"/>
      <c r="D512" s="19"/>
      <c r="E512" s="20"/>
      <c r="F512" s="20"/>
    </row>
    <row r="513" spans="2:6" x14ac:dyDescent="0.25">
      <c r="B513" s="305"/>
      <c r="C513" s="19"/>
      <c r="D513" s="19"/>
      <c r="E513" s="20"/>
      <c r="F513" s="20"/>
    </row>
    <row r="514" spans="2:6" x14ac:dyDescent="0.25">
      <c r="B514" s="305"/>
      <c r="C514" s="19"/>
      <c r="D514" s="19"/>
      <c r="E514" s="20"/>
      <c r="F514" s="20"/>
    </row>
    <row r="515" spans="2:6" x14ac:dyDescent="0.25">
      <c r="B515" s="305"/>
      <c r="C515" s="19"/>
      <c r="D515" s="19"/>
      <c r="E515" s="20"/>
      <c r="F515" s="20"/>
    </row>
    <row r="516" spans="2:6" x14ac:dyDescent="0.25">
      <c r="B516" s="305"/>
      <c r="C516" s="19"/>
      <c r="D516" s="19"/>
      <c r="E516" s="20"/>
      <c r="F516" s="20"/>
    </row>
    <row r="517" spans="2:6" x14ac:dyDescent="0.25">
      <c r="B517" s="305"/>
      <c r="C517" s="19"/>
      <c r="D517" s="19"/>
      <c r="E517" s="20"/>
      <c r="F517" s="20"/>
    </row>
    <row r="518" spans="2:6" x14ac:dyDescent="0.25">
      <c r="B518" s="305"/>
      <c r="C518" s="19"/>
      <c r="D518" s="19"/>
      <c r="E518" s="20"/>
      <c r="F518" s="20"/>
    </row>
    <row r="519" spans="2:6" x14ac:dyDescent="0.25">
      <c r="B519" s="305"/>
      <c r="C519" s="19"/>
      <c r="D519" s="19"/>
      <c r="E519" s="20"/>
      <c r="F519" s="20"/>
    </row>
    <row r="520" spans="2:6" x14ac:dyDescent="0.25">
      <c r="B520" s="305"/>
      <c r="C520" s="19"/>
      <c r="D520" s="19"/>
      <c r="E520" s="20"/>
      <c r="F520" s="20"/>
    </row>
    <row r="521" spans="2:6" x14ac:dyDescent="0.25">
      <c r="B521" s="305"/>
      <c r="C521" s="19"/>
      <c r="D521" s="19"/>
      <c r="E521" s="20"/>
      <c r="F521" s="20"/>
    </row>
    <row r="522" spans="2:6" x14ac:dyDescent="0.25">
      <c r="B522" s="305"/>
      <c r="C522" s="19"/>
      <c r="D522" s="19"/>
      <c r="E522" s="20"/>
      <c r="F522" s="20"/>
    </row>
    <row r="523" spans="2:6" x14ac:dyDescent="0.25">
      <c r="B523" s="305"/>
      <c r="C523" s="19"/>
      <c r="D523" s="19"/>
      <c r="E523" s="20"/>
      <c r="F523" s="20"/>
    </row>
    <row r="524" spans="2:6" x14ac:dyDescent="0.25">
      <c r="B524" s="305"/>
      <c r="C524" s="19"/>
      <c r="D524" s="19"/>
      <c r="E524" s="20"/>
      <c r="F524" s="20"/>
    </row>
    <row r="525" spans="2:6" x14ac:dyDescent="0.25">
      <c r="B525" s="305"/>
      <c r="C525" s="19"/>
      <c r="D525" s="19"/>
      <c r="E525" s="20"/>
      <c r="F525" s="20"/>
    </row>
    <row r="526" spans="2:6" x14ac:dyDescent="0.25">
      <c r="B526" s="305"/>
      <c r="C526" s="19"/>
      <c r="D526" s="19"/>
      <c r="E526" s="20"/>
      <c r="F526" s="20"/>
    </row>
    <row r="527" spans="2:6" x14ac:dyDescent="0.25">
      <c r="B527" s="305"/>
      <c r="C527" s="19"/>
      <c r="D527" s="19"/>
      <c r="E527" s="20"/>
      <c r="F527" s="20"/>
    </row>
    <row r="528" spans="2:6" x14ac:dyDescent="0.25">
      <c r="B528" s="305"/>
      <c r="C528" s="19"/>
      <c r="D528" s="19"/>
      <c r="E528" s="20"/>
      <c r="F528" s="20"/>
    </row>
    <row r="529" spans="2:6" x14ac:dyDescent="0.25">
      <c r="B529" s="305"/>
      <c r="C529" s="19"/>
      <c r="D529" s="19"/>
      <c r="E529" s="20"/>
      <c r="F529" s="20"/>
    </row>
    <row r="530" spans="2:6" x14ac:dyDescent="0.25">
      <c r="B530" s="305"/>
      <c r="C530" s="19"/>
      <c r="D530" s="19"/>
      <c r="E530" s="20"/>
      <c r="F530" s="20"/>
    </row>
    <row r="531" spans="2:6" x14ac:dyDescent="0.25">
      <c r="B531" s="305"/>
      <c r="C531" s="19"/>
      <c r="D531" s="19"/>
      <c r="E531" s="20"/>
      <c r="F531" s="20"/>
    </row>
    <row r="532" spans="2:6" x14ac:dyDescent="0.25">
      <c r="B532" s="305"/>
      <c r="C532" s="19"/>
      <c r="D532" s="19"/>
      <c r="E532" s="20"/>
      <c r="F532" s="20"/>
    </row>
    <row r="533" spans="2:6" x14ac:dyDescent="0.25">
      <c r="B533" s="305"/>
      <c r="C533" s="19"/>
      <c r="D533" s="19"/>
      <c r="E533" s="20"/>
      <c r="F533" s="20"/>
    </row>
    <row r="534" spans="2:6" x14ac:dyDescent="0.25">
      <c r="B534" s="305"/>
      <c r="C534" s="19"/>
      <c r="D534" s="19"/>
      <c r="E534" s="20"/>
      <c r="F534" s="20"/>
    </row>
    <row r="535" spans="2:6" x14ac:dyDescent="0.25">
      <c r="B535" s="305"/>
      <c r="C535" s="19"/>
      <c r="D535" s="19"/>
      <c r="E535" s="20"/>
      <c r="F535" s="20"/>
    </row>
    <row r="536" spans="2:6" x14ac:dyDescent="0.25">
      <c r="B536" s="305"/>
      <c r="C536" s="19"/>
      <c r="D536" s="19"/>
      <c r="E536" s="20"/>
      <c r="F536" s="20"/>
    </row>
    <row r="537" spans="2:6" x14ac:dyDescent="0.25">
      <c r="B537" s="305"/>
      <c r="C537" s="19"/>
      <c r="D537" s="19"/>
      <c r="E537" s="20"/>
      <c r="F537" s="20"/>
    </row>
    <row r="538" spans="2:6" x14ac:dyDescent="0.25">
      <c r="B538" s="305"/>
      <c r="C538" s="19"/>
      <c r="D538" s="19"/>
      <c r="E538" s="20"/>
      <c r="F538" s="20"/>
    </row>
    <row r="539" spans="2:6" x14ac:dyDescent="0.25">
      <c r="B539" s="305"/>
      <c r="C539" s="19"/>
      <c r="D539" s="19"/>
      <c r="E539" s="20"/>
      <c r="F539" s="20"/>
    </row>
    <row r="540" spans="2:6" x14ac:dyDescent="0.25">
      <c r="B540" s="305"/>
      <c r="C540" s="19"/>
      <c r="D540" s="19"/>
      <c r="E540" s="20"/>
      <c r="F540" s="20"/>
    </row>
    <row r="541" spans="2:6" x14ac:dyDescent="0.25">
      <c r="B541" s="305"/>
      <c r="C541" s="19"/>
      <c r="D541" s="19"/>
      <c r="E541" s="20"/>
      <c r="F541" s="20"/>
    </row>
    <row r="542" spans="2:6" x14ac:dyDescent="0.25">
      <c r="B542" s="305"/>
      <c r="C542" s="19"/>
      <c r="D542" s="19"/>
      <c r="E542" s="20"/>
      <c r="F542" s="20"/>
    </row>
    <row r="543" spans="2:6" x14ac:dyDescent="0.25">
      <c r="B543" s="305"/>
      <c r="C543" s="19"/>
      <c r="D543" s="19"/>
      <c r="E543" s="20"/>
      <c r="F543" s="20"/>
    </row>
    <row r="544" spans="2:6" x14ac:dyDescent="0.25">
      <c r="B544" s="305"/>
      <c r="C544" s="19"/>
      <c r="D544" s="19"/>
      <c r="E544" s="20"/>
      <c r="F544" s="20"/>
    </row>
    <row r="545" spans="2:6" x14ac:dyDescent="0.25">
      <c r="B545" s="305"/>
      <c r="C545" s="19"/>
      <c r="D545" s="19"/>
      <c r="E545" s="20"/>
      <c r="F545" s="20"/>
    </row>
    <row r="546" spans="2:6" x14ac:dyDescent="0.25">
      <c r="B546" s="305"/>
      <c r="C546" s="19"/>
      <c r="D546" s="19"/>
      <c r="E546" s="20"/>
      <c r="F546" s="20"/>
    </row>
    <row r="547" spans="2:6" x14ac:dyDescent="0.25">
      <c r="B547" s="305"/>
      <c r="C547" s="19"/>
      <c r="D547" s="19"/>
      <c r="E547" s="20"/>
      <c r="F547" s="20"/>
    </row>
    <row r="548" spans="2:6" x14ac:dyDescent="0.25">
      <c r="B548" s="305"/>
      <c r="C548" s="19"/>
      <c r="D548" s="19"/>
      <c r="E548" s="20"/>
      <c r="F548" s="20"/>
    </row>
    <row r="549" spans="2:6" x14ac:dyDescent="0.25">
      <c r="B549" s="305"/>
      <c r="C549" s="19"/>
      <c r="D549" s="19"/>
      <c r="E549" s="20"/>
      <c r="F549" s="20"/>
    </row>
    <row r="550" spans="2:6" x14ac:dyDescent="0.25">
      <c r="B550" s="305"/>
      <c r="C550" s="19"/>
      <c r="D550" s="19"/>
      <c r="E550" s="20"/>
      <c r="F550" s="20"/>
    </row>
    <row r="551" spans="2:6" x14ac:dyDescent="0.25">
      <c r="B551" s="305"/>
      <c r="C551" s="19"/>
      <c r="D551" s="19"/>
      <c r="E551" s="20"/>
      <c r="F551" s="20"/>
    </row>
    <row r="552" spans="2:6" x14ac:dyDescent="0.25">
      <c r="B552" s="305"/>
      <c r="C552" s="19"/>
      <c r="D552" s="19"/>
      <c r="E552" s="20"/>
      <c r="F552" s="20"/>
    </row>
    <row r="553" spans="2:6" x14ac:dyDescent="0.25">
      <c r="B553" s="305"/>
      <c r="C553" s="19"/>
      <c r="D553" s="19"/>
      <c r="E553" s="20"/>
      <c r="F553" s="20"/>
    </row>
    <row r="554" spans="2:6" x14ac:dyDescent="0.25">
      <c r="B554" s="305"/>
      <c r="C554" s="19"/>
      <c r="D554" s="19"/>
      <c r="E554" s="20"/>
      <c r="F554" s="20"/>
    </row>
    <row r="555" spans="2:6" x14ac:dyDescent="0.25">
      <c r="B555" s="305"/>
      <c r="C555" s="19"/>
      <c r="D555" s="19"/>
      <c r="E555" s="20"/>
      <c r="F555" s="20"/>
    </row>
    <row r="556" spans="2:6" x14ac:dyDescent="0.25">
      <c r="B556" s="305"/>
      <c r="C556" s="19"/>
      <c r="D556" s="19"/>
      <c r="E556" s="20"/>
      <c r="F556" s="20"/>
    </row>
    <row r="557" spans="2:6" x14ac:dyDescent="0.25">
      <c r="B557" s="305"/>
      <c r="C557" s="19"/>
      <c r="D557" s="19"/>
      <c r="E557" s="20"/>
      <c r="F557" s="20"/>
    </row>
    <row r="558" spans="2:6" x14ac:dyDescent="0.25">
      <c r="B558" s="305"/>
      <c r="C558" s="19"/>
      <c r="D558" s="19"/>
      <c r="E558" s="20"/>
      <c r="F558" s="20"/>
    </row>
    <row r="559" spans="2:6" x14ac:dyDescent="0.25">
      <c r="B559" s="305"/>
      <c r="C559" s="19"/>
      <c r="D559" s="19"/>
      <c r="E559" s="20"/>
      <c r="F559" s="20"/>
    </row>
    <row r="560" spans="2:6" x14ac:dyDescent="0.25">
      <c r="B560" s="305"/>
      <c r="C560" s="19"/>
      <c r="D560" s="19"/>
      <c r="E560" s="20"/>
      <c r="F560" s="20"/>
    </row>
    <row r="561" spans="2:6" x14ac:dyDescent="0.25">
      <c r="B561" s="305"/>
      <c r="C561" s="19"/>
      <c r="D561" s="19"/>
      <c r="E561" s="20"/>
      <c r="F561" s="20"/>
    </row>
    <row r="562" spans="2:6" x14ac:dyDescent="0.25">
      <c r="B562" s="305"/>
      <c r="C562" s="19"/>
      <c r="D562" s="19"/>
      <c r="E562" s="20"/>
      <c r="F562" s="20"/>
    </row>
    <row r="563" spans="2:6" x14ac:dyDescent="0.25">
      <c r="B563" s="305"/>
      <c r="C563" s="19"/>
      <c r="D563" s="19"/>
      <c r="E563" s="20"/>
      <c r="F563" s="20"/>
    </row>
    <row r="564" spans="2:6" x14ac:dyDescent="0.25">
      <c r="B564" s="305"/>
      <c r="C564" s="19"/>
      <c r="D564" s="19"/>
      <c r="E564" s="20"/>
      <c r="F564" s="20"/>
    </row>
    <row r="565" spans="2:6" x14ac:dyDescent="0.25">
      <c r="B565" s="305"/>
      <c r="C565" s="19"/>
      <c r="D565" s="19"/>
      <c r="E565" s="20"/>
      <c r="F565" s="20"/>
    </row>
    <row r="566" spans="2:6" x14ac:dyDescent="0.25">
      <c r="B566" s="305"/>
      <c r="C566" s="19"/>
      <c r="D566" s="19"/>
      <c r="E566" s="20"/>
      <c r="F566" s="20"/>
    </row>
    <row r="567" spans="2:6" x14ac:dyDescent="0.25">
      <c r="B567" s="305"/>
      <c r="C567" s="19"/>
      <c r="D567" s="19"/>
      <c r="E567" s="20"/>
      <c r="F567" s="20"/>
    </row>
    <row r="568" spans="2:6" x14ac:dyDescent="0.25">
      <c r="B568" s="305"/>
      <c r="C568" s="19"/>
      <c r="D568" s="19"/>
      <c r="E568" s="20"/>
      <c r="F568" s="20"/>
    </row>
    <row r="569" spans="2:6" x14ac:dyDescent="0.25">
      <c r="B569" s="305"/>
      <c r="C569" s="19"/>
      <c r="D569" s="19"/>
      <c r="E569" s="20"/>
      <c r="F569" s="20"/>
    </row>
    <row r="570" spans="2:6" x14ac:dyDescent="0.25">
      <c r="B570" s="305"/>
      <c r="C570" s="19"/>
      <c r="D570" s="19"/>
      <c r="E570" s="20"/>
      <c r="F570" s="20"/>
    </row>
    <row r="571" spans="2:6" x14ac:dyDescent="0.25">
      <c r="B571" s="305"/>
      <c r="C571" s="19"/>
      <c r="D571" s="19"/>
      <c r="E571" s="20"/>
      <c r="F571" s="20"/>
    </row>
    <row r="572" spans="2:6" x14ac:dyDescent="0.25">
      <c r="B572" s="305"/>
      <c r="C572" s="19"/>
      <c r="D572" s="19"/>
      <c r="E572" s="20"/>
      <c r="F572" s="20"/>
    </row>
    <row r="573" spans="2:6" x14ac:dyDescent="0.25">
      <c r="B573" s="305"/>
      <c r="C573" s="19"/>
      <c r="D573" s="19"/>
      <c r="E573" s="20"/>
      <c r="F573" s="20"/>
    </row>
    <row r="574" spans="2:6" x14ac:dyDescent="0.25">
      <c r="B574" s="305"/>
      <c r="C574" s="19"/>
      <c r="D574" s="19"/>
      <c r="E574" s="20"/>
      <c r="F574" s="20"/>
    </row>
    <row r="575" spans="2:6" x14ac:dyDescent="0.25">
      <c r="B575" s="305"/>
      <c r="C575" s="19"/>
      <c r="D575" s="19"/>
      <c r="E575" s="20"/>
      <c r="F575" s="20"/>
    </row>
    <row r="576" spans="2:6" x14ac:dyDescent="0.25">
      <c r="B576" s="305"/>
      <c r="C576" s="19"/>
      <c r="D576" s="19"/>
      <c r="E576" s="20"/>
      <c r="F576" s="20"/>
    </row>
    <row r="577" spans="2:6" x14ac:dyDescent="0.25">
      <c r="B577" s="305"/>
      <c r="C577" s="19"/>
      <c r="D577" s="19"/>
      <c r="E577" s="20"/>
      <c r="F577" s="20"/>
    </row>
    <row r="578" spans="2:6" x14ac:dyDescent="0.25">
      <c r="B578" s="305"/>
      <c r="C578" s="19"/>
      <c r="D578" s="19"/>
      <c r="E578" s="20"/>
      <c r="F578" s="20"/>
    </row>
    <row r="579" spans="2:6" x14ac:dyDescent="0.25">
      <c r="B579" s="305"/>
      <c r="C579" s="19"/>
      <c r="D579" s="19"/>
      <c r="E579" s="20"/>
      <c r="F579" s="20"/>
    </row>
    <row r="580" spans="2:6" x14ac:dyDescent="0.25">
      <c r="B580" s="305"/>
      <c r="C580" s="19"/>
      <c r="D580" s="19"/>
      <c r="E580" s="20"/>
      <c r="F580" s="20"/>
    </row>
    <row r="581" spans="2:6" x14ac:dyDescent="0.25">
      <c r="B581" s="305"/>
      <c r="C581" s="19"/>
      <c r="D581" s="19"/>
      <c r="E581" s="20"/>
      <c r="F581" s="20"/>
    </row>
    <row r="582" spans="2:6" x14ac:dyDescent="0.25">
      <c r="B582" s="305"/>
      <c r="C582" s="19"/>
      <c r="D582" s="19"/>
      <c r="E582" s="20"/>
      <c r="F582" s="20"/>
    </row>
    <row r="583" spans="2:6" x14ac:dyDescent="0.25">
      <c r="B583" s="305"/>
      <c r="C583" s="19"/>
      <c r="D583" s="19"/>
      <c r="E583" s="20"/>
      <c r="F583" s="20"/>
    </row>
    <row r="584" spans="2:6" x14ac:dyDescent="0.25">
      <c r="B584" s="305"/>
      <c r="C584" s="19"/>
      <c r="D584" s="19"/>
      <c r="E584" s="20"/>
      <c r="F584" s="20"/>
    </row>
    <row r="585" spans="2:6" x14ac:dyDescent="0.25">
      <c r="B585" s="305"/>
      <c r="C585" s="19"/>
      <c r="D585" s="19"/>
      <c r="E585" s="20"/>
      <c r="F585" s="20"/>
    </row>
    <row r="586" spans="2:6" x14ac:dyDescent="0.25">
      <c r="B586" s="305"/>
      <c r="C586" s="19"/>
      <c r="D586" s="19"/>
      <c r="E586" s="20"/>
      <c r="F586" s="20"/>
    </row>
    <row r="587" spans="2:6" x14ac:dyDescent="0.25">
      <c r="B587" s="305"/>
      <c r="C587" s="19"/>
      <c r="D587" s="19"/>
      <c r="E587" s="20"/>
      <c r="F587" s="20"/>
    </row>
    <row r="588" spans="2:6" x14ac:dyDescent="0.25">
      <c r="B588" s="305"/>
      <c r="C588" s="19"/>
      <c r="D588" s="19"/>
      <c r="E588" s="20"/>
      <c r="F588" s="20"/>
    </row>
    <row r="589" spans="2:6" x14ac:dyDescent="0.25">
      <c r="B589" s="305"/>
      <c r="C589" s="19"/>
      <c r="D589" s="19"/>
      <c r="E589" s="20"/>
      <c r="F589" s="20"/>
    </row>
    <row r="590" spans="2:6" x14ac:dyDescent="0.25">
      <c r="B590" s="305"/>
      <c r="C590" s="19"/>
      <c r="D590" s="19"/>
      <c r="E590" s="20"/>
      <c r="F590" s="20"/>
    </row>
    <row r="591" spans="2:6" x14ac:dyDescent="0.25">
      <c r="B591" s="305"/>
      <c r="C591" s="19"/>
      <c r="D591" s="19"/>
      <c r="E591" s="20"/>
      <c r="F591" s="20"/>
    </row>
    <row r="592" spans="2:6" x14ac:dyDescent="0.25">
      <c r="B592" s="305"/>
      <c r="C592" s="19"/>
      <c r="D592" s="19"/>
      <c r="E592" s="20"/>
      <c r="F592" s="20"/>
    </row>
    <row r="593" spans="2:6" x14ac:dyDescent="0.25">
      <c r="B593" s="305"/>
      <c r="C593" s="19"/>
      <c r="D593" s="19"/>
      <c r="E593" s="20"/>
      <c r="F593" s="20"/>
    </row>
    <row r="594" spans="2:6" x14ac:dyDescent="0.25">
      <c r="B594" s="305"/>
      <c r="C594" s="19"/>
      <c r="D594" s="19"/>
      <c r="E594" s="20"/>
      <c r="F594" s="20"/>
    </row>
    <row r="595" spans="2:6" x14ac:dyDescent="0.25">
      <c r="B595" s="305"/>
      <c r="C595" s="19"/>
      <c r="D595" s="19"/>
      <c r="E595" s="20"/>
      <c r="F595" s="20"/>
    </row>
    <row r="596" spans="2:6" x14ac:dyDescent="0.25">
      <c r="B596" s="305"/>
      <c r="C596" s="19"/>
      <c r="D596" s="19"/>
      <c r="E596" s="20"/>
      <c r="F596" s="20"/>
    </row>
    <row r="597" spans="2:6" x14ac:dyDescent="0.25">
      <c r="B597" s="305"/>
      <c r="C597" s="19"/>
      <c r="D597" s="19"/>
      <c r="E597" s="20"/>
      <c r="F597" s="20"/>
    </row>
    <row r="598" spans="2:6" x14ac:dyDescent="0.25">
      <c r="B598" s="305"/>
      <c r="C598" s="19"/>
      <c r="D598" s="19"/>
      <c r="E598" s="20"/>
      <c r="F598" s="20"/>
    </row>
    <row r="599" spans="2:6" x14ac:dyDescent="0.25">
      <c r="B599" s="305"/>
      <c r="C599" s="19"/>
      <c r="D599" s="19"/>
      <c r="E599" s="20"/>
      <c r="F599" s="20"/>
    </row>
    <row r="600" spans="2:6" x14ac:dyDescent="0.25">
      <c r="B600" s="305"/>
      <c r="C600" s="19"/>
      <c r="D600" s="19"/>
      <c r="E600" s="20"/>
      <c r="F600" s="20"/>
    </row>
    <row r="601" spans="2:6" x14ac:dyDescent="0.25">
      <c r="B601" s="305"/>
      <c r="C601" s="19"/>
      <c r="D601" s="19"/>
      <c r="E601" s="20"/>
      <c r="F601" s="20"/>
    </row>
    <row r="602" spans="2:6" x14ac:dyDescent="0.25">
      <c r="B602" s="305"/>
      <c r="C602" s="19"/>
      <c r="D602" s="19"/>
      <c r="E602" s="20"/>
      <c r="F602" s="20"/>
    </row>
    <row r="603" spans="2:6" x14ac:dyDescent="0.25">
      <c r="B603" s="305"/>
      <c r="C603" s="19"/>
      <c r="D603" s="19"/>
      <c r="E603" s="20"/>
      <c r="F603" s="20"/>
    </row>
    <row r="604" spans="2:6" x14ac:dyDescent="0.25">
      <c r="B604" s="305"/>
      <c r="C604" s="19"/>
      <c r="D604" s="19"/>
      <c r="E604" s="20"/>
      <c r="F604" s="20"/>
    </row>
    <row r="605" spans="2:6" x14ac:dyDescent="0.25">
      <c r="B605" s="305"/>
      <c r="C605" s="19"/>
      <c r="D605" s="19"/>
      <c r="E605" s="20"/>
      <c r="F605" s="20"/>
    </row>
    <row r="606" spans="2:6" x14ac:dyDescent="0.25">
      <c r="B606" s="305"/>
      <c r="C606" s="19"/>
      <c r="D606" s="19"/>
      <c r="E606" s="20"/>
      <c r="F606" s="20"/>
    </row>
    <row r="607" spans="2:6" x14ac:dyDescent="0.25">
      <c r="B607" s="305"/>
      <c r="C607" s="19"/>
      <c r="D607" s="19"/>
      <c r="E607" s="20"/>
      <c r="F607" s="20"/>
    </row>
    <row r="608" spans="2:6" x14ac:dyDescent="0.25">
      <c r="B608" s="305"/>
      <c r="C608" s="19"/>
      <c r="D608" s="19"/>
      <c r="E608" s="20"/>
      <c r="F608" s="20"/>
    </row>
    <row r="609" spans="2:6" x14ac:dyDescent="0.25">
      <c r="B609" s="305"/>
      <c r="C609" s="19"/>
      <c r="D609" s="19"/>
      <c r="E609" s="20"/>
      <c r="F609" s="20"/>
    </row>
    <row r="610" spans="2:6" x14ac:dyDescent="0.25">
      <c r="B610" s="305"/>
      <c r="C610" s="19"/>
      <c r="D610" s="19"/>
      <c r="E610" s="20"/>
      <c r="F610" s="20"/>
    </row>
    <row r="611" spans="2:6" x14ac:dyDescent="0.25">
      <c r="B611" s="305"/>
      <c r="C611" s="19"/>
      <c r="D611" s="19"/>
      <c r="E611" s="20"/>
      <c r="F611" s="20"/>
    </row>
    <row r="612" spans="2:6" x14ac:dyDescent="0.25">
      <c r="B612" s="305"/>
      <c r="C612" s="19"/>
      <c r="D612" s="19"/>
      <c r="E612" s="20"/>
      <c r="F612" s="20"/>
    </row>
    <row r="613" spans="2:6" x14ac:dyDescent="0.25">
      <c r="B613" s="305"/>
      <c r="C613" s="19"/>
      <c r="D613" s="19"/>
      <c r="E613" s="20"/>
      <c r="F613" s="20"/>
    </row>
    <row r="614" spans="2:6" x14ac:dyDescent="0.25">
      <c r="B614" s="305"/>
      <c r="C614" s="19"/>
      <c r="D614" s="19"/>
      <c r="E614" s="20"/>
      <c r="F614" s="20"/>
    </row>
    <row r="615" spans="2:6" x14ac:dyDescent="0.25">
      <c r="B615" s="305"/>
      <c r="C615" s="19"/>
      <c r="D615" s="19"/>
      <c r="E615" s="20"/>
      <c r="F615" s="20"/>
    </row>
    <row r="616" spans="2:6" x14ac:dyDescent="0.25">
      <c r="B616" s="305"/>
      <c r="C616" s="19"/>
      <c r="D616" s="19"/>
      <c r="E616" s="20"/>
      <c r="F616" s="20"/>
    </row>
    <row r="617" spans="2:6" x14ac:dyDescent="0.25">
      <c r="B617" s="305"/>
      <c r="C617" s="19"/>
      <c r="D617" s="19"/>
      <c r="E617" s="20"/>
      <c r="F617" s="20"/>
    </row>
    <row r="618" spans="2:6" x14ac:dyDescent="0.25">
      <c r="B618" s="305"/>
      <c r="C618" s="19"/>
      <c r="D618" s="19"/>
      <c r="E618" s="20"/>
      <c r="F618" s="20"/>
    </row>
    <row r="619" spans="2:6" x14ac:dyDescent="0.25">
      <c r="B619" s="305"/>
      <c r="C619" s="19"/>
      <c r="D619" s="19"/>
      <c r="E619" s="20"/>
      <c r="F619" s="20"/>
    </row>
    <row r="620" spans="2:6" x14ac:dyDescent="0.25">
      <c r="B620" s="305"/>
      <c r="C620" s="19"/>
      <c r="D620" s="19"/>
      <c r="E620" s="20"/>
      <c r="F620" s="20"/>
    </row>
    <row r="621" spans="2:6" x14ac:dyDescent="0.25">
      <c r="B621" s="305"/>
      <c r="C621" s="19"/>
      <c r="D621" s="19"/>
      <c r="E621" s="20"/>
      <c r="F621" s="20"/>
    </row>
    <row r="622" spans="2:6" x14ac:dyDescent="0.25">
      <c r="B622" s="305"/>
      <c r="C622" s="19"/>
      <c r="D622" s="19"/>
      <c r="E622" s="20"/>
      <c r="F622" s="20"/>
    </row>
    <row r="623" spans="2:6" x14ac:dyDescent="0.25">
      <c r="B623" s="305"/>
      <c r="C623" s="19"/>
      <c r="D623" s="19"/>
      <c r="E623" s="20"/>
      <c r="F623" s="20"/>
    </row>
    <row r="624" spans="2:6" x14ac:dyDescent="0.25">
      <c r="B624" s="305"/>
      <c r="C624" s="19"/>
      <c r="D624" s="19"/>
      <c r="E624" s="20"/>
      <c r="F624" s="20"/>
    </row>
    <row r="625" spans="2:6" x14ac:dyDescent="0.25">
      <c r="B625" s="305"/>
      <c r="C625" s="19"/>
      <c r="D625" s="19"/>
      <c r="E625" s="20"/>
      <c r="F625" s="20"/>
    </row>
    <row r="626" spans="2:6" x14ac:dyDescent="0.25">
      <c r="B626" s="305"/>
      <c r="C626" s="19"/>
      <c r="D626" s="19"/>
      <c r="E626" s="20"/>
      <c r="F626" s="20"/>
    </row>
    <row r="627" spans="2:6" x14ac:dyDescent="0.25">
      <c r="B627" s="305"/>
      <c r="C627" s="19"/>
      <c r="D627" s="19"/>
      <c r="E627" s="20"/>
      <c r="F627" s="20"/>
    </row>
    <row r="628" spans="2:6" x14ac:dyDescent="0.25">
      <c r="B628" s="305"/>
      <c r="C628" s="19"/>
      <c r="D628" s="19"/>
      <c r="E628" s="20"/>
      <c r="F628" s="20"/>
    </row>
    <row r="629" spans="2:6" x14ac:dyDescent="0.25">
      <c r="B629" s="305"/>
      <c r="C629" s="19"/>
      <c r="D629" s="19"/>
      <c r="E629" s="20"/>
      <c r="F629" s="20"/>
    </row>
    <row r="630" spans="2:6" x14ac:dyDescent="0.25">
      <c r="B630" s="305"/>
      <c r="C630" s="19"/>
      <c r="D630" s="19"/>
      <c r="E630" s="20"/>
      <c r="F630" s="20"/>
    </row>
    <row r="631" spans="2:6" x14ac:dyDescent="0.25">
      <c r="B631" s="305"/>
      <c r="C631" s="19"/>
      <c r="D631" s="19"/>
      <c r="E631" s="20"/>
      <c r="F631" s="20"/>
    </row>
    <row r="632" spans="2:6" x14ac:dyDescent="0.25">
      <c r="B632" s="305"/>
      <c r="C632" s="19"/>
      <c r="D632" s="19"/>
      <c r="E632" s="20"/>
      <c r="F632" s="20"/>
    </row>
    <row r="633" spans="2:6" x14ac:dyDescent="0.25">
      <c r="B633" s="305"/>
      <c r="C633" s="19"/>
      <c r="D633" s="19"/>
      <c r="E633" s="20"/>
      <c r="F633" s="20"/>
    </row>
    <row r="634" spans="2:6" x14ac:dyDescent="0.25">
      <c r="B634" s="305"/>
      <c r="C634" s="19"/>
      <c r="D634" s="19"/>
      <c r="E634" s="20"/>
      <c r="F634" s="20"/>
    </row>
    <row r="635" spans="2:6" x14ac:dyDescent="0.25">
      <c r="B635" s="305"/>
      <c r="C635" s="19"/>
      <c r="D635" s="19"/>
      <c r="E635" s="20"/>
      <c r="F635" s="20"/>
    </row>
    <row r="636" spans="2:6" x14ac:dyDescent="0.25">
      <c r="B636" s="305"/>
      <c r="C636" s="19"/>
      <c r="D636" s="19"/>
      <c r="E636" s="20"/>
      <c r="F636" s="20"/>
    </row>
    <row r="637" spans="2:6" x14ac:dyDescent="0.25">
      <c r="B637" s="305"/>
      <c r="C637" s="19"/>
      <c r="D637" s="19"/>
      <c r="E637" s="20"/>
      <c r="F637" s="20"/>
    </row>
    <row r="638" spans="2:6" x14ac:dyDescent="0.25">
      <c r="B638" s="305"/>
      <c r="C638" s="19"/>
      <c r="D638" s="19"/>
      <c r="E638" s="20"/>
      <c r="F638" s="20"/>
    </row>
    <row r="639" spans="2:6" x14ac:dyDescent="0.25">
      <c r="B639" s="305"/>
      <c r="C639" s="19"/>
      <c r="D639" s="19"/>
      <c r="E639" s="20"/>
      <c r="F639" s="20"/>
    </row>
    <row r="640" spans="2:6" x14ac:dyDescent="0.25">
      <c r="B640" s="305"/>
      <c r="C640" s="19"/>
      <c r="D640" s="19"/>
      <c r="E640" s="20"/>
      <c r="F640" s="20"/>
    </row>
    <row r="641" spans="2:6" x14ac:dyDescent="0.25">
      <c r="B641" s="305"/>
      <c r="C641" s="19"/>
      <c r="D641" s="19"/>
      <c r="E641" s="20"/>
      <c r="F641" s="20"/>
    </row>
    <row r="642" spans="2:6" x14ac:dyDescent="0.25">
      <c r="B642" s="305"/>
      <c r="C642" s="19"/>
      <c r="D642" s="19"/>
      <c r="E642" s="20"/>
      <c r="F642" s="20"/>
    </row>
    <row r="643" spans="2:6" x14ac:dyDescent="0.25">
      <c r="B643" s="305"/>
      <c r="C643" s="19"/>
      <c r="D643" s="19"/>
      <c r="E643" s="20"/>
      <c r="F643" s="20"/>
    </row>
    <row r="644" spans="2:6" x14ac:dyDescent="0.25">
      <c r="B644" s="305"/>
      <c r="C644" s="19"/>
      <c r="D644" s="19"/>
      <c r="E644" s="20"/>
      <c r="F644" s="20"/>
    </row>
    <row r="645" spans="2:6" x14ac:dyDescent="0.25">
      <c r="B645" s="305"/>
      <c r="C645" s="19"/>
      <c r="D645" s="19"/>
      <c r="E645" s="20"/>
      <c r="F645" s="20"/>
    </row>
    <row r="646" spans="2:6" x14ac:dyDescent="0.25">
      <c r="B646" s="305"/>
      <c r="C646" s="19"/>
      <c r="D646" s="19"/>
      <c r="E646" s="20"/>
      <c r="F646" s="20"/>
    </row>
    <row r="647" spans="2:6" x14ac:dyDescent="0.25">
      <c r="B647" s="305"/>
      <c r="C647" s="19"/>
      <c r="D647" s="19"/>
      <c r="E647" s="20"/>
      <c r="F647" s="20"/>
    </row>
    <row r="648" spans="2:6" x14ac:dyDescent="0.25">
      <c r="B648" s="305"/>
      <c r="C648" s="19"/>
      <c r="D648" s="19"/>
      <c r="E648" s="20"/>
      <c r="F648" s="20"/>
    </row>
    <row r="649" spans="2:6" x14ac:dyDescent="0.25">
      <c r="B649" s="305"/>
      <c r="C649" s="19"/>
      <c r="D649" s="19"/>
      <c r="E649" s="20"/>
      <c r="F649" s="20"/>
    </row>
    <row r="650" spans="2:6" x14ac:dyDescent="0.25">
      <c r="B650" s="305"/>
      <c r="C650" s="19"/>
      <c r="D650" s="19"/>
      <c r="E650" s="20"/>
      <c r="F650" s="20"/>
    </row>
    <row r="651" spans="2:6" x14ac:dyDescent="0.25">
      <c r="B651" s="305"/>
      <c r="C651" s="19"/>
      <c r="D651" s="19"/>
      <c r="E651" s="20"/>
      <c r="F651" s="20"/>
    </row>
    <row r="652" spans="2:6" x14ac:dyDescent="0.25">
      <c r="B652" s="305"/>
      <c r="C652" s="19"/>
      <c r="D652" s="19"/>
      <c r="E652" s="20"/>
      <c r="F652" s="20"/>
    </row>
    <row r="653" spans="2:6" x14ac:dyDescent="0.25">
      <c r="B653" s="305"/>
      <c r="C653" s="19"/>
      <c r="D653" s="19"/>
      <c r="E653" s="20"/>
      <c r="F653" s="20"/>
    </row>
    <row r="654" spans="2:6" x14ac:dyDescent="0.25">
      <c r="B654" s="305"/>
      <c r="C654" s="19"/>
      <c r="D654" s="19"/>
      <c r="E654" s="20"/>
      <c r="F654" s="20"/>
    </row>
    <row r="655" spans="2:6" x14ac:dyDescent="0.25">
      <c r="B655" s="305"/>
      <c r="C655" s="19"/>
      <c r="D655" s="19"/>
      <c r="E655" s="20"/>
      <c r="F655" s="20"/>
    </row>
    <row r="656" spans="2:6" x14ac:dyDescent="0.25">
      <c r="B656" s="305"/>
      <c r="C656" s="19"/>
      <c r="D656" s="19"/>
      <c r="E656" s="20"/>
      <c r="F656" s="20"/>
    </row>
    <row r="657" spans="2:6" x14ac:dyDescent="0.25">
      <c r="B657" s="305"/>
      <c r="C657" s="19"/>
      <c r="D657" s="19"/>
      <c r="E657" s="20"/>
      <c r="F657" s="20"/>
    </row>
    <row r="658" spans="2:6" x14ac:dyDescent="0.25">
      <c r="B658" s="305"/>
      <c r="C658" s="19"/>
      <c r="D658" s="19"/>
      <c r="E658" s="20"/>
      <c r="F658" s="20"/>
    </row>
    <row r="659" spans="2:6" x14ac:dyDescent="0.25">
      <c r="B659" s="305"/>
      <c r="C659" s="19"/>
      <c r="D659" s="19"/>
      <c r="E659" s="20"/>
      <c r="F659" s="20"/>
    </row>
    <row r="660" spans="2:6" x14ac:dyDescent="0.25">
      <c r="B660" s="305"/>
      <c r="C660" s="19"/>
      <c r="D660" s="19"/>
      <c r="E660" s="20"/>
      <c r="F660" s="20"/>
    </row>
    <row r="661" spans="2:6" x14ac:dyDescent="0.25">
      <c r="B661" s="305"/>
      <c r="C661" s="19"/>
      <c r="D661" s="19"/>
      <c r="E661" s="20"/>
      <c r="F661" s="20"/>
    </row>
    <row r="662" spans="2:6" x14ac:dyDescent="0.25">
      <c r="B662" s="305"/>
      <c r="C662" s="19"/>
      <c r="D662" s="19"/>
      <c r="E662" s="20"/>
      <c r="F662" s="20"/>
    </row>
    <row r="663" spans="2:6" x14ac:dyDescent="0.25">
      <c r="B663" s="305"/>
      <c r="C663" s="19"/>
      <c r="D663" s="19"/>
      <c r="E663" s="20"/>
      <c r="F663" s="20"/>
    </row>
    <row r="664" spans="2:6" x14ac:dyDescent="0.25">
      <c r="B664" s="305"/>
      <c r="C664" s="19"/>
      <c r="D664" s="19"/>
      <c r="E664" s="20"/>
      <c r="F664" s="20"/>
    </row>
    <row r="665" spans="2:6" x14ac:dyDescent="0.25">
      <c r="B665" s="305"/>
      <c r="C665" s="19"/>
      <c r="D665" s="19"/>
      <c r="E665" s="20"/>
      <c r="F665" s="20"/>
    </row>
    <row r="666" spans="2:6" x14ac:dyDescent="0.25">
      <c r="B666" s="305"/>
      <c r="C666" s="19"/>
      <c r="D666" s="19"/>
      <c r="E666" s="20"/>
      <c r="F666" s="20"/>
    </row>
    <row r="667" spans="2:6" x14ac:dyDescent="0.25">
      <c r="B667" s="305"/>
      <c r="C667" s="19"/>
      <c r="D667" s="19"/>
      <c r="E667" s="20"/>
      <c r="F667" s="20"/>
    </row>
    <row r="668" spans="2:6" x14ac:dyDescent="0.25">
      <c r="B668" s="305"/>
      <c r="C668" s="19"/>
      <c r="D668" s="19"/>
      <c r="E668" s="20"/>
      <c r="F668" s="20"/>
    </row>
    <row r="669" spans="2:6" x14ac:dyDescent="0.25">
      <c r="B669" s="305"/>
      <c r="C669" s="19"/>
      <c r="D669" s="19"/>
      <c r="E669" s="20"/>
      <c r="F669" s="20"/>
    </row>
    <row r="670" spans="2:6" x14ac:dyDescent="0.25">
      <c r="B670" s="305"/>
      <c r="C670" s="19"/>
      <c r="D670" s="19"/>
      <c r="E670" s="20"/>
      <c r="F670" s="20"/>
    </row>
    <row r="671" spans="2:6" x14ac:dyDescent="0.25">
      <c r="B671" s="305"/>
      <c r="C671" s="19"/>
      <c r="D671" s="19"/>
      <c r="E671" s="20"/>
      <c r="F671" s="20"/>
    </row>
    <row r="672" spans="2:6" x14ac:dyDescent="0.25">
      <c r="B672" s="305"/>
      <c r="C672" s="19"/>
      <c r="D672" s="19"/>
      <c r="E672" s="20"/>
      <c r="F672" s="20"/>
    </row>
    <row r="673" spans="2:6" x14ac:dyDescent="0.25">
      <c r="B673" s="305"/>
      <c r="C673" s="19"/>
      <c r="D673" s="19"/>
      <c r="E673" s="20"/>
      <c r="F673" s="20"/>
    </row>
    <row r="674" spans="2:6" x14ac:dyDescent="0.25">
      <c r="B674" s="305"/>
      <c r="C674" s="19"/>
      <c r="D674" s="19"/>
      <c r="E674" s="20"/>
      <c r="F674" s="20"/>
    </row>
    <row r="675" spans="2:6" x14ac:dyDescent="0.25">
      <c r="B675" s="305"/>
      <c r="C675" s="19"/>
      <c r="D675" s="19"/>
      <c r="E675" s="20"/>
      <c r="F675" s="20"/>
    </row>
    <row r="676" spans="2:6" x14ac:dyDescent="0.25">
      <c r="B676" s="305"/>
      <c r="C676" s="19"/>
      <c r="D676" s="19"/>
      <c r="E676" s="20"/>
      <c r="F676" s="20"/>
    </row>
    <row r="677" spans="2:6" x14ac:dyDescent="0.25">
      <c r="B677" s="305"/>
      <c r="C677" s="19"/>
      <c r="D677" s="19"/>
      <c r="E677" s="20"/>
      <c r="F677" s="20"/>
    </row>
    <row r="678" spans="2:6" x14ac:dyDescent="0.25">
      <c r="B678" s="305"/>
      <c r="C678" s="19"/>
      <c r="D678" s="19"/>
      <c r="E678" s="20"/>
      <c r="F678" s="20"/>
    </row>
    <row r="679" spans="2:6" x14ac:dyDescent="0.25">
      <c r="B679" s="305"/>
      <c r="C679" s="19"/>
      <c r="D679" s="19"/>
      <c r="E679" s="20"/>
      <c r="F679" s="20"/>
    </row>
    <row r="680" spans="2:6" x14ac:dyDescent="0.25">
      <c r="B680" s="305"/>
      <c r="C680" s="19"/>
      <c r="D680" s="19"/>
      <c r="E680" s="20"/>
      <c r="F680" s="20"/>
    </row>
    <row r="681" spans="2:6" x14ac:dyDescent="0.25">
      <c r="B681" s="305"/>
      <c r="C681" s="19"/>
      <c r="D681" s="19"/>
      <c r="E681" s="20"/>
      <c r="F681" s="20"/>
    </row>
    <row r="682" spans="2:6" x14ac:dyDescent="0.25">
      <c r="B682" s="305"/>
      <c r="C682" s="19"/>
      <c r="D682" s="19"/>
      <c r="E682" s="20"/>
      <c r="F682" s="20"/>
    </row>
    <row r="683" spans="2:6" x14ac:dyDescent="0.25">
      <c r="B683" s="305"/>
      <c r="C683" s="19"/>
      <c r="D683" s="19"/>
      <c r="E683" s="20"/>
      <c r="F683" s="20"/>
    </row>
    <row r="684" spans="2:6" x14ac:dyDescent="0.25">
      <c r="B684" s="305"/>
      <c r="C684" s="19"/>
      <c r="D684" s="19"/>
      <c r="E684" s="20"/>
      <c r="F684" s="20"/>
    </row>
    <row r="685" spans="2:6" x14ac:dyDescent="0.25">
      <c r="B685" s="305"/>
      <c r="C685" s="19"/>
      <c r="D685" s="19"/>
      <c r="E685" s="20"/>
      <c r="F685" s="20"/>
    </row>
    <row r="686" spans="2:6" x14ac:dyDescent="0.25">
      <c r="B686" s="305"/>
      <c r="C686" s="19"/>
      <c r="D686" s="19"/>
      <c r="E686" s="20"/>
      <c r="F686" s="20"/>
    </row>
    <row r="687" spans="2:6" x14ac:dyDescent="0.25">
      <c r="B687" s="305"/>
      <c r="C687" s="19"/>
      <c r="D687" s="19"/>
      <c r="E687" s="20"/>
      <c r="F687" s="20"/>
    </row>
    <row r="688" spans="2:6" x14ac:dyDescent="0.25">
      <c r="B688" s="305"/>
      <c r="C688" s="19"/>
      <c r="D688" s="19"/>
      <c r="E688" s="20"/>
      <c r="F688" s="20"/>
    </row>
    <row r="689" spans="2:6" x14ac:dyDescent="0.25">
      <c r="B689" s="305"/>
      <c r="C689" s="19"/>
      <c r="D689" s="19"/>
      <c r="E689" s="20"/>
      <c r="F689" s="20"/>
    </row>
    <row r="690" spans="2:6" x14ac:dyDescent="0.25">
      <c r="B690" s="305"/>
      <c r="C690" s="19"/>
      <c r="D690" s="19"/>
      <c r="E690" s="20"/>
      <c r="F690" s="20"/>
    </row>
    <row r="691" spans="2:6" x14ac:dyDescent="0.25">
      <c r="B691" s="305"/>
      <c r="C691" s="19"/>
      <c r="D691" s="19"/>
      <c r="E691" s="20"/>
      <c r="F691" s="20"/>
    </row>
    <row r="692" spans="2:6" x14ac:dyDescent="0.25">
      <c r="B692" s="305"/>
      <c r="C692" s="19"/>
      <c r="D692" s="19"/>
      <c r="E692" s="20"/>
      <c r="F692" s="20"/>
    </row>
    <row r="693" spans="2:6" x14ac:dyDescent="0.25">
      <c r="B693" s="305"/>
      <c r="C693" s="19"/>
      <c r="D693" s="19"/>
      <c r="E693" s="20"/>
      <c r="F693" s="20"/>
    </row>
    <row r="694" spans="2:6" x14ac:dyDescent="0.25">
      <c r="B694" s="305"/>
      <c r="C694" s="19"/>
      <c r="D694" s="19"/>
      <c r="E694" s="20"/>
      <c r="F694" s="20"/>
    </row>
    <row r="695" spans="2:6" x14ac:dyDescent="0.25">
      <c r="B695" s="305"/>
      <c r="C695" s="19"/>
      <c r="D695" s="19"/>
      <c r="E695" s="20"/>
      <c r="F695" s="20"/>
    </row>
    <row r="696" spans="2:6" x14ac:dyDescent="0.25">
      <c r="B696" s="305"/>
      <c r="C696" s="19"/>
      <c r="D696" s="19"/>
      <c r="E696" s="20"/>
      <c r="F696" s="20"/>
    </row>
    <row r="697" spans="2:6" x14ac:dyDescent="0.25">
      <c r="B697" s="305"/>
      <c r="C697" s="19"/>
      <c r="D697" s="19"/>
      <c r="E697" s="20"/>
      <c r="F697" s="20"/>
    </row>
    <row r="698" spans="2:6" x14ac:dyDescent="0.25">
      <c r="B698" s="305"/>
      <c r="C698" s="19"/>
      <c r="D698" s="19"/>
      <c r="E698" s="20"/>
      <c r="F698" s="20"/>
    </row>
    <row r="699" spans="2:6" x14ac:dyDescent="0.25">
      <c r="B699" s="305"/>
      <c r="C699" s="19"/>
      <c r="D699" s="19"/>
      <c r="E699" s="20"/>
      <c r="F699" s="20"/>
    </row>
    <row r="700" spans="2:6" x14ac:dyDescent="0.25">
      <c r="B700" s="305"/>
      <c r="C700" s="19"/>
      <c r="D700" s="19"/>
      <c r="E700" s="20"/>
      <c r="F700" s="20"/>
    </row>
    <row r="701" spans="2:6" x14ac:dyDescent="0.25">
      <c r="B701" s="305"/>
      <c r="C701" s="19"/>
      <c r="D701" s="19"/>
      <c r="E701" s="20"/>
      <c r="F701" s="20"/>
    </row>
    <row r="702" spans="2:6" x14ac:dyDescent="0.25">
      <c r="B702" s="305"/>
      <c r="C702" s="19"/>
      <c r="D702" s="19"/>
      <c r="E702" s="20"/>
      <c r="F702" s="20"/>
    </row>
    <row r="703" spans="2:6" x14ac:dyDescent="0.25">
      <c r="B703" s="305"/>
      <c r="C703" s="19"/>
      <c r="D703" s="19"/>
      <c r="E703" s="20"/>
      <c r="F703" s="20"/>
    </row>
    <row r="704" spans="2:6" x14ac:dyDescent="0.25">
      <c r="B704" s="305"/>
      <c r="C704" s="19"/>
      <c r="D704" s="19"/>
      <c r="E704" s="20"/>
      <c r="F704" s="20"/>
    </row>
    <row r="705" spans="2:6" x14ac:dyDescent="0.25">
      <c r="B705" s="305"/>
      <c r="C705" s="19"/>
      <c r="D705" s="19"/>
      <c r="E705" s="20"/>
      <c r="F705" s="20"/>
    </row>
    <row r="706" spans="2:6" x14ac:dyDescent="0.25">
      <c r="B706" s="305"/>
      <c r="C706" s="19"/>
      <c r="D706" s="19"/>
      <c r="E706" s="20"/>
      <c r="F706" s="20"/>
    </row>
    <row r="707" spans="2:6" x14ac:dyDescent="0.25">
      <c r="B707" s="305"/>
      <c r="C707" s="19"/>
      <c r="D707" s="19"/>
      <c r="E707" s="20"/>
      <c r="F707" s="20"/>
    </row>
    <row r="708" spans="2:6" x14ac:dyDescent="0.25">
      <c r="B708" s="305"/>
      <c r="C708" s="19"/>
      <c r="D708" s="19"/>
      <c r="E708" s="20"/>
      <c r="F708" s="20"/>
    </row>
    <row r="709" spans="2:6" x14ac:dyDescent="0.25">
      <c r="B709" s="305"/>
      <c r="C709" s="19"/>
      <c r="D709" s="19"/>
      <c r="E709" s="20"/>
      <c r="F709" s="20"/>
    </row>
    <row r="710" spans="2:6" x14ac:dyDescent="0.25">
      <c r="B710" s="305"/>
      <c r="C710" s="19"/>
      <c r="D710" s="19"/>
      <c r="E710" s="20"/>
      <c r="F710" s="20"/>
    </row>
    <row r="711" spans="2:6" x14ac:dyDescent="0.25">
      <c r="B711" s="305"/>
      <c r="C711" s="19"/>
      <c r="D711" s="19"/>
      <c r="E711" s="20"/>
      <c r="F711" s="20"/>
    </row>
    <row r="712" spans="2:6" x14ac:dyDescent="0.25">
      <c r="B712" s="305"/>
      <c r="C712" s="19"/>
      <c r="D712" s="19"/>
      <c r="E712" s="20"/>
      <c r="F712" s="20"/>
    </row>
    <row r="713" spans="2:6" x14ac:dyDescent="0.25">
      <c r="B713" s="305"/>
      <c r="C713" s="19"/>
      <c r="D713" s="19"/>
      <c r="E713" s="20"/>
      <c r="F713" s="20"/>
    </row>
    <row r="714" spans="2:6" x14ac:dyDescent="0.25">
      <c r="B714" s="305"/>
      <c r="C714" s="19"/>
      <c r="D714" s="19"/>
      <c r="E714" s="20"/>
      <c r="F714" s="20"/>
    </row>
    <row r="715" spans="2:6" x14ac:dyDescent="0.25">
      <c r="B715" s="305"/>
      <c r="C715" s="19"/>
      <c r="D715" s="19"/>
      <c r="E715" s="20"/>
      <c r="F715" s="20"/>
    </row>
    <row r="716" spans="2:6" x14ac:dyDescent="0.25">
      <c r="B716" s="305"/>
      <c r="C716" s="19"/>
      <c r="D716" s="19"/>
      <c r="E716" s="20"/>
      <c r="F716" s="20"/>
    </row>
    <row r="717" spans="2:6" x14ac:dyDescent="0.25">
      <c r="B717" s="305"/>
      <c r="C717" s="19"/>
      <c r="D717" s="19"/>
      <c r="E717" s="20"/>
      <c r="F717" s="20"/>
    </row>
    <row r="718" spans="2:6" x14ac:dyDescent="0.25">
      <c r="B718" s="305"/>
      <c r="C718" s="19"/>
      <c r="D718" s="19"/>
      <c r="E718" s="20"/>
      <c r="F718" s="20"/>
    </row>
    <row r="719" spans="2:6" x14ac:dyDescent="0.25">
      <c r="B719" s="305"/>
      <c r="C719" s="19"/>
      <c r="D719" s="19"/>
      <c r="E719" s="20"/>
      <c r="F719" s="20"/>
    </row>
    <row r="720" spans="2:6" x14ac:dyDescent="0.25">
      <c r="B720" s="305"/>
      <c r="C720" s="19"/>
      <c r="D720" s="19"/>
      <c r="E720" s="20"/>
      <c r="F720" s="20"/>
    </row>
    <row r="721" spans="2:6" x14ac:dyDescent="0.25">
      <c r="B721" s="305"/>
      <c r="C721" s="19"/>
      <c r="D721" s="19"/>
      <c r="E721" s="20"/>
      <c r="F721" s="20"/>
    </row>
    <row r="722" spans="2:6" x14ac:dyDescent="0.25">
      <c r="B722" s="305"/>
      <c r="C722" s="19"/>
      <c r="D722" s="19"/>
      <c r="E722" s="20"/>
      <c r="F722" s="20"/>
    </row>
    <row r="723" spans="2:6" x14ac:dyDescent="0.25">
      <c r="B723" s="305"/>
      <c r="C723" s="19"/>
      <c r="D723" s="19"/>
      <c r="E723" s="20"/>
      <c r="F723" s="20"/>
    </row>
    <row r="724" spans="2:6" x14ac:dyDescent="0.25">
      <c r="B724" s="305"/>
      <c r="C724" s="19"/>
      <c r="D724" s="19"/>
      <c r="E724" s="20"/>
      <c r="F724" s="20"/>
    </row>
    <row r="725" spans="2:6" x14ac:dyDescent="0.25">
      <c r="B725" s="305"/>
      <c r="C725" s="19"/>
      <c r="D725" s="19"/>
      <c r="E725" s="20"/>
      <c r="F725" s="20"/>
    </row>
    <row r="726" spans="2:6" x14ac:dyDescent="0.25">
      <c r="B726" s="305"/>
      <c r="C726" s="19"/>
      <c r="D726" s="19"/>
      <c r="E726" s="20"/>
      <c r="F726" s="20"/>
    </row>
    <row r="727" spans="2:6" x14ac:dyDescent="0.25">
      <c r="B727" s="305"/>
      <c r="C727" s="19"/>
      <c r="D727" s="19"/>
      <c r="E727" s="20"/>
      <c r="F727" s="20"/>
    </row>
    <row r="728" spans="2:6" x14ac:dyDescent="0.25">
      <c r="B728" s="305"/>
      <c r="C728" s="19"/>
      <c r="D728" s="19"/>
      <c r="E728" s="20"/>
      <c r="F728" s="20"/>
    </row>
    <row r="729" spans="2:6" x14ac:dyDescent="0.25">
      <c r="B729" s="305"/>
      <c r="C729" s="19"/>
      <c r="D729" s="19"/>
      <c r="E729" s="20"/>
      <c r="F729" s="20"/>
    </row>
    <row r="730" spans="2:6" x14ac:dyDescent="0.25">
      <c r="B730" s="305"/>
      <c r="C730" s="19"/>
      <c r="D730" s="19"/>
      <c r="E730" s="20"/>
      <c r="F730" s="20"/>
    </row>
    <row r="731" spans="2:6" x14ac:dyDescent="0.25">
      <c r="B731" s="305"/>
      <c r="C731" s="19"/>
      <c r="D731" s="19"/>
      <c r="E731" s="20"/>
      <c r="F731" s="20"/>
    </row>
    <row r="732" spans="2:6" x14ac:dyDescent="0.25">
      <c r="B732" s="305"/>
      <c r="C732" s="19"/>
      <c r="D732" s="19"/>
      <c r="E732" s="20"/>
      <c r="F732" s="20"/>
    </row>
    <row r="733" spans="2:6" x14ac:dyDescent="0.25">
      <c r="B733" s="305"/>
      <c r="C733" s="19"/>
      <c r="D733" s="19"/>
      <c r="E733" s="20"/>
      <c r="F733" s="20"/>
    </row>
    <row r="734" spans="2:6" x14ac:dyDescent="0.25">
      <c r="B734" s="305"/>
      <c r="C734" s="19"/>
      <c r="D734" s="19"/>
      <c r="E734" s="20"/>
      <c r="F734" s="20"/>
    </row>
    <row r="735" spans="2:6" x14ac:dyDescent="0.25">
      <c r="B735" s="305"/>
      <c r="C735" s="19"/>
      <c r="D735" s="19"/>
      <c r="E735" s="20"/>
      <c r="F735" s="20"/>
    </row>
    <row r="736" spans="2:6" x14ac:dyDescent="0.25">
      <c r="B736" s="305"/>
      <c r="C736" s="19"/>
      <c r="D736" s="19"/>
      <c r="E736" s="20"/>
      <c r="F736" s="20"/>
    </row>
    <row r="737" spans="2:6" x14ac:dyDescent="0.25">
      <c r="B737" s="305"/>
      <c r="C737" s="19"/>
      <c r="D737" s="19"/>
      <c r="E737" s="20"/>
      <c r="F737" s="20"/>
    </row>
    <row r="738" spans="2:6" x14ac:dyDescent="0.25">
      <c r="B738" s="305"/>
      <c r="C738" s="19"/>
      <c r="D738" s="19"/>
      <c r="E738" s="20"/>
      <c r="F738" s="20"/>
    </row>
    <row r="739" spans="2:6" x14ac:dyDescent="0.25">
      <c r="B739" s="305"/>
      <c r="C739" s="19"/>
      <c r="D739" s="19"/>
      <c r="E739" s="20"/>
      <c r="F739" s="20"/>
    </row>
    <row r="740" spans="2:6" x14ac:dyDescent="0.25">
      <c r="B740" s="305"/>
      <c r="C740" s="19"/>
      <c r="D740" s="19"/>
      <c r="E740" s="20"/>
      <c r="F740" s="20"/>
    </row>
    <row r="741" spans="2:6" x14ac:dyDescent="0.25">
      <c r="B741" s="305"/>
      <c r="C741" s="19"/>
      <c r="D741" s="19"/>
      <c r="E741" s="20"/>
      <c r="F741" s="20"/>
    </row>
    <row r="742" spans="2:6" x14ac:dyDescent="0.25">
      <c r="B742" s="305"/>
      <c r="C742" s="19"/>
      <c r="D742" s="19"/>
      <c r="E742" s="20"/>
      <c r="F742" s="20"/>
    </row>
    <row r="743" spans="2:6" x14ac:dyDescent="0.25">
      <c r="B743" s="305"/>
      <c r="C743" s="19"/>
      <c r="D743" s="19"/>
      <c r="E743" s="20"/>
      <c r="F743" s="20"/>
    </row>
    <row r="744" spans="2:6" x14ac:dyDescent="0.25">
      <c r="B744" s="305"/>
      <c r="C744" s="19"/>
      <c r="D744" s="19"/>
      <c r="E744" s="20"/>
      <c r="F744" s="20"/>
    </row>
    <row r="745" spans="2:6" x14ac:dyDescent="0.25">
      <c r="B745" s="305"/>
      <c r="C745" s="19"/>
      <c r="D745" s="19"/>
      <c r="E745" s="20"/>
      <c r="F745" s="20"/>
    </row>
    <row r="746" spans="2:6" x14ac:dyDescent="0.25">
      <c r="B746" s="305"/>
      <c r="C746" s="19"/>
      <c r="D746" s="19"/>
      <c r="E746" s="20"/>
      <c r="F746" s="20"/>
    </row>
    <row r="747" spans="2:6" x14ac:dyDescent="0.25">
      <c r="B747" s="305"/>
      <c r="C747" s="19"/>
      <c r="D747" s="19"/>
      <c r="E747" s="20"/>
      <c r="F747" s="20"/>
    </row>
    <row r="748" spans="2:6" x14ac:dyDescent="0.25">
      <c r="B748" s="305"/>
      <c r="C748" s="19"/>
      <c r="D748" s="19"/>
      <c r="E748" s="20"/>
      <c r="F748" s="20"/>
    </row>
    <row r="749" spans="2:6" x14ac:dyDescent="0.25">
      <c r="B749" s="305"/>
      <c r="C749" s="19"/>
      <c r="D749" s="19"/>
      <c r="E749" s="20"/>
      <c r="F749" s="20"/>
    </row>
    <row r="750" spans="2:6" x14ac:dyDescent="0.25">
      <c r="B750" s="305"/>
      <c r="C750" s="19"/>
      <c r="D750" s="19"/>
      <c r="E750" s="20"/>
      <c r="F750" s="20"/>
    </row>
    <row r="751" spans="2:6" x14ac:dyDescent="0.25">
      <c r="B751" s="305"/>
      <c r="C751" s="19"/>
      <c r="D751" s="19"/>
      <c r="E751" s="20"/>
      <c r="F751" s="20"/>
    </row>
    <row r="752" spans="2:6" x14ac:dyDescent="0.25">
      <c r="B752" s="305"/>
      <c r="C752" s="19"/>
      <c r="D752" s="19"/>
      <c r="E752" s="20"/>
      <c r="F752" s="20"/>
    </row>
    <row r="753" spans="2:6" x14ac:dyDescent="0.25">
      <c r="B753" s="305"/>
      <c r="C753" s="19"/>
      <c r="D753" s="19"/>
      <c r="E753" s="20"/>
      <c r="F753" s="20"/>
    </row>
    <row r="754" spans="2:6" x14ac:dyDescent="0.25">
      <c r="B754" s="305"/>
      <c r="C754" s="19"/>
      <c r="D754" s="19"/>
      <c r="E754" s="20"/>
      <c r="F754" s="20"/>
    </row>
    <row r="755" spans="2:6" x14ac:dyDescent="0.25">
      <c r="B755" s="305"/>
      <c r="C755" s="19"/>
      <c r="D755" s="19"/>
      <c r="E755" s="20"/>
      <c r="F755" s="20"/>
    </row>
    <row r="756" spans="2:6" x14ac:dyDescent="0.25">
      <c r="B756" s="305"/>
      <c r="C756" s="19"/>
      <c r="D756" s="19"/>
      <c r="E756" s="20"/>
      <c r="F756" s="20"/>
    </row>
    <row r="757" spans="2:6" x14ac:dyDescent="0.25">
      <c r="B757" s="305"/>
      <c r="C757" s="19"/>
      <c r="D757" s="19"/>
      <c r="E757" s="20"/>
      <c r="F757" s="20"/>
    </row>
    <row r="758" spans="2:6" x14ac:dyDescent="0.25">
      <c r="B758" s="305"/>
      <c r="C758" s="19"/>
      <c r="D758" s="19"/>
      <c r="E758" s="20"/>
      <c r="F758" s="20"/>
    </row>
    <row r="759" spans="2:6" x14ac:dyDescent="0.25">
      <c r="B759" s="305"/>
      <c r="C759" s="19"/>
      <c r="D759" s="19"/>
      <c r="E759" s="20"/>
      <c r="F759" s="20"/>
    </row>
    <row r="760" spans="2:6" x14ac:dyDescent="0.25">
      <c r="B760" s="305"/>
      <c r="C760" s="19"/>
      <c r="D760" s="19"/>
      <c r="E760" s="20"/>
      <c r="F760" s="20"/>
    </row>
    <row r="761" spans="2:6" x14ac:dyDescent="0.25">
      <c r="B761" s="305"/>
      <c r="C761" s="19"/>
      <c r="D761" s="19"/>
      <c r="E761" s="20"/>
      <c r="F761" s="20"/>
    </row>
    <row r="762" spans="2:6" x14ac:dyDescent="0.25">
      <c r="B762" s="305"/>
      <c r="C762" s="19"/>
      <c r="D762" s="19"/>
      <c r="E762" s="20"/>
      <c r="F762" s="20"/>
    </row>
    <row r="763" spans="2:6" x14ac:dyDescent="0.25">
      <c r="B763" s="305"/>
      <c r="C763" s="19"/>
      <c r="D763" s="19"/>
      <c r="E763" s="20"/>
      <c r="F763" s="20"/>
    </row>
    <row r="764" spans="2:6" x14ac:dyDescent="0.25">
      <c r="B764" s="305"/>
      <c r="C764" s="19"/>
      <c r="D764" s="19"/>
      <c r="E764" s="20"/>
      <c r="F764" s="20"/>
    </row>
    <row r="765" spans="2:6" x14ac:dyDescent="0.25">
      <c r="B765" s="305"/>
      <c r="C765" s="19"/>
      <c r="D765" s="19"/>
      <c r="E765" s="20"/>
      <c r="F765" s="20"/>
    </row>
    <row r="766" spans="2:6" x14ac:dyDescent="0.25">
      <c r="B766" s="305"/>
      <c r="C766" s="19"/>
      <c r="D766" s="19"/>
      <c r="E766" s="20"/>
      <c r="F766" s="20"/>
    </row>
    <row r="767" spans="2:6" x14ac:dyDescent="0.25">
      <c r="B767" s="305"/>
      <c r="C767" s="19"/>
      <c r="D767" s="19"/>
      <c r="E767" s="20"/>
      <c r="F767" s="20"/>
    </row>
    <row r="768" spans="2:6" x14ac:dyDescent="0.25">
      <c r="B768" s="305"/>
      <c r="C768" s="19"/>
      <c r="D768" s="19"/>
      <c r="E768" s="20"/>
      <c r="F768" s="20"/>
    </row>
    <row r="769" spans="2:6" x14ac:dyDescent="0.25">
      <c r="B769" s="305"/>
      <c r="C769" s="19"/>
      <c r="D769" s="19"/>
      <c r="E769" s="20"/>
      <c r="F769" s="20"/>
    </row>
    <row r="770" spans="2:6" x14ac:dyDescent="0.25">
      <c r="B770" s="305"/>
      <c r="C770" s="19"/>
      <c r="D770" s="19"/>
      <c r="E770" s="20"/>
      <c r="F770" s="20"/>
    </row>
    <row r="771" spans="2:6" x14ac:dyDescent="0.25">
      <c r="B771" s="305"/>
      <c r="C771" s="19"/>
      <c r="D771" s="19"/>
      <c r="E771" s="20"/>
      <c r="F771" s="20"/>
    </row>
    <row r="772" spans="2:6" x14ac:dyDescent="0.25">
      <c r="B772" s="305"/>
      <c r="C772" s="19"/>
      <c r="D772" s="19"/>
      <c r="E772" s="20"/>
      <c r="F772" s="20"/>
    </row>
    <row r="773" spans="2:6" x14ac:dyDescent="0.25">
      <c r="B773" s="305"/>
      <c r="C773" s="19"/>
      <c r="D773" s="19"/>
      <c r="E773" s="20"/>
      <c r="F773" s="20"/>
    </row>
    <row r="774" spans="2:6" x14ac:dyDescent="0.25">
      <c r="B774" s="305"/>
      <c r="C774" s="19"/>
      <c r="D774" s="19"/>
      <c r="E774" s="20"/>
      <c r="F774" s="20"/>
    </row>
    <row r="775" spans="2:6" x14ac:dyDescent="0.25">
      <c r="B775" s="305"/>
      <c r="C775" s="19"/>
      <c r="D775" s="19"/>
      <c r="E775" s="20"/>
      <c r="F775" s="20"/>
    </row>
    <row r="776" spans="2:6" x14ac:dyDescent="0.25">
      <c r="B776" s="305"/>
      <c r="C776" s="19"/>
      <c r="D776" s="19"/>
      <c r="E776" s="20"/>
      <c r="F776" s="20"/>
    </row>
    <row r="777" spans="2:6" x14ac:dyDescent="0.25">
      <c r="B777" s="305"/>
      <c r="C777" s="19"/>
      <c r="D777" s="19"/>
      <c r="E777" s="20"/>
      <c r="F777" s="20"/>
    </row>
    <row r="778" spans="2:6" x14ac:dyDescent="0.25">
      <c r="B778" s="305"/>
      <c r="C778" s="19"/>
      <c r="D778" s="19"/>
      <c r="E778" s="20"/>
      <c r="F778" s="20"/>
    </row>
    <row r="779" spans="2:6" x14ac:dyDescent="0.25">
      <c r="B779" s="305"/>
      <c r="C779" s="19"/>
      <c r="D779" s="19"/>
      <c r="E779" s="20"/>
      <c r="F779" s="20"/>
    </row>
    <row r="780" spans="2:6" x14ac:dyDescent="0.25">
      <c r="B780" s="305"/>
      <c r="C780" s="19"/>
      <c r="D780" s="19"/>
      <c r="E780" s="20"/>
      <c r="F780" s="20"/>
    </row>
    <row r="781" spans="2:6" x14ac:dyDescent="0.25">
      <c r="B781" s="305"/>
      <c r="C781" s="19"/>
      <c r="D781" s="19"/>
      <c r="E781" s="20"/>
      <c r="F781" s="20"/>
    </row>
    <row r="782" spans="2:6" x14ac:dyDescent="0.25">
      <c r="B782" s="305"/>
      <c r="C782" s="19"/>
      <c r="D782" s="19"/>
      <c r="E782" s="20"/>
      <c r="F782" s="20"/>
    </row>
    <row r="783" spans="2:6" x14ac:dyDescent="0.25">
      <c r="B783" s="305"/>
      <c r="C783" s="19"/>
      <c r="D783" s="19"/>
      <c r="E783" s="20"/>
      <c r="F783" s="20"/>
    </row>
    <row r="784" spans="2:6" x14ac:dyDescent="0.25">
      <c r="B784" s="305"/>
      <c r="C784" s="19"/>
      <c r="D784" s="19"/>
      <c r="E784" s="20"/>
      <c r="F784" s="20"/>
    </row>
    <row r="785" spans="2:6" x14ac:dyDescent="0.25">
      <c r="B785" s="305"/>
      <c r="C785" s="19"/>
      <c r="D785" s="19"/>
      <c r="E785" s="20"/>
      <c r="F785" s="20"/>
    </row>
    <row r="786" spans="2:6" x14ac:dyDescent="0.25">
      <c r="B786" s="305"/>
      <c r="C786" s="19"/>
      <c r="D786" s="19"/>
      <c r="E786" s="20"/>
      <c r="F786" s="20"/>
    </row>
    <row r="787" spans="2:6" x14ac:dyDescent="0.25">
      <c r="B787" s="305"/>
      <c r="C787" s="19"/>
      <c r="D787" s="19"/>
      <c r="E787" s="20"/>
      <c r="F787" s="20"/>
    </row>
    <row r="788" spans="2:6" x14ac:dyDescent="0.25">
      <c r="B788" s="305"/>
      <c r="C788" s="19"/>
      <c r="D788" s="19"/>
      <c r="E788" s="20"/>
      <c r="F788" s="20"/>
    </row>
    <row r="789" spans="2:6" x14ac:dyDescent="0.25">
      <c r="B789" s="305"/>
      <c r="C789" s="19"/>
      <c r="D789" s="19"/>
      <c r="E789" s="20"/>
      <c r="F789" s="20"/>
    </row>
    <row r="790" spans="2:6" x14ac:dyDescent="0.25">
      <c r="B790" s="305"/>
      <c r="C790" s="19"/>
      <c r="D790" s="19"/>
      <c r="E790" s="20"/>
      <c r="F790" s="20"/>
    </row>
    <row r="791" spans="2:6" x14ac:dyDescent="0.25">
      <c r="B791" s="305"/>
      <c r="C791" s="19"/>
      <c r="D791" s="19"/>
      <c r="E791" s="20"/>
      <c r="F791" s="20"/>
    </row>
    <row r="792" spans="2:6" x14ac:dyDescent="0.25">
      <c r="B792" s="305"/>
      <c r="C792" s="19"/>
      <c r="D792" s="19"/>
      <c r="E792" s="20"/>
      <c r="F792" s="20"/>
    </row>
    <row r="793" spans="2:6" x14ac:dyDescent="0.25">
      <c r="B793" s="305"/>
      <c r="C793" s="19"/>
      <c r="D793" s="19"/>
      <c r="E793" s="20"/>
      <c r="F793" s="20"/>
    </row>
    <row r="794" spans="2:6" x14ac:dyDescent="0.25">
      <c r="B794" s="305"/>
      <c r="C794" s="19"/>
      <c r="D794" s="19"/>
      <c r="E794" s="20"/>
      <c r="F794" s="20"/>
    </row>
    <row r="795" spans="2:6" x14ac:dyDescent="0.25">
      <c r="B795" s="305"/>
      <c r="C795" s="19"/>
      <c r="D795" s="19"/>
      <c r="E795" s="20"/>
      <c r="F795" s="20"/>
    </row>
    <row r="796" spans="2:6" x14ac:dyDescent="0.25">
      <c r="B796" s="305"/>
      <c r="C796" s="19"/>
      <c r="D796" s="19"/>
      <c r="E796" s="20"/>
      <c r="F796" s="20"/>
    </row>
    <row r="797" spans="2:6" x14ac:dyDescent="0.25">
      <c r="B797" s="305"/>
      <c r="C797" s="19"/>
      <c r="D797" s="19"/>
      <c r="E797" s="20"/>
      <c r="F797" s="20"/>
    </row>
    <row r="798" spans="2:6" x14ac:dyDescent="0.25">
      <c r="B798" s="305"/>
      <c r="C798" s="19"/>
      <c r="D798" s="19"/>
      <c r="E798" s="20"/>
      <c r="F798" s="20"/>
    </row>
    <row r="799" spans="2:6" x14ac:dyDescent="0.25">
      <c r="B799" s="305"/>
      <c r="C799" s="19"/>
      <c r="D799" s="19"/>
      <c r="E799" s="20"/>
      <c r="F799" s="20"/>
    </row>
    <row r="800" spans="2:6" x14ac:dyDescent="0.25">
      <c r="B800" s="305"/>
      <c r="C800" s="19"/>
      <c r="D800" s="19"/>
      <c r="E800" s="20"/>
      <c r="F800" s="20"/>
    </row>
    <row r="801" spans="2:6" x14ac:dyDescent="0.25">
      <c r="B801" s="305"/>
      <c r="C801" s="19"/>
      <c r="D801" s="19"/>
      <c r="E801" s="20"/>
      <c r="F801" s="20"/>
    </row>
    <row r="802" spans="2:6" x14ac:dyDescent="0.25">
      <c r="B802" s="305"/>
      <c r="C802" s="19"/>
      <c r="D802" s="19"/>
      <c r="E802" s="20"/>
      <c r="F802" s="20"/>
    </row>
    <row r="803" spans="2:6" x14ac:dyDescent="0.25">
      <c r="B803" s="305"/>
      <c r="C803" s="19"/>
      <c r="D803" s="19"/>
      <c r="E803" s="20"/>
      <c r="F803" s="20"/>
    </row>
    <row r="804" spans="2:6" x14ac:dyDescent="0.25">
      <c r="B804" s="305"/>
      <c r="C804" s="19"/>
      <c r="D804" s="19"/>
      <c r="E804" s="20"/>
      <c r="F804" s="20"/>
    </row>
    <row r="805" spans="2:6" x14ac:dyDescent="0.25">
      <c r="B805" s="305"/>
      <c r="C805" s="19"/>
      <c r="D805" s="19"/>
      <c r="E805" s="20"/>
      <c r="F805" s="20"/>
    </row>
    <row r="806" spans="2:6" x14ac:dyDescent="0.25">
      <c r="B806" s="305"/>
      <c r="C806" s="19"/>
      <c r="D806" s="19"/>
      <c r="E806" s="20"/>
      <c r="F806" s="20"/>
    </row>
    <row r="807" spans="2:6" x14ac:dyDescent="0.25">
      <c r="B807" s="305"/>
      <c r="C807" s="19"/>
      <c r="D807" s="19"/>
      <c r="E807" s="20"/>
      <c r="F807" s="20"/>
    </row>
    <row r="808" spans="2:6" x14ac:dyDescent="0.25">
      <c r="B808" s="305"/>
      <c r="C808" s="19"/>
      <c r="D808" s="19"/>
      <c r="E808" s="20"/>
      <c r="F808" s="20"/>
    </row>
    <row r="809" spans="2:6" x14ac:dyDescent="0.25">
      <c r="B809" s="305"/>
      <c r="C809" s="19"/>
      <c r="D809" s="19"/>
      <c r="E809" s="20"/>
      <c r="F809" s="20"/>
    </row>
    <row r="810" spans="2:6" x14ac:dyDescent="0.25">
      <c r="B810" s="305"/>
      <c r="C810" s="19"/>
      <c r="D810" s="19"/>
      <c r="E810" s="20"/>
      <c r="F810" s="20"/>
    </row>
    <row r="811" spans="2:6" x14ac:dyDescent="0.25">
      <c r="B811" s="305"/>
      <c r="C811" s="19"/>
      <c r="D811" s="19"/>
      <c r="E811" s="20"/>
      <c r="F811" s="20"/>
    </row>
    <row r="812" spans="2:6" x14ac:dyDescent="0.25">
      <c r="B812" s="305"/>
      <c r="C812" s="19"/>
      <c r="D812" s="19"/>
      <c r="E812" s="20"/>
      <c r="F812" s="20"/>
    </row>
    <row r="813" spans="2:6" x14ac:dyDescent="0.25">
      <c r="B813" s="305"/>
      <c r="C813" s="19"/>
      <c r="D813" s="19"/>
      <c r="E813" s="20"/>
      <c r="F813" s="20"/>
    </row>
    <row r="814" spans="2:6" x14ac:dyDescent="0.25">
      <c r="B814" s="305"/>
      <c r="C814" s="19"/>
      <c r="D814" s="19"/>
      <c r="E814" s="20"/>
      <c r="F814" s="20"/>
    </row>
    <row r="815" spans="2:6" x14ac:dyDescent="0.25">
      <c r="B815" s="305"/>
      <c r="C815" s="19"/>
      <c r="D815" s="19"/>
      <c r="E815" s="20"/>
      <c r="F815" s="20"/>
    </row>
    <row r="816" spans="2:6" x14ac:dyDescent="0.25">
      <c r="B816" s="305"/>
      <c r="C816" s="19"/>
      <c r="D816" s="19"/>
      <c r="E816" s="20"/>
      <c r="F816" s="20"/>
    </row>
    <row r="817" spans="2:6" x14ac:dyDescent="0.25">
      <c r="B817" s="305"/>
      <c r="C817" s="19"/>
      <c r="D817" s="19"/>
      <c r="E817" s="20"/>
      <c r="F817" s="20"/>
    </row>
    <row r="818" spans="2:6" x14ac:dyDescent="0.25">
      <c r="B818" s="305"/>
      <c r="C818" s="19"/>
      <c r="D818" s="19"/>
      <c r="E818" s="20"/>
      <c r="F818" s="20"/>
    </row>
    <row r="819" spans="2:6" x14ac:dyDescent="0.25">
      <c r="B819" s="305"/>
      <c r="C819" s="19"/>
      <c r="D819" s="19"/>
      <c r="E819" s="20"/>
      <c r="F819" s="20"/>
    </row>
    <row r="820" spans="2:6" x14ac:dyDescent="0.25">
      <c r="B820" s="305"/>
      <c r="C820" s="19"/>
      <c r="D820" s="19"/>
      <c r="E820" s="20"/>
      <c r="F820" s="20"/>
    </row>
    <row r="821" spans="2:6" x14ac:dyDescent="0.25">
      <c r="B821" s="305"/>
      <c r="C821" s="19"/>
      <c r="D821" s="19"/>
      <c r="E821" s="20"/>
      <c r="F821" s="20"/>
    </row>
    <row r="822" spans="2:6" x14ac:dyDescent="0.25">
      <c r="B822" s="305"/>
      <c r="C822" s="19"/>
      <c r="D822" s="19"/>
      <c r="E822" s="20"/>
      <c r="F822" s="20"/>
    </row>
    <row r="823" spans="2:6" x14ac:dyDescent="0.25">
      <c r="B823" s="305"/>
      <c r="C823" s="19"/>
      <c r="D823" s="19"/>
      <c r="E823" s="20"/>
      <c r="F823" s="20"/>
    </row>
    <row r="824" spans="2:6" x14ac:dyDescent="0.25">
      <c r="B824" s="305"/>
      <c r="C824" s="19"/>
      <c r="D824" s="19"/>
      <c r="E824" s="20"/>
      <c r="F824" s="20"/>
    </row>
    <row r="825" spans="2:6" x14ac:dyDescent="0.25">
      <c r="B825" s="305"/>
      <c r="C825" s="19"/>
      <c r="D825" s="19"/>
      <c r="E825" s="20"/>
      <c r="F825" s="20"/>
    </row>
    <row r="826" spans="2:6" x14ac:dyDescent="0.25">
      <c r="B826" s="305"/>
      <c r="C826" s="19"/>
      <c r="D826" s="19"/>
      <c r="E826" s="20"/>
      <c r="F826" s="20"/>
    </row>
    <row r="827" spans="2:6" x14ac:dyDescent="0.25">
      <c r="B827" s="305"/>
      <c r="C827" s="19"/>
      <c r="D827" s="19"/>
      <c r="E827" s="20"/>
      <c r="F827" s="20"/>
    </row>
    <row r="828" spans="2:6" x14ac:dyDescent="0.25">
      <c r="B828" s="305"/>
      <c r="C828" s="19"/>
      <c r="D828" s="19"/>
      <c r="E828" s="20"/>
      <c r="F828" s="20"/>
    </row>
    <row r="829" spans="2:6" x14ac:dyDescent="0.25">
      <c r="B829" s="305"/>
      <c r="C829" s="19"/>
      <c r="D829" s="19"/>
      <c r="E829" s="20"/>
      <c r="F829" s="20"/>
    </row>
    <row r="830" spans="2:6" x14ac:dyDescent="0.25">
      <c r="B830" s="305"/>
      <c r="C830" s="19"/>
      <c r="D830" s="19"/>
      <c r="E830" s="20"/>
      <c r="F830" s="20"/>
    </row>
    <row r="831" spans="2:6" x14ac:dyDescent="0.25">
      <c r="B831" s="305"/>
      <c r="C831" s="19"/>
      <c r="D831" s="19"/>
      <c r="E831" s="20"/>
      <c r="F831" s="20"/>
    </row>
    <row r="832" spans="2:6" x14ac:dyDescent="0.25">
      <c r="B832" s="305"/>
      <c r="C832" s="19"/>
      <c r="D832" s="19"/>
      <c r="E832" s="20"/>
      <c r="F832" s="20"/>
    </row>
    <row r="833" spans="2:6" x14ac:dyDescent="0.25">
      <c r="B833" s="305"/>
      <c r="C833" s="19"/>
      <c r="D833" s="19"/>
      <c r="E833" s="20"/>
      <c r="F833" s="20"/>
    </row>
    <row r="834" spans="2:6" x14ac:dyDescent="0.25">
      <c r="B834" s="305"/>
      <c r="C834" s="19"/>
      <c r="D834" s="19"/>
      <c r="E834" s="20"/>
      <c r="F834" s="20"/>
    </row>
    <row r="835" spans="2:6" x14ac:dyDescent="0.25">
      <c r="B835" s="305"/>
      <c r="C835" s="19"/>
      <c r="D835" s="19"/>
      <c r="E835" s="20"/>
      <c r="F835" s="20"/>
    </row>
    <row r="836" spans="2:6" x14ac:dyDescent="0.25">
      <c r="B836" s="305"/>
      <c r="C836" s="19"/>
      <c r="D836" s="19"/>
      <c r="E836" s="20"/>
      <c r="F836" s="20"/>
    </row>
    <row r="837" spans="2:6" x14ac:dyDescent="0.25">
      <c r="B837" s="305"/>
      <c r="C837" s="19"/>
      <c r="D837" s="19"/>
      <c r="E837" s="20"/>
      <c r="F837" s="20"/>
    </row>
    <row r="838" spans="2:6" x14ac:dyDescent="0.25">
      <c r="B838" s="305"/>
      <c r="C838" s="19"/>
      <c r="D838" s="19"/>
      <c r="E838" s="20"/>
      <c r="F838" s="20"/>
    </row>
    <row r="839" spans="2:6" x14ac:dyDescent="0.25">
      <c r="B839" s="305"/>
      <c r="C839" s="19"/>
      <c r="D839" s="19"/>
      <c r="E839" s="20"/>
      <c r="F839" s="20"/>
    </row>
    <row r="840" spans="2:6" x14ac:dyDescent="0.25">
      <c r="B840" s="305"/>
      <c r="C840" s="19"/>
      <c r="D840" s="19"/>
      <c r="E840" s="20"/>
      <c r="F840" s="20"/>
    </row>
    <row r="841" spans="2:6" x14ac:dyDescent="0.25">
      <c r="B841" s="305"/>
      <c r="C841" s="19"/>
      <c r="D841" s="19"/>
      <c r="E841" s="20"/>
      <c r="F841" s="20"/>
    </row>
    <row r="842" spans="2:6" x14ac:dyDescent="0.25">
      <c r="B842" s="305"/>
      <c r="C842" s="19"/>
      <c r="D842" s="19"/>
      <c r="E842" s="20"/>
      <c r="F842" s="20"/>
    </row>
    <row r="843" spans="2:6" x14ac:dyDescent="0.25">
      <c r="B843" s="305"/>
      <c r="C843" s="19"/>
      <c r="D843" s="19"/>
      <c r="E843" s="20"/>
      <c r="F843" s="20"/>
    </row>
    <row r="844" spans="2:6" x14ac:dyDescent="0.25">
      <c r="B844" s="305"/>
      <c r="C844" s="19"/>
      <c r="D844" s="19"/>
      <c r="E844" s="20"/>
      <c r="F844" s="20"/>
    </row>
    <row r="845" spans="2:6" x14ac:dyDescent="0.25">
      <c r="B845" s="305"/>
      <c r="C845" s="19"/>
      <c r="D845" s="19"/>
      <c r="E845" s="20"/>
      <c r="F845" s="20"/>
    </row>
    <row r="846" spans="2:6" x14ac:dyDescent="0.25">
      <c r="B846" s="305"/>
      <c r="C846" s="19"/>
      <c r="D846" s="19"/>
      <c r="E846" s="20"/>
      <c r="F846" s="20"/>
    </row>
    <row r="847" spans="2:6" x14ac:dyDescent="0.25">
      <c r="B847" s="305"/>
      <c r="C847" s="19"/>
      <c r="D847" s="19"/>
      <c r="E847" s="20"/>
      <c r="F847" s="20"/>
    </row>
    <row r="848" spans="2:6" x14ac:dyDescent="0.25">
      <c r="B848" s="305"/>
      <c r="C848" s="19"/>
      <c r="D848" s="19"/>
      <c r="E848" s="20"/>
      <c r="F848" s="20"/>
    </row>
    <row r="849" spans="2:6" x14ac:dyDescent="0.25">
      <c r="B849" s="305"/>
      <c r="C849" s="19"/>
      <c r="D849" s="19"/>
      <c r="E849" s="20"/>
      <c r="F849" s="20"/>
    </row>
    <row r="850" spans="2:6" x14ac:dyDescent="0.25">
      <c r="B850" s="305"/>
      <c r="C850" s="19"/>
      <c r="D850" s="19"/>
      <c r="E850" s="20"/>
      <c r="F850" s="20"/>
    </row>
    <row r="851" spans="2:6" x14ac:dyDescent="0.25">
      <c r="B851" s="305"/>
      <c r="C851" s="19"/>
      <c r="D851" s="19"/>
      <c r="E851" s="20"/>
      <c r="F851" s="20"/>
    </row>
    <row r="852" spans="2:6" x14ac:dyDescent="0.25">
      <c r="B852" s="305"/>
      <c r="C852" s="19"/>
      <c r="D852" s="19"/>
      <c r="E852" s="20"/>
      <c r="F852" s="20"/>
    </row>
    <row r="853" spans="2:6" x14ac:dyDescent="0.25">
      <c r="B853" s="305"/>
      <c r="C853" s="19"/>
      <c r="D853" s="19"/>
      <c r="E853" s="20"/>
      <c r="F853" s="20"/>
    </row>
    <row r="854" spans="2:6" x14ac:dyDescent="0.25">
      <c r="B854" s="305"/>
      <c r="C854" s="19"/>
      <c r="D854" s="19"/>
      <c r="E854" s="20"/>
      <c r="F854" s="20"/>
    </row>
    <row r="855" spans="2:6" x14ac:dyDescent="0.25">
      <c r="B855" s="305"/>
      <c r="C855" s="19"/>
      <c r="D855" s="19"/>
      <c r="E855" s="20"/>
      <c r="F855" s="20"/>
    </row>
    <row r="856" spans="2:6" x14ac:dyDescent="0.25">
      <c r="B856" s="305"/>
      <c r="C856" s="19"/>
      <c r="D856" s="19"/>
      <c r="E856" s="20"/>
      <c r="F856" s="20"/>
    </row>
    <row r="857" spans="2:6" x14ac:dyDescent="0.25">
      <c r="B857" s="305"/>
      <c r="C857" s="19"/>
      <c r="D857" s="19"/>
      <c r="E857" s="20"/>
      <c r="F857" s="20"/>
    </row>
    <row r="858" spans="2:6" x14ac:dyDescent="0.25">
      <c r="B858" s="305"/>
      <c r="C858" s="19"/>
      <c r="D858" s="19"/>
      <c r="E858" s="20"/>
      <c r="F858" s="20"/>
    </row>
    <row r="859" spans="2:6" x14ac:dyDescent="0.25">
      <c r="B859" s="305"/>
      <c r="C859" s="19"/>
      <c r="D859" s="19"/>
      <c r="E859" s="20"/>
      <c r="F859" s="20"/>
    </row>
    <row r="860" spans="2:6" x14ac:dyDescent="0.25">
      <c r="B860" s="305"/>
      <c r="C860" s="19"/>
      <c r="D860" s="19"/>
      <c r="E860" s="20"/>
      <c r="F860" s="20"/>
    </row>
    <row r="861" spans="2:6" x14ac:dyDescent="0.25">
      <c r="B861" s="305"/>
      <c r="C861" s="19"/>
      <c r="D861" s="19"/>
      <c r="E861" s="20"/>
      <c r="F861" s="20"/>
    </row>
    <row r="862" spans="2:6" x14ac:dyDescent="0.25">
      <c r="B862" s="305"/>
      <c r="C862" s="19"/>
      <c r="D862" s="19"/>
      <c r="E862" s="20"/>
      <c r="F862" s="20"/>
    </row>
    <row r="863" spans="2:6" x14ac:dyDescent="0.25">
      <c r="B863" s="305"/>
      <c r="C863" s="19"/>
      <c r="D863" s="19"/>
      <c r="E863" s="20"/>
      <c r="F863" s="20"/>
    </row>
    <row r="864" spans="2:6" x14ac:dyDescent="0.25">
      <c r="B864" s="305"/>
      <c r="C864" s="19"/>
      <c r="D864" s="19"/>
      <c r="E864" s="20"/>
      <c r="F864" s="20"/>
    </row>
    <row r="865" spans="2:6" x14ac:dyDescent="0.25">
      <c r="B865" s="305"/>
      <c r="C865" s="19"/>
      <c r="D865" s="19"/>
      <c r="E865" s="20"/>
      <c r="F865" s="20"/>
    </row>
    <row r="866" spans="2:6" x14ac:dyDescent="0.25">
      <c r="B866" s="305"/>
      <c r="C866" s="19"/>
      <c r="D866" s="19"/>
      <c r="E866" s="20"/>
      <c r="F866" s="20"/>
    </row>
    <row r="867" spans="2:6" x14ac:dyDescent="0.25">
      <c r="B867" s="305"/>
      <c r="C867" s="19"/>
      <c r="D867" s="19"/>
      <c r="E867" s="20"/>
      <c r="F867" s="20"/>
    </row>
    <row r="868" spans="2:6" x14ac:dyDescent="0.25">
      <c r="B868" s="305"/>
      <c r="C868" s="19"/>
      <c r="D868" s="19"/>
      <c r="E868" s="20"/>
      <c r="F868" s="20"/>
    </row>
    <row r="869" spans="2:6" x14ac:dyDescent="0.25">
      <c r="B869" s="305"/>
      <c r="C869" s="19"/>
      <c r="D869" s="19"/>
      <c r="E869" s="20"/>
      <c r="F869" s="20"/>
    </row>
    <row r="870" spans="2:6" x14ac:dyDescent="0.25">
      <c r="B870" s="305"/>
      <c r="C870" s="19"/>
      <c r="D870" s="19"/>
      <c r="E870" s="20"/>
      <c r="F870" s="20"/>
    </row>
    <row r="871" spans="2:6" x14ac:dyDescent="0.25">
      <c r="B871" s="305"/>
      <c r="C871" s="19"/>
      <c r="D871" s="19"/>
      <c r="E871" s="20"/>
      <c r="F871" s="20"/>
    </row>
    <row r="872" spans="2:6" x14ac:dyDescent="0.25">
      <c r="B872" s="305"/>
      <c r="C872" s="19"/>
      <c r="D872" s="19"/>
      <c r="E872" s="20"/>
      <c r="F872" s="20"/>
    </row>
    <row r="873" spans="2:6" x14ac:dyDescent="0.25">
      <c r="B873" s="305"/>
      <c r="C873" s="19"/>
      <c r="D873" s="19"/>
      <c r="E873" s="20"/>
      <c r="F873" s="20"/>
    </row>
    <row r="874" spans="2:6" x14ac:dyDescent="0.25">
      <c r="B874" s="305"/>
      <c r="C874" s="19"/>
      <c r="D874" s="19"/>
      <c r="E874" s="20"/>
      <c r="F874" s="20"/>
    </row>
    <row r="875" spans="2:6" x14ac:dyDescent="0.25">
      <c r="B875" s="305"/>
      <c r="C875" s="19"/>
      <c r="D875" s="19"/>
      <c r="E875" s="20"/>
      <c r="F875" s="20"/>
    </row>
    <row r="876" spans="2:6" x14ac:dyDescent="0.25">
      <c r="B876" s="305"/>
      <c r="C876" s="19"/>
      <c r="D876" s="19"/>
      <c r="E876" s="20"/>
      <c r="F876" s="20"/>
    </row>
    <row r="877" spans="2:6" x14ac:dyDescent="0.25">
      <c r="B877" s="305"/>
      <c r="C877" s="19"/>
      <c r="D877" s="19"/>
      <c r="E877" s="20"/>
      <c r="F877" s="20"/>
    </row>
    <row r="878" spans="2:6" x14ac:dyDescent="0.25">
      <c r="B878" s="305"/>
      <c r="C878" s="19"/>
      <c r="D878" s="19"/>
      <c r="E878" s="20"/>
      <c r="F878" s="20"/>
    </row>
    <row r="879" spans="2:6" x14ac:dyDescent="0.25">
      <c r="B879" s="305"/>
      <c r="C879" s="19"/>
      <c r="D879" s="19"/>
      <c r="E879" s="20"/>
      <c r="F879" s="20"/>
    </row>
    <row r="880" spans="2:6" x14ac:dyDescent="0.25">
      <c r="B880" s="305"/>
      <c r="C880" s="19"/>
      <c r="D880" s="19"/>
      <c r="E880" s="20"/>
      <c r="F880" s="20"/>
    </row>
    <row r="881" spans="2:6" x14ac:dyDescent="0.25">
      <c r="B881" s="305"/>
      <c r="C881" s="19"/>
      <c r="D881" s="19"/>
      <c r="E881" s="20"/>
      <c r="F881" s="20"/>
    </row>
    <row r="882" spans="2:6" x14ac:dyDescent="0.25">
      <c r="B882" s="305"/>
      <c r="C882" s="19"/>
      <c r="D882" s="19"/>
      <c r="E882" s="20"/>
      <c r="F882" s="20"/>
    </row>
    <row r="883" spans="2:6" x14ac:dyDescent="0.25">
      <c r="B883" s="305"/>
      <c r="C883" s="19"/>
      <c r="D883" s="19"/>
      <c r="E883" s="20"/>
      <c r="F883" s="20"/>
    </row>
    <row r="884" spans="2:6" x14ac:dyDescent="0.25">
      <c r="B884" s="305"/>
      <c r="C884" s="19"/>
      <c r="D884" s="19"/>
      <c r="E884" s="20"/>
      <c r="F884" s="20"/>
    </row>
    <row r="885" spans="2:6" x14ac:dyDescent="0.25">
      <c r="B885" s="305"/>
      <c r="C885" s="19"/>
      <c r="D885" s="19"/>
      <c r="E885" s="20"/>
      <c r="F885" s="20"/>
    </row>
    <row r="886" spans="2:6" x14ac:dyDescent="0.25">
      <c r="B886" s="305"/>
      <c r="C886" s="19"/>
      <c r="D886" s="19"/>
      <c r="E886" s="20"/>
      <c r="F886" s="20"/>
    </row>
    <row r="887" spans="2:6" x14ac:dyDescent="0.25">
      <c r="B887" s="305"/>
      <c r="C887" s="19"/>
      <c r="D887" s="19"/>
      <c r="E887" s="20"/>
      <c r="F887" s="20"/>
    </row>
    <row r="888" spans="2:6" x14ac:dyDescent="0.25">
      <c r="B888" s="305"/>
      <c r="C888" s="19"/>
      <c r="D888" s="19"/>
      <c r="E888" s="20"/>
      <c r="F888" s="20"/>
    </row>
    <row r="889" spans="2:6" x14ac:dyDescent="0.25">
      <c r="B889" s="305"/>
      <c r="C889" s="19"/>
      <c r="D889" s="19"/>
      <c r="E889" s="20"/>
      <c r="F889" s="20"/>
    </row>
    <row r="890" spans="2:6" x14ac:dyDescent="0.25">
      <c r="B890" s="305"/>
      <c r="C890" s="19"/>
      <c r="D890" s="19"/>
      <c r="E890" s="20"/>
      <c r="F890" s="20"/>
    </row>
    <row r="891" spans="2:6" x14ac:dyDescent="0.25">
      <c r="B891" s="305"/>
      <c r="C891" s="19"/>
      <c r="D891" s="19"/>
      <c r="E891" s="20"/>
      <c r="F891" s="20"/>
    </row>
    <row r="892" spans="2:6" x14ac:dyDescent="0.25">
      <c r="B892" s="305"/>
      <c r="C892" s="19"/>
      <c r="D892" s="19"/>
      <c r="E892" s="20"/>
      <c r="F892" s="20"/>
    </row>
    <row r="893" spans="2:6" x14ac:dyDescent="0.25">
      <c r="B893" s="305"/>
      <c r="C893" s="19"/>
      <c r="D893" s="19"/>
      <c r="E893" s="20"/>
      <c r="F893" s="20"/>
    </row>
    <row r="894" spans="2:6" x14ac:dyDescent="0.25">
      <c r="B894" s="305"/>
      <c r="C894" s="19"/>
      <c r="D894" s="19"/>
      <c r="E894" s="20"/>
      <c r="F894" s="20"/>
    </row>
    <row r="895" spans="2:6" x14ac:dyDescent="0.25">
      <c r="B895" s="305"/>
      <c r="C895" s="19"/>
      <c r="D895" s="19"/>
      <c r="E895" s="20"/>
      <c r="F895" s="20"/>
    </row>
    <row r="896" spans="2:6" x14ac:dyDescent="0.25">
      <c r="B896" s="305"/>
      <c r="C896" s="19"/>
      <c r="D896" s="19"/>
      <c r="E896" s="20"/>
      <c r="F896" s="20"/>
    </row>
    <row r="897" spans="2:6" x14ac:dyDescent="0.25">
      <c r="B897" s="305"/>
      <c r="C897" s="19"/>
      <c r="D897" s="19"/>
      <c r="E897" s="20"/>
      <c r="F897" s="20"/>
    </row>
    <row r="898" spans="2:6" x14ac:dyDescent="0.25">
      <c r="B898" s="305"/>
      <c r="C898" s="19"/>
      <c r="D898" s="19"/>
      <c r="E898" s="20"/>
      <c r="F898" s="20"/>
    </row>
    <row r="899" spans="2:6" x14ac:dyDescent="0.25">
      <c r="B899" s="305"/>
      <c r="C899" s="19"/>
      <c r="D899" s="19"/>
      <c r="E899" s="20"/>
      <c r="F899" s="20"/>
    </row>
    <row r="900" spans="2:6" x14ac:dyDescent="0.25">
      <c r="B900" s="305"/>
      <c r="C900" s="19"/>
      <c r="D900" s="19"/>
      <c r="E900" s="20"/>
      <c r="F900" s="20"/>
    </row>
    <row r="901" spans="2:6" x14ac:dyDescent="0.25">
      <c r="B901" s="305"/>
      <c r="C901" s="19"/>
      <c r="D901" s="19"/>
      <c r="E901" s="20"/>
      <c r="F901" s="20"/>
    </row>
    <row r="902" spans="2:6" x14ac:dyDescent="0.25">
      <c r="B902" s="305"/>
      <c r="C902" s="19"/>
      <c r="D902" s="19"/>
      <c r="E902" s="20"/>
      <c r="F902" s="20"/>
    </row>
    <row r="903" spans="2:6" x14ac:dyDescent="0.25">
      <c r="B903" s="305"/>
      <c r="C903" s="19"/>
      <c r="D903" s="19"/>
      <c r="E903" s="20"/>
      <c r="F903" s="20"/>
    </row>
    <row r="904" spans="2:6" x14ac:dyDescent="0.25">
      <c r="B904" s="305"/>
      <c r="C904" s="19"/>
      <c r="D904" s="19"/>
      <c r="E904" s="20"/>
      <c r="F904" s="20"/>
    </row>
    <row r="905" spans="2:6" x14ac:dyDescent="0.25">
      <c r="B905" s="305"/>
      <c r="C905" s="19"/>
      <c r="D905" s="19"/>
      <c r="E905" s="20"/>
      <c r="F905" s="20"/>
    </row>
    <row r="906" spans="2:6" x14ac:dyDescent="0.25">
      <c r="B906" s="305"/>
      <c r="C906" s="19"/>
      <c r="D906" s="19"/>
      <c r="E906" s="20"/>
      <c r="F906" s="20"/>
    </row>
    <row r="907" spans="2:6" x14ac:dyDescent="0.25">
      <c r="B907" s="305"/>
      <c r="C907" s="19"/>
      <c r="D907" s="19"/>
      <c r="E907" s="20"/>
      <c r="F907" s="20"/>
    </row>
  </sheetData>
  <phoneticPr fontId="0" type="noConversion"/>
  <pageMargins left="0.5" right="0.5" top="1" bottom="1" header="0.5" footer="0.5"/>
  <pageSetup scale="78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67316-8540-4980-AB0D-FE584B619767}">
  <dimension ref="A1:F23"/>
  <sheetViews>
    <sheetView zoomScaleNormal="100" workbookViewId="0"/>
  </sheetViews>
  <sheetFormatPr defaultRowHeight="12.75" x14ac:dyDescent="0.2"/>
  <cols>
    <col min="5" max="5" width="12.28515625" customWidth="1"/>
  </cols>
  <sheetData>
    <row r="1" spans="1:6" x14ac:dyDescent="0.2">
      <c r="A1" s="394" t="s">
        <v>1408</v>
      </c>
      <c r="B1" s="394" t="s">
        <v>1407</v>
      </c>
      <c r="E1" t="s">
        <v>1409</v>
      </c>
      <c r="F1" t="s">
        <v>1410</v>
      </c>
    </row>
    <row r="2" spans="1:6" x14ac:dyDescent="0.2">
      <c r="A2" s="394">
        <v>350</v>
      </c>
      <c r="B2" s="394" t="s">
        <v>1388</v>
      </c>
      <c r="E2" s="394">
        <v>1</v>
      </c>
      <c r="F2" t="s">
        <v>1411</v>
      </c>
    </row>
    <row r="3" spans="1:6" x14ac:dyDescent="0.2">
      <c r="A3" s="394">
        <v>351</v>
      </c>
      <c r="B3" s="394" t="s">
        <v>957</v>
      </c>
      <c r="E3" s="394">
        <v>2</v>
      </c>
      <c r="F3" t="s">
        <v>1412</v>
      </c>
    </row>
    <row r="4" spans="1:6" x14ac:dyDescent="0.2">
      <c r="A4" s="394">
        <v>352</v>
      </c>
      <c r="B4" s="394" t="s">
        <v>1389</v>
      </c>
      <c r="E4" s="394">
        <v>6</v>
      </c>
      <c r="F4" t="s">
        <v>1413</v>
      </c>
    </row>
    <row r="5" spans="1:6" x14ac:dyDescent="0.2">
      <c r="A5" s="394">
        <v>353</v>
      </c>
      <c r="B5" s="394" t="s">
        <v>1390</v>
      </c>
      <c r="E5" s="394">
        <v>7</v>
      </c>
      <c r="F5" t="s">
        <v>1414</v>
      </c>
    </row>
    <row r="6" spans="1:6" x14ac:dyDescent="0.2">
      <c r="A6" s="394">
        <v>354</v>
      </c>
      <c r="B6" s="394" t="s">
        <v>1391</v>
      </c>
      <c r="E6" s="394">
        <v>8</v>
      </c>
      <c r="F6" t="s">
        <v>1415</v>
      </c>
    </row>
    <row r="7" spans="1:6" x14ac:dyDescent="0.2">
      <c r="A7" s="394">
        <v>355</v>
      </c>
      <c r="B7" s="394" t="s">
        <v>1392</v>
      </c>
    </row>
    <row r="8" spans="1:6" x14ac:dyDescent="0.2">
      <c r="A8" s="394">
        <v>356</v>
      </c>
      <c r="B8" s="394" t="s">
        <v>1393</v>
      </c>
    </row>
    <row r="9" spans="1:6" x14ac:dyDescent="0.2">
      <c r="A9" s="394">
        <v>357</v>
      </c>
      <c r="B9" s="394" t="s">
        <v>1394</v>
      </c>
    </row>
    <row r="10" spans="1:6" x14ac:dyDescent="0.2">
      <c r="A10" s="394">
        <v>358</v>
      </c>
      <c r="B10" s="394" t="s">
        <v>1395</v>
      </c>
    </row>
    <row r="11" spans="1:6" x14ac:dyDescent="0.2">
      <c r="A11" s="394">
        <v>359</v>
      </c>
      <c r="B11" s="394" t="s">
        <v>1396</v>
      </c>
    </row>
    <row r="12" spans="1:6" x14ac:dyDescent="0.2">
      <c r="A12" s="394">
        <v>360</v>
      </c>
      <c r="B12" s="394" t="s">
        <v>1397</v>
      </c>
    </row>
    <row r="13" spans="1:6" x14ac:dyDescent="0.2">
      <c r="A13" s="394">
        <v>361</v>
      </c>
      <c r="B13" s="394" t="s">
        <v>1398</v>
      </c>
    </row>
    <row r="14" spans="1:6" x14ac:dyDescent="0.2">
      <c r="A14" s="394">
        <v>363</v>
      </c>
      <c r="B14" s="394" t="s">
        <v>1399</v>
      </c>
    </row>
    <row r="15" spans="1:6" x14ac:dyDescent="0.2">
      <c r="A15" s="394">
        <v>364</v>
      </c>
      <c r="B15" s="394" t="s">
        <v>1400</v>
      </c>
    </row>
    <row r="16" spans="1:6" x14ac:dyDescent="0.2">
      <c r="A16" s="394">
        <v>365</v>
      </c>
      <c r="B16" s="394" t="s">
        <v>1401</v>
      </c>
    </row>
    <row r="17" spans="1:2" x14ac:dyDescent="0.2">
      <c r="A17" s="394">
        <v>366</v>
      </c>
      <c r="B17" s="394" t="s">
        <v>1402</v>
      </c>
    </row>
    <row r="18" spans="1:2" x14ac:dyDescent="0.2">
      <c r="A18" s="394">
        <v>367</v>
      </c>
      <c r="B18" s="394" t="s">
        <v>1403</v>
      </c>
    </row>
    <row r="19" spans="1:2" x14ac:dyDescent="0.2">
      <c r="A19" s="394">
        <v>368</v>
      </c>
      <c r="B19" s="394" t="s">
        <v>1404</v>
      </c>
    </row>
    <row r="20" spans="1:2" x14ac:dyDescent="0.2">
      <c r="A20" s="394">
        <v>369</v>
      </c>
      <c r="B20" s="394" t="s">
        <v>1405</v>
      </c>
    </row>
    <row r="21" spans="1:2" x14ac:dyDescent="0.2">
      <c r="A21" s="394">
        <v>370</v>
      </c>
      <c r="B21" s="394" t="s">
        <v>1406</v>
      </c>
    </row>
    <row r="22" spans="1:2" x14ac:dyDescent="0.2">
      <c r="A22" s="394">
        <v>371</v>
      </c>
      <c r="B22" s="480" t="s">
        <v>1487</v>
      </c>
    </row>
    <row r="23" spans="1:2" x14ac:dyDescent="0.2">
      <c r="A23" s="394">
        <v>372</v>
      </c>
      <c r="B23" s="480" t="s">
        <v>1488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tabColor indexed="22"/>
    <pageSetUpPr fitToPage="1"/>
  </sheetPr>
  <dimension ref="A1:S793"/>
  <sheetViews>
    <sheetView zoomScale="75" zoomScaleNormal="75" workbookViewId="0">
      <pane xSplit="1" ySplit="5" topLeftCell="B6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4.28515625" style="3" bestFit="1" customWidth="1"/>
    <col min="2" max="2" width="17.85546875" style="3" customWidth="1"/>
    <col min="3" max="3" width="16.7109375" style="3" hidden="1" customWidth="1"/>
    <col min="4" max="11" width="13.7109375" style="3" hidden="1" customWidth="1"/>
    <col min="12" max="14" width="15.28515625" style="3" hidden="1" customWidth="1"/>
    <col min="15" max="15" width="17.28515625" style="3" customWidth="1"/>
    <col min="16" max="16" width="16.28515625" style="3" customWidth="1"/>
    <col min="17" max="17" width="17.28515625" style="3" bestFit="1" customWidth="1"/>
    <col min="18" max="18" width="12.7109375" style="3" customWidth="1"/>
    <col min="19" max="19" width="16.28515625" style="3" customWidth="1"/>
    <col min="20" max="16384" width="12.7109375" style="3"/>
  </cols>
  <sheetData>
    <row r="1" spans="1:17" x14ac:dyDescent="0.25">
      <c r="A1" s="4" t="s">
        <v>392</v>
      </c>
      <c r="B1" s="23" t="s">
        <v>308</v>
      </c>
      <c r="C1" s="23" t="s">
        <v>308</v>
      </c>
      <c r="D1" s="23" t="s">
        <v>308</v>
      </c>
      <c r="E1" s="23" t="s">
        <v>308</v>
      </c>
      <c r="F1" s="23" t="s">
        <v>308</v>
      </c>
      <c r="G1" s="23" t="s">
        <v>308</v>
      </c>
      <c r="H1" s="23" t="s">
        <v>308</v>
      </c>
      <c r="I1" s="23" t="s">
        <v>308</v>
      </c>
      <c r="J1" s="23" t="s">
        <v>308</v>
      </c>
      <c r="K1" s="23" t="s">
        <v>308</v>
      </c>
      <c r="L1" s="23" t="s">
        <v>308</v>
      </c>
      <c r="M1" s="23" t="s">
        <v>308</v>
      </c>
      <c r="N1" s="24" t="s">
        <v>308</v>
      </c>
      <c r="O1" s="23" t="s">
        <v>309</v>
      </c>
      <c r="P1" s="24" t="s">
        <v>310</v>
      </c>
    </row>
    <row r="2" spans="1:17" x14ac:dyDescent="0.25">
      <c r="A2" s="4" t="s">
        <v>385</v>
      </c>
      <c r="B2" s="22">
        <v>37591</v>
      </c>
      <c r="C2" s="22">
        <v>37956</v>
      </c>
      <c r="D2" s="22">
        <v>38322</v>
      </c>
      <c r="E2" s="22">
        <v>38687</v>
      </c>
      <c r="F2" s="22">
        <v>39052</v>
      </c>
      <c r="G2" s="22">
        <v>39417</v>
      </c>
      <c r="H2" s="22">
        <v>39783</v>
      </c>
      <c r="I2" s="22">
        <v>40148</v>
      </c>
      <c r="J2" s="22">
        <v>40513</v>
      </c>
      <c r="K2" s="22">
        <v>40878</v>
      </c>
      <c r="L2" s="22">
        <v>41244</v>
      </c>
      <c r="M2" s="22">
        <v>41609</v>
      </c>
      <c r="N2" s="12">
        <v>41974</v>
      </c>
      <c r="O2" s="22">
        <v>45444</v>
      </c>
      <c r="P2" s="12">
        <v>48183</v>
      </c>
      <c r="Q2" s="251"/>
    </row>
    <row r="3" spans="1:17" x14ac:dyDescent="0.25">
      <c r="A3" s="3" t="s">
        <v>386</v>
      </c>
      <c r="B3" s="237">
        <v>4.3499999999999997E-2</v>
      </c>
      <c r="C3" s="25">
        <v>4.3999999999999997E-2</v>
      </c>
      <c r="D3" s="25">
        <v>4.4999999999999998E-2</v>
      </c>
      <c r="E3" s="25">
        <v>4.5499999999999999E-2</v>
      </c>
      <c r="F3" s="25">
        <v>4.5999999999999999E-2</v>
      </c>
      <c r="G3" s="25">
        <v>4.65E-2</v>
      </c>
      <c r="H3" s="25">
        <v>4.7500000000000001E-2</v>
      </c>
      <c r="I3" s="25">
        <v>4.8500000000000001E-2</v>
      </c>
      <c r="J3" s="25">
        <v>4.9500000000000002E-2</v>
      </c>
      <c r="K3" s="25">
        <v>5.0500000000000003E-2</v>
      </c>
      <c r="L3" s="25">
        <v>5.1499999999999997E-2</v>
      </c>
      <c r="M3" s="25">
        <v>5.2499999999999998E-2</v>
      </c>
      <c r="N3" s="26">
        <v>5.3499999999999999E-2</v>
      </c>
      <c r="O3" s="25">
        <v>5.45E-2</v>
      </c>
      <c r="P3" s="26">
        <v>6.9500000000000006E-2</v>
      </c>
      <c r="Q3" s="251"/>
    </row>
    <row r="4" spans="1:17" x14ac:dyDescent="0.25">
      <c r="A4" s="3" t="s">
        <v>334</v>
      </c>
      <c r="B4" s="237" t="s">
        <v>311</v>
      </c>
      <c r="C4" s="25" t="s">
        <v>312</v>
      </c>
      <c r="D4" s="25" t="s">
        <v>313</v>
      </c>
      <c r="E4" s="25" t="s">
        <v>314</v>
      </c>
      <c r="F4" s="25" t="s">
        <v>315</v>
      </c>
      <c r="G4" s="25" t="s">
        <v>316</v>
      </c>
      <c r="H4" s="25" t="s">
        <v>317</v>
      </c>
      <c r="I4" s="25" t="s">
        <v>318</v>
      </c>
      <c r="J4" s="25" t="s">
        <v>319</v>
      </c>
      <c r="K4" s="25" t="s">
        <v>320</v>
      </c>
      <c r="L4" s="25" t="s">
        <v>321</v>
      </c>
      <c r="M4" s="25" t="s">
        <v>322</v>
      </c>
      <c r="N4" s="26" t="s">
        <v>323</v>
      </c>
      <c r="O4" s="171" t="s">
        <v>324</v>
      </c>
      <c r="P4" s="26" t="s">
        <v>325</v>
      </c>
      <c r="Q4" s="251"/>
    </row>
    <row r="5" spans="1:17" x14ac:dyDescent="0.25">
      <c r="A5" s="217" t="s">
        <v>393</v>
      </c>
      <c r="B5" s="27" t="s">
        <v>1</v>
      </c>
      <c r="C5" s="28" t="s">
        <v>2</v>
      </c>
      <c r="D5" s="28" t="s">
        <v>3</v>
      </c>
      <c r="E5" s="28" t="s">
        <v>4</v>
      </c>
      <c r="F5" s="28" t="s">
        <v>12</v>
      </c>
      <c r="G5" s="28" t="s">
        <v>13</v>
      </c>
      <c r="H5" s="28" t="s">
        <v>14</v>
      </c>
      <c r="I5" s="28" t="s">
        <v>15</v>
      </c>
      <c r="J5" s="28" t="s">
        <v>16</v>
      </c>
      <c r="K5" s="28" t="s">
        <v>17</v>
      </c>
      <c r="L5" s="28" t="s">
        <v>18</v>
      </c>
      <c r="M5" s="28" t="s">
        <v>19</v>
      </c>
      <c r="N5" s="29" t="s">
        <v>20</v>
      </c>
      <c r="O5" s="28" t="s">
        <v>1</v>
      </c>
      <c r="P5" s="29" t="s">
        <v>2</v>
      </c>
      <c r="Q5" s="251" t="s">
        <v>5</v>
      </c>
    </row>
    <row r="6" spans="1:17" x14ac:dyDescent="0.25">
      <c r="B6" s="239"/>
      <c r="N6" s="4"/>
      <c r="P6" s="4"/>
    </row>
    <row r="7" spans="1:17" x14ac:dyDescent="0.25">
      <c r="A7" s="3" t="s">
        <v>299</v>
      </c>
      <c r="B7" s="241">
        <v>460000</v>
      </c>
      <c r="C7" s="165">
        <v>500000</v>
      </c>
      <c r="D7" s="165">
        <v>540000</v>
      </c>
      <c r="E7" s="165">
        <v>585000</v>
      </c>
      <c r="F7" s="165">
        <v>635000</v>
      </c>
      <c r="G7" s="165">
        <v>685000</v>
      </c>
      <c r="H7" s="165">
        <v>745000</v>
      </c>
      <c r="I7" s="165">
        <v>805000</v>
      </c>
      <c r="J7" s="165">
        <v>870000</v>
      </c>
      <c r="K7" s="165">
        <v>945000</v>
      </c>
      <c r="L7" s="165">
        <v>1055000</v>
      </c>
      <c r="M7" s="165">
        <v>1150000</v>
      </c>
      <c r="N7" s="181">
        <v>1245000</v>
      </c>
      <c r="O7" s="165">
        <v>17280000</v>
      </c>
      <c r="P7" s="181">
        <v>27500000</v>
      </c>
      <c r="Q7" s="166">
        <f>SUM(B7:P7)</f>
        <v>55000000</v>
      </c>
    </row>
    <row r="8" spans="1:17" x14ac:dyDescent="0.25">
      <c r="B8" s="241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81"/>
      <c r="O8" s="165"/>
      <c r="P8" s="181"/>
      <c r="Q8" s="166"/>
    </row>
    <row r="9" spans="1:17" x14ac:dyDescent="0.25">
      <c r="A9" s="3" t="s">
        <v>382</v>
      </c>
      <c r="B9" s="241">
        <v>455000</v>
      </c>
      <c r="C9" s="165">
        <v>495000</v>
      </c>
      <c r="D9" s="165">
        <v>535000</v>
      </c>
      <c r="E9" s="165">
        <v>580000</v>
      </c>
      <c r="F9" s="165">
        <v>630000</v>
      </c>
      <c r="G9" s="165">
        <v>675000</v>
      </c>
      <c r="H9" s="165">
        <v>735000</v>
      </c>
      <c r="I9" s="165">
        <v>795000</v>
      </c>
      <c r="J9" s="165">
        <v>860000</v>
      </c>
      <c r="K9" s="165">
        <v>935000</v>
      </c>
      <c r="L9" s="165">
        <v>1045000</v>
      </c>
      <c r="M9" s="165">
        <v>1135000</v>
      </c>
      <c r="N9" s="181">
        <v>1230000</v>
      </c>
      <c r="O9" s="165">
        <v>7755000</v>
      </c>
      <c r="P9" s="181">
        <v>27185000</v>
      </c>
      <c r="Q9" s="166">
        <f>SUM(B9:P9)</f>
        <v>45045000</v>
      </c>
    </row>
    <row r="10" spans="1:17" x14ac:dyDescent="0.25">
      <c r="B10" s="241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81"/>
      <c r="O10" s="165"/>
      <c r="P10" s="181"/>
      <c r="Q10" s="166"/>
    </row>
    <row r="11" spans="1:17" x14ac:dyDescent="0.25">
      <c r="A11" s="3" t="s">
        <v>151</v>
      </c>
      <c r="B11" s="241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81"/>
      <c r="O11" s="165"/>
      <c r="P11" s="181"/>
      <c r="Q11" s="166"/>
    </row>
    <row r="12" spans="1:17" x14ac:dyDescent="0.25">
      <c r="B12" s="241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81"/>
      <c r="O12" s="165"/>
      <c r="P12" s="181"/>
      <c r="Q12" s="166"/>
    </row>
    <row r="13" spans="1:17" x14ac:dyDescent="0.25">
      <c r="A13" s="8">
        <v>37591</v>
      </c>
      <c r="B13" s="241">
        <v>455000</v>
      </c>
      <c r="C13" s="165">
        <v>0</v>
      </c>
      <c r="D13" s="165">
        <v>0</v>
      </c>
      <c r="E13" s="165">
        <v>0</v>
      </c>
      <c r="F13" s="165">
        <v>0</v>
      </c>
      <c r="G13" s="165">
        <v>0</v>
      </c>
      <c r="H13" s="165">
        <v>0</v>
      </c>
      <c r="I13" s="165">
        <v>0</v>
      </c>
      <c r="J13" s="165">
        <v>0</v>
      </c>
      <c r="K13" s="165">
        <v>0</v>
      </c>
      <c r="L13" s="165">
        <v>0</v>
      </c>
      <c r="M13" s="165">
        <v>0</v>
      </c>
      <c r="N13" s="181">
        <v>0</v>
      </c>
      <c r="O13" s="165">
        <v>715000</v>
      </c>
      <c r="P13" s="181">
        <v>0</v>
      </c>
      <c r="Q13" s="166">
        <f t="shared" ref="Q13:Q22" si="0">SUM(B13:P13)</f>
        <v>1170000</v>
      </c>
    </row>
    <row r="14" spans="1:17" x14ac:dyDescent="0.25">
      <c r="A14" s="7">
        <v>37622</v>
      </c>
      <c r="B14" s="165">
        <v>0</v>
      </c>
      <c r="C14" s="165">
        <v>0</v>
      </c>
      <c r="D14" s="165">
        <v>0</v>
      </c>
      <c r="E14" s="165">
        <v>0</v>
      </c>
      <c r="F14" s="165">
        <v>0</v>
      </c>
      <c r="G14" s="165">
        <v>0</v>
      </c>
      <c r="H14" s="165">
        <v>0</v>
      </c>
      <c r="I14" s="165">
        <v>0</v>
      </c>
      <c r="J14" s="165">
        <v>0</v>
      </c>
      <c r="K14" s="165">
        <v>0</v>
      </c>
      <c r="L14" s="165">
        <v>0</v>
      </c>
      <c r="M14" s="165">
        <v>0</v>
      </c>
      <c r="N14" s="181">
        <v>0</v>
      </c>
      <c r="O14" s="165">
        <v>1395000</v>
      </c>
      <c r="P14" s="181">
        <v>0</v>
      </c>
      <c r="Q14" s="166">
        <f t="shared" si="0"/>
        <v>1395000</v>
      </c>
    </row>
    <row r="15" spans="1:17" x14ac:dyDescent="0.25">
      <c r="A15" s="7">
        <v>37653</v>
      </c>
      <c r="B15" s="165">
        <v>0</v>
      </c>
      <c r="C15" s="165">
        <v>0</v>
      </c>
      <c r="D15" s="165">
        <v>0</v>
      </c>
      <c r="E15" s="165">
        <v>0</v>
      </c>
      <c r="F15" s="165">
        <v>0</v>
      </c>
      <c r="G15" s="165">
        <v>0</v>
      </c>
      <c r="H15" s="165">
        <v>0</v>
      </c>
      <c r="I15" s="165">
        <v>0</v>
      </c>
      <c r="J15" s="165">
        <v>0</v>
      </c>
      <c r="K15" s="165">
        <v>0</v>
      </c>
      <c r="L15" s="165">
        <v>0</v>
      </c>
      <c r="M15" s="165">
        <v>0</v>
      </c>
      <c r="N15" s="181">
        <v>0</v>
      </c>
      <c r="O15" s="165">
        <v>1990000</v>
      </c>
      <c r="P15" s="181">
        <v>0</v>
      </c>
      <c r="Q15" s="166">
        <f t="shared" si="0"/>
        <v>1990000</v>
      </c>
    </row>
    <row r="16" spans="1:17" x14ac:dyDescent="0.25">
      <c r="A16" s="7">
        <v>37681</v>
      </c>
      <c r="B16" s="165">
        <v>0</v>
      </c>
      <c r="C16" s="165">
        <v>0</v>
      </c>
      <c r="D16" s="165">
        <v>0</v>
      </c>
      <c r="E16" s="165">
        <v>0</v>
      </c>
      <c r="F16" s="165">
        <v>0</v>
      </c>
      <c r="G16" s="165">
        <v>0</v>
      </c>
      <c r="H16" s="165">
        <v>0</v>
      </c>
      <c r="I16" s="165">
        <v>0</v>
      </c>
      <c r="J16" s="165">
        <v>0</v>
      </c>
      <c r="K16" s="165">
        <v>0</v>
      </c>
      <c r="L16" s="165">
        <v>0</v>
      </c>
      <c r="M16" s="165">
        <v>0</v>
      </c>
      <c r="N16" s="181">
        <v>0</v>
      </c>
      <c r="O16" s="165">
        <v>1820000</v>
      </c>
      <c r="P16" s="181">
        <v>0</v>
      </c>
      <c r="Q16" s="166">
        <f t="shared" si="0"/>
        <v>1820000</v>
      </c>
    </row>
    <row r="17" spans="1:17" x14ac:dyDescent="0.25">
      <c r="A17" s="8">
        <v>37712</v>
      </c>
      <c r="B17" s="241">
        <v>0</v>
      </c>
      <c r="C17" s="165">
        <v>0</v>
      </c>
      <c r="D17" s="165">
        <v>0</v>
      </c>
      <c r="E17" s="165">
        <v>0</v>
      </c>
      <c r="F17" s="165">
        <v>0</v>
      </c>
      <c r="G17" s="165">
        <v>0</v>
      </c>
      <c r="H17" s="165">
        <v>0</v>
      </c>
      <c r="I17" s="165">
        <v>0</v>
      </c>
      <c r="J17" s="165">
        <v>0</v>
      </c>
      <c r="K17" s="165">
        <v>0</v>
      </c>
      <c r="L17" s="165">
        <v>0</v>
      </c>
      <c r="M17" s="165">
        <v>0</v>
      </c>
      <c r="N17" s="181">
        <v>0</v>
      </c>
      <c r="O17" s="165">
        <v>715000</v>
      </c>
      <c r="P17" s="181">
        <v>0</v>
      </c>
      <c r="Q17" s="166">
        <f>SUM(B17:P17)</f>
        <v>715000</v>
      </c>
    </row>
    <row r="18" spans="1:17" x14ac:dyDescent="0.25">
      <c r="A18" s="8">
        <v>37742</v>
      </c>
      <c r="B18" s="241">
        <v>0</v>
      </c>
      <c r="C18" s="165">
        <v>40000</v>
      </c>
      <c r="D18" s="165">
        <v>45000</v>
      </c>
      <c r="E18" s="165">
        <v>50000</v>
      </c>
      <c r="F18" s="165">
        <v>55000</v>
      </c>
      <c r="G18" s="165">
        <v>55000</v>
      </c>
      <c r="H18" s="165">
        <v>60000</v>
      </c>
      <c r="I18" s="165">
        <v>70000</v>
      </c>
      <c r="J18" s="165">
        <v>70000</v>
      </c>
      <c r="K18" s="165">
        <v>80000</v>
      </c>
      <c r="L18" s="165">
        <v>90000</v>
      </c>
      <c r="M18" s="165">
        <v>95000</v>
      </c>
      <c r="N18" s="181">
        <v>105000</v>
      </c>
      <c r="O18" s="165">
        <v>1120000</v>
      </c>
      <c r="P18" s="181">
        <v>0</v>
      </c>
      <c r="Q18" s="166">
        <f>SUM(B18:P18)</f>
        <v>1935000</v>
      </c>
    </row>
    <row r="19" spans="1:17" x14ac:dyDescent="0.25">
      <c r="A19" s="8">
        <v>37773</v>
      </c>
      <c r="B19" s="241">
        <v>0</v>
      </c>
      <c r="C19" s="165">
        <v>75000</v>
      </c>
      <c r="D19" s="165">
        <v>80000</v>
      </c>
      <c r="E19" s="165">
        <v>90000</v>
      </c>
      <c r="F19" s="165">
        <v>95000</v>
      </c>
      <c r="G19" s="165">
        <v>105000</v>
      </c>
      <c r="H19" s="165">
        <v>110000</v>
      </c>
      <c r="I19" s="165">
        <v>120000</v>
      </c>
      <c r="J19" s="165">
        <v>130000</v>
      </c>
      <c r="K19" s="165">
        <v>140000</v>
      </c>
      <c r="L19" s="165">
        <v>160000</v>
      </c>
      <c r="M19" s="165">
        <v>175000</v>
      </c>
      <c r="N19" s="181">
        <v>185000</v>
      </c>
      <c r="O19" s="165">
        <v>0</v>
      </c>
      <c r="P19" s="181">
        <v>0</v>
      </c>
      <c r="Q19" s="166">
        <f>SUM(B19:P19)</f>
        <v>1465000</v>
      </c>
    </row>
    <row r="20" spans="1:17" x14ac:dyDescent="0.25">
      <c r="A20" s="8">
        <v>37803</v>
      </c>
      <c r="B20" s="241">
        <v>0</v>
      </c>
      <c r="C20" s="165">
        <v>0</v>
      </c>
      <c r="D20" s="165">
        <v>0</v>
      </c>
      <c r="E20" s="165">
        <v>0</v>
      </c>
      <c r="F20" s="165">
        <v>0</v>
      </c>
      <c r="G20" s="165">
        <v>0</v>
      </c>
      <c r="H20" s="165">
        <v>0</v>
      </c>
      <c r="I20" s="165">
        <v>0</v>
      </c>
      <c r="J20" s="165">
        <v>0</v>
      </c>
      <c r="K20" s="165">
        <v>0</v>
      </c>
      <c r="L20" s="165">
        <v>0</v>
      </c>
      <c r="M20" s="165">
        <v>0</v>
      </c>
      <c r="N20" s="181">
        <v>0</v>
      </c>
      <c r="O20" s="165">
        <v>0</v>
      </c>
      <c r="P20" s="181">
        <v>0</v>
      </c>
      <c r="Q20" s="166">
        <f>SUM(B20:P20)</f>
        <v>0</v>
      </c>
    </row>
    <row r="21" spans="1:17" x14ac:dyDescent="0.25">
      <c r="A21" s="8">
        <v>37834</v>
      </c>
      <c r="B21" s="241">
        <v>0</v>
      </c>
      <c r="C21" s="165">
        <v>70000</v>
      </c>
      <c r="D21" s="165">
        <v>75000</v>
      </c>
      <c r="E21" s="165">
        <v>80000</v>
      </c>
      <c r="F21" s="165">
        <v>90000</v>
      </c>
      <c r="G21" s="165">
        <v>95000</v>
      </c>
      <c r="H21" s="165">
        <v>105000</v>
      </c>
      <c r="I21" s="165">
        <v>110000</v>
      </c>
      <c r="J21" s="165">
        <v>120000</v>
      </c>
      <c r="K21" s="165">
        <v>135000</v>
      </c>
      <c r="L21" s="165">
        <v>145000</v>
      </c>
      <c r="M21" s="165">
        <v>160000</v>
      </c>
      <c r="N21" s="181">
        <v>175000</v>
      </c>
      <c r="O21" s="165">
        <v>0</v>
      </c>
      <c r="P21" s="181">
        <v>0</v>
      </c>
      <c r="Q21" s="166">
        <f>SUM(B21:P21)</f>
        <v>1360000</v>
      </c>
    </row>
    <row r="22" spans="1:17" x14ac:dyDescent="0.25">
      <c r="A22" s="8">
        <v>37865</v>
      </c>
      <c r="B22" s="241">
        <v>0</v>
      </c>
      <c r="C22" s="165">
        <v>75000</v>
      </c>
      <c r="D22" s="165">
        <v>80000</v>
      </c>
      <c r="E22" s="165">
        <v>90000</v>
      </c>
      <c r="F22" s="165">
        <v>95000</v>
      </c>
      <c r="G22" s="165">
        <v>105000</v>
      </c>
      <c r="H22" s="165">
        <v>115000</v>
      </c>
      <c r="I22" s="165">
        <v>120000</v>
      </c>
      <c r="J22" s="165">
        <v>130000</v>
      </c>
      <c r="K22" s="165">
        <v>140000</v>
      </c>
      <c r="L22" s="165">
        <v>160000</v>
      </c>
      <c r="M22" s="165">
        <v>175000</v>
      </c>
      <c r="N22" s="181">
        <v>190000</v>
      </c>
      <c r="O22" s="165">
        <v>0</v>
      </c>
      <c r="P22" s="181">
        <v>0</v>
      </c>
      <c r="Q22" s="166">
        <f t="shared" si="0"/>
        <v>1475000</v>
      </c>
    </row>
    <row r="23" spans="1:17" x14ac:dyDescent="0.25">
      <c r="A23" s="8">
        <v>37895</v>
      </c>
      <c r="B23" s="241">
        <v>0</v>
      </c>
      <c r="C23" s="165">
        <v>100000</v>
      </c>
      <c r="D23" s="165">
        <v>110000</v>
      </c>
      <c r="E23" s="165">
        <v>115000</v>
      </c>
      <c r="F23" s="165">
        <v>130000</v>
      </c>
      <c r="G23" s="165">
        <v>140000</v>
      </c>
      <c r="H23" s="165">
        <v>150000</v>
      </c>
      <c r="I23" s="165">
        <v>165000</v>
      </c>
      <c r="J23" s="165">
        <v>180000</v>
      </c>
      <c r="K23" s="165">
        <v>190000</v>
      </c>
      <c r="L23" s="165">
        <v>215000</v>
      </c>
      <c r="M23" s="165">
        <v>230000</v>
      </c>
      <c r="N23" s="181">
        <v>250000</v>
      </c>
      <c r="O23" s="165">
        <v>0</v>
      </c>
      <c r="P23" s="181">
        <v>0</v>
      </c>
      <c r="Q23" s="166">
        <f>SUM(B23:P23)</f>
        <v>1975000</v>
      </c>
    </row>
    <row r="24" spans="1:17" x14ac:dyDescent="0.25">
      <c r="A24" s="8">
        <v>37926</v>
      </c>
      <c r="B24" s="241">
        <v>0</v>
      </c>
      <c r="C24" s="165">
        <v>115000</v>
      </c>
      <c r="D24" s="165">
        <v>125000</v>
      </c>
      <c r="E24" s="165">
        <v>135000</v>
      </c>
      <c r="F24" s="165">
        <v>145000</v>
      </c>
      <c r="G24" s="165">
        <v>150000</v>
      </c>
      <c r="H24" s="165">
        <v>170000</v>
      </c>
      <c r="I24" s="165">
        <v>185000</v>
      </c>
      <c r="J24" s="165">
        <v>200000</v>
      </c>
      <c r="K24" s="165">
        <v>215000</v>
      </c>
      <c r="L24" s="165">
        <v>240000</v>
      </c>
      <c r="M24" s="165">
        <v>260000</v>
      </c>
      <c r="N24" s="181">
        <v>285000</v>
      </c>
      <c r="O24" s="165">
        <v>0</v>
      </c>
      <c r="P24" s="181">
        <v>0</v>
      </c>
      <c r="Q24" s="166">
        <f>SUM(B24:P24)</f>
        <v>2225000</v>
      </c>
    </row>
    <row r="25" spans="1:17" x14ac:dyDescent="0.25">
      <c r="A25" s="8">
        <v>37956</v>
      </c>
      <c r="B25" s="241">
        <v>0</v>
      </c>
      <c r="C25" s="165">
        <v>20000</v>
      </c>
      <c r="D25" s="165">
        <v>20000</v>
      </c>
      <c r="E25" s="165">
        <v>20000</v>
      </c>
      <c r="F25" s="165">
        <v>20000</v>
      </c>
      <c r="G25" s="165">
        <v>25000</v>
      </c>
      <c r="H25" s="165">
        <v>25000</v>
      </c>
      <c r="I25" s="165">
        <v>25000</v>
      </c>
      <c r="J25" s="165">
        <v>30000</v>
      </c>
      <c r="K25" s="165">
        <v>35000</v>
      </c>
      <c r="L25" s="165">
        <v>35000</v>
      </c>
      <c r="M25" s="165">
        <v>40000</v>
      </c>
      <c r="N25" s="181">
        <v>40000</v>
      </c>
      <c r="O25" s="165">
        <v>0</v>
      </c>
      <c r="P25" s="181">
        <v>3100000</v>
      </c>
      <c r="Q25" s="166">
        <f>SUM(B25:P25)</f>
        <v>3435000</v>
      </c>
    </row>
    <row r="26" spans="1:17" x14ac:dyDescent="0.25">
      <c r="A26" s="8">
        <v>37987</v>
      </c>
      <c r="B26" s="241">
        <v>0</v>
      </c>
      <c r="C26" s="165">
        <v>0</v>
      </c>
      <c r="D26" s="165">
        <v>0</v>
      </c>
      <c r="E26" s="165">
        <v>0</v>
      </c>
      <c r="F26" s="165">
        <v>0</v>
      </c>
      <c r="G26" s="165">
        <v>0</v>
      </c>
      <c r="H26" s="165">
        <v>0</v>
      </c>
      <c r="I26" s="165">
        <v>0</v>
      </c>
      <c r="J26" s="165">
        <v>0</v>
      </c>
      <c r="K26" s="165">
        <v>0</v>
      </c>
      <c r="L26" s="165">
        <v>0</v>
      </c>
      <c r="M26" s="165">
        <v>0</v>
      </c>
      <c r="N26" s="181">
        <v>0</v>
      </c>
      <c r="O26" s="165">
        <v>0</v>
      </c>
      <c r="P26" s="181">
        <v>825000</v>
      </c>
      <c r="Q26" s="166">
        <f>SUM(B26:P26)</f>
        <v>825000</v>
      </c>
    </row>
    <row r="27" spans="1:17" x14ac:dyDescent="0.25">
      <c r="A27" s="8">
        <v>38018</v>
      </c>
      <c r="B27" s="241">
        <v>0</v>
      </c>
      <c r="C27" s="165">
        <v>0</v>
      </c>
      <c r="D27" s="165">
        <v>0</v>
      </c>
      <c r="E27" s="165">
        <v>0</v>
      </c>
      <c r="F27" s="165">
        <v>0</v>
      </c>
      <c r="G27" s="165">
        <v>0</v>
      </c>
      <c r="H27" s="165">
        <v>0</v>
      </c>
      <c r="I27" s="165">
        <v>0</v>
      </c>
      <c r="J27" s="165">
        <v>0</v>
      </c>
      <c r="K27" s="165">
        <v>0</v>
      </c>
      <c r="L27" s="165">
        <v>0</v>
      </c>
      <c r="M27" s="165">
        <v>0</v>
      </c>
      <c r="N27" s="181">
        <v>0</v>
      </c>
      <c r="O27" s="165">
        <v>0</v>
      </c>
      <c r="P27" s="181">
        <v>1195000</v>
      </c>
      <c r="Q27" s="166">
        <f>SUM(B27:P27)</f>
        <v>1195000</v>
      </c>
    </row>
    <row r="28" spans="1:17" x14ac:dyDescent="0.25">
      <c r="A28" s="8">
        <v>38047</v>
      </c>
      <c r="B28" s="241">
        <v>0</v>
      </c>
      <c r="C28" s="165">
        <v>0</v>
      </c>
      <c r="D28" s="165">
        <v>0</v>
      </c>
      <c r="E28" s="165">
        <v>0</v>
      </c>
      <c r="F28" s="165">
        <v>0</v>
      </c>
      <c r="G28" s="165">
        <v>0</v>
      </c>
      <c r="H28" s="165">
        <v>0</v>
      </c>
      <c r="I28" s="165">
        <v>0</v>
      </c>
      <c r="J28" s="165">
        <v>0</v>
      </c>
      <c r="K28" s="165">
        <v>0</v>
      </c>
      <c r="L28" s="165">
        <v>0</v>
      </c>
      <c r="M28" s="165">
        <v>0</v>
      </c>
      <c r="N28" s="181">
        <v>0</v>
      </c>
      <c r="O28" s="165">
        <v>0</v>
      </c>
      <c r="P28" s="181">
        <v>845000</v>
      </c>
      <c r="Q28" s="166">
        <f t="shared" ref="Q28:Q35" si="1">SUM(B28:P28)</f>
        <v>845000</v>
      </c>
    </row>
    <row r="29" spans="1:17" x14ac:dyDescent="0.25">
      <c r="A29" s="8">
        <v>38078</v>
      </c>
      <c r="B29" s="241">
        <v>0</v>
      </c>
      <c r="C29" s="165">
        <v>0</v>
      </c>
      <c r="D29" s="165">
        <v>0</v>
      </c>
      <c r="E29" s="165">
        <v>0</v>
      </c>
      <c r="F29" s="165">
        <v>0</v>
      </c>
      <c r="G29" s="165">
        <v>0</v>
      </c>
      <c r="H29" s="165">
        <v>0</v>
      </c>
      <c r="I29" s="165">
        <v>0</v>
      </c>
      <c r="J29" s="165">
        <v>0</v>
      </c>
      <c r="K29" s="165">
        <v>0</v>
      </c>
      <c r="L29" s="165">
        <v>0</v>
      </c>
      <c r="M29" s="165">
        <v>0</v>
      </c>
      <c r="N29" s="181">
        <v>0</v>
      </c>
      <c r="O29" s="165">
        <v>0</v>
      </c>
      <c r="P29" s="181">
        <v>590000</v>
      </c>
      <c r="Q29" s="166">
        <f t="shared" si="1"/>
        <v>590000</v>
      </c>
    </row>
    <row r="30" spans="1:17" x14ac:dyDescent="0.25">
      <c r="A30" s="8">
        <v>38108</v>
      </c>
      <c r="B30" s="241">
        <v>0</v>
      </c>
      <c r="C30" s="165">
        <v>0</v>
      </c>
      <c r="D30" s="165">
        <v>0</v>
      </c>
      <c r="E30" s="165">
        <v>0</v>
      </c>
      <c r="F30" s="165">
        <v>0</v>
      </c>
      <c r="G30" s="165">
        <v>0</v>
      </c>
      <c r="H30" s="165">
        <v>0</v>
      </c>
      <c r="I30" s="165">
        <v>0</v>
      </c>
      <c r="J30" s="165">
        <v>0</v>
      </c>
      <c r="K30" s="165">
        <v>0</v>
      </c>
      <c r="L30" s="165">
        <v>0</v>
      </c>
      <c r="M30" s="165">
        <v>0</v>
      </c>
      <c r="N30" s="181">
        <v>0</v>
      </c>
      <c r="O30" s="165">
        <v>0</v>
      </c>
      <c r="P30" s="181">
        <v>650000</v>
      </c>
      <c r="Q30" s="166">
        <f t="shared" si="1"/>
        <v>650000</v>
      </c>
    </row>
    <row r="31" spans="1:17" x14ac:dyDescent="0.25">
      <c r="A31" s="8">
        <v>38139</v>
      </c>
      <c r="B31" s="241">
        <v>0</v>
      </c>
      <c r="C31" s="165">
        <v>0</v>
      </c>
      <c r="D31" s="165">
        <v>0</v>
      </c>
      <c r="E31" s="165">
        <v>0</v>
      </c>
      <c r="F31" s="165">
        <v>0</v>
      </c>
      <c r="G31" s="165">
        <v>0</v>
      </c>
      <c r="H31" s="165">
        <v>0</v>
      </c>
      <c r="I31" s="165">
        <v>0</v>
      </c>
      <c r="J31" s="165">
        <v>0</v>
      </c>
      <c r="K31" s="165">
        <v>0</v>
      </c>
      <c r="L31" s="165">
        <v>0</v>
      </c>
      <c r="M31" s="165">
        <v>0</v>
      </c>
      <c r="N31" s="181">
        <v>0</v>
      </c>
      <c r="O31" s="165">
        <v>0</v>
      </c>
      <c r="P31" s="181">
        <v>1275000</v>
      </c>
      <c r="Q31" s="166">
        <f t="shared" si="1"/>
        <v>1275000</v>
      </c>
    </row>
    <row r="32" spans="1:17" x14ac:dyDescent="0.25">
      <c r="A32" s="8">
        <v>38169</v>
      </c>
      <c r="B32" s="241">
        <v>0</v>
      </c>
      <c r="C32" s="165">
        <v>0</v>
      </c>
      <c r="D32" s="165">
        <v>0</v>
      </c>
      <c r="E32" s="165">
        <v>0</v>
      </c>
      <c r="F32" s="165">
        <v>0</v>
      </c>
      <c r="G32" s="165">
        <v>0</v>
      </c>
      <c r="H32" s="165">
        <v>0</v>
      </c>
      <c r="I32" s="165">
        <v>0</v>
      </c>
      <c r="J32" s="165">
        <v>0</v>
      </c>
      <c r="K32" s="165">
        <v>0</v>
      </c>
      <c r="L32" s="165">
        <v>0</v>
      </c>
      <c r="M32" s="165">
        <v>0</v>
      </c>
      <c r="N32" s="181">
        <v>0</v>
      </c>
      <c r="O32" s="165">
        <v>0</v>
      </c>
      <c r="P32" s="181">
        <v>810000</v>
      </c>
      <c r="Q32" s="166">
        <f t="shared" si="1"/>
        <v>810000</v>
      </c>
    </row>
    <row r="33" spans="1:17" x14ac:dyDescent="0.25">
      <c r="A33" s="8">
        <v>38200</v>
      </c>
      <c r="B33" s="241">
        <v>0</v>
      </c>
      <c r="C33" s="165">
        <v>0</v>
      </c>
      <c r="D33" s="165">
        <v>0</v>
      </c>
      <c r="E33" s="165">
        <v>0</v>
      </c>
      <c r="F33" s="165">
        <v>0</v>
      </c>
      <c r="G33" s="165">
        <v>0</v>
      </c>
      <c r="H33" s="165">
        <v>0</v>
      </c>
      <c r="I33" s="165">
        <v>0</v>
      </c>
      <c r="J33" s="165">
        <v>0</v>
      </c>
      <c r="K33" s="165">
        <v>0</v>
      </c>
      <c r="L33" s="165">
        <v>0</v>
      </c>
      <c r="M33" s="165">
        <v>0</v>
      </c>
      <c r="N33" s="181">
        <v>0</v>
      </c>
      <c r="O33" s="165">
        <v>0</v>
      </c>
      <c r="P33" s="181">
        <v>495000</v>
      </c>
      <c r="Q33" s="166">
        <f t="shared" si="1"/>
        <v>495000</v>
      </c>
    </row>
    <row r="34" spans="1:17" x14ac:dyDescent="0.25">
      <c r="A34" s="8">
        <v>38231</v>
      </c>
      <c r="B34" s="241">
        <v>0</v>
      </c>
      <c r="C34" s="165">
        <v>0</v>
      </c>
      <c r="D34" s="165">
        <v>0</v>
      </c>
      <c r="E34" s="165">
        <v>0</v>
      </c>
      <c r="F34" s="165">
        <v>0</v>
      </c>
      <c r="G34" s="165">
        <v>0</v>
      </c>
      <c r="H34" s="165">
        <v>0</v>
      </c>
      <c r="I34" s="165">
        <v>0</v>
      </c>
      <c r="J34" s="165">
        <v>0</v>
      </c>
      <c r="K34" s="165">
        <v>0</v>
      </c>
      <c r="L34" s="165">
        <v>0</v>
      </c>
      <c r="M34" s="165">
        <v>0</v>
      </c>
      <c r="N34" s="181">
        <v>0</v>
      </c>
      <c r="O34" s="165">
        <v>0</v>
      </c>
      <c r="P34" s="181">
        <v>780000</v>
      </c>
      <c r="Q34" s="166">
        <f t="shared" si="1"/>
        <v>780000</v>
      </c>
    </row>
    <row r="35" spans="1:17" x14ac:dyDescent="0.25">
      <c r="A35" s="8">
        <v>38261</v>
      </c>
      <c r="B35" s="241">
        <v>0</v>
      </c>
      <c r="C35" s="165">
        <v>0</v>
      </c>
      <c r="D35" s="165">
        <v>0</v>
      </c>
      <c r="E35" s="165">
        <v>0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81">
        <v>0</v>
      </c>
      <c r="O35" s="165">
        <v>0</v>
      </c>
      <c r="P35" s="181">
        <v>245000</v>
      </c>
      <c r="Q35" s="166">
        <f t="shared" si="1"/>
        <v>245000</v>
      </c>
    </row>
    <row r="36" spans="1:17" x14ac:dyDescent="0.25">
      <c r="A36" s="8">
        <v>38292</v>
      </c>
      <c r="B36" s="241">
        <v>0</v>
      </c>
      <c r="C36" s="165">
        <v>0</v>
      </c>
      <c r="D36" s="165">
        <v>0</v>
      </c>
      <c r="E36" s="165">
        <v>0</v>
      </c>
      <c r="F36" s="165">
        <v>0</v>
      </c>
      <c r="G36" s="165">
        <v>0</v>
      </c>
      <c r="H36" s="165">
        <v>0</v>
      </c>
      <c r="I36" s="165">
        <v>0</v>
      </c>
      <c r="J36" s="165">
        <v>0</v>
      </c>
      <c r="K36" s="165">
        <v>0</v>
      </c>
      <c r="L36" s="165">
        <v>0</v>
      </c>
      <c r="M36" s="165">
        <v>0</v>
      </c>
      <c r="N36" s="181">
        <v>0</v>
      </c>
      <c r="O36" s="165">
        <v>0</v>
      </c>
      <c r="P36" s="181">
        <v>515000</v>
      </c>
      <c r="Q36" s="166">
        <f>SUM(B36:P36)</f>
        <v>515000</v>
      </c>
    </row>
    <row r="37" spans="1:17" x14ac:dyDescent="0.25">
      <c r="A37" s="8">
        <v>38322</v>
      </c>
      <c r="B37" s="241">
        <v>0</v>
      </c>
      <c r="C37" s="165">
        <v>0</v>
      </c>
      <c r="D37" s="165">
        <v>0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0</v>
      </c>
      <c r="L37" s="165">
        <v>0</v>
      </c>
      <c r="M37" s="165">
        <v>0</v>
      </c>
      <c r="N37" s="181">
        <v>0</v>
      </c>
      <c r="O37" s="165">
        <v>0</v>
      </c>
      <c r="P37" s="181">
        <v>640000</v>
      </c>
      <c r="Q37" s="166">
        <f>SUM(B37:P37)</f>
        <v>640000</v>
      </c>
    </row>
    <row r="38" spans="1:17" x14ac:dyDescent="0.25">
      <c r="A38" s="8">
        <v>38353</v>
      </c>
      <c r="B38" s="241">
        <v>0</v>
      </c>
      <c r="C38" s="165">
        <v>0</v>
      </c>
      <c r="D38" s="165">
        <v>0</v>
      </c>
      <c r="E38" s="165">
        <v>0</v>
      </c>
      <c r="F38" s="165">
        <v>0</v>
      </c>
      <c r="G38" s="165">
        <v>0</v>
      </c>
      <c r="H38" s="165">
        <v>0</v>
      </c>
      <c r="I38" s="165">
        <v>0</v>
      </c>
      <c r="J38" s="165">
        <v>0</v>
      </c>
      <c r="K38" s="165">
        <v>0</v>
      </c>
      <c r="L38" s="165">
        <v>0</v>
      </c>
      <c r="M38" s="165">
        <v>0</v>
      </c>
      <c r="N38" s="181">
        <v>0</v>
      </c>
      <c r="O38" s="165">
        <v>0</v>
      </c>
      <c r="P38" s="181">
        <v>620000</v>
      </c>
      <c r="Q38" s="166">
        <f>SUM(B38:P38)</f>
        <v>620000</v>
      </c>
    </row>
    <row r="39" spans="1:17" x14ac:dyDescent="0.25">
      <c r="A39" s="8">
        <v>38384</v>
      </c>
      <c r="B39" s="241">
        <v>0</v>
      </c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165">
        <v>0</v>
      </c>
      <c r="M39" s="165">
        <v>0</v>
      </c>
      <c r="N39" s="181">
        <v>0</v>
      </c>
      <c r="O39" s="165">
        <v>0</v>
      </c>
      <c r="P39" s="181">
        <v>650000</v>
      </c>
      <c r="Q39" s="166">
        <f>SUM(B39:P39)</f>
        <v>650000</v>
      </c>
    </row>
    <row r="40" spans="1:17" x14ac:dyDescent="0.25">
      <c r="A40" s="8">
        <v>38412</v>
      </c>
      <c r="B40" s="241">
        <v>0</v>
      </c>
      <c r="C40" s="165">
        <v>0</v>
      </c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165">
        <v>0</v>
      </c>
      <c r="M40" s="165">
        <v>0</v>
      </c>
      <c r="N40" s="181">
        <v>0</v>
      </c>
      <c r="O40" s="165">
        <v>0</v>
      </c>
      <c r="P40" s="181">
        <v>285000</v>
      </c>
      <c r="Q40" s="166">
        <f>SUM(B40:P40)</f>
        <v>285000</v>
      </c>
    </row>
    <row r="41" spans="1:17" x14ac:dyDescent="0.25">
      <c r="A41" s="8">
        <v>38443</v>
      </c>
      <c r="B41" s="241">
        <v>0</v>
      </c>
      <c r="C41" s="165">
        <v>0</v>
      </c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165">
        <v>0</v>
      </c>
      <c r="M41" s="165">
        <v>0</v>
      </c>
      <c r="N41" s="181">
        <v>0</v>
      </c>
      <c r="O41" s="165">
        <v>0</v>
      </c>
      <c r="P41" s="181">
        <v>480000</v>
      </c>
      <c r="Q41" s="166">
        <f t="shared" ref="Q41:Q49" si="2">SUM(B41:P41)</f>
        <v>480000</v>
      </c>
    </row>
    <row r="42" spans="1:17" x14ac:dyDescent="0.25">
      <c r="A42" s="8">
        <v>38473</v>
      </c>
      <c r="B42" s="241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165">
        <v>0</v>
      </c>
      <c r="M42" s="165">
        <v>0</v>
      </c>
      <c r="N42" s="181">
        <v>0</v>
      </c>
      <c r="O42" s="165">
        <v>0</v>
      </c>
      <c r="P42" s="181">
        <v>850000</v>
      </c>
      <c r="Q42" s="166">
        <f t="shared" si="2"/>
        <v>850000</v>
      </c>
    </row>
    <row r="43" spans="1:17" x14ac:dyDescent="0.25">
      <c r="A43" s="8">
        <v>38504</v>
      </c>
      <c r="B43" s="241">
        <v>0</v>
      </c>
      <c r="C43" s="165">
        <v>0</v>
      </c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165">
        <v>0</v>
      </c>
      <c r="M43" s="165">
        <v>0</v>
      </c>
      <c r="N43" s="181">
        <v>0</v>
      </c>
      <c r="O43" s="165">
        <v>0</v>
      </c>
      <c r="P43" s="181">
        <v>640000</v>
      </c>
      <c r="Q43" s="166">
        <f t="shared" si="2"/>
        <v>640000</v>
      </c>
    </row>
    <row r="44" spans="1:17" x14ac:dyDescent="0.25">
      <c r="A44" s="8">
        <v>38534</v>
      </c>
      <c r="B44" s="241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165">
        <v>0</v>
      </c>
      <c r="N44" s="181">
        <v>0</v>
      </c>
      <c r="O44" s="165">
        <v>0</v>
      </c>
      <c r="P44" s="181">
        <v>140000</v>
      </c>
      <c r="Q44" s="166">
        <f t="shared" si="2"/>
        <v>140000</v>
      </c>
    </row>
    <row r="45" spans="1:17" x14ac:dyDescent="0.25">
      <c r="A45" s="8">
        <v>38565</v>
      </c>
      <c r="B45" s="241">
        <v>0</v>
      </c>
      <c r="C45" s="165">
        <v>0</v>
      </c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165">
        <v>0</v>
      </c>
      <c r="M45" s="165">
        <v>0</v>
      </c>
      <c r="N45" s="181">
        <v>0</v>
      </c>
      <c r="O45" s="165">
        <v>0</v>
      </c>
      <c r="P45" s="181">
        <v>370000</v>
      </c>
      <c r="Q45" s="166">
        <f t="shared" si="2"/>
        <v>370000</v>
      </c>
    </row>
    <row r="46" spans="1:17" x14ac:dyDescent="0.25">
      <c r="A46" s="8">
        <v>38596</v>
      </c>
      <c r="B46" s="241">
        <v>0</v>
      </c>
      <c r="C46" s="165">
        <v>0</v>
      </c>
      <c r="D46" s="165">
        <v>0</v>
      </c>
      <c r="E46" s="165">
        <v>0</v>
      </c>
      <c r="F46" s="165">
        <v>0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165">
        <v>0</v>
      </c>
      <c r="M46" s="165">
        <v>0</v>
      </c>
      <c r="N46" s="181">
        <v>0</v>
      </c>
      <c r="O46" s="165">
        <v>0</v>
      </c>
      <c r="P46" s="181">
        <v>320000</v>
      </c>
      <c r="Q46" s="166">
        <f t="shared" si="2"/>
        <v>320000</v>
      </c>
    </row>
    <row r="47" spans="1:17" x14ac:dyDescent="0.25">
      <c r="A47" s="8">
        <v>38626</v>
      </c>
      <c r="B47" s="241">
        <v>0</v>
      </c>
      <c r="C47" s="165">
        <v>0</v>
      </c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165">
        <v>0</v>
      </c>
      <c r="M47" s="165">
        <v>0</v>
      </c>
      <c r="N47" s="181">
        <v>0</v>
      </c>
      <c r="O47" s="165">
        <v>0</v>
      </c>
      <c r="P47" s="181">
        <v>205000</v>
      </c>
      <c r="Q47" s="166">
        <f t="shared" si="2"/>
        <v>205000</v>
      </c>
    </row>
    <row r="48" spans="1:17" x14ac:dyDescent="0.25">
      <c r="A48" s="8">
        <v>38657</v>
      </c>
      <c r="B48" s="241">
        <v>0</v>
      </c>
      <c r="C48" s="165">
        <v>0</v>
      </c>
      <c r="D48" s="165">
        <v>0</v>
      </c>
      <c r="E48" s="165">
        <v>0</v>
      </c>
      <c r="F48" s="165">
        <v>0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165">
        <v>0</v>
      </c>
      <c r="M48" s="165">
        <v>0</v>
      </c>
      <c r="N48" s="181">
        <v>0</v>
      </c>
      <c r="O48" s="165">
        <v>0</v>
      </c>
      <c r="P48" s="181">
        <v>465000</v>
      </c>
      <c r="Q48" s="166">
        <f t="shared" si="2"/>
        <v>465000</v>
      </c>
    </row>
    <row r="49" spans="1:17" x14ac:dyDescent="0.25">
      <c r="A49" s="8">
        <v>38657</v>
      </c>
      <c r="B49" s="241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165">
        <v>0</v>
      </c>
      <c r="M49" s="165">
        <v>0</v>
      </c>
      <c r="N49" s="181">
        <v>0</v>
      </c>
      <c r="O49" s="165">
        <v>0</v>
      </c>
      <c r="P49" s="181">
        <v>380000</v>
      </c>
      <c r="Q49" s="166">
        <f t="shared" si="2"/>
        <v>380000</v>
      </c>
    </row>
    <row r="50" spans="1:17" x14ac:dyDescent="0.25">
      <c r="A50" s="8">
        <v>38718</v>
      </c>
      <c r="B50" s="241">
        <v>0</v>
      </c>
      <c r="C50" s="165">
        <v>0</v>
      </c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165">
        <v>0</v>
      </c>
      <c r="N50" s="181">
        <v>0</v>
      </c>
      <c r="O50" s="165">
        <v>0</v>
      </c>
      <c r="P50" s="181">
        <v>235000</v>
      </c>
      <c r="Q50" s="166">
        <f>SUM(B50:P50)</f>
        <v>235000</v>
      </c>
    </row>
    <row r="51" spans="1:17" x14ac:dyDescent="0.25">
      <c r="A51" s="8">
        <v>38749</v>
      </c>
      <c r="B51" s="241">
        <v>0</v>
      </c>
      <c r="C51" s="165">
        <v>0</v>
      </c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165">
        <v>0</v>
      </c>
      <c r="N51" s="181">
        <v>0</v>
      </c>
      <c r="O51" s="165">
        <v>0</v>
      </c>
      <c r="P51" s="181">
        <v>200000</v>
      </c>
      <c r="Q51" s="166">
        <f>SUM(B51:P51)</f>
        <v>200000</v>
      </c>
    </row>
    <row r="52" spans="1:17" x14ac:dyDescent="0.25">
      <c r="A52" s="8">
        <v>38777</v>
      </c>
      <c r="B52" s="241">
        <v>0</v>
      </c>
      <c r="C52" s="165">
        <v>0</v>
      </c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165">
        <v>0</v>
      </c>
      <c r="M52" s="165">
        <v>0</v>
      </c>
      <c r="N52" s="181">
        <v>0</v>
      </c>
      <c r="O52" s="165">
        <v>0</v>
      </c>
      <c r="P52" s="181">
        <v>140000</v>
      </c>
      <c r="Q52" s="166">
        <f>SUM(B52:P52)</f>
        <v>140000</v>
      </c>
    </row>
    <row r="53" spans="1:17" x14ac:dyDescent="0.25">
      <c r="A53" s="8">
        <v>38808</v>
      </c>
      <c r="B53" s="241">
        <v>0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165">
        <v>0</v>
      </c>
      <c r="M53" s="165">
        <v>0</v>
      </c>
      <c r="N53" s="181">
        <v>0</v>
      </c>
      <c r="O53" s="165">
        <v>0</v>
      </c>
      <c r="P53" s="181">
        <v>195000</v>
      </c>
      <c r="Q53" s="166">
        <f>SUM(B53:P53)</f>
        <v>195000</v>
      </c>
    </row>
    <row r="54" spans="1:17" x14ac:dyDescent="0.25">
      <c r="A54" s="8">
        <v>38838</v>
      </c>
      <c r="B54" s="241">
        <v>0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0</v>
      </c>
      <c r="M54" s="165">
        <v>0</v>
      </c>
      <c r="N54" s="181">
        <v>0</v>
      </c>
      <c r="O54" s="165">
        <v>0</v>
      </c>
      <c r="P54" s="181">
        <v>90000</v>
      </c>
      <c r="Q54" s="166">
        <f>SUM(B54:P54)</f>
        <v>90000</v>
      </c>
    </row>
    <row r="55" spans="1:17" x14ac:dyDescent="0.25">
      <c r="A55" s="8">
        <v>38869</v>
      </c>
      <c r="B55" s="241">
        <v>0</v>
      </c>
      <c r="C55" s="165">
        <v>0</v>
      </c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165">
        <v>0</v>
      </c>
      <c r="M55" s="165">
        <v>0</v>
      </c>
      <c r="N55" s="181">
        <v>0</v>
      </c>
      <c r="O55" s="165">
        <v>0</v>
      </c>
      <c r="P55" s="181">
        <v>290000</v>
      </c>
      <c r="Q55" s="166">
        <f t="shared" ref="Q55:Q105" si="3">SUM(B55:P55)</f>
        <v>290000</v>
      </c>
    </row>
    <row r="56" spans="1:17" x14ac:dyDescent="0.25">
      <c r="A56" s="8">
        <v>38899</v>
      </c>
      <c r="B56" s="241">
        <v>0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165">
        <v>0</v>
      </c>
      <c r="M56" s="165">
        <v>0</v>
      </c>
      <c r="N56" s="181">
        <v>0</v>
      </c>
      <c r="O56" s="165">
        <v>0</v>
      </c>
      <c r="P56" s="181">
        <v>75000</v>
      </c>
      <c r="Q56" s="166">
        <f t="shared" si="3"/>
        <v>75000</v>
      </c>
    </row>
    <row r="57" spans="1:17" x14ac:dyDescent="0.25">
      <c r="A57" s="8">
        <v>38930</v>
      </c>
      <c r="B57" s="241">
        <v>0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165">
        <v>0</v>
      </c>
      <c r="M57" s="165">
        <v>0</v>
      </c>
      <c r="N57" s="181">
        <v>0</v>
      </c>
      <c r="O57" s="165">
        <v>0</v>
      </c>
      <c r="P57" s="181">
        <v>315000</v>
      </c>
      <c r="Q57" s="166">
        <f t="shared" si="3"/>
        <v>315000</v>
      </c>
    </row>
    <row r="58" spans="1:17" x14ac:dyDescent="0.25">
      <c r="A58" s="8">
        <v>38961</v>
      </c>
      <c r="B58" s="241">
        <v>0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165">
        <v>0</v>
      </c>
      <c r="N58" s="181">
        <v>0</v>
      </c>
      <c r="O58" s="165">
        <v>0</v>
      </c>
      <c r="P58" s="181">
        <v>345000</v>
      </c>
      <c r="Q58" s="166">
        <f t="shared" si="3"/>
        <v>345000</v>
      </c>
    </row>
    <row r="59" spans="1:17" x14ac:dyDescent="0.25">
      <c r="A59" s="8">
        <v>38961</v>
      </c>
      <c r="B59" s="241">
        <v>0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J59" s="165">
        <v>0</v>
      </c>
      <c r="K59" s="165">
        <v>0</v>
      </c>
      <c r="L59" s="165">
        <v>0</v>
      </c>
      <c r="M59" s="165">
        <v>0</v>
      </c>
      <c r="N59" s="181">
        <v>0</v>
      </c>
      <c r="O59" s="165">
        <v>0</v>
      </c>
      <c r="P59" s="181">
        <v>295000</v>
      </c>
      <c r="Q59" s="166">
        <f t="shared" si="3"/>
        <v>295000</v>
      </c>
    </row>
    <row r="60" spans="1:17" x14ac:dyDescent="0.25">
      <c r="A60" s="8">
        <v>39022</v>
      </c>
      <c r="B60" s="241">
        <v>0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165">
        <v>0</v>
      </c>
      <c r="M60" s="165">
        <v>0</v>
      </c>
      <c r="N60" s="181">
        <v>0</v>
      </c>
      <c r="O60" s="165">
        <v>0</v>
      </c>
      <c r="P60" s="181">
        <v>95000</v>
      </c>
      <c r="Q60" s="166">
        <f t="shared" si="3"/>
        <v>95000</v>
      </c>
    </row>
    <row r="61" spans="1:17" x14ac:dyDescent="0.25">
      <c r="A61" s="8">
        <v>39052</v>
      </c>
      <c r="B61" s="241">
        <v>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165">
        <v>0</v>
      </c>
      <c r="N61" s="181">
        <v>0</v>
      </c>
      <c r="O61" s="165">
        <v>0</v>
      </c>
      <c r="P61" s="181">
        <v>180000</v>
      </c>
      <c r="Q61" s="166">
        <f t="shared" si="3"/>
        <v>180000</v>
      </c>
    </row>
    <row r="62" spans="1:17" x14ac:dyDescent="0.25">
      <c r="A62" s="8">
        <v>39083</v>
      </c>
      <c r="B62" s="241">
        <v>0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165">
        <v>0</v>
      </c>
      <c r="M62" s="165">
        <v>0</v>
      </c>
      <c r="N62" s="181">
        <v>0</v>
      </c>
      <c r="O62" s="165">
        <v>0</v>
      </c>
      <c r="P62" s="181">
        <v>170000</v>
      </c>
      <c r="Q62" s="166">
        <f t="shared" si="3"/>
        <v>170000</v>
      </c>
    </row>
    <row r="63" spans="1:17" x14ac:dyDescent="0.25">
      <c r="A63" s="8">
        <v>39114</v>
      </c>
      <c r="B63" s="241">
        <v>0</v>
      </c>
      <c r="C63" s="165"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v>0</v>
      </c>
      <c r="I63" s="165">
        <v>0</v>
      </c>
      <c r="J63" s="165">
        <v>0</v>
      </c>
      <c r="K63" s="165">
        <v>0</v>
      </c>
      <c r="L63" s="165">
        <v>0</v>
      </c>
      <c r="M63" s="165">
        <v>0</v>
      </c>
      <c r="N63" s="181">
        <v>0</v>
      </c>
      <c r="O63" s="165">
        <v>0</v>
      </c>
      <c r="P63" s="181">
        <v>155000</v>
      </c>
      <c r="Q63" s="166">
        <f t="shared" si="3"/>
        <v>155000</v>
      </c>
    </row>
    <row r="64" spans="1:17" x14ac:dyDescent="0.25">
      <c r="A64" s="8">
        <v>39142</v>
      </c>
      <c r="B64" s="241">
        <v>0</v>
      </c>
      <c r="C64" s="165">
        <v>0</v>
      </c>
      <c r="D64" s="165">
        <v>0</v>
      </c>
      <c r="E64" s="165">
        <v>0</v>
      </c>
      <c r="F64" s="165">
        <v>0</v>
      </c>
      <c r="G64" s="165">
        <v>0</v>
      </c>
      <c r="H64" s="165">
        <v>0</v>
      </c>
      <c r="I64" s="165">
        <v>0</v>
      </c>
      <c r="J64" s="165">
        <v>0</v>
      </c>
      <c r="K64" s="165">
        <v>0</v>
      </c>
      <c r="L64" s="165">
        <v>0</v>
      </c>
      <c r="M64" s="165">
        <v>0</v>
      </c>
      <c r="N64" s="181">
        <v>0</v>
      </c>
      <c r="O64" s="165">
        <v>0</v>
      </c>
      <c r="P64" s="181">
        <v>60000</v>
      </c>
      <c r="Q64" s="166">
        <f t="shared" si="3"/>
        <v>60000</v>
      </c>
    </row>
    <row r="65" spans="1:17" x14ac:dyDescent="0.25">
      <c r="A65" s="8">
        <v>39203</v>
      </c>
      <c r="B65" s="241">
        <v>0</v>
      </c>
      <c r="C65" s="165">
        <v>0</v>
      </c>
      <c r="D65" s="165">
        <v>0</v>
      </c>
      <c r="E65" s="165">
        <v>0</v>
      </c>
      <c r="F65" s="165">
        <v>0</v>
      </c>
      <c r="G65" s="165">
        <v>0</v>
      </c>
      <c r="H65" s="165">
        <v>0</v>
      </c>
      <c r="I65" s="165">
        <v>0</v>
      </c>
      <c r="J65" s="165">
        <v>0</v>
      </c>
      <c r="K65" s="165">
        <v>0</v>
      </c>
      <c r="L65" s="165">
        <v>0</v>
      </c>
      <c r="M65" s="165">
        <v>0</v>
      </c>
      <c r="N65" s="181">
        <v>0</v>
      </c>
      <c r="O65" s="165">
        <v>0</v>
      </c>
      <c r="P65" s="181">
        <v>70000</v>
      </c>
      <c r="Q65" s="166">
        <f t="shared" si="3"/>
        <v>70000</v>
      </c>
    </row>
    <row r="66" spans="1:17" x14ac:dyDescent="0.25">
      <c r="A66" s="8">
        <v>39234</v>
      </c>
      <c r="B66" s="241">
        <v>0</v>
      </c>
      <c r="C66" s="165">
        <v>0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5">
        <v>0</v>
      </c>
      <c r="J66" s="165">
        <v>0</v>
      </c>
      <c r="K66" s="165">
        <v>0</v>
      </c>
      <c r="L66" s="165">
        <v>0</v>
      </c>
      <c r="M66" s="165">
        <v>0</v>
      </c>
      <c r="N66" s="181">
        <v>0</v>
      </c>
      <c r="O66" s="165">
        <v>0</v>
      </c>
      <c r="P66" s="181">
        <v>95000</v>
      </c>
      <c r="Q66" s="166">
        <f t="shared" si="3"/>
        <v>95000</v>
      </c>
    </row>
    <row r="67" spans="1:17" x14ac:dyDescent="0.25">
      <c r="A67" s="8">
        <v>39264</v>
      </c>
      <c r="B67" s="241">
        <v>0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5">
        <v>0</v>
      </c>
      <c r="J67" s="165">
        <v>0</v>
      </c>
      <c r="K67" s="165">
        <v>0</v>
      </c>
      <c r="L67" s="165">
        <v>0</v>
      </c>
      <c r="M67" s="165">
        <v>0</v>
      </c>
      <c r="N67" s="181">
        <v>0</v>
      </c>
      <c r="O67" s="165">
        <v>0</v>
      </c>
      <c r="P67" s="181">
        <v>180000</v>
      </c>
      <c r="Q67" s="166">
        <f t="shared" si="3"/>
        <v>180000</v>
      </c>
    </row>
    <row r="68" spans="1:17" x14ac:dyDescent="0.25">
      <c r="A68" s="8">
        <v>39295</v>
      </c>
      <c r="B68" s="241">
        <v>0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5">
        <v>0</v>
      </c>
      <c r="I68" s="165">
        <v>0</v>
      </c>
      <c r="J68" s="165">
        <v>0</v>
      </c>
      <c r="K68" s="165">
        <v>0</v>
      </c>
      <c r="L68" s="165">
        <v>0</v>
      </c>
      <c r="M68" s="165">
        <v>0</v>
      </c>
      <c r="N68" s="181">
        <v>0</v>
      </c>
      <c r="O68" s="165">
        <v>0</v>
      </c>
      <c r="P68" s="181">
        <v>0</v>
      </c>
      <c r="Q68" s="166">
        <f t="shared" si="3"/>
        <v>0</v>
      </c>
    </row>
    <row r="69" spans="1:17" x14ac:dyDescent="0.25">
      <c r="A69" s="8">
        <v>39326</v>
      </c>
      <c r="B69" s="241">
        <v>0</v>
      </c>
      <c r="C69" s="165">
        <v>0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5">
        <v>0</v>
      </c>
      <c r="J69" s="165">
        <v>0</v>
      </c>
      <c r="K69" s="165">
        <v>0</v>
      </c>
      <c r="L69" s="165">
        <v>0</v>
      </c>
      <c r="M69" s="165">
        <v>0</v>
      </c>
      <c r="N69" s="181">
        <v>0</v>
      </c>
      <c r="O69" s="165">
        <v>0</v>
      </c>
      <c r="P69" s="181">
        <v>0</v>
      </c>
      <c r="Q69" s="166">
        <f t="shared" si="3"/>
        <v>0</v>
      </c>
    </row>
    <row r="70" spans="1:17" x14ac:dyDescent="0.25">
      <c r="A70" s="8">
        <v>39356</v>
      </c>
      <c r="B70" s="241">
        <v>0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5">
        <v>0</v>
      </c>
      <c r="J70" s="165">
        <v>0</v>
      </c>
      <c r="K70" s="165">
        <v>0</v>
      </c>
      <c r="L70" s="165">
        <v>0</v>
      </c>
      <c r="M70" s="165">
        <v>0</v>
      </c>
      <c r="N70" s="181">
        <v>0</v>
      </c>
      <c r="O70" s="165">
        <v>0</v>
      </c>
      <c r="P70" s="181">
        <v>0</v>
      </c>
      <c r="Q70" s="166">
        <f t="shared" si="3"/>
        <v>0</v>
      </c>
    </row>
    <row r="71" spans="1:17" x14ac:dyDescent="0.25">
      <c r="A71" s="8">
        <v>39387</v>
      </c>
      <c r="B71" s="241">
        <v>0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5">
        <v>0</v>
      </c>
      <c r="J71" s="165">
        <v>0</v>
      </c>
      <c r="K71" s="165">
        <v>0</v>
      </c>
      <c r="L71" s="165">
        <v>0</v>
      </c>
      <c r="M71" s="165">
        <v>0</v>
      </c>
      <c r="N71" s="181">
        <v>0</v>
      </c>
      <c r="O71" s="165">
        <v>0</v>
      </c>
      <c r="P71" s="181">
        <v>0</v>
      </c>
      <c r="Q71" s="166">
        <f t="shared" si="3"/>
        <v>0</v>
      </c>
    </row>
    <row r="72" spans="1:17" x14ac:dyDescent="0.25">
      <c r="A72" s="8">
        <v>39417</v>
      </c>
      <c r="B72" s="241">
        <v>0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5">
        <v>0</v>
      </c>
      <c r="J72" s="165">
        <v>0</v>
      </c>
      <c r="K72" s="165">
        <v>0</v>
      </c>
      <c r="L72" s="165">
        <v>0</v>
      </c>
      <c r="M72" s="165">
        <v>0</v>
      </c>
      <c r="N72" s="181">
        <v>0</v>
      </c>
      <c r="O72" s="165">
        <v>0</v>
      </c>
      <c r="P72" s="181">
        <v>170000</v>
      </c>
      <c r="Q72" s="166">
        <f t="shared" si="3"/>
        <v>170000</v>
      </c>
    </row>
    <row r="73" spans="1:17" x14ac:dyDescent="0.25">
      <c r="A73" s="8">
        <v>39448</v>
      </c>
      <c r="B73" s="241">
        <v>0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5">
        <v>0</v>
      </c>
      <c r="J73" s="165">
        <v>0</v>
      </c>
      <c r="K73" s="165">
        <v>0</v>
      </c>
      <c r="L73" s="165">
        <v>0</v>
      </c>
      <c r="M73" s="165">
        <v>0</v>
      </c>
      <c r="N73" s="181">
        <v>0</v>
      </c>
      <c r="O73" s="165">
        <v>0</v>
      </c>
      <c r="P73" s="181">
        <v>140000</v>
      </c>
      <c r="Q73" s="166">
        <f t="shared" si="3"/>
        <v>140000</v>
      </c>
    </row>
    <row r="74" spans="1:17" x14ac:dyDescent="0.25">
      <c r="A74" s="8">
        <v>39479</v>
      </c>
      <c r="B74" s="241">
        <v>0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5">
        <v>0</v>
      </c>
      <c r="J74" s="165">
        <v>0</v>
      </c>
      <c r="K74" s="165">
        <v>0</v>
      </c>
      <c r="L74" s="165">
        <v>0</v>
      </c>
      <c r="M74" s="165">
        <v>0</v>
      </c>
      <c r="N74" s="181">
        <v>0</v>
      </c>
      <c r="O74" s="165">
        <v>0</v>
      </c>
      <c r="P74" s="181">
        <v>130000</v>
      </c>
      <c r="Q74" s="166">
        <f t="shared" si="3"/>
        <v>130000</v>
      </c>
    </row>
    <row r="75" spans="1:17" x14ac:dyDescent="0.25">
      <c r="A75" s="8">
        <v>39508</v>
      </c>
      <c r="B75" s="241">
        <v>0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5">
        <v>0</v>
      </c>
      <c r="J75" s="165">
        <v>0</v>
      </c>
      <c r="K75" s="165">
        <v>0</v>
      </c>
      <c r="L75" s="165">
        <v>0</v>
      </c>
      <c r="M75" s="165">
        <v>0</v>
      </c>
      <c r="N75" s="181">
        <v>0</v>
      </c>
      <c r="O75" s="165">
        <v>0</v>
      </c>
      <c r="P75" s="181">
        <v>145000</v>
      </c>
      <c r="Q75" s="166">
        <f t="shared" si="3"/>
        <v>145000</v>
      </c>
    </row>
    <row r="76" spans="1:17" x14ac:dyDescent="0.25">
      <c r="A76" s="8">
        <v>39539</v>
      </c>
      <c r="B76" s="241">
        <v>0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165">
        <v>0</v>
      </c>
      <c r="M76" s="165">
        <v>0</v>
      </c>
      <c r="N76" s="181">
        <v>0</v>
      </c>
      <c r="O76" s="165">
        <v>0</v>
      </c>
      <c r="P76" s="181">
        <v>0</v>
      </c>
      <c r="Q76" s="166">
        <f t="shared" si="3"/>
        <v>0</v>
      </c>
    </row>
    <row r="77" spans="1:17" x14ac:dyDescent="0.25">
      <c r="A77" s="8">
        <v>39569</v>
      </c>
      <c r="B77" s="241">
        <v>0</v>
      </c>
      <c r="C77" s="165">
        <v>0</v>
      </c>
      <c r="D77" s="165">
        <v>0</v>
      </c>
      <c r="E77" s="165">
        <v>0</v>
      </c>
      <c r="F77" s="165">
        <v>0</v>
      </c>
      <c r="G77" s="165">
        <v>0</v>
      </c>
      <c r="H77" s="165">
        <v>0</v>
      </c>
      <c r="I77" s="165">
        <v>0</v>
      </c>
      <c r="J77" s="165">
        <v>0</v>
      </c>
      <c r="K77" s="165">
        <v>0</v>
      </c>
      <c r="L77" s="165">
        <v>0</v>
      </c>
      <c r="M77" s="165">
        <v>0</v>
      </c>
      <c r="N77" s="181">
        <v>0</v>
      </c>
      <c r="O77" s="165">
        <v>0</v>
      </c>
      <c r="P77" s="181">
        <v>0</v>
      </c>
      <c r="Q77" s="166">
        <f t="shared" si="3"/>
        <v>0</v>
      </c>
    </row>
    <row r="78" spans="1:17" x14ac:dyDescent="0.25">
      <c r="A78" s="8">
        <v>39600</v>
      </c>
      <c r="B78" s="241">
        <v>0</v>
      </c>
      <c r="C78" s="165">
        <v>0</v>
      </c>
      <c r="D78" s="165">
        <v>0</v>
      </c>
      <c r="E78" s="165">
        <v>0</v>
      </c>
      <c r="F78" s="165">
        <v>0</v>
      </c>
      <c r="G78" s="165">
        <v>0</v>
      </c>
      <c r="H78" s="165">
        <v>0</v>
      </c>
      <c r="I78" s="165">
        <v>0</v>
      </c>
      <c r="J78" s="165">
        <v>0</v>
      </c>
      <c r="K78" s="165">
        <v>0</v>
      </c>
      <c r="L78" s="165">
        <v>0</v>
      </c>
      <c r="M78" s="165">
        <v>0</v>
      </c>
      <c r="N78" s="181">
        <v>0</v>
      </c>
      <c r="O78" s="165">
        <v>0</v>
      </c>
      <c r="P78" s="181">
        <v>145000</v>
      </c>
      <c r="Q78" s="166">
        <f t="shared" si="3"/>
        <v>145000</v>
      </c>
    </row>
    <row r="79" spans="1:17" x14ac:dyDescent="0.25">
      <c r="A79" s="8">
        <v>39630</v>
      </c>
      <c r="B79" s="241">
        <v>0</v>
      </c>
      <c r="C79" s="165">
        <v>0</v>
      </c>
      <c r="D79" s="165">
        <v>0</v>
      </c>
      <c r="E79" s="165">
        <v>0</v>
      </c>
      <c r="F79" s="165">
        <v>0</v>
      </c>
      <c r="G79" s="165">
        <v>0</v>
      </c>
      <c r="H79" s="165">
        <v>0</v>
      </c>
      <c r="I79" s="165">
        <v>0</v>
      </c>
      <c r="J79" s="165">
        <v>0</v>
      </c>
      <c r="K79" s="165">
        <v>0</v>
      </c>
      <c r="L79" s="165">
        <v>0</v>
      </c>
      <c r="M79" s="165">
        <v>0</v>
      </c>
      <c r="N79" s="181">
        <v>0</v>
      </c>
      <c r="O79" s="165">
        <v>0</v>
      </c>
      <c r="P79" s="181">
        <v>165000</v>
      </c>
      <c r="Q79" s="166">
        <f t="shared" si="3"/>
        <v>165000</v>
      </c>
    </row>
    <row r="80" spans="1:17" x14ac:dyDescent="0.25">
      <c r="A80" s="8">
        <v>39661</v>
      </c>
      <c r="B80" s="241">
        <v>0</v>
      </c>
      <c r="C80" s="165">
        <v>0</v>
      </c>
      <c r="D80" s="165">
        <v>0</v>
      </c>
      <c r="E80" s="165">
        <v>0</v>
      </c>
      <c r="F80" s="165">
        <v>0</v>
      </c>
      <c r="G80" s="165">
        <v>0</v>
      </c>
      <c r="H80" s="165">
        <v>0</v>
      </c>
      <c r="I80" s="165">
        <v>0</v>
      </c>
      <c r="J80" s="165">
        <v>0</v>
      </c>
      <c r="K80" s="165">
        <v>0</v>
      </c>
      <c r="L80" s="165">
        <v>0</v>
      </c>
      <c r="M80" s="165">
        <v>0</v>
      </c>
      <c r="N80" s="165">
        <v>0</v>
      </c>
      <c r="O80" s="165">
        <v>0</v>
      </c>
      <c r="P80" s="165">
        <v>0</v>
      </c>
      <c r="Q80" s="166">
        <f t="shared" si="3"/>
        <v>0</v>
      </c>
    </row>
    <row r="81" spans="1:17" x14ac:dyDescent="0.25">
      <c r="A81" s="8">
        <v>39692</v>
      </c>
      <c r="B81" s="241">
        <v>0</v>
      </c>
      <c r="C81" s="165">
        <v>0</v>
      </c>
      <c r="D81" s="165">
        <v>0</v>
      </c>
      <c r="E81" s="165">
        <v>0</v>
      </c>
      <c r="F81" s="165">
        <v>0</v>
      </c>
      <c r="G81" s="165">
        <v>0</v>
      </c>
      <c r="H81" s="165">
        <v>0</v>
      </c>
      <c r="I81" s="165">
        <v>0</v>
      </c>
      <c r="J81" s="165">
        <v>0</v>
      </c>
      <c r="K81" s="165">
        <v>0</v>
      </c>
      <c r="L81" s="165">
        <v>0</v>
      </c>
      <c r="M81" s="165">
        <v>0</v>
      </c>
      <c r="N81" s="165">
        <v>0</v>
      </c>
      <c r="O81" s="165">
        <v>0</v>
      </c>
      <c r="P81" s="181">
        <v>45000</v>
      </c>
      <c r="Q81" s="166">
        <f t="shared" si="3"/>
        <v>45000</v>
      </c>
    </row>
    <row r="82" spans="1:17" x14ac:dyDescent="0.25">
      <c r="A82" s="8">
        <v>39722</v>
      </c>
      <c r="B82" s="241">
        <v>0</v>
      </c>
      <c r="C82" s="165">
        <v>0</v>
      </c>
      <c r="D82" s="165">
        <v>0</v>
      </c>
      <c r="E82" s="165">
        <v>0</v>
      </c>
      <c r="F82" s="165">
        <v>0</v>
      </c>
      <c r="G82" s="165">
        <v>0</v>
      </c>
      <c r="H82" s="165">
        <v>0</v>
      </c>
      <c r="I82" s="165">
        <v>0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0</v>
      </c>
      <c r="P82" s="181">
        <v>110000</v>
      </c>
      <c r="Q82" s="166">
        <f t="shared" si="3"/>
        <v>110000</v>
      </c>
    </row>
    <row r="83" spans="1:17" x14ac:dyDescent="0.25">
      <c r="A83" s="8">
        <v>39753</v>
      </c>
      <c r="B83" s="241">
        <v>0</v>
      </c>
      <c r="C83" s="165">
        <v>0</v>
      </c>
      <c r="D83" s="165">
        <v>0</v>
      </c>
      <c r="E83" s="165">
        <v>0</v>
      </c>
      <c r="F83" s="165">
        <v>0</v>
      </c>
      <c r="G83" s="165">
        <v>0</v>
      </c>
      <c r="H83" s="165">
        <v>0</v>
      </c>
      <c r="I83" s="165">
        <v>0</v>
      </c>
      <c r="J83" s="165">
        <v>0</v>
      </c>
      <c r="K83" s="165">
        <v>0</v>
      </c>
      <c r="L83" s="165">
        <v>0</v>
      </c>
      <c r="M83" s="165">
        <v>0</v>
      </c>
      <c r="N83" s="165">
        <v>0</v>
      </c>
      <c r="O83" s="165">
        <v>0</v>
      </c>
      <c r="P83" s="181">
        <v>0</v>
      </c>
      <c r="Q83" s="166">
        <f t="shared" si="3"/>
        <v>0</v>
      </c>
    </row>
    <row r="84" spans="1:17" x14ac:dyDescent="0.25">
      <c r="A84" s="8">
        <v>39783</v>
      </c>
      <c r="B84" s="241">
        <v>0</v>
      </c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81"/>
      <c r="O84" s="165">
        <v>0</v>
      </c>
      <c r="P84" s="181">
        <v>95000</v>
      </c>
      <c r="Q84" s="166">
        <f t="shared" si="3"/>
        <v>95000</v>
      </c>
    </row>
    <row r="85" spans="1:17" x14ac:dyDescent="0.25">
      <c r="A85" s="8">
        <v>39814</v>
      </c>
      <c r="B85" s="241">
        <v>0</v>
      </c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81"/>
      <c r="O85" s="165">
        <v>0</v>
      </c>
      <c r="P85" s="181">
        <v>0</v>
      </c>
      <c r="Q85" s="166">
        <f t="shared" si="3"/>
        <v>0</v>
      </c>
    </row>
    <row r="86" spans="1:17" x14ac:dyDescent="0.25">
      <c r="A86" s="8">
        <v>39845</v>
      </c>
      <c r="B86" s="241">
        <v>0</v>
      </c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81"/>
      <c r="O86" s="165">
        <v>0</v>
      </c>
      <c r="P86" s="181">
        <v>0</v>
      </c>
      <c r="Q86" s="166">
        <f t="shared" si="3"/>
        <v>0</v>
      </c>
    </row>
    <row r="87" spans="1:17" x14ac:dyDescent="0.25">
      <c r="A87" s="8">
        <v>39873</v>
      </c>
      <c r="B87" s="241">
        <v>0</v>
      </c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81"/>
      <c r="O87" s="165">
        <v>0</v>
      </c>
      <c r="P87" s="181">
        <v>90000</v>
      </c>
      <c r="Q87" s="166">
        <f t="shared" si="3"/>
        <v>90000</v>
      </c>
    </row>
    <row r="88" spans="1:17" x14ac:dyDescent="0.25">
      <c r="A88" s="8">
        <v>39904</v>
      </c>
      <c r="B88" s="241">
        <v>0</v>
      </c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81"/>
      <c r="O88" s="165">
        <v>0</v>
      </c>
      <c r="P88" s="181">
        <v>0</v>
      </c>
      <c r="Q88" s="166">
        <f t="shared" si="3"/>
        <v>0</v>
      </c>
    </row>
    <row r="89" spans="1:17" x14ac:dyDescent="0.25">
      <c r="A89" s="8">
        <v>39934</v>
      </c>
      <c r="B89" s="241">
        <v>0</v>
      </c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81"/>
      <c r="O89" s="165">
        <v>0</v>
      </c>
      <c r="P89" s="181">
        <v>170000</v>
      </c>
      <c r="Q89" s="166">
        <f t="shared" si="3"/>
        <v>170000</v>
      </c>
    </row>
    <row r="90" spans="1:17" x14ac:dyDescent="0.25">
      <c r="A90" s="8">
        <v>39965</v>
      </c>
      <c r="B90" s="241">
        <v>0</v>
      </c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81"/>
      <c r="O90" s="165">
        <v>0</v>
      </c>
      <c r="P90" s="181">
        <v>105000</v>
      </c>
      <c r="Q90" s="166">
        <f t="shared" si="3"/>
        <v>105000</v>
      </c>
    </row>
    <row r="91" spans="1:17" x14ac:dyDescent="0.25">
      <c r="A91" s="8">
        <v>39995</v>
      </c>
      <c r="B91" s="241">
        <v>0</v>
      </c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81"/>
      <c r="O91" s="165">
        <v>0</v>
      </c>
      <c r="P91" s="181">
        <v>0</v>
      </c>
      <c r="Q91" s="166">
        <f t="shared" si="3"/>
        <v>0</v>
      </c>
    </row>
    <row r="92" spans="1:17" x14ac:dyDescent="0.25">
      <c r="A92" s="8">
        <v>40026</v>
      </c>
      <c r="B92" s="241">
        <v>0</v>
      </c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81"/>
      <c r="O92" s="165">
        <v>0</v>
      </c>
      <c r="P92" s="181">
        <v>105000</v>
      </c>
      <c r="Q92" s="166">
        <f t="shared" si="3"/>
        <v>105000</v>
      </c>
    </row>
    <row r="93" spans="1:17" x14ac:dyDescent="0.25">
      <c r="A93" s="8">
        <v>40057</v>
      </c>
      <c r="B93" s="241">
        <v>0</v>
      </c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81"/>
      <c r="O93" s="165">
        <v>0</v>
      </c>
      <c r="P93" s="181">
        <v>0</v>
      </c>
      <c r="Q93" s="166">
        <f t="shared" si="3"/>
        <v>0</v>
      </c>
    </row>
    <row r="94" spans="1:17" x14ac:dyDescent="0.25">
      <c r="A94" s="8">
        <v>40087</v>
      </c>
      <c r="B94" s="241">
        <v>0</v>
      </c>
      <c r="C94" s="165"/>
      <c r="D94" s="165"/>
      <c r="E94" s="165"/>
      <c r="F94" s="165"/>
      <c r="G94" s="165"/>
      <c r="H94" s="165"/>
      <c r="I94" s="165"/>
      <c r="J94" s="165"/>
      <c r="K94" s="165"/>
      <c r="L94" s="165">
        <v>0</v>
      </c>
      <c r="M94" s="165"/>
      <c r="N94" s="181"/>
      <c r="O94" s="165">
        <v>0</v>
      </c>
      <c r="P94" s="181">
        <v>210000</v>
      </c>
      <c r="Q94" s="166">
        <f t="shared" si="3"/>
        <v>210000</v>
      </c>
    </row>
    <row r="95" spans="1:17" x14ac:dyDescent="0.25">
      <c r="A95" s="8">
        <v>40118</v>
      </c>
      <c r="B95" s="241">
        <v>0</v>
      </c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81"/>
      <c r="O95" s="165">
        <v>0</v>
      </c>
      <c r="P95" s="181">
        <v>180000</v>
      </c>
      <c r="Q95" s="166">
        <f t="shared" si="3"/>
        <v>180000</v>
      </c>
    </row>
    <row r="96" spans="1:17" x14ac:dyDescent="0.25">
      <c r="A96" s="8">
        <v>40148</v>
      </c>
      <c r="B96" s="241">
        <v>0</v>
      </c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81"/>
      <c r="O96" s="165">
        <v>0</v>
      </c>
      <c r="P96" s="181">
        <v>360000</v>
      </c>
      <c r="Q96" s="166">
        <f t="shared" si="3"/>
        <v>360000</v>
      </c>
    </row>
    <row r="97" spans="1:19" x14ac:dyDescent="0.25">
      <c r="A97" s="8">
        <v>40179</v>
      </c>
      <c r="B97" s="241">
        <v>0</v>
      </c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81"/>
      <c r="O97" s="165">
        <v>0</v>
      </c>
      <c r="P97" s="181">
        <v>50000</v>
      </c>
      <c r="Q97" s="166">
        <f t="shared" si="3"/>
        <v>50000</v>
      </c>
    </row>
    <row r="98" spans="1:19" x14ac:dyDescent="0.25">
      <c r="A98" s="8">
        <v>40210</v>
      </c>
      <c r="B98" s="241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81"/>
      <c r="O98" s="165"/>
      <c r="P98" s="181">
        <v>65000</v>
      </c>
      <c r="Q98" s="166">
        <f t="shared" si="3"/>
        <v>65000</v>
      </c>
    </row>
    <row r="99" spans="1:19" x14ac:dyDescent="0.25">
      <c r="A99" s="8">
        <v>40269</v>
      </c>
      <c r="B99" s="241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81"/>
      <c r="O99" s="165"/>
      <c r="P99" s="181">
        <v>60000</v>
      </c>
      <c r="Q99" s="166">
        <f t="shared" si="3"/>
        <v>60000</v>
      </c>
    </row>
    <row r="100" spans="1:19" x14ac:dyDescent="0.25">
      <c r="A100" s="8">
        <v>40299</v>
      </c>
      <c r="B100" s="241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81"/>
      <c r="O100" s="165"/>
      <c r="P100" s="181">
        <v>100000</v>
      </c>
      <c r="Q100" s="166">
        <f t="shared" si="3"/>
        <v>100000</v>
      </c>
    </row>
    <row r="101" spans="1:19" x14ac:dyDescent="0.25">
      <c r="A101" s="8">
        <v>40330</v>
      </c>
      <c r="B101" s="241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81"/>
      <c r="O101" s="165"/>
      <c r="P101" s="181">
        <v>170000</v>
      </c>
      <c r="Q101" s="166">
        <f t="shared" si="3"/>
        <v>170000</v>
      </c>
    </row>
    <row r="102" spans="1:19" x14ac:dyDescent="0.25">
      <c r="A102" s="8">
        <v>40360</v>
      </c>
      <c r="B102" s="241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81"/>
      <c r="O102" s="165"/>
      <c r="P102" s="181">
        <v>80000</v>
      </c>
      <c r="Q102" s="166">
        <f t="shared" si="3"/>
        <v>80000</v>
      </c>
    </row>
    <row r="103" spans="1:19" x14ac:dyDescent="0.25">
      <c r="A103" s="6">
        <v>40422</v>
      </c>
      <c r="B103" s="241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81"/>
      <c r="O103" s="165"/>
      <c r="P103" s="181">
        <v>70000</v>
      </c>
      <c r="Q103" s="166">
        <f t="shared" si="3"/>
        <v>70000</v>
      </c>
    </row>
    <row r="104" spans="1:19" x14ac:dyDescent="0.25">
      <c r="A104" s="6">
        <v>40483</v>
      </c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81"/>
      <c r="O104" s="165"/>
      <c r="P104" s="181">
        <v>70000</v>
      </c>
      <c r="Q104" s="166">
        <f t="shared" si="3"/>
        <v>70000</v>
      </c>
    </row>
    <row r="105" spans="1:19" x14ac:dyDescent="0.25">
      <c r="A105" s="6" t="s">
        <v>871</v>
      </c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81"/>
      <c r="O105" s="165"/>
      <c r="P105" s="181">
        <v>3600000</v>
      </c>
      <c r="Q105" s="166">
        <f t="shared" si="3"/>
        <v>3600000</v>
      </c>
    </row>
    <row r="106" spans="1:19" x14ac:dyDescent="0.25">
      <c r="A106" s="4" t="s">
        <v>9</v>
      </c>
      <c r="B106" s="165">
        <f t="shared" ref="B106:N106" si="4">SUM(B11:B103)</f>
        <v>455000</v>
      </c>
      <c r="C106" s="165">
        <f t="shared" si="4"/>
        <v>495000</v>
      </c>
      <c r="D106" s="165">
        <f t="shared" si="4"/>
        <v>535000</v>
      </c>
      <c r="E106" s="165">
        <f t="shared" si="4"/>
        <v>580000</v>
      </c>
      <c r="F106" s="165">
        <f t="shared" si="4"/>
        <v>630000</v>
      </c>
      <c r="G106" s="165">
        <f t="shared" si="4"/>
        <v>675000</v>
      </c>
      <c r="H106" s="165">
        <f t="shared" si="4"/>
        <v>735000</v>
      </c>
      <c r="I106" s="165">
        <f t="shared" si="4"/>
        <v>795000</v>
      </c>
      <c r="J106" s="165">
        <f t="shared" si="4"/>
        <v>860000</v>
      </c>
      <c r="K106" s="165">
        <f t="shared" si="4"/>
        <v>935000</v>
      </c>
      <c r="L106" s="165">
        <f t="shared" si="4"/>
        <v>1045000</v>
      </c>
      <c r="M106" s="165">
        <f t="shared" si="4"/>
        <v>1135000</v>
      </c>
      <c r="N106" s="181">
        <f t="shared" si="4"/>
        <v>1230000</v>
      </c>
      <c r="O106" s="165">
        <f>SUM(O11:O103)</f>
        <v>7755000</v>
      </c>
      <c r="P106" s="181">
        <f>SUM(P13:P105)</f>
        <v>27185000</v>
      </c>
      <c r="Q106" s="166">
        <f>SUM(B106:P106)</f>
        <v>45045000</v>
      </c>
    </row>
    <row r="107" spans="1:19" x14ac:dyDescent="0.25">
      <c r="B107" s="241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81"/>
      <c r="O107" s="165"/>
      <c r="P107" s="181"/>
      <c r="Q107" s="166"/>
    </row>
    <row r="108" spans="1:19" x14ac:dyDescent="0.25">
      <c r="A108" s="4" t="s">
        <v>10</v>
      </c>
      <c r="B108" s="165">
        <f t="shared" ref="B108:P109" si="5">B9-B106</f>
        <v>0</v>
      </c>
      <c r="C108" s="165">
        <f t="shared" si="5"/>
        <v>0</v>
      </c>
      <c r="D108" s="165">
        <f t="shared" si="5"/>
        <v>0</v>
      </c>
      <c r="E108" s="165">
        <f t="shared" si="5"/>
        <v>0</v>
      </c>
      <c r="F108" s="165">
        <f t="shared" si="5"/>
        <v>0</v>
      </c>
      <c r="G108" s="165">
        <f t="shared" si="5"/>
        <v>0</v>
      </c>
      <c r="H108" s="165">
        <f t="shared" si="5"/>
        <v>0</v>
      </c>
      <c r="I108" s="165">
        <f t="shared" si="5"/>
        <v>0</v>
      </c>
      <c r="J108" s="165">
        <f t="shared" si="5"/>
        <v>0</v>
      </c>
      <c r="K108" s="165">
        <f t="shared" si="5"/>
        <v>0</v>
      </c>
      <c r="L108" s="165">
        <f t="shared" si="5"/>
        <v>0</v>
      </c>
      <c r="M108" s="165">
        <f t="shared" si="5"/>
        <v>0</v>
      </c>
      <c r="N108" s="181">
        <f t="shared" si="5"/>
        <v>0</v>
      </c>
      <c r="O108" s="165">
        <f t="shared" si="5"/>
        <v>0</v>
      </c>
      <c r="P108" s="181">
        <f t="shared" si="5"/>
        <v>0</v>
      </c>
      <c r="Q108" s="166">
        <f>SUM(B108:P108)</f>
        <v>0</v>
      </c>
      <c r="R108" s="173"/>
      <c r="S108" s="173"/>
    </row>
    <row r="109" spans="1:19" x14ac:dyDescent="0.25"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65">
        <f t="shared" si="5"/>
        <v>0</v>
      </c>
      <c r="M109" s="124"/>
      <c r="N109" s="124"/>
      <c r="O109" s="124"/>
      <c r="P109" s="124"/>
    </row>
    <row r="110" spans="1:19" x14ac:dyDescent="0.25">
      <c r="B110" s="35" t="s">
        <v>326</v>
      </c>
      <c r="C110" s="165">
        <f>SUM(B108:N108)</f>
        <v>0</v>
      </c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35" t="s">
        <v>327</v>
      </c>
      <c r="P110" s="165">
        <f>SUM(O108:P108)</f>
        <v>0</v>
      </c>
    </row>
    <row r="111" spans="1:19" x14ac:dyDescent="0.25"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</row>
    <row r="112" spans="1:19" x14ac:dyDescent="0.25">
      <c r="A112" s="161"/>
      <c r="B112" s="177"/>
      <c r="C112" s="25"/>
      <c r="D112" s="23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</row>
    <row r="113" spans="1:18" x14ac:dyDescent="0.25">
      <c r="A113" s="23"/>
      <c r="B113" s="22"/>
      <c r="C113" s="25"/>
      <c r="D113" s="23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</row>
    <row r="114" spans="1:18" x14ac:dyDescent="0.25">
      <c r="A114" s="23"/>
      <c r="B114" s="252"/>
      <c r="C114" s="253"/>
      <c r="D114" s="23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4"/>
    </row>
    <row r="115" spans="1:18" s="124" customFormat="1" x14ac:dyDescent="0.25">
      <c r="A115" s="50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</row>
    <row r="116" spans="1:18" x14ac:dyDescent="0.25">
      <c r="A116" s="23"/>
      <c r="B116" s="22"/>
      <c r="C116" s="25"/>
      <c r="D116" s="23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5"/>
      <c r="Q116" s="173"/>
    </row>
    <row r="117" spans="1:18" x14ac:dyDescent="0.25">
      <c r="A117" s="23"/>
      <c r="B117" s="35"/>
      <c r="C117" s="256"/>
      <c r="D117" s="23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35"/>
      <c r="P117" s="256"/>
      <c r="R117" s="173"/>
    </row>
    <row r="118" spans="1:18" x14ac:dyDescent="0.25">
      <c r="A118" s="23"/>
      <c r="B118" s="22"/>
      <c r="C118" s="257"/>
      <c r="D118" s="23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R118" s="124"/>
    </row>
    <row r="119" spans="1:18" x14ac:dyDescent="0.25">
      <c r="A119" s="23"/>
      <c r="B119" s="22"/>
      <c r="C119" s="25"/>
      <c r="D119" s="23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</row>
    <row r="120" spans="1:18" x14ac:dyDescent="0.25">
      <c r="A120" s="22"/>
      <c r="B120" s="44"/>
      <c r="C120" s="166"/>
      <c r="D120" s="33"/>
      <c r="E120" s="258"/>
      <c r="F120" s="258"/>
      <c r="G120" s="258"/>
      <c r="H120" s="258"/>
      <c r="I120" s="258"/>
      <c r="J120" s="258"/>
      <c r="K120" s="258"/>
      <c r="L120" s="258"/>
      <c r="M120" s="258"/>
      <c r="N120" s="258"/>
      <c r="O120" s="258"/>
      <c r="P120" s="258"/>
      <c r="Q120" s="166"/>
      <c r="R120" s="173"/>
    </row>
    <row r="121" spans="1:18" s="124" customFormat="1" x14ac:dyDescent="0.25">
      <c r="A121" s="50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165"/>
    </row>
    <row r="122" spans="1:18" s="124" customFormat="1" x14ac:dyDescent="0.25">
      <c r="A122" s="50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165"/>
    </row>
    <row r="123" spans="1:18" x14ac:dyDescent="0.25">
      <c r="A123" s="23"/>
      <c r="B123" s="22"/>
      <c r="C123" s="25"/>
      <c r="D123" s="23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</row>
    <row r="124" spans="1:18" x14ac:dyDescent="0.25">
      <c r="A124" s="23"/>
      <c r="B124" s="247"/>
      <c r="C124" s="25"/>
      <c r="D124" s="23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</row>
    <row r="125" spans="1:18" x14ac:dyDescent="0.25">
      <c r="A125" s="23"/>
      <c r="B125" s="22"/>
      <c r="C125" s="25"/>
      <c r="D125" s="23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</row>
    <row r="126" spans="1:18" x14ac:dyDescent="0.25">
      <c r="A126" s="23"/>
      <c r="B126" s="22"/>
      <c r="C126" s="25"/>
      <c r="D126" s="23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</row>
    <row r="127" spans="1:18" x14ac:dyDescent="0.25">
      <c r="A127" s="23"/>
      <c r="B127" s="22"/>
      <c r="C127" s="171"/>
      <c r="D127" s="23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</row>
    <row r="128" spans="1:18" x14ac:dyDescent="0.25">
      <c r="A128" s="23"/>
      <c r="B128" s="22"/>
      <c r="C128" s="171"/>
      <c r="D128" s="23"/>
      <c r="E128" s="171"/>
      <c r="F128" s="171"/>
      <c r="G128" s="171"/>
      <c r="H128" s="171"/>
      <c r="I128" s="171"/>
      <c r="J128" s="171"/>
      <c r="K128" s="171"/>
      <c r="L128" s="171"/>
      <c r="M128" s="171"/>
      <c r="N128" s="50"/>
      <c r="O128" s="171"/>
      <c r="P128" s="171"/>
    </row>
    <row r="129" spans="1:16" x14ac:dyDescent="0.25">
      <c r="A129" s="23"/>
      <c r="B129" s="22"/>
      <c r="C129" s="171"/>
      <c r="D129" s="23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</row>
    <row r="130" spans="1:16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</row>
    <row r="131" spans="1:16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</row>
    <row r="132" spans="1:16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</row>
    <row r="133" spans="1:16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</row>
    <row r="134" spans="1:16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</row>
    <row r="135" spans="1:16" x14ac:dyDescent="0.25"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</row>
    <row r="136" spans="1:16" x14ac:dyDescent="0.25"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</row>
    <row r="137" spans="1:16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</row>
    <row r="138" spans="1:16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</row>
    <row r="139" spans="1:16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</row>
    <row r="140" spans="1:16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</row>
    <row r="141" spans="1:16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</row>
    <row r="142" spans="1:16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</row>
    <row r="143" spans="1:16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</row>
    <row r="144" spans="1:16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</row>
    <row r="145" spans="2:16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</row>
    <row r="146" spans="2:16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</row>
    <row r="147" spans="2:16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</row>
    <row r="148" spans="2:16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</row>
    <row r="149" spans="2:16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</row>
    <row r="150" spans="2:16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</row>
    <row r="151" spans="2:16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</row>
    <row r="152" spans="2:16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</row>
    <row r="153" spans="2:16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</row>
    <row r="154" spans="2:16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</row>
    <row r="155" spans="2:16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</row>
    <row r="156" spans="2:16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</row>
    <row r="157" spans="2:16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</row>
    <row r="158" spans="2:16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</row>
    <row r="159" spans="2:16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</row>
    <row r="160" spans="2:16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</row>
    <row r="161" spans="2:16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</row>
    <row r="162" spans="2:16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</row>
    <row r="163" spans="2:16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</row>
    <row r="164" spans="2:16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</row>
    <row r="165" spans="2:16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</row>
    <row r="166" spans="2:16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</row>
    <row r="167" spans="2:16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</row>
    <row r="168" spans="2:16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</row>
    <row r="169" spans="2:16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</row>
    <row r="170" spans="2:16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</row>
    <row r="171" spans="2:16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</row>
    <row r="172" spans="2:16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</row>
    <row r="173" spans="2:16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</row>
    <row r="174" spans="2:16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</row>
    <row r="175" spans="2:16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</row>
    <row r="176" spans="2:16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</row>
    <row r="177" spans="2:16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</row>
    <row r="178" spans="2:16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</row>
    <row r="179" spans="2:16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</row>
    <row r="180" spans="2:16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</row>
    <row r="181" spans="2:16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</row>
    <row r="182" spans="2:16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</row>
    <row r="183" spans="2:16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</row>
    <row r="184" spans="2:16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</row>
    <row r="185" spans="2:16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</row>
    <row r="186" spans="2:16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</row>
    <row r="187" spans="2:16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</row>
    <row r="188" spans="2:16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</row>
    <row r="189" spans="2:16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</row>
    <row r="190" spans="2:16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</row>
    <row r="191" spans="2:16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</row>
    <row r="192" spans="2:16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</row>
    <row r="193" spans="2:16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</row>
    <row r="194" spans="2:16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</row>
    <row r="195" spans="2:16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</row>
    <row r="196" spans="2:16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</row>
    <row r="197" spans="2:16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</row>
    <row r="198" spans="2:16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</row>
    <row r="199" spans="2:16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</row>
    <row r="200" spans="2:16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</row>
    <row r="201" spans="2:16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</row>
    <row r="202" spans="2:16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</row>
    <row r="203" spans="2:16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</row>
    <row r="204" spans="2:16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</row>
    <row r="205" spans="2:16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</row>
    <row r="206" spans="2:16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</row>
    <row r="207" spans="2:16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</row>
    <row r="208" spans="2:16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</row>
    <row r="209" spans="2:16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</row>
    <row r="210" spans="2:16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</row>
    <row r="211" spans="2:16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</row>
    <row r="212" spans="2:16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</row>
    <row r="213" spans="2:16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</row>
    <row r="214" spans="2:16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</row>
    <row r="215" spans="2:16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</row>
    <row r="216" spans="2:16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</row>
    <row r="217" spans="2:16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</row>
    <row r="218" spans="2:16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</row>
    <row r="219" spans="2:16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</row>
    <row r="220" spans="2:16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</row>
    <row r="221" spans="2:16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</row>
    <row r="222" spans="2:16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</row>
    <row r="223" spans="2:16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</row>
    <row r="224" spans="2:16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</row>
    <row r="225" spans="2:16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</row>
    <row r="226" spans="2:16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</row>
    <row r="227" spans="2:16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</row>
    <row r="228" spans="2:16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</row>
    <row r="229" spans="2:16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</row>
    <row r="230" spans="2:16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</row>
    <row r="231" spans="2:16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</row>
    <row r="232" spans="2:16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</row>
    <row r="233" spans="2:16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</row>
    <row r="234" spans="2:16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</row>
    <row r="235" spans="2:16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</row>
    <row r="236" spans="2:16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</row>
    <row r="237" spans="2:16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</row>
    <row r="238" spans="2:16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</row>
    <row r="239" spans="2:16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</row>
    <row r="240" spans="2:16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</row>
    <row r="241" spans="2:16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</row>
    <row r="242" spans="2:16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</row>
    <row r="243" spans="2:16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</row>
    <row r="244" spans="2:16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</row>
    <row r="245" spans="2:16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</row>
    <row r="246" spans="2:16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</row>
    <row r="247" spans="2:16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</row>
    <row r="248" spans="2:16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</row>
    <row r="249" spans="2:16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</row>
    <row r="250" spans="2:16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</row>
    <row r="251" spans="2:16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</row>
    <row r="252" spans="2:16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</row>
    <row r="253" spans="2:16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</row>
    <row r="254" spans="2:16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</row>
    <row r="255" spans="2:16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</row>
    <row r="256" spans="2:16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</row>
    <row r="257" spans="2:16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</row>
    <row r="258" spans="2:16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</row>
    <row r="259" spans="2:16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</row>
    <row r="260" spans="2:16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</row>
    <row r="261" spans="2:16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</row>
    <row r="262" spans="2:16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</row>
    <row r="263" spans="2:16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</row>
    <row r="264" spans="2:16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</row>
    <row r="265" spans="2:16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</row>
    <row r="266" spans="2:16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</row>
    <row r="267" spans="2:16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</row>
    <row r="268" spans="2:16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</row>
    <row r="269" spans="2:16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</row>
    <row r="270" spans="2:16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</row>
    <row r="271" spans="2:16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</row>
    <row r="272" spans="2:16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</row>
    <row r="273" spans="2:16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</row>
    <row r="274" spans="2:16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</row>
    <row r="275" spans="2:16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</row>
    <row r="276" spans="2:16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</row>
    <row r="277" spans="2:16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</row>
    <row r="278" spans="2:16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</row>
    <row r="279" spans="2:16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</row>
    <row r="280" spans="2:16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</row>
    <row r="281" spans="2:16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</row>
    <row r="282" spans="2:16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</row>
    <row r="283" spans="2:16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</row>
    <row r="284" spans="2:16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</row>
    <row r="285" spans="2:16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</row>
    <row r="286" spans="2:16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</row>
    <row r="287" spans="2:16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</row>
    <row r="288" spans="2:16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</row>
    <row r="289" spans="2:16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</row>
    <row r="290" spans="2:16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</row>
    <row r="291" spans="2:16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</row>
    <row r="292" spans="2:16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</row>
    <row r="293" spans="2:16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</row>
    <row r="294" spans="2:16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</row>
    <row r="295" spans="2:16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</row>
    <row r="296" spans="2:16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</row>
    <row r="297" spans="2:16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</row>
    <row r="298" spans="2:16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</row>
    <row r="299" spans="2:16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</row>
    <row r="300" spans="2:16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</row>
    <row r="301" spans="2:16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</row>
    <row r="302" spans="2:16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</row>
    <row r="303" spans="2:16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</row>
    <row r="304" spans="2:16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</row>
    <row r="305" spans="2:16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</row>
    <row r="306" spans="2:16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</row>
    <row r="307" spans="2:16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</row>
    <row r="308" spans="2:16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</row>
    <row r="309" spans="2:16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</row>
    <row r="310" spans="2:16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</row>
    <row r="311" spans="2:16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</row>
    <row r="312" spans="2:16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</row>
    <row r="313" spans="2:16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</row>
    <row r="314" spans="2:16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</row>
    <row r="315" spans="2:16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</row>
    <row r="316" spans="2:16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</row>
    <row r="317" spans="2:16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</row>
    <row r="318" spans="2:16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</row>
    <row r="319" spans="2:16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</row>
    <row r="320" spans="2:16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</row>
    <row r="321" spans="2:16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</row>
    <row r="322" spans="2:16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</row>
    <row r="323" spans="2:16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</row>
    <row r="324" spans="2:16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</row>
    <row r="325" spans="2:16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</row>
    <row r="326" spans="2:16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</row>
    <row r="327" spans="2:16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</row>
    <row r="328" spans="2:16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</row>
    <row r="329" spans="2:16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</row>
    <row r="330" spans="2:16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</row>
    <row r="331" spans="2:16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</row>
    <row r="332" spans="2:16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</row>
    <row r="333" spans="2:16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</row>
    <row r="334" spans="2:16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</row>
    <row r="335" spans="2:16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</row>
    <row r="336" spans="2:16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</row>
    <row r="337" spans="2:16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</row>
    <row r="338" spans="2:16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</row>
    <row r="339" spans="2:16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</row>
    <row r="340" spans="2:16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</row>
    <row r="341" spans="2:16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</row>
    <row r="342" spans="2:16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</row>
    <row r="343" spans="2:16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</row>
    <row r="344" spans="2:16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</row>
    <row r="345" spans="2:16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</row>
    <row r="346" spans="2:16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</row>
    <row r="347" spans="2:16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</row>
    <row r="348" spans="2:16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</row>
    <row r="349" spans="2:16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</row>
    <row r="350" spans="2:16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</row>
    <row r="351" spans="2:16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</row>
    <row r="352" spans="2:16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</row>
    <row r="353" spans="2:16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</row>
    <row r="354" spans="2:16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</row>
    <row r="355" spans="2:16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</row>
    <row r="356" spans="2:16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</row>
    <row r="357" spans="2:16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</row>
    <row r="358" spans="2:16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</row>
    <row r="359" spans="2:16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</row>
    <row r="360" spans="2:16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</row>
    <row r="361" spans="2:16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</row>
    <row r="362" spans="2:16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</row>
    <row r="363" spans="2:16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</row>
    <row r="364" spans="2:16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</row>
    <row r="365" spans="2:16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</row>
    <row r="366" spans="2:16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</row>
    <row r="367" spans="2:16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</row>
    <row r="368" spans="2:16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</row>
    <row r="369" spans="2:16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</row>
    <row r="370" spans="2:16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</row>
    <row r="371" spans="2:16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</row>
    <row r="372" spans="2:16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</row>
    <row r="373" spans="2:16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</row>
    <row r="374" spans="2:16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</row>
    <row r="375" spans="2:16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</row>
    <row r="376" spans="2:16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</row>
    <row r="377" spans="2:16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</row>
    <row r="378" spans="2:16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</row>
    <row r="379" spans="2:16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</row>
    <row r="380" spans="2:16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</row>
    <row r="381" spans="2:16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</row>
    <row r="382" spans="2:16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</row>
    <row r="383" spans="2:16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</row>
    <row r="384" spans="2:16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</row>
    <row r="385" spans="2:16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</row>
    <row r="386" spans="2:16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</row>
    <row r="387" spans="2:16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</row>
    <row r="388" spans="2:16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</row>
    <row r="389" spans="2:16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</row>
    <row r="390" spans="2:16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</row>
    <row r="391" spans="2:16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</row>
    <row r="392" spans="2:16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</row>
    <row r="393" spans="2:16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</row>
    <row r="394" spans="2:16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</row>
    <row r="395" spans="2:16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</row>
    <row r="396" spans="2:16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</row>
    <row r="397" spans="2:16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</row>
    <row r="398" spans="2:16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</row>
    <row r="399" spans="2:16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</row>
    <row r="400" spans="2:16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</row>
    <row r="401" spans="2:16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</row>
    <row r="402" spans="2:16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</row>
    <row r="403" spans="2:16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</row>
    <row r="404" spans="2:16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</row>
    <row r="405" spans="2:16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</row>
    <row r="406" spans="2:16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</row>
    <row r="407" spans="2:16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</row>
    <row r="408" spans="2:16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</row>
    <row r="409" spans="2:16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</row>
    <row r="410" spans="2:16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</row>
    <row r="411" spans="2:16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</row>
    <row r="412" spans="2:16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</row>
    <row r="413" spans="2:16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</row>
    <row r="414" spans="2:16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</row>
    <row r="415" spans="2:16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</row>
    <row r="416" spans="2:16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</row>
    <row r="417" spans="2:16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</row>
    <row r="418" spans="2:16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</row>
    <row r="419" spans="2:16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</row>
    <row r="420" spans="2:16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</row>
    <row r="421" spans="2:16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</row>
    <row r="422" spans="2:16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</row>
    <row r="423" spans="2:16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</row>
    <row r="424" spans="2:16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</row>
    <row r="425" spans="2:16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</row>
    <row r="426" spans="2:16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</row>
    <row r="427" spans="2:16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</row>
    <row r="428" spans="2:16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</row>
    <row r="429" spans="2:16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</row>
    <row r="430" spans="2:16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</row>
    <row r="431" spans="2:16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</row>
    <row r="432" spans="2:16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</row>
    <row r="433" spans="2:16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</row>
    <row r="434" spans="2:16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</row>
    <row r="435" spans="2:16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</row>
    <row r="436" spans="2:16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</row>
    <row r="437" spans="2:16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</row>
    <row r="438" spans="2:16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</row>
    <row r="439" spans="2:16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</row>
    <row r="440" spans="2:16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</row>
    <row r="441" spans="2:16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</row>
    <row r="442" spans="2:16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</row>
    <row r="443" spans="2:16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</row>
    <row r="444" spans="2:16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</row>
    <row r="445" spans="2:16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</row>
    <row r="446" spans="2:16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</row>
    <row r="447" spans="2:16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</row>
    <row r="448" spans="2:16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</row>
    <row r="449" spans="2:16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</row>
    <row r="450" spans="2:16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</row>
    <row r="451" spans="2:16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</row>
    <row r="452" spans="2:16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</row>
    <row r="453" spans="2:16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</row>
    <row r="454" spans="2:16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</row>
    <row r="455" spans="2:16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</row>
    <row r="456" spans="2:16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</row>
    <row r="457" spans="2:16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</row>
    <row r="458" spans="2:16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</row>
    <row r="459" spans="2:16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</row>
    <row r="460" spans="2:16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</row>
    <row r="461" spans="2:16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</row>
    <row r="462" spans="2:16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</row>
    <row r="463" spans="2:16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</row>
    <row r="464" spans="2:16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</row>
    <row r="465" spans="2:16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</row>
    <row r="466" spans="2:16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</row>
    <row r="467" spans="2:16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</row>
    <row r="468" spans="2:16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</row>
    <row r="469" spans="2:16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</row>
    <row r="470" spans="2:16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</row>
    <row r="471" spans="2:16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</row>
    <row r="472" spans="2:16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</row>
    <row r="473" spans="2:16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</row>
    <row r="474" spans="2:16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</row>
    <row r="475" spans="2:16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</row>
    <row r="476" spans="2:16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</row>
    <row r="477" spans="2:16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</row>
    <row r="478" spans="2:16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</row>
    <row r="479" spans="2:16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</row>
    <row r="480" spans="2:16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</row>
    <row r="481" spans="2:16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</row>
    <row r="482" spans="2:16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</row>
    <row r="483" spans="2:16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</row>
    <row r="484" spans="2:16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</row>
    <row r="485" spans="2:16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</row>
    <row r="486" spans="2:16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</row>
    <row r="487" spans="2:16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</row>
    <row r="488" spans="2:16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</row>
    <row r="489" spans="2:16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</row>
    <row r="490" spans="2:16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</row>
    <row r="491" spans="2:16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</row>
    <row r="492" spans="2:16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</row>
    <row r="493" spans="2:16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</row>
    <row r="494" spans="2:16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</row>
    <row r="495" spans="2:16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</row>
    <row r="496" spans="2:16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</row>
    <row r="497" spans="2:16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</row>
    <row r="498" spans="2:16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</row>
    <row r="499" spans="2:16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</row>
    <row r="500" spans="2:16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</row>
    <row r="501" spans="2:16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</row>
    <row r="502" spans="2:16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</row>
    <row r="503" spans="2:16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</row>
    <row r="504" spans="2:16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</row>
    <row r="505" spans="2:16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</row>
    <row r="506" spans="2:16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</row>
    <row r="507" spans="2:16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</row>
    <row r="508" spans="2:16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</row>
    <row r="509" spans="2:16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</row>
    <row r="510" spans="2:16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</row>
    <row r="511" spans="2:16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</row>
    <row r="512" spans="2:16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</row>
    <row r="513" spans="2:16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</row>
    <row r="514" spans="2:16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</row>
    <row r="515" spans="2:16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</row>
    <row r="516" spans="2:16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</row>
    <row r="517" spans="2:16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</row>
    <row r="518" spans="2:16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</row>
    <row r="519" spans="2:16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</row>
    <row r="520" spans="2:16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</row>
    <row r="521" spans="2:16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</row>
    <row r="522" spans="2:16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</row>
    <row r="523" spans="2:16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</row>
    <row r="524" spans="2:16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</row>
    <row r="525" spans="2:16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</row>
    <row r="526" spans="2:16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</row>
    <row r="527" spans="2:16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</row>
    <row r="528" spans="2:16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</row>
    <row r="529" spans="2:16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</row>
    <row r="530" spans="2:16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</row>
    <row r="531" spans="2:16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</row>
    <row r="532" spans="2:16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</row>
    <row r="533" spans="2:16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</row>
    <row r="534" spans="2:16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</row>
    <row r="535" spans="2:16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</row>
    <row r="536" spans="2:16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</row>
    <row r="537" spans="2:16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</row>
    <row r="538" spans="2:16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</row>
    <row r="539" spans="2:16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</row>
    <row r="540" spans="2:16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</row>
    <row r="541" spans="2:16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</row>
    <row r="542" spans="2:16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</row>
    <row r="543" spans="2:16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</row>
    <row r="544" spans="2:16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</row>
    <row r="545" spans="2:16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</row>
    <row r="546" spans="2:16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</row>
    <row r="547" spans="2:16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</row>
    <row r="548" spans="2:16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</row>
    <row r="549" spans="2:16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</row>
    <row r="550" spans="2:16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</row>
    <row r="551" spans="2:16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</row>
    <row r="552" spans="2:16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</row>
    <row r="553" spans="2:16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</row>
    <row r="554" spans="2:16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</row>
    <row r="555" spans="2:16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</row>
    <row r="556" spans="2:16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</row>
    <row r="557" spans="2:16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</row>
    <row r="558" spans="2:16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</row>
    <row r="559" spans="2:16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</row>
    <row r="560" spans="2:16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</row>
    <row r="561" spans="2:16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</row>
    <row r="562" spans="2:16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</row>
    <row r="563" spans="2:16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</row>
    <row r="564" spans="2:16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</row>
    <row r="565" spans="2:16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</row>
    <row r="566" spans="2:16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</row>
    <row r="567" spans="2:16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</row>
    <row r="568" spans="2:16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</row>
    <row r="569" spans="2:16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</row>
    <row r="570" spans="2:16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</row>
    <row r="571" spans="2:16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</row>
    <row r="572" spans="2:16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</row>
    <row r="573" spans="2:16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</row>
    <row r="574" spans="2:16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</row>
    <row r="575" spans="2:16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</row>
    <row r="576" spans="2:16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</row>
    <row r="577" spans="2:16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</row>
    <row r="578" spans="2:16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</row>
    <row r="579" spans="2:16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</row>
    <row r="580" spans="2:16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</row>
    <row r="581" spans="2:16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</row>
    <row r="582" spans="2:16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</row>
    <row r="583" spans="2:16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</row>
    <row r="584" spans="2:16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</row>
    <row r="585" spans="2:16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</row>
    <row r="586" spans="2:16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</row>
    <row r="587" spans="2:16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</row>
    <row r="588" spans="2:16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</row>
    <row r="589" spans="2:16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</row>
    <row r="590" spans="2:16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</row>
    <row r="591" spans="2:16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</row>
    <row r="592" spans="2:16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</row>
    <row r="593" spans="2:16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</row>
    <row r="594" spans="2:16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</row>
    <row r="595" spans="2:16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</row>
    <row r="596" spans="2:16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</row>
    <row r="597" spans="2:16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</row>
    <row r="598" spans="2:16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</row>
    <row r="599" spans="2:16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</row>
    <row r="600" spans="2:16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</row>
    <row r="601" spans="2:16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</row>
    <row r="602" spans="2:16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</row>
    <row r="603" spans="2:16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</row>
    <row r="604" spans="2:16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</row>
    <row r="605" spans="2:16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</row>
    <row r="606" spans="2:16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</row>
    <row r="607" spans="2:16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</row>
    <row r="608" spans="2:16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</row>
    <row r="609" spans="2:16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</row>
    <row r="610" spans="2:16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</row>
    <row r="611" spans="2:16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</row>
    <row r="612" spans="2:16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</row>
    <row r="613" spans="2:16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</row>
    <row r="614" spans="2:16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</row>
    <row r="615" spans="2:16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</row>
    <row r="616" spans="2:16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</row>
    <row r="617" spans="2:16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</row>
    <row r="618" spans="2:16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</row>
    <row r="619" spans="2:16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</row>
    <row r="620" spans="2:16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</row>
    <row r="621" spans="2:16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</row>
    <row r="622" spans="2:16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</row>
    <row r="623" spans="2:16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</row>
    <row r="624" spans="2:16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</row>
    <row r="625" spans="2:16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</row>
    <row r="626" spans="2:16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</row>
    <row r="627" spans="2:16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</row>
    <row r="628" spans="2:16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</row>
    <row r="629" spans="2:16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</row>
    <row r="630" spans="2:16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</row>
    <row r="631" spans="2:16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</row>
    <row r="632" spans="2:16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</row>
    <row r="633" spans="2:16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</row>
    <row r="634" spans="2:16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</row>
    <row r="635" spans="2:16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</row>
    <row r="636" spans="2:16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</row>
    <row r="637" spans="2:16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</row>
    <row r="638" spans="2:16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</row>
    <row r="639" spans="2:16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</row>
    <row r="640" spans="2:16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</row>
    <row r="641" spans="2:16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</row>
    <row r="642" spans="2:16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</row>
    <row r="643" spans="2:16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</row>
    <row r="644" spans="2:16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</row>
    <row r="645" spans="2:16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</row>
    <row r="646" spans="2:16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</row>
    <row r="647" spans="2:16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</row>
    <row r="648" spans="2:16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</row>
    <row r="649" spans="2:16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</row>
    <row r="650" spans="2:16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</row>
    <row r="651" spans="2:16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</row>
    <row r="652" spans="2:16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</row>
    <row r="653" spans="2:16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</row>
    <row r="654" spans="2:16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</row>
    <row r="655" spans="2:16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</row>
    <row r="656" spans="2:16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</row>
    <row r="657" spans="2:16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</row>
    <row r="658" spans="2:16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</row>
    <row r="659" spans="2:16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</row>
    <row r="660" spans="2:16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</row>
    <row r="661" spans="2:16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</row>
    <row r="662" spans="2:16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</row>
    <row r="663" spans="2:16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</row>
    <row r="664" spans="2:16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</row>
    <row r="665" spans="2:16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</row>
    <row r="666" spans="2:16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</row>
    <row r="667" spans="2:16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</row>
    <row r="668" spans="2:16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</row>
    <row r="669" spans="2:16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</row>
    <row r="670" spans="2:16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</row>
    <row r="671" spans="2:16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</row>
    <row r="672" spans="2:16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</row>
    <row r="673" spans="2:16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</row>
    <row r="674" spans="2:16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</row>
    <row r="675" spans="2:16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</row>
    <row r="676" spans="2:16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</row>
    <row r="677" spans="2:16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</row>
    <row r="678" spans="2:16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</row>
    <row r="679" spans="2:16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</row>
    <row r="680" spans="2:16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</row>
    <row r="681" spans="2:16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</row>
    <row r="682" spans="2:16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</row>
    <row r="683" spans="2:16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</row>
    <row r="684" spans="2:16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</row>
    <row r="685" spans="2:16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</row>
    <row r="686" spans="2:16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</row>
    <row r="687" spans="2:16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</row>
    <row r="688" spans="2:16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</row>
    <row r="689" spans="2:16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</row>
    <row r="690" spans="2:16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</row>
    <row r="691" spans="2:16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</row>
    <row r="692" spans="2:16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</row>
    <row r="693" spans="2:16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</row>
    <row r="694" spans="2:16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</row>
    <row r="695" spans="2:16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</row>
    <row r="696" spans="2:16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</row>
    <row r="697" spans="2:16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</row>
    <row r="698" spans="2:16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</row>
    <row r="699" spans="2:16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</row>
    <row r="700" spans="2:16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</row>
    <row r="701" spans="2:16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</row>
    <row r="702" spans="2:16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</row>
    <row r="703" spans="2:16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</row>
    <row r="704" spans="2:16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</row>
    <row r="705" spans="2:16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</row>
    <row r="706" spans="2:16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</row>
    <row r="707" spans="2:16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</row>
    <row r="708" spans="2:16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</row>
    <row r="709" spans="2:16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</row>
    <row r="710" spans="2:16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</row>
    <row r="711" spans="2:16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</row>
    <row r="712" spans="2:16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</row>
    <row r="713" spans="2:16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</row>
    <row r="714" spans="2:16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</row>
    <row r="715" spans="2:16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</row>
    <row r="716" spans="2:16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</row>
    <row r="717" spans="2:16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</row>
    <row r="718" spans="2:16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</row>
    <row r="719" spans="2:16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</row>
    <row r="720" spans="2:16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</row>
    <row r="721" spans="2:16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</row>
    <row r="722" spans="2:16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</row>
    <row r="723" spans="2:16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</row>
    <row r="724" spans="2:16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</row>
    <row r="725" spans="2:16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</row>
    <row r="726" spans="2:16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</row>
    <row r="727" spans="2:16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</row>
    <row r="728" spans="2:16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</row>
    <row r="729" spans="2:16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</row>
    <row r="730" spans="2:16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</row>
    <row r="731" spans="2:16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</row>
    <row r="732" spans="2:16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</row>
    <row r="733" spans="2:16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</row>
    <row r="734" spans="2:16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</row>
    <row r="735" spans="2:16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</row>
    <row r="736" spans="2:16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</row>
    <row r="737" spans="2:16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</row>
    <row r="738" spans="2:16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</row>
    <row r="739" spans="2:16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</row>
    <row r="740" spans="2:16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</row>
    <row r="741" spans="2:16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</row>
    <row r="742" spans="2:16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</row>
    <row r="743" spans="2:16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</row>
    <row r="744" spans="2:16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</row>
    <row r="745" spans="2:16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</row>
    <row r="746" spans="2:16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</row>
    <row r="747" spans="2:16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</row>
    <row r="748" spans="2:16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</row>
    <row r="749" spans="2:16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</row>
    <row r="750" spans="2:16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</row>
    <row r="751" spans="2:16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</row>
    <row r="752" spans="2:16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</row>
    <row r="753" spans="2:16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</row>
    <row r="754" spans="2:16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</row>
    <row r="755" spans="2:16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</row>
    <row r="756" spans="2:16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</row>
    <row r="757" spans="2:16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</row>
    <row r="758" spans="2:16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</row>
    <row r="759" spans="2:16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</row>
    <row r="760" spans="2:16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</row>
    <row r="761" spans="2:16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</row>
    <row r="762" spans="2:16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</row>
    <row r="763" spans="2:16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</row>
    <row r="764" spans="2:16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</row>
    <row r="765" spans="2:16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</row>
    <row r="766" spans="2:16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</row>
    <row r="767" spans="2:16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</row>
    <row r="768" spans="2:16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</row>
    <row r="769" spans="2:16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</row>
    <row r="770" spans="2:16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</row>
    <row r="771" spans="2:16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</row>
    <row r="772" spans="2:16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</row>
    <row r="773" spans="2:16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</row>
    <row r="774" spans="2:16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</row>
    <row r="775" spans="2:16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</row>
    <row r="776" spans="2:16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</row>
    <row r="777" spans="2:16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</row>
    <row r="778" spans="2:16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</row>
    <row r="779" spans="2:16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</row>
    <row r="780" spans="2:16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</row>
    <row r="781" spans="2:16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</row>
    <row r="782" spans="2:16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</row>
    <row r="783" spans="2:16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</row>
    <row r="784" spans="2:16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</row>
    <row r="785" spans="2:16" x14ac:dyDescent="0.25"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</row>
    <row r="786" spans="2:16" x14ac:dyDescent="0.25"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</row>
    <row r="787" spans="2:16" x14ac:dyDescent="0.25"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</row>
    <row r="788" spans="2:16" x14ac:dyDescent="0.25"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</row>
    <row r="789" spans="2:16" x14ac:dyDescent="0.25"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</row>
    <row r="790" spans="2:16" x14ac:dyDescent="0.25"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</row>
    <row r="791" spans="2:16" x14ac:dyDescent="0.25"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</row>
    <row r="792" spans="2:16" x14ac:dyDescent="0.25"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</row>
    <row r="793" spans="2:16" x14ac:dyDescent="0.25"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</row>
  </sheetData>
  <phoneticPr fontId="0" type="noConversion"/>
  <pageMargins left="0.5" right="0.5" top="1" bottom="1" header="0.5" footer="0.5"/>
  <pageSetup scale="43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colBreaks count="1" manualBreakCount="1">
    <brk id="9" max="20" man="1"/>
  </col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tabColor indexed="22"/>
  </sheetPr>
  <dimension ref="A1:R818"/>
  <sheetViews>
    <sheetView zoomScaleNormal="100" workbookViewId="0">
      <pane xSplit="14" ySplit="4" topLeftCell="O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2.7109375" style="3" customWidth="1"/>
    <col min="2" max="2" width="17.85546875" style="3" hidden="1" customWidth="1"/>
    <col min="3" max="3" width="16.7109375" style="3" hidden="1" customWidth="1"/>
    <col min="4" max="11" width="13.7109375" style="3" hidden="1" customWidth="1"/>
    <col min="12" max="13" width="15.28515625" style="3" hidden="1" customWidth="1"/>
    <col min="14" max="14" width="16.7109375" style="3" hidden="1" customWidth="1"/>
    <col min="15" max="15" width="16.7109375" style="3" bestFit="1" customWidth="1"/>
    <col min="16" max="16" width="17.28515625" style="3" customWidth="1"/>
    <col min="17" max="17" width="12.7109375" style="3" customWidth="1"/>
    <col min="18" max="18" width="16.28515625" style="3" customWidth="1"/>
    <col min="19" max="16384" width="12.7109375" style="3"/>
  </cols>
  <sheetData>
    <row r="1" spans="1:16" x14ac:dyDescent="0.25">
      <c r="A1" s="4" t="s">
        <v>392</v>
      </c>
      <c r="B1" s="23" t="s">
        <v>922</v>
      </c>
      <c r="C1" s="23" t="s">
        <v>922</v>
      </c>
      <c r="D1" s="23" t="s">
        <v>922</v>
      </c>
      <c r="E1" s="23" t="s">
        <v>922</v>
      </c>
      <c r="F1" s="23" t="s">
        <v>922</v>
      </c>
      <c r="G1" s="23" t="s">
        <v>922</v>
      </c>
      <c r="H1" s="23" t="s">
        <v>922</v>
      </c>
      <c r="I1" s="23" t="s">
        <v>922</v>
      </c>
      <c r="J1" s="23" t="s">
        <v>922</v>
      </c>
      <c r="K1" s="23" t="s">
        <v>922</v>
      </c>
      <c r="L1" s="23" t="s">
        <v>922</v>
      </c>
      <c r="M1" s="23" t="s">
        <v>922</v>
      </c>
      <c r="N1" s="23" t="s">
        <v>923</v>
      </c>
      <c r="O1" s="24" t="s">
        <v>923</v>
      </c>
    </row>
    <row r="2" spans="1:16" x14ac:dyDescent="0.25">
      <c r="A2" s="4" t="s">
        <v>385</v>
      </c>
      <c r="B2" s="22">
        <v>37591</v>
      </c>
      <c r="C2" s="22">
        <v>37956</v>
      </c>
      <c r="D2" s="22">
        <v>38322</v>
      </c>
      <c r="E2" s="22">
        <v>38687</v>
      </c>
      <c r="F2" s="22">
        <v>39052</v>
      </c>
      <c r="G2" s="22">
        <v>39417</v>
      </c>
      <c r="H2" s="22">
        <v>39783</v>
      </c>
      <c r="I2" s="22">
        <v>40148</v>
      </c>
      <c r="J2" s="22">
        <v>40513</v>
      </c>
      <c r="K2" s="22">
        <v>40878</v>
      </c>
      <c r="L2" s="22">
        <v>40878</v>
      </c>
      <c r="M2" s="22">
        <v>41244</v>
      </c>
      <c r="N2" s="22">
        <v>45444</v>
      </c>
      <c r="O2" s="12">
        <v>48366</v>
      </c>
      <c r="P2" s="251"/>
    </row>
    <row r="3" spans="1:16" x14ac:dyDescent="0.25">
      <c r="A3" s="3" t="s">
        <v>386</v>
      </c>
      <c r="B3" s="237">
        <v>3.85E-2</v>
      </c>
      <c r="C3" s="25">
        <v>4.1000000000000002E-2</v>
      </c>
      <c r="D3" s="25">
        <v>4.2000000000000003E-2</v>
      </c>
      <c r="E3" s="25">
        <v>4.2999999999999997E-2</v>
      </c>
      <c r="F3" s="25">
        <v>4.3999999999999997E-2</v>
      </c>
      <c r="G3" s="25">
        <v>4.4999999999999998E-2</v>
      </c>
      <c r="H3" s="25">
        <v>4.5999999999999999E-2</v>
      </c>
      <c r="I3" s="25">
        <v>4.7E-2</v>
      </c>
      <c r="J3" s="25">
        <v>4.8000000000000001E-2</v>
      </c>
      <c r="K3" s="25">
        <v>4.8000000000000001E-2</v>
      </c>
      <c r="L3" s="25">
        <v>4.9000000000000002E-2</v>
      </c>
      <c r="M3" s="25">
        <v>4.8000000000000001E-2</v>
      </c>
      <c r="N3" s="25">
        <v>4.7E-2</v>
      </c>
      <c r="O3" s="26">
        <v>6.5000000000000002E-2</v>
      </c>
      <c r="P3" s="251"/>
    </row>
    <row r="4" spans="1:16" x14ac:dyDescent="0.25">
      <c r="A4" s="179" t="s">
        <v>334</v>
      </c>
      <c r="B4" s="210" t="s">
        <v>924</v>
      </c>
      <c r="C4" s="210" t="s">
        <v>925</v>
      </c>
      <c r="D4" s="210" t="s">
        <v>926</v>
      </c>
      <c r="E4" s="210" t="s">
        <v>927</v>
      </c>
      <c r="F4" s="210" t="s">
        <v>928</v>
      </c>
      <c r="G4" s="210" t="s">
        <v>929</v>
      </c>
      <c r="H4" s="210" t="s">
        <v>930</v>
      </c>
      <c r="I4" s="210" t="s">
        <v>931</v>
      </c>
      <c r="J4" s="210" t="s">
        <v>932</v>
      </c>
      <c r="K4" s="210" t="s">
        <v>933</v>
      </c>
      <c r="L4" s="210" t="s">
        <v>934</v>
      </c>
      <c r="M4" s="210" t="s">
        <v>935</v>
      </c>
      <c r="N4" s="210" t="s">
        <v>936</v>
      </c>
      <c r="O4" s="211" t="s">
        <v>937</v>
      </c>
      <c r="P4" s="284" t="s">
        <v>5</v>
      </c>
    </row>
    <row r="5" spans="1:16" x14ac:dyDescent="0.25">
      <c r="A5" s="267"/>
      <c r="B5" s="239"/>
      <c r="O5" s="318"/>
      <c r="P5" s="223"/>
    </row>
    <row r="6" spans="1:16" ht="28.5" customHeight="1" x14ac:dyDescent="0.25">
      <c r="A6" s="180" t="s">
        <v>394</v>
      </c>
      <c r="B6" s="241">
        <v>465000</v>
      </c>
      <c r="C6" s="165">
        <v>505000</v>
      </c>
      <c r="D6" s="165">
        <v>540000</v>
      </c>
      <c r="E6" s="165">
        <v>580000</v>
      </c>
      <c r="F6" s="165">
        <v>635000</v>
      </c>
      <c r="G6" s="165">
        <v>685000</v>
      </c>
      <c r="H6" s="165">
        <v>735000</v>
      </c>
      <c r="I6" s="165">
        <v>790000</v>
      </c>
      <c r="J6" s="165">
        <v>850000</v>
      </c>
      <c r="K6" s="165">
        <v>110000</v>
      </c>
      <c r="L6" s="165">
        <v>825000</v>
      </c>
      <c r="M6" s="165">
        <v>1060000</v>
      </c>
      <c r="N6" s="165">
        <v>17275000</v>
      </c>
      <c r="O6" s="318">
        <v>29715000</v>
      </c>
      <c r="P6" s="223">
        <f>SUM(B6:O6)</f>
        <v>54770000</v>
      </c>
    </row>
    <row r="7" spans="1:16" x14ac:dyDescent="0.25">
      <c r="A7" s="4"/>
      <c r="B7" s="241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318"/>
      <c r="P7" s="223"/>
    </row>
    <row r="8" spans="1:16" x14ac:dyDescent="0.25">
      <c r="A8" s="4" t="s">
        <v>151</v>
      </c>
      <c r="B8" s="241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318"/>
      <c r="P8" s="223"/>
    </row>
    <row r="9" spans="1:16" x14ac:dyDescent="0.25">
      <c r="A9" s="4"/>
      <c r="B9" s="241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318"/>
      <c r="P9" s="223"/>
    </row>
    <row r="10" spans="1:16" x14ac:dyDescent="0.25">
      <c r="A10" s="7">
        <v>37591</v>
      </c>
      <c r="B10" s="241">
        <v>465000</v>
      </c>
      <c r="C10" s="165">
        <v>5000</v>
      </c>
      <c r="D10" s="165">
        <v>10000</v>
      </c>
      <c r="E10" s="165">
        <v>10000</v>
      </c>
      <c r="F10" s="165">
        <v>10000</v>
      </c>
      <c r="G10" s="165">
        <v>10000</v>
      </c>
      <c r="H10" s="165">
        <v>10000</v>
      </c>
      <c r="I10" s="165">
        <v>10000</v>
      </c>
      <c r="J10" s="165">
        <v>10000</v>
      </c>
      <c r="K10" s="165">
        <v>0</v>
      </c>
      <c r="L10" s="165">
        <v>10000</v>
      </c>
      <c r="M10" s="165">
        <v>15000</v>
      </c>
      <c r="N10" s="165">
        <v>655000</v>
      </c>
      <c r="O10" s="318">
        <v>0</v>
      </c>
      <c r="P10" s="223">
        <f t="shared" ref="P10:P33" si="0">SUM(B10:O10)</f>
        <v>1220000</v>
      </c>
    </row>
    <row r="11" spans="1:16" x14ac:dyDescent="0.25">
      <c r="A11" s="7">
        <v>37622</v>
      </c>
      <c r="B11" s="165">
        <v>0</v>
      </c>
      <c r="C11" s="165">
        <v>0</v>
      </c>
      <c r="D11" s="165">
        <v>0</v>
      </c>
      <c r="E11" s="165">
        <v>0</v>
      </c>
      <c r="F11" s="165">
        <v>0</v>
      </c>
      <c r="G11" s="165">
        <v>0</v>
      </c>
      <c r="H11" s="165">
        <v>0</v>
      </c>
      <c r="I11" s="165">
        <v>0</v>
      </c>
      <c r="J11" s="165">
        <v>0</v>
      </c>
      <c r="K11" s="165">
        <v>0</v>
      </c>
      <c r="L11" s="165">
        <v>0</v>
      </c>
      <c r="M11" s="165">
        <v>5000</v>
      </c>
      <c r="N11" s="165">
        <v>65000</v>
      </c>
      <c r="O11" s="318">
        <v>0</v>
      </c>
      <c r="P11" s="223">
        <f t="shared" si="0"/>
        <v>70000</v>
      </c>
    </row>
    <row r="12" spans="1:16" x14ac:dyDescent="0.25">
      <c r="A12" s="7">
        <v>37653</v>
      </c>
      <c r="B12" s="241">
        <v>0</v>
      </c>
      <c r="C12" s="165">
        <v>5000</v>
      </c>
      <c r="D12" s="165">
        <v>5000</v>
      </c>
      <c r="E12" s="165">
        <v>10000</v>
      </c>
      <c r="F12" s="165">
        <v>10000</v>
      </c>
      <c r="G12" s="165">
        <v>10000</v>
      </c>
      <c r="H12" s="165">
        <v>10000</v>
      </c>
      <c r="I12" s="165">
        <v>10000</v>
      </c>
      <c r="J12" s="165">
        <v>10000</v>
      </c>
      <c r="K12" s="165">
        <v>0</v>
      </c>
      <c r="L12" s="165">
        <v>10000</v>
      </c>
      <c r="M12" s="165">
        <v>15000</v>
      </c>
      <c r="N12" s="165">
        <v>640000</v>
      </c>
      <c r="O12" s="318">
        <v>0</v>
      </c>
      <c r="P12" s="223">
        <f t="shared" si="0"/>
        <v>735000</v>
      </c>
    </row>
    <row r="13" spans="1:16" x14ac:dyDescent="0.25">
      <c r="A13" s="7">
        <v>37681</v>
      </c>
      <c r="B13" s="165">
        <v>0</v>
      </c>
      <c r="C13" s="165">
        <v>0</v>
      </c>
      <c r="D13" s="165">
        <v>0</v>
      </c>
      <c r="E13" s="165">
        <v>5000</v>
      </c>
      <c r="F13" s="165">
        <v>5000</v>
      </c>
      <c r="G13" s="165">
        <v>5000</v>
      </c>
      <c r="H13" s="165">
        <v>5000</v>
      </c>
      <c r="I13" s="165">
        <v>5000</v>
      </c>
      <c r="J13" s="165">
        <v>5000</v>
      </c>
      <c r="K13" s="165">
        <v>0</v>
      </c>
      <c r="L13" s="165">
        <v>5000</v>
      </c>
      <c r="M13" s="165">
        <v>5000</v>
      </c>
      <c r="N13" s="165">
        <v>275000</v>
      </c>
      <c r="O13" s="318">
        <v>0</v>
      </c>
      <c r="P13" s="223">
        <f t="shared" si="0"/>
        <v>315000</v>
      </c>
    </row>
    <row r="14" spans="1:16" x14ac:dyDescent="0.25">
      <c r="A14" s="7">
        <v>37712</v>
      </c>
      <c r="B14" s="241">
        <v>0</v>
      </c>
      <c r="C14" s="165">
        <v>10000</v>
      </c>
      <c r="D14" s="165">
        <v>10000</v>
      </c>
      <c r="E14" s="165">
        <v>10000</v>
      </c>
      <c r="F14" s="165">
        <v>10000</v>
      </c>
      <c r="G14" s="165">
        <v>15000</v>
      </c>
      <c r="H14" s="165">
        <v>15000</v>
      </c>
      <c r="I14" s="165">
        <v>15000</v>
      </c>
      <c r="J14" s="165">
        <v>15000</v>
      </c>
      <c r="K14" s="165">
        <v>0</v>
      </c>
      <c r="L14" s="165">
        <v>15000</v>
      </c>
      <c r="M14" s="165">
        <v>20000</v>
      </c>
      <c r="N14" s="165">
        <v>885000</v>
      </c>
      <c r="O14" s="318">
        <v>0</v>
      </c>
      <c r="P14" s="223">
        <f t="shared" si="0"/>
        <v>1020000</v>
      </c>
    </row>
    <row r="15" spans="1:16" x14ac:dyDescent="0.25">
      <c r="A15" s="7">
        <v>37742</v>
      </c>
      <c r="B15" s="241">
        <v>0</v>
      </c>
      <c r="C15" s="165">
        <v>5000</v>
      </c>
      <c r="D15" s="165">
        <v>5000</v>
      </c>
      <c r="E15" s="165">
        <v>5000</v>
      </c>
      <c r="F15" s="165">
        <v>5000</v>
      </c>
      <c r="G15" s="165">
        <v>5000</v>
      </c>
      <c r="H15" s="165">
        <v>5000</v>
      </c>
      <c r="I15" s="165">
        <v>5000</v>
      </c>
      <c r="J15" s="165">
        <v>5000</v>
      </c>
      <c r="K15" s="165">
        <v>0</v>
      </c>
      <c r="L15" s="165">
        <v>5000</v>
      </c>
      <c r="M15" s="165">
        <v>5000</v>
      </c>
      <c r="N15" s="165">
        <v>345000</v>
      </c>
      <c r="O15" s="318">
        <v>0</v>
      </c>
      <c r="P15" s="223">
        <f t="shared" si="0"/>
        <v>395000</v>
      </c>
    </row>
    <row r="16" spans="1:16" x14ac:dyDescent="0.25">
      <c r="A16" s="7">
        <v>37773</v>
      </c>
      <c r="B16" s="241">
        <v>0</v>
      </c>
      <c r="C16" s="165">
        <v>15000</v>
      </c>
      <c r="D16" s="165">
        <v>15000</v>
      </c>
      <c r="E16" s="165">
        <v>15000</v>
      </c>
      <c r="F16" s="165">
        <v>20000</v>
      </c>
      <c r="G16" s="165">
        <v>20000</v>
      </c>
      <c r="H16" s="165">
        <v>25000</v>
      </c>
      <c r="I16" s="165">
        <v>25000</v>
      </c>
      <c r="J16" s="165">
        <v>25000</v>
      </c>
      <c r="K16" s="165">
        <v>5000</v>
      </c>
      <c r="L16" s="165">
        <v>25000</v>
      </c>
      <c r="M16" s="165">
        <v>35000</v>
      </c>
      <c r="N16" s="165">
        <v>1470000</v>
      </c>
      <c r="O16" s="318">
        <v>0</v>
      </c>
      <c r="P16" s="223">
        <f t="shared" si="0"/>
        <v>1695000</v>
      </c>
    </row>
    <row r="17" spans="1:16" x14ac:dyDescent="0.25">
      <c r="A17" s="7">
        <v>37803</v>
      </c>
      <c r="B17" s="241">
        <v>0</v>
      </c>
      <c r="C17" s="165">
        <v>10000</v>
      </c>
      <c r="D17" s="165">
        <v>10000</v>
      </c>
      <c r="E17" s="165">
        <v>15000</v>
      </c>
      <c r="F17" s="165">
        <v>15000</v>
      </c>
      <c r="G17" s="165">
        <v>15000</v>
      </c>
      <c r="H17" s="165">
        <v>15000</v>
      </c>
      <c r="I17" s="165">
        <v>15000</v>
      </c>
      <c r="J17" s="165">
        <v>20000</v>
      </c>
      <c r="K17" s="165">
        <v>0</v>
      </c>
      <c r="L17" s="165">
        <v>20000</v>
      </c>
      <c r="M17" s="165">
        <v>20000</v>
      </c>
      <c r="N17" s="165">
        <v>1020000</v>
      </c>
      <c r="O17" s="318">
        <v>0</v>
      </c>
      <c r="P17" s="223">
        <f t="shared" si="0"/>
        <v>1175000</v>
      </c>
    </row>
    <row r="18" spans="1:16" x14ac:dyDescent="0.25">
      <c r="A18" s="7">
        <v>37834</v>
      </c>
      <c r="B18" s="241">
        <v>0</v>
      </c>
      <c r="C18" s="165">
        <v>10000</v>
      </c>
      <c r="D18" s="165">
        <v>15000</v>
      </c>
      <c r="E18" s="165">
        <v>15000</v>
      </c>
      <c r="F18" s="165">
        <v>15000</v>
      </c>
      <c r="G18" s="165">
        <v>15000</v>
      </c>
      <c r="H18" s="165">
        <v>20000</v>
      </c>
      <c r="I18" s="165">
        <v>20000</v>
      </c>
      <c r="J18" s="165">
        <v>20000</v>
      </c>
      <c r="K18" s="165">
        <v>5000</v>
      </c>
      <c r="L18" s="165">
        <v>20000</v>
      </c>
      <c r="M18" s="165">
        <v>25000</v>
      </c>
      <c r="N18" s="165">
        <v>1165000</v>
      </c>
      <c r="O18" s="318">
        <v>0</v>
      </c>
      <c r="P18" s="223">
        <f t="shared" si="0"/>
        <v>1345000</v>
      </c>
    </row>
    <row r="19" spans="1:16" x14ac:dyDescent="0.25">
      <c r="A19" s="7">
        <v>37865</v>
      </c>
      <c r="B19" s="241">
        <v>0</v>
      </c>
      <c r="C19" s="165">
        <v>25000</v>
      </c>
      <c r="D19" s="165">
        <v>25000</v>
      </c>
      <c r="E19" s="165">
        <v>25000</v>
      </c>
      <c r="F19" s="165">
        <v>30000</v>
      </c>
      <c r="G19" s="165">
        <v>30000</v>
      </c>
      <c r="H19" s="165">
        <v>35000</v>
      </c>
      <c r="I19" s="165">
        <v>35000</v>
      </c>
      <c r="J19" s="165">
        <v>40000</v>
      </c>
      <c r="K19" s="165">
        <v>5000</v>
      </c>
      <c r="L19" s="165">
        <v>40000</v>
      </c>
      <c r="M19" s="165">
        <v>50000</v>
      </c>
      <c r="N19" s="165">
        <v>2175000</v>
      </c>
      <c r="O19" s="318">
        <v>0</v>
      </c>
      <c r="P19" s="223">
        <f t="shared" si="0"/>
        <v>2515000</v>
      </c>
    </row>
    <row r="20" spans="1:16" x14ac:dyDescent="0.25">
      <c r="A20" s="7">
        <v>37895</v>
      </c>
      <c r="B20" s="241">
        <v>0</v>
      </c>
      <c r="C20" s="165">
        <v>25000</v>
      </c>
      <c r="D20" s="165">
        <v>25000</v>
      </c>
      <c r="E20" s="165">
        <v>25000</v>
      </c>
      <c r="F20" s="165">
        <v>30000</v>
      </c>
      <c r="G20" s="165">
        <v>30000</v>
      </c>
      <c r="H20" s="165">
        <v>35000</v>
      </c>
      <c r="I20" s="165">
        <v>35000</v>
      </c>
      <c r="J20" s="165">
        <v>40000</v>
      </c>
      <c r="K20" s="165">
        <v>5000</v>
      </c>
      <c r="L20" s="165">
        <v>40000</v>
      </c>
      <c r="M20" s="165">
        <v>50000</v>
      </c>
      <c r="N20" s="165">
        <v>2175000</v>
      </c>
      <c r="O20" s="318">
        <v>0</v>
      </c>
      <c r="P20" s="223">
        <f t="shared" si="0"/>
        <v>2515000</v>
      </c>
    </row>
    <row r="21" spans="1:16" x14ac:dyDescent="0.25">
      <c r="A21" s="7">
        <v>37926</v>
      </c>
      <c r="B21" s="241">
        <v>0</v>
      </c>
      <c r="C21" s="165">
        <v>15000</v>
      </c>
      <c r="D21" s="165">
        <v>15000</v>
      </c>
      <c r="E21" s="165">
        <v>15000</v>
      </c>
      <c r="F21" s="165">
        <v>20000</v>
      </c>
      <c r="G21" s="165">
        <v>20000</v>
      </c>
      <c r="H21" s="165">
        <v>20000</v>
      </c>
      <c r="I21" s="165">
        <v>20000</v>
      </c>
      <c r="J21" s="165">
        <v>25000</v>
      </c>
      <c r="K21" s="165">
        <v>5000</v>
      </c>
      <c r="L21" s="165">
        <v>20000</v>
      </c>
      <c r="M21" s="165">
        <v>30000</v>
      </c>
      <c r="N21" s="165">
        <v>1315000</v>
      </c>
      <c r="O21" s="318">
        <v>0</v>
      </c>
      <c r="P21" s="223">
        <f t="shared" si="0"/>
        <v>1520000</v>
      </c>
    </row>
    <row r="22" spans="1:16" x14ac:dyDescent="0.25">
      <c r="A22" s="7">
        <v>37956</v>
      </c>
      <c r="B22" s="241">
        <v>0</v>
      </c>
      <c r="C22" s="165">
        <v>380000</v>
      </c>
      <c r="D22" s="165">
        <v>15000</v>
      </c>
      <c r="E22" s="165">
        <v>20000</v>
      </c>
      <c r="F22" s="165">
        <v>20000</v>
      </c>
      <c r="G22" s="165">
        <v>20000</v>
      </c>
      <c r="H22" s="165">
        <v>20000</v>
      </c>
      <c r="I22" s="165">
        <v>25000</v>
      </c>
      <c r="J22" s="165">
        <v>25000</v>
      </c>
      <c r="K22" s="165">
        <v>5000</v>
      </c>
      <c r="L22" s="165">
        <v>25000</v>
      </c>
      <c r="M22" s="165">
        <v>35000</v>
      </c>
      <c r="N22" s="165">
        <v>1400000</v>
      </c>
      <c r="O22" s="318">
        <v>0</v>
      </c>
      <c r="P22" s="223">
        <f t="shared" si="0"/>
        <v>1990000</v>
      </c>
    </row>
    <row r="23" spans="1:16" x14ac:dyDescent="0.25">
      <c r="A23" s="7">
        <v>37987</v>
      </c>
      <c r="B23" s="241">
        <v>0</v>
      </c>
      <c r="C23" s="165">
        <v>0</v>
      </c>
      <c r="D23" s="165">
        <v>5000</v>
      </c>
      <c r="E23" s="165">
        <v>10000</v>
      </c>
      <c r="F23" s="165">
        <v>10000</v>
      </c>
      <c r="G23" s="165">
        <v>10000</v>
      </c>
      <c r="H23" s="165">
        <v>10000</v>
      </c>
      <c r="I23" s="165">
        <v>10000</v>
      </c>
      <c r="J23" s="165">
        <v>10000</v>
      </c>
      <c r="K23" s="165">
        <v>0</v>
      </c>
      <c r="L23" s="165">
        <v>10000</v>
      </c>
      <c r="M23" s="165">
        <v>15000</v>
      </c>
      <c r="N23" s="165">
        <v>620000</v>
      </c>
      <c r="O23" s="318">
        <v>0</v>
      </c>
      <c r="P23" s="223">
        <f t="shared" si="0"/>
        <v>710000</v>
      </c>
    </row>
    <row r="24" spans="1:16" x14ac:dyDescent="0.25">
      <c r="A24" s="7">
        <v>38018</v>
      </c>
      <c r="B24" s="241">
        <v>0</v>
      </c>
      <c r="C24" s="165">
        <v>0</v>
      </c>
      <c r="D24" s="165">
        <v>15000</v>
      </c>
      <c r="E24" s="165">
        <v>15000</v>
      </c>
      <c r="F24" s="165">
        <v>15000</v>
      </c>
      <c r="G24" s="165">
        <v>20000</v>
      </c>
      <c r="H24" s="165">
        <v>20000</v>
      </c>
      <c r="I24" s="165">
        <v>20000</v>
      </c>
      <c r="J24" s="165">
        <v>25000</v>
      </c>
      <c r="K24" s="165">
        <v>5000</v>
      </c>
      <c r="L24" s="165">
        <v>20000</v>
      </c>
      <c r="M24" s="165">
        <v>30000</v>
      </c>
      <c r="N24" s="165">
        <v>1275000</v>
      </c>
      <c r="O24" s="318">
        <v>0</v>
      </c>
      <c r="P24" s="223">
        <f t="shared" si="0"/>
        <v>1460000</v>
      </c>
    </row>
    <row r="25" spans="1:16" x14ac:dyDescent="0.25">
      <c r="A25" s="7">
        <v>38047</v>
      </c>
      <c r="B25" s="241">
        <v>0</v>
      </c>
      <c r="C25" s="165">
        <v>0</v>
      </c>
      <c r="D25" s="165">
        <v>5000</v>
      </c>
      <c r="E25" s="165">
        <v>5000</v>
      </c>
      <c r="F25" s="165">
        <v>5000</v>
      </c>
      <c r="G25" s="165">
        <v>10000</v>
      </c>
      <c r="H25" s="165">
        <v>10000</v>
      </c>
      <c r="I25" s="165">
        <v>10000</v>
      </c>
      <c r="J25" s="165">
        <v>10000</v>
      </c>
      <c r="K25" s="165">
        <v>0</v>
      </c>
      <c r="L25" s="165">
        <v>10000</v>
      </c>
      <c r="M25" s="165">
        <v>10000</v>
      </c>
      <c r="N25" s="165">
        <v>520000</v>
      </c>
      <c r="O25" s="318">
        <v>0</v>
      </c>
      <c r="P25" s="223">
        <f t="shared" si="0"/>
        <v>595000</v>
      </c>
    </row>
    <row r="26" spans="1:16" x14ac:dyDescent="0.25">
      <c r="A26" s="7">
        <v>38078</v>
      </c>
      <c r="B26" s="241">
        <v>0</v>
      </c>
      <c r="C26" s="165">
        <v>0</v>
      </c>
      <c r="D26" s="165">
        <v>0</v>
      </c>
      <c r="E26" s="165">
        <v>0</v>
      </c>
      <c r="F26" s="165">
        <v>0</v>
      </c>
      <c r="G26" s="165">
        <v>0</v>
      </c>
      <c r="H26" s="165">
        <v>0</v>
      </c>
      <c r="I26" s="165">
        <v>0</v>
      </c>
      <c r="J26" s="165">
        <v>5000</v>
      </c>
      <c r="K26" s="165">
        <v>0</v>
      </c>
      <c r="L26" s="165">
        <v>0</v>
      </c>
      <c r="M26" s="165">
        <v>5000</v>
      </c>
      <c r="N26" s="165">
        <v>95000</v>
      </c>
      <c r="O26" s="318">
        <v>0</v>
      </c>
      <c r="P26" s="223">
        <f t="shared" si="0"/>
        <v>105000</v>
      </c>
    </row>
    <row r="27" spans="1:16" x14ac:dyDescent="0.25">
      <c r="A27" s="7">
        <v>38108</v>
      </c>
      <c r="B27" s="241">
        <v>0</v>
      </c>
      <c r="C27" s="165">
        <v>0</v>
      </c>
      <c r="D27" s="165">
        <v>10000</v>
      </c>
      <c r="E27" s="165">
        <v>10000</v>
      </c>
      <c r="F27" s="165">
        <v>15000</v>
      </c>
      <c r="G27" s="165">
        <v>15000</v>
      </c>
      <c r="H27" s="165">
        <v>15000</v>
      </c>
      <c r="I27" s="165">
        <v>15000</v>
      </c>
      <c r="J27" s="165">
        <v>15000</v>
      </c>
      <c r="K27" s="165">
        <v>0</v>
      </c>
      <c r="L27" s="165">
        <v>15000</v>
      </c>
      <c r="M27" s="165">
        <v>20000</v>
      </c>
      <c r="N27" s="165">
        <v>930000</v>
      </c>
      <c r="O27" s="318">
        <v>0</v>
      </c>
      <c r="P27" s="223">
        <f t="shared" si="0"/>
        <v>1060000</v>
      </c>
    </row>
    <row r="28" spans="1:16" x14ac:dyDescent="0.25">
      <c r="A28" s="7">
        <v>38139</v>
      </c>
      <c r="B28" s="241">
        <v>0</v>
      </c>
      <c r="C28" s="165">
        <v>0</v>
      </c>
      <c r="D28" s="165">
        <v>120000</v>
      </c>
      <c r="E28" s="165">
        <v>130000</v>
      </c>
      <c r="F28" s="165">
        <v>140000</v>
      </c>
      <c r="G28" s="165">
        <v>155000</v>
      </c>
      <c r="H28" s="165">
        <v>160000</v>
      </c>
      <c r="I28" s="165">
        <v>180000</v>
      </c>
      <c r="J28" s="165">
        <v>190000</v>
      </c>
      <c r="K28" s="165">
        <v>25000</v>
      </c>
      <c r="L28" s="165">
        <v>190000</v>
      </c>
      <c r="M28" s="165">
        <v>235000</v>
      </c>
      <c r="N28" s="165">
        <v>250000</v>
      </c>
      <c r="O28" s="318">
        <v>0</v>
      </c>
      <c r="P28" s="223">
        <f t="shared" si="0"/>
        <v>1775000</v>
      </c>
    </row>
    <row r="29" spans="1:16" x14ac:dyDescent="0.25">
      <c r="A29" s="7">
        <v>38169</v>
      </c>
      <c r="B29" s="241">
        <v>0</v>
      </c>
      <c r="C29" s="165">
        <v>0</v>
      </c>
      <c r="D29" s="165">
        <v>55000</v>
      </c>
      <c r="E29" s="165">
        <v>60000</v>
      </c>
      <c r="F29" s="165">
        <v>60000</v>
      </c>
      <c r="G29" s="165">
        <v>65000</v>
      </c>
      <c r="H29" s="165">
        <v>70000</v>
      </c>
      <c r="I29" s="165">
        <v>80000</v>
      </c>
      <c r="J29" s="165">
        <v>85000</v>
      </c>
      <c r="K29" s="165">
        <v>10000</v>
      </c>
      <c r="L29" s="165">
        <v>80000</v>
      </c>
      <c r="M29" s="165">
        <v>105000</v>
      </c>
      <c r="N29" s="165">
        <v>0</v>
      </c>
      <c r="O29" s="318">
        <v>0</v>
      </c>
      <c r="P29" s="223">
        <f t="shared" si="0"/>
        <v>670000</v>
      </c>
    </row>
    <row r="30" spans="1:16" x14ac:dyDescent="0.25">
      <c r="A30" s="7">
        <v>38200</v>
      </c>
      <c r="B30" s="241">
        <v>0</v>
      </c>
      <c r="C30" s="165">
        <v>0</v>
      </c>
      <c r="D30" s="165">
        <v>50000</v>
      </c>
      <c r="E30" s="165">
        <v>50000</v>
      </c>
      <c r="F30" s="165">
        <v>60000</v>
      </c>
      <c r="G30" s="165">
        <v>65000</v>
      </c>
      <c r="H30" s="165">
        <v>65000</v>
      </c>
      <c r="I30" s="165">
        <v>75000</v>
      </c>
      <c r="J30" s="165">
        <v>80000</v>
      </c>
      <c r="K30" s="165">
        <v>10000</v>
      </c>
      <c r="L30" s="165">
        <v>75000</v>
      </c>
      <c r="M30" s="165">
        <v>95000</v>
      </c>
      <c r="N30" s="165">
        <v>0</v>
      </c>
      <c r="O30" s="318">
        <v>0</v>
      </c>
      <c r="P30" s="223">
        <f t="shared" si="0"/>
        <v>625000</v>
      </c>
    </row>
    <row r="31" spans="1:16" x14ac:dyDescent="0.25">
      <c r="A31" s="7">
        <v>38231</v>
      </c>
      <c r="B31" s="241">
        <v>0</v>
      </c>
      <c r="C31" s="165">
        <v>0</v>
      </c>
      <c r="D31" s="165">
        <v>45000</v>
      </c>
      <c r="E31" s="165">
        <v>45000</v>
      </c>
      <c r="F31" s="165">
        <v>45000</v>
      </c>
      <c r="G31" s="165">
        <v>50000</v>
      </c>
      <c r="H31" s="165">
        <v>55000</v>
      </c>
      <c r="I31" s="165">
        <v>60000</v>
      </c>
      <c r="J31" s="165">
        <v>60000</v>
      </c>
      <c r="K31" s="165">
        <v>10000</v>
      </c>
      <c r="L31" s="165">
        <v>60000</v>
      </c>
      <c r="M31" s="165">
        <v>75000</v>
      </c>
      <c r="N31" s="165">
        <v>0</v>
      </c>
      <c r="O31" s="318">
        <v>0</v>
      </c>
      <c r="P31" s="223">
        <f t="shared" si="0"/>
        <v>505000</v>
      </c>
    </row>
    <row r="32" spans="1:16" x14ac:dyDescent="0.25">
      <c r="A32" s="7">
        <v>38261</v>
      </c>
      <c r="B32" s="241">
        <v>0</v>
      </c>
      <c r="C32" s="165">
        <v>0</v>
      </c>
      <c r="D32" s="165">
        <v>65000</v>
      </c>
      <c r="E32" s="165">
        <v>65000</v>
      </c>
      <c r="F32" s="165">
        <v>70000</v>
      </c>
      <c r="G32" s="165">
        <v>75000</v>
      </c>
      <c r="H32" s="165">
        <v>90000</v>
      </c>
      <c r="I32" s="165">
        <v>90000</v>
      </c>
      <c r="J32" s="165">
        <v>100000</v>
      </c>
      <c r="K32" s="165">
        <v>15000</v>
      </c>
      <c r="L32" s="165">
        <v>100000</v>
      </c>
      <c r="M32" s="165">
        <v>120000</v>
      </c>
      <c r="N32" s="165">
        <v>0</v>
      </c>
      <c r="O32" s="318">
        <v>0</v>
      </c>
      <c r="P32" s="223">
        <f t="shared" si="0"/>
        <v>790000</v>
      </c>
    </row>
    <row r="33" spans="1:16" x14ac:dyDescent="0.25">
      <c r="A33" s="7">
        <v>38292</v>
      </c>
      <c r="B33" s="241">
        <v>0</v>
      </c>
      <c r="C33" s="165">
        <v>0</v>
      </c>
      <c r="D33" s="165">
        <v>20000</v>
      </c>
      <c r="E33" s="165">
        <v>20000</v>
      </c>
      <c r="F33" s="165">
        <v>25000</v>
      </c>
      <c r="G33" s="165">
        <v>25000</v>
      </c>
      <c r="H33" s="165">
        <v>25000</v>
      </c>
      <c r="I33" s="165">
        <v>30000</v>
      </c>
      <c r="J33" s="165">
        <v>30000</v>
      </c>
      <c r="K33" s="165">
        <v>5000</v>
      </c>
      <c r="L33" s="165">
        <v>30000</v>
      </c>
      <c r="M33" s="165">
        <v>40000</v>
      </c>
      <c r="N33" s="165">
        <v>0</v>
      </c>
      <c r="O33" s="318">
        <v>250000</v>
      </c>
      <c r="P33" s="223">
        <f t="shared" si="0"/>
        <v>500000</v>
      </c>
    </row>
    <row r="34" spans="1:16" x14ac:dyDescent="0.25">
      <c r="A34" s="7">
        <v>38322</v>
      </c>
      <c r="B34" s="241">
        <v>0</v>
      </c>
      <c r="C34" s="165">
        <v>0</v>
      </c>
      <c r="D34" s="165">
        <v>0</v>
      </c>
      <c r="E34" s="165">
        <v>0</v>
      </c>
      <c r="F34" s="165">
        <v>0</v>
      </c>
      <c r="G34" s="165">
        <v>0</v>
      </c>
      <c r="H34" s="165">
        <v>0</v>
      </c>
      <c r="I34" s="165">
        <v>0</v>
      </c>
      <c r="J34" s="165">
        <v>0</v>
      </c>
      <c r="K34" s="165">
        <v>0</v>
      </c>
      <c r="L34" s="165">
        <v>0</v>
      </c>
      <c r="M34" s="165">
        <v>0</v>
      </c>
      <c r="N34" s="165">
        <v>0</v>
      </c>
      <c r="O34" s="318">
        <v>1115000</v>
      </c>
      <c r="P34" s="223">
        <f>SUM(B34:O34)</f>
        <v>1115000</v>
      </c>
    </row>
    <row r="35" spans="1:16" x14ac:dyDescent="0.25">
      <c r="A35" s="7">
        <v>38353</v>
      </c>
      <c r="B35" s="241">
        <v>0</v>
      </c>
      <c r="C35" s="165">
        <v>0</v>
      </c>
      <c r="D35" s="165">
        <v>0</v>
      </c>
      <c r="E35" s="165">
        <v>0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318">
        <v>815000</v>
      </c>
      <c r="P35" s="223">
        <f>SUM(B35:O35)</f>
        <v>815000</v>
      </c>
    </row>
    <row r="36" spans="1:16" x14ac:dyDescent="0.25">
      <c r="A36" s="7">
        <v>38384</v>
      </c>
      <c r="B36" s="241">
        <v>0</v>
      </c>
      <c r="C36" s="165">
        <v>0</v>
      </c>
      <c r="D36" s="165">
        <v>0</v>
      </c>
      <c r="E36" s="165">
        <v>0</v>
      </c>
      <c r="F36" s="165">
        <v>0</v>
      </c>
      <c r="G36" s="165">
        <v>0</v>
      </c>
      <c r="H36" s="165">
        <v>0</v>
      </c>
      <c r="I36" s="165">
        <v>0</v>
      </c>
      <c r="J36" s="165">
        <v>0</v>
      </c>
      <c r="K36" s="165">
        <v>0</v>
      </c>
      <c r="L36" s="165">
        <v>0</v>
      </c>
      <c r="M36" s="165">
        <v>0</v>
      </c>
      <c r="N36" s="165">
        <v>0</v>
      </c>
      <c r="O36" s="318">
        <v>230000</v>
      </c>
      <c r="P36" s="223">
        <f>SUM(B36:O36)</f>
        <v>230000</v>
      </c>
    </row>
    <row r="37" spans="1:16" x14ac:dyDescent="0.25">
      <c r="A37" s="7">
        <v>38412</v>
      </c>
      <c r="B37" s="241">
        <v>0</v>
      </c>
      <c r="C37" s="165">
        <v>0</v>
      </c>
      <c r="D37" s="165">
        <v>0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0</v>
      </c>
      <c r="L37" s="165">
        <v>0</v>
      </c>
      <c r="M37" s="165">
        <v>0</v>
      </c>
      <c r="N37" s="165">
        <v>0</v>
      </c>
      <c r="O37" s="318">
        <v>695000</v>
      </c>
      <c r="P37" s="223">
        <f>SUM(B37:O37)</f>
        <v>695000</v>
      </c>
    </row>
    <row r="38" spans="1:16" x14ac:dyDescent="0.25">
      <c r="A38" s="7">
        <v>38443</v>
      </c>
      <c r="B38" s="241">
        <v>0</v>
      </c>
      <c r="C38" s="165">
        <v>0</v>
      </c>
      <c r="D38" s="165">
        <v>0</v>
      </c>
      <c r="E38" s="165">
        <v>0</v>
      </c>
      <c r="F38" s="165">
        <v>0</v>
      </c>
      <c r="G38" s="165">
        <v>0</v>
      </c>
      <c r="H38" s="165">
        <v>0</v>
      </c>
      <c r="I38" s="165">
        <v>0</v>
      </c>
      <c r="J38" s="165">
        <v>0</v>
      </c>
      <c r="K38" s="165">
        <v>0</v>
      </c>
      <c r="L38" s="165">
        <v>0</v>
      </c>
      <c r="M38" s="165">
        <v>0</v>
      </c>
      <c r="N38" s="165">
        <v>0</v>
      </c>
      <c r="O38" s="318">
        <v>965000</v>
      </c>
      <c r="P38" s="223">
        <f t="shared" ref="P38:P46" si="1">SUM(B38:O38)</f>
        <v>965000</v>
      </c>
    </row>
    <row r="39" spans="1:16" x14ac:dyDescent="0.25">
      <c r="A39" s="7">
        <v>38473</v>
      </c>
      <c r="B39" s="241">
        <v>0</v>
      </c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165">
        <v>0</v>
      </c>
      <c r="M39" s="165">
        <v>0</v>
      </c>
      <c r="N39" s="165">
        <v>0</v>
      </c>
      <c r="O39" s="318">
        <v>760000</v>
      </c>
      <c r="P39" s="223">
        <f t="shared" si="1"/>
        <v>760000</v>
      </c>
    </row>
    <row r="40" spans="1:16" x14ac:dyDescent="0.25">
      <c r="A40" s="7">
        <v>38504</v>
      </c>
      <c r="B40" s="241">
        <v>0</v>
      </c>
      <c r="C40" s="165">
        <v>0</v>
      </c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165">
        <v>0</v>
      </c>
      <c r="M40" s="165">
        <v>0</v>
      </c>
      <c r="N40" s="165">
        <v>0</v>
      </c>
      <c r="O40" s="318">
        <v>765000</v>
      </c>
      <c r="P40" s="223">
        <f t="shared" si="1"/>
        <v>765000</v>
      </c>
    </row>
    <row r="41" spans="1:16" x14ac:dyDescent="0.25">
      <c r="A41" s="7">
        <v>38534</v>
      </c>
      <c r="B41" s="241">
        <v>0</v>
      </c>
      <c r="C41" s="165">
        <v>0</v>
      </c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165">
        <v>0</v>
      </c>
      <c r="M41" s="165">
        <v>0</v>
      </c>
      <c r="N41" s="165">
        <v>0</v>
      </c>
      <c r="O41" s="318">
        <v>300000</v>
      </c>
      <c r="P41" s="223">
        <f t="shared" si="1"/>
        <v>300000</v>
      </c>
    </row>
    <row r="42" spans="1:16" x14ac:dyDescent="0.25">
      <c r="A42" s="7">
        <v>38565</v>
      </c>
      <c r="B42" s="241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165">
        <v>0</v>
      </c>
      <c r="M42" s="165">
        <v>0</v>
      </c>
      <c r="N42" s="165">
        <v>0</v>
      </c>
      <c r="O42" s="318">
        <v>790000</v>
      </c>
      <c r="P42" s="223">
        <f t="shared" si="1"/>
        <v>790000</v>
      </c>
    </row>
    <row r="43" spans="1:16" x14ac:dyDescent="0.25">
      <c r="A43" s="7">
        <v>38596</v>
      </c>
      <c r="B43" s="241">
        <v>0</v>
      </c>
      <c r="C43" s="165">
        <v>0</v>
      </c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165">
        <v>0</v>
      </c>
      <c r="M43" s="165">
        <v>0</v>
      </c>
      <c r="N43" s="165">
        <v>0</v>
      </c>
      <c r="O43" s="318">
        <v>735000</v>
      </c>
      <c r="P43" s="223">
        <f t="shared" si="1"/>
        <v>735000</v>
      </c>
    </row>
    <row r="44" spans="1:16" x14ac:dyDescent="0.25">
      <c r="A44" s="7">
        <v>38626</v>
      </c>
      <c r="B44" s="241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165">
        <v>0</v>
      </c>
      <c r="N44" s="165">
        <v>0</v>
      </c>
      <c r="O44" s="318">
        <v>340000</v>
      </c>
      <c r="P44" s="223">
        <f t="shared" si="1"/>
        <v>340000</v>
      </c>
    </row>
    <row r="45" spans="1:16" x14ac:dyDescent="0.25">
      <c r="A45" s="7">
        <v>38657</v>
      </c>
      <c r="B45" s="241">
        <v>0</v>
      </c>
      <c r="C45" s="165">
        <v>0</v>
      </c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165">
        <v>0</v>
      </c>
      <c r="M45" s="165">
        <v>0</v>
      </c>
      <c r="N45" s="165">
        <v>0</v>
      </c>
      <c r="O45" s="318">
        <v>555000</v>
      </c>
      <c r="P45" s="223">
        <f t="shared" si="1"/>
        <v>555000</v>
      </c>
    </row>
    <row r="46" spans="1:16" x14ac:dyDescent="0.25">
      <c r="A46" s="7">
        <v>38687</v>
      </c>
      <c r="B46" s="241">
        <v>0</v>
      </c>
      <c r="C46" s="165">
        <v>0</v>
      </c>
      <c r="D46" s="165">
        <v>0</v>
      </c>
      <c r="E46" s="165">
        <v>0</v>
      </c>
      <c r="F46" s="165">
        <v>0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165">
        <v>0</v>
      </c>
      <c r="M46" s="165">
        <v>0</v>
      </c>
      <c r="N46" s="165">
        <v>0</v>
      </c>
      <c r="O46" s="318">
        <v>565000</v>
      </c>
      <c r="P46" s="223">
        <f t="shared" si="1"/>
        <v>565000</v>
      </c>
    </row>
    <row r="47" spans="1:16" x14ac:dyDescent="0.25">
      <c r="A47" s="7">
        <v>38718</v>
      </c>
      <c r="B47" s="241">
        <v>0</v>
      </c>
      <c r="C47" s="165">
        <v>0</v>
      </c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165">
        <v>0</v>
      </c>
      <c r="M47" s="165">
        <v>0</v>
      </c>
      <c r="N47" s="165">
        <v>0</v>
      </c>
      <c r="O47" s="318">
        <v>395000</v>
      </c>
      <c r="P47" s="223">
        <f>SUM(B47:O47)</f>
        <v>395000</v>
      </c>
    </row>
    <row r="48" spans="1:16" x14ac:dyDescent="0.25">
      <c r="A48" s="7">
        <v>38749</v>
      </c>
      <c r="B48" s="241">
        <v>0</v>
      </c>
      <c r="C48" s="165">
        <v>0</v>
      </c>
      <c r="D48" s="165">
        <v>0</v>
      </c>
      <c r="E48" s="165">
        <v>0</v>
      </c>
      <c r="F48" s="165">
        <v>0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165">
        <v>0</v>
      </c>
      <c r="M48" s="165">
        <v>0</v>
      </c>
      <c r="N48" s="165">
        <v>0</v>
      </c>
      <c r="O48" s="318">
        <v>370000</v>
      </c>
      <c r="P48" s="223">
        <f>SUM(B48:O48)</f>
        <v>370000</v>
      </c>
    </row>
    <row r="49" spans="1:16" x14ac:dyDescent="0.25">
      <c r="A49" s="7">
        <v>38777</v>
      </c>
      <c r="B49" s="241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165">
        <v>0</v>
      </c>
      <c r="M49" s="165">
        <v>0</v>
      </c>
      <c r="N49" s="165">
        <v>0</v>
      </c>
      <c r="O49" s="318">
        <v>295000</v>
      </c>
      <c r="P49" s="223">
        <f>SUM(B49:O49)</f>
        <v>295000</v>
      </c>
    </row>
    <row r="50" spans="1:16" x14ac:dyDescent="0.25">
      <c r="A50" s="7">
        <v>38808</v>
      </c>
      <c r="B50" s="241">
        <v>0</v>
      </c>
      <c r="C50" s="165">
        <v>0</v>
      </c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165">
        <v>0</v>
      </c>
      <c r="N50" s="165">
        <v>0</v>
      </c>
      <c r="O50" s="318">
        <v>505000</v>
      </c>
      <c r="P50" s="223">
        <f>SUM(B50:O50)</f>
        <v>505000</v>
      </c>
    </row>
    <row r="51" spans="1:16" x14ac:dyDescent="0.25">
      <c r="A51" s="7">
        <v>38838</v>
      </c>
      <c r="B51" s="241">
        <v>0</v>
      </c>
      <c r="C51" s="165">
        <v>0</v>
      </c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165">
        <v>0</v>
      </c>
      <c r="N51" s="165">
        <v>0</v>
      </c>
      <c r="O51" s="318">
        <v>280000</v>
      </c>
      <c r="P51" s="223">
        <f>SUM(B51:O51)</f>
        <v>280000</v>
      </c>
    </row>
    <row r="52" spans="1:16" x14ac:dyDescent="0.25">
      <c r="A52" s="7">
        <v>38869</v>
      </c>
      <c r="B52" s="241">
        <v>0</v>
      </c>
      <c r="C52" s="165">
        <v>0</v>
      </c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165">
        <v>0</v>
      </c>
      <c r="M52" s="165">
        <v>0</v>
      </c>
      <c r="N52" s="165">
        <v>0</v>
      </c>
      <c r="O52" s="318">
        <v>500000</v>
      </c>
      <c r="P52" s="223">
        <f t="shared" ref="P52:P115" si="2">SUM(B52:O52)</f>
        <v>500000</v>
      </c>
    </row>
    <row r="53" spans="1:16" x14ac:dyDescent="0.25">
      <c r="A53" s="7">
        <v>38899</v>
      </c>
      <c r="B53" s="241">
        <v>0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165">
        <v>0</v>
      </c>
      <c r="M53" s="165">
        <v>0</v>
      </c>
      <c r="N53" s="165">
        <v>0</v>
      </c>
      <c r="O53" s="318">
        <v>300000</v>
      </c>
      <c r="P53" s="223">
        <f t="shared" si="2"/>
        <v>300000</v>
      </c>
    </row>
    <row r="54" spans="1:16" x14ac:dyDescent="0.25">
      <c r="A54" s="7">
        <v>38930</v>
      </c>
      <c r="B54" s="241">
        <v>0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0</v>
      </c>
      <c r="M54" s="165">
        <v>0</v>
      </c>
      <c r="N54" s="165">
        <v>0</v>
      </c>
      <c r="O54" s="318">
        <v>240000</v>
      </c>
      <c r="P54" s="223">
        <f t="shared" si="2"/>
        <v>240000</v>
      </c>
    </row>
    <row r="55" spans="1:16" x14ac:dyDescent="0.25">
      <c r="A55" s="7">
        <v>38961</v>
      </c>
      <c r="B55" s="241">
        <v>0</v>
      </c>
      <c r="C55" s="165">
        <v>0</v>
      </c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165">
        <v>0</v>
      </c>
      <c r="M55" s="165">
        <v>0</v>
      </c>
      <c r="N55" s="165">
        <v>0</v>
      </c>
      <c r="O55" s="318">
        <v>140000</v>
      </c>
      <c r="P55" s="223">
        <f t="shared" si="2"/>
        <v>140000</v>
      </c>
    </row>
    <row r="56" spans="1:16" x14ac:dyDescent="0.25">
      <c r="A56" s="7">
        <v>38991</v>
      </c>
      <c r="B56" s="241">
        <v>0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165">
        <v>0</v>
      </c>
      <c r="M56" s="165">
        <v>0</v>
      </c>
      <c r="N56" s="165">
        <v>0</v>
      </c>
      <c r="O56" s="318">
        <v>435000</v>
      </c>
      <c r="P56" s="223">
        <f t="shared" si="2"/>
        <v>435000</v>
      </c>
    </row>
    <row r="57" spans="1:16" x14ac:dyDescent="0.25">
      <c r="A57" s="7">
        <v>39022</v>
      </c>
      <c r="B57" s="241">
        <v>0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165">
        <v>0</v>
      </c>
      <c r="M57" s="165">
        <v>0</v>
      </c>
      <c r="N57" s="165">
        <v>0</v>
      </c>
      <c r="O57" s="318">
        <v>85000</v>
      </c>
      <c r="P57" s="223">
        <f t="shared" si="2"/>
        <v>85000</v>
      </c>
    </row>
    <row r="58" spans="1:16" x14ac:dyDescent="0.25">
      <c r="A58" s="7">
        <v>39052</v>
      </c>
      <c r="B58" s="241">
        <v>0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165">
        <v>0</v>
      </c>
      <c r="N58" s="165">
        <v>0</v>
      </c>
      <c r="O58" s="318">
        <v>485000</v>
      </c>
      <c r="P58" s="223">
        <f t="shared" si="2"/>
        <v>485000</v>
      </c>
    </row>
    <row r="59" spans="1:16" x14ac:dyDescent="0.25">
      <c r="A59" s="7">
        <v>39083</v>
      </c>
      <c r="B59" s="241">
        <v>0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J59" s="165">
        <v>0</v>
      </c>
      <c r="K59" s="165">
        <v>0</v>
      </c>
      <c r="L59" s="165">
        <v>0</v>
      </c>
      <c r="M59" s="165">
        <v>0</v>
      </c>
      <c r="N59" s="165">
        <v>0</v>
      </c>
      <c r="O59" s="318">
        <v>230000</v>
      </c>
      <c r="P59" s="223">
        <f t="shared" si="2"/>
        <v>230000</v>
      </c>
    </row>
    <row r="60" spans="1:16" x14ac:dyDescent="0.25">
      <c r="A60" s="7">
        <v>39114</v>
      </c>
      <c r="B60" s="241">
        <v>0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165">
        <v>0</v>
      </c>
      <c r="M60" s="165">
        <v>0</v>
      </c>
      <c r="N60" s="165">
        <v>0</v>
      </c>
      <c r="O60" s="318">
        <v>325000</v>
      </c>
      <c r="P60" s="223">
        <f t="shared" si="2"/>
        <v>325000</v>
      </c>
    </row>
    <row r="61" spans="1:16" x14ac:dyDescent="0.25">
      <c r="A61" s="7">
        <v>39142</v>
      </c>
      <c r="B61" s="241">
        <v>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165">
        <v>0</v>
      </c>
      <c r="N61" s="165">
        <v>0</v>
      </c>
      <c r="O61" s="318">
        <v>175000</v>
      </c>
      <c r="P61" s="223">
        <f t="shared" si="2"/>
        <v>175000</v>
      </c>
    </row>
    <row r="62" spans="1:16" x14ac:dyDescent="0.25">
      <c r="A62" s="7">
        <v>39173</v>
      </c>
      <c r="B62" s="241">
        <v>0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165">
        <v>0</v>
      </c>
      <c r="M62" s="165">
        <v>0</v>
      </c>
      <c r="N62" s="165">
        <v>0</v>
      </c>
      <c r="O62" s="318">
        <v>95000</v>
      </c>
      <c r="P62" s="223">
        <f t="shared" si="2"/>
        <v>95000</v>
      </c>
    </row>
    <row r="63" spans="1:16" x14ac:dyDescent="0.25">
      <c r="A63" s="7">
        <v>39203</v>
      </c>
      <c r="B63" s="241">
        <v>0</v>
      </c>
      <c r="C63" s="165"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v>0</v>
      </c>
      <c r="I63" s="165">
        <v>0</v>
      </c>
      <c r="J63" s="165">
        <v>0</v>
      </c>
      <c r="K63" s="165">
        <v>0</v>
      </c>
      <c r="L63" s="165">
        <v>0</v>
      </c>
      <c r="M63" s="165">
        <v>0</v>
      </c>
      <c r="N63" s="165">
        <v>0</v>
      </c>
      <c r="O63" s="318">
        <v>205000</v>
      </c>
      <c r="P63" s="223">
        <f t="shared" si="2"/>
        <v>205000</v>
      </c>
    </row>
    <row r="64" spans="1:16" x14ac:dyDescent="0.25">
      <c r="A64" s="7">
        <v>39234</v>
      </c>
      <c r="B64" s="241">
        <v>0</v>
      </c>
      <c r="C64" s="165">
        <v>0</v>
      </c>
      <c r="D64" s="165">
        <v>0</v>
      </c>
      <c r="E64" s="165">
        <v>0</v>
      </c>
      <c r="F64" s="165">
        <v>0</v>
      </c>
      <c r="G64" s="165">
        <v>0</v>
      </c>
      <c r="H64" s="165">
        <v>0</v>
      </c>
      <c r="I64" s="165">
        <v>0</v>
      </c>
      <c r="J64" s="165">
        <v>0</v>
      </c>
      <c r="K64" s="165">
        <v>0</v>
      </c>
      <c r="L64" s="165">
        <v>0</v>
      </c>
      <c r="M64" s="165">
        <v>0</v>
      </c>
      <c r="N64" s="165">
        <v>0</v>
      </c>
      <c r="O64" s="318">
        <v>255000</v>
      </c>
      <c r="P64" s="223">
        <f t="shared" si="2"/>
        <v>255000</v>
      </c>
    </row>
    <row r="65" spans="1:16" x14ac:dyDescent="0.25">
      <c r="A65" s="7">
        <v>39264</v>
      </c>
      <c r="B65" s="241">
        <v>0</v>
      </c>
      <c r="C65" s="165">
        <v>0</v>
      </c>
      <c r="D65" s="165">
        <v>0</v>
      </c>
      <c r="E65" s="165">
        <v>0</v>
      </c>
      <c r="F65" s="165">
        <v>0</v>
      </c>
      <c r="G65" s="165">
        <v>0</v>
      </c>
      <c r="H65" s="165">
        <v>0</v>
      </c>
      <c r="I65" s="165">
        <v>0</v>
      </c>
      <c r="J65" s="165">
        <v>0</v>
      </c>
      <c r="K65" s="165">
        <v>0</v>
      </c>
      <c r="L65" s="165">
        <v>0</v>
      </c>
      <c r="M65" s="165">
        <v>0</v>
      </c>
      <c r="N65" s="165">
        <v>0</v>
      </c>
      <c r="O65" s="318">
        <v>300000</v>
      </c>
      <c r="P65" s="223">
        <f>SUM(B65:O65)</f>
        <v>300000</v>
      </c>
    </row>
    <row r="66" spans="1:16" x14ac:dyDescent="0.25">
      <c r="A66" s="7">
        <v>39295</v>
      </c>
      <c r="B66" s="241">
        <v>0</v>
      </c>
      <c r="C66" s="165">
        <v>0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5">
        <v>0</v>
      </c>
      <c r="J66" s="165">
        <v>0</v>
      </c>
      <c r="K66" s="165">
        <v>0</v>
      </c>
      <c r="L66" s="165">
        <v>0</v>
      </c>
      <c r="M66" s="165">
        <v>0</v>
      </c>
      <c r="N66" s="165">
        <v>0</v>
      </c>
      <c r="O66" s="318">
        <v>290000</v>
      </c>
      <c r="P66" s="223">
        <f>SUM(B66:O66)</f>
        <v>290000</v>
      </c>
    </row>
    <row r="67" spans="1:16" x14ac:dyDescent="0.25">
      <c r="A67" s="7">
        <v>39326</v>
      </c>
      <c r="B67" s="241">
        <v>0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5">
        <v>0</v>
      </c>
      <c r="J67" s="165">
        <v>0</v>
      </c>
      <c r="K67" s="165">
        <v>0</v>
      </c>
      <c r="L67" s="165">
        <v>0</v>
      </c>
      <c r="M67" s="165">
        <v>0</v>
      </c>
      <c r="N67" s="165">
        <v>0</v>
      </c>
      <c r="O67" s="318">
        <v>75000</v>
      </c>
      <c r="P67" s="223">
        <f t="shared" si="2"/>
        <v>75000</v>
      </c>
    </row>
    <row r="68" spans="1:16" x14ac:dyDescent="0.25">
      <c r="A68" s="8">
        <v>39356</v>
      </c>
      <c r="B68" s="241">
        <v>0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5">
        <v>0</v>
      </c>
      <c r="I68" s="165">
        <v>0</v>
      </c>
      <c r="J68" s="165">
        <v>0</v>
      </c>
      <c r="K68" s="165">
        <v>0</v>
      </c>
      <c r="L68" s="165">
        <v>0</v>
      </c>
      <c r="M68" s="165">
        <v>0</v>
      </c>
      <c r="N68" s="165">
        <v>0</v>
      </c>
      <c r="O68" s="318">
        <v>475000</v>
      </c>
      <c r="P68" s="223">
        <f t="shared" si="2"/>
        <v>475000</v>
      </c>
    </row>
    <row r="69" spans="1:16" x14ac:dyDescent="0.25">
      <c r="A69" s="7">
        <v>39387</v>
      </c>
      <c r="B69" s="241">
        <v>0</v>
      </c>
      <c r="C69" s="165">
        <v>0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5">
        <v>0</v>
      </c>
      <c r="J69" s="165">
        <v>0</v>
      </c>
      <c r="K69" s="165">
        <v>0</v>
      </c>
      <c r="L69" s="165">
        <v>0</v>
      </c>
      <c r="M69" s="165">
        <v>0</v>
      </c>
      <c r="N69" s="165">
        <v>0</v>
      </c>
      <c r="O69" s="318">
        <v>90000</v>
      </c>
      <c r="P69" s="223">
        <f t="shared" si="2"/>
        <v>90000</v>
      </c>
    </row>
    <row r="70" spans="1:16" x14ac:dyDescent="0.25">
      <c r="A70" s="8">
        <v>39417</v>
      </c>
      <c r="B70" s="241">
        <v>0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5">
        <v>0</v>
      </c>
      <c r="J70" s="165">
        <v>0</v>
      </c>
      <c r="K70" s="165">
        <v>0</v>
      </c>
      <c r="L70" s="165">
        <v>0</v>
      </c>
      <c r="M70" s="165">
        <v>0</v>
      </c>
      <c r="N70" s="165">
        <v>0</v>
      </c>
      <c r="O70" s="318">
        <v>260000</v>
      </c>
      <c r="P70" s="223">
        <f t="shared" si="2"/>
        <v>260000</v>
      </c>
    </row>
    <row r="71" spans="1:16" x14ac:dyDescent="0.25">
      <c r="A71" s="8">
        <v>39448</v>
      </c>
      <c r="B71" s="241">
        <v>0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5">
        <v>0</v>
      </c>
      <c r="J71" s="165">
        <v>0</v>
      </c>
      <c r="K71" s="165">
        <v>0</v>
      </c>
      <c r="L71" s="165">
        <v>0</v>
      </c>
      <c r="M71" s="165">
        <v>0</v>
      </c>
      <c r="N71" s="165">
        <v>0</v>
      </c>
      <c r="O71" s="318">
        <v>200000</v>
      </c>
      <c r="P71" s="223">
        <f t="shared" si="2"/>
        <v>200000</v>
      </c>
    </row>
    <row r="72" spans="1:16" x14ac:dyDescent="0.25">
      <c r="A72" s="8">
        <v>39479</v>
      </c>
      <c r="B72" s="241">
        <v>0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5">
        <v>0</v>
      </c>
      <c r="J72" s="165">
        <v>0</v>
      </c>
      <c r="K72" s="165">
        <v>0</v>
      </c>
      <c r="L72" s="165">
        <v>0</v>
      </c>
      <c r="M72" s="165">
        <v>0</v>
      </c>
      <c r="N72" s="165">
        <v>0</v>
      </c>
      <c r="O72" s="318">
        <v>85000</v>
      </c>
      <c r="P72" s="223">
        <f t="shared" si="2"/>
        <v>85000</v>
      </c>
    </row>
    <row r="73" spans="1:16" x14ac:dyDescent="0.25">
      <c r="A73" s="8">
        <v>39508</v>
      </c>
      <c r="B73" s="241">
        <v>0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5">
        <v>0</v>
      </c>
      <c r="J73" s="165">
        <v>0</v>
      </c>
      <c r="K73" s="165">
        <v>0</v>
      </c>
      <c r="L73" s="165">
        <v>0</v>
      </c>
      <c r="M73" s="165">
        <v>0</v>
      </c>
      <c r="N73" s="165">
        <v>0</v>
      </c>
      <c r="O73" s="318">
        <v>145000</v>
      </c>
      <c r="P73" s="223">
        <f t="shared" si="2"/>
        <v>145000</v>
      </c>
    </row>
    <row r="74" spans="1:16" x14ac:dyDescent="0.25">
      <c r="A74" s="8">
        <v>39539</v>
      </c>
      <c r="B74" s="241">
        <v>0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5">
        <v>0</v>
      </c>
      <c r="J74" s="165">
        <v>0</v>
      </c>
      <c r="K74" s="165">
        <v>0</v>
      </c>
      <c r="L74" s="165">
        <v>0</v>
      </c>
      <c r="M74" s="165">
        <v>0</v>
      </c>
      <c r="N74" s="165">
        <v>0</v>
      </c>
      <c r="O74" s="318">
        <v>95000</v>
      </c>
      <c r="P74" s="223">
        <f t="shared" si="2"/>
        <v>95000</v>
      </c>
    </row>
    <row r="75" spans="1:16" x14ac:dyDescent="0.25">
      <c r="A75" s="8">
        <v>39569</v>
      </c>
      <c r="B75" s="241">
        <v>0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5">
        <v>0</v>
      </c>
      <c r="J75" s="165">
        <v>0</v>
      </c>
      <c r="K75" s="165">
        <v>0</v>
      </c>
      <c r="L75" s="165">
        <v>0</v>
      </c>
      <c r="M75" s="165">
        <v>0</v>
      </c>
      <c r="N75" s="165">
        <v>0</v>
      </c>
      <c r="O75" s="318">
        <v>55000</v>
      </c>
      <c r="P75" s="223">
        <f t="shared" si="2"/>
        <v>55000</v>
      </c>
    </row>
    <row r="76" spans="1:16" x14ac:dyDescent="0.25">
      <c r="A76" s="8">
        <v>39600</v>
      </c>
      <c r="B76" s="241">
        <v>0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165">
        <v>0</v>
      </c>
      <c r="M76" s="165">
        <v>0</v>
      </c>
      <c r="N76" s="165">
        <v>0</v>
      </c>
      <c r="O76" s="318">
        <v>365000</v>
      </c>
      <c r="P76" s="223">
        <f t="shared" si="2"/>
        <v>365000</v>
      </c>
    </row>
    <row r="77" spans="1:16" x14ac:dyDescent="0.25">
      <c r="A77" s="8">
        <v>39630</v>
      </c>
      <c r="B77" s="241">
        <v>0</v>
      </c>
      <c r="C77" s="165">
        <v>0</v>
      </c>
      <c r="D77" s="241">
        <v>0</v>
      </c>
      <c r="E77" s="165">
        <v>0</v>
      </c>
      <c r="F77" s="241">
        <v>0</v>
      </c>
      <c r="G77" s="165">
        <v>0</v>
      </c>
      <c r="H77" s="241">
        <v>0</v>
      </c>
      <c r="I77" s="165">
        <v>0</v>
      </c>
      <c r="J77" s="241">
        <v>0</v>
      </c>
      <c r="K77" s="165">
        <v>0</v>
      </c>
      <c r="L77" s="241">
        <v>0</v>
      </c>
      <c r="M77" s="165">
        <v>0</v>
      </c>
      <c r="N77" s="241">
        <v>0</v>
      </c>
      <c r="O77" s="318">
        <v>140000</v>
      </c>
      <c r="P77" s="223">
        <f t="shared" si="2"/>
        <v>140000</v>
      </c>
    </row>
    <row r="78" spans="1:16" x14ac:dyDescent="0.25">
      <c r="A78" s="8">
        <v>39661</v>
      </c>
      <c r="B78" s="241">
        <v>0</v>
      </c>
      <c r="C78" s="165">
        <v>0</v>
      </c>
      <c r="D78" s="165">
        <v>0</v>
      </c>
      <c r="E78" s="165">
        <v>0</v>
      </c>
      <c r="F78" s="165">
        <v>0</v>
      </c>
      <c r="G78" s="165">
        <v>0</v>
      </c>
      <c r="H78" s="165">
        <v>0</v>
      </c>
      <c r="I78" s="165">
        <v>0</v>
      </c>
      <c r="J78" s="165">
        <v>0</v>
      </c>
      <c r="K78" s="165">
        <v>0</v>
      </c>
      <c r="L78" s="165">
        <v>0</v>
      </c>
      <c r="M78" s="165">
        <v>0</v>
      </c>
      <c r="N78" s="165">
        <v>0</v>
      </c>
      <c r="O78" s="318">
        <v>85000</v>
      </c>
      <c r="P78" s="223">
        <f t="shared" si="2"/>
        <v>85000</v>
      </c>
    </row>
    <row r="79" spans="1:16" x14ac:dyDescent="0.25">
      <c r="A79" s="8">
        <v>39692</v>
      </c>
      <c r="B79" s="241">
        <v>0</v>
      </c>
      <c r="C79" s="165">
        <v>0</v>
      </c>
      <c r="D79" s="241">
        <v>0</v>
      </c>
      <c r="E79" s="165">
        <v>0</v>
      </c>
      <c r="F79" s="241">
        <v>0</v>
      </c>
      <c r="G79" s="165">
        <v>0</v>
      </c>
      <c r="H79" s="241">
        <v>0</v>
      </c>
      <c r="I79" s="165">
        <v>0</v>
      </c>
      <c r="J79" s="241">
        <v>0</v>
      </c>
      <c r="K79" s="165">
        <v>0</v>
      </c>
      <c r="L79" s="241">
        <v>0</v>
      </c>
      <c r="M79" s="165">
        <v>0</v>
      </c>
      <c r="N79" s="241">
        <v>0</v>
      </c>
      <c r="O79" s="318">
        <v>150000</v>
      </c>
      <c r="P79" s="223">
        <f t="shared" si="2"/>
        <v>150000</v>
      </c>
    </row>
    <row r="80" spans="1:16" x14ac:dyDescent="0.25">
      <c r="A80" s="8">
        <v>39722</v>
      </c>
      <c r="B80" s="241">
        <v>0</v>
      </c>
      <c r="C80" s="165">
        <v>0</v>
      </c>
      <c r="D80" s="165">
        <v>0</v>
      </c>
      <c r="E80" s="165">
        <v>0</v>
      </c>
      <c r="F80" s="165">
        <v>0</v>
      </c>
      <c r="G80" s="165">
        <v>0</v>
      </c>
      <c r="H80" s="165">
        <v>0</v>
      </c>
      <c r="I80" s="165">
        <v>0</v>
      </c>
      <c r="J80" s="165">
        <v>0</v>
      </c>
      <c r="K80" s="165">
        <v>0</v>
      </c>
      <c r="L80" s="165">
        <v>0</v>
      </c>
      <c r="M80" s="165">
        <v>0</v>
      </c>
      <c r="N80" s="165">
        <v>0</v>
      </c>
      <c r="O80" s="318">
        <v>290000</v>
      </c>
      <c r="P80" s="223">
        <f t="shared" si="2"/>
        <v>290000</v>
      </c>
    </row>
    <row r="81" spans="1:16" x14ac:dyDescent="0.25">
      <c r="A81" s="8">
        <v>39753</v>
      </c>
      <c r="B81" s="241">
        <v>0</v>
      </c>
      <c r="C81" s="165">
        <v>0</v>
      </c>
      <c r="D81" s="165">
        <v>0</v>
      </c>
      <c r="E81" s="165">
        <v>0</v>
      </c>
      <c r="F81" s="165">
        <v>0</v>
      </c>
      <c r="G81" s="165">
        <v>0</v>
      </c>
      <c r="H81" s="165">
        <v>0</v>
      </c>
      <c r="I81" s="165">
        <v>0</v>
      </c>
      <c r="J81" s="165">
        <v>0</v>
      </c>
      <c r="K81" s="165">
        <v>0</v>
      </c>
      <c r="L81" s="165">
        <v>0</v>
      </c>
      <c r="M81" s="165">
        <v>0</v>
      </c>
      <c r="N81" s="165">
        <v>0</v>
      </c>
      <c r="O81" s="318">
        <v>65000</v>
      </c>
      <c r="P81" s="223">
        <f t="shared" si="2"/>
        <v>65000</v>
      </c>
    </row>
    <row r="82" spans="1:16" x14ac:dyDescent="0.25">
      <c r="A82" s="8">
        <v>39783</v>
      </c>
      <c r="B82" s="241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318">
        <v>295000</v>
      </c>
      <c r="P82" s="223">
        <f t="shared" si="2"/>
        <v>295000</v>
      </c>
    </row>
    <row r="83" spans="1:16" x14ac:dyDescent="0.25">
      <c r="A83" s="8">
        <v>39814</v>
      </c>
      <c r="B83" s="241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318">
        <v>135000</v>
      </c>
      <c r="P83" s="223">
        <f t="shared" si="2"/>
        <v>135000</v>
      </c>
    </row>
    <row r="84" spans="1:16" x14ac:dyDescent="0.25">
      <c r="A84" s="8">
        <v>39845</v>
      </c>
      <c r="B84" s="241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318">
        <v>60000</v>
      </c>
      <c r="P84" s="223">
        <f t="shared" si="2"/>
        <v>60000</v>
      </c>
    </row>
    <row r="85" spans="1:16" x14ac:dyDescent="0.25">
      <c r="A85" s="8">
        <v>39873</v>
      </c>
      <c r="B85" s="241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318">
        <v>450000</v>
      </c>
      <c r="P85" s="223">
        <f t="shared" si="2"/>
        <v>450000</v>
      </c>
    </row>
    <row r="86" spans="1:16" x14ac:dyDescent="0.25">
      <c r="A86" s="8">
        <v>39904</v>
      </c>
      <c r="B86" s="241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318">
        <v>75000</v>
      </c>
      <c r="P86" s="223">
        <f t="shared" si="2"/>
        <v>75000</v>
      </c>
    </row>
    <row r="87" spans="1:16" x14ac:dyDescent="0.25">
      <c r="A87" s="8">
        <v>39934</v>
      </c>
      <c r="B87" s="241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318">
        <v>115000</v>
      </c>
      <c r="P87" s="223">
        <f t="shared" si="2"/>
        <v>115000</v>
      </c>
    </row>
    <row r="88" spans="1:16" x14ac:dyDescent="0.25">
      <c r="A88" s="8">
        <v>39965</v>
      </c>
      <c r="B88" s="241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318">
        <v>290000</v>
      </c>
      <c r="P88" s="223">
        <f t="shared" si="2"/>
        <v>290000</v>
      </c>
    </row>
    <row r="89" spans="1:16" x14ac:dyDescent="0.25">
      <c r="A89" s="8">
        <v>39995</v>
      </c>
      <c r="B89" s="241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318">
        <v>345000</v>
      </c>
      <c r="P89" s="223">
        <f t="shared" si="2"/>
        <v>345000</v>
      </c>
    </row>
    <row r="90" spans="1:16" x14ac:dyDescent="0.25">
      <c r="A90" s="8">
        <v>40026</v>
      </c>
      <c r="B90" s="241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318">
        <v>275000</v>
      </c>
      <c r="P90" s="223">
        <f t="shared" si="2"/>
        <v>275000</v>
      </c>
    </row>
    <row r="91" spans="1:16" x14ac:dyDescent="0.25">
      <c r="A91" s="8">
        <v>40057</v>
      </c>
      <c r="B91" s="241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318">
        <v>65000</v>
      </c>
      <c r="P91" s="223">
        <f t="shared" si="2"/>
        <v>65000</v>
      </c>
    </row>
    <row r="92" spans="1:16" x14ac:dyDescent="0.25">
      <c r="A92" s="8">
        <v>40087</v>
      </c>
      <c r="B92" s="241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318">
        <v>335000</v>
      </c>
      <c r="P92" s="223">
        <f t="shared" si="2"/>
        <v>335000</v>
      </c>
    </row>
    <row r="93" spans="1:16" x14ac:dyDescent="0.25">
      <c r="A93" s="8">
        <v>40118</v>
      </c>
      <c r="B93" s="241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318">
        <v>165000</v>
      </c>
      <c r="P93" s="223">
        <f t="shared" si="2"/>
        <v>165000</v>
      </c>
    </row>
    <row r="94" spans="1:16" x14ac:dyDescent="0.25">
      <c r="A94" s="8">
        <v>40148</v>
      </c>
      <c r="B94" s="241"/>
      <c r="C94" s="165"/>
      <c r="D94" s="165"/>
      <c r="E94" s="165"/>
      <c r="F94" s="165"/>
      <c r="G94" s="165"/>
      <c r="H94" s="165"/>
      <c r="I94" s="165"/>
      <c r="J94" s="165"/>
      <c r="K94" s="165"/>
      <c r="L94" s="165">
        <v>0</v>
      </c>
      <c r="M94" s="165"/>
      <c r="N94" s="165"/>
      <c r="O94" s="318">
        <v>230000</v>
      </c>
      <c r="P94" s="223">
        <f t="shared" si="2"/>
        <v>230000</v>
      </c>
    </row>
    <row r="95" spans="1:16" x14ac:dyDescent="0.25">
      <c r="A95" s="8">
        <v>40179</v>
      </c>
      <c r="B95" s="241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318">
        <v>100000</v>
      </c>
      <c r="P95" s="223">
        <f t="shared" si="2"/>
        <v>100000</v>
      </c>
    </row>
    <row r="96" spans="1:16" x14ac:dyDescent="0.25">
      <c r="A96" s="8">
        <v>40210</v>
      </c>
      <c r="B96" s="241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318">
        <v>150000</v>
      </c>
      <c r="P96" s="223">
        <f t="shared" si="2"/>
        <v>150000</v>
      </c>
    </row>
    <row r="97" spans="1:16" x14ac:dyDescent="0.25">
      <c r="A97" s="8">
        <v>40238</v>
      </c>
      <c r="B97" s="241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318">
        <v>280000</v>
      </c>
      <c r="P97" s="223">
        <f t="shared" si="2"/>
        <v>280000</v>
      </c>
    </row>
    <row r="98" spans="1:16" x14ac:dyDescent="0.25">
      <c r="A98" s="8">
        <v>40269</v>
      </c>
      <c r="B98" s="241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318">
        <v>230000</v>
      </c>
      <c r="P98" s="223">
        <f t="shared" si="2"/>
        <v>230000</v>
      </c>
    </row>
    <row r="99" spans="1:16" x14ac:dyDescent="0.25">
      <c r="A99" s="8">
        <v>40299</v>
      </c>
      <c r="B99" s="241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318">
        <v>90000</v>
      </c>
      <c r="P99" s="223">
        <f t="shared" si="2"/>
        <v>90000</v>
      </c>
    </row>
    <row r="100" spans="1:16" x14ac:dyDescent="0.25">
      <c r="A100" s="8">
        <v>40330</v>
      </c>
      <c r="B100" s="241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318">
        <v>255000</v>
      </c>
      <c r="P100" s="223">
        <f t="shared" si="2"/>
        <v>255000</v>
      </c>
    </row>
    <row r="101" spans="1:16" x14ac:dyDescent="0.25">
      <c r="A101" s="8">
        <v>40391</v>
      </c>
      <c r="B101" s="241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318">
        <v>180000</v>
      </c>
      <c r="P101" s="223">
        <f t="shared" si="2"/>
        <v>180000</v>
      </c>
    </row>
    <row r="102" spans="1:16" x14ac:dyDescent="0.25">
      <c r="A102" s="6">
        <v>40422</v>
      </c>
      <c r="B102" s="241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318">
        <v>60000</v>
      </c>
      <c r="P102" s="223">
        <f t="shared" si="2"/>
        <v>60000</v>
      </c>
    </row>
    <row r="103" spans="1:16" x14ac:dyDescent="0.25">
      <c r="A103" s="6">
        <v>40452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318">
        <v>130000</v>
      </c>
      <c r="P103" s="223">
        <f t="shared" si="2"/>
        <v>130000</v>
      </c>
    </row>
    <row r="104" spans="1:16" x14ac:dyDescent="0.25">
      <c r="A104" s="6">
        <v>40483</v>
      </c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318">
        <v>40000</v>
      </c>
      <c r="P104" s="223">
        <f t="shared" si="2"/>
        <v>40000</v>
      </c>
    </row>
    <row r="105" spans="1:16" x14ac:dyDescent="0.25">
      <c r="A105" s="6">
        <v>40513</v>
      </c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318">
        <v>170000</v>
      </c>
      <c r="P105" s="223">
        <f t="shared" si="2"/>
        <v>170000</v>
      </c>
    </row>
    <row r="106" spans="1:16" x14ac:dyDescent="0.25">
      <c r="A106" s="6">
        <v>40544</v>
      </c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318">
        <v>155000</v>
      </c>
      <c r="P106" s="223">
        <f t="shared" si="2"/>
        <v>155000</v>
      </c>
    </row>
    <row r="107" spans="1:16" x14ac:dyDescent="0.25">
      <c r="A107" s="6">
        <v>40575</v>
      </c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318">
        <v>500000</v>
      </c>
      <c r="P107" s="223">
        <f t="shared" si="2"/>
        <v>500000</v>
      </c>
    </row>
    <row r="108" spans="1:16" x14ac:dyDescent="0.25">
      <c r="A108" s="6">
        <v>40603</v>
      </c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318">
        <v>250000</v>
      </c>
      <c r="P108" s="223">
        <f t="shared" si="2"/>
        <v>250000</v>
      </c>
    </row>
    <row r="109" spans="1:16" x14ac:dyDescent="0.25">
      <c r="A109" s="6">
        <v>40634</v>
      </c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318">
        <v>140000</v>
      </c>
      <c r="P109" s="223">
        <f t="shared" si="2"/>
        <v>140000</v>
      </c>
    </row>
    <row r="110" spans="1:16" x14ac:dyDescent="0.25">
      <c r="A110" s="6">
        <v>40664</v>
      </c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318">
        <v>90000</v>
      </c>
      <c r="P110" s="223">
        <f t="shared" si="2"/>
        <v>90000</v>
      </c>
    </row>
    <row r="111" spans="1:16" x14ac:dyDescent="0.25">
      <c r="A111" s="6">
        <v>40695</v>
      </c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318">
        <v>130000</v>
      </c>
      <c r="P111" s="223">
        <f t="shared" si="2"/>
        <v>130000</v>
      </c>
    </row>
    <row r="112" spans="1:16" x14ac:dyDescent="0.25">
      <c r="A112" s="6">
        <v>40756</v>
      </c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318">
        <v>70000</v>
      </c>
      <c r="P112" s="223">
        <f t="shared" si="2"/>
        <v>70000</v>
      </c>
    </row>
    <row r="113" spans="1:16" x14ac:dyDescent="0.25">
      <c r="A113" s="6">
        <v>40787</v>
      </c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318">
        <v>170000</v>
      </c>
      <c r="P113" s="223">
        <f t="shared" si="2"/>
        <v>170000</v>
      </c>
    </row>
    <row r="114" spans="1:16" x14ac:dyDescent="0.25">
      <c r="A114" s="6">
        <v>40878</v>
      </c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318">
        <v>225000</v>
      </c>
      <c r="P114" s="223">
        <f t="shared" si="2"/>
        <v>225000</v>
      </c>
    </row>
    <row r="115" spans="1:16" x14ac:dyDescent="0.25">
      <c r="A115" s="6">
        <v>40909</v>
      </c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318">
        <v>75000</v>
      </c>
      <c r="P115" s="223">
        <f t="shared" si="2"/>
        <v>75000</v>
      </c>
    </row>
    <row r="116" spans="1:16" x14ac:dyDescent="0.25">
      <c r="A116" s="6">
        <v>40940</v>
      </c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318">
        <v>155000</v>
      </c>
      <c r="P116" s="223">
        <f t="shared" ref="P116:P127" si="3">SUM(B116:O116)</f>
        <v>155000</v>
      </c>
    </row>
    <row r="117" spans="1:16" x14ac:dyDescent="0.25">
      <c r="A117" s="6">
        <v>40969</v>
      </c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318">
        <v>110000</v>
      </c>
      <c r="P117" s="223">
        <f t="shared" si="3"/>
        <v>110000</v>
      </c>
    </row>
    <row r="118" spans="1:16" x14ac:dyDescent="0.25">
      <c r="A118" s="6">
        <v>41000</v>
      </c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318">
        <v>35000</v>
      </c>
      <c r="P118" s="223">
        <f t="shared" si="3"/>
        <v>35000</v>
      </c>
    </row>
    <row r="119" spans="1:16" x14ac:dyDescent="0.25">
      <c r="A119" s="6">
        <v>41030</v>
      </c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318">
        <v>225000</v>
      </c>
      <c r="P119" s="223">
        <f t="shared" si="3"/>
        <v>225000</v>
      </c>
    </row>
    <row r="120" spans="1:16" x14ac:dyDescent="0.25">
      <c r="A120" s="6">
        <v>41061</v>
      </c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318">
        <v>180000</v>
      </c>
      <c r="P120" s="223">
        <f t="shared" si="3"/>
        <v>180000</v>
      </c>
    </row>
    <row r="121" spans="1:16" x14ac:dyDescent="0.25">
      <c r="A121" s="6">
        <v>41091</v>
      </c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318">
        <v>60000</v>
      </c>
      <c r="P121" s="223">
        <f t="shared" si="3"/>
        <v>60000</v>
      </c>
    </row>
    <row r="122" spans="1:16" x14ac:dyDescent="0.25">
      <c r="A122" s="6">
        <v>41183</v>
      </c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318">
        <v>25000</v>
      </c>
      <c r="P122" s="223">
        <f t="shared" si="3"/>
        <v>25000</v>
      </c>
    </row>
    <row r="123" spans="1:16" x14ac:dyDescent="0.25">
      <c r="A123" s="6">
        <v>41244</v>
      </c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318">
        <v>205000</v>
      </c>
      <c r="P123" s="223">
        <f t="shared" si="3"/>
        <v>205000</v>
      </c>
    </row>
    <row r="124" spans="1:16" x14ac:dyDescent="0.25">
      <c r="A124" s="6">
        <v>41275</v>
      </c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318">
        <v>55000</v>
      </c>
      <c r="P124" s="223">
        <f t="shared" si="3"/>
        <v>55000</v>
      </c>
    </row>
    <row r="125" spans="1:16" x14ac:dyDescent="0.25">
      <c r="A125" s="6">
        <v>41306</v>
      </c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318">
        <v>50000</v>
      </c>
      <c r="P125" s="223">
        <f t="shared" si="3"/>
        <v>50000</v>
      </c>
    </row>
    <row r="126" spans="1:16" x14ac:dyDescent="0.25">
      <c r="A126" s="6">
        <v>41365</v>
      </c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318">
        <v>260000</v>
      </c>
      <c r="P126" s="223">
        <f t="shared" si="3"/>
        <v>260000</v>
      </c>
    </row>
    <row r="127" spans="1:16" x14ac:dyDescent="0.25">
      <c r="A127" s="6">
        <v>41395</v>
      </c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318">
        <v>95000</v>
      </c>
      <c r="P127" s="223">
        <f t="shared" si="3"/>
        <v>95000</v>
      </c>
    </row>
    <row r="128" spans="1:16" x14ac:dyDescent="0.25">
      <c r="A128" s="6">
        <v>41426</v>
      </c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318">
        <v>125000</v>
      </c>
      <c r="P128" s="223">
        <f>SUM(B128:O128)</f>
        <v>125000</v>
      </c>
    </row>
    <row r="129" spans="1:18" x14ac:dyDescent="0.25">
      <c r="A129" s="6">
        <v>41452</v>
      </c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318">
        <v>4450000</v>
      </c>
      <c r="P129" s="223">
        <f>SUM(B129:O129)</f>
        <v>4450000</v>
      </c>
    </row>
    <row r="130" spans="1:18" ht="6.75" customHeight="1" x14ac:dyDescent="0.25">
      <c r="A130" s="6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318"/>
      <c r="P130" s="223"/>
    </row>
    <row r="131" spans="1:18" x14ac:dyDescent="0.25">
      <c r="A131" s="4" t="s">
        <v>9</v>
      </c>
      <c r="B131" s="165">
        <f t="shared" ref="B131:N131" si="4">SUM(B10:B102)</f>
        <v>465000</v>
      </c>
      <c r="C131" s="165">
        <f t="shared" si="4"/>
        <v>505000</v>
      </c>
      <c r="D131" s="165">
        <f t="shared" si="4"/>
        <v>540000</v>
      </c>
      <c r="E131" s="165">
        <f t="shared" si="4"/>
        <v>580000</v>
      </c>
      <c r="F131" s="165">
        <f t="shared" si="4"/>
        <v>635000</v>
      </c>
      <c r="G131" s="165">
        <f t="shared" si="4"/>
        <v>685000</v>
      </c>
      <c r="H131" s="165">
        <f t="shared" si="4"/>
        <v>735000</v>
      </c>
      <c r="I131" s="165">
        <f t="shared" si="4"/>
        <v>790000</v>
      </c>
      <c r="J131" s="165">
        <f t="shared" si="4"/>
        <v>850000</v>
      </c>
      <c r="K131" s="165">
        <f t="shared" si="4"/>
        <v>110000</v>
      </c>
      <c r="L131" s="165">
        <f t="shared" si="4"/>
        <v>825000</v>
      </c>
      <c r="M131" s="165">
        <f t="shared" si="4"/>
        <v>1060000</v>
      </c>
      <c r="N131" s="165">
        <f t="shared" si="4"/>
        <v>17275000</v>
      </c>
      <c r="O131" s="318">
        <f>SUM(O10:O130)</f>
        <v>29715000</v>
      </c>
      <c r="P131" s="318">
        <f>SUM(P10:P130)</f>
        <v>54770000</v>
      </c>
    </row>
    <row r="132" spans="1:18" x14ac:dyDescent="0.25">
      <c r="B132" s="241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318"/>
      <c r="P132" s="223"/>
    </row>
    <row r="133" spans="1:18" x14ac:dyDescent="0.25">
      <c r="A133" s="4" t="s">
        <v>10</v>
      </c>
      <c r="B133" s="165">
        <f t="shared" ref="B133:P133" si="5">B6-B131</f>
        <v>0</v>
      </c>
      <c r="C133" s="165">
        <f t="shared" si="5"/>
        <v>0</v>
      </c>
      <c r="D133" s="165">
        <f t="shared" si="5"/>
        <v>0</v>
      </c>
      <c r="E133" s="165">
        <f t="shared" si="5"/>
        <v>0</v>
      </c>
      <c r="F133" s="165">
        <f t="shared" si="5"/>
        <v>0</v>
      </c>
      <c r="G133" s="165">
        <f t="shared" si="5"/>
        <v>0</v>
      </c>
      <c r="H133" s="165">
        <f t="shared" si="5"/>
        <v>0</v>
      </c>
      <c r="I133" s="165">
        <f t="shared" si="5"/>
        <v>0</v>
      </c>
      <c r="J133" s="165">
        <f t="shared" si="5"/>
        <v>0</v>
      </c>
      <c r="K133" s="165">
        <f t="shared" si="5"/>
        <v>0</v>
      </c>
      <c r="L133" s="165">
        <f t="shared" si="5"/>
        <v>0</v>
      </c>
      <c r="M133" s="165">
        <f t="shared" si="5"/>
        <v>0</v>
      </c>
      <c r="N133" s="165">
        <f t="shared" si="5"/>
        <v>0</v>
      </c>
      <c r="O133" s="318">
        <f t="shared" si="5"/>
        <v>0</v>
      </c>
      <c r="P133" s="223">
        <f t="shared" si="5"/>
        <v>0</v>
      </c>
      <c r="Q133" s="173"/>
      <c r="R133" s="173"/>
    </row>
    <row r="134" spans="1:18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223"/>
      <c r="P134" s="223"/>
    </row>
    <row r="135" spans="1:18" x14ac:dyDescent="0.25">
      <c r="B135" s="35" t="s">
        <v>938</v>
      </c>
      <c r="C135" s="165">
        <f>SUM(B133:M133)</f>
        <v>0</v>
      </c>
      <c r="D135" s="124"/>
      <c r="E135" s="124"/>
      <c r="F135" s="124"/>
      <c r="G135" s="124"/>
      <c r="H135" s="124"/>
      <c r="I135" s="124"/>
      <c r="J135" s="124"/>
      <c r="K135" s="124"/>
      <c r="L135" s="124"/>
      <c r="O135" s="319" t="s">
        <v>939</v>
      </c>
      <c r="P135" s="223">
        <f>SUM(N133:O133)</f>
        <v>0</v>
      </c>
    </row>
    <row r="136" spans="1:18" x14ac:dyDescent="0.25"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</row>
    <row r="137" spans="1:18" x14ac:dyDescent="0.25">
      <c r="A137" s="161"/>
      <c r="B137" s="177"/>
      <c r="C137" s="25"/>
      <c r="D137" s="23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</row>
    <row r="138" spans="1:18" x14ac:dyDescent="0.25">
      <c r="A138" s="23"/>
      <c r="B138" s="22"/>
      <c r="C138" s="25"/>
      <c r="D138" s="23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</row>
    <row r="139" spans="1:18" x14ac:dyDescent="0.25">
      <c r="A139" s="23"/>
      <c r="B139" s="252"/>
      <c r="C139" s="253"/>
      <c r="D139" s="23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</row>
    <row r="140" spans="1:18" s="124" customFormat="1" x14ac:dyDescent="0.25">
      <c r="A140" s="50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</row>
    <row r="141" spans="1:18" x14ac:dyDescent="0.25">
      <c r="A141" s="23"/>
      <c r="B141" s="22"/>
      <c r="C141" s="25"/>
      <c r="D141" s="23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173"/>
    </row>
    <row r="142" spans="1:18" x14ac:dyDescent="0.25">
      <c r="A142" s="23"/>
      <c r="B142" s="35"/>
      <c r="C142" s="256"/>
      <c r="D142" s="23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35"/>
      <c r="Q142" s="173"/>
    </row>
    <row r="143" spans="1:18" x14ac:dyDescent="0.25">
      <c r="A143" s="23"/>
      <c r="B143" s="22"/>
      <c r="C143" s="257"/>
      <c r="D143" s="23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Q143" s="124"/>
    </row>
    <row r="144" spans="1:18" x14ac:dyDescent="0.25">
      <c r="A144" s="23"/>
      <c r="B144" s="22"/>
      <c r="C144" s="25"/>
      <c r="D144" s="23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</row>
    <row r="145" spans="1:17" x14ac:dyDescent="0.25">
      <c r="A145" s="22"/>
      <c r="B145" s="44"/>
      <c r="C145" s="166"/>
      <c r="D145" s="33"/>
      <c r="E145" s="258"/>
      <c r="F145" s="258"/>
      <c r="G145" s="258"/>
      <c r="H145" s="258"/>
      <c r="I145" s="258"/>
      <c r="J145" s="258"/>
      <c r="K145" s="258"/>
      <c r="L145" s="258"/>
      <c r="M145" s="258"/>
      <c r="N145" s="258"/>
      <c r="O145" s="258"/>
      <c r="P145" s="166"/>
      <c r="Q145" s="173"/>
    </row>
    <row r="146" spans="1:17" s="124" customFormat="1" x14ac:dyDescent="0.25">
      <c r="A146" s="50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165"/>
    </row>
    <row r="147" spans="1:17" s="124" customFormat="1" x14ac:dyDescent="0.25">
      <c r="A147" s="50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165"/>
    </row>
    <row r="148" spans="1:17" x14ac:dyDescent="0.25">
      <c r="A148" s="23"/>
      <c r="B148" s="22"/>
      <c r="C148" s="25"/>
      <c r="D148" s="23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</row>
    <row r="149" spans="1:17" x14ac:dyDescent="0.25">
      <c r="A149" s="23"/>
      <c r="B149" s="247"/>
      <c r="C149" s="25"/>
      <c r="D149" s="23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</row>
    <row r="150" spans="1:17" x14ac:dyDescent="0.25">
      <c r="A150" s="23"/>
      <c r="B150" s="22"/>
      <c r="C150" s="25"/>
      <c r="D150" s="23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</row>
    <row r="151" spans="1:17" x14ac:dyDescent="0.25">
      <c r="A151" s="23"/>
      <c r="B151" s="22"/>
      <c r="C151" s="25"/>
      <c r="D151" s="23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</row>
    <row r="152" spans="1:17" x14ac:dyDescent="0.25">
      <c r="A152" s="23"/>
      <c r="B152" s="22"/>
      <c r="C152" s="171"/>
      <c r="D152" s="23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</row>
    <row r="153" spans="1:17" x14ac:dyDescent="0.25">
      <c r="A153" s="23"/>
      <c r="B153" s="22"/>
      <c r="C153" s="171"/>
      <c r="D153" s="23"/>
      <c r="E153" s="171"/>
      <c r="F153" s="171"/>
      <c r="G153" s="171"/>
      <c r="H153" s="171"/>
      <c r="I153" s="171"/>
      <c r="J153" s="171"/>
      <c r="K153" s="171"/>
      <c r="L153" s="171"/>
      <c r="M153" s="171"/>
      <c r="N153" s="50"/>
      <c r="O153" s="171"/>
    </row>
    <row r="154" spans="1:17" x14ac:dyDescent="0.25">
      <c r="A154" s="23"/>
      <c r="B154" s="22"/>
      <c r="C154" s="171"/>
      <c r="D154" s="23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</row>
    <row r="155" spans="1:17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</row>
    <row r="156" spans="1:17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</row>
    <row r="157" spans="1:17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</row>
    <row r="158" spans="1:17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</row>
    <row r="159" spans="1:17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</row>
    <row r="160" spans="1:17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</row>
    <row r="161" spans="2:15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</row>
    <row r="162" spans="2:15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</row>
    <row r="163" spans="2:15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</row>
    <row r="164" spans="2:15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</row>
    <row r="165" spans="2:15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</row>
    <row r="166" spans="2:15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</row>
    <row r="167" spans="2:15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</row>
    <row r="168" spans="2:15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</row>
    <row r="169" spans="2:15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</row>
    <row r="170" spans="2:15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</row>
    <row r="171" spans="2:15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</row>
    <row r="172" spans="2:15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</row>
    <row r="173" spans="2:15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</row>
    <row r="174" spans="2:15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</row>
    <row r="175" spans="2:15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</row>
    <row r="176" spans="2:15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</row>
    <row r="177" spans="2:15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</row>
    <row r="178" spans="2:15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</row>
    <row r="179" spans="2:15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</row>
    <row r="180" spans="2:15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</row>
    <row r="181" spans="2:15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</row>
    <row r="182" spans="2:15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</row>
    <row r="183" spans="2:15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</row>
    <row r="184" spans="2:15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</row>
    <row r="185" spans="2:15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</row>
    <row r="186" spans="2:15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</row>
    <row r="187" spans="2:15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</row>
    <row r="188" spans="2:15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</row>
    <row r="189" spans="2:15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</row>
    <row r="190" spans="2:15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</row>
    <row r="191" spans="2:15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</row>
    <row r="192" spans="2:15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</row>
    <row r="193" spans="2:15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</row>
    <row r="194" spans="2:15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</row>
    <row r="195" spans="2:15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</row>
    <row r="196" spans="2:15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</row>
    <row r="197" spans="2:15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</row>
    <row r="198" spans="2:15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</row>
    <row r="199" spans="2:15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</row>
    <row r="200" spans="2:15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</row>
    <row r="201" spans="2:15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</row>
    <row r="202" spans="2:15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</row>
    <row r="203" spans="2:15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</row>
    <row r="204" spans="2:15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</row>
    <row r="205" spans="2:15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</row>
    <row r="206" spans="2:15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</row>
    <row r="207" spans="2:15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</row>
    <row r="208" spans="2:15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</row>
    <row r="209" spans="2:15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</row>
    <row r="210" spans="2:15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</row>
    <row r="211" spans="2:15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</row>
    <row r="212" spans="2:15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</row>
    <row r="213" spans="2:15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</row>
    <row r="214" spans="2:15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</row>
    <row r="215" spans="2:15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</row>
    <row r="216" spans="2:15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</row>
    <row r="217" spans="2:15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</row>
    <row r="218" spans="2:15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</row>
    <row r="219" spans="2:15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</row>
    <row r="220" spans="2:15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</row>
    <row r="221" spans="2:15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</row>
    <row r="222" spans="2:15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</row>
    <row r="223" spans="2:15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</row>
    <row r="224" spans="2:15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</row>
    <row r="225" spans="2:15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</row>
    <row r="226" spans="2:15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</row>
    <row r="227" spans="2:15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</row>
    <row r="228" spans="2:15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</row>
    <row r="229" spans="2:15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</row>
    <row r="230" spans="2:15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</row>
    <row r="231" spans="2:15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</row>
    <row r="232" spans="2:15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</row>
    <row r="233" spans="2:15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</row>
    <row r="234" spans="2:15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</row>
    <row r="235" spans="2:15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</row>
    <row r="236" spans="2:15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</row>
    <row r="237" spans="2:15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</row>
    <row r="238" spans="2:15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</row>
    <row r="239" spans="2:15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</row>
    <row r="240" spans="2:15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</row>
    <row r="241" spans="2:15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</row>
    <row r="242" spans="2:15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</row>
    <row r="243" spans="2:15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</row>
    <row r="244" spans="2:15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</row>
    <row r="245" spans="2:15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</row>
    <row r="246" spans="2:15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</row>
    <row r="247" spans="2:15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</row>
    <row r="248" spans="2:15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</row>
    <row r="249" spans="2:15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</row>
    <row r="250" spans="2:15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</row>
    <row r="251" spans="2:15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</row>
    <row r="252" spans="2:15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</row>
    <row r="253" spans="2:15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</row>
    <row r="254" spans="2:15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</row>
    <row r="255" spans="2:15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</row>
    <row r="256" spans="2:15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</row>
    <row r="257" spans="2:15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</row>
    <row r="258" spans="2:15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</row>
    <row r="259" spans="2:15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</row>
    <row r="260" spans="2:15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</row>
    <row r="261" spans="2:15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</row>
    <row r="262" spans="2:15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</row>
    <row r="263" spans="2:15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</row>
    <row r="264" spans="2:15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</row>
    <row r="265" spans="2:15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</row>
    <row r="266" spans="2:15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</row>
    <row r="267" spans="2:15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</row>
    <row r="268" spans="2:15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</row>
    <row r="269" spans="2:15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</row>
    <row r="270" spans="2:15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</row>
    <row r="271" spans="2:15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</row>
    <row r="272" spans="2:15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</row>
    <row r="273" spans="2:15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</row>
    <row r="274" spans="2:15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</row>
    <row r="275" spans="2:15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</row>
    <row r="276" spans="2:15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</row>
    <row r="277" spans="2:15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</row>
    <row r="278" spans="2:15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</row>
    <row r="279" spans="2:15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</row>
    <row r="280" spans="2:15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</row>
    <row r="281" spans="2:15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</row>
    <row r="282" spans="2:15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</row>
    <row r="283" spans="2:15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</row>
    <row r="284" spans="2:15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</row>
    <row r="285" spans="2:15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</row>
    <row r="286" spans="2:15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</row>
    <row r="287" spans="2:15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</row>
    <row r="288" spans="2:15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</row>
    <row r="289" spans="2:15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</row>
    <row r="290" spans="2:15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</row>
    <row r="291" spans="2:15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</row>
    <row r="292" spans="2:15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</row>
    <row r="293" spans="2:15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</row>
    <row r="294" spans="2:15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</row>
    <row r="295" spans="2:15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</row>
    <row r="296" spans="2:15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</row>
    <row r="297" spans="2:15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</row>
    <row r="298" spans="2:15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</row>
    <row r="299" spans="2:15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</row>
    <row r="300" spans="2:15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</row>
    <row r="301" spans="2:15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</row>
    <row r="302" spans="2:15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</row>
    <row r="303" spans="2:15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</row>
    <row r="304" spans="2:15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</row>
    <row r="305" spans="2:15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</row>
    <row r="306" spans="2:15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</row>
    <row r="307" spans="2:15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</row>
    <row r="308" spans="2:15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</row>
    <row r="309" spans="2:15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</row>
    <row r="310" spans="2:15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</row>
    <row r="311" spans="2:15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</row>
    <row r="312" spans="2:15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</row>
    <row r="313" spans="2:15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</row>
    <row r="314" spans="2:15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</row>
    <row r="315" spans="2:15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</row>
    <row r="316" spans="2:15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</row>
    <row r="317" spans="2:15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</row>
    <row r="318" spans="2:15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</row>
    <row r="319" spans="2:15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</row>
    <row r="320" spans="2:15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</row>
    <row r="321" spans="2:15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</row>
    <row r="322" spans="2:15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</row>
    <row r="323" spans="2:15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</row>
    <row r="324" spans="2:15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</row>
    <row r="325" spans="2:15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</row>
    <row r="326" spans="2:15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</row>
    <row r="327" spans="2:15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</row>
    <row r="328" spans="2:15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</row>
    <row r="329" spans="2:15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</row>
    <row r="330" spans="2:15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</row>
    <row r="331" spans="2:15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</row>
    <row r="332" spans="2:15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</row>
    <row r="333" spans="2:15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</row>
    <row r="334" spans="2:15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</row>
    <row r="335" spans="2:15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</row>
    <row r="336" spans="2:15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</row>
    <row r="337" spans="2:15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</row>
    <row r="338" spans="2:15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</row>
    <row r="339" spans="2:15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</row>
    <row r="340" spans="2:15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</row>
    <row r="341" spans="2:15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</row>
    <row r="342" spans="2:15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</row>
    <row r="343" spans="2:15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</row>
    <row r="344" spans="2:15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</row>
    <row r="345" spans="2:15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</row>
    <row r="346" spans="2:15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</row>
    <row r="347" spans="2:15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</row>
    <row r="348" spans="2:15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</row>
    <row r="349" spans="2:15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</row>
    <row r="350" spans="2:15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</row>
    <row r="351" spans="2:15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</row>
    <row r="352" spans="2:15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</row>
    <row r="353" spans="2:15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</row>
    <row r="354" spans="2:15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</row>
    <row r="355" spans="2:15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</row>
    <row r="356" spans="2:15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</row>
    <row r="357" spans="2:15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</row>
    <row r="358" spans="2:15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</row>
    <row r="359" spans="2:15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</row>
    <row r="360" spans="2:15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</row>
    <row r="361" spans="2:15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</row>
    <row r="362" spans="2:15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</row>
    <row r="363" spans="2:15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</row>
    <row r="364" spans="2:15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</row>
    <row r="365" spans="2:15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</row>
    <row r="366" spans="2:15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</row>
    <row r="367" spans="2:15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</row>
    <row r="368" spans="2:15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</row>
    <row r="369" spans="2:15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</row>
    <row r="370" spans="2:15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</row>
    <row r="371" spans="2:15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</row>
    <row r="372" spans="2:15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</row>
    <row r="373" spans="2:15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</row>
    <row r="374" spans="2:15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</row>
    <row r="375" spans="2:15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</row>
    <row r="376" spans="2:15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</row>
    <row r="377" spans="2:15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</row>
    <row r="378" spans="2:15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</row>
    <row r="379" spans="2:15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</row>
    <row r="380" spans="2:15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</row>
    <row r="381" spans="2:15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</row>
    <row r="382" spans="2:15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</row>
    <row r="383" spans="2:15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</row>
    <row r="384" spans="2:15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</row>
    <row r="385" spans="2:15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</row>
    <row r="386" spans="2:15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</row>
    <row r="387" spans="2:15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</row>
    <row r="388" spans="2:15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</row>
    <row r="389" spans="2:15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</row>
    <row r="390" spans="2:15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</row>
    <row r="391" spans="2:15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</row>
    <row r="392" spans="2:15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</row>
    <row r="393" spans="2:15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</row>
    <row r="394" spans="2:15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</row>
    <row r="395" spans="2:15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</row>
    <row r="396" spans="2:15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</row>
    <row r="397" spans="2:15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</row>
    <row r="398" spans="2:15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</row>
    <row r="399" spans="2:15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</row>
    <row r="400" spans="2:15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</row>
    <row r="401" spans="2:15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</row>
    <row r="402" spans="2:15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</row>
    <row r="403" spans="2:15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</row>
    <row r="404" spans="2:15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</row>
    <row r="405" spans="2:15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</row>
    <row r="406" spans="2:15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</row>
    <row r="407" spans="2:15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</row>
    <row r="408" spans="2:15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</row>
    <row r="409" spans="2:15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</row>
    <row r="410" spans="2:15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</row>
    <row r="411" spans="2:15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</row>
    <row r="412" spans="2:15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</row>
    <row r="413" spans="2:15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</row>
    <row r="414" spans="2:15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</row>
    <row r="415" spans="2:15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</row>
    <row r="416" spans="2:15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</row>
    <row r="417" spans="2:15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</row>
    <row r="418" spans="2:15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</row>
    <row r="419" spans="2:15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</row>
    <row r="420" spans="2:15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</row>
    <row r="421" spans="2:15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</row>
    <row r="422" spans="2:15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</row>
    <row r="423" spans="2:15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</row>
    <row r="424" spans="2:15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</row>
    <row r="425" spans="2:15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</row>
    <row r="426" spans="2:15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</row>
    <row r="427" spans="2:15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</row>
    <row r="428" spans="2:15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</row>
    <row r="429" spans="2:15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</row>
    <row r="430" spans="2:15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</row>
    <row r="431" spans="2:15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</row>
    <row r="432" spans="2:15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</row>
    <row r="433" spans="2:15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</row>
    <row r="434" spans="2:15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</row>
    <row r="435" spans="2:15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</row>
    <row r="436" spans="2:15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</row>
    <row r="437" spans="2:15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</row>
    <row r="438" spans="2:15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</row>
    <row r="439" spans="2:15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</row>
    <row r="440" spans="2:15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</row>
    <row r="441" spans="2:15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</row>
    <row r="442" spans="2:15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</row>
    <row r="443" spans="2:15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</row>
    <row r="444" spans="2:15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</row>
    <row r="445" spans="2:15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</row>
    <row r="446" spans="2:15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</row>
    <row r="447" spans="2:15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</row>
    <row r="448" spans="2:15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</row>
    <row r="449" spans="2:15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</row>
    <row r="450" spans="2:15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</row>
    <row r="451" spans="2:15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</row>
    <row r="452" spans="2:15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</row>
    <row r="453" spans="2:15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</row>
    <row r="454" spans="2:15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</row>
    <row r="455" spans="2:15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</row>
    <row r="456" spans="2:15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</row>
    <row r="457" spans="2:15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</row>
    <row r="458" spans="2:15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</row>
    <row r="459" spans="2:15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</row>
    <row r="460" spans="2:15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</row>
    <row r="461" spans="2:15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</row>
    <row r="462" spans="2:15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</row>
    <row r="463" spans="2:15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</row>
    <row r="464" spans="2:15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</row>
    <row r="465" spans="2:15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</row>
    <row r="466" spans="2:15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</row>
    <row r="467" spans="2:15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</row>
    <row r="468" spans="2:15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</row>
    <row r="469" spans="2:15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</row>
    <row r="470" spans="2:15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</row>
    <row r="471" spans="2:15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</row>
    <row r="472" spans="2:15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</row>
    <row r="473" spans="2:15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</row>
    <row r="474" spans="2:15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</row>
    <row r="475" spans="2:15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</row>
    <row r="476" spans="2:15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</row>
    <row r="477" spans="2:15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</row>
    <row r="478" spans="2:15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</row>
    <row r="479" spans="2:15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</row>
    <row r="480" spans="2:15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</row>
    <row r="481" spans="2:15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</row>
    <row r="482" spans="2:15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</row>
    <row r="483" spans="2:15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</row>
    <row r="484" spans="2:15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</row>
    <row r="485" spans="2:15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</row>
    <row r="486" spans="2:15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</row>
    <row r="487" spans="2:15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</row>
    <row r="488" spans="2:15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</row>
    <row r="489" spans="2:15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</row>
    <row r="490" spans="2:15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</row>
    <row r="491" spans="2:15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</row>
    <row r="492" spans="2:15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</row>
    <row r="493" spans="2:15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</row>
    <row r="494" spans="2:15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</row>
    <row r="495" spans="2:15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</row>
    <row r="496" spans="2:15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</row>
    <row r="497" spans="2:15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</row>
    <row r="498" spans="2:15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</row>
    <row r="499" spans="2:15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</row>
    <row r="500" spans="2:15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</row>
    <row r="501" spans="2:15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</row>
    <row r="502" spans="2:15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</row>
    <row r="503" spans="2:15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</row>
    <row r="504" spans="2:15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</row>
    <row r="505" spans="2:15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</row>
    <row r="506" spans="2:15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</row>
    <row r="507" spans="2:15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</row>
    <row r="508" spans="2:15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</row>
    <row r="509" spans="2:15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</row>
    <row r="510" spans="2:15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</row>
    <row r="511" spans="2:15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</row>
    <row r="512" spans="2:15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</row>
    <row r="513" spans="2:15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</row>
    <row r="514" spans="2:15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</row>
    <row r="515" spans="2:15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</row>
    <row r="516" spans="2:15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</row>
    <row r="517" spans="2:15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</row>
    <row r="518" spans="2:15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</row>
    <row r="519" spans="2:15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</row>
    <row r="520" spans="2:15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</row>
    <row r="521" spans="2:15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</row>
    <row r="522" spans="2:15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</row>
    <row r="523" spans="2:15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</row>
    <row r="524" spans="2:15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</row>
    <row r="525" spans="2:15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</row>
    <row r="526" spans="2:15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</row>
    <row r="527" spans="2:15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</row>
    <row r="528" spans="2:15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</row>
    <row r="529" spans="2:15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</row>
    <row r="530" spans="2:15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</row>
    <row r="531" spans="2:15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</row>
    <row r="532" spans="2:15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</row>
    <row r="533" spans="2:15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</row>
    <row r="534" spans="2:15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</row>
    <row r="535" spans="2:15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</row>
    <row r="536" spans="2:15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</row>
    <row r="537" spans="2:15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</row>
    <row r="538" spans="2:15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</row>
    <row r="539" spans="2:15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</row>
    <row r="540" spans="2:15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</row>
    <row r="541" spans="2:15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</row>
    <row r="542" spans="2:15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</row>
    <row r="543" spans="2:15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</row>
    <row r="544" spans="2:15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</row>
    <row r="545" spans="2:15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</row>
    <row r="546" spans="2:15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</row>
    <row r="547" spans="2:15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</row>
    <row r="548" spans="2:15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</row>
    <row r="549" spans="2:15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</row>
    <row r="550" spans="2:15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</row>
    <row r="551" spans="2:15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</row>
    <row r="552" spans="2:15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</row>
    <row r="553" spans="2:15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</row>
    <row r="554" spans="2:15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</row>
    <row r="555" spans="2:15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</row>
    <row r="556" spans="2:15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</row>
    <row r="557" spans="2:15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</row>
    <row r="558" spans="2:15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</row>
    <row r="559" spans="2:15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</row>
    <row r="560" spans="2:15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</row>
    <row r="561" spans="2:15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</row>
    <row r="562" spans="2:15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</row>
    <row r="563" spans="2:15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</row>
    <row r="564" spans="2:15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</row>
    <row r="565" spans="2:15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</row>
    <row r="566" spans="2:15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</row>
    <row r="567" spans="2:15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</row>
    <row r="568" spans="2:15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</row>
    <row r="569" spans="2:15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</row>
    <row r="570" spans="2:15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</row>
    <row r="571" spans="2:15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</row>
    <row r="572" spans="2:15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</row>
    <row r="573" spans="2:15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</row>
    <row r="574" spans="2:15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</row>
    <row r="575" spans="2:15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</row>
    <row r="576" spans="2:15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</row>
    <row r="577" spans="2:15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</row>
    <row r="578" spans="2:15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</row>
    <row r="579" spans="2:15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</row>
    <row r="580" spans="2:15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</row>
    <row r="581" spans="2:15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</row>
    <row r="582" spans="2:15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</row>
    <row r="583" spans="2:15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</row>
    <row r="584" spans="2:15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</row>
    <row r="585" spans="2:15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</row>
    <row r="586" spans="2:15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</row>
    <row r="587" spans="2:15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</row>
    <row r="588" spans="2:15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</row>
    <row r="589" spans="2:15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</row>
    <row r="590" spans="2:15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</row>
    <row r="591" spans="2:15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</row>
    <row r="592" spans="2:15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</row>
    <row r="593" spans="2:15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</row>
    <row r="594" spans="2:15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</row>
    <row r="595" spans="2:15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</row>
    <row r="596" spans="2:15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</row>
    <row r="597" spans="2:15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</row>
    <row r="598" spans="2:15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</row>
    <row r="599" spans="2:15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</row>
    <row r="600" spans="2:15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</row>
    <row r="601" spans="2:15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</row>
    <row r="602" spans="2:15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</row>
    <row r="603" spans="2:15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</row>
    <row r="604" spans="2:15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</row>
    <row r="605" spans="2:15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</row>
    <row r="606" spans="2:15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</row>
    <row r="607" spans="2:15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</row>
    <row r="608" spans="2:15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</row>
    <row r="609" spans="2:15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</row>
    <row r="610" spans="2:15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</row>
    <row r="611" spans="2:15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</row>
    <row r="612" spans="2:15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</row>
    <row r="613" spans="2:15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</row>
    <row r="614" spans="2:15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</row>
    <row r="615" spans="2:15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</row>
    <row r="616" spans="2:15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</row>
    <row r="617" spans="2:15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</row>
    <row r="618" spans="2:15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</row>
    <row r="619" spans="2:15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</row>
    <row r="620" spans="2:15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</row>
    <row r="621" spans="2:15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</row>
    <row r="622" spans="2:15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</row>
    <row r="623" spans="2:15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</row>
    <row r="624" spans="2:15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</row>
    <row r="625" spans="2:15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</row>
    <row r="626" spans="2:15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</row>
    <row r="627" spans="2:15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</row>
    <row r="628" spans="2:15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</row>
    <row r="629" spans="2:15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</row>
    <row r="630" spans="2:15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</row>
    <row r="631" spans="2:15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</row>
    <row r="632" spans="2:15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</row>
    <row r="633" spans="2:15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</row>
    <row r="634" spans="2:15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</row>
    <row r="635" spans="2:15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</row>
    <row r="636" spans="2:15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</row>
    <row r="637" spans="2:15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</row>
    <row r="638" spans="2:15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</row>
    <row r="639" spans="2:15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</row>
    <row r="640" spans="2:15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</row>
    <row r="641" spans="2:15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</row>
    <row r="642" spans="2:15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</row>
    <row r="643" spans="2:15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</row>
    <row r="644" spans="2:15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</row>
    <row r="645" spans="2:15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</row>
    <row r="646" spans="2:15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</row>
    <row r="647" spans="2:15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</row>
    <row r="648" spans="2:15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</row>
    <row r="649" spans="2:15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</row>
    <row r="650" spans="2:15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</row>
    <row r="651" spans="2:15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</row>
    <row r="652" spans="2:15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</row>
    <row r="653" spans="2:15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</row>
    <row r="654" spans="2:15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</row>
    <row r="655" spans="2:15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</row>
    <row r="656" spans="2:15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</row>
    <row r="657" spans="2:15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</row>
    <row r="658" spans="2:15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</row>
    <row r="659" spans="2:15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</row>
    <row r="660" spans="2:15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</row>
    <row r="661" spans="2:15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</row>
    <row r="662" spans="2:15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</row>
    <row r="663" spans="2:15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</row>
    <row r="664" spans="2:15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</row>
    <row r="665" spans="2:15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</row>
    <row r="666" spans="2:15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</row>
    <row r="667" spans="2:15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</row>
    <row r="668" spans="2:15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</row>
    <row r="669" spans="2:15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</row>
    <row r="670" spans="2:15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</row>
    <row r="671" spans="2:15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</row>
    <row r="672" spans="2:15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</row>
    <row r="673" spans="2:15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</row>
    <row r="674" spans="2:15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</row>
    <row r="675" spans="2:15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</row>
    <row r="676" spans="2:15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</row>
    <row r="677" spans="2:15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</row>
    <row r="678" spans="2:15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</row>
    <row r="679" spans="2:15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</row>
    <row r="680" spans="2:15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</row>
    <row r="681" spans="2:15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</row>
    <row r="682" spans="2:15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</row>
    <row r="683" spans="2:15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</row>
    <row r="684" spans="2:15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</row>
    <row r="685" spans="2:15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</row>
    <row r="686" spans="2:15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</row>
    <row r="687" spans="2:15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</row>
    <row r="688" spans="2:15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</row>
    <row r="689" spans="2:15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</row>
    <row r="690" spans="2:15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</row>
    <row r="691" spans="2:15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</row>
    <row r="692" spans="2:15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</row>
    <row r="693" spans="2:15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</row>
    <row r="694" spans="2:15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</row>
    <row r="695" spans="2:15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</row>
    <row r="696" spans="2:15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</row>
    <row r="697" spans="2:15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</row>
    <row r="698" spans="2:15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</row>
    <row r="699" spans="2:15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</row>
    <row r="700" spans="2:15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</row>
    <row r="701" spans="2:15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</row>
    <row r="702" spans="2:15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</row>
    <row r="703" spans="2:15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</row>
    <row r="704" spans="2:15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</row>
    <row r="705" spans="2:15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</row>
    <row r="706" spans="2:15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</row>
    <row r="707" spans="2:15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</row>
    <row r="708" spans="2:15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</row>
    <row r="709" spans="2:15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</row>
    <row r="710" spans="2:15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</row>
    <row r="711" spans="2:15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</row>
    <row r="712" spans="2:15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</row>
    <row r="713" spans="2:15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</row>
    <row r="714" spans="2:15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</row>
    <row r="715" spans="2:15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</row>
    <row r="716" spans="2:15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</row>
    <row r="717" spans="2:15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</row>
    <row r="718" spans="2:15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</row>
    <row r="719" spans="2:15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</row>
    <row r="720" spans="2:15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</row>
    <row r="721" spans="2:15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</row>
    <row r="722" spans="2:15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</row>
    <row r="723" spans="2:15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</row>
    <row r="724" spans="2:15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</row>
    <row r="725" spans="2:15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</row>
    <row r="726" spans="2:15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</row>
    <row r="727" spans="2:15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</row>
    <row r="728" spans="2:15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</row>
    <row r="729" spans="2:15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</row>
    <row r="730" spans="2:15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</row>
    <row r="731" spans="2:15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</row>
    <row r="732" spans="2:15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</row>
    <row r="733" spans="2:15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</row>
    <row r="734" spans="2:15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</row>
    <row r="735" spans="2:15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</row>
    <row r="736" spans="2:15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</row>
    <row r="737" spans="2:15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</row>
    <row r="738" spans="2:15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</row>
    <row r="739" spans="2:15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</row>
    <row r="740" spans="2:15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</row>
    <row r="741" spans="2:15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</row>
    <row r="742" spans="2:15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</row>
    <row r="743" spans="2:15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</row>
    <row r="744" spans="2:15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</row>
    <row r="745" spans="2:15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</row>
    <row r="746" spans="2:15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</row>
    <row r="747" spans="2:15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</row>
    <row r="748" spans="2:15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</row>
    <row r="749" spans="2:15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</row>
    <row r="750" spans="2:15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</row>
    <row r="751" spans="2:15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</row>
    <row r="752" spans="2:15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</row>
    <row r="753" spans="2:15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</row>
    <row r="754" spans="2:15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</row>
    <row r="755" spans="2:15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</row>
    <row r="756" spans="2:15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</row>
    <row r="757" spans="2:15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</row>
    <row r="758" spans="2:15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</row>
    <row r="759" spans="2:15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</row>
    <row r="760" spans="2:15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</row>
    <row r="761" spans="2:15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</row>
    <row r="762" spans="2:15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</row>
    <row r="763" spans="2:15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</row>
    <row r="764" spans="2:15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</row>
    <row r="765" spans="2:15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</row>
    <row r="766" spans="2:15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</row>
    <row r="767" spans="2:15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</row>
    <row r="768" spans="2:15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</row>
    <row r="769" spans="2:15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</row>
    <row r="770" spans="2:15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</row>
    <row r="771" spans="2:15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</row>
    <row r="772" spans="2:15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</row>
    <row r="773" spans="2:15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</row>
    <row r="774" spans="2:15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</row>
    <row r="775" spans="2:15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</row>
    <row r="776" spans="2:15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</row>
    <row r="777" spans="2:15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</row>
    <row r="778" spans="2:15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</row>
    <row r="779" spans="2:15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</row>
    <row r="780" spans="2:15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</row>
    <row r="781" spans="2:15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</row>
    <row r="782" spans="2:15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</row>
    <row r="783" spans="2:15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</row>
    <row r="784" spans="2:15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</row>
    <row r="785" spans="2:15" x14ac:dyDescent="0.25"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</row>
    <row r="786" spans="2:15" x14ac:dyDescent="0.25"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</row>
    <row r="787" spans="2:15" x14ac:dyDescent="0.25"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</row>
    <row r="788" spans="2:15" x14ac:dyDescent="0.25"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</row>
    <row r="789" spans="2:15" x14ac:dyDescent="0.25"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</row>
    <row r="790" spans="2:15" x14ac:dyDescent="0.25"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</row>
    <row r="791" spans="2:15" x14ac:dyDescent="0.25"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</row>
    <row r="792" spans="2:15" x14ac:dyDescent="0.25"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</row>
    <row r="793" spans="2:15" x14ac:dyDescent="0.25"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</row>
    <row r="794" spans="2:15" x14ac:dyDescent="0.25"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</row>
    <row r="795" spans="2:15" x14ac:dyDescent="0.25"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</row>
    <row r="796" spans="2:15" x14ac:dyDescent="0.25"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</row>
    <row r="797" spans="2:15" x14ac:dyDescent="0.25"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</row>
    <row r="798" spans="2:15" x14ac:dyDescent="0.25"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</row>
    <row r="799" spans="2:15" x14ac:dyDescent="0.25"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</row>
    <row r="800" spans="2:15" x14ac:dyDescent="0.25"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</row>
    <row r="801" spans="2:15" x14ac:dyDescent="0.25"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</row>
    <row r="802" spans="2:15" x14ac:dyDescent="0.25"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</row>
    <row r="803" spans="2:15" x14ac:dyDescent="0.25"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</row>
    <row r="804" spans="2:15" x14ac:dyDescent="0.25"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</row>
    <row r="805" spans="2:15" x14ac:dyDescent="0.25"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</row>
    <row r="806" spans="2:15" x14ac:dyDescent="0.25"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</row>
    <row r="807" spans="2:15" x14ac:dyDescent="0.25"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</row>
    <row r="808" spans="2:15" x14ac:dyDescent="0.25"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</row>
    <row r="809" spans="2:15" x14ac:dyDescent="0.25"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</row>
    <row r="810" spans="2:15" x14ac:dyDescent="0.25"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</row>
    <row r="811" spans="2:15" x14ac:dyDescent="0.25"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</row>
    <row r="812" spans="2:15" x14ac:dyDescent="0.25"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</row>
    <row r="813" spans="2:15" x14ac:dyDescent="0.25"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</row>
    <row r="814" spans="2:15" x14ac:dyDescent="0.25"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</row>
    <row r="815" spans="2:15" x14ac:dyDescent="0.25"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</row>
    <row r="816" spans="2:15" x14ac:dyDescent="0.25"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</row>
    <row r="817" spans="2:15" x14ac:dyDescent="0.25"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</row>
    <row r="818" spans="2:15" x14ac:dyDescent="0.25"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</row>
  </sheetData>
  <phoneticPr fontId="0" type="noConversion"/>
  <pageMargins left="0.5" right="0.5" top="1" bottom="1" header="0.5" footer="0.5"/>
  <pageSetup scale="52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tabColor indexed="22"/>
  </sheetPr>
  <dimension ref="A1:AZ800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2.7109375" style="3" customWidth="1"/>
    <col min="2" max="2" width="17.85546875" style="3" customWidth="1"/>
    <col min="3" max="3" width="16.7109375" style="3" hidden="1" customWidth="1"/>
    <col min="4" max="5" width="13.7109375" style="3" hidden="1" customWidth="1"/>
    <col min="6" max="6" width="14.7109375" style="3" hidden="1" customWidth="1"/>
    <col min="7" max="11" width="13.7109375" style="3" hidden="1" customWidth="1"/>
    <col min="12" max="14" width="15.28515625" style="3" hidden="1" customWidth="1"/>
    <col min="15" max="16" width="16.7109375" style="3" customWidth="1"/>
    <col min="17" max="17" width="17.28515625" style="3" customWidth="1"/>
    <col min="18" max="18" width="13.7109375" style="3" bestFit="1" customWidth="1"/>
    <col min="19" max="19" width="16.28515625" style="3" customWidth="1"/>
    <col min="20" max="16384" width="12.7109375" style="3"/>
  </cols>
  <sheetData>
    <row r="1" spans="1:52" x14ac:dyDescent="0.25">
      <c r="A1" s="4" t="s">
        <v>392</v>
      </c>
      <c r="B1" s="23" t="s">
        <v>395</v>
      </c>
      <c r="C1" s="23" t="s">
        <v>395</v>
      </c>
      <c r="D1" s="23" t="s">
        <v>398</v>
      </c>
      <c r="E1" s="23" t="s">
        <v>398</v>
      </c>
      <c r="F1" s="23" t="s">
        <v>398</v>
      </c>
      <c r="G1" s="23" t="s">
        <v>398</v>
      </c>
      <c r="H1" s="23" t="s">
        <v>398</v>
      </c>
      <c r="I1" s="23" t="s">
        <v>398</v>
      </c>
      <c r="J1" s="23" t="s">
        <v>398</v>
      </c>
      <c r="K1" s="23" t="s">
        <v>398</v>
      </c>
      <c r="L1" s="23" t="s">
        <v>398</v>
      </c>
      <c r="M1" s="23" t="s">
        <v>398</v>
      </c>
      <c r="N1" s="23" t="s">
        <v>398</v>
      </c>
      <c r="O1" s="23" t="s">
        <v>398</v>
      </c>
      <c r="P1" s="24" t="s">
        <v>399</v>
      </c>
    </row>
    <row r="2" spans="1:52" x14ac:dyDescent="0.25">
      <c r="A2" s="4" t="s">
        <v>385</v>
      </c>
      <c r="B2" s="22">
        <v>40878</v>
      </c>
      <c r="C2" s="22">
        <v>41244</v>
      </c>
      <c r="D2" s="22">
        <v>37591</v>
      </c>
      <c r="E2" s="22">
        <v>37956</v>
      </c>
      <c r="F2" s="22">
        <v>38322</v>
      </c>
      <c r="G2" s="22">
        <v>38687</v>
      </c>
      <c r="H2" s="22">
        <v>39052</v>
      </c>
      <c r="I2" s="22">
        <v>39417</v>
      </c>
      <c r="J2" s="22">
        <v>39783</v>
      </c>
      <c r="K2" s="22">
        <v>40148</v>
      </c>
      <c r="L2" s="22">
        <v>40513</v>
      </c>
      <c r="M2" s="22">
        <v>40878</v>
      </c>
      <c r="N2" s="22">
        <v>44896</v>
      </c>
      <c r="O2" s="22">
        <v>48549</v>
      </c>
      <c r="P2" s="12">
        <v>42339</v>
      </c>
      <c r="Q2" s="251"/>
    </row>
    <row r="3" spans="1:52" x14ac:dyDescent="0.25">
      <c r="A3" s="3" t="s">
        <v>386</v>
      </c>
      <c r="B3" s="237">
        <v>4.5499999999999999E-2</v>
      </c>
      <c r="C3" s="25">
        <v>4.65E-2</v>
      </c>
      <c r="D3" s="25">
        <v>3.1E-2</v>
      </c>
      <c r="E3" s="25">
        <v>3.3500000000000002E-2</v>
      </c>
      <c r="F3" s="25">
        <v>3.5999999999999997E-2</v>
      </c>
      <c r="G3" s="25">
        <v>3.8</v>
      </c>
      <c r="H3" s="25">
        <v>0.04</v>
      </c>
      <c r="I3" s="25">
        <v>4.2000000000000003E-2</v>
      </c>
      <c r="J3" s="25">
        <v>4.3999999999999997E-2</v>
      </c>
      <c r="K3" s="25">
        <v>4.5499999999999999E-2</v>
      </c>
      <c r="L3" s="25">
        <v>4.65E-2</v>
      </c>
      <c r="M3" s="25">
        <v>4.7500000000000001E-2</v>
      </c>
      <c r="N3" s="25">
        <v>5.0999999999999997E-2</v>
      </c>
      <c r="O3" s="171">
        <v>6.3750000000000001E-2</v>
      </c>
      <c r="P3" s="178">
        <v>5.5E-2</v>
      </c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9"/>
      <c r="AX3" s="259"/>
      <c r="AY3" s="259"/>
      <c r="AZ3" s="259"/>
    </row>
    <row r="4" spans="1:52" x14ac:dyDescent="0.25">
      <c r="A4" s="179" t="s">
        <v>334</v>
      </c>
      <c r="B4" s="210" t="s">
        <v>397</v>
      </c>
      <c r="C4" s="210" t="s">
        <v>396</v>
      </c>
      <c r="D4" s="260" t="s">
        <v>400</v>
      </c>
      <c r="E4" s="260" t="s">
        <v>401</v>
      </c>
      <c r="F4" s="260" t="s">
        <v>402</v>
      </c>
      <c r="G4" s="260" t="s">
        <v>403</v>
      </c>
      <c r="H4" s="260" t="s">
        <v>404</v>
      </c>
      <c r="I4" s="260" t="s">
        <v>405</v>
      </c>
      <c r="J4" s="260" t="s">
        <v>406</v>
      </c>
      <c r="K4" s="260" t="s">
        <v>407</v>
      </c>
      <c r="L4" s="260" t="s">
        <v>408</v>
      </c>
      <c r="M4" s="260" t="s">
        <v>409</v>
      </c>
      <c r="N4" s="260" t="s">
        <v>410</v>
      </c>
      <c r="O4" s="260" t="s">
        <v>411</v>
      </c>
      <c r="P4" s="261" t="s">
        <v>412</v>
      </c>
      <c r="Q4" s="262" t="s">
        <v>5</v>
      </c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</row>
    <row r="5" spans="1:52" x14ac:dyDescent="0.25">
      <c r="B5" s="320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318"/>
      <c r="Q5" s="223"/>
    </row>
    <row r="6" spans="1:52" ht="28.5" customHeight="1" x14ac:dyDescent="0.25">
      <c r="A6" s="2" t="s">
        <v>394</v>
      </c>
      <c r="B6" s="320">
        <v>365000</v>
      </c>
      <c r="C6" s="223">
        <v>575000</v>
      </c>
      <c r="D6" s="223">
        <v>245000</v>
      </c>
      <c r="E6" s="223">
        <v>370000</v>
      </c>
      <c r="F6" s="223">
        <v>395000</v>
      </c>
      <c r="G6" s="223">
        <v>415000</v>
      </c>
      <c r="H6" s="223">
        <v>440000</v>
      </c>
      <c r="I6" s="223">
        <v>470000</v>
      </c>
      <c r="J6" s="223">
        <v>490000</v>
      </c>
      <c r="K6" s="223">
        <v>515000</v>
      </c>
      <c r="L6" s="223">
        <v>540000</v>
      </c>
      <c r="M6" s="223">
        <v>225000</v>
      </c>
      <c r="N6" s="223">
        <v>6250000</v>
      </c>
      <c r="O6" s="223">
        <v>12130000</v>
      </c>
      <c r="P6" s="318">
        <v>1280000</v>
      </c>
      <c r="Q6" s="223">
        <f>SUM(B6:P6)</f>
        <v>24705000</v>
      </c>
    </row>
    <row r="7" spans="1:52" x14ac:dyDescent="0.25">
      <c r="B7" s="320"/>
      <c r="C7" s="223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  <c r="P7" s="318"/>
      <c r="Q7" s="223"/>
    </row>
    <row r="8" spans="1:52" x14ac:dyDescent="0.25">
      <c r="A8" s="3" t="s">
        <v>151</v>
      </c>
      <c r="B8" s="320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318"/>
      <c r="Q8" s="223"/>
    </row>
    <row r="9" spans="1:52" x14ac:dyDescent="0.25">
      <c r="B9" s="320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318"/>
      <c r="Q9" s="223"/>
    </row>
    <row r="10" spans="1:52" x14ac:dyDescent="0.25">
      <c r="A10" s="8">
        <v>37591</v>
      </c>
      <c r="B10" s="320">
        <v>5000</v>
      </c>
      <c r="C10" s="223">
        <v>10000</v>
      </c>
      <c r="D10" s="223">
        <v>245000</v>
      </c>
      <c r="E10" s="223">
        <v>5000</v>
      </c>
      <c r="F10" s="223">
        <v>5000</v>
      </c>
      <c r="G10" s="223">
        <v>10000</v>
      </c>
      <c r="H10" s="223">
        <v>5000</v>
      </c>
      <c r="I10" s="223">
        <v>10000</v>
      </c>
      <c r="J10" s="223">
        <v>10000</v>
      </c>
      <c r="K10" s="223">
        <v>10000</v>
      </c>
      <c r="L10" s="223">
        <v>10000</v>
      </c>
      <c r="M10" s="223">
        <v>5000</v>
      </c>
      <c r="N10" s="223">
        <v>0</v>
      </c>
      <c r="O10" s="223">
        <v>0</v>
      </c>
      <c r="P10" s="318">
        <v>355000</v>
      </c>
      <c r="Q10" s="223">
        <f>SUM(B10:P10)</f>
        <v>685000</v>
      </c>
    </row>
    <row r="11" spans="1:52" x14ac:dyDescent="0.25">
      <c r="A11" s="7">
        <v>37622</v>
      </c>
      <c r="B11" s="223">
        <v>0</v>
      </c>
      <c r="C11" s="223">
        <v>5000</v>
      </c>
      <c r="D11" s="223">
        <v>0</v>
      </c>
      <c r="E11" s="223">
        <v>0</v>
      </c>
      <c r="F11" s="223">
        <v>0</v>
      </c>
      <c r="G11" s="223">
        <v>0</v>
      </c>
      <c r="H11" s="223">
        <v>5000</v>
      </c>
      <c r="I11" s="223">
        <v>5000</v>
      </c>
      <c r="J11" s="223">
        <v>5000</v>
      </c>
      <c r="K11" s="223">
        <v>5000</v>
      </c>
      <c r="L11" s="223">
        <v>5000</v>
      </c>
      <c r="M11" s="223">
        <v>0</v>
      </c>
      <c r="N11" s="223">
        <v>0</v>
      </c>
      <c r="O11" s="223">
        <v>0</v>
      </c>
      <c r="P11" s="318">
        <v>150000</v>
      </c>
      <c r="Q11" s="223">
        <f>SUM(B11:P11)</f>
        <v>180000</v>
      </c>
    </row>
    <row r="12" spans="1:52" x14ac:dyDescent="0.25">
      <c r="A12" s="7">
        <v>37653</v>
      </c>
      <c r="B12" s="320">
        <v>0</v>
      </c>
      <c r="C12" s="223">
        <v>5000</v>
      </c>
      <c r="D12" s="223">
        <v>0</v>
      </c>
      <c r="E12" s="223">
        <v>0</v>
      </c>
      <c r="F12" s="223">
        <v>0</v>
      </c>
      <c r="G12" s="223">
        <v>0</v>
      </c>
      <c r="H12" s="223">
        <v>5000</v>
      </c>
      <c r="I12" s="223">
        <v>5000</v>
      </c>
      <c r="J12" s="223">
        <v>5000</v>
      </c>
      <c r="K12" s="223">
        <v>5000</v>
      </c>
      <c r="L12" s="223">
        <v>5000</v>
      </c>
      <c r="M12" s="223">
        <v>0</v>
      </c>
      <c r="N12" s="223">
        <v>0</v>
      </c>
      <c r="O12" s="223">
        <v>0</v>
      </c>
      <c r="P12" s="318">
        <v>140000</v>
      </c>
      <c r="Q12" s="223">
        <f>SUM(B12:P12)</f>
        <v>170000</v>
      </c>
    </row>
    <row r="13" spans="1:52" x14ac:dyDescent="0.25">
      <c r="A13" s="7">
        <v>37681</v>
      </c>
      <c r="B13" s="320">
        <v>0</v>
      </c>
      <c r="C13" s="223">
        <v>5000</v>
      </c>
      <c r="D13" s="223">
        <v>0</v>
      </c>
      <c r="E13" s="223">
        <v>0</v>
      </c>
      <c r="F13" s="223">
        <v>0</v>
      </c>
      <c r="G13" s="223">
        <v>0</v>
      </c>
      <c r="H13" s="223">
        <v>0</v>
      </c>
      <c r="I13" s="223">
        <v>0</v>
      </c>
      <c r="J13" s="223">
        <v>5000</v>
      </c>
      <c r="K13" s="223">
        <v>5000</v>
      </c>
      <c r="L13" s="223">
        <v>5000</v>
      </c>
      <c r="M13" s="223">
        <v>0</v>
      </c>
      <c r="N13" s="223">
        <v>0</v>
      </c>
      <c r="O13" s="223">
        <v>0</v>
      </c>
      <c r="P13" s="318">
        <v>90000</v>
      </c>
      <c r="Q13" s="223">
        <f>SUM(B13:P13)</f>
        <v>110000</v>
      </c>
    </row>
    <row r="14" spans="1:52" x14ac:dyDescent="0.25">
      <c r="A14" s="7">
        <v>37712</v>
      </c>
      <c r="B14" s="320">
        <v>0</v>
      </c>
      <c r="C14" s="223">
        <v>5000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5000</v>
      </c>
      <c r="K14" s="223">
        <v>5000</v>
      </c>
      <c r="L14" s="223">
        <v>5000</v>
      </c>
      <c r="M14" s="223">
        <v>0</v>
      </c>
      <c r="N14" s="223">
        <v>0</v>
      </c>
      <c r="O14" s="223">
        <v>0</v>
      </c>
      <c r="P14" s="318">
        <v>90000</v>
      </c>
      <c r="Q14" s="223">
        <f t="shared" ref="Q14:Q19" si="0">SUM(B14:P14)</f>
        <v>110000</v>
      </c>
    </row>
    <row r="15" spans="1:52" x14ac:dyDescent="0.25">
      <c r="A15" s="7">
        <v>37742</v>
      </c>
      <c r="B15" s="320">
        <v>5000</v>
      </c>
      <c r="C15" s="223">
        <v>5000</v>
      </c>
      <c r="D15" s="223">
        <v>0</v>
      </c>
      <c r="E15" s="223">
        <v>5000</v>
      </c>
      <c r="F15" s="223">
        <v>5000</v>
      </c>
      <c r="G15" s="223">
        <v>5000</v>
      </c>
      <c r="H15" s="223">
        <v>5000</v>
      </c>
      <c r="I15" s="223">
        <v>5000</v>
      </c>
      <c r="J15" s="223">
        <v>5000</v>
      </c>
      <c r="K15" s="223">
        <v>5000</v>
      </c>
      <c r="L15" s="223">
        <v>5000</v>
      </c>
      <c r="M15" s="223">
        <v>5000</v>
      </c>
      <c r="N15" s="223">
        <v>0</v>
      </c>
      <c r="O15" s="223">
        <v>0</v>
      </c>
      <c r="P15" s="318">
        <v>225000</v>
      </c>
      <c r="Q15" s="223">
        <f t="shared" si="0"/>
        <v>280000</v>
      </c>
    </row>
    <row r="16" spans="1:52" x14ac:dyDescent="0.25">
      <c r="A16" s="7">
        <v>37773</v>
      </c>
      <c r="B16" s="320">
        <v>5000</v>
      </c>
      <c r="C16" s="223">
        <v>5000</v>
      </c>
      <c r="D16" s="223">
        <v>0</v>
      </c>
      <c r="E16" s="223">
        <v>5000</v>
      </c>
      <c r="F16" s="223">
        <v>5000</v>
      </c>
      <c r="G16" s="223">
        <v>10000</v>
      </c>
      <c r="H16" s="223">
        <v>10000</v>
      </c>
      <c r="I16" s="223">
        <v>10000</v>
      </c>
      <c r="J16" s="223">
        <v>10000</v>
      </c>
      <c r="K16" s="223">
        <v>10000</v>
      </c>
      <c r="L16" s="223">
        <v>10000</v>
      </c>
      <c r="M16" s="223">
        <v>5000</v>
      </c>
      <c r="N16" s="223">
        <v>130000</v>
      </c>
      <c r="O16" s="223">
        <v>0</v>
      </c>
      <c r="P16" s="318">
        <v>230000</v>
      </c>
      <c r="Q16" s="223">
        <f t="shared" si="0"/>
        <v>445000</v>
      </c>
    </row>
    <row r="17" spans="1:19" x14ac:dyDescent="0.25">
      <c r="A17" s="7">
        <v>37803</v>
      </c>
      <c r="B17" s="320">
        <v>0</v>
      </c>
      <c r="C17" s="223">
        <v>0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5000</v>
      </c>
      <c r="K17" s="223">
        <v>5000</v>
      </c>
      <c r="L17" s="223">
        <v>5000</v>
      </c>
      <c r="M17" s="223">
        <v>0</v>
      </c>
      <c r="N17" s="223">
        <v>75000</v>
      </c>
      <c r="O17" s="223">
        <v>0</v>
      </c>
      <c r="P17" s="318">
        <v>0</v>
      </c>
      <c r="Q17" s="223">
        <f t="shared" si="0"/>
        <v>90000</v>
      </c>
      <c r="S17" s="166"/>
    </row>
    <row r="18" spans="1:19" x14ac:dyDescent="0.25">
      <c r="A18" s="7">
        <v>37834</v>
      </c>
      <c r="B18" s="320">
        <v>5000</v>
      </c>
      <c r="C18" s="223">
        <v>5000</v>
      </c>
      <c r="D18" s="223">
        <v>0</v>
      </c>
      <c r="E18" s="223">
        <v>5000</v>
      </c>
      <c r="F18" s="223">
        <v>5000</v>
      </c>
      <c r="G18" s="223">
        <v>5000</v>
      </c>
      <c r="H18" s="223">
        <v>5000</v>
      </c>
      <c r="I18" s="223">
        <v>5000</v>
      </c>
      <c r="J18" s="223">
        <v>5000</v>
      </c>
      <c r="K18" s="223">
        <v>5000</v>
      </c>
      <c r="L18" s="223">
        <v>5000</v>
      </c>
      <c r="M18" s="223">
        <v>5000</v>
      </c>
      <c r="N18" s="223">
        <v>230000</v>
      </c>
      <c r="O18" s="223">
        <v>0</v>
      </c>
      <c r="P18" s="318">
        <v>0</v>
      </c>
      <c r="Q18" s="223">
        <f t="shared" si="0"/>
        <v>285000</v>
      </c>
    </row>
    <row r="19" spans="1:19" x14ac:dyDescent="0.25">
      <c r="A19" s="7">
        <v>37865</v>
      </c>
      <c r="B19" s="320">
        <v>10000</v>
      </c>
      <c r="C19" s="223">
        <v>15000</v>
      </c>
      <c r="D19" s="223">
        <v>0</v>
      </c>
      <c r="E19" s="223">
        <v>10000</v>
      </c>
      <c r="F19" s="223">
        <v>10000</v>
      </c>
      <c r="G19" s="223">
        <v>10000</v>
      </c>
      <c r="H19" s="223">
        <v>10000</v>
      </c>
      <c r="I19" s="223">
        <v>15000</v>
      </c>
      <c r="J19" s="223">
        <v>15000</v>
      </c>
      <c r="K19" s="223">
        <v>15000</v>
      </c>
      <c r="L19" s="223">
        <v>15000</v>
      </c>
      <c r="M19" s="223">
        <v>5000</v>
      </c>
      <c r="N19" s="223">
        <v>540000</v>
      </c>
      <c r="O19" s="223">
        <v>0</v>
      </c>
      <c r="P19" s="318">
        <v>0</v>
      </c>
      <c r="Q19" s="223">
        <f t="shared" si="0"/>
        <v>670000</v>
      </c>
    </row>
    <row r="20" spans="1:19" x14ac:dyDescent="0.25">
      <c r="A20" s="7">
        <v>37895</v>
      </c>
      <c r="B20" s="320">
        <v>15000</v>
      </c>
      <c r="C20" s="223">
        <v>25000</v>
      </c>
      <c r="D20" s="223">
        <v>0</v>
      </c>
      <c r="E20" s="223">
        <v>15000</v>
      </c>
      <c r="F20" s="223">
        <v>15000</v>
      </c>
      <c r="G20" s="223">
        <v>20000</v>
      </c>
      <c r="H20" s="223">
        <v>20000</v>
      </c>
      <c r="I20" s="223">
        <v>20000</v>
      </c>
      <c r="J20" s="223">
        <v>20000</v>
      </c>
      <c r="K20" s="223">
        <v>20000</v>
      </c>
      <c r="L20" s="223">
        <v>20000</v>
      </c>
      <c r="M20" s="223">
        <v>10000</v>
      </c>
      <c r="N20" s="223">
        <v>825000</v>
      </c>
      <c r="O20" s="223">
        <v>0</v>
      </c>
      <c r="P20" s="318">
        <v>0</v>
      </c>
      <c r="Q20" s="223">
        <f>SUM(B20:P20)</f>
        <v>1025000</v>
      </c>
      <c r="R20" s="166"/>
    </row>
    <row r="21" spans="1:19" x14ac:dyDescent="0.25">
      <c r="A21" s="7">
        <v>37926</v>
      </c>
      <c r="B21" s="320">
        <v>10000</v>
      </c>
      <c r="C21" s="223">
        <v>15000</v>
      </c>
      <c r="D21" s="223">
        <v>0</v>
      </c>
      <c r="E21" s="223">
        <v>10000</v>
      </c>
      <c r="F21" s="223">
        <v>10000</v>
      </c>
      <c r="G21" s="223">
        <v>10000</v>
      </c>
      <c r="H21" s="223">
        <v>10000</v>
      </c>
      <c r="I21" s="223">
        <v>10000</v>
      </c>
      <c r="J21" s="223">
        <v>10000</v>
      </c>
      <c r="K21" s="223">
        <v>15000</v>
      </c>
      <c r="L21" s="223">
        <v>20000</v>
      </c>
      <c r="M21" s="223">
        <v>5000</v>
      </c>
      <c r="N21" s="223">
        <v>505000</v>
      </c>
      <c r="O21" s="223">
        <v>0</v>
      </c>
      <c r="P21" s="318">
        <v>0</v>
      </c>
      <c r="Q21" s="223">
        <f>SUM(B21:P21)</f>
        <v>630000</v>
      </c>
      <c r="R21" s="166"/>
    </row>
    <row r="22" spans="1:19" x14ac:dyDescent="0.25">
      <c r="A22" s="7">
        <v>37956</v>
      </c>
      <c r="B22" s="320">
        <v>15000</v>
      </c>
      <c r="C22" s="223">
        <v>15000</v>
      </c>
      <c r="D22" s="223">
        <v>0</v>
      </c>
      <c r="E22" s="223">
        <v>315000</v>
      </c>
      <c r="F22" s="223">
        <v>10000</v>
      </c>
      <c r="G22" s="223">
        <v>10000</v>
      </c>
      <c r="H22" s="223">
        <v>10000</v>
      </c>
      <c r="I22" s="223">
        <v>10000</v>
      </c>
      <c r="J22" s="223">
        <v>10000</v>
      </c>
      <c r="K22" s="223">
        <v>10000</v>
      </c>
      <c r="L22" s="223">
        <v>10000</v>
      </c>
      <c r="M22" s="223">
        <v>5000</v>
      </c>
      <c r="N22" s="223">
        <v>465000</v>
      </c>
      <c r="O22" s="223">
        <v>0</v>
      </c>
      <c r="P22" s="318">
        <v>0</v>
      </c>
      <c r="Q22" s="223">
        <f>SUM(B22:P22)</f>
        <v>885000</v>
      </c>
      <c r="R22" s="166"/>
      <c r="S22" s="166"/>
    </row>
    <row r="23" spans="1:19" x14ac:dyDescent="0.25">
      <c r="A23" s="7">
        <v>37987</v>
      </c>
      <c r="B23" s="320">
        <v>15000</v>
      </c>
      <c r="C23" s="223">
        <v>15000</v>
      </c>
      <c r="D23" s="223">
        <v>0</v>
      </c>
      <c r="E23" s="223">
        <v>0</v>
      </c>
      <c r="F23" s="223">
        <v>10000</v>
      </c>
      <c r="G23" s="223">
        <v>10000</v>
      </c>
      <c r="H23" s="223">
        <v>10000</v>
      </c>
      <c r="I23" s="223">
        <v>10000</v>
      </c>
      <c r="J23" s="223">
        <v>10000</v>
      </c>
      <c r="K23" s="223">
        <v>10000</v>
      </c>
      <c r="L23" s="223">
        <v>10000</v>
      </c>
      <c r="M23" s="223">
        <v>5000</v>
      </c>
      <c r="N23" s="223">
        <v>335000</v>
      </c>
      <c r="O23" s="223">
        <v>0</v>
      </c>
      <c r="P23" s="318">
        <v>0</v>
      </c>
      <c r="Q23" s="223">
        <f>SUM(B23:P23)</f>
        <v>440000</v>
      </c>
      <c r="R23" s="166"/>
      <c r="S23" s="166"/>
    </row>
    <row r="24" spans="1:19" x14ac:dyDescent="0.25">
      <c r="A24" s="7">
        <v>38018</v>
      </c>
      <c r="B24" s="320">
        <v>0</v>
      </c>
      <c r="C24" s="223">
        <v>5000</v>
      </c>
      <c r="D24" s="223">
        <v>0</v>
      </c>
      <c r="E24" s="223">
        <v>0</v>
      </c>
      <c r="F24" s="223">
        <v>0</v>
      </c>
      <c r="G24" s="223">
        <v>5000</v>
      </c>
      <c r="H24" s="223">
        <v>5000</v>
      </c>
      <c r="I24" s="223">
        <v>5000</v>
      </c>
      <c r="J24" s="223">
        <v>5000</v>
      </c>
      <c r="K24" s="223">
        <v>5000</v>
      </c>
      <c r="L24" s="223">
        <v>5000</v>
      </c>
      <c r="M24" s="223">
        <v>0</v>
      </c>
      <c r="N24" s="223">
        <v>155000</v>
      </c>
      <c r="O24" s="223">
        <v>0</v>
      </c>
      <c r="P24" s="318">
        <v>0</v>
      </c>
      <c r="Q24" s="223">
        <f>SUM(B24:P24)</f>
        <v>190000</v>
      </c>
      <c r="R24" s="166"/>
      <c r="S24" s="166"/>
    </row>
    <row r="25" spans="1:19" x14ac:dyDescent="0.25">
      <c r="A25" s="7">
        <v>38047</v>
      </c>
      <c r="B25" s="320">
        <v>0</v>
      </c>
      <c r="C25" s="223">
        <v>5000</v>
      </c>
      <c r="D25" s="223">
        <v>0</v>
      </c>
      <c r="E25" s="223">
        <v>0</v>
      </c>
      <c r="F25" s="223">
        <v>10000</v>
      </c>
      <c r="G25" s="223">
        <v>10000</v>
      </c>
      <c r="H25" s="223">
        <v>10000</v>
      </c>
      <c r="I25" s="223">
        <v>10000</v>
      </c>
      <c r="J25" s="223">
        <v>10000</v>
      </c>
      <c r="K25" s="223">
        <v>10000</v>
      </c>
      <c r="L25" s="223">
        <v>10000</v>
      </c>
      <c r="M25" s="223">
        <v>5000</v>
      </c>
      <c r="N25" s="223">
        <v>355000</v>
      </c>
      <c r="O25" s="223">
        <v>0</v>
      </c>
      <c r="P25" s="318">
        <v>0</v>
      </c>
      <c r="Q25" s="223">
        <f t="shared" ref="Q25:Q32" si="1">SUM(B25:P25)</f>
        <v>435000</v>
      </c>
      <c r="R25" s="166"/>
      <c r="S25" s="166"/>
    </row>
    <row r="26" spans="1:19" x14ac:dyDescent="0.25">
      <c r="A26" s="7">
        <v>38078</v>
      </c>
      <c r="B26" s="320">
        <v>5000</v>
      </c>
      <c r="C26" s="223">
        <v>10000</v>
      </c>
      <c r="D26" s="223">
        <v>0</v>
      </c>
      <c r="E26" s="223">
        <v>0</v>
      </c>
      <c r="F26" s="223">
        <v>5000</v>
      </c>
      <c r="G26" s="223">
        <v>5000</v>
      </c>
      <c r="H26" s="223">
        <v>5000</v>
      </c>
      <c r="I26" s="223">
        <v>5000</v>
      </c>
      <c r="J26" s="223">
        <v>10000</v>
      </c>
      <c r="K26" s="223">
        <v>10000</v>
      </c>
      <c r="L26" s="223">
        <v>10000</v>
      </c>
      <c r="M26" s="223">
        <v>5000</v>
      </c>
      <c r="N26" s="223">
        <v>325000</v>
      </c>
      <c r="O26" s="223">
        <v>0</v>
      </c>
      <c r="P26" s="318">
        <v>0</v>
      </c>
      <c r="Q26" s="223">
        <f t="shared" si="1"/>
        <v>395000</v>
      </c>
      <c r="R26" s="166"/>
      <c r="S26" s="166"/>
    </row>
    <row r="27" spans="1:19" x14ac:dyDescent="0.25">
      <c r="A27" s="7">
        <v>38108</v>
      </c>
      <c r="B27" s="320">
        <v>10000</v>
      </c>
      <c r="C27" s="223">
        <v>15000</v>
      </c>
      <c r="D27" s="223">
        <v>0</v>
      </c>
      <c r="E27" s="223">
        <v>0</v>
      </c>
      <c r="F27" s="223">
        <v>10000</v>
      </c>
      <c r="G27" s="223">
        <v>10000</v>
      </c>
      <c r="H27" s="223">
        <v>10000</v>
      </c>
      <c r="I27" s="223">
        <v>10000</v>
      </c>
      <c r="J27" s="223">
        <v>10000</v>
      </c>
      <c r="K27" s="223">
        <v>15000</v>
      </c>
      <c r="L27" s="223">
        <v>15000</v>
      </c>
      <c r="M27" s="223">
        <v>5000</v>
      </c>
      <c r="N27" s="223">
        <v>515000</v>
      </c>
      <c r="O27" s="223">
        <v>0</v>
      </c>
      <c r="P27" s="318">
        <v>0</v>
      </c>
      <c r="Q27" s="223">
        <f t="shared" si="1"/>
        <v>625000</v>
      </c>
      <c r="R27" s="166"/>
      <c r="S27" s="166"/>
    </row>
    <row r="28" spans="1:19" x14ac:dyDescent="0.25">
      <c r="A28" s="7">
        <v>38139</v>
      </c>
      <c r="B28" s="320">
        <v>15000</v>
      </c>
      <c r="C28" s="223">
        <v>20000</v>
      </c>
      <c r="D28" s="223">
        <v>0</v>
      </c>
      <c r="E28" s="223">
        <v>0</v>
      </c>
      <c r="F28" s="223">
        <v>15000</v>
      </c>
      <c r="G28" s="223">
        <v>15000</v>
      </c>
      <c r="H28" s="223">
        <v>15000</v>
      </c>
      <c r="I28" s="223">
        <v>15000</v>
      </c>
      <c r="J28" s="223">
        <v>15000</v>
      </c>
      <c r="K28" s="223">
        <v>15000</v>
      </c>
      <c r="L28" s="223">
        <v>20000</v>
      </c>
      <c r="M28" s="223">
        <v>5000</v>
      </c>
      <c r="N28" s="223">
        <v>675000</v>
      </c>
      <c r="O28" s="223">
        <v>0</v>
      </c>
      <c r="P28" s="318">
        <v>0</v>
      </c>
      <c r="Q28" s="223">
        <f t="shared" si="1"/>
        <v>825000</v>
      </c>
      <c r="R28" s="166"/>
      <c r="S28" s="166"/>
    </row>
    <row r="29" spans="1:19" x14ac:dyDescent="0.25">
      <c r="A29" s="7">
        <v>38169</v>
      </c>
      <c r="B29" s="320">
        <v>5000</v>
      </c>
      <c r="C29" s="223">
        <v>10000</v>
      </c>
      <c r="D29" s="223">
        <v>0</v>
      </c>
      <c r="E29" s="223">
        <v>0</v>
      </c>
      <c r="F29" s="223">
        <v>5000</v>
      </c>
      <c r="G29" s="223">
        <v>5000</v>
      </c>
      <c r="H29" s="223">
        <v>5000</v>
      </c>
      <c r="I29" s="223">
        <v>10000</v>
      </c>
      <c r="J29" s="223">
        <v>10000</v>
      </c>
      <c r="K29" s="223">
        <v>10000</v>
      </c>
      <c r="L29" s="223">
        <v>10000</v>
      </c>
      <c r="M29" s="223">
        <v>5000</v>
      </c>
      <c r="N29" s="223">
        <v>350000</v>
      </c>
      <c r="O29" s="223">
        <v>0</v>
      </c>
      <c r="P29" s="318">
        <v>0</v>
      </c>
      <c r="Q29" s="223">
        <f t="shared" si="1"/>
        <v>425000</v>
      </c>
      <c r="R29" s="166"/>
      <c r="S29" s="166"/>
    </row>
    <row r="30" spans="1:19" x14ac:dyDescent="0.25">
      <c r="A30" s="7">
        <v>38200</v>
      </c>
      <c r="B30" s="320">
        <v>5000</v>
      </c>
      <c r="C30" s="223">
        <v>5000</v>
      </c>
      <c r="D30" s="223">
        <v>0</v>
      </c>
      <c r="E30" s="223">
        <v>0</v>
      </c>
      <c r="F30" s="223">
        <v>5000</v>
      </c>
      <c r="G30" s="223">
        <v>5000</v>
      </c>
      <c r="H30" s="223">
        <v>5000</v>
      </c>
      <c r="I30" s="223">
        <v>5000</v>
      </c>
      <c r="J30" s="223">
        <v>5000</v>
      </c>
      <c r="K30" s="223">
        <v>5000</v>
      </c>
      <c r="L30" s="223">
        <v>5000</v>
      </c>
      <c r="M30" s="223">
        <v>5000</v>
      </c>
      <c r="N30" s="223">
        <v>245000</v>
      </c>
      <c r="O30" s="223">
        <v>0</v>
      </c>
      <c r="P30" s="318">
        <v>0</v>
      </c>
      <c r="Q30" s="223">
        <f t="shared" si="1"/>
        <v>295000</v>
      </c>
      <c r="R30" s="166"/>
      <c r="S30" s="166"/>
    </row>
    <row r="31" spans="1:19" x14ac:dyDescent="0.25">
      <c r="A31" s="7">
        <v>38231</v>
      </c>
      <c r="B31" s="320">
        <v>10000</v>
      </c>
      <c r="C31" s="223">
        <v>15000</v>
      </c>
      <c r="D31" s="223">
        <v>0</v>
      </c>
      <c r="E31" s="223">
        <v>0</v>
      </c>
      <c r="F31" s="223">
        <v>10000</v>
      </c>
      <c r="G31" s="223">
        <v>10000</v>
      </c>
      <c r="H31" s="223">
        <v>10000</v>
      </c>
      <c r="I31" s="223">
        <v>10000</v>
      </c>
      <c r="J31" s="223">
        <v>10000</v>
      </c>
      <c r="K31" s="223">
        <v>10000</v>
      </c>
      <c r="L31" s="223">
        <v>15000</v>
      </c>
      <c r="M31" s="223">
        <v>5000</v>
      </c>
      <c r="N31" s="223">
        <v>480000</v>
      </c>
      <c r="O31" s="223">
        <v>0</v>
      </c>
      <c r="P31" s="318">
        <v>0</v>
      </c>
      <c r="Q31" s="223">
        <f t="shared" si="1"/>
        <v>585000</v>
      </c>
      <c r="R31" s="166"/>
      <c r="S31" s="166"/>
    </row>
    <row r="32" spans="1:19" x14ac:dyDescent="0.25">
      <c r="A32" s="7">
        <v>38261</v>
      </c>
      <c r="B32" s="320">
        <v>0</v>
      </c>
      <c r="C32" s="223">
        <v>5000</v>
      </c>
      <c r="D32" s="223">
        <v>0</v>
      </c>
      <c r="E32" s="223">
        <v>0</v>
      </c>
      <c r="F32" s="223">
        <v>0</v>
      </c>
      <c r="G32" s="223">
        <v>0</v>
      </c>
      <c r="H32" s="223">
        <v>5000</v>
      </c>
      <c r="I32" s="223">
        <v>5000</v>
      </c>
      <c r="J32" s="223">
        <v>5000</v>
      </c>
      <c r="K32" s="223">
        <v>5000</v>
      </c>
      <c r="L32" s="223">
        <v>5000</v>
      </c>
      <c r="M32" s="223">
        <v>0</v>
      </c>
      <c r="N32" s="223">
        <v>30000</v>
      </c>
      <c r="O32" s="223">
        <v>0</v>
      </c>
      <c r="P32" s="318">
        <v>0</v>
      </c>
      <c r="Q32" s="223">
        <f t="shared" si="1"/>
        <v>60000</v>
      </c>
      <c r="R32" s="166"/>
      <c r="S32" s="166"/>
    </row>
    <row r="33" spans="1:19" x14ac:dyDescent="0.25">
      <c r="A33" s="7">
        <v>38292</v>
      </c>
      <c r="B33" s="320">
        <v>15000</v>
      </c>
      <c r="C33" s="223">
        <v>25000</v>
      </c>
      <c r="D33" s="223">
        <v>0</v>
      </c>
      <c r="E33" s="223">
        <v>0</v>
      </c>
      <c r="F33" s="223">
        <v>15000</v>
      </c>
      <c r="G33" s="223">
        <v>15000</v>
      </c>
      <c r="H33" s="223">
        <v>20000</v>
      </c>
      <c r="I33" s="223">
        <v>20000</v>
      </c>
      <c r="J33" s="223">
        <v>25000</v>
      </c>
      <c r="K33" s="223">
        <v>25000</v>
      </c>
      <c r="L33" s="223">
        <v>25000</v>
      </c>
      <c r="M33" s="223">
        <v>10000</v>
      </c>
      <c r="N33" s="223">
        <v>15000</v>
      </c>
      <c r="O33" s="223">
        <v>0</v>
      </c>
      <c r="P33" s="318">
        <v>0</v>
      </c>
      <c r="Q33" s="223">
        <f>SUM(B33:P33)</f>
        <v>210000</v>
      </c>
      <c r="R33" s="166"/>
      <c r="S33" s="166"/>
    </row>
    <row r="34" spans="1:19" x14ac:dyDescent="0.25">
      <c r="A34" s="7">
        <v>38322</v>
      </c>
      <c r="B34" s="320">
        <v>35000</v>
      </c>
      <c r="C34" s="223">
        <v>60000</v>
      </c>
      <c r="D34" s="223">
        <v>0</v>
      </c>
      <c r="E34" s="223">
        <v>0</v>
      </c>
      <c r="F34" s="223">
        <v>245000</v>
      </c>
      <c r="G34" s="223">
        <v>45000</v>
      </c>
      <c r="H34" s="223">
        <v>45000</v>
      </c>
      <c r="I34" s="223">
        <v>45000</v>
      </c>
      <c r="J34" s="223">
        <v>45000</v>
      </c>
      <c r="K34" s="223">
        <v>50000</v>
      </c>
      <c r="L34" s="223">
        <v>50000</v>
      </c>
      <c r="M34" s="223">
        <v>25000</v>
      </c>
      <c r="N34" s="223">
        <v>0</v>
      </c>
      <c r="O34" s="223">
        <v>0</v>
      </c>
      <c r="P34" s="318">
        <v>0</v>
      </c>
      <c r="Q34" s="223">
        <f>SUM(B34:P34)</f>
        <v>645000</v>
      </c>
      <c r="R34" s="166"/>
      <c r="S34" s="166"/>
    </row>
    <row r="35" spans="1:19" x14ac:dyDescent="0.25">
      <c r="A35" s="7">
        <v>38353</v>
      </c>
      <c r="B35" s="320">
        <v>15000</v>
      </c>
      <c r="C35" s="223">
        <v>20000</v>
      </c>
      <c r="D35" s="223">
        <v>0</v>
      </c>
      <c r="E35" s="223">
        <v>0</v>
      </c>
      <c r="F35" s="223">
        <v>0</v>
      </c>
      <c r="G35" s="223">
        <v>15000</v>
      </c>
      <c r="H35" s="223">
        <v>15000</v>
      </c>
      <c r="I35" s="223">
        <v>15000</v>
      </c>
      <c r="J35" s="223">
        <v>15000</v>
      </c>
      <c r="K35" s="223">
        <v>15000</v>
      </c>
      <c r="L35" s="223">
        <v>15000</v>
      </c>
      <c r="M35" s="223">
        <v>5000</v>
      </c>
      <c r="N35" s="223">
        <v>0</v>
      </c>
      <c r="O35" s="223">
        <v>0</v>
      </c>
      <c r="P35" s="318">
        <v>0</v>
      </c>
      <c r="Q35" s="223">
        <f>SUM(B35:P35)</f>
        <v>130000</v>
      </c>
      <c r="R35" s="166"/>
      <c r="S35" s="166"/>
    </row>
    <row r="36" spans="1:19" x14ac:dyDescent="0.25">
      <c r="A36" s="7">
        <v>38384</v>
      </c>
      <c r="B36" s="320">
        <v>45000</v>
      </c>
      <c r="C36" s="223">
        <v>75000</v>
      </c>
      <c r="D36" s="223">
        <v>0</v>
      </c>
      <c r="E36" s="223">
        <v>0</v>
      </c>
      <c r="F36" s="223">
        <v>0</v>
      </c>
      <c r="G36" s="223">
        <v>55000</v>
      </c>
      <c r="H36" s="223">
        <v>60000</v>
      </c>
      <c r="I36" s="223">
        <v>60000</v>
      </c>
      <c r="J36" s="223">
        <v>60000</v>
      </c>
      <c r="K36" s="223">
        <v>60000</v>
      </c>
      <c r="L36" s="223">
        <v>65000</v>
      </c>
      <c r="M36" s="223">
        <v>30000</v>
      </c>
      <c r="N36" s="223">
        <v>0</v>
      </c>
      <c r="O36" s="223">
        <v>0</v>
      </c>
      <c r="P36" s="318">
        <v>0</v>
      </c>
      <c r="Q36" s="223">
        <f>SUM(B36:P36)</f>
        <v>510000</v>
      </c>
      <c r="R36" s="166"/>
      <c r="S36" s="166"/>
    </row>
    <row r="37" spans="1:19" x14ac:dyDescent="0.25">
      <c r="A37" s="7">
        <v>38412</v>
      </c>
      <c r="B37" s="320">
        <v>25000</v>
      </c>
      <c r="C37" s="223">
        <v>40000</v>
      </c>
      <c r="D37" s="223">
        <v>0</v>
      </c>
      <c r="E37" s="223">
        <v>0</v>
      </c>
      <c r="F37" s="223">
        <v>0</v>
      </c>
      <c r="G37" s="223">
        <v>30000</v>
      </c>
      <c r="H37" s="223">
        <v>30000</v>
      </c>
      <c r="I37" s="223">
        <v>35000</v>
      </c>
      <c r="J37" s="223">
        <v>30000</v>
      </c>
      <c r="K37" s="223">
        <v>35000</v>
      </c>
      <c r="L37" s="223">
        <v>35000</v>
      </c>
      <c r="M37" s="223">
        <v>15000</v>
      </c>
      <c r="N37" s="223">
        <v>0</v>
      </c>
      <c r="O37" s="223">
        <v>0</v>
      </c>
      <c r="P37" s="318">
        <v>0</v>
      </c>
      <c r="Q37" s="223">
        <f>SUM(B37:P37)</f>
        <v>275000</v>
      </c>
      <c r="R37" s="166"/>
      <c r="S37" s="166"/>
    </row>
    <row r="38" spans="1:19" x14ac:dyDescent="0.25">
      <c r="A38" s="7">
        <v>38443</v>
      </c>
      <c r="B38" s="320">
        <v>45000</v>
      </c>
      <c r="C38" s="223">
        <v>60000</v>
      </c>
      <c r="D38" s="223">
        <v>0</v>
      </c>
      <c r="E38" s="223">
        <v>0</v>
      </c>
      <c r="F38" s="223">
        <v>0</v>
      </c>
      <c r="G38" s="223">
        <v>45000</v>
      </c>
      <c r="H38" s="223">
        <v>50000</v>
      </c>
      <c r="I38" s="223">
        <v>50000</v>
      </c>
      <c r="J38" s="223">
        <v>50000</v>
      </c>
      <c r="K38" s="223">
        <v>55000</v>
      </c>
      <c r="L38" s="223">
        <v>55000</v>
      </c>
      <c r="M38" s="223">
        <v>25000</v>
      </c>
      <c r="N38" s="223">
        <v>0</v>
      </c>
      <c r="O38" s="223">
        <v>0</v>
      </c>
      <c r="P38" s="318">
        <v>0</v>
      </c>
      <c r="Q38" s="223">
        <f t="shared" ref="Q38:Q45" si="2">SUM(B38:P38)</f>
        <v>435000</v>
      </c>
      <c r="R38" s="166"/>
      <c r="S38" s="166"/>
    </row>
    <row r="39" spans="1:19" x14ac:dyDescent="0.25">
      <c r="A39" s="7">
        <v>38473</v>
      </c>
      <c r="B39" s="320">
        <v>20000</v>
      </c>
      <c r="C39" s="223">
        <v>30000</v>
      </c>
      <c r="D39" s="223">
        <v>0</v>
      </c>
      <c r="E39" s="223">
        <v>0</v>
      </c>
      <c r="F39" s="223">
        <v>0</v>
      </c>
      <c r="G39" s="223">
        <v>20000</v>
      </c>
      <c r="H39" s="223">
        <v>20000</v>
      </c>
      <c r="I39" s="223">
        <v>25000</v>
      </c>
      <c r="J39" s="223">
        <v>25000</v>
      </c>
      <c r="K39" s="223">
        <v>25000</v>
      </c>
      <c r="L39" s="223">
        <v>25000</v>
      </c>
      <c r="M39" s="223">
        <v>10000</v>
      </c>
      <c r="N39" s="223">
        <v>0</v>
      </c>
      <c r="O39" s="223">
        <v>0</v>
      </c>
      <c r="P39" s="318">
        <v>0</v>
      </c>
      <c r="Q39" s="223">
        <f t="shared" si="2"/>
        <v>200000</v>
      </c>
      <c r="R39" s="166"/>
      <c r="S39" s="166"/>
    </row>
    <row r="40" spans="1:19" x14ac:dyDescent="0.25">
      <c r="A40" s="7">
        <v>38504</v>
      </c>
      <c r="B40" s="320">
        <v>30000</v>
      </c>
      <c r="C40" s="223">
        <v>45000</v>
      </c>
      <c r="D40" s="223"/>
      <c r="E40" s="223">
        <v>0</v>
      </c>
      <c r="F40" s="223">
        <v>0</v>
      </c>
      <c r="G40" s="223">
        <v>35000</v>
      </c>
      <c r="H40" s="223">
        <v>35000</v>
      </c>
      <c r="I40" s="223">
        <v>40000</v>
      </c>
      <c r="J40" s="223">
        <v>40000</v>
      </c>
      <c r="K40" s="223">
        <v>40000</v>
      </c>
      <c r="L40" s="223">
        <v>45000</v>
      </c>
      <c r="M40" s="223">
        <v>20000</v>
      </c>
      <c r="N40" s="223">
        <v>0</v>
      </c>
      <c r="O40" s="223">
        <v>245000</v>
      </c>
      <c r="P40" s="318">
        <v>0</v>
      </c>
      <c r="Q40" s="223">
        <f t="shared" si="2"/>
        <v>575000</v>
      </c>
      <c r="R40" s="166"/>
      <c r="S40" s="166"/>
    </row>
    <row r="41" spans="1:19" x14ac:dyDescent="0.25">
      <c r="A41" s="7">
        <v>38534</v>
      </c>
      <c r="B41" s="320">
        <v>0</v>
      </c>
      <c r="C41" s="223">
        <v>0</v>
      </c>
      <c r="D41" s="223">
        <v>0</v>
      </c>
      <c r="E41" s="223">
        <v>0</v>
      </c>
      <c r="F41" s="223">
        <v>0</v>
      </c>
      <c r="G41" s="223">
        <v>0</v>
      </c>
      <c r="H41" s="223">
        <v>0</v>
      </c>
      <c r="I41" s="223">
        <v>0</v>
      </c>
      <c r="J41" s="223">
        <v>0</v>
      </c>
      <c r="K41" s="223">
        <v>0</v>
      </c>
      <c r="L41" s="223">
        <v>0</v>
      </c>
      <c r="M41" s="223">
        <v>0</v>
      </c>
      <c r="N41" s="223">
        <v>0</v>
      </c>
      <c r="O41" s="223">
        <v>335000</v>
      </c>
      <c r="P41" s="318">
        <v>0</v>
      </c>
      <c r="Q41" s="223">
        <f t="shared" si="2"/>
        <v>335000</v>
      </c>
      <c r="R41" s="166"/>
      <c r="S41" s="166"/>
    </row>
    <row r="42" spans="1:19" x14ac:dyDescent="0.25">
      <c r="A42" s="7">
        <v>38565</v>
      </c>
      <c r="B42" s="320">
        <v>0</v>
      </c>
      <c r="C42" s="223">
        <v>0</v>
      </c>
      <c r="D42" s="223">
        <v>0</v>
      </c>
      <c r="E42" s="223">
        <v>0</v>
      </c>
      <c r="F42" s="223">
        <v>0</v>
      </c>
      <c r="G42" s="223">
        <v>0</v>
      </c>
      <c r="H42" s="223">
        <v>0</v>
      </c>
      <c r="I42" s="223">
        <v>0</v>
      </c>
      <c r="J42" s="223">
        <v>0</v>
      </c>
      <c r="K42" s="223">
        <v>0</v>
      </c>
      <c r="L42" s="223">
        <v>0</v>
      </c>
      <c r="M42" s="223">
        <v>0</v>
      </c>
      <c r="N42" s="223">
        <v>0</v>
      </c>
      <c r="O42" s="223">
        <v>510000</v>
      </c>
      <c r="P42" s="318">
        <v>0</v>
      </c>
      <c r="Q42" s="223">
        <f t="shared" si="2"/>
        <v>510000</v>
      </c>
      <c r="R42" s="166"/>
      <c r="S42" s="166"/>
    </row>
    <row r="43" spans="1:19" x14ac:dyDescent="0.25">
      <c r="A43" s="7">
        <v>38596</v>
      </c>
      <c r="B43" s="320">
        <v>0</v>
      </c>
      <c r="C43" s="223">
        <v>0</v>
      </c>
      <c r="D43" s="223">
        <v>0</v>
      </c>
      <c r="E43" s="223">
        <v>0</v>
      </c>
      <c r="F43" s="223">
        <v>0</v>
      </c>
      <c r="G43" s="223">
        <v>0</v>
      </c>
      <c r="H43" s="223">
        <v>0</v>
      </c>
      <c r="I43" s="223">
        <v>0</v>
      </c>
      <c r="J43" s="223">
        <v>0</v>
      </c>
      <c r="K43" s="223">
        <v>0</v>
      </c>
      <c r="L43" s="223">
        <v>0</v>
      </c>
      <c r="M43" s="223">
        <v>0</v>
      </c>
      <c r="N43" s="223">
        <v>0</v>
      </c>
      <c r="O43" s="223">
        <v>225000</v>
      </c>
      <c r="P43" s="318">
        <v>0</v>
      </c>
      <c r="Q43" s="223">
        <f t="shared" si="2"/>
        <v>225000</v>
      </c>
      <c r="R43" s="166"/>
      <c r="S43" s="166"/>
    </row>
    <row r="44" spans="1:19" x14ac:dyDescent="0.25">
      <c r="A44" s="7">
        <v>38626</v>
      </c>
      <c r="B44" s="320">
        <v>0</v>
      </c>
      <c r="C44" s="223">
        <v>0</v>
      </c>
      <c r="D44" s="223">
        <v>0</v>
      </c>
      <c r="E44" s="223">
        <v>0</v>
      </c>
      <c r="F44" s="223">
        <v>0</v>
      </c>
      <c r="G44" s="223">
        <v>0</v>
      </c>
      <c r="H44" s="223">
        <v>0</v>
      </c>
      <c r="I44" s="223">
        <v>0</v>
      </c>
      <c r="J44" s="223">
        <v>0</v>
      </c>
      <c r="K44" s="223">
        <v>0</v>
      </c>
      <c r="L44" s="223">
        <v>0</v>
      </c>
      <c r="M44" s="223">
        <v>0</v>
      </c>
      <c r="N44" s="223">
        <v>0</v>
      </c>
      <c r="O44" s="223">
        <v>490000</v>
      </c>
      <c r="P44" s="318">
        <v>0</v>
      </c>
      <c r="Q44" s="223">
        <f t="shared" si="2"/>
        <v>490000</v>
      </c>
      <c r="R44" s="166"/>
      <c r="S44" s="166"/>
    </row>
    <row r="45" spans="1:19" x14ac:dyDescent="0.25">
      <c r="A45" s="7">
        <v>38687</v>
      </c>
      <c r="B45" s="320">
        <v>0</v>
      </c>
      <c r="C45" s="223">
        <v>0</v>
      </c>
      <c r="D45" s="223">
        <v>0</v>
      </c>
      <c r="E45" s="223">
        <v>0</v>
      </c>
      <c r="F45" s="223">
        <v>0</v>
      </c>
      <c r="G45" s="223">
        <v>0</v>
      </c>
      <c r="H45" s="223">
        <v>0</v>
      </c>
      <c r="I45" s="223">
        <v>0</v>
      </c>
      <c r="J45" s="223">
        <v>0</v>
      </c>
      <c r="K45" s="223">
        <v>0</v>
      </c>
      <c r="L45" s="223">
        <v>0</v>
      </c>
      <c r="M45" s="223">
        <v>0</v>
      </c>
      <c r="N45" s="223">
        <v>0</v>
      </c>
      <c r="O45" s="223">
        <v>710000</v>
      </c>
      <c r="P45" s="318">
        <v>0</v>
      </c>
      <c r="Q45" s="223">
        <f t="shared" si="2"/>
        <v>710000</v>
      </c>
      <c r="R45" s="166"/>
      <c r="S45" s="166"/>
    </row>
    <row r="46" spans="1:19" x14ac:dyDescent="0.25">
      <c r="A46" s="7">
        <v>38718</v>
      </c>
      <c r="B46" s="320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23">
        <v>0</v>
      </c>
      <c r="O46" s="223">
        <v>190000</v>
      </c>
      <c r="P46" s="318">
        <v>0</v>
      </c>
      <c r="Q46" s="223">
        <f>SUM(B46:P46)</f>
        <v>190000</v>
      </c>
      <c r="R46" s="166"/>
      <c r="S46" s="166"/>
    </row>
    <row r="47" spans="1:19" x14ac:dyDescent="0.25">
      <c r="A47" s="7">
        <v>38777</v>
      </c>
      <c r="B47" s="320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23">
        <v>0</v>
      </c>
      <c r="O47" s="223">
        <v>190000</v>
      </c>
      <c r="P47" s="318">
        <v>0</v>
      </c>
      <c r="Q47" s="223">
        <f>SUM(B47:P47)</f>
        <v>190000</v>
      </c>
      <c r="R47" s="166"/>
      <c r="S47" s="166"/>
    </row>
    <row r="48" spans="1:19" x14ac:dyDescent="0.25">
      <c r="A48" s="7">
        <v>38838</v>
      </c>
      <c r="B48" s="320">
        <v>0</v>
      </c>
      <c r="C48" s="223">
        <v>0</v>
      </c>
      <c r="D48" s="223">
        <v>0</v>
      </c>
      <c r="E48" s="223">
        <v>0</v>
      </c>
      <c r="F48" s="223">
        <v>0</v>
      </c>
      <c r="G48" s="223">
        <v>0</v>
      </c>
      <c r="H48" s="223">
        <v>0</v>
      </c>
      <c r="I48" s="223">
        <v>0</v>
      </c>
      <c r="J48" s="223">
        <v>0</v>
      </c>
      <c r="K48" s="223">
        <v>0</v>
      </c>
      <c r="L48" s="223">
        <v>0</v>
      </c>
      <c r="M48" s="223">
        <v>0</v>
      </c>
      <c r="N48" s="223">
        <v>0</v>
      </c>
      <c r="O48" s="223">
        <v>405000</v>
      </c>
      <c r="P48" s="318">
        <v>0</v>
      </c>
      <c r="Q48" s="223">
        <f>SUM(B48:P48)</f>
        <v>405000</v>
      </c>
      <c r="R48" s="166"/>
      <c r="S48" s="166"/>
    </row>
    <row r="49" spans="1:19" x14ac:dyDescent="0.25">
      <c r="A49" s="7">
        <v>38869</v>
      </c>
      <c r="B49" s="320">
        <v>0</v>
      </c>
      <c r="C49" s="223">
        <v>0</v>
      </c>
      <c r="D49" s="223">
        <v>0</v>
      </c>
      <c r="E49" s="223">
        <v>0</v>
      </c>
      <c r="F49" s="223">
        <v>0</v>
      </c>
      <c r="G49" s="223">
        <v>0</v>
      </c>
      <c r="H49" s="223">
        <v>0</v>
      </c>
      <c r="I49" s="223">
        <v>0</v>
      </c>
      <c r="J49" s="223">
        <v>0</v>
      </c>
      <c r="K49" s="223">
        <v>0</v>
      </c>
      <c r="L49" s="223">
        <v>0</v>
      </c>
      <c r="M49" s="223">
        <v>0</v>
      </c>
      <c r="N49" s="223">
        <v>0</v>
      </c>
      <c r="O49" s="223">
        <v>245000</v>
      </c>
      <c r="P49" s="318">
        <v>0</v>
      </c>
      <c r="Q49" s="223">
        <f>SUM(B49:P49)</f>
        <v>245000</v>
      </c>
      <c r="R49" s="166"/>
      <c r="S49" s="166"/>
    </row>
    <row r="50" spans="1:19" x14ac:dyDescent="0.25">
      <c r="A50" s="7">
        <v>38899</v>
      </c>
      <c r="B50" s="320">
        <v>0</v>
      </c>
      <c r="C50" s="223">
        <v>0</v>
      </c>
      <c r="D50" s="223">
        <v>0</v>
      </c>
      <c r="E50" s="223">
        <v>0</v>
      </c>
      <c r="F50" s="223">
        <v>0</v>
      </c>
      <c r="G50" s="223">
        <v>0</v>
      </c>
      <c r="H50" s="223">
        <v>0</v>
      </c>
      <c r="I50" s="223">
        <v>0</v>
      </c>
      <c r="J50" s="223">
        <v>0</v>
      </c>
      <c r="K50" s="223">
        <v>0</v>
      </c>
      <c r="L50" s="223">
        <v>0</v>
      </c>
      <c r="M50" s="223">
        <v>0</v>
      </c>
      <c r="N50" s="223">
        <v>0</v>
      </c>
      <c r="O50" s="223">
        <v>145000</v>
      </c>
      <c r="P50" s="318">
        <v>0</v>
      </c>
      <c r="Q50" s="223">
        <f>SUM(B50:P50)</f>
        <v>145000</v>
      </c>
      <c r="R50" s="166"/>
      <c r="S50" s="166"/>
    </row>
    <row r="51" spans="1:19" x14ac:dyDescent="0.25">
      <c r="A51" s="7">
        <v>38930</v>
      </c>
      <c r="B51" s="320">
        <v>0</v>
      </c>
      <c r="C51" s="223">
        <v>0</v>
      </c>
      <c r="D51" s="223">
        <v>0</v>
      </c>
      <c r="E51" s="223">
        <v>0</v>
      </c>
      <c r="F51" s="223">
        <v>0</v>
      </c>
      <c r="G51" s="223">
        <v>0</v>
      </c>
      <c r="H51" s="223">
        <v>0</v>
      </c>
      <c r="I51" s="223">
        <v>0</v>
      </c>
      <c r="J51" s="223">
        <v>0</v>
      </c>
      <c r="K51" s="223">
        <v>0</v>
      </c>
      <c r="L51" s="223">
        <v>0</v>
      </c>
      <c r="M51" s="223">
        <v>0</v>
      </c>
      <c r="N51" s="223">
        <v>0</v>
      </c>
      <c r="O51" s="223">
        <v>85000</v>
      </c>
      <c r="P51" s="318">
        <v>0</v>
      </c>
      <c r="Q51" s="223">
        <f t="shared" ref="Q51:Q111" si="3">SUM(B51:P51)</f>
        <v>85000</v>
      </c>
      <c r="R51" s="166"/>
      <c r="S51" s="166"/>
    </row>
    <row r="52" spans="1:19" x14ac:dyDescent="0.25">
      <c r="A52" s="7">
        <v>38961</v>
      </c>
      <c r="B52" s="320">
        <v>0</v>
      </c>
      <c r="C52" s="223">
        <v>0</v>
      </c>
      <c r="D52" s="223">
        <v>0</v>
      </c>
      <c r="E52" s="223">
        <v>0</v>
      </c>
      <c r="F52" s="223">
        <v>0</v>
      </c>
      <c r="G52" s="223">
        <v>0</v>
      </c>
      <c r="H52" s="223">
        <v>0</v>
      </c>
      <c r="I52" s="223">
        <v>0</v>
      </c>
      <c r="J52" s="223">
        <v>0</v>
      </c>
      <c r="K52" s="223">
        <v>0</v>
      </c>
      <c r="L52" s="223">
        <v>0</v>
      </c>
      <c r="M52" s="223">
        <v>0</v>
      </c>
      <c r="N52" s="223">
        <v>0</v>
      </c>
      <c r="O52" s="223">
        <v>185000</v>
      </c>
      <c r="P52" s="318">
        <v>0</v>
      </c>
      <c r="Q52" s="223">
        <f t="shared" si="3"/>
        <v>185000</v>
      </c>
      <c r="R52" s="166"/>
      <c r="S52" s="166"/>
    </row>
    <row r="53" spans="1:19" x14ac:dyDescent="0.25">
      <c r="A53" s="7">
        <v>39052</v>
      </c>
      <c r="B53" s="320">
        <v>0</v>
      </c>
      <c r="C53" s="223">
        <v>0</v>
      </c>
      <c r="D53" s="223">
        <v>0</v>
      </c>
      <c r="E53" s="223">
        <v>0</v>
      </c>
      <c r="F53" s="223">
        <v>0</v>
      </c>
      <c r="G53" s="223">
        <v>0</v>
      </c>
      <c r="H53" s="223">
        <v>0</v>
      </c>
      <c r="I53" s="223">
        <v>0</v>
      </c>
      <c r="J53" s="223">
        <v>0</v>
      </c>
      <c r="K53" s="223">
        <v>0</v>
      </c>
      <c r="L53" s="223">
        <v>0</v>
      </c>
      <c r="M53" s="223">
        <v>0</v>
      </c>
      <c r="N53" s="223">
        <v>0</v>
      </c>
      <c r="O53" s="223">
        <v>325000</v>
      </c>
      <c r="P53" s="318">
        <v>0</v>
      </c>
      <c r="Q53" s="223">
        <f t="shared" si="3"/>
        <v>325000</v>
      </c>
      <c r="R53" s="166"/>
      <c r="S53" s="166"/>
    </row>
    <row r="54" spans="1:19" x14ac:dyDescent="0.25">
      <c r="A54" s="7">
        <v>39083</v>
      </c>
      <c r="B54" s="320">
        <v>0</v>
      </c>
      <c r="C54" s="223">
        <v>0</v>
      </c>
      <c r="D54" s="223">
        <v>0</v>
      </c>
      <c r="E54" s="223">
        <v>0</v>
      </c>
      <c r="F54" s="223">
        <v>0</v>
      </c>
      <c r="G54" s="223">
        <v>0</v>
      </c>
      <c r="H54" s="223">
        <v>0</v>
      </c>
      <c r="I54" s="223">
        <v>0</v>
      </c>
      <c r="J54" s="223">
        <v>0</v>
      </c>
      <c r="K54" s="223">
        <v>0</v>
      </c>
      <c r="L54" s="223">
        <v>0</v>
      </c>
      <c r="M54" s="223">
        <v>0</v>
      </c>
      <c r="N54" s="223">
        <v>0</v>
      </c>
      <c r="O54" s="223">
        <v>175000</v>
      </c>
      <c r="P54" s="318">
        <v>0</v>
      </c>
      <c r="Q54" s="223">
        <f t="shared" si="3"/>
        <v>175000</v>
      </c>
      <c r="R54" s="166"/>
      <c r="S54" s="166"/>
    </row>
    <row r="55" spans="1:19" x14ac:dyDescent="0.25">
      <c r="A55" s="7">
        <v>39114</v>
      </c>
      <c r="B55" s="320">
        <v>0</v>
      </c>
      <c r="C55" s="223">
        <v>0</v>
      </c>
      <c r="D55" s="223">
        <v>0</v>
      </c>
      <c r="E55" s="223">
        <v>0</v>
      </c>
      <c r="F55" s="223">
        <v>0</v>
      </c>
      <c r="G55" s="223">
        <v>0</v>
      </c>
      <c r="H55" s="223">
        <v>0</v>
      </c>
      <c r="I55" s="223">
        <v>0</v>
      </c>
      <c r="J55" s="223">
        <v>0</v>
      </c>
      <c r="K55" s="223">
        <v>0</v>
      </c>
      <c r="L55" s="223">
        <v>0</v>
      </c>
      <c r="M55" s="223">
        <v>0</v>
      </c>
      <c r="N55" s="223">
        <v>0</v>
      </c>
      <c r="O55" s="223">
        <v>80000</v>
      </c>
      <c r="P55" s="318">
        <v>0</v>
      </c>
      <c r="Q55" s="223">
        <f t="shared" si="3"/>
        <v>80000</v>
      </c>
      <c r="R55" s="166"/>
      <c r="S55" s="166"/>
    </row>
    <row r="56" spans="1:19" x14ac:dyDescent="0.25">
      <c r="A56" s="7">
        <v>39142</v>
      </c>
      <c r="B56" s="320">
        <v>0</v>
      </c>
      <c r="C56" s="223">
        <v>0</v>
      </c>
      <c r="D56" s="223">
        <v>0</v>
      </c>
      <c r="E56" s="223">
        <v>0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v>0</v>
      </c>
      <c r="O56" s="223">
        <v>255000</v>
      </c>
      <c r="P56" s="318">
        <v>0</v>
      </c>
      <c r="Q56" s="223">
        <f t="shared" si="3"/>
        <v>255000</v>
      </c>
      <c r="R56" s="166"/>
      <c r="S56" s="166"/>
    </row>
    <row r="57" spans="1:19" x14ac:dyDescent="0.25">
      <c r="A57" s="7">
        <v>39173</v>
      </c>
      <c r="B57" s="320">
        <v>0</v>
      </c>
      <c r="C57" s="223">
        <v>0</v>
      </c>
      <c r="D57" s="223">
        <v>0</v>
      </c>
      <c r="E57" s="223">
        <v>0</v>
      </c>
      <c r="F57" s="223">
        <v>0</v>
      </c>
      <c r="G57" s="223">
        <v>0</v>
      </c>
      <c r="H57" s="223">
        <v>0</v>
      </c>
      <c r="I57" s="223">
        <v>0</v>
      </c>
      <c r="J57" s="223">
        <v>0</v>
      </c>
      <c r="K57" s="223">
        <v>0</v>
      </c>
      <c r="L57" s="223">
        <v>0</v>
      </c>
      <c r="M57" s="223">
        <v>0</v>
      </c>
      <c r="N57" s="223">
        <v>0</v>
      </c>
      <c r="O57" s="223">
        <v>65000</v>
      </c>
      <c r="P57" s="318">
        <v>0</v>
      </c>
      <c r="Q57" s="223">
        <f t="shared" si="3"/>
        <v>65000</v>
      </c>
      <c r="R57" s="166"/>
      <c r="S57" s="166"/>
    </row>
    <row r="58" spans="1:19" x14ac:dyDescent="0.25">
      <c r="A58" s="7">
        <v>39203</v>
      </c>
      <c r="B58" s="320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v>0</v>
      </c>
      <c r="O58" s="223">
        <v>105000</v>
      </c>
      <c r="P58" s="318">
        <v>0</v>
      </c>
      <c r="Q58" s="223">
        <f t="shared" si="3"/>
        <v>105000</v>
      </c>
      <c r="R58" s="166"/>
      <c r="S58" s="166"/>
    </row>
    <row r="59" spans="1:19" x14ac:dyDescent="0.25">
      <c r="A59" s="7">
        <v>39234</v>
      </c>
      <c r="B59" s="320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v>0</v>
      </c>
      <c r="O59" s="223">
        <v>340000</v>
      </c>
      <c r="P59" s="318">
        <v>0</v>
      </c>
      <c r="Q59" s="223">
        <f t="shared" si="3"/>
        <v>340000</v>
      </c>
      <c r="R59" s="166"/>
      <c r="S59" s="166"/>
    </row>
    <row r="60" spans="1:19" x14ac:dyDescent="0.25">
      <c r="A60" s="7">
        <v>39264</v>
      </c>
      <c r="B60" s="320">
        <v>0</v>
      </c>
      <c r="C60" s="223">
        <v>0</v>
      </c>
      <c r="D60" s="223">
        <v>0</v>
      </c>
      <c r="E60" s="223">
        <v>0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v>0</v>
      </c>
      <c r="O60" s="223">
        <v>145000</v>
      </c>
      <c r="P60" s="318">
        <v>0</v>
      </c>
      <c r="Q60" s="223">
        <f t="shared" si="3"/>
        <v>145000</v>
      </c>
      <c r="R60" s="166"/>
      <c r="S60" s="166"/>
    </row>
    <row r="61" spans="1:19" x14ac:dyDescent="0.25">
      <c r="A61" s="8">
        <v>39356</v>
      </c>
      <c r="B61" s="320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v>0</v>
      </c>
      <c r="O61" s="223">
        <v>85000</v>
      </c>
      <c r="P61" s="318">
        <v>0</v>
      </c>
      <c r="Q61" s="223">
        <f t="shared" si="3"/>
        <v>85000</v>
      </c>
      <c r="R61" s="166"/>
      <c r="S61" s="166"/>
    </row>
    <row r="62" spans="1:19" x14ac:dyDescent="0.25">
      <c r="A62" s="8">
        <v>39387</v>
      </c>
      <c r="B62" s="320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v>0</v>
      </c>
      <c r="O62" s="223">
        <v>0</v>
      </c>
      <c r="P62" s="318">
        <v>0</v>
      </c>
      <c r="Q62" s="223">
        <f t="shared" si="3"/>
        <v>0</v>
      </c>
      <c r="R62" s="166"/>
      <c r="S62" s="166"/>
    </row>
    <row r="63" spans="1:19" x14ac:dyDescent="0.25">
      <c r="A63" s="8">
        <v>39417</v>
      </c>
      <c r="B63" s="320">
        <v>0</v>
      </c>
      <c r="C63" s="223">
        <v>0</v>
      </c>
      <c r="D63" s="223">
        <v>0</v>
      </c>
      <c r="E63" s="223">
        <v>0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v>0</v>
      </c>
      <c r="O63" s="223">
        <v>165000</v>
      </c>
      <c r="P63" s="318">
        <v>0</v>
      </c>
      <c r="Q63" s="223">
        <f t="shared" si="3"/>
        <v>165000</v>
      </c>
      <c r="R63" s="166"/>
      <c r="S63" s="166"/>
    </row>
    <row r="64" spans="1:19" x14ac:dyDescent="0.25">
      <c r="A64" s="8">
        <v>39448</v>
      </c>
      <c r="B64" s="320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v>0</v>
      </c>
      <c r="O64" s="223">
        <v>95000</v>
      </c>
      <c r="P64" s="318">
        <v>0</v>
      </c>
      <c r="Q64" s="223">
        <f t="shared" si="3"/>
        <v>95000</v>
      </c>
      <c r="R64" s="166"/>
      <c r="S64" s="166"/>
    </row>
    <row r="65" spans="1:19" x14ac:dyDescent="0.25">
      <c r="A65" s="8">
        <v>39508</v>
      </c>
      <c r="B65" s="320">
        <v>0</v>
      </c>
      <c r="C65" s="223">
        <v>0</v>
      </c>
      <c r="D65" s="223">
        <v>0</v>
      </c>
      <c r="E65" s="223">
        <v>0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v>0</v>
      </c>
      <c r="O65" s="223">
        <v>60000</v>
      </c>
      <c r="P65" s="318">
        <v>0</v>
      </c>
      <c r="Q65" s="223">
        <f t="shared" si="3"/>
        <v>60000</v>
      </c>
      <c r="R65" s="166"/>
      <c r="S65" s="166"/>
    </row>
    <row r="66" spans="1:19" x14ac:dyDescent="0.25">
      <c r="A66" s="7">
        <v>39539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v>0</v>
      </c>
      <c r="O66" s="223">
        <v>65000</v>
      </c>
      <c r="P66" s="318">
        <v>0</v>
      </c>
      <c r="Q66" s="223">
        <f t="shared" si="3"/>
        <v>65000</v>
      </c>
      <c r="R66" s="166"/>
      <c r="S66" s="166"/>
    </row>
    <row r="67" spans="1:19" x14ac:dyDescent="0.25">
      <c r="A67" s="7">
        <v>39569</v>
      </c>
      <c r="B67" s="223">
        <v>0</v>
      </c>
      <c r="C67" s="223">
        <v>0</v>
      </c>
      <c r="D67" s="223">
        <v>0</v>
      </c>
      <c r="E67" s="223">
        <v>0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v>0</v>
      </c>
      <c r="O67" s="223">
        <v>0</v>
      </c>
      <c r="P67" s="318">
        <v>0</v>
      </c>
      <c r="Q67" s="223">
        <f t="shared" si="3"/>
        <v>0</v>
      </c>
      <c r="R67" s="166"/>
      <c r="S67" s="166"/>
    </row>
    <row r="68" spans="1:19" x14ac:dyDescent="0.25">
      <c r="A68" s="7">
        <v>39600</v>
      </c>
      <c r="B68" s="223">
        <v>0</v>
      </c>
      <c r="C68" s="223">
        <v>0</v>
      </c>
      <c r="D68" s="223">
        <v>0</v>
      </c>
      <c r="E68" s="223">
        <v>0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v>0</v>
      </c>
      <c r="O68" s="223">
        <v>145000</v>
      </c>
      <c r="P68" s="318">
        <v>0</v>
      </c>
      <c r="Q68" s="223">
        <f t="shared" si="3"/>
        <v>145000</v>
      </c>
      <c r="R68" s="166"/>
      <c r="S68" s="166"/>
    </row>
    <row r="69" spans="1:19" x14ac:dyDescent="0.25">
      <c r="A69" s="7">
        <v>39630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v>0</v>
      </c>
      <c r="O69" s="223">
        <v>0</v>
      </c>
      <c r="P69" s="318">
        <v>0</v>
      </c>
      <c r="Q69" s="223">
        <f t="shared" si="3"/>
        <v>0</v>
      </c>
      <c r="R69" s="166"/>
      <c r="S69" s="166"/>
    </row>
    <row r="70" spans="1:19" x14ac:dyDescent="0.25">
      <c r="A70" s="7">
        <v>39661</v>
      </c>
      <c r="B70" s="223">
        <v>0</v>
      </c>
      <c r="C70" s="223">
        <v>0</v>
      </c>
      <c r="D70" s="223">
        <v>0</v>
      </c>
      <c r="E70" s="223">
        <v>0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v>0</v>
      </c>
      <c r="O70" s="223">
        <v>0</v>
      </c>
      <c r="P70" s="318">
        <v>0</v>
      </c>
      <c r="Q70" s="223">
        <f t="shared" si="3"/>
        <v>0</v>
      </c>
      <c r="R70" s="166"/>
      <c r="S70" s="166"/>
    </row>
    <row r="71" spans="1:19" x14ac:dyDescent="0.25">
      <c r="A71" s="7">
        <v>39692</v>
      </c>
      <c r="B71" s="223">
        <v>0</v>
      </c>
      <c r="C71" s="223">
        <v>0</v>
      </c>
      <c r="D71" s="223">
        <v>0</v>
      </c>
      <c r="E71" s="223">
        <v>0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v>0</v>
      </c>
      <c r="O71" s="223">
        <v>195000</v>
      </c>
      <c r="P71" s="318">
        <v>0</v>
      </c>
      <c r="Q71" s="223">
        <f t="shared" si="3"/>
        <v>195000</v>
      </c>
      <c r="R71" s="166"/>
      <c r="S71" s="166"/>
    </row>
    <row r="72" spans="1:19" x14ac:dyDescent="0.25">
      <c r="A72" s="7">
        <v>39722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v>0</v>
      </c>
      <c r="O72" s="223">
        <v>140000</v>
      </c>
      <c r="P72" s="318">
        <v>0</v>
      </c>
      <c r="Q72" s="223">
        <f t="shared" si="3"/>
        <v>140000</v>
      </c>
      <c r="R72" s="166"/>
      <c r="S72" s="166"/>
    </row>
    <row r="73" spans="1:19" x14ac:dyDescent="0.25">
      <c r="A73" s="7">
        <v>39753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v>0</v>
      </c>
      <c r="O73" s="223">
        <v>0</v>
      </c>
      <c r="P73" s="318">
        <v>0</v>
      </c>
      <c r="Q73" s="223">
        <f t="shared" si="3"/>
        <v>0</v>
      </c>
      <c r="R73" s="166"/>
      <c r="S73" s="166"/>
    </row>
    <row r="74" spans="1:19" x14ac:dyDescent="0.25">
      <c r="A74" s="7">
        <v>39783</v>
      </c>
      <c r="B74" s="223">
        <v>0</v>
      </c>
      <c r="C74" s="223">
        <v>0</v>
      </c>
      <c r="D74" s="223">
        <v>0</v>
      </c>
      <c r="E74" s="223">
        <v>0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v>0</v>
      </c>
      <c r="O74" s="223">
        <v>105000</v>
      </c>
      <c r="P74" s="318">
        <v>0</v>
      </c>
      <c r="Q74" s="223">
        <f t="shared" si="3"/>
        <v>105000</v>
      </c>
      <c r="R74" s="166"/>
      <c r="S74" s="166"/>
    </row>
    <row r="75" spans="1:19" x14ac:dyDescent="0.25">
      <c r="A75" s="7">
        <v>39814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v>0</v>
      </c>
      <c r="O75" s="223">
        <v>60000</v>
      </c>
      <c r="P75" s="318">
        <v>0</v>
      </c>
      <c r="Q75" s="223">
        <f t="shared" si="3"/>
        <v>60000</v>
      </c>
      <c r="R75" s="166"/>
      <c r="S75" s="166"/>
    </row>
    <row r="76" spans="1:19" x14ac:dyDescent="0.25">
      <c r="A76" s="7">
        <v>39845</v>
      </c>
      <c r="B76" s="223">
        <v>0</v>
      </c>
      <c r="C76" s="223">
        <v>0</v>
      </c>
      <c r="D76" s="223">
        <v>0</v>
      </c>
      <c r="E76" s="223">
        <v>0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v>0</v>
      </c>
      <c r="O76" s="223">
        <v>60000</v>
      </c>
      <c r="P76" s="318">
        <v>0</v>
      </c>
      <c r="Q76" s="223">
        <f t="shared" si="3"/>
        <v>60000</v>
      </c>
      <c r="R76" s="166"/>
      <c r="S76" s="166"/>
    </row>
    <row r="77" spans="1:19" x14ac:dyDescent="0.25">
      <c r="A77" s="7">
        <v>39873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v>0</v>
      </c>
      <c r="O77" s="223">
        <v>240000</v>
      </c>
      <c r="P77" s="318">
        <v>0</v>
      </c>
      <c r="Q77" s="223">
        <f t="shared" si="3"/>
        <v>240000</v>
      </c>
      <c r="R77" s="166"/>
      <c r="S77" s="166"/>
    </row>
    <row r="78" spans="1:19" x14ac:dyDescent="0.25">
      <c r="A78" s="7">
        <v>39904</v>
      </c>
      <c r="B78" s="223">
        <v>0</v>
      </c>
      <c r="C78" s="223">
        <v>0</v>
      </c>
      <c r="D78" s="223">
        <v>0</v>
      </c>
      <c r="E78" s="223">
        <v>0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v>0</v>
      </c>
      <c r="O78" s="223">
        <v>85000</v>
      </c>
      <c r="P78" s="318">
        <v>0</v>
      </c>
      <c r="Q78" s="223">
        <f t="shared" si="3"/>
        <v>85000</v>
      </c>
      <c r="R78" s="166"/>
      <c r="S78" s="166"/>
    </row>
    <row r="79" spans="1:19" x14ac:dyDescent="0.25">
      <c r="A79" s="7">
        <v>39934</v>
      </c>
      <c r="B79" s="223">
        <v>0</v>
      </c>
      <c r="C79" s="223">
        <v>0</v>
      </c>
      <c r="D79" s="223">
        <v>0</v>
      </c>
      <c r="E79" s="223">
        <v>0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v>0</v>
      </c>
      <c r="O79" s="223">
        <v>0</v>
      </c>
      <c r="P79" s="223">
        <v>0</v>
      </c>
      <c r="Q79" s="223">
        <f t="shared" si="3"/>
        <v>0</v>
      </c>
      <c r="R79" s="166"/>
      <c r="S79" s="166"/>
    </row>
    <row r="80" spans="1:19" x14ac:dyDescent="0.25">
      <c r="A80" s="7">
        <v>39965</v>
      </c>
      <c r="B80" s="223">
        <v>0</v>
      </c>
      <c r="C80" s="223">
        <v>0</v>
      </c>
      <c r="D80" s="223">
        <v>0</v>
      </c>
      <c r="E80" s="223">
        <v>0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v>0</v>
      </c>
      <c r="O80" s="223">
        <v>290000</v>
      </c>
      <c r="P80" s="318">
        <v>0</v>
      </c>
      <c r="Q80" s="223">
        <f t="shared" si="3"/>
        <v>290000</v>
      </c>
      <c r="R80" s="166"/>
      <c r="S80" s="166"/>
    </row>
    <row r="81" spans="1:19" x14ac:dyDescent="0.25">
      <c r="A81" s="7">
        <v>39995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v>0</v>
      </c>
      <c r="O81" s="223">
        <v>0</v>
      </c>
      <c r="P81" s="223">
        <v>0</v>
      </c>
      <c r="Q81" s="223">
        <f t="shared" si="3"/>
        <v>0</v>
      </c>
      <c r="R81" s="166"/>
      <c r="S81" s="166"/>
    </row>
    <row r="82" spans="1:19" x14ac:dyDescent="0.25">
      <c r="A82" s="7">
        <v>40026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v>0</v>
      </c>
      <c r="O82" s="223">
        <v>150000</v>
      </c>
      <c r="P82" s="318">
        <v>0</v>
      </c>
      <c r="Q82" s="223">
        <f t="shared" si="3"/>
        <v>150000</v>
      </c>
      <c r="R82" s="166"/>
      <c r="S82" s="166"/>
    </row>
    <row r="83" spans="1:19" x14ac:dyDescent="0.25">
      <c r="A83" s="7">
        <v>40057</v>
      </c>
      <c r="B83" s="223">
        <v>0</v>
      </c>
      <c r="C83" s="223">
        <v>0</v>
      </c>
      <c r="D83" s="223">
        <v>0</v>
      </c>
      <c r="E83" s="223">
        <v>0</v>
      </c>
      <c r="F83" s="223">
        <v>0</v>
      </c>
      <c r="G83" s="223">
        <v>0</v>
      </c>
      <c r="H83" s="223">
        <v>0</v>
      </c>
      <c r="I83" s="223">
        <v>0</v>
      </c>
      <c r="J83" s="223">
        <v>0</v>
      </c>
      <c r="K83" s="223">
        <v>0</v>
      </c>
      <c r="L83" s="223">
        <v>0</v>
      </c>
      <c r="M83" s="223">
        <v>0</v>
      </c>
      <c r="N83" s="223">
        <v>0</v>
      </c>
      <c r="O83" s="223">
        <v>245000</v>
      </c>
      <c r="P83" s="318">
        <v>0</v>
      </c>
      <c r="Q83" s="223">
        <f t="shared" si="3"/>
        <v>245000</v>
      </c>
      <c r="R83" s="166"/>
      <c r="S83" s="166"/>
    </row>
    <row r="84" spans="1:19" x14ac:dyDescent="0.25">
      <c r="A84" s="7">
        <v>40087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v>0</v>
      </c>
      <c r="O84" s="223">
        <v>0</v>
      </c>
      <c r="P84" s="318">
        <v>0</v>
      </c>
      <c r="Q84" s="223">
        <f t="shared" si="3"/>
        <v>0</v>
      </c>
      <c r="R84" s="166"/>
      <c r="S84" s="166"/>
    </row>
    <row r="85" spans="1:19" x14ac:dyDescent="0.25">
      <c r="A85" s="7">
        <v>40118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v>0</v>
      </c>
      <c r="O85" s="223">
        <v>0</v>
      </c>
      <c r="P85" s="318">
        <v>0</v>
      </c>
      <c r="Q85" s="223">
        <f t="shared" si="3"/>
        <v>0</v>
      </c>
      <c r="R85" s="166"/>
      <c r="S85" s="166"/>
    </row>
    <row r="86" spans="1:19" x14ac:dyDescent="0.25">
      <c r="A86" s="7">
        <v>40148</v>
      </c>
      <c r="B86" s="223">
        <v>0</v>
      </c>
      <c r="C86" s="223">
        <v>0</v>
      </c>
      <c r="D86" s="223">
        <v>0</v>
      </c>
      <c r="E86" s="223">
        <v>0</v>
      </c>
      <c r="F86" s="223">
        <v>0</v>
      </c>
      <c r="G86" s="223">
        <v>0</v>
      </c>
      <c r="H86" s="223">
        <v>0</v>
      </c>
      <c r="I86" s="223">
        <v>0</v>
      </c>
      <c r="J86" s="223">
        <v>0</v>
      </c>
      <c r="K86" s="223">
        <v>0</v>
      </c>
      <c r="L86" s="223"/>
      <c r="M86" s="223"/>
      <c r="N86" s="223">
        <v>0</v>
      </c>
      <c r="O86" s="223">
        <v>75000</v>
      </c>
      <c r="P86" s="318">
        <v>0</v>
      </c>
      <c r="Q86" s="223">
        <f t="shared" si="3"/>
        <v>75000</v>
      </c>
      <c r="R86" s="166"/>
      <c r="S86" s="166"/>
    </row>
    <row r="87" spans="1:19" x14ac:dyDescent="0.25">
      <c r="A87" s="7">
        <v>40179</v>
      </c>
      <c r="B87" s="223">
        <v>0</v>
      </c>
      <c r="C87" s="223">
        <v>0</v>
      </c>
      <c r="D87" s="223">
        <v>0</v>
      </c>
      <c r="E87" s="223">
        <v>0</v>
      </c>
      <c r="F87" s="223">
        <v>0</v>
      </c>
      <c r="G87" s="223">
        <v>0</v>
      </c>
      <c r="H87" s="223">
        <v>0</v>
      </c>
      <c r="I87" s="223">
        <v>0</v>
      </c>
      <c r="J87" s="223">
        <v>0</v>
      </c>
      <c r="K87" s="223">
        <v>0</v>
      </c>
      <c r="L87" s="223">
        <v>0</v>
      </c>
      <c r="M87" s="223">
        <v>0</v>
      </c>
      <c r="N87" s="223">
        <v>0</v>
      </c>
      <c r="O87" s="223">
        <v>60000</v>
      </c>
      <c r="P87" s="318">
        <v>0</v>
      </c>
      <c r="Q87" s="223">
        <f t="shared" si="3"/>
        <v>60000</v>
      </c>
      <c r="R87" s="166"/>
      <c r="S87" s="166"/>
    </row>
    <row r="88" spans="1:19" x14ac:dyDescent="0.25">
      <c r="A88" s="7">
        <v>40210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223"/>
      <c r="M88" s="223"/>
      <c r="N88" s="223"/>
      <c r="O88" s="223"/>
      <c r="P88" s="318"/>
      <c r="Q88" s="223">
        <f t="shared" si="3"/>
        <v>0</v>
      </c>
      <c r="R88" s="166"/>
      <c r="S88" s="166"/>
    </row>
    <row r="89" spans="1:19" x14ac:dyDescent="0.25">
      <c r="A89" s="7">
        <v>40238</v>
      </c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223"/>
      <c r="M89" s="223"/>
      <c r="N89" s="223"/>
      <c r="O89" s="223">
        <v>125000</v>
      </c>
      <c r="P89" s="318"/>
      <c r="Q89" s="223">
        <f t="shared" si="3"/>
        <v>125000</v>
      </c>
      <c r="R89" s="166"/>
      <c r="S89" s="166"/>
    </row>
    <row r="90" spans="1:19" x14ac:dyDescent="0.25">
      <c r="A90" s="7">
        <v>40330</v>
      </c>
      <c r="B90" s="223"/>
      <c r="C90" s="223"/>
      <c r="D90" s="223"/>
      <c r="E90" s="223"/>
      <c r="F90" s="223"/>
      <c r="G90" s="223"/>
      <c r="H90" s="223"/>
      <c r="I90" s="223"/>
      <c r="J90" s="223"/>
      <c r="K90" s="223"/>
      <c r="L90" s="223"/>
      <c r="M90" s="223"/>
      <c r="N90" s="223"/>
      <c r="O90" s="223">
        <v>190000</v>
      </c>
      <c r="P90" s="318"/>
      <c r="Q90" s="223">
        <f t="shared" si="3"/>
        <v>190000</v>
      </c>
      <c r="R90" s="166"/>
      <c r="S90" s="166"/>
    </row>
    <row r="91" spans="1:19" x14ac:dyDescent="0.25">
      <c r="A91" s="7">
        <v>40422</v>
      </c>
      <c r="B91" s="223"/>
      <c r="C91" s="223"/>
      <c r="D91" s="223"/>
      <c r="E91" s="223"/>
      <c r="F91" s="223"/>
      <c r="G91" s="223"/>
      <c r="H91" s="223"/>
      <c r="I91" s="223"/>
      <c r="J91" s="223"/>
      <c r="K91" s="223"/>
      <c r="L91" s="223"/>
      <c r="M91" s="223"/>
      <c r="N91" s="223"/>
      <c r="O91" s="223">
        <v>140000</v>
      </c>
      <c r="P91" s="318"/>
      <c r="Q91" s="223">
        <f t="shared" si="3"/>
        <v>140000</v>
      </c>
      <c r="R91" s="166"/>
      <c r="S91" s="166"/>
    </row>
    <row r="92" spans="1:19" x14ac:dyDescent="0.25">
      <c r="A92" s="7">
        <v>40513</v>
      </c>
      <c r="B92" s="223"/>
      <c r="C92" s="223"/>
      <c r="D92" s="223"/>
      <c r="E92" s="223"/>
      <c r="F92" s="223"/>
      <c r="G92" s="223"/>
      <c r="H92" s="223"/>
      <c r="I92" s="223"/>
      <c r="J92" s="223"/>
      <c r="K92" s="223"/>
      <c r="L92" s="223"/>
      <c r="M92" s="223"/>
      <c r="N92" s="223"/>
      <c r="O92" s="223">
        <v>130000</v>
      </c>
      <c r="P92" s="318"/>
      <c r="Q92" s="223">
        <f t="shared" si="3"/>
        <v>130000</v>
      </c>
      <c r="R92" s="166"/>
      <c r="S92" s="166"/>
    </row>
    <row r="93" spans="1:19" x14ac:dyDescent="0.25">
      <c r="A93" s="7">
        <v>40544</v>
      </c>
      <c r="B93" s="223"/>
      <c r="C93" s="223"/>
      <c r="D93" s="223"/>
      <c r="E93" s="223"/>
      <c r="F93" s="223"/>
      <c r="G93" s="223"/>
      <c r="H93" s="223"/>
      <c r="I93" s="223"/>
      <c r="J93" s="223"/>
      <c r="K93" s="223"/>
      <c r="L93" s="223"/>
      <c r="M93" s="223"/>
      <c r="N93" s="223"/>
      <c r="O93" s="223">
        <v>75000</v>
      </c>
      <c r="P93" s="223"/>
      <c r="Q93" s="223">
        <f t="shared" si="3"/>
        <v>75000</v>
      </c>
      <c r="R93" s="166"/>
      <c r="S93" s="166"/>
    </row>
    <row r="94" spans="1:19" x14ac:dyDescent="0.25">
      <c r="A94" s="7">
        <v>40575</v>
      </c>
      <c r="B94" s="223"/>
      <c r="C94" s="223"/>
      <c r="D94" s="223"/>
      <c r="E94" s="223"/>
      <c r="F94" s="223"/>
      <c r="G94" s="223"/>
      <c r="H94" s="223"/>
      <c r="I94" s="223"/>
      <c r="J94" s="223"/>
      <c r="K94" s="223"/>
      <c r="L94" s="223">
        <v>0</v>
      </c>
      <c r="M94" s="223"/>
      <c r="N94" s="223"/>
      <c r="O94" s="223">
        <v>135000</v>
      </c>
      <c r="P94" s="223"/>
      <c r="Q94" s="223">
        <f t="shared" si="3"/>
        <v>135000</v>
      </c>
      <c r="R94" s="166"/>
      <c r="S94" s="166"/>
    </row>
    <row r="95" spans="1:19" x14ac:dyDescent="0.25">
      <c r="A95" s="7">
        <v>40664</v>
      </c>
      <c r="B95" s="223"/>
      <c r="C95" s="223"/>
      <c r="D95" s="223"/>
      <c r="E95" s="223"/>
      <c r="F95" s="223"/>
      <c r="G95" s="223"/>
      <c r="H95" s="223"/>
      <c r="I95" s="223"/>
      <c r="J95" s="223"/>
      <c r="K95" s="223"/>
      <c r="L95" s="223"/>
      <c r="M95" s="223"/>
      <c r="N95" s="223"/>
      <c r="O95" s="223">
        <v>90000</v>
      </c>
      <c r="P95" s="223"/>
      <c r="Q95" s="223">
        <f t="shared" si="3"/>
        <v>90000</v>
      </c>
      <c r="R95" s="166"/>
      <c r="S95" s="166"/>
    </row>
    <row r="96" spans="1:19" x14ac:dyDescent="0.25">
      <c r="A96" s="7">
        <v>40695</v>
      </c>
      <c r="B96" s="223"/>
      <c r="C96" s="223"/>
      <c r="D96" s="223"/>
      <c r="E96" s="223"/>
      <c r="F96" s="223"/>
      <c r="G96" s="223"/>
      <c r="H96" s="223"/>
      <c r="I96" s="223"/>
      <c r="J96" s="223"/>
      <c r="K96" s="223"/>
      <c r="L96" s="223"/>
      <c r="M96" s="223"/>
      <c r="N96" s="223"/>
      <c r="O96" s="223">
        <v>135000</v>
      </c>
      <c r="P96" s="223"/>
      <c r="Q96" s="223">
        <f t="shared" si="3"/>
        <v>135000</v>
      </c>
      <c r="R96" s="166"/>
      <c r="S96" s="166"/>
    </row>
    <row r="97" spans="1:19" x14ac:dyDescent="0.25">
      <c r="A97" s="7">
        <v>40756</v>
      </c>
      <c r="B97" s="223"/>
      <c r="C97" s="223"/>
      <c r="D97" s="223"/>
      <c r="E97" s="223"/>
      <c r="F97" s="223"/>
      <c r="G97" s="223"/>
      <c r="H97" s="223"/>
      <c r="I97" s="223"/>
      <c r="J97" s="223"/>
      <c r="K97" s="223"/>
      <c r="L97" s="223"/>
      <c r="M97" s="223"/>
      <c r="N97" s="223"/>
      <c r="O97" s="223">
        <v>145000</v>
      </c>
      <c r="P97" s="223"/>
      <c r="Q97" s="223">
        <f t="shared" si="3"/>
        <v>145000</v>
      </c>
      <c r="R97" s="166"/>
      <c r="S97" s="166"/>
    </row>
    <row r="98" spans="1:19" x14ac:dyDescent="0.25">
      <c r="A98" s="7">
        <v>40787</v>
      </c>
      <c r="B98" s="223"/>
      <c r="C98" s="223"/>
      <c r="D98" s="223"/>
      <c r="E98" s="223"/>
      <c r="F98" s="223"/>
      <c r="G98" s="223"/>
      <c r="H98" s="223"/>
      <c r="I98" s="223"/>
      <c r="J98" s="223"/>
      <c r="K98" s="223"/>
      <c r="L98" s="223"/>
      <c r="M98" s="223"/>
      <c r="N98" s="223"/>
      <c r="O98" s="223">
        <v>80000</v>
      </c>
      <c r="P98" s="223"/>
      <c r="Q98" s="223">
        <f t="shared" si="3"/>
        <v>80000</v>
      </c>
      <c r="R98" s="166"/>
      <c r="S98" s="166"/>
    </row>
    <row r="99" spans="1:19" x14ac:dyDescent="0.25">
      <c r="A99" s="7">
        <v>40817</v>
      </c>
      <c r="B99" s="223"/>
      <c r="C99" s="223"/>
      <c r="D99" s="223"/>
      <c r="E99" s="223"/>
      <c r="F99" s="223"/>
      <c r="G99" s="223"/>
      <c r="H99" s="223"/>
      <c r="I99" s="223"/>
      <c r="J99" s="223"/>
      <c r="K99" s="223"/>
      <c r="L99" s="223"/>
      <c r="M99" s="223"/>
      <c r="N99" s="223"/>
      <c r="O99" s="223">
        <v>100000</v>
      </c>
      <c r="P99" s="223"/>
      <c r="Q99" s="223">
        <f t="shared" si="3"/>
        <v>100000</v>
      </c>
      <c r="R99" s="166"/>
      <c r="S99" s="166"/>
    </row>
    <row r="100" spans="1:19" x14ac:dyDescent="0.25">
      <c r="A100" s="7">
        <v>40878</v>
      </c>
      <c r="B100" s="223"/>
      <c r="C100" s="223"/>
      <c r="D100" s="223"/>
      <c r="E100" s="223"/>
      <c r="F100" s="223"/>
      <c r="G100" s="223"/>
      <c r="H100" s="223"/>
      <c r="I100" s="223"/>
      <c r="J100" s="223"/>
      <c r="K100" s="223"/>
      <c r="L100" s="223"/>
      <c r="M100" s="223"/>
      <c r="N100" s="223"/>
      <c r="O100" s="223">
        <v>50000</v>
      </c>
      <c r="P100" s="223"/>
      <c r="Q100" s="223">
        <f t="shared" si="3"/>
        <v>50000</v>
      </c>
      <c r="R100" s="166"/>
      <c r="S100" s="166"/>
    </row>
    <row r="101" spans="1:19" x14ac:dyDescent="0.25">
      <c r="A101" s="7">
        <v>41000</v>
      </c>
      <c r="B101" s="223"/>
      <c r="C101" s="223"/>
      <c r="D101" s="223"/>
      <c r="E101" s="223"/>
      <c r="F101" s="223"/>
      <c r="G101" s="223"/>
      <c r="H101" s="223"/>
      <c r="I101" s="223"/>
      <c r="J101" s="223"/>
      <c r="K101" s="223"/>
      <c r="L101" s="223"/>
      <c r="M101" s="223"/>
      <c r="N101" s="223"/>
      <c r="O101" s="223">
        <v>80000</v>
      </c>
      <c r="P101" s="223"/>
      <c r="Q101" s="223">
        <f t="shared" si="3"/>
        <v>80000</v>
      </c>
      <c r="R101" s="166"/>
      <c r="S101" s="166"/>
    </row>
    <row r="102" spans="1:19" x14ac:dyDescent="0.25">
      <c r="A102" s="7">
        <v>41061</v>
      </c>
      <c r="B102" s="223"/>
      <c r="C102" s="223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>
        <v>50000</v>
      </c>
      <c r="P102" s="223"/>
      <c r="Q102" s="223">
        <f t="shared" si="3"/>
        <v>50000</v>
      </c>
      <c r="R102" s="166"/>
      <c r="S102" s="166"/>
    </row>
    <row r="103" spans="1:19" x14ac:dyDescent="0.25">
      <c r="A103" s="7">
        <v>41122</v>
      </c>
      <c r="B103" s="223"/>
      <c r="C103" s="223"/>
      <c r="D103" s="223"/>
      <c r="E103" s="223"/>
      <c r="F103" s="223"/>
      <c r="G103" s="223"/>
      <c r="H103" s="223"/>
      <c r="I103" s="223"/>
      <c r="J103" s="223"/>
      <c r="K103" s="223"/>
      <c r="L103" s="223"/>
      <c r="M103" s="223"/>
      <c r="N103" s="223"/>
      <c r="O103" s="223">
        <v>110000</v>
      </c>
      <c r="P103" s="223"/>
      <c r="Q103" s="223">
        <f t="shared" si="3"/>
        <v>110000</v>
      </c>
      <c r="R103" s="166"/>
      <c r="S103" s="166"/>
    </row>
    <row r="104" spans="1:19" x14ac:dyDescent="0.25">
      <c r="A104" s="7">
        <v>41153</v>
      </c>
      <c r="B104" s="223"/>
      <c r="C104" s="223"/>
      <c r="D104" s="223"/>
      <c r="E104" s="223"/>
      <c r="F104" s="223"/>
      <c r="G104" s="223"/>
      <c r="H104" s="223"/>
      <c r="I104" s="223"/>
      <c r="J104" s="223"/>
      <c r="K104" s="223"/>
      <c r="L104" s="223"/>
      <c r="M104" s="223"/>
      <c r="N104" s="223"/>
      <c r="O104" s="223">
        <v>115000</v>
      </c>
      <c r="P104" s="223"/>
      <c r="Q104" s="223">
        <f t="shared" si="3"/>
        <v>115000</v>
      </c>
      <c r="R104" s="166"/>
      <c r="S104" s="166"/>
    </row>
    <row r="105" spans="1:19" x14ac:dyDescent="0.25">
      <c r="A105" s="7">
        <v>41214</v>
      </c>
      <c r="B105" s="223"/>
      <c r="C105" s="223"/>
      <c r="D105" s="223"/>
      <c r="E105" s="223"/>
      <c r="F105" s="223"/>
      <c r="G105" s="223"/>
      <c r="H105" s="223"/>
      <c r="I105" s="223"/>
      <c r="J105" s="223"/>
      <c r="K105" s="223"/>
      <c r="L105" s="223"/>
      <c r="M105" s="223"/>
      <c r="N105" s="223"/>
      <c r="O105" s="223">
        <v>90000</v>
      </c>
      <c r="P105" s="223"/>
      <c r="Q105" s="223">
        <f t="shared" si="3"/>
        <v>90000</v>
      </c>
      <c r="R105" s="166"/>
      <c r="S105" s="166"/>
    </row>
    <row r="106" spans="1:19" x14ac:dyDescent="0.25">
      <c r="A106" s="7">
        <v>41244</v>
      </c>
      <c r="B106" s="223"/>
      <c r="C106" s="223"/>
      <c r="D106" s="223"/>
      <c r="E106" s="223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>
        <v>145000</v>
      </c>
      <c r="P106" s="223"/>
      <c r="Q106" s="223">
        <f t="shared" si="3"/>
        <v>145000</v>
      </c>
      <c r="R106" s="166"/>
      <c r="S106" s="166"/>
    </row>
    <row r="107" spans="1:19" x14ac:dyDescent="0.25">
      <c r="A107" s="7">
        <v>41275</v>
      </c>
      <c r="B107" s="223"/>
      <c r="C107" s="223"/>
      <c r="D107" s="223"/>
      <c r="E107" s="223"/>
      <c r="F107" s="223"/>
      <c r="G107" s="223"/>
      <c r="H107" s="223"/>
      <c r="I107" s="223"/>
      <c r="J107" s="223"/>
      <c r="K107" s="223"/>
      <c r="L107" s="223"/>
      <c r="M107" s="223"/>
      <c r="N107" s="223"/>
      <c r="O107" s="223">
        <v>150000</v>
      </c>
      <c r="P107" s="223"/>
      <c r="Q107" s="223">
        <f t="shared" si="3"/>
        <v>150000</v>
      </c>
      <c r="R107" s="166"/>
      <c r="S107" s="166"/>
    </row>
    <row r="108" spans="1:19" x14ac:dyDescent="0.25">
      <c r="A108" s="7">
        <v>41334</v>
      </c>
      <c r="B108" s="223"/>
      <c r="C108" s="223"/>
      <c r="D108" s="223"/>
      <c r="E108" s="223"/>
      <c r="F108" s="223"/>
      <c r="G108" s="223"/>
      <c r="H108" s="223"/>
      <c r="I108" s="223"/>
      <c r="J108" s="223"/>
      <c r="K108" s="223"/>
      <c r="L108" s="223"/>
      <c r="M108" s="223"/>
      <c r="N108" s="223"/>
      <c r="O108" s="223">
        <v>60000</v>
      </c>
      <c r="P108" s="223"/>
      <c r="Q108" s="223">
        <f t="shared" si="3"/>
        <v>60000</v>
      </c>
      <c r="R108" s="166"/>
      <c r="S108" s="166"/>
    </row>
    <row r="109" spans="1:19" x14ac:dyDescent="0.25">
      <c r="A109" s="7">
        <v>41365</v>
      </c>
      <c r="B109" s="223"/>
      <c r="C109" s="223"/>
      <c r="D109" s="223"/>
      <c r="E109" s="223"/>
      <c r="F109" s="223"/>
      <c r="G109" s="223"/>
      <c r="H109" s="223"/>
      <c r="I109" s="223"/>
      <c r="J109" s="223"/>
      <c r="K109" s="223"/>
      <c r="L109" s="223"/>
      <c r="M109" s="223"/>
      <c r="N109" s="223"/>
      <c r="O109" s="223">
        <v>60000</v>
      </c>
      <c r="P109" s="223"/>
      <c r="Q109" s="223">
        <f t="shared" si="3"/>
        <v>60000</v>
      </c>
      <c r="R109" s="166"/>
      <c r="S109" s="166"/>
    </row>
    <row r="110" spans="1:19" x14ac:dyDescent="0.25">
      <c r="A110" s="7">
        <v>41426</v>
      </c>
      <c r="B110" s="223"/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  <c r="O110" s="223">
        <v>160000</v>
      </c>
      <c r="P110" s="223"/>
      <c r="Q110" s="223">
        <f t="shared" si="3"/>
        <v>160000</v>
      </c>
      <c r="R110" s="166"/>
      <c r="S110" s="166"/>
    </row>
    <row r="111" spans="1:19" x14ac:dyDescent="0.25">
      <c r="A111" s="7">
        <v>41452</v>
      </c>
      <c r="B111" s="223"/>
      <c r="C111" s="223"/>
      <c r="D111" s="223"/>
      <c r="E111" s="223"/>
      <c r="F111" s="223"/>
      <c r="G111" s="223"/>
      <c r="H111" s="223"/>
      <c r="I111" s="223"/>
      <c r="J111" s="223"/>
      <c r="K111" s="223"/>
      <c r="L111" s="223"/>
      <c r="M111" s="223"/>
      <c r="N111" s="223"/>
      <c r="O111" s="223">
        <v>1945000</v>
      </c>
      <c r="P111" s="223"/>
      <c r="Q111" s="223">
        <f t="shared" si="3"/>
        <v>1945000</v>
      </c>
      <c r="R111" s="166"/>
      <c r="S111" s="166"/>
    </row>
    <row r="112" spans="1:19" ht="5.25" customHeight="1" x14ac:dyDescent="0.25">
      <c r="A112" s="8"/>
      <c r="B112" s="223"/>
      <c r="C112" s="223"/>
      <c r="D112" s="223"/>
      <c r="E112" s="223"/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23"/>
      <c r="Q112" s="223"/>
      <c r="R112" s="166"/>
      <c r="S112" s="166"/>
    </row>
    <row r="113" spans="1:19" x14ac:dyDescent="0.25">
      <c r="A113" s="4" t="s">
        <v>9</v>
      </c>
      <c r="B113" s="223">
        <f>SUM(B11:B112)</f>
        <v>360000</v>
      </c>
      <c r="C113" s="223">
        <f t="shared" ref="C113:Q113" si="4">SUM(C11:C112)</f>
        <v>565000</v>
      </c>
      <c r="D113" s="223">
        <f t="shared" si="4"/>
        <v>0</v>
      </c>
      <c r="E113" s="223">
        <f t="shared" si="4"/>
        <v>365000</v>
      </c>
      <c r="F113" s="223">
        <f t="shared" si="4"/>
        <v>390000</v>
      </c>
      <c r="G113" s="223">
        <f t="shared" si="4"/>
        <v>405000</v>
      </c>
      <c r="H113" s="223">
        <f t="shared" si="4"/>
        <v>435000</v>
      </c>
      <c r="I113" s="223">
        <f t="shared" si="4"/>
        <v>460000</v>
      </c>
      <c r="J113" s="223">
        <f t="shared" si="4"/>
        <v>480000</v>
      </c>
      <c r="K113" s="223">
        <f t="shared" si="4"/>
        <v>505000</v>
      </c>
      <c r="L113" s="223">
        <f t="shared" si="4"/>
        <v>530000</v>
      </c>
      <c r="M113" s="223">
        <f t="shared" si="4"/>
        <v>220000</v>
      </c>
      <c r="N113" s="223">
        <f t="shared" si="4"/>
        <v>6250000</v>
      </c>
      <c r="O113" s="223">
        <f t="shared" si="4"/>
        <v>12130000</v>
      </c>
      <c r="P113" s="223">
        <f t="shared" si="4"/>
        <v>925000</v>
      </c>
      <c r="Q113" s="223">
        <f t="shared" si="4"/>
        <v>24020000</v>
      </c>
      <c r="S113" s="166"/>
    </row>
    <row r="114" spans="1:19" x14ac:dyDescent="0.25">
      <c r="B114" s="320"/>
      <c r="C114" s="223"/>
      <c r="D114" s="223"/>
      <c r="E114" s="223"/>
      <c r="F114" s="223"/>
      <c r="G114" s="223"/>
      <c r="H114" s="223"/>
      <c r="I114" s="223"/>
      <c r="J114" s="223"/>
      <c r="K114" s="223"/>
      <c r="L114" s="223"/>
      <c r="M114" s="223"/>
      <c r="N114" s="223"/>
      <c r="O114" s="223"/>
      <c r="P114" s="318"/>
      <c r="Q114" s="223"/>
    </row>
    <row r="115" spans="1:19" x14ac:dyDescent="0.25">
      <c r="A115" s="4" t="s">
        <v>10</v>
      </c>
      <c r="B115" s="223">
        <v>0</v>
      </c>
      <c r="C115" s="223">
        <v>0</v>
      </c>
      <c r="D115" s="223">
        <v>0</v>
      </c>
      <c r="E115" s="223">
        <v>0</v>
      </c>
      <c r="F115" s="223">
        <v>0</v>
      </c>
      <c r="G115" s="223">
        <v>0</v>
      </c>
      <c r="H115" s="223">
        <v>0</v>
      </c>
      <c r="I115" s="223">
        <v>0</v>
      </c>
      <c r="J115" s="223">
        <v>0</v>
      </c>
      <c r="K115" s="223">
        <v>0</v>
      </c>
      <c r="L115" s="223">
        <v>0</v>
      </c>
      <c r="M115" s="223">
        <v>0</v>
      </c>
      <c r="N115" s="223">
        <v>0</v>
      </c>
      <c r="O115" s="223">
        <f>O6-O113</f>
        <v>0</v>
      </c>
      <c r="P115" s="318">
        <v>0</v>
      </c>
      <c r="Q115" s="223">
        <f>SUM(B115:P115)</f>
        <v>0</v>
      </c>
      <c r="R115" s="173"/>
      <c r="S115" s="173"/>
    </row>
    <row r="116" spans="1:19" x14ac:dyDescent="0.25"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223"/>
    </row>
    <row r="117" spans="1:19" x14ac:dyDescent="0.25">
      <c r="A117" s="35" t="s">
        <v>413</v>
      </c>
      <c r="B117" s="165">
        <f>SUM(B115:C115)</f>
        <v>0</v>
      </c>
      <c r="D117" s="124"/>
      <c r="E117" s="124"/>
      <c r="F117" s="124"/>
      <c r="G117" s="124"/>
      <c r="H117" s="124"/>
      <c r="I117" s="124"/>
      <c r="J117" s="124"/>
      <c r="K117" s="124"/>
      <c r="L117" s="124"/>
      <c r="P117" s="35"/>
      <c r="Q117" s="166"/>
    </row>
    <row r="118" spans="1:19" x14ac:dyDescent="0.25">
      <c r="A118" s="35" t="s">
        <v>414</v>
      </c>
      <c r="B118" s="165">
        <f>SUM(D115:O115)</f>
        <v>0</v>
      </c>
      <c r="E118" s="25"/>
      <c r="F118" s="25"/>
      <c r="G118" s="25"/>
      <c r="H118" s="25"/>
      <c r="I118" s="25"/>
      <c r="J118" s="25"/>
      <c r="K118" s="25"/>
      <c r="L118" s="25"/>
      <c r="M118" s="25"/>
      <c r="P118" s="25"/>
    </row>
    <row r="119" spans="1:19" x14ac:dyDescent="0.25">
      <c r="A119" s="35" t="s">
        <v>415</v>
      </c>
      <c r="B119" s="263">
        <f>P115</f>
        <v>0</v>
      </c>
      <c r="D119" s="23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</row>
    <row r="120" spans="1:19" x14ac:dyDescent="0.25">
      <c r="A120" s="22"/>
      <c r="B120" s="258">
        <f>SUM(B117:B119)</f>
        <v>0</v>
      </c>
      <c r="D120" s="23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</row>
    <row r="121" spans="1:19" x14ac:dyDescent="0.25">
      <c r="A121" s="23"/>
      <c r="B121" s="252"/>
      <c r="C121" s="253"/>
      <c r="D121" s="23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</row>
    <row r="122" spans="1:19" s="124" customFormat="1" x14ac:dyDescent="0.25">
      <c r="A122" s="50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264"/>
    </row>
    <row r="123" spans="1:19" x14ac:dyDescent="0.25">
      <c r="A123" s="23"/>
      <c r="B123" s="22"/>
      <c r="C123" s="25"/>
      <c r="D123" s="23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173"/>
    </row>
    <row r="124" spans="1:19" x14ac:dyDescent="0.25">
      <c r="A124" s="23"/>
      <c r="B124" s="35"/>
      <c r="C124" s="256"/>
      <c r="D124" s="23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35"/>
      <c r="R124" s="173"/>
    </row>
    <row r="125" spans="1:19" x14ac:dyDescent="0.25">
      <c r="A125" s="23"/>
      <c r="B125" s="22"/>
      <c r="C125" s="257"/>
      <c r="D125" s="23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R125" s="124"/>
    </row>
    <row r="126" spans="1:19" x14ac:dyDescent="0.25">
      <c r="A126" s="23"/>
      <c r="B126" s="22"/>
      <c r="C126" s="25"/>
      <c r="D126" s="23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</row>
    <row r="127" spans="1:19" x14ac:dyDescent="0.25">
      <c r="A127" s="22"/>
      <c r="B127" s="44"/>
      <c r="C127" s="166"/>
      <c r="D127" s="33"/>
      <c r="E127" s="258"/>
      <c r="F127" s="258"/>
      <c r="G127" s="258"/>
      <c r="H127" s="258"/>
      <c r="I127" s="258"/>
      <c r="J127" s="258"/>
      <c r="K127" s="258"/>
      <c r="L127" s="258"/>
      <c r="M127" s="258"/>
      <c r="N127" s="258"/>
      <c r="O127" s="258"/>
      <c r="P127" s="258"/>
      <c r="Q127" s="166"/>
      <c r="R127" s="173"/>
    </row>
    <row r="128" spans="1:19" s="124" customFormat="1" x14ac:dyDescent="0.25">
      <c r="A128" s="50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165"/>
    </row>
    <row r="129" spans="1:17" s="124" customFormat="1" x14ac:dyDescent="0.25">
      <c r="A129" s="50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165"/>
    </row>
    <row r="130" spans="1:17" x14ac:dyDescent="0.25">
      <c r="A130" s="23"/>
      <c r="B130" s="22"/>
      <c r="C130" s="25"/>
      <c r="D130" s="23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</row>
    <row r="131" spans="1:17" x14ac:dyDescent="0.25">
      <c r="A131" s="23"/>
      <c r="B131" s="247"/>
      <c r="C131" s="25"/>
      <c r="D131" s="23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</row>
    <row r="132" spans="1:17" x14ac:dyDescent="0.25">
      <c r="A132" s="23"/>
      <c r="B132" s="22"/>
      <c r="C132" s="25"/>
      <c r="D132" s="23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</row>
    <row r="133" spans="1:17" x14ac:dyDescent="0.25">
      <c r="A133" s="23"/>
      <c r="B133" s="22"/>
      <c r="C133" s="25"/>
      <c r="D133" s="23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</row>
    <row r="134" spans="1:17" x14ac:dyDescent="0.25">
      <c r="A134" s="23"/>
      <c r="B134" s="22"/>
      <c r="C134" s="171"/>
      <c r="D134" s="23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</row>
    <row r="135" spans="1:17" x14ac:dyDescent="0.25">
      <c r="A135" s="23"/>
      <c r="B135" s="22"/>
      <c r="C135" s="171"/>
      <c r="D135" s="23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50"/>
      <c r="P135" s="171"/>
    </row>
    <row r="136" spans="1:17" x14ac:dyDescent="0.25">
      <c r="A136" s="23"/>
      <c r="B136" s="22"/>
      <c r="C136" s="171"/>
      <c r="D136" s="23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</row>
    <row r="137" spans="1:17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</row>
    <row r="138" spans="1:17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</row>
    <row r="139" spans="1:17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</row>
    <row r="140" spans="1:17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</row>
    <row r="141" spans="1:17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</row>
    <row r="142" spans="1:17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</row>
    <row r="143" spans="1:17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</row>
    <row r="144" spans="1:17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</row>
    <row r="145" spans="2:16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</row>
    <row r="146" spans="2:16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</row>
    <row r="147" spans="2:16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</row>
    <row r="148" spans="2:16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</row>
    <row r="149" spans="2:16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</row>
    <row r="150" spans="2:16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</row>
    <row r="151" spans="2:16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</row>
    <row r="152" spans="2:16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</row>
    <row r="153" spans="2:16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</row>
    <row r="154" spans="2:16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</row>
    <row r="155" spans="2:16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</row>
    <row r="156" spans="2:16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</row>
    <row r="157" spans="2:16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</row>
    <row r="158" spans="2:16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</row>
    <row r="159" spans="2:16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</row>
    <row r="160" spans="2:16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</row>
    <row r="161" spans="2:16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</row>
    <row r="162" spans="2:16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</row>
    <row r="163" spans="2:16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</row>
    <row r="164" spans="2:16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</row>
    <row r="165" spans="2:16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</row>
    <row r="166" spans="2:16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</row>
    <row r="167" spans="2:16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</row>
    <row r="168" spans="2:16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</row>
    <row r="169" spans="2:16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</row>
    <row r="170" spans="2:16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</row>
    <row r="171" spans="2:16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</row>
    <row r="172" spans="2:16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</row>
    <row r="173" spans="2:16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</row>
    <row r="174" spans="2:16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</row>
    <row r="175" spans="2:16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</row>
    <row r="176" spans="2:16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</row>
    <row r="177" spans="2:16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</row>
    <row r="178" spans="2:16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</row>
    <row r="179" spans="2:16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</row>
    <row r="180" spans="2:16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</row>
    <row r="181" spans="2:16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</row>
    <row r="182" spans="2:16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</row>
    <row r="183" spans="2:16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</row>
    <row r="184" spans="2:16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</row>
    <row r="185" spans="2:16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</row>
    <row r="186" spans="2:16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</row>
    <row r="187" spans="2:16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</row>
    <row r="188" spans="2:16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</row>
    <row r="189" spans="2:16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</row>
    <row r="190" spans="2:16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</row>
    <row r="191" spans="2:16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</row>
    <row r="192" spans="2:16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</row>
    <row r="193" spans="2:16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</row>
    <row r="194" spans="2:16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</row>
    <row r="195" spans="2:16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</row>
    <row r="196" spans="2:16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</row>
    <row r="197" spans="2:16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</row>
    <row r="198" spans="2:16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</row>
    <row r="199" spans="2:16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</row>
    <row r="200" spans="2:16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</row>
    <row r="201" spans="2:16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</row>
    <row r="202" spans="2:16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</row>
    <row r="203" spans="2:16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</row>
    <row r="204" spans="2:16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</row>
    <row r="205" spans="2:16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</row>
    <row r="206" spans="2:16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</row>
    <row r="207" spans="2:16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</row>
    <row r="208" spans="2:16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</row>
    <row r="209" spans="2:16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</row>
    <row r="210" spans="2:16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</row>
    <row r="211" spans="2:16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</row>
    <row r="212" spans="2:16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</row>
    <row r="213" spans="2:16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</row>
    <row r="214" spans="2:16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</row>
    <row r="215" spans="2:16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</row>
    <row r="216" spans="2:16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</row>
    <row r="217" spans="2:16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</row>
    <row r="218" spans="2:16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</row>
    <row r="219" spans="2:16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</row>
    <row r="220" spans="2:16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</row>
    <row r="221" spans="2:16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</row>
    <row r="222" spans="2:16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</row>
    <row r="223" spans="2:16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</row>
    <row r="224" spans="2:16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</row>
    <row r="225" spans="2:16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</row>
    <row r="226" spans="2:16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</row>
    <row r="227" spans="2:16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</row>
    <row r="228" spans="2:16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</row>
    <row r="229" spans="2:16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</row>
    <row r="230" spans="2:16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</row>
    <row r="231" spans="2:16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</row>
    <row r="232" spans="2:16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</row>
    <row r="233" spans="2:16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</row>
    <row r="234" spans="2:16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</row>
    <row r="235" spans="2:16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</row>
    <row r="236" spans="2:16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</row>
    <row r="237" spans="2:16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</row>
    <row r="238" spans="2:16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</row>
    <row r="239" spans="2:16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</row>
    <row r="240" spans="2:16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</row>
    <row r="241" spans="2:16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</row>
    <row r="242" spans="2:16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</row>
    <row r="243" spans="2:16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</row>
    <row r="244" spans="2:16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</row>
    <row r="245" spans="2:16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</row>
    <row r="246" spans="2:16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</row>
    <row r="247" spans="2:16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</row>
    <row r="248" spans="2:16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</row>
    <row r="249" spans="2:16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</row>
    <row r="250" spans="2:16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</row>
    <row r="251" spans="2:16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</row>
    <row r="252" spans="2:16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</row>
    <row r="253" spans="2:16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</row>
    <row r="254" spans="2:16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</row>
    <row r="255" spans="2:16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</row>
    <row r="256" spans="2:16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</row>
    <row r="257" spans="2:16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</row>
    <row r="258" spans="2:16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</row>
    <row r="259" spans="2:16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</row>
    <row r="260" spans="2:16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</row>
    <row r="261" spans="2:16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</row>
    <row r="262" spans="2:16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</row>
    <row r="263" spans="2:16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</row>
    <row r="264" spans="2:16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</row>
    <row r="265" spans="2:16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</row>
    <row r="266" spans="2:16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</row>
    <row r="267" spans="2:16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</row>
    <row r="268" spans="2:16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</row>
    <row r="269" spans="2:16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</row>
    <row r="270" spans="2:16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</row>
    <row r="271" spans="2:16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</row>
    <row r="272" spans="2:16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</row>
    <row r="273" spans="2:16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</row>
    <row r="274" spans="2:16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</row>
    <row r="275" spans="2:16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</row>
    <row r="276" spans="2:16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</row>
    <row r="277" spans="2:16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</row>
    <row r="278" spans="2:16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</row>
    <row r="279" spans="2:16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</row>
    <row r="280" spans="2:16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</row>
    <row r="281" spans="2:16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</row>
    <row r="282" spans="2:16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</row>
    <row r="283" spans="2:16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</row>
    <row r="284" spans="2:16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</row>
    <row r="285" spans="2:16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</row>
    <row r="286" spans="2:16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</row>
    <row r="287" spans="2:16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</row>
    <row r="288" spans="2:16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</row>
    <row r="289" spans="2:16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</row>
    <row r="290" spans="2:16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</row>
    <row r="291" spans="2:16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</row>
    <row r="292" spans="2:16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</row>
    <row r="293" spans="2:16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</row>
    <row r="294" spans="2:16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</row>
    <row r="295" spans="2:16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</row>
    <row r="296" spans="2:16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</row>
    <row r="297" spans="2:16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</row>
    <row r="298" spans="2:16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</row>
    <row r="299" spans="2:16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</row>
    <row r="300" spans="2:16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</row>
    <row r="301" spans="2:16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</row>
    <row r="302" spans="2:16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</row>
    <row r="303" spans="2:16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</row>
    <row r="304" spans="2:16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</row>
    <row r="305" spans="2:16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</row>
    <row r="306" spans="2:16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</row>
    <row r="307" spans="2:16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</row>
    <row r="308" spans="2:16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</row>
    <row r="309" spans="2:16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</row>
    <row r="310" spans="2:16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</row>
    <row r="311" spans="2:16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</row>
    <row r="312" spans="2:16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</row>
    <row r="313" spans="2:16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</row>
    <row r="314" spans="2:16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</row>
    <row r="315" spans="2:16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</row>
    <row r="316" spans="2:16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</row>
    <row r="317" spans="2:16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</row>
    <row r="318" spans="2:16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</row>
    <row r="319" spans="2:16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</row>
    <row r="320" spans="2:16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</row>
    <row r="321" spans="2:16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</row>
    <row r="322" spans="2:16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</row>
    <row r="323" spans="2:16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</row>
    <row r="324" spans="2:16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</row>
    <row r="325" spans="2:16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</row>
    <row r="326" spans="2:16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</row>
    <row r="327" spans="2:16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</row>
    <row r="328" spans="2:16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</row>
    <row r="329" spans="2:16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</row>
    <row r="330" spans="2:16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</row>
    <row r="331" spans="2:16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</row>
    <row r="332" spans="2:16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</row>
    <row r="333" spans="2:16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</row>
    <row r="334" spans="2:16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</row>
    <row r="335" spans="2:16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</row>
    <row r="336" spans="2:16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</row>
    <row r="337" spans="2:16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</row>
    <row r="338" spans="2:16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</row>
    <row r="339" spans="2:16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</row>
    <row r="340" spans="2:16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</row>
    <row r="341" spans="2:16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</row>
    <row r="342" spans="2:16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</row>
    <row r="343" spans="2:16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</row>
    <row r="344" spans="2:16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</row>
    <row r="345" spans="2:16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</row>
    <row r="346" spans="2:16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</row>
    <row r="347" spans="2:16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</row>
    <row r="348" spans="2:16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</row>
    <row r="349" spans="2:16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</row>
    <row r="350" spans="2:16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</row>
    <row r="351" spans="2:16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</row>
    <row r="352" spans="2:16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</row>
    <row r="353" spans="2:16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</row>
    <row r="354" spans="2:16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</row>
    <row r="355" spans="2:16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</row>
    <row r="356" spans="2:16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</row>
    <row r="357" spans="2:16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</row>
    <row r="358" spans="2:16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</row>
    <row r="359" spans="2:16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</row>
    <row r="360" spans="2:16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</row>
    <row r="361" spans="2:16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</row>
    <row r="362" spans="2:16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</row>
    <row r="363" spans="2:16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</row>
    <row r="364" spans="2:16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</row>
    <row r="365" spans="2:16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</row>
    <row r="366" spans="2:16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</row>
    <row r="367" spans="2:16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</row>
    <row r="368" spans="2:16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</row>
    <row r="369" spans="2:16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</row>
    <row r="370" spans="2:16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</row>
    <row r="371" spans="2:16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</row>
    <row r="372" spans="2:16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</row>
    <row r="373" spans="2:16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</row>
    <row r="374" spans="2:16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</row>
    <row r="375" spans="2:16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</row>
    <row r="376" spans="2:16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</row>
    <row r="377" spans="2:16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</row>
    <row r="378" spans="2:16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</row>
    <row r="379" spans="2:16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</row>
    <row r="380" spans="2:16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</row>
    <row r="381" spans="2:16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</row>
    <row r="382" spans="2:16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</row>
    <row r="383" spans="2:16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</row>
    <row r="384" spans="2:16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</row>
    <row r="385" spans="2:16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</row>
    <row r="386" spans="2:16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</row>
    <row r="387" spans="2:16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</row>
    <row r="388" spans="2:16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</row>
    <row r="389" spans="2:16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</row>
    <row r="390" spans="2:16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</row>
    <row r="391" spans="2:16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</row>
    <row r="392" spans="2:16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</row>
    <row r="393" spans="2:16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</row>
    <row r="394" spans="2:16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</row>
    <row r="395" spans="2:16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</row>
    <row r="396" spans="2:16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</row>
    <row r="397" spans="2:16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</row>
    <row r="398" spans="2:16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</row>
    <row r="399" spans="2:16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</row>
    <row r="400" spans="2:16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</row>
    <row r="401" spans="2:16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</row>
    <row r="402" spans="2:16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</row>
    <row r="403" spans="2:16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</row>
    <row r="404" spans="2:16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</row>
    <row r="405" spans="2:16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</row>
    <row r="406" spans="2:16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</row>
    <row r="407" spans="2:16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</row>
    <row r="408" spans="2:16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</row>
    <row r="409" spans="2:16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</row>
    <row r="410" spans="2:16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</row>
    <row r="411" spans="2:16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</row>
    <row r="412" spans="2:16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</row>
    <row r="413" spans="2:16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</row>
    <row r="414" spans="2:16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</row>
    <row r="415" spans="2:16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</row>
    <row r="416" spans="2:16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</row>
    <row r="417" spans="2:16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</row>
    <row r="418" spans="2:16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</row>
    <row r="419" spans="2:16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</row>
    <row r="420" spans="2:16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</row>
    <row r="421" spans="2:16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</row>
    <row r="422" spans="2:16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</row>
    <row r="423" spans="2:16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</row>
    <row r="424" spans="2:16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</row>
    <row r="425" spans="2:16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</row>
    <row r="426" spans="2:16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</row>
    <row r="427" spans="2:16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</row>
    <row r="428" spans="2:16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</row>
    <row r="429" spans="2:16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</row>
    <row r="430" spans="2:16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</row>
    <row r="431" spans="2:16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</row>
    <row r="432" spans="2:16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</row>
    <row r="433" spans="2:16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</row>
    <row r="434" spans="2:16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</row>
    <row r="435" spans="2:16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</row>
    <row r="436" spans="2:16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</row>
    <row r="437" spans="2:16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</row>
    <row r="438" spans="2:16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</row>
    <row r="439" spans="2:16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</row>
    <row r="440" spans="2:16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</row>
    <row r="441" spans="2:16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</row>
    <row r="442" spans="2:16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</row>
    <row r="443" spans="2:16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</row>
    <row r="444" spans="2:16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</row>
    <row r="445" spans="2:16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</row>
    <row r="446" spans="2:16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</row>
    <row r="447" spans="2:16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</row>
    <row r="448" spans="2:16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</row>
    <row r="449" spans="2:16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</row>
    <row r="450" spans="2:16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</row>
    <row r="451" spans="2:16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</row>
    <row r="452" spans="2:16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</row>
    <row r="453" spans="2:16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</row>
    <row r="454" spans="2:16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</row>
    <row r="455" spans="2:16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</row>
    <row r="456" spans="2:16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</row>
    <row r="457" spans="2:16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</row>
    <row r="458" spans="2:16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</row>
    <row r="459" spans="2:16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</row>
    <row r="460" spans="2:16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</row>
    <row r="461" spans="2:16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</row>
    <row r="462" spans="2:16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</row>
    <row r="463" spans="2:16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</row>
    <row r="464" spans="2:16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</row>
    <row r="465" spans="2:16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</row>
    <row r="466" spans="2:16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</row>
    <row r="467" spans="2:16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</row>
    <row r="468" spans="2:16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</row>
    <row r="469" spans="2:16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</row>
    <row r="470" spans="2:16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</row>
    <row r="471" spans="2:16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</row>
    <row r="472" spans="2:16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</row>
    <row r="473" spans="2:16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</row>
    <row r="474" spans="2:16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</row>
    <row r="475" spans="2:16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</row>
    <row r="476" spans="2:16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</row>
    <row r="477" spans="2:16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</row>
    <row r="478" spans="2:16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</row>
    <row r="479" spans="2:16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</row>
    <row r="480" spans="2:16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</row>
    <row r="481" spans="2:16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</row>
    <row r="482" spans="2:16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</row>
    <row r="483" spans="2:16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</row>
    <row r="484" spans="2:16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</row>
    <row r="485" spans="2:16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</row>
    <row r="486" spans="2:16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</row>
    <row r="487" spans="2:16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</row>
    <row r="488" spans="2:16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</row>
    <row r="489" spans="2:16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</row>
    <row r="490" spans="2:16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</row>
    <row r="491" spans="2:16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</row>
    <row r="492" spans="2:16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</row>
    <row r="493" spans="2:16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</row>
    <row r="494" spans="2:16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</row>
    <row r="495" spans="2:16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</row>
    <row r="496" spans="2:16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</row>
    <row r="497" spans="2:16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</row>
    <row r="498" spans="2:16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</row>
    <row r="499" spans="2:16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</row>
    <row r="500" spans="2:16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</row>
    <row r="501" spans="2:16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</row>
    <row r="502" spans="2:16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</row>
    <row r="503" spans="2:16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</row>
    <row r="504" spans="2:16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</row>
    <row r="505" spans="2:16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</row>
    <row r="506" spans="2:16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</row>
    <row r="507" spans="2:16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</row>
    <row r="508" spans="2:16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</row>
    <row r="509" spans="2:16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</row>
    <row r="510" spans="2:16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</row>
    <row r="511" spans="2:16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</row>
    <row r="512" spans="2:16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</row>
    <row r="513" spans="2:16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</row>
    <row r="514" spans="2:16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</row>
    <row r="515" spans="2:16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</row>
    <row r="516" spans="2:16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</row>
    <row r="517" spans="2:16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</row>
    <row r="518" spans="2:16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</row>
    <row r="519" spans="2:16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</row>
    <row r="520" spans="2:16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</row>
    <row r="521" spans="2:16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</row>
    <row r="522" spans="2:16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</row>
    <row r="523" spans="2:16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</row>
    <row r="524" spans="2:16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</row>
    <row r="525" spans="2:16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</row>
    <row r="526" spans="2:16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</row>
    <row r="527" spans="2:16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</row>
    <row r="528" spans="2:16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</row>
    <row r="529" spans="2:16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</row>
    <row r="530" spans="2:16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</row>
    <row r="531" spans="2:16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</row>
    <row r="532" spans="2:16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</row>
    <row r="533" spans="2:16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</row>
    <row r="534" spans="2:16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</row>
    <row r="535" spans="2:16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</row>
    <row r="536" spans="2:16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</row>
    <row r="537" spans="2:16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</row>
    <row r="538" spans="2:16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</row>
    <row r="539" spans="2:16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</row>
    <row r="540" spans="2:16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</row>
    <row r="541" spans="2:16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</row>
    <row r="542" spans="2:16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</row>
    <row r="543" spans="2:16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</row>
    <row r="544" spans="2:16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</row>
    <row r="545" spans="2:16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</row>
    <row r="546" spans="2:16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</row>
    <row r="547" spans="2:16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</row>
    <row r="548" spans="2:16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</row>
    <row r="549" spans="2:16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</row>
    <row r="550" spans="2:16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</row>
    <row r="551" spans="2:16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</row>
    <row r="552" spans="2:16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</row>
    <row r="553" spans="2:16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</row>
    <row r="554" spans="2:16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</row>
    <row r="555" spans="2:16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</row>
    <row r="556" spans="2:16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</row>
    <row r="557" spans="2:16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</row>
    <row r="558" spans="2:16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</row>
    <row r="559" spans="2:16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</row>
    <row r="560" spans="2:16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</row>
    <row r="561" spans="2:16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</row>
    <row r="562" spans="2:16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</row>
    <row r="563" spans="2:16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</row>
    <row r="564" spans="2:16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</row>
    <row r="565" spans="2:16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</row>
    <row r="566" spans="2:16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</row>
    <row r="567" spans="2:16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</row>
    <row r="568" spans="2:16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</row>
    <row r="569" spans="2:16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</row>
    <row r="570" spans="2:16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</row>
    <row r="571" spans="2:16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</row>
    <row r="572" spans="2:16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</row>
    <row r="573" spans="2:16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</row>
    <row r="574" spans="2:16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</row>
    <row r="575" spans="2:16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</row>
    <row r="576" spans="2:16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</row>
    <row r="577" spans="2:16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</row>
    <row r="578" spans="2:16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</row>
    <row r="579" spans="2:16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</row>
    <row r="580" spans="2:16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</row>
    <row r="581" spans="2:16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</row>
    <row r="582" spans="2:16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</row>
    <row r="583" spans="2:16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</row>
    <row r="584" spans="2:16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</row>
    <row r="585" spans="2:16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</row>
    <row r="586" spans="2:16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</row>
    <row r="587" spans="2:16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</row>
    <row r="588" spans="2:16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</row>
    <row r="589" spans="2:16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</row>
    <row r="590" spans="2:16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</row>
    <row r="591" spans="2:16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</row>
    <row r="592" spans="2:16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</row>
    <row r="593" spans="2:16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</row>
    <row r="594" spans="2:16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</row>
    <row r="595" spans="2:16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</row>
    <row r="596" spans="2:16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</row>
    <row r="597" spans="2:16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</row>
    <row r="598" spans="2:16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</row>
    <row r="599" spans="2:16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</row>
    <row r="600" spans="2:16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</row>
    <row r="601" spans="2:16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</row>
    <row r="602" spans="2:16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</row>
    <row r="603" spans="2:16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</row>
    <row r="604" spans="2:16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</row>
    <row r="605" spans="2:16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</row>
    <row r="606" spans="2:16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</row>
    <row r="607" spans="2:16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</row>
    <row r="608" spans="2:16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</row>
    <row r="609" spans="2:16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</row>
    <row r="610" spans="2:16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</row>
    <row r="611" spans="2:16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</row>
    <row r="612" spans="2:16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</row>
    <row r="613" spans="2:16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</row>
    <row r="614" spans="2:16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</row>
    <row r="615" spans="2:16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</row>
    <row r="616" spans="2:16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</row>
    <row r="617" spans="2:16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</row>
    <row r="618" spans="2:16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</row>
    <row r="619" spans="2:16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</row>
    <row r="620" spans="2:16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</row>
    <row r="621" spans="2:16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</row>
    <row r="622" spans="2:16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</row>
    <row r="623" spans="2:16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</row>
    <row r="624" spans="2:16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</row>
    <row r="625" spans="2:16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</row>
    <row r="626" spans="2:16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</row>
    <row r="627" spans="2:16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</row>
    <row r="628" spans="2:16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</row>
    <row r="629" spans="2:16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</row>
    <row r="630" spans="2:16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</row>
    <row r="631" spans="2:16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</row>
    <row r="632" spans="2:16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</row>
    <row r="633" spans="2:16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</row>
    <row r="634" spans="2:16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</row>
    <row r="635" spans="2:16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</row>
    <row r="636" spans="2:16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</row>
    <row r="637" spans="2:16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</row>
    <row r="638" spans="2:16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</row>
    <row r="639" spans="2:16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</row>
    <row r="640" spans="2:16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</row>
    <row r="641" spans="2:16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</row>
    <row r="642" spans="2:16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</row>
    <row r="643" spans="2:16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</row>
    <row r="644" spans="2:16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</row>
    <row r="645" spans="2:16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</row>
    <row r="646" spans="2:16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</row>
    <row r="647" spans="2:16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</row>
    <row r="648" spans="2:16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</row>
    <row r="649" spans="2:16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</row>
    <row r="650" spans="2:16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</row>
    <row r="651" spans="2:16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</row>
    <row r="652" spans="2:16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</row>
    <row r="653" spans="2:16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</row>
    <row r="654" spans="2:16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</row>
    <row r="655" spans="2:16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</row>
    <row r="656" spans="2:16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</row>
    <row r="657" spans="2:16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</row>
    <row r="658" spans="2:16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</row>
    <row r="659" spans="2:16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</row>
    <row r="660" spans="2:16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</row>
    <row r="661" spans="2:16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</row>
    <row r="662" spans="2:16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</row>
    <row r="663" spans="2:16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</row>
    <row r="664" spans="2:16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</row>
    <row r="665" spans="2:16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</row>
    <row r="666" spans="2:16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</row>
    <row r="667" spans="2:16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</row>
    <row r="668" spans="2:16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</row>
    <row r="669" spans="2:16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</row>
    <row r="670" spans="2:16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</row>
    <row r="671" spans="2:16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</row>
    <row r="672" spans="2:16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</row>
    <row r="673" spans="2:16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</row>
    <row r="674" spans="2:16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</row>
    <row r="675" spans="2:16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</row>
    <row r="676" spans="2:16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</row>
    <row r="677" spans="2:16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</row>
    <row r="678" spans="2:16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</row>
    <row r="679" spans="2:16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</row>
    <row r="680" spans="2:16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</row>
    <row r="681" spans="2:16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</row>
    <row r="682" spans="2:16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</row>
    <row r="683" spans="2:16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</row>
    <row r="684" spans="2:16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</row>
    <row r="685" spans="2:16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</row>
    <row r="686" spans="2:16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</row>
    <row r="687" spans="2:16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</row>
    <row r="688" spans="2:16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</row>
    <row r="689" spans="2:16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</row>
    <row r="690" spans="2:16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</row>
    <row r="691" spans="2:16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</row>
    <row r="692" spans="2:16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</row>
    <row r="693" spans="2:16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</row>
    <row r="694" spans="2:16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</row>
    <row r="695" spans="2:16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</row>
    <row r="696" spans="2:16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</row>
    <row r="697" spans="2:16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</row>
    <row r="698" spans="2:16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</row>
    <row r="699" spans="2:16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</row>
    <row r="700" spans="2:16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</row>
    <row r="701" spans="2:16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</row>
    <row r="702" spans="2:16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</row>
    <row r="703" spans="2:16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</row>
    <row r="704" spans="2:16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</row>
    <row r="705" spans="2:16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</row>
    <row r="706" spans="2:16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</row>
    <row r="707" spans="2:16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</row>
    <row r="708" spans="2:16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</row>
    <row r="709" spans="2:16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</row>
    <row r="710" spans="2:16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</row>
    <row r="711" spans="2:16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</row>
    <row r="712" spans="2:16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</row>
    <row r="713" spans="2:16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</row>
    <row r="714" spans="2:16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</row>
    <row r="715" spans="2:16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</row>
    <row r="716" spans="2:16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</row>
    <row r="717" spans="2:16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</row>
    <row r="718" spans="2:16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</row>
    <row r="719" spans="2:16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</row>
    <row r="720" spans="2:16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</row>
    <row r="721" spans="2:16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</row>
    <row r="722" spans="2:16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</row>
    <row r="723" spans="2:16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</row>
    <row r="724" spans="2:16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</row>
    <row r="725" spans="2:16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</row>
    <row r="726" spans="2:16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</row>
    <row r="727" spans="2:16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</row>
    <row r="728" spans="2:16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</row>
    <row r="729" spans="2:16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</row>
    <row r="730" spans="2:16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</row>
    <row r="731" spans="2:16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</row>
    <row r="732" spans="2:16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</row>
    <row r="733" spans="2:16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</row>
    <row r="734" spans="2:16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</row>
    <row r="735" spans="2:16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</row>
    <row r="736" spans="2:16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</row>
    <row r="737" spans="2:16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</row>
    <row r="738" spans="2:16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</row>
    <row r="739" spans="2:16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</row>
    <row r="740" spans="2:16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</row>
    <row r="741" spans="2:16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</row>
    <row r="742" spans="2:16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</row>
    <row r="743" spans="2:16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</row>
    <row r="744" spans="2:16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</row>
    <row r="745" spans="2:16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</row>
    <row r="746" spans="2:16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</row>
    <row r="747" spans="2:16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</row>
    <row r="748" spans="2:16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</row>
    <row r="749" spans="2:16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</row>
    <row r="750" spans="2:16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</row>
    <row r="751" spans="2:16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</row>
    <row r="752" spans="2:16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</row>
    <row r="753" spans="2:16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</row>
    <row r="754" spans="2:16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</row>
    <row r="755" spans="2:16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</row>
    <row r="756" spans="2:16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</row>
    <row r="757" spans="2:16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</row>
    <row r="758" spans="2:16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</row>
    <row r="759" spans="2:16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</row>
    <row r="760" spans="2:16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</row>
    <row r="761" spans="2:16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</row>
    <row r="762" spans="2:16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</row>
    <row r="763" spans="2:16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</row>
    <row r="764" spans="2:16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</row>
    <row r="765" spans="2:16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</row>
    <row r="766" spans="2:16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</row>
    <row r="767" spans="2:16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</row>
    <row r="768" spans="2:16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</row>
    <row r="769" spans="2:16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</row>
    <row r="770" spans="2:16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</row>
    <row r="771" spans="2:16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</row>
    <row r="772" spans="2:16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</row>
    <row r="773" spans="2:16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</row>
    <row r="774" spans="2:16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</row>
    <row r="775" spans="2:16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</row>
    <row r="776" spans="2:16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</row>
    <row r="777" spans="2:16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</row>
    <row r="778" spans="2:16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</row>
    <row r="779" spans="2:16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</row>
    <row r="780" spans="2:16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</row>
    <row r="781" spans="2:16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</row>
    <row r="782" spans="2:16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</row>
    <row r="783" spans="2:16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</row>
    <row r="784" spans="2:16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</row>
    <row r="785" spans="2:16" x14ac:dyDescent="0.25"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</row>
    <row r="786" spans="2:16" x14ac:dyDescent="0.25"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</row>
    <row r="787" spans="2:16" x14ac:dyDescent="0.25"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</row>
    <row r="788" spans="2:16" x14ac:dyDescent="0.25"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</row>
    <row r="789" spans="2:16" x14ac:dyDescent="0.25"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</row>
    <row r="790" spans="2:16" x14ac:dyDescent="0.25"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</row>
    <row r="791" spans="2:16" x14ac:dyDescent="0.25"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</row>
    <row r="792" spans="2:16" x14ac:dyDescent="0.25"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</row>
    <row r="793" spans="2:16" x14ac:dyDescent="0.25"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</row>
    <row r="794" spans="2:16" x14ac:dyDescent="0.25"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</row>
    <row r="795" spans="2:16" x14ac:dyDescent="0.25"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</row>
    <row r="796" spans="2:16" x14ac:dyDescent="0.25"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</row>
    <row r="797" spans="2:16" x14ac:dyDescent="0.25"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</row>
    <row r="798" spans="2:16" x14ac:dyDescent="0.25"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</row>
    <row r="799" spans="2:16" x14ac:dyDescent="0.25"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</row>
    <row r="800" spans="2:16" x14ac:dyDescent="0.25"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</row>
  </sheetData>
  <phoneticPr fontId="0" type="noConversion"/>
  <pageMargins left="0.5" right="0.5" top="1" bottom="1" header="0.5" footer="0.5"/>
  <pageSetup scale="63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tabColor indexed="22"/>
    <pageSetUpPr fitToPage="1"/>
  </sheetPr>
  <dimension ref="A1:AV810"/>
  <sheetViews>
    <sheetView zoomScaleNormal="100" workbookViewId="0">
      <pane xSplit="11" ySplit="4" topLeftCell="L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2.7109375" style="3" customWidth="1"/>
    <col min="2" max="2" width="17.85546875" style="3" hidden="1" customWidth="1"/>
    <col min="3" max="3" width="16.7109375" style="3" hidden="1" customWidth="1"/>
    <col min="4" max="4" width="13.7109375" style="3" hidden="1" customWidth="1"/>
    <col min="5" max="5" width="14.28515625" style="3" hidden="1" customWidth="1"/>
    <col min="6" max="10" width="13.7109375" style="3" hidden="1" customWidth="1"/>
    <col min="11" max="11" width="16.7109375" style="3" hidden="1" customWidth="1"/>
    <col min="12" max="12" width="16.7109375" style="3" bestFit="1" customWidth="1"/>
    <col min="13" max="13" width="17.28515625" style="3" customWidth="1"/>
    <col min="14" max="14" width="15.28515625" style="3" bestFit="1" customWidth="1"/>
    <col min="15" max="15" width="16.28515625" style="3" customWidth="1"/>
    <col min="16" max="16384" width="12.7109375" style="3"/>
  </cols>
  <sheetData>
    <row r="1" spans="1:48" x14ac:dyDescent="0.25">
      <c r="A1" s="4" t="s">
        <v>392</v>
      </c>
      <c r="B1" s="23" t="s">
        <v>418</v>
      </c>
      <c r="C1" s="23" t="s">
        <v>418</v>
      </c>
      <c r="D1" s="23" t="s">
        <v>421</v>
      </c>
      <c r="E1" s="23" t="s">
        <v>421</v>
      </c>
      <c r="F1" s="23" t="s">
        <v>421</v>
      </c>
      <c r="G1" s="23" t="s">
        <v>421</v>
      </c>
      <c r="H1" s="23" t="s">
        <v>421</v>
      </c>
      <c r="I1" s="23" t="s">
        <v>421</v>
      </c>
      <c r="J1" s="23" t="s">
        <v>421</v>
      </c>
      <c r="K1" s="23" t="s">
        <v>421</v>
      </c>
      <c r="L1" s="24" t="s">
        <v>421</v>
      </c>
    </row>
    <row r="2" spans="1:48" x14ac:dyDescent="0.25">
      <c r="A2" s="4" t="s">
        <v>385</v>
      </c>
      <c r="B2" s="22">
        <v>39783</v>
      </c>
      <c r="C2" s="22">
        <v>40148</v>
      </c>
      <c r="D2" s="22">
        <v>37591</v>
      </c>
      <c r="E2" s="22">
        <v>37956</v>
      </c>
      <c r="F2" s="22">
        <v>38322</v>
      </c>
      <c r="G2" s="22">
        <v>38687</v>
      </c>
      <c r="H2" s="22">
        <v>39052</v>
      </c>
      <c r="I2" s="22">
        <v>39417</v>
      </c>
      <c r="J2" s="22">
        <v>39783</v>
      </c>
      <c r="K2" s="22">
        <v>44713</v>
      </c>
      <c r="L2" s="12">
        <v>48549</v>
      </c>
      <c r="M2" s="251"/>
    </row>
    <row r="3" spans="1:48" x14ac:dyDescent="0.25">
      <c r="A3" s="4" t="s">
        <v>386</v>
      </c>
      <c r="B3" s="237">
        <v>4.2000000000000003E-2</v>
      </c>
      <c r="C3" s="25">
        <v>4.3999999999999997E-2</v>
      </c>
      <c r="D3" s="25">
        <v>2.35E-2</v>
      </c>
      <c r="E3" s="25">
        <v>2.8000000000000001E-2</v>
      </c>
      <c r="F3" s="25">
        <v>3.3500000000000002E-2</v>
      </c>
      <c r="G3" s="25">
        <v>3.6999999999999998E-2</v>
      </c>
      <c r="H3" s="25">
        <v>0.04</v>
      </c>
      <c r="I3" s="25">
        <v>4.2000000000000003E-2</v>
      </c>
      <c r="J3" s="25">
        <v>4.4499999999999998E-2</v>
      </c>
      <c r="K3" s="25">
        <v>5.2499999999999998E-2</v>
      </c>
      <c r="L3" s="26">
        <v>6.25E-2</v>
      </c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9"/>
      <c r="AT3" s="259"/>
      <c r="AU3" s="259"/>
      <c r="AV3" s="259"/>
    </row>
    <row r="4" spans="1:48" x14ac:dyDescent="0.25">
      <c r="A4" s="179" t="s">
        <v>334</v>
      </c>
      <c r="B4" s="210" t="s">
        <v>419</v>
      </c>
      <c r="C4" s="210" t="s">
        <v>420</v>
      </c>
      <c r="D4" s="260" t="s">
        <v>422</v>
      </c>
      <c r="E4" s="260" t="s">
        <v>423</v>
      </c>
      <c r="F4" s="260" t="s">
        <v>424</v>
      </c>
      <c r="G4" s="260" t="s">
        <v>425</v>
      </c>
      <c r="H4" s="260" t="s">
        <v>426</v>
      </c>
      <c r="I4" s="260" t="s">
        <v>427</v>
      </c>
      <c r="J4" s="260" t="s">
        <v>428</v>
      </c>
      <c r="K4" s="260" t="s">
        <v>429</v>
      </c>
      <c r="L4" s="261" t="s">
        <v>430</v>
      </c>
      <c r="M4" s="262" t="s">
        <v>5</v>
      </c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</row>
    <row r="5" spans="1:48" x14ac:dyDescent="0.25">
      <c r="A5" s="267"/>
      <c r="L5" s="318"/>
      <c r="M5" s="223"/>
    </row>
    <row r="6" spans="1:48" ht="28.5" customHeight="1" x14ac:dyDescent="0.25">
      <c r="A6" s="180" t="s">
        <v>394</v>
      </c>
      <c r="B6" s="165">
        <v>415000</v>
      </c>
      <c r="C6" s="165">
        <v>580000</v>
      </c>
      <c r="D6" s="165">
        <v>330000</v>
      </c>
      <c r="E6" s="165">
        <v>520000</v>
      </c>
      <c r="F6" s="165">
        <v>530000</v>
      </c>
      <c r="G6" s="165">
        <v>550000</v>
      </c>
      <c r="H6" s="165">
        <v>570000</v>
      </c>
      <c r="I6" s="165">
        <v>585000</v>
      </c>
      <c r="J6" s="165">
        <v>155000</v>
      </c>
      <c r="K6" s="165">
        <v>11050000</v>
      </c>
      <c r="L6" s="318">
        <v>17610000</v>
      </c>
      <c r="M6" s="223">
        <f>SUM(B6:L6)</f>
        <v>32895000</v>
      </c>
    </row>
    <row r="7" spans="1:48" x14ac:dyDescent="0.25">
      <c r="A7" s="4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318"/>
      <c r="M7" s="223"/>
    </row>
    <row r="8" spans="1:48" x14ac:dyDescent="0.25">
      <c r="A8" s="4" t="s">
        <v>151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318"/>
      <c r="M8" s="223"/>
    </row>
    <row r="9" spans="1:48" x14ac:dyDescent="0.25">
      <c r="A9" s="4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318"/>
      <c r="M9" s="223"/>
    </row>
    <row r="10" spans="1:48" x14ac:dyDescent="0.25">
      <c r="A10" s="7">
        <v>37591</v>
      </c>
      <c r="B10" s="165">
        <v>0</v>
      </c>
      <c r="C10" s="165">
        <v>5000</v>
      </c>
      <c r="D10" s="165">
        <v>330000</v>
      </c>
      <c r="E10" s="165">
        <v>0</v>
      </c>
      <c r="F10" s="165">
        <v>0</v>
      </c>
      <c r="G10" s="165">
        <v>0</v>
      </c>
      <c r="H10" s="165">
        <v>5000</v>
      </c>
      <c r="I10" s="165">
        <v>5000</v>
      </c>
      <c r="J10" s="165">
        <v>0</v>
      </c>
      <c r="K10" s="165">
        <v>125000</v>
      </c>
      <c r="L10" s="318">
        <v>0</v>
      </c>
      <c r="M10" s="223">
        <f t="shared" ref="M10:M19" si="0">SUM(B10:L10)</f>
        <v>470000</v>
      </c>
    </row>
    <row r="11" spans="1:48" x14ac:dyDescent="0.25">
      <c r="A11" s="7">
        <v>37622</v>
      </c>
      <c r="B11" s="165">
        <v>0</v>
      </c>
      <c r="C11" s="165">
        <v>0</v>
      </c>
      <c r="D11" s="165">
        <v>0</v>
      </c>
      <c r="E11" s="165">
        <v>0</v>
      </c>
      <c r="F11" s="165">
        <v>0</v>
      </c>
      <c r="G11" s="165">
        <v>0</v>
      </c>
      <c r="H11" s="165">
        <v>0</v>
      </c>
      <c r="I11" s="165">
        <v>5000</v>
      </c>
      <c r="J11" s="165">
        <v>0</v>
      </c>
      <c r="K11" s="165">
        <v>70000</v>
      </c>
      <c r="L11" s="318">
        <v>0</v>
      </c>
      <c r="M11" s="223">
        <f t="shared" si="0"/>
        <v>75000</v>
      </c>
    </row>
    <row r="12" spans="1:48" x14ac:dyDescent="0.25">
      <c r="A12" s="7">
        <v>37653</v>
      </c>
      <c r="B12" s="165">
        <v>0</v>
      </c>
      <c r="C12" s="165">
        <v>0</v>
      </c>
      <c r="D12" s="165">
        <v>0</v>
      </c>
      <c r="E12" s="165">
        <v>0</v>
      </c>
      <c r="F12" s="165">
        <v>0</v>
      </c>
      <c r="G12" s="165">
        <v>0</v>
      </c>
      <c r="H12" s="165">
        <v>0</v>
      </c>
      <c r="I12" s="165">
        <v>5000</v>
      </c>
      <c r="J12" s="165">
        <v>0</v>
      </c>
      <c r="K12" s="165">
        <v>75000</v>
      </c>
      <c r="L12" s="318">
        <v>0</v>
      </c>
      <c r="M12" s="223">
        <f t="shared" si="0"/>
        <v>80000</v>
      </c>
    </row>
    <row r="13" spans="1:48" x14ac:dyDescent="0.25">
      <c r="A13" s="7">
        <v>37681</v>
      </c>
      <c r="B13" s="165">
        <v>0</v>
      </c>
      <c r="C13" s="165">
        <v>0</v>
      </c>
      <c r="D13" s="165">
        <v>0</v>
      </c>
      <c r="E13" s="165">
        <v>0</v>
      </c>
      <c r="F13" s="165">
        <v>0</v>
      </c>
      <c r="G13" s="165">
        <v>0</v>
      </c>
      <c r="H13" s="165">
        <v>5000</v>
      </c>
      <c r="I13" s="165">
        <v>5000</v>
      </c>
      <c r="J13" s="165">
        <v>0</v>
      </c>
      <c r="K13" s="165">
        <v>85000</v>
      </c>
      <c r="L13" s="318">
        <v>0</v>
      </c>
      <c r="M13" s="223">
        <f t="shared" si="0"/>
        <v>95000</v>
      </c>
    </row>
    <row r="14" spans="1:48" x14ac:dyDescent="0.25">
      <c r="A14" s="7">
        <v>37712</v>
      </c>
      <c r="B14" s="165">
        <v>0</v>
      </c>
      <c r="C14" s="165">
        <v>5000</v>
      </c>
      <c r="D14" s="165">
        <v>0</v>
      </c>
      <c r="E14" s="165">
        <v>0</v>
      </c>
      <c r="F14" s="165">
        <v>5000</v>
      </c>
      <c r="G14" s="165">
        <v>5000</v>
      </c>
      <c r="H14" s="165">
        <v>5000</v>
      </c>
      <c r="I14" s="165">
        <v>5000</v>
      </c>
      <c r="J14" s="165">
        <v>0</v>
      </c>
      <c r="K14" s="165">
        <v>200000</v>
      </c>
      <c r="L14" s="318">
        <v>0</v>
      </c>
      <c r="M14" s="223">
        <f>SUM(B14:L14)</f>
        <v>225000</v>
      </c>
    </row>
    <row r="15" spans="1:48" x14ac:dyDescent="0.25">
      <c r="A15" s="7">
        <v>37742</v>
      </c>
      <c r="B15" s="165">
        <v>0</v>
      </c>
      <c r="C15" s="165">
        <v>5000</v>
      </c>
      <c r="D15" s="165">
        <v>0</v>
      </c>
      <c r="E15" s="165">
        <v>0</v>
      </c>
      <c r="F15" s="165">
        <v>0</v>
      </c>
      <c r="G15" s="165">
        <v>0</v>
      </c>
      <c r="H15" s="165">
        <v>0</v>
      </c>
      <c r="I15" s="165">
        <v>5000</v>
      </c>
      <c r="J15" s="165">
        <v>0</v>
      </c>
      <c r="K15" s="165">
        <v>80000</v>
      </c>
      <c r="L15" s="318">
        <v>0</v>
      </c>
      <c r="M15" s="223">
        <f>SUM(B15:L15)</f>
        <v>90000</v>
      </c>
    </row>
    <row r="16" spans="1:48" x14ac:dyDescent="0.25">
      <c r="A16" s="7">
        <v>37773</v>
      </c>
      <c r="B16" s="165">
        <v>15000</v>
      </c>
      <c r="C16" s="165">
        <v>20000</v>
      </c>
      <c r="D16" s="165">
        <v>0</v>
      </c>
      <c r="E16" s="165">
        <v>15000</v>
      </c>
      <c r="F16" s="165">
        <v>15000</v>
      </c>
      <c r="G16" s="165">
        <v>15000</v>
      </c>
      <c r="H16" s="165">
        <v>20000</v>
      </c>
      <c r="I16" s="165">
        <v>20000</v>
      </c>
      <c r="J16" s="165">
        <v>5000</v>
      </c>
      <c r="K16" s="165">
        <v>920000</v>
      </c>
      <c r="L16" s="318">
        <v>0</v>
      </c>
      <c r="M16" s="223">
        <f>SUM(B16:L16)</f>
        <v>1045000</v>
      </c>
    </row>
    <row r="17" spans="1:14" x14ac:dyDescent="0.25">
      <c r="A17" s="7">
        <v>37803</v>
      </c>
      <c r="B17" s="165">
        <v>5000</v>
      </c>
      <c r="C17" s="165">
        <v>10000</v>
      </c>
      <c r="D17" s="165">
        <v>0</v>
      </c>
      <c r="E17" s="165">
        <v>10000</v>
      </c>
      <c r="F17" s="165">
        <v>10000</v>
      </c>
      <c r="G17" s="165">
        <v>10000</v>
      </c>
      <c r="H17" s="165">
        <v>10000</v>
      </c>
      <c r="I17" s="165">
        <v>10000</v>
      </c>
      <c r="J17" s="165">
        <v>5000</v>
      </c>
      <c r="K17" s="165">
        <v>515000</v>
      </c>
      <c r="L17" s="318">
        <v>0</v>
      </c>
      <c r="M17" s="223">
        <f>SUM(B17:L17)</f>
        <v>585000</v>
      </c>
    </row>
    <row r="18" spans="1:14" x14ac:dyDescent="0.25">
      <c r="A18" s="7">
        <v>37834</v>
      </c>
      <c r="B18" s="165">
        <v>5000</v>
      </c>
      <c r="C18" s="165">
        <v>10000</v>
      </c>
      <c r="D18" s="165">
        <v>0</v>
      </c>
      <c r="E18" s="165">
        <v>5000</v>
      </c>
      <c r="F18" s="165">
        <v>5000</v>
      </c>
      <c r="G18" s="165">
        <v>10000</v>
      </c>
      <c r="H18" s="165">
        <v>10000</v>
      </c>
      <c r="I18" s="165">
        <v>10000</v>
      </c>
      <c r="J18" s="165">
        <v>0</v>
      </c>
      <c r="K18" s="165">
        <v>430000</v>
      </c>
      <c r="L18" s="318">
        <v>0</v>
      </c>
      <c r="M18" s="223">
        <f>SUM(B18:L18)</f>
        <v>485000</v>
      </c>
    </row>
    <row r="19" spans="1:14" x14ac:dyDescent="0.25">
      <c r="A19" s="7">
        <v>37865</v>
      </c>
      <c r="B19" s="165">
        <v>10000</v>
      </c>
      <c r="C19" s="165">
        <v>15000</v>
      </c>
      <c r="D19" s="165">
        <v>0</v>
      </c>
      <c r="E19" s="165">
        <v>10000</v>
      </c>
      <c r="F19" s="165">
        <v>10000</v>
      </c>
      <c r="G19" s="165">
        <v>10000</v>
      </c>
      <c r="H19" s="165">
        <v>10000</v>
      </c>
      <c r="I19" s="165">
        <v>10000</v>
      </c>
      <c r="J19" s="165">
        <v>5000</v>
      </c>
      <c r="K19" s="165">
        <v>605000</v>
      </c>
      <c r="L19" s="318">
        <v>0</v>
      </c>
      <c r="M19" s="223">
        <f t="shared" si="0"/>
        <v>685000</v>
      </c>
    </row>
    <row r="20" spans="1:14" x14ac:dyDescent="0.25">
      <c r="A20" s="7">
        <v>37895</v>
      </c>
      <c r="B20" s="165">
        <v>15000</v>
      </c>
      <c r="C20" s="165">
        <v>25000</v>
      </c>
      <c r="D20" s="165">
        <v>0</v>
      </c>
      <c r="E20" s="165">
        <v>20000</v>
      </c>
      <c r="F20" s="165">
        <v>20000</v>
      </c>
      <c r="G20" s="165">
        <v>20000</v>
      </c>
      <c r="H20" s="165">
        <v>20000</v>
      </c>
      <c r="I20" s="165">
        <v>20000</v>
      </c>
      <c r="J20" s="165">
        <v>5000</v>
      </c>
      <c r="K20" s="165">
        <v>1085000</v>
      </c>
      <c r="L20" s="318">
        <v>0</v>
      </c>
      <c r="M20" s="223">
        <f>SUM(B20:L20)</f>
        <v>1230000</v>
      </c>
      <c r="N20" s="166"/>
    </row>
    <row r="21" spans="1:14" x14ac:dyDescent="0.25">
      <c r="A21" s="7">
        <v>37926</v>
      </c>
      <c r="B21" s="165">
        <v>5000</v>
      </c>
      <c r="C21" s="165">
        <v>10000</v>
      </c>
      <c r="D21" s="165">
        <v>0</v>
      </c>
      <c r="E21" s="165">
        <v>5000</v>
      </c>
      <c r="F21" s="165">
        <v>10000</v>
      </c>
      <c r="G21" s="165">
        <v>10000</v>
      </c>
      <c r="H21" s="165">
        <v>10000</v>
      </c>
      <c r="I21" s="165">
        <v>10000</v>
      </c>
      <c r="J21" s="165">
        <v>0</v>
      </c>
      <c r="K21" s="165">
        <v>445000</v>
      </c>
      <c r="L21" s="318">
        <v>0</v>
      </c>
      <c r="M21" s="223">
        <f>SUM(B21:L21)</f>
        <v>505000</v>
      </c>
      <c r="N21" s="166"/>
    </row>
    <row r="22" spans="1:14" x14ac:dyDescent="0.25">
      <c r="A22" s="7">
        <v>37956</v>
      </c>
      <c r="B22" s="165">
        <v>10000</v>
      </c>
      <c r="C22" s="165">
        <v>10000</v>
      </c>
      <c r="D22" s="165">
        <v>0</v>
      </c>
      <c r="E22" s="165">
        <v>455000</v>
      </c>
      <c r="F22" s="165">
        <v>10000</v>
      </c>
      <c r="G22" s="165">
        <v>10000</v>
      </c>
      <c r="H22" s="165">
        <v>10000</v>
      </c>
      <c r="I22" s="165">
        <v>10000</v>
      </c>
      <c r="J22" s="165">
        <v>0</v>
      </c>
      <c r="K22" s="165">
        <v>540000</v>
      </c>
      <c r="L22" s="318">
        <v>0</v>
      </c>
      <c r="M22" s="223">
        <f>SUM(B22:L22)</f>
        <v>1055000</v>
      </c>
      <c r="N22" s="166"/>
    </row>
    <row r="23" spans="1:14" x14ac:dyDescent="0.25">
      <c r="A23" s="7">
        <v>37987</v>
      </c>
      <c r="B23" s="165">
        <v>10000</v>
      </c>
      <c r="C23" s="165">
        <v>10000</v>
      </c>
      <c r="D23" s="165">
        <v>0</v>
      </c>
      <c r="E23" s="165">
        <v>0</v>
      </c>
      <c r="F23" s="165">
        <v>10000</v>
      </c>
      <c r="G23" s="165">
        <v>10000</v>
      </c>
      <c r="H23" s="165">
        <v>10000</v>
      </c>
      <c r="I23" s="165">
        <v>10000</v>
      </c>
      <c r="J23" s="165">
        <v>5000</v>
      </c>
      <c r="K23" s="165">
        <v>470000</v>
      </c>
      <c r="L23" s="318">
        <v>0</v>
      </c>
      <c r="M23" s="223">
        <f>SUM(B23:L23)</f>
        <v>535000</v>
      </c>
      <c r="N23" s="166"/>
    </row>
    <row r="24" spans="1:14" x14ac:dyDescent="0.25">
      <c r="A24" s="7">
        <v>38018</v>
      </c>
      <c r="B24" s="165">
        <v>5000</v>
      </c>
      <c r="C24" s="165">
        <v>10000</v>
      </c>
      <c r="D24" s="165">
        <v>0</v>
      </c>
      <c r="E24" s="165">
        <v>0</v>
      </c>
      <c r="F24" s="165">
        <v>10000</v>
      </c>
      <c r="G24" s="165">
        <v>10000</v>
      </c>
      <c r="H24" s="165">
        <v>10000</v>
      </c>
      <c r="I24" s="165">
        <v>10000</v>
      </c>
      <c r="J24" s="165">
        <v>5000</v>
      </c>
      <c r="K24" s="165">
        <v>510000</v>
      </c>
      <c r="L24" s="318">
        <v>0</v>
      </c>
      <c r="M24" s="223">
        <f>SUM(B24:L24)</f>
        <v>570000</v>
      </c>
      <c r="N24" s="166"/>
    </row>
    <row r="25" spans="1:14" x14ac:dyDescent="0.25">
      <c r="A25" s="7">
        <v>38047</v>
      </c>
      <c r="B25" s="165">
        <v>5000</v>
      </c>
      <c r="C25" s="165">
        <v>10000</v>
      </c>
      <c r="D25" s="165">
        <v>0</v>
      </c>
      <c r="E25" s="165">
        <v>0</v>
      </c>
      <c r="F25" s="165">
        <v>5000</v>
      </c>
      <c r="G25" s="165">
        <v>5000</v>
      </c>
      <c r="H25" s="165">
        <v>10000</v>
      </c>
      <c r="I25" s="165">
        <v>10000</v>
      </c>
      <c r="J25" s="165">
        <v>0</v>
      </c>
      <c r="K25" s="165">
        <v>380000</v>
      </c>
      <c r="L25" s="318">
        <v>0</v>
      </c>
      <c r="M25" s="223">
        <f t="shared" ref="M25:M32" si="1">SUM(B25:L25)</f>
        <v>425000</v>
      </c>
      <c r="N25" s="166"/>
    </row>
    <row r="26" spans="1:14" x14ac:dyDescent="0.25">
      <c r="A26" s="7">
        <v>38078</v>
      </c>
      <c r="B26" s="165">
        <v>5000</v>
      </c>
      <c r="C26" s="165">
        <v>10000</v>
      </c>
      <c r="D26" s="165">
        <v>0</v>
      </c>
      <c r="E26" s="165">
        <v>0</v>
      </c>
      <c r="F26" s="165">
        <v>10000</v>
      </c>
      <c r="G26" s="165">
        <v>10000</v>
      </c>
      <c r="H26" s="165">
        <v>10000</v>
      </c>
      <c r="I26" s="165">
        <v>10000</v>
      </c>
      <c r="J26" s="165">
        <v>5000</v>
      </c>
      <c r="K26" s="165">
        <v>520000</v>
      </c>
      <c r="L26" s="318">
        <v>0</v>
      </c>
      <c r="M26" s="223">
        <f t="shared" si="1"/>
        <v>580000</v>
      </c>
      <c r="N26" s="166"/>
    </row>
    <row r="27" spans="1:14" x14ac:dyDescent="0.25">
      <c r="A27" s="7">
        <v>38108</v>
      </c>
      <c r="B27" s="165">
        <v>15000</v>
      </c>
      <c r="C27" s="165">
        <v>15000</v>
      </c>
      <c r="D27" s="165">
        <v>0</v>
      </c>
      <c r="E27" s="165">
        <v>0</v>
      </c>
      <c r="F27" s="165">
        <v>15000</v>
      </c>
      <c r="G27" s="165">
        <v>15000</v>
      </c>
      <c r="H27" s="165">
        <v>15000</v>
      </c>
      <c r="I27" s="165">
        <v>15000</v>
      </c>
      <c r="J27" s="165">
        <v>5000</v>
      </c>
      <c r="K27" s="165">
        <v>840000</v>
      </c>
      <c r="L27" s="318">
        <v>0</v>
      </c>
      <c r="M27" s="223">
        <f t="shared" si="1"/>
        <v>935000</v>
      </c>
      <c r="N27" s="166"/>
    </row>
    <row r="28" spans="1:14" x14ac:dyDescent="0.25">
      <c r="A28" s="7">
        <v>38139</v>
      </c>
      <c r="B28" s="165">
        <v>10000</v>
      </c>
      <c r="C28" s="165">
        <v>15000</v>
      </c>
      <c r="D28" s="165">
        <v>0</v>
      </c>
      <c r="E28" s="165">
        <v>0</v>
      </c>
      <c r="F28" s="165">
        <v>10000</v>
      </c>
      <c r="G28" s="165">
        <v>15000</v>
      </c>
      <c r="H28" s="165">
        <v>15000</v>
      </c>
      <c r="I28" s="165">
        <v>15000</v>
      </c>
      <c r="J28" s="165">
        <v>5000</v>
      </c>
      <c r="K28" s="165">
        <v>740000</v>
      </c>
      <c r="L28" s="318">
        <v>0</v>
      </c>
      <c r="M28" s="223">
        <f t="shared" si="1"/>
        <v>825000</v>
      </c>
      <c r="N28" s="166"/>
    </row>
    <row r="29" spans="1:14" x14ac:dyDescent="0.25">
      <c r="A29" s="7">
        <v>38169</v>
      </c>
      <c r="B29" s="165">
        <v>15000</v>
      </c>
      <c r="C29" s="165">
        <v>20000</v>
      </c>
      <c r="D29" s="165">
        <v>0</v>
      </c>
      <c r="E29" s="165">
        <v>0</v>
      </c>
      <c r="F29" s="165">
        <v>20000</v>
      </c>
      <c r="G29" s="165">
        <v>20000</v>
      </c>
      <c r="H29" s="165">
        <v>20000</v>
      </c>
      <c r="I29" s="165">
        <v>20000</v>
      </c>
      <c r="J29" s="165">
        <v>5000</v>
      </c>
      <c r="K29" s="165">
        <v>1015000</v>
      </c>
      <c r="L29" s="318">
        <v>0</v>
      </c>
      <c r="M29" s="223">
        <f t="shared" si="1"/>
        <v>1135000</v>
      </c>
      <c r="N29" s="166"/>
    </row>
    <row r="30" spans="1:14" x14ac:dyDescent="0.25">
      <c r="A30" s="7">
        <v>38200</v>
      </c>
      <c r="B30" s="165">
        <v>5000</v>
      </c>
      <c r="C30" s="165">
        <v>10000</v>
      </c>
      <c r="D30" s="165">
        <v>0</v>
      </c>
      <c r="E30" s="165">
        <v>0</v>
      </c>
      <c r="F30" s="165">
        <v>5000</v>
      </c>
      <c r="G30" s="165">
        <v>5000</v>
      </c>
      <c r="H30" s="165">
        <v>5000</v>
      </c>
      <c r="I30" s="165">
        <v>5000</v>
      </c>
      <c r="J30" s="165">
        <v>5000</v>
      </c>
      <c r="K30" s="165">
        <v>335000</v>
      </c>
      <c r="L30" s="318">
        <v>0</v>
      </c>
      <c r="M30" s="223">
        <f t="shared" si="1"/>
        <v>375000</v>
      </c>
      <c r="N30" s="166"/>
    </row>
    <row r="31" spans="1:14" x14ac:dyDescent="0.25">
      <c r="A31" s="7">
        <v>38231</v>
      </c>
      <c r="B31" s="165">
        <v>5000</v>
      </c>
      <c r="C31" s="165">
        <v>5000</v>
      </c>
      <c r="D31" s="165">
        <v>0</v>
      </c>
      <c r="E31" s="165">
        <v>0</v>
      </c>
      <c r="F31" s="165">
        <v>5000</v>
      </c>
      <c r="G31" s="165">
        <v>10000</v>
      </c>
      <c r="H31" s="165">
        <v>5000</v>
      </c>
      <c r="I31" s="165">
        <v>5000</v>
      </c>
      <c r="J31" s="165">
        <v>5000</v>
      </c>
      <c r="K31" s="165">
        <v>355000</v>
      </c>
      <c r="L31" s="318">
        <v>0</v>
      </c>
      <c r="M31" s="223">
        <f t="shared" si="1"/>
        <v>395000</v>
      </c>
      <c r="N31" s="166"/>
    </row>
    <row r="32" spans="1:14" x14ac:dyDescent="0.25">
      <c r="A32" s="7">
        <v>38261</v>
      </c>
      <c r="B32" s="165">
        <v>0</v>
      </c>
      <c r="C32" s="165">
        <v>0</v>
      </c>
      <c r="D32" s="165">
        <v>0</v>
      </c>
      <c r="E32" s="165">
        <v>0</v>
      </c>
      <c r="F32" s="165">
        <v>0</v>
      </c>
      <c r="G32" s="165">
        <v>0</v>
      </c>
      <c r="H32" s="165">
        <v>5000</v>
      </c>
      <c r="I32" s="165">
        <v>5000</v>
      </c>
      <c r="J32" s="165">
        <v>0</v>
      </c>
      <c r="K32" s="165">
        <v>90000</v>
      </c>
      <c r="L32" s="318">
        <v>0</v>
      </c>
      <c r="M32" s="223">
        <f t="shared" si="1"/>
        <v>100000</v>
      </c>
      <c r="N32" s="166"/>
    </row>
    <row r="33" spans="1:14" x14ac:dyDescent="0.25">
      <c r="A33" s="7">
        <v>38292</v>
      </c>
      <c r="B33" s="165">
        <v>5000</v>
      </c>
      <c r="C33" s="165">
        <v>5000</v>
      </c>
      <c r="D33" s="165">
        <v>0</v>
      </c>
      <c r="E33" s="165">
        <v>0</v>
      </c>
      <c r="F33" s="165">
        <v>5000</v>
      </c>
      <c r="G33" s="165">
        <v>5000</v>
      </c>
      <c r="H33" s="165">
        <v>5000</v>
      </c>
      <c r="I33" s="165">
        <v>5000</v>
      </c>
      <c r="J33" s="165">
        <v>5000</v>
      </c>
      <c r="K33" s="165">
        <v>300000</v>
      </c>
      <c r="L33" s="318">
        <v>0</v>
      </c>
      <c r="M33" s="223">
        <f>SUM(B33:L33)</f>
        <v>335000</v>
      </c>
      <c r="N33" s="166"/>
    </row>
    <row r="34" spans="1:14" x14ac:dyDescent="0.25">
      <c r="A34" s="7">
        <v>38322</v>
      </c>
      <c r="B34" s="165">
        <v>20000</v>
      </c>
      <c r="C34" s="165">
        <v>25000</v>
      </c>
      <c r="D34" s="165">
        <v>0</v>
      </c>
      <c r="E34" s="165">
        <v>0</v>
      </c>
      <c r="F34" s="165">
        <v>350000</v>
      </c>
      <c r="G34" s="165">
        <v>20000</v>
      </c>
      <c r="H34" s="165">
        <v>20000</v>
      </c>
      <c r="I34" s="165">
        <v>25000</v>
      </c>
      <c r="J34" s="165">
        <v>5000</v>
      </c>
      <c r="K34" s="165">
        <v>320000</v>
      </c>
      <c r="L34" s="318">
        <v>0</v>
      </c>
      <c r="M34" s="223">
        <f>SUM(B34:L34)</f>
        <v>785000</v>
      </c>
      <c r="N34" s="166"/>
    </row>
    <row r="35" spans="1:14" x14ac:dyDescent="0.25">
      <c r="A35" s="7">
        <v>38353</v>
      </c>
      <c r="B35" s="165">
        <v>105000</v>
      </c>
      <c r="C35" s="165">
        <v>145000</v>
      </c>
      <c r="D35" s="165">
        <v>0</v>
      </c>
      <c r="E35" s="165">
        <v>0</v>
      </c>
      <c r="F35" s="165">
        <v>0</v>
      </c>
      <c r="G35" s="165">
        <v>145000</v>
      </c>
      <c r="H35" s="165">
        <v>145000</v>
      </c>
      <c r="I35" s="165">
        <v>145000</v>
      </c>
      <c r="J35" s="165">
        <v>35000</v>
      </c>
      <c r="K35" s="165">
        <v>0</v>
      </c>
      <c r="L35" s="318">
        <v>0</v>
      </c>
      <c r="M35" s="223">
        <f>SUM(B35:L35)</f>
        <v>720000</v>
      </c>
      <c r="N35" s="166"/>
    </row>
    <row r="36" spans="1:14" x14ac:dyDescent="0.25">
      <c r="A36" s="7">
        <v>38384</v>
      </c>
      <c r="B36" s="165">
        <v>90000</v>
      </c>
      <c r="C36" s="165">
        <v>115000</v>
      </c>
      <c r="D36" s="165">
        <v>0</v>
      </c>
      <c r="E36" s="165">
        <v>0</v>
      </c>
      <c r="F36" s="165">
        <v>0</v>
      </c>
      <c r="G36" s="165">
        <v>120000</v>
      </c>
      <c r="H36" s="165">
        <v>120000</v>
      </c>
      <c r="I36" s="165">
        <v>115000</v>
      </c>
      <c r="J36" s="165">
        <v>30000</v>
      </c>
      <c r="K36" s="165">
        <v>0</v>
      </c>
      <c r="L36" s="318">
        <v>0</v>
      </c>
      <c r="M36" s="223">
        <f>SUM(B36:L36)</f>
        <v>590000</v>
      </c>
      <c r="N36" s="166"/>
    </row>
    <row r="37" spans="1:14" x14ac:dyDescent="0.25">
      <c r="A37" s="7">
        <v>38412</v>
      </c>
      <c r="B37" s="165">
        <v>55000</v>
      </c>
      <c r="C37" s="165">
        <v>70000</v>
      </c>
      <c r="D37" s="165">
        <v>0</v>
      </c>
      <c r="E37" s="165">
        <v>0</v>
      </c>
      <c r="F37" s="165">
        <v>0</v>
      </c>
      <c r="G37" s="165">
        <v>70000</v>
      </c>
      <c r="H37" s="165">
        <v>70000</v>
      </c>
      <c r="I37" s="165">
        <v>70000</v>
      </c>
      <c r="J37" s="165">
        <v>20000</v>
      </c>
      <c r="K37" s="165">
        <v>0</v>
      </c>
      <c r="L37" s="318">
        <v>210000</v>
      </c>
      <c r="M37" s="223">
        <f>SUM(B37:L37)</f>
        <v>565000</v>
      </c>
      <c r="N37" s="166"/>
    </row>
    <row r="38" spans="1:14" x14ac:dyDescent="0.25">
      <c r="A38" s="7">
        <v>38443</v>
      </c>
      <c r="B38" s="165">
        <v>0</v>
      </c>
      <c r="C38" s="165">
        <v>0</v>
      </c>
      <c r="D38" s="165">
        <v>0</v>
      </c>
      <c r="E38" s="165">
        <v>0</v>
      </c>
      <c r="F38" s="165">
        <v>0</v>
      </c>
      <c r="G38" s="165">
        <v>0</v>
      </c>
      <c r="H38" s="165">
        <v>0</v>
      </c>
      <c r="I38" s="165">
        <v>0</v>
      </c>
      <c r="J38" s="165">
        <v>0</v>
      </c>
      <c r="K38" s="165">
        <v>0</v>
      </c>
      <c r="L38" s="318">
        <v>535000</v>
      </c>
      <c r="M38" s="223">
        <f t="shared" ref="M38:M46" si="2">SUM(B38:L38)</f>
        <v>535000</v>
      </c>
      <c r="N38" s="166"/>
    </row>
    <row r="39" spans="1:14" x14ac:dyDescent="0.25">
      <c r="A39" s="7">
        <v>38473</v>
      </c>
      <c r="B39" s="165">
        <v>0</v>
      </c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318">
        <v>665000</v>
      </c>
      <c r="M39" s="223">
        <f t="shared" si="2"/>
        <v>665000</v>
      </c>
      <c r="N39" s="166"/>
    </row>
    <row r="40" spans="1:14" x14ac:dyDescent="0.25">
      <c r="A40" s="7">
        <v>38504</v>
      </c>
      <c r="B40" s="165">
        <v>0</v>
      </c>
      <c r="C40" s="165">
        <v>0</v>
      </c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318">
        <v>350000</v>
      </c>
      <c r="M40" s="223">
        <f t="shared" si="2"/>
        <v>350000</v>
      </c>
      <c r="N40" s="166"/>
    </row>
    <row r="41" spans="1:14" x14ac:dyDescent="0.25">
      <c r="A41" s="7">
        <v>38534</v>
      </c>
      <c r="B41" s="165">
        <v>0</v>
      </c>
      <c r="C41" s="165">
        <v>0</v>
      </c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318">
        <v>305000</v>
      </c>
      <c r="M41" s="223">
        <f t="shared" si="2"/>
        <v>305000</v>
      </c>
      <c r="N41" s="166"/>
    </row>
    <row r="42" spans="1:14" x14ac:dyDescent="0.25">
      <c r="A42" s="7">
        <v>38565</v>
      </c>
      <c r="B42" s="165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318">
        <v>175000</v>
      </c>
      <c r="M42" s="223">
        <f t="shared" si="2"/>
        <v>175000</v>
      </c>
      <c r="N42" s="166"/>
    </row>
    <row r="43" spans="1:14" x14ac:dyDescent="0.25">
      <c r="A43" s="7">
        <v>38596</v>
      </c>
      <c r="B43" s="165">
        <v>0</v>
      </c>
      <c r="C43" s="165">
        <v>0</v>
      </c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318">
        <v>570000</v>
      </c>
      <c r="M43" s="223">
        <f t="shared" si="2"/>
        <v>570000</v>
      </c>
      <c r="N43" s="166"/>
    </row>
    <row r="44" spans="1:14" x14ac:dyDescent="0.25">
      <c r="A44" s="7">
        <v>38626</v>
      </c>
      <c r="B44" s="165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318">
        <v>495000</v>
      </c>
      <c r="M44" s="223">
        <f t="shared" si="2"/>
        <v>495000</v>
      </c>
      <c r="N44" s="166"/>
    </row>
    <row r="45" spans="1:14" x14ac:dyDescent="0.25">
      <c r="A45" s="7">
        <v>38657</v>
      </c>
      <c r="B45" s="165">
        <v>0</v>
      </c>
      <c r="C45" s="165">
        <v>0</v>
      </c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318">
        <v>100000</v>
      </c>
      <c r="M45" s="223">
        <f t="shared" si="2"/>
        <v>100000</v>
      </c>
      <c r="N45" s="166"/>
    </row>
    <row r="46" spans="1:14" x14ac:dyDescent="0.25">
      <c r="A46" s="7">
        <v>38687</v>
      </c>
      <c r="B46" s="165">
        <v>0</v>
      </c>
      <c r="C46" s="165">
        <v>0</v>
      </c>
      <c r="D46" s="165">
        <v>0</v>
      </c>
      <c r="E46" s="165">
        <v>0</v>
      </c>
      <c r="F46" s="165">
        <v>0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318">
        <v>175000</v>
      </c>
      <c r="M46" s="223">
        <f t="shared" si="2"/>
        <v>175000</v>
      </c>
      <c r="N46" s="166"/>
    </row>
    <row r="47" spans="1:14" x14ac:dyDescent="0.25">
      <c r="A47" s="7">
        <v>38718</v>
      </c>
      <c r="B47" s="165">
        <v>0</v>
      </c>
      <c r="C47" s="165">
        <v>0</v>
      </c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318">
        <v>60000</v>
      </c>
      <c r="M47" s="223">
        <f>SUM(B47:L47)</f>
        <v>60000</v>
      </c>
      <c r="N47" s="166"/>
    </row>
    <row r="48" spans="1:14" x14ac:dyDescent="0.25">
      <c r="A48" s="7">
        <v>38749</v>
      </c>
      <c r="B48" s="165">
        <v>0</v>
      </c>
      <c r="C48" s="165">
        <v>0</v>
      </c>
      <c r="D48" s="165">
        <v>0</v>
      </c>
      <c r="E48" s="165">
        <v>0</v>
      </c>
      <c r="F48" s="165">
        <v>0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318">
        <v>530000</v>
      </c>
      <c r="M48" s="223">
        <f>SUM(B48:L48)</f>
        <v>530000</v>
      </c>
      <c r="N48" s="166"/>
    </row>
    <row r="49" spans="1:14" x14ac:dyDescent="0.25">
      <c r="A49" s="7">
        <v>38777</v>
      </c>
      <c r="B49" s="165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318">
        <v>385000</v>
      </c>
      <c r="M49" s="223">
        <f>SUM(B49:L49)</f>
        <v>385000</v>
      </c>
      <c r="N49" s="166"/>
    </row>
    <row r="50" spans="1:14" x14ac:dyDescent="0.25">
      <c r="A50" s="7">
        <v>38808</v>
      </c>
      <c r="B50" s="165">
        <v>0</v>
      </c>
      <c r="C50" s="165">
        <v>0</v>
      </c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318">
        <v>280000</v>
      </c>
      <c r="M50" s="223">
        <f>SUM(B50:L50)</f>
        <v>280000</v>
      </c>
      <c r="N50" s="166"/>
    </row>
    <row r="51" spans="1:14" x14ac:dyDescent="0.25">
      <c r="A51" s="7">
        <v>38838</v>
      </c>
      <c r="B51" s="165">
        <v>0</v>
      </c>
      <c r="C51" s="165">
        <v>0</v>
      </c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318">
        <v>790000</v>
      </c>
      <c r="M51" s="223">
        <f>SUM(B51:L51)</f>
        <v>790000</v>
      </c>
      <c r="N51" s="166"/>
    </row>
    <row r="52" spans="1:14" x14ac:dyDescent="0.25">
      <c r="A52" s="7">
        <v>38899</v>
      </c>
      <c r="B52" s="165">
        <v>0</v>
      </c>
      <c r="C52" s="165">
        <v>0</v>
      </c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318">
        <v>325000</v>
      </c>
      <c r="M52" s="223">
        <f t="shared" ref="M52:M115" si="3">SUM(B52:L52)</f>
        <v>325000</v>
      </c>
      <c r="N52" s="166"/>
    </row>
    <row r="53" spans="1:14" x14ac:dyDescent="0.25">
      <c r="A53" s="7">
        <v>38930</v>
      </c>
      <c r="B53" s="165">
        <v>0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318">
        <v>210000</v>
      </c>
      <c r="M53" s="223">
        <f t="shared" si="3"/>
        <v>210000</v>
      </c>
      <c r="N53" s="166"/>
    </row>
    <row r="54" spans="1:14" x14ac:dyDescent="0.25">
      <c r="A54" s="7">
        <v>38991</v>
      </c>
      <c r="B54" s="165">
        <v>0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318">
        <v>295000</v>
      </c>
      <c r="M54" s="223">
        <f t="shared" si="3"/>
        <v>295000</v>
      </c>
      <c r="N54" s="166"/>
    </row>
    <row r="55" spans="1:14" x14ac:dyDescent="0.25">
      <c r="A55" s="7">
        <v>39022</v>
      </c>
      <c r="B55" s="165">
        <v>0</v>
      </c>
      <c r="C55" s="165">
        <v>0</v>
      </c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318">
        <v>390000</v>
      </c>
      <c r="M55" s="223">
        <f t="shared" si="3"/>
        <v>390000</v>
      </c>
      <c r="N55" s="166"/>
    </row>
    <row r="56" spans="1:14" x14ac:dyDescent="0.25">
      <c r="A56" s="7">
        <v>39052</v>
      </c>
      <c r="B56" s="165">
        <v>0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318">
        <v>215000</v>
      </c>
      <c r="M56" s="223">
        <f t="shared" si="3"/>
        <v>215000</v>
      </c>
      <c r="N56" s="166"/>
    </row>
    <row r="57" spans="1:14" x14ac:dyDescent="0.25">
      <c r="A57" s="7">
        <v>39083</v>
      </c>
      <c r="B57" s="165">
        <v>0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318">
        <v>80000</v>
      </c>
      <c r="M57" s="223">
        <f t="shared" si="3"/>
        <v>80000</v>
      </c>
      <c r="N57" s="166"/>
    </row>
    <row r="58" spans="1:14" x14ac:dyDescent="0.25">
      <c r="A58" s="7">
        <v>39114</v>
      </c>
      <c r="B58" s="165">
        <v>0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318">
        <v>125000</v>
      </c>
      <c r="M58" s="223">
        <f t="shared" si="3"/>
        <v>125000</v>
      </c>
      <c r="N58" s="166"/>
    </row>
    <row r="59" spans="1:14" x14ac:dyDescent="0.25">
      <c r="A59" s="7">
        <v>39142</v>
      </c>
      <c r="B59" s="165">
        <v>0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J59" s="165">
        <v>0</v>
      </c>
      <c r="K59" s="165">
        <v>0</v>
      </c>
      <c r="L59" s="318">
        <v>90000</v>
      </c>
      <c r="M59" s="223">
        <f t="shared" si="3"/>
        <v>90000</v>
      </c>
      <c r="N59" s="166"/>
    </row>
    <row r="60" spans="1:14" x14ac:dyDescent="0.25">
      <c r="A60" s="7">
        <v>39173</v>
      </c>
      <c r="B60" s="165">
        <v>0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318">
        <v>255000</v>
      </c>
      <c r="M60" s="223">
        <f t="shared" si="3"/>
        <v>255000</v>
      </c>
      <c r="N60" s="166"/>
    </row>
    <row r="61" spans="1:14" x14ac:dyDescent="0.25">
      <c r="A61" s="7">
        <v>39203</v>
      </c>
      <c r="B61" s="165">
        <v>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318">
        <v>185000</v>
      </c>
      <c r="M61" s="223">
        <f t="shared" si="3"/>
        <v>185000</v>
      </c>
      <c r="N61" s="166"/>
    </row>
    <row r="62" spans="1:14" x14ac:dyDescent="0.25">
      <c r="A62" s="7">
        <v>39234</v>
      </c>
      <c r="B62" s="165">
        <v>0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318">
        <v>90000</v>
      </c>
      <c r="M62" s="223">
        <f t="shared" si="3"/>
        <v>90000</v>
      </c>
      <c r="N62" s="166"/>
    </row>
    <row r="63" spans="1:14" x14ac:dyDescent="0.25">
      <c r="A63" s="7">
        <v>39264</v>
      </c>
      <c r="B63" s="165">
        <v>0</v>
      </c>
      <c r="C63" s="165"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v>0</v>
      </c>
      <c r="I63" s="165">
        <v>0</v>
      </c>
      <c r="J63" s="165">
        <v>0</v>
      </c>
      <c r="K63" s="165">
        <v>0</v>
      </c>
      <c r="L63" s="318">
        <v>165000</v>
      </c>
      <c r="M63" s="223">
        <f t="shared" si="3"/>
        <v>165000</v>
      </c>
      <c r="N63" s="166"/>
    </row>
    <row r="64" spans="1:14" x14ac:dyDescent="0.25">
      <c r="A64" s="7">
        <v>39295</v>
      </c>
      <c r="B64" s="165">
        <v>0</v>
      </c>
      <c r="C64" s="165">
        <v>0</v>
      </c>
      <c r="D64" s="165">
        <v>0</v>
      </c>
      <c r="E64" s="165">
        <v>0</v>
      </c>
      <c r="F64" s="165">
        <v>0</v>
      </c>
      <c r="G64" s="165">
        <v>0</v>
      </c>
      <c r="H64" s="165">
        <v>0</v>
      </c>
      <c r="I64" s="165">
        <v>0</v>
      </c>
      <c r="J64" s="165">
        <v>0</v>
      </c>
      <c r="K64" s="165">
        <v>0</v>
      </c>
      <c r="L64" s="318">
        <v>465000</v>
      </c>
      <c r="M64" s="223">
        <f t="shared" si="3"/>
        <v>465000</v>
      </c>
      <c r="N64" s="166"/>
    </row>
    <row r="65" spans="1:14" x14ac:dyDescent="0.25">
      <c r="A65" s="7">
        <v>39326</v>
      </c>
      <c r="B65" s="165">
        <v>0</v>
      </c>
      <c r="C65" s="165">
        <v>0</v>
      </c>
      <c r="D65" s="165">
        <v>0</v>
      </c>
      <c r="E65" s="165">
        <v>0</v>
      </c>
      <c r="F65" s="165">
        <v>0</v>
      </c>
      <c r="G65" s="165">
        <v>0</v>
      </c>
      <c r="H65" s="165">
        <v>0</v>
      </c>
      <c r="I65" s="165">
        <v>0</v>
      </c>
      <c r="J65" s="165">
        <v>0</v>
      </c>
      <c r="K65" s="165">
        <v>0</v>
      </c>
      <c r="L65" s="318">
        <v>75000</v>
      </c>
      <c r="M65" s="223">
        <f t="shared" si="3"/>
        <v>75000</v>
      </c>
      <c r="N65" s="166"/>
    </row>
    <row r="66" spans="1:14" x14ac:dyDescent="0.25">
      <c r="A66" s="7">
        <v>39356</v>
      </c>
      <c r="B66" s="165">
        <v>0</v>
      </c>
      <c r="C66" s="165">
        <v>0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5">
        <v>0</v>
      </c>
      <c r="J66" s="165">
        <v>0</v>
      </c>
      <c r="K66" s="165">
        <v>0</v>
      </c>
      <c r="L66" s="318">
        <v>170000</v>
      </c>
      <c r="M66" s="223">
        <f t="shared" si="3"/>
        <v>170000</v>
      </c>
      <c r="N66" s="166"/>
    </row>
    <row r="67" spans="1:14" x14ac:dyDescent="0.25">
      <c r="A67" s="7">
        <v>39387</v>
      </c>
      <c r="B67" s="165">
        <v>0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5">
        <v>0</v>
      </c>
      <c r="J67" s="165">
        <v>0</v>
      </c>
      <c r="K67" s="165">
        <v>0</v>
      </c>
      <c r="L67" s="318">
        <v>185000</v>
      </c>
      <c r="M67" s="223">
        <f t="shared" si="3"/>
        <v>185000</v>
      </c>
      <c r="N67" s="166"/>
    </row>
    <row r="68" spans="1:14" x14ac:dyDescent="0.25">
      <c r="A68" s="7">
        <v>39417</v>
      </c>
      <c r="B68" s="165">
        <v>0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5">
        <v>0</v>
      </c>
      <c r="I68" s="165">
        <v>0</v>
      </c>
      <c r="J68" s="165">
        <v>0</v>
      </c>
      <c r="K68" s="165">
        <v>0</v>
      </c>
      <c r="L68" s="318">
        <v>215000</v>
      </c>
      <c r="M68" s="223">
        <f t="shared" si="3"/>
        <v>215000</v>
      </c>
      <c r="N68" s="166"/>
    </row>
    <row r="69" spans="1:14" x14ac:dyDescent="0.25">
      <c r="A69" s="7">
        <v>39448</v>
      </c>
      <c r="B69" s="165">
        <v>0</v>
      </c>
      <c r="C69" s="165">
        <v>0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5">
        <v>0</v>
      </c>
      <c r="J69" s="165">
        <v>0</v>
      </c>
      <c r="K69" s="165">
        <v>0</v>
      </c>
      <c r="L69" s="318">
        <v>90000</v>
      </c>
      <c r="M69" s="223">
        <f t="shared" si="3"/>
        <v>90000</v>
      </c>
      <c r="N69" s="166"/>
    </row>
    <row r="70" spans="1:14" x14ac:dyDescent="0.25">
      <c r="A70" s="7">
        <v>39479</v>
      </c>
      <c r="B70" s="165">
        <v>0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5">
        <v>0</v>
      </c>
      <c r="J70" s="165">
        <v>0</v>
      </c>
      <c r="K70" s="165">
        <v>0</v>
      </c>
      <c r="L70" s="318">
        <v>255000</v>
      </c>
      <c r="M70" s="223">
        <f t="shared" si="3"/>
        <v>255000</v>
      </c>
      <c r="N70" s="166"/>
    </row>
    <row r="71" spans="1:14" x14ac:dyDescent="0.25">
      <c r="A71" s="7">
        <v>39508</v>
      </c>
      <c r="B71" s="165">
        <v>0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5">
        <v>0</v>
      </c>
      <c r="J71" s="165">
        <v>0</v>
      </c>
      <c r="K71" s="165">
        <v>0</v>
      </c>
      <c r="L71" s="318">
        <v>80000</v>
      </c>
      <c r="M71" s="223">
        <f t="shared" si="3"/>
        <v>80000</v>
      </c>
      <c r="N71" s="166"/>
    </row>
    <row r="72" spans="1:14" x14ac:dyDescent="0.25">
      <c r="A72" s="7">
        <v>39539</v>
      </c>
      <c r="B72" s="165">
        <v>0</v>
      </c>
      <c r="C72" s="241">
        <v>0</v>
      </c>
      <c r="D72" s="241">
        <v>0</v>
      </c>
      <c r="E72" s="241">
        <v>0</v>
      </c>
      <c r="F72" s="241">
        <v>0</v>
      </c>
      <c r="G72" s="241">
        <v>0</v>
      </c>
      <c r="H72" s="241">
        <v>0</v>
      </c>
      <c r="I72" s="241">
        <v>0</v>
      </c>
      <c r="J72" s="241">
        <v>0</v>
      </c>
      <c r="K72" s="241">
        <v>0</v>
      </c>
      <c r="L72" s="320">
        <v>0</v>
      </c>
      <c r="M72" s="223">
        <f t="shared" si="3"/>
        <v>0</v>
      </c>
      <c r="N72" s="166"/>
    </row>
    <row r="73" spans="1:14" x14ac:dyDescent="0.25">
      <c r="A73" s="7">
        <v>39569</v>
      </c>
      <c r="B73" s="165">
        <v>0</v>
      </c>
      <c r="C73" s="241">
        <v>0</v>
      </c>
      <c r="D73" s="241">
        <v>0</v>
      </c>
      <c r="E73" s="241">
        <v>0</v>
      </c>
      <c r="F73" s="241">
        <v>0</v>
      </c>
      <c r="G73" s="241">
        <v>0</v>
      </c>
      <c r="H73" s="241">
        <v>0</v>
      </c>
      <c r="I73" s="241">
        <v>0</v>
      </c>
      <c r="J73" s="241">
        <v>0</v>
      </c>
      <c r="K73" s="241">
        <v>0</v>
      </c>
      <c r="L73" s="320">
        <v>0</v>
      </c>
      <c r="M73" s="223">
        <f t="shared" si="3"/>
        <v>0</v>
      </c>
      <c r="N73" s="166"/>
    </row>
    <row r="74" spans="1:14" x14ac:dyDescent="0.25">
      <c r="A74" s="7">
        <v>39600</v>
      </c>
      <c r="B74" s="165">
        <v>0</v>
      </c>
      <c r="C74" s="241">
        <v>0</v>
      </c>
      <c r="D74" s="241">
        <v>0</v>
      </c>
      <c r="E74" s="241">
        <v>0</v>
      </c>
      <c r="F74" s="241">
        <v>0</v>
      </c>
      <c r="G74" s="241">
        <v>0</v>
      </c>
      <c r="H74" s="241">
        <v>0</v>
      </c>
      <c r="I74" s="241">
        <v>0</v>
      </c>
      <c r="J74" s="241">
        <v>0</v>
      </c>
      <c r="K74" s="241">
        <v>0</v>
      </c>
      <c r="L74" s="318">
        <v>95000</v>
      </c>
      <c r="M74" s="223">
        <f t="shared" si="3"/>
        <v>95000</v>
      </c>
      <c r="N74" s="166"/>
    </row>
    <row r="75" spans="1:14" x14ac:dyDescent="0.25">
      <c r="A75" s="7">
        <v>39630</v>
      </c>
      <c r="B75" s="165">
        <v>0</v>
      </c>
      <c r="C75" s="165">
        <v>0</v>
      </c>
      <c r="D75" s="241">
        <v>0</v>
      </c>
      <c r="E75" s="165">
        <v>0</v>
      </c>
      <c r="F75" s="241">
        <v>0</v>
      </c>
      <c r="G75" s="165">
        <v>0</v>
      </c>
      <c r="H75" s="241">
        <v>0</v>
      </c>
      <c r="I75" s="165">
        <v>0</v>
      </c>
      <c r="J75" s="241">
        <v>0</v>
      </c>
      <c r="K75" s="165">
        <v>0</v>
      </c>
      <c r="L75" s="318">
        <v>170000</v>
      </c>
      <c r="M75" s="223">
        <f t="shared" si="3"/>
        <v>170000</v>
      </c>
      <c r="N75" s="166"/>
    </row>
    <row r="76" spans="1:14" x14ac:dyDescent="0.25">
      <c r="A76" s="7">
        <v>39661</v>
      </c>
      <c r="B76" s="165">
        <v>0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318">
        <v>85000</v>
      </c>
      <c r="M76" s="223">
        <f t="shared" si="3"/>
        <v>85000</v>
      </c>
      <c r="N76" s="166"/>
    </row>
    <row r="77" spans="1:14" x14ac:dyDescent="0.25">
      <c r="A77" s="7">
        <v>39692</v>
      </c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318">
        <v>0</v>
      </c>
      <c r="M77" s="223">
        <f t="shared" si="3"/>
        <v>0</v>
      </c>
      <c r="N77" s="166"/>
    </row>
    <row r="78" spans="1:14" x14ac:dyDescent="0.25">
      <c r="A78" s="7">
        <v>39722</v>
      </c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318">
        <v>0</v>
      </c>
      <c r="M78" s="223">
        <f t="shared" si="3"/>
        <v>0</v>
      </c>
      <c r="N78" s="166"/>
    </row>
    <row r="79" spans="1:14" x14ac:dyDescent="0.25">
      <c r="A79" s="7">
        <v>39753</v>
      </c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318">
        <v>50000</v>
      </c>
      <c r="M79" s="223">
        <f t="shared" si="3"/>
        <v>50000</v>
      </c>
      <c r="N79" s="166"/>
    </row>
    <row r="80" spans="1:14" x14ac:dyDescent="0.25">
      <c r="A80" s="7">
        <v>39783</v>
      </c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318">
        <v>145000</v>
      </c>
      <c r="M80" s="223">
        <f t="shared" si="3"/>
        <v>145000</v>
      </c>
      <c r="N80" s="166"/>
    </row>
    <row r="81" spans="1:14" x14ac:dyDescent="0.25">
      <c r="A81" s="7">
        <v>39814</v>
      </c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318">
        <v>0</v>
      </c>
      <c r="M81" s="223">
        <f t="shared" si="3"/>
        <v>0</v>
      </c>
      <c r="N81" s="166"/>
    </row>
    <row r="82" spans="1:14" x14ac:dyDescent="0.25">
      <c r="A82" s="7">
        <v>39845</v>
      </c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318">
        <v>0</v>
      </c>
      <c r="M82" s="223">
        <f t="shared" si="3"/>
        <v>0</v>
      </c>
      <c r="N82" s="166"/>
    </row>
    <row r="83" spans="1:14" x14ac:dyDescent="0.25">
      <c r="A83" s="7">
        <v>39873</v>
      </c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318">
        <v>215000</v>
      </c>
      <c r="M83" s="223">
        <f t="shared" si="3"/>
        <v>215000</v>
      </c>
      <c r="N83" s="166"/>
    </row>
    <row r="84" spans="1:14" x14ac:dyDescent="0.25">
      <c r="A84" s="7">
        <v>39904</v>
      </c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318">
        <v>230000</v>
      </c>
      <c r="M84" s="223">
        <f t="shared" si="3"/>
        <v>230000</v>
      </c>
      <c r="N84" s="166"/>
    </row>
    <row r="85" spans="1:14" x14ac:dyDescent="0.25">
      <c r="A85" s="7">
        <v>39934</v>
      </c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318">
        <v>170000</v>
      </c>
      <c r="M85" s="223">
        <f t="shared" si="3"/>
        <v>170000</v>
      </c>
      <c r="N85" s="166"/>
    </row>
    <row r="86" spans="1:14" x14ac:dyDescent="0.25">
      <c r="A86" s="7">
        <v>39965</v>
      </c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318">
        <v>245000</v>
      </c>
      <c r="M86" s="223">
        <f t="shared" si="3"/>
        <v>245000</v>
      </c>
      <c r="N86" s="166"/>
    </row>
    <row r="87" spans="1:14" x14ac:dyDescent="0.25">
      <c r="A87" s="7">
        <v>39995</v>
      </c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318">
        <v>130000</v>
      </c>
      <c r="M87" s="223">
        <f t="shared" si="3"/>
        <v>130000</v>
      </c>
      <c r="N87" s="166"/>
    </row>
    <row r="88" spans="1:14" x14ac:dyDescent="0.25">
      <c r="A88" s="7">
        <v>40026</v>
      </c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318">
        <v>100000</v>
      </c>
      <c r="M88" s="223">
        <f t="shared" si="3"/>
        <v>100000</v>
      </c>
      <c r="N88" s="166"/>
    </row>
    <row r="89" spans="1:14" x14ac:dyDescent="0.25">
      <c r="A89" s="7">
        <v>40057</v>
      </c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318">
        <v>155000</v>
      </c>
      <c r="M89" s="223">
        <f t="shared" si="3"/>
        <v>155000</v>
      </c>
      <c r="N89" s="166"/>
    </row>
    <row r="90" spans="1:14" x14ac:dyDescent="0.25">
      <c r="A90" s="7">
        <v>40087</v>
      </c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318">
        <v>0</v>
      </c>
      <c r="M90" s="223">
        <f t="shared" si="3"/>
        <v>0</v>
      </c>
      <c r="N90" s="166"/>
    </row>
    <row r="91" spans="1:14" x14ac:dyDescent="0.25">
      <c r="A91" s="7">
        <v>40118</v>
      </c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318">
        <v>0</v>
      </c>
      <c r="M91" s="223">
        <f t="shared" si="3"/>
        <v>0</v>
      </c>
      <c r="N91" s="166"/>
    </row>
    <row r="92" spans="1:14" x14ac:dyDescent="0.25">
      <c r="A92" s="7">
        <v>40148</v>
      </c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318">
        <v>170000</v>
      </c>
      <c r="M92" s="223">
        <f t="shared" si="3"/>
        <v>170000</v>
      </c>
      <c r="N92" s="166"/>
    </row>
    <row r="93" spans="1:14" x14ac:dyDescent="0.25">
      <c r="A93" s="7">
        <v>40179</v>
      </c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318">
        <v>115000</v>
      </c>
      <c r="M93" s="223">
        <f t="shared" si="3"/>
        <v>115000</v>
      </c>
      <c r="N93" s="166"/>
    </row>
    <row r="94" spans="1:14" x14ac:dyDescent="0.25">
      <c r="A94" s="7">
        <v>40210</v>
      </c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318">
        <v>0</v>
      </c>
      <c r="M94" s="223">
        <f t="shared" si="3"/>
        <v>0</v>
      </c>
      <c r="N94" s="166"/>
    </row>
    <row r="95" spans="1:14" x14ac:dyDescent="0.25">
      <c r="A95" s="7">
        <v>40238</v>
      </c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318">
        <v>280000</v>
      </c>
      <c r="M95" s="223">
        <f t="shared" si="3"/>
        <v>280000</v>
      </c>
      <c r="N95" s="166"/>
    </row>
    <row r="96" spans="1:14" x14ac:dyDescent="0.25">
      <c r="A96" s="7">
        <v>40269</v>
      </c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318">
        <v>75000</v>
      </c>
      <c r="M96" s="223">
        <f t="shared" si="3"/>
        <v>75000</v>
      </c>
      <c r="N96" s="166"/>
    </row>
    <row r="97" spans="1:14" x14ac:dyDescent="0.25">
      <c r="A97" s="7">
        <v>40299</v>
      </c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318">
        <v>125000</v>
      </c>
      <c r="M97" s="223">
        <f t="shared" si="3"/>
        <v>125000</v>
      </c>
      <c r="N97" s="166"/>
    </row>
    <row r="98" spans="1:14" x14ac:dyDescent="0.25">
      <c r="A98" s="7">
        <v>40330</v>
      </c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318">
        <v>155000</v>
      </c>
      <c r="M98" s="223">
        <f t="shared" si="3"/>
        <v>155000</v>
      </c>
      <c r="N98" s="166"/>
    </row>
    <row r="99" spans="1:14" x14ac:dyDescent="0.25">
      <c r="A99" s="7">
        <v>40391</v>
      </c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318">
        <v>80000</v>
      </c>
      <c r="M99" s="223">
        <f t="shared" si="3"/>
        <v>80000</v>
      </c>
      <c r="N99" s="166"/>
    </row>
    <row r="100" spans="1:14" x14ac:dyDescent="0.25">
      <c r="A100" s="225">
        <v>40422</v>
      </c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318">
        <v>55000</v>
      </c>
      <c r="M100" s="223">
        <f t="shared" si="3"/>
        <v>55000</v>
      </c>
    </row>
    <row r="101" spans="1:14" x14ac:dyDescent="0.25">
      <c r="A101" s="225">
        <v>40452</v>
      </c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318">
        <v>65000</v>
      </c>
      <c r="M101" s="223">
        <f t="shared" si="3"/>
        <v>65000</v>
      </c>
    </row>
    <row r="102" spans="1:14" x14ac:dyDescent="0.25">
      <c r="A102" s="225">
        <v>40483</v>
      </c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318">
        <v>35000</v>
      </c>
      <c r="M102" s="223">
        <f t="shared" si="3"/>
        <v>35000</v>
      </c>
    </row>
    <row r="103" spans="1:14" x14ac:dyDescent="0.25">
      <c r="A103" s="225">
        <v>40513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318">
        <v>70000</v>
      </c>
      <c r="M103" s="223">
        <f t="shared" si="3"/>
        <v>70000</v>
      </c>
    </row>
    <row r="104" spans="1:14" x14ac:dyDescent="0.25">
      <c r="A104" s="225">
        <v>40544</v>
      </c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318">
        <v>45000</v>
      </c>
      <c r="M104" s="223">
        <f t="shared" si="3"/>
        <v>45000</v>
      </c>
    </row>
    <row r="105" spans="1:14" x14ac:dyDescent="0.25">
      <c r="A105" s="225">
        <v>40575</v>
      </c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318">
        <v>40000</v>
      </c>
      <c r="M105" s="223">
        <f t="shared" si="3"/>
        <v>40000</v>
      </c>
    </row>
    <row r="106" spans="1:14" x14ac:dyDescent="0.25">
      <c r="A106" s="225">
        <v>40603</v>
      </c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318">
        <v>190000</v>
      </c>
      <c r="M106" s="223">
        <f t="shared" si="3"/>
        <v>190000</v>
      </c>
    </row>
    <row r="107" spans="1:14" x14ac:dyDescent="0.25">
      <c r="A107" s="225">
        <v>40695</v>
      </c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318">
        <v>240000</v>
      </c>
      <c r="M107" s="223">
        <f t="shared" si="3"/>
        <v>240000</v>
      </c>
    </row>
    <row r="108" spans="1:14" x14ac:dyDescent="0.25">
      <c r="A108" s="225">
        <v>40756</v>
      </c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318">
        <v>75000</v>
      </c>
      <c r="M108" s="223">
        <f t="shared" si="3"/>
        <v>75000</v>
      </c>
    </row>
    <row r="109" spans="1:14" x14ac:dyDescent="0.25">
      <c r="A109" s="225">
        <v>40787</v>
      </c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318">
        <v>75000</v>
      </c>
      <c r="M109" s="223">
        <f t="shared" si="3"/>
        <v>75000</v>
      </c>
    </row>
    <row r="110" spans="1:14" x14ac:dyDescent="0.25">
      <c r="A110" s="225">
        <v>40817</v>
      </c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318">
        <v>90000</v>
      </c>
      <c r="M110" s="223">
        <f t="shared" si="3"/>
        <v>90000</v>
      </c>
    </row>
    <row r="111" spans="1:14" x14ac:dyDescent="0.25">
      <c r="A111" s="225">
        <v>40878</v>
      </c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318">
        <v>75000</v>
      </c>
      <c r="M111" s="223">
        <f t="shared" si="3"/>
        <v>75000</v>
      </c>
    </row>
    <row r="112" spans="1:14" x14ac:dyDescent="0.25">
      <c r="A112" s="225">
        <v>40940</v>
      </c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318">
        <v>35000</v>
      </c>
      <c r="M112" s="223">
        <f t="shared" si="3"/>
        <v>35000</v>
      </c>
    </row>
    <row r="113" spans="1:15" x14ac:dyDescent="0.25">
      <c r="A113" s="225">
        <v>41061</v>
      </c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318">
        <v>240000</v>
      </c>
      <c r="M113" s="223">
        <f t="shared" si="3"/>
        <v>240000</v>
      </c>
    </row>
    <row r="114" spans="1:15" x14ac:dyDescent="0.25">
      <c r="A114" s="225">
        <v>41122</v>
      </c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318">
        <v>85000</v>
      </c>
      <c r="M114" s="223">
        <f t="shared" si="3"/>
        <v>85000</v>
      </c>
    </row>
    <row r="115" spans="1:15" x14ac:dyDescent="0.25">
      <c r="A115" s="225">
        <v>41183</v>
      </c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318">
        <v>90000</v>
      </c>
      <c r="M115" s="223">
        <f t="shared" si="3"/>
        <v>90000</v>
      </c>
    </row>
    <row r="116" spans="1:15" x14ac:dyDescent="0.25">
      <c r="A116" s="225">
        <v>41244</v>
      </c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318">
        <v>65000</v>
      </c>
      <c r="M116" s="223">
        <f t="shared" ref="M116:M121" si="4">SUM(B116:L116)</f>
        <v>65000</v>
      </c>
    </row>
    <row r="117" spans="1:15" x14ac:dyDescent="0.25">
      <c r="A117" s="225">
        <v>41275</v>
      </c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318">
        <v>110000</v>
      </c>
      <c r="M117" s="223">
        <f t="shared" si="4"/>
        <v>110000</v>
      </c>
    </row>
    <row r="118" spans="1:15" x14ac:dyDescent="0.25">
      <c r="A118" s="225">
        <v>41334</v>
      </c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318">
        <v>70000</v>
      </c>
      <c r="M118" s="223">
        <f t="shared" si="4"/>
        <v>70000</v>
      </c>
    </row>
    <row r="119" spans="1:15" x14ac:dyDescent="0.25">
      <c r="A119" s="225">
        <v>41365</v>
      </c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318">
        <v>75000</v>
      </c>
      <c r="M119" s="223">
        <f t="shared" si="4"/>
        <v>75000</v>
      </c>
    </row>
    <row r="120" spans="1:15" x14ac:dyDescent="0.25">
      <c r="A120" s="225">
        <v>41395</v>
      </c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318">
        <v>45000</v>
      </c>
      <c r="M120" s="223">
        <f t="shared" si="4"/>
        <v>45000</v>
      </c>
    </row>
    <row r="121" spans="1:15" x14ac:dyDescent="0.25">
      <c r="A121" s="225">
        <v>41426</v>
      </c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318">
        <v>65000</v>
      </c>
      <c r="M121" s="223">
        <f t="shared" si="4"/>
        <v>65000</v>
      </c>
    </row>
    <row r="122" spans="1:15" x14ac:dyDescent="0.25">
      <c r="A122" s="225">
        <v>41452</v>
      </c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318">
        <v>3110000</v>
      </c>
      <c r="M122" s="336">
        <f>SUM(B122:L122)</f>
        <v>3110000</v>
      </c>
    </row>
    <row r="123" spans="1:15" ht="7.5" customHeight="1" x14ac:dyDescent="0.25">
      <c r="A123" s="225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318"/>
      <c r="M123" s="223"/>
    </row>
    <row r="124" spans="1:15" x14ac:dyDescent="0.25">
      <c r="A124" s="4" t="s">
        <v>9</v>
      </c>
      <c r="B124" s="165">
        <f t="shared" ref="B124:K124" si="5">SUM(B10:B100)</f>
        <v>415000</v>
      </c>
      <c r="C124" s="165">
        <f t="shared" si="5"/>
        <v>580000</v>
      </c>
      <c r="D124" s="165">
        <f t="shared" si="5"/>
        <v>330000</v>
      </c>
      <c r="E124" s="165">
        <f t="shared" si="5"/>
        <v>520000</v>
      </c>
      <c r="F124" s="165">
        <f t="shared" si="5"/>
        <v>530000</v>
      </c>
      <c r="G124" s="165">
        <f t="shared" si="5"/>
        <v>550000</v>
      </c>
      <c r="H124" s="165">
        <f t="shared" si="5"/>
        <v>570000</v>
      </c>
      <c r="I124" s="165">
        <f t="shared" si="5"/>
        <v>585000</v>
      </c>
      <c r="J124" s="165">
        <f t="shared" si="5"/>
        <v>155000</v>
      </c>
      <c r="K124" s="165">
        <f t="shared" si="5"/>
        <v>11050000</v>
      </c>
      <c r="L124" s="318">
        <f>SUM(L10:L122)</f>
        <v>17420000</v>
      </c>
      <c r="M124" s="336">
        <f>SUM(B124:L124)</f>
        <v>32705000</v>
      </c>
    </row>
    <row r="125" spans="1:15" x14ac:dyDescent="0.25">
      <c r="A125" s="4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81"/>
      <c r="M125" s="166"/>
    </row>
    <row r="126" spans="1:15" x14ac:dyDescent="0.25">
      <c r="A126" s="4" t="s">
        <v>10</v>
      </c>
      <c r="B126" s="165">
        <f t="shared" ref="B126:K126" si="6">B6-B124</f>
        <v>0</v>
      </c>
      <c r="C126" s="165">
        <f t="shared" si="6"/>
        <v>0</v>
      </c>
      <c r="D126" s="165">
        <f t="shared" si="6"/>
        <v>0</v>
      </c>
      <c r="E126" s="165">
        <f t="shared" si="6"/>
        <v>0</v>
      </c>
      <c r="F126" s="165">
        <f t="shared" si="6"/>
        <v>0</v>
      </c>
      <c r="G126" s="165">
        <f t="shared" si="6"/>
        <v>0</v>
      </c>
      <c r="H126" s="165">
        <f t="shared" si="6"/>
        <v>0</v>
      </c>
      <c r="I126" s="165">
        <f t="shared" si="6"/>
        <v>0</v>
      </c>
      <c r="J126" s="165">
        <f t="shared" si="6"/>
        <v>0</v>
      </c>
      <c r="K126" s="165">
        <f t="shared" si="6"/>
        <v>0</v>
      </c>
      <c r="L126" s="337">
        <f>L6-L124</f>
        <v>190000</v>
      </c>
      <c r="M126" s="337">
        <f>M6-M124</f>
        <v>190000</v>
      </c>
      <c r="N126" s="173"/>
      <c r="O126" s="173"/>
    </row>
    <row r="127" spans="1:15" x14ac:dyDescent="0.25"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88"/>
      <c r="M127" s="223"/>
    </row>
    <row r="128" spans="1:15" x14ac:dyDescent="0.25">
      <c r="A128" s="35" t="s">
        <v>416</v>
      </c>
      <c r="B128" s="165">
        <f>SUM(B126:C126)</f>
        <v>0</v>
      </c>
      <c r="D128" s="124"/>
      <c r="E128" s="124"/>
      <c r="F128" s="124"/>
      <c r="G128" s="124"/>
      <c r="H128" s="124"/>
      <c r="I128" s="124"/>
      <c r="J128" s="124"/>
      <c r="K128" s="124"/>
      <c r="L128" s="124"/>
      <c r="M128" s="166"/>
    </row>
    <row r="129" spans="1:14" x14ac:dyDescent="0.25">
      <c r="A129" s="35" t="s">
        <v>417</v>
      </c>
      <c r="B129" s="265">
        <f>SUM(D126:L126)</f>
        <v>190000</v>
      </c>
      <c r="E129" s="258"/>
      <c r="F129" s="25"/>
      <c r="G129" s="25"/>
      <c r="H129" s="25"/>
      <c r="I129" s="25"/>
      <c r="J129" s="25"/>
      <c r="K129" s="25"/>
      <c r="L129" s="25"/>
    </row>
    <row r="130" spans="1:14" x14ac:dyDescent="0.25">
      <c r="A130" s="22"/>
      <c r="B130" s="266">
        <f>SUM(B128:B129)</f>
        <v>190000</v>
      </c>
      <c r="D130" s="23"/>
      <c r="E130" s="25"/>
      <c r="F130" s="25"/>
      <c r="G130" s="25"/>
      <c r="H130" s="25"/>
      <c r="I130" s="25"/>
      <c r="J130" s="25"/>
      <c r="K130" s="25"/>
      <c r="L130" s="25"/>
    </row>
    <row r="131" spans="1:14" x14ac:dyDescent="0.25">
      <c r="A131" s="23"/>
      <c r="B131" s="252"/>
      <c r="C131" s="253"/>
      <c r="D131" s="23"/>
      <c r="E131" s="25"/>
      <c r="F131" s="25"/>
      <c r="G131" s="25"/>
      <c r="H131" s="25"/>
      <c r="I131" s="25"/>
      <c r="J131" s="25"/>
      <c r="K131" s="25"/>
      <c r="L131" s="25"/>
    </row>
    <row r="132" spans="1:14" s="124" customFormat="1" x14ac:dyDescent="0.25">
      <c r="A132" s="50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</row>
    <row r="133" spans="1:14" x14ac:dyDescent="0.25">
      <c r="A133" s="23"/>
      <c r="B133" s="22"/>
      <c r="C133" s="25"/>
      <c r="D133" s="23"/>
      <c r="E133" s="25"/>
      <c r="F133" s="25"/>
      <c r="G133" s="25"/>
      <c r="H133" s="25"/>
      <c r="I133" s="25"/>
      <c r="J133" s="25"/>
      <c r="K133" s="25"/>
      <c r="L133" s="25"/>
      <c r="M133" s="173"/>
    </row>
    <row r="134" spans="1:14" x14ac:dyDescent="0.25">
      <c r="A134" s="23"/>
      <c r="B134" s="35"/>
      <c r="C134" s="256"/>
      <c r="D134" s="23"/>
      <c r="E134" s="25"/>
      <c r="F134" s="25"/>
      <c r="G134" s="25"/>
      <c r="H134" s="25"/>
      <c r="I134" s="25"/>
      <c r="J134" s="25"/>
      <c r="K134" s="25"/>
      <c r="L134" s="25"/>
      <c r="N134" s="173"/>
    </row>
    <row r="135" spans="1:14" x14ac:dyDescent="0.25">
      <c r="A135" s="23"/>
      <c r="B135" s="22"/>
      <c r="C135" s="257"/>
      <c r="D135" s="23"/>
      <c r="E135" s="25"/>
      <c r="F135" s="25"/>
      <c r="G135" s="25"/>
      <c r="H135" s="25"/>
      <c r="I135" s="25"/>
      <c r="J135" s="25"/>
      <c r="K135" s="25"/>
      <c r="L135" s="25"/>
      <c r="N135" s="124"/>
    </row>
    <row r="136" spans="1:14" x14ac:dyDescent="0.25">
      <c r="A136" s="23"/>
      <c r="B136" s="22"/>
      <c r="C136" s="25"/>
      <c r="D136" s="23"/>
      <c r="E136" s="25"/>
      <c r="F136" s="25"/>
      <c r="G136" s="25"/>
      <c r="H136" s="25"/>
      <c r="I136" s="25"/>
      <c r="J136" s="25"/>
      <c r="K136" s="25"/>
      <c r="L136" s="25"/>
    </row>
    <row r="137" spans="1:14" x14ac:dyDescent="0.25">
      <c r="A137" s="22"/>
      <c r="B137" s="44"/>
      <c r="C137" s="166"/>
      <c r="D137" s="33"/>
      <c r="E137" s="258"/>
      <c r="F137" s="258"/>
      <c r="G137" s="258"/>
      <c r="H137" s="258"/>
      <c r="I137" s="258"/>
      <c r="J137" s="258"/>
      <c r="K137" s="258"/>
      <c r="L137" s="258"/>
      <c r="M137" s="166"/>
      <c r="N137" s="173"/>
    </row>
    <row r="138" spans="1:14" s="124" customFormat="1" x14ac:dyDescent="0.25">
      <c r="A138" s="50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165"/>
    </row>
    <row r="139" spans="1:14" s="124" customFormat="1" x14ac:dyDescent="0.25">
      <c r="A139" s="50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165"/>
    </row>
    <row r="140" spans="1:14" x14ac:dyDescent="0.25">
      <c r="A140" s="23"/>
      <c r="B140" s="22"/>
      <c r="C140" s="25"/>
      <c r="D140" s="23"/>
      <c r="E140" s="25"/>
      <c r="F140" s="25"/>
      <c r="G140" s="25"/>
      <c r="H140" s="25"/>
      <c r="I140" s="25"/>
      <c r="J140" s="25"/>
      <c r="K140" s="25"/>
      <c r="L140" s="25"/>
    </row>
    <row r="141" spans="1:14" x14ac:dyDescent="0.25">
      <c r="A141" s="23"/>
      <c r="B141" s="247"/>
      <c r="C141" s="25"/>
      <c r="D141" s="23"/>
      <c r="E141" s="25"/>
      <c r="F141" s="25"/>
      <c r="G141" s="25"/>
      <c r="H141" s="25"/>
      <c r="I141" s="25"/>
      <c r="J141" s="25"/>
      <c r="K141" s="25"/>
      <c r="L141" s="25"/>
    </row>
    <row r="142" spans="1:14" x14ac:dyDescent="0.25">
      <c r="A142" s="23"/>
      <c r="B142" s="22"/>
      <c r="C142" s="25"/>
      <c r="D142" s="23"/>
      <c r="E142" s="25"/>
      <c r="F142" s="25"/>
      <c r="G142" s="25"/>
      <c r="H142" s="25"/>
      <c r="I142" s="25"/>
      <c r="J142" s="25"/>
      <c r="K142" s="25"/>
      <c r="L142" s="25"/>
    </row>
    <row r="143" spans="1:14" x14ac:dyDescent="0.25">
      <c r="A143" s="23"/>
      <c r="B143" s="22"/>
      <c r="C143" s="25"/>
      <c r="D143" s="23"/>
      <c r="E143" s="171"/>
      <c r="F143" s="171"/>
      <c r="G143" s="171"/>
      <c r="H143" s="171"/>
      <c r="I143" s="171"/>
      <c r="J143" s="171"/>
      <c r="K143" s="171"/>
      <c r="L143" s="171"/>
    </row>
    <row r="144" spans="1:14" x14ac:dyDescent="0.25">
      <c r="A144" s="23"/>
      <c r="B144" s="22"/>
      <c r="C144" s="171"/>
      <c r="D144" s="23"/>
      <c r="E144" s="171"/>
      <c r="F144" s="171"/>
      <c r="G144" s="171"/>
      <c r="H144" s="171"/>
      <c r="I144" s="171"/>
      <c r="J144" s="171"/>
      <c r="K144" s="171"/>
      <c r="L144" s="171"/>
    </row>
    <row r="145" spans="1:12" x14ac:dyDescent="0.25">
      <c r="A145" s="23"/>
      <c r="B145" s="22"/>
      <c r="C145" s="171"/>
      <c r="D145" s="23"/>
      <c r="E145" s="171"/>
      <c r="F145" s="171"/>
      <c r="G145" s="171"/>
      <c r="H145" s="171"/>
      <c r="I145" s="171"/>
      <c r="J145" s="171"/>
      <c r="K145" s="171"/>
      <c r="L145" s="171"/>
    </row>
    <row r="146" spans="1:12" x14ac:dyDescent="0.25">
      <c r="A146" s="23"/>
      <c r="B146" s="22"/>
      <c r="C146" s="171"/>
      <c r="D146" s="23"/>
      <c r="E146" s="124"/>
      <c r="F146" s="124"/>
      <c r="G146" s="124"/>
      <c r="H146" s="124"/>
      <c r="I146" s="124"/>
      <c r="J146" s="124"/>
      <c r="K146" s="124"/>
      <c r="L146" s="124"/>
    </row>
    <row r="147" spans="1:12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</row>
    <row r="148" spans="1:12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</row>
    <row r="149" spans="1:12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</row>
    <row r="150" spans="1:12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</row>
    <row r="151" spans="1:12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</row>
    <row r="152" spans="1:12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</row>
    <row r="153" spans="1:12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</row>
    <row r="154" spans="1:12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</row>
    <row r="155" spans="1:12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</row>
    <row r="156" spans="1:12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</row>
    <row r="157" spans="1:12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</row>
    <row r="158" spans="1:12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</row>
    <row r="159" spans="1:12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</row>
    <row r="160" spans="1:12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</row>
    <row r="161" spans="2:12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</row>
    <row r="162" spans="2:12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</row>
    <row r="163" spans="2:12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</row>
    <row r="164" spans="2:12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</row>
    <row r="165" spans="2:12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</row>
    <row r="166" spans="2:12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</row>
    <row r="167" spans="2:12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</row>
    <row r="168" spans="2:12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</row>
    <row r="169" spans="2:12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</row>
    <row r="170" spans="2:12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</row>
    <row r="171" spans="2:12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</row>
    <row r="172" spans="2:12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</row>
    <row r="173" spans="2:12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</row>
    <row r="174" spans="2:12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</row>
    <row r="175" spans="2:12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</row>
    <row r="176" spans="2:12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</row>
    <row r="177" spans="2:12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</row>
    <row r="178" spans="2:12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</row>
    <row r="179" spans="2:12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</row>
    <row r="180" spans="2:12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</row>
    <row r="181" spans="2:12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</row>
    <row r="182" spans="2:12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</row>
    <row r="183" spans="2:12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</row>
    <row r="184" spans="2:12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</row>
    <row r="185" spans="2:12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</row>
    <row r="186" spans="2:12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</row>
    <row r="187" spans="2:12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</row>
    <row r="188" spans="2:12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</row>
    <row r="189" spans="2:12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</row>
    <row r="190" spans="2:12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</row>
    <row r="191" spans="2:12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</row>
    <row r="192" spans="2:12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</row>
    <row r="193" spans="2:12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</row>
    <row r="194" spans="2:12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</row>
    <row r="195" spans="2:12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</row>
    <row r="196" spans="2:12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</row>
    <row r="197" spans="2:12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</row>
    <row r="198" spans="2:12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</row>
    <row r="199" spans="2:12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</row>
    <row r="200" spans="2:12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</row>
    <row r="201" spans="2:12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</row>
    <row r="202" spans="2:12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</row>
    <row r="203" spans="2:12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</row>
    <row r="204" spans="2:12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</row>
    <row r="205" spans="2:12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</row>
    <row r="206" spans="2:12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</row>
    <row r="207" spans="2:12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</row>
    <row r="208" spans="2:12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</row>
    <row r="209" spans="2:12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</row>
    <row r="210" spans="2:12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</row>
    <row r="211" spans="2:12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</row>
    <row r="212" spans="2:12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</row>
    <row r="213" spans="2:12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</row>
    <row r="214" spans="2:12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</row>
    <row r="215" spans="2:12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</row>
    <row r="216" spans="2:12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</row>
    <row r="217" spans="2:12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</row>
    <row r="218" spans="2:12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</row>
    <row r="219" spans="2:12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</row>
    <row r="220" spans="2:12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</row>
    <row r="221" spans="2:12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</row>
    <row r="222" spans="2:12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</row>
    <row r="223" spans="2:12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</row>
    <row r="224" spans="2:12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</row>
    <row r="225" spans="2:12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</row>
    <row r="226" spans="2:12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</row>
    <row r="227" spans="2:12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</row>
    <row r="228" spans="2:12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</row>
    <row r="229" spans="2:12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</row>
    <row r="230" spans="2:12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</row>
    <row r="231" spans="2:12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</row>
    <row r="232" spans="2:12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</row>
    <row r="233" spans="2:12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</row>
    <row r="234" spans="2:12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</row>
    <row r="235" spans="2:12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</row>
    <row r="236" spans="2:12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</row>
    <row r="237" spans="2:12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</row>
    <row r="238" spans="2:12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</row>
    <row r="239" spans="2:12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</row>
    <row r="240" spans="2:12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</row>
    <row r="241" spans="2:12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</row>
    <row r="242" spans="2:12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</row>
    <row r="243" spans="2:12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</row>
    <row r="244" spans="2:12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</row>
    <row r="245" spans="2:12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</row>
    <row r="246" spans="2:12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</row>
    <row r="247" spans="2:12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</row>
    <row r="248" spans="2:12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</row>
    <row r="249" spans="2:12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</row>
    <row r="250" spans="2:12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</row>
    <row r="251" spans="2:12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</row>
    <row r="252" spans="2:12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</row>
    <row r="253" spans="2:12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</row>
    <row r="254" spans="2:12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</row>
    <row r="255" spans="2:12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</row>
    <row r="256" spans="2:12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</row>
    <row r="257" spans="2:12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</row>
    <row r="258" spans="2:12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</row>
    <row r="259" spans="2:12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</row>
    <row r="260" spans="2:12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</row>
    <row r="261" spans="2:12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</row>
    <row r="262" spans="2:12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</row>
    <row r="263" spans="2:12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</row>
    <row r="264" spans="2:12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</row>
    <row r="265" spans="2:12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</row>
    <row r="266" spans="2:12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</row>
    <row r="267" spans="2:12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</row>
    <row r="268" spans="2:12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</row>
    <row r="269" spans="2:12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</row>
    <row r="270" spans="2:12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</row>
    <row r="271" spans="2:12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</row>
    <row r="272" spans="2:12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</row>
    <row r="273" spans="2:12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</row>
    <row r="274" spans="2:12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</row>
    <row r="275" spans="2:12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</row>
    <row r="276" spans="2:12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</row>
    <row r="277" spans="2:12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</row>
    <row r="278" spans="2:12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</row>
    <row r="279" spans="2:12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</row>
    <row r="280" spans="2:12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</row>
    <row r="281" spans="2:12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</row>
    <row r="282" spans="2:12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</row>
    <row r="283" spans="2:12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</row>
    <row r="284" spans="2:12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</row>
    <row r="285" spans="2:12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</row>
    <row r="286" spans="2:12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</row>
    <row r="287" spans="2:12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</row>
    <row r="288" spans="2:12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</row>
    <row r="289" spans="2:12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</row>
    <row r="290" spans="2:12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</row>
    <row r="291" spans="2:12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</row>
    <row r="292" spans="2:12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</row>
    <row r="293" spans="2:12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</row>
    <row r="294" spans="2:12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</row>
    <row r="295" spans="2:12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</row>
    <row r="296" spans="2:12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</row>
    <row r="297" spans="2:12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</row>
    <row r="298" spans="2:12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</row>
    <row r="299" spans="2:12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</row>
    <row r="300" spans="2:12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</row>
    <row r="301" spans="2:12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</row>
    <row r="302" spans="2:12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</row>
    <row r="303" spans="2:12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</row>
    <row r="304" spans="2:12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</row>
    <row r="305" spans="2:12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</row>
    <row r="306" spans="2:12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</row>
    <row r="307" spans="2:12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</row>
    <row r="308" spans="2:12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</row>
    <row r="309" spans="2:12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</row>
    <row r="310" spans="2:12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</row>
    <row r="311" spans="2:12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</row>
    <row r="312" spans="2:12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</row>
    <row r="313" spans="2:12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</row>
    <row r="314" spans="2:12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</row>
    <row r="315" spans="2:12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</row>
    <row r="316" spans="2:12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</row>
    <row r="317" spans="2:12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</row>
    <row r="318" spans="2:12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</row>
    <row r="319" spans="2:12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</row>
    <row r="320" spans="2:12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</row>
    <row r="321" spans="2:12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</row>
    <row r="322" spans="2:12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</row>
    <row r="323" spans="2:12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</row>
    <row r="324" spans="2:12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</row>
    <row r="325" spans="2:12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</row>
    <row r="326" spans="2:12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</row>
    <row r="327" spans="2:12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</row>
    <row r="328" spans="2:12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</row>
    <row r="329" spans="2:12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</row>
    <row r="330" spans="2:12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</row>
    <row r="331" spans="2:12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</row>
    <row r="332" spans="2:12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</row>
    <row r="333" spans="2:12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</row>
    <row r="334" spans="2:12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</row>
    <row r="335" spans="2:12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</row>
    <row r="336" spans="2:12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</row>
    <row r="337" spans="2:12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</row>
    <row r="338" spans="2:12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</row>
    <row r="339" spans="2:12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</row>
    <row r="340" spans="2:12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</row>
    <row r="341" spans="2:12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</row>
    <row r="342" spans="2:12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</row>
    <row r="343" spans="2:12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</row>
    <row r="344" spans="2:12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</row>
    <row r="345" spans="2:12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</row>
    <row r="346" spans="2:12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</row>
    <row r="347" spans="2:12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</row>
    <row r="348" spans="2:12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</row>
    <row r="349" spans="2:12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</row>
    <row r="350" spans="2:12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</row>
    <row r="351" spans="2:12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</row>
    <row r="352" spans="2:12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</row>
    <row r="353" spans="2:12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</row>
    <row r="354" spans="2:12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</row>
    <row r="355" spans="2:12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</row>
    <row r="356" spans="2:12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</row>
    <row r="357" spans="2:12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</row>
    <row r="358" spans="2:12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</row>
    <row r="359" spans="2:12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</row>
    <row r="360" spans="2:12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</row>
    <row r="361" spans="2:12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</row>
    <row r="362" spans="2:12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</row>
    <row r="363" spans="2:12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</row>
    <row r="364" spans="2:12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</row>
    <row r="365" spans="2:12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</row>
    <row r="366" spans="2:12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</row>
    <row r="367" spans="2:12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</row>
    <row r="368" spans="2:12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</row>
    <row r="369" spans="2:12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</row>
    <row r="370" spans="2:12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</row>
    <row r="371" spans="2:12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</row>
    <row r="372" spans="2:12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</row>
    <row r="373" spans="2:12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</row>
    <row r="374" spans="2:12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</row>
    <row r="375" spans="2:12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</row>
    <row r="376" spans="2:12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</row>
    <row r="377" spans="2:12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</row>
    <row r="378" spans="2:12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</row>
    <row r="379" spans="2:12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</row>
    <row r="380" spans="2:12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</row>
    <row r="381" spans="2:12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</row>
    <row r="382" spans="2:12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</row>
    <row r="383" spans="2:12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</row>
    <row r="384" spans="2:12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</row>
    <row r="385" spans="2:12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</row>
    <row r="386" spans="2:12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</row>
    <row r="387" spans="2:12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</row>
    <row r="388" spans="2:12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</row>
    <row r="389" spans="2:12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</row>
    <row r="390" spans="2:12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</row>
    <row r="391" spans="2:12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</row>
    <row r="392" spans="2:12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</row>
    <row r="393" spans="2:12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</row>
    <row r="394" spans="2:12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</row>
    <row r="395" spans="2:12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</row>
    <row r="396" spans="2:12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</row>
    <row r="397" spans="2:12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</row>
    <row r="398" spans="2:12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</row>
    <row r="399" spans="2:12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</row>
    <row r="400" spans="2:12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</row>
    <row r="401" spans="2:12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</row>
    <row r="402" spans="2:12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</row>
    <row r="403" spans="2:12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</row>
    <row r="404" spans="2:12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</row>
    <row r="405" spans="2:12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</row>
    <row r="406" spans="2:12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</row>
    <row r="407" spans="2:12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</row>
    <row r="408" spans="2:12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</row>
    <row r="409" spans="2:12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</row>
    <row r="410" spans="2:12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</row>
    <row r="411" spans="2:12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</row>
    <row r="412" spans="2:12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</row>
    <row r="413" spans="2:12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</row>
    <row r="414" spans="2:12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</row>
    <row r="415" spans="2:12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</row>
    <row r="416" spans="2:12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</row>
    <row r="417" spans="2:12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</row>
    <row r="418" spans="2:12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</row>
    <row r="419" spans="2:12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</row>
    <row r="420" spans="2:12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</row>
    <row r="421" spans="2:12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</row>
    <row r="422" spans="2:12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</row>
    <row r="423" spans="2:12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</row>
    <row r="424" spans="2:12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</row>
    <row r="425" spans="2:12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</row>
    <row r="426" spans="2:12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</row>
    <row r="427" spans="2:12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</row>
    <row r="428" spans="2:12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</row>
    <row r="429" spans="2:12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</row>
    <row r="430" spans="2:12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</row>
    <row r="431" spans="2:12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</row>
    <row r="432" spans="2:12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</row>
    <row r="433" spans="2:12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</row>
    <row r="434" spans="2:12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</row>
    <row r="435" spans="2:12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</row>
    <row r="436" spans="2:12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</row>
    <row r="437" spans="2:12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</row>
    <row r="438" spans="2:12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</row>
    <row r="439" spans="2:12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</row>
    <row r="440" spans="2:12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</row>
    <row r="441" spans="2:12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</row>
    <row r="442" spans="2:12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</row>
    <row r="443" spans="2:12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</row>
    <row r="444" spans="2:12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</row>
    <row r="445" spans="2:12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</row>
    <row r="446" spans="2:12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</row>
    <row r="447" spans="2:12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</row>
    <row r="448" spans="2:12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</row>
    <row r="449" spans="2:12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</row>
    <row r="450" spans="2:12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</row>
    <row r="451" spans="2:12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</row>
    <row r="452" spans="2:12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</row>
    <row r="453" spans="2:12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</row>
    <row r="454" spans="2:12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</row>
    <row r="455" spans="2:12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</row>
    <row r="456" spans="2:12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</row>
    <row r="457" spans="2:12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</row>
    <row r="458" spans="2:12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</row>
    <row r="459" spans="2:12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</row>
    <row r="460" spans="2:12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</row>
    <row r="461" spans="2:12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</row>
    <row r="462" spans="2:12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</row>
    <row r="463" spans="2:12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</row>
    <row r="464" spans="2:12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</row>
    <row r="465" spans="2:12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</row>
    <row r="466" spans="2:12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</row>
    <row r="467" spans="2:12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</row>
    <row r="468" spans="2:12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</row>
    <row r="469" spans="2:12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</row>
    <row r="470" spans="2:12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</row>
    <row r="471" spans="2:12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</row>
    <row r="472" spans="2:12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</row>
    <row r="473" spans="2:12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</row>
    <row r="474" spans="2:12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</row>
    <row r="475" spans="2:12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</row>
    <row r="476" spans="2:12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</row>
    <row r="477" spans="2:12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</row>
    <row r="478" spans="2:12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</row>
    <row r="479" spans="2:12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</row>
    <row r="480" spans="2:12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</row>
    <row r="481" spans="2:12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</row>
    <row r="482" spans="2:12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</row>
    <row r="483" spans="2:12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</row>
    <row r="484" spans="2:12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</row>
    <row r="485" spans="2:12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</row>
    <row r="486" spans="2:12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</row>
    <row r="487" spans="2:12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</row>
    <row r="488" spans="2:12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</row>
    <row r="489" spans="2:12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</row>
    <row r="490" spans="2:12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</row>
    <row r="491" spans="2:12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</row>
    <row r="492" spans="2:12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</row>
    <row r="493" spans="2:12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</row>
    <row r="494" spans="2:12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</row>
    <row r="495" spans="2:12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</row>
    <row r="496" spans="2:12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</row>
    <row r="497" spans="2:12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</row>
    <row r="498" spans="2:12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</row>
    <row r="499" spans="2:12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</row>
    <row r="500" spans="2:12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</row>
    <row r="501" spans="2:12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</row>
    <row r="502" spans="2:12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</row>
    <row r="503" spans="2:12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</row>
    <row r="504" spans="2:12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</row>
    <row r="505" spans="2:12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</row>
    <row r="506" spans="2:12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</row>
    <row r="507" spans="2:12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</row>
    <row r="508" spans="2:12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</row>
    <row r="509" spans="2:12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</row>
    <row r="510" spans="2:12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</row>
    <row r="511" spans="2:12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</row>
    <row r="512" spans="2:12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</row>
    <row r="513" spans="2:12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</row>
    <row r="514" spans="2:12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</row>
    <row r="515" spans="2:12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</row>
    <row r="516" spans="2:12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</row>
    <row r="517" spans="2:12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</row>
    <row r="518" spans="2:12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</row>
    <row r="519" spans="2:12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</row>
    <row r="520" spans="2:12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</row>
    <row r="521" spans="2:12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</row>
    <row r="522" spans="2:12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</row>
    <row r="523" spans="2:12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</row>
    <row r="524" spans="2:12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</row>
    <row r="525" spans="2:12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</row>
    <row r="526" spans="2:12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</row>
    <row r="527" spans="2:12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</row>
    <row r="528" spans="2:12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</row>
    <row r="529" spans="2:12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</row>
    <row r="530" spans="2:12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</row>
    <row r="531" spans="2:12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</row>
    <row r="532" spans="2:12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</row>
    <row r="533" spans="2:12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</row>
    <row r="534" spans="2:12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</row>
    <row r="535" spans="2:12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</row>
    <row r="536" spans="2:12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</row>
    <row r="537" spans="2:12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</row>
    <row r="538" spans="2:12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</row>
    <row r="539" spans="2:12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</row>
    <row r="540" spans="2:12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</row>
    <row r="541" spans="2:12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</row>
    <row r="542" spans="2:12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</row>
    <row r="543" spans="2:12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</row>
    <row r="544" spans="2:12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</row>
    <row r="545" spans="2:12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</row>
    <row r="546" spans="2:12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</row>
    <row r="547" spans="2:12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</row>
    <row r="548" spans="2:12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</row>
    <row r="549" spans="2:12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</row>
    <row r="550" spans="2:12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</row>
    <row r="551" spans="2:12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</row>
    <row r="552" spans="2:12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</row>
    <row r="553" spans="2:12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</row>
    <row r="554" spans="2:12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</row>
    <row r="555" spans="2:12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</row>
    <row r="556" spans="2:12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</row>
    <row r="557" spans="2:12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</row>
    <row r="558" spans="2:12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</row>
    <row r="559" spans="2:12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</row>
    <row r="560" spans="2:12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</row>
    <row r="561" spans="2:12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</row>
    <row r="562" spans="2:12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</row>
    <row r="563" spans="2:12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</row>
    <row r="564" spans="2:12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</row>
    <row r="565" spans="2:12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</row>
    <row r="566" spans="2:12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</row>
    <row r="567" spans="2:12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</row>
    <row r="568" spans="2:12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</row>
    <row r="569" spans="2:12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</row>
    <row r="570" spans="2:12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</row>
    <row r="571" spans="2:12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</row>
    <row r="572" spans="2:12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</row>
    <row r="573" spans="2:12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</row>
    <row r="574" spans="2:12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</row>
    <row r="575" spans="2:12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</row>
    <row r="576" spans="2:12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</row>
    <row r="577" spans="2:12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</row>
    <row r="578" spans="2:12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</row>
    <row r="579" spans="2:12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</row>
    <row r="580" spans="2:12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</row>
    <row r="581" spans="2:12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</row>
    <row r="582" spans="2:12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</row>
    <row r="583" spans="2:12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</row>
    <row r="584" spans="2:12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</row>
    <row r="585" spans="2:12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</row>
    <row r="586" spans="2:12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</row>
    <row r="587" spans="2:12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</row>
    <row r="588" spans="2:12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</row>
    <row r="589" spans="2:12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</row>
    <row r="590" spans="2:12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</row>
    <row r="591" spans="2:12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</row>
    <row r="592" spans="2:12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</row>
    <row r="593" spans="2:12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</row>
    <row r="594" spans="2:12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</row>
    <row r="595" spans="2:12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</row>
    <row r="596" spans="2:12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</row>
    <row r="597" spans="2:12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</row>
    <row r="598" spans="2:12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</row>
    <row r="599" spans="2:12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</row>
    <row r="600" spans="2:12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</row>
    <row r="601" spans="2:12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</row>
    <row r="602" spans="2:12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</row>
    <row r="603" spans="2:12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</row>
    <row r="604" spans="2:12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</row>
    <row r="605" spans="2:12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</row>
    <row r="606" spans="2:12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</row>
    <row r="607" spans="2:12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</row>
    <row r="608" spans="2:12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</row>
    <row r="609" spans="2:12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</row>
    <row r="610" spans="2:12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</row>
    <row r="611" spans="2:12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</row>
    <row r="612" spans="2:12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</row>
    <row r="613" spans="2:12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</row>
    <row r="614" spans="2:12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</row>
    <row r="615" spans="2:12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</row>
    <row r="616" spans="2:12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</row>
    <row r="617" spans="2:12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</row>
    <row r="618" spans="2:12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</row>
    <row r="619" spans="2:12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</row>
    <row r="620" spans="2:12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</row>
    <row r="621" spans="2:12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</row>
    <row r="622" spans="2:12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</row>
    <row r="623" spans="2:12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</row>
    <row r="624" spans="2:12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</row>
    <row r="625" spans="2:12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</row>
    <row r="626" spans="2:12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</row>
    <row r="627" spans="2:12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</row>
    <row r="628" spans="2:12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</row>
    <row r="629" spans="2:12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</row>
    <row r="630" spans="2:12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</row>
    <row r="631" spans="2:12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</row>
    <row r="632" spans="2:12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</row>
    <row r="633" spans="2:12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</row>
    <row r="634" spans="2:12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</row>
    <row r="635" spans="2:12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</row>
    <row r="636" spans="2:12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</row>
    <row r="637" spans="2:12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</row>
    <row r="638" spans="2:12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</row>
    <row r="639" spans="2:12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</row>
    <row r="640" spans="2:12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</row>
    <row r="641" spans="2:12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</row>
    <row r="642" spans="2:12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</row>
    <row r="643" spans="2:12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</row>
    <row r="644" spans="2:12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</row>
    <row r="645" spans="2:12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</row>
    <row r="646" spans="2:12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</row>
    <row r="647" spans="2:12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</row>
    <row r="648" spans="2:12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</row>
    <row r="649" spans="2:12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</row>
    <row r="650" spans="2:12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</row>
    <row r="651" spans="2:12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</row>
    <row r="652" spans="2:12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</row>
    <row r="653" spans="2:12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</row>
    <row r="654" spans="2:12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</row>
    <row r="655" spans="2:12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</row>
    <row r="656" spans="2:12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</row>
    <row r="657" spans="2:12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</row>
    <row r="658" spans="2:12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</row>
    <row r="659" spans="2:12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</row>
    <row r="660" spans="2:12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</row>
    <row r="661" spans="2:12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</row>
    <row r="662" spans="2:12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</row>
    <row r="663" spans="2:12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</row>
    <row r="664" spans="2:12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</row>
    <row r="665" spans="2:12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</row>
    <row r="666" spans="2:12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</row>
    <row r="667" spans="2:12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</row>
    <row r="668" spans="2:12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</row>
    <row r="669" spans="2:12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</row>
    <row r="670" spans="2:12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</row>
    <row r="671" spans="2:12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</row>
    <row r="672" spans="2:12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</row>
    <row r="673" spans="2:12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</row>
    <row r="674" spans="2:12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</row>
    <row r="675" spans="2:12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</row>
    <row r="676" spans="2:12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</row>
    <row r="677" spans="2:12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</row>
    <row r="678" spans="2:12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</row>
    <row r="679" spans="2:12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</row>
    <row r="680" spans="2:12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</row>
    <row r="681" spans="2:12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</row>
    <row r="682" spans="2:12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</row>
    <row r="683" spans="2:12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</row>
    <row r="684" spans="2:12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</row>
    <row r="685" spans="2:12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</row>
    <row r="686" spans="2:12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</row>
    <row r="687" spans="2:12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</row>
    <row r="688" spans="2:12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</row>
    <row r="689" spans="2:12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</row>
    <row r="690" spans="2:12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</row>
    <row r="691" spans="2:12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</row>
    <row r="692" spans="2:12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</row>
    <row r="693" spans="2:12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</row>
    <row r="694" spans="2:12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</row>
    <row r="695" spans="2:12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</row>
    <row r="696" spans="2:12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</row>
    <row r="697" spans="2:12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</row>
    <row r="698" spans="2:12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</row>
    <row r="699" spans="2:12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</row>
    <row r="700" spans="2:12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</row>
    <row r="701" spans="2:12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</row>
    <row r="702" spans="2:12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</row>
    <row r="703" spans="2:12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</row>
    <row r="704" spans="2:12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</row>
    <row r="705" spans="2:12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</row>
    <row r="706" spans="2:12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</row>
    <row r="707" spans="2:12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</row>
    <row r="708" spans="2:12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</row>
    <row r="709" spans="2:12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</row>
    <row r="710" spans="2:12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</row>
    <row r="711" spans="2:12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</row>
    <row r="712" spans="2:12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</row>
    <row r="713" spans="2:12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</row>
    <row r="714" spans="2:12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</row>
    <row r="715" spans="2:12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</row>
    <row r="716" spans="2:12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</row>
    <row r="717" spans="2:12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</row>
    <row r="718" spans="2:12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</row>
    <row r="719" spans="2:12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</row>
    <row r="720" spans="2:12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</row>
    <row r="721" spans="2:12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</row>
    <row r="722" spans="2:12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</row>
    <row r="723" spans="2:12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</row>
    <row r="724" spans="2:12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</row>
    <row r="725" spans="2:12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</row>
    <row r="726" spans="2:12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</row>
    <row r="727" spans="2:12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</row>
    <row r="728" spans="2:12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</row>
    <row r="729" spans="2:12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</row>
    <row r="730" spans="2:12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</row>
    <row r="731" spans="2:12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</row>
    <row r="732" spans="2:12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</row>
    <row r="733" spans="2:12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</row>
    <row r="734" spans="2:12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</row>
    <row r="735" spans="2:12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</row>
    <row r="736" spans="2:12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</row>
    <row r="737" spans="2:12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</row>
    <row r="738" spans="2:12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</row>
    <row r="739" spans="2:12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</row>
    <row r="740" spans="2:12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</row>
    <row r="741" spans="2:12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</row>
    <row r="742" spans="2:12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</row>
    <row r="743" spans="2:12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</row>
    <row r="744" spans="2:12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</row>
    <row r="745" spans="2:12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</row>
    <row r="746" spans="2:12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</row>
    <row r="747" spans="2:12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</row>
    <row r="748" spans="2:12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</row>
    <row r="749" spans="2:12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</row>
    <row r="750" spans="2:12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</row>
    <row r="751" spans="2:12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</row>
    <row r="752" spans="2:12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</row>
    <row r="753" spans="2:12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</row>
    <row r="754" spans="2:12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</row>
    <row r="755" spans="2:12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</row>
    <row r="756" spans="2:12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</row>
    <row r="757" spans="2:12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</row>
    <row r="758" spans="2:12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</row>
    <row r="759" spans="2:12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</row>
    <row r="760" spans="2:12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</row>
    <row r="761" spans="2:12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</row>
    <row r="762" spans="2:12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</row>
    <row r="763" spans="2:12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</row>
    <row r="764" spans="2:12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</row>
    <row r="765" spans="2:12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</row>
    <row r="766" spans="2:12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</row>
    <row r="767" spans="2:12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</row>
    <row r="768" spans="2:12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</row>
    <row r="769" spans="2:12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</row>
    <row r="770" spans="2:12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</row>
    <row r="771" spans="2:12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</row>
    <row r="772" spans="2:12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</row>
    <row r="773" spans="2:12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</row>
    <row r="774" spans="2:12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</row>
    <row r="775" spans="2:12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</row>
    <row r="776" spans="2:12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</row>
    <row r="777" spans="2:12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</row>
    <row r="778" spans="2:12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</row>
    <row r="779" spans="2:12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</row>
    <row r="780" spans="2:12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</row>
    <row r="781" spans="2:12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</row>
    <row r="782" spans="2:12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</row>
    <row r="783" spans="2:12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</row>
    <row r="784" spans="2:12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</row>
    <row r="785" spans="2:12" x14ac:dyDescent="0.25"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</row>
    <row r="786" spans="2:12" x14ac:dyDescent="0.25"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</row>
    <row r="787" spans="2:12" x14ac:dyDescent="0.25"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</row>
    <row r="788" spans="2:12" x14ac:dyDescent="0.25"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</row>
    <row r="789" spans="2:12" x14ac:dyDescent="0.25"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</row>
    <row r="790" spans="2:12" x14ac:dyDescent="0.25"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</row>
    <row r="791" spans="2:12" x14ac:dyDescent="0.25"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</row>
    <row r="792" spans="2:12" x14ac:dyDescent="0.25"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</row>
    <row r="793" spans="2:12" x14ac:dyDescent="0.25"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</row>
    <row r="794" spans="2:12" x14ac:dyDescent="0.25"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</row>
    <row r="795" spans="2:12" x14ac:dyDescent="0.25"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</row>
    <row r="796" spans="2:12" x14ac:dyDescent="0.25"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</row>
    <row r="797" spans="2:12" x14ac:dyDescent="0.25"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</row>
    <row r="798" spans="2:12" x14ac:dyDescent="0.25"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</row>
    <row r="799" spans="2:12" x14ac:dyDescent="0.25"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</row>
    <row r="800" spans="2:12" x14ac:dyDescent="0.25"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</row>
    <row r="801" spans="2:12" x14ac:dyDescent="0.25"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</row>
    <row r="802" spans="2:12" x14ac:dyDescent="0.25"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</row>
    <row r="803" spans="2:12" x14ac:dyDescent="0.25"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</row>
    <row r="804" spans="2:12" x14ac:dyDescent="0.25"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</row>
    <row r="805" spans="2:12" x14ac:dyDescent="0.25"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</row>
    <row r="806" spans="2:12" x14ac:dyDescent="0.25"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</row>
    <row r="807" spans="2:12" x14ac:dyDescent="0.25"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</row>
    <row r="808" spans="2:12" x14ac:dyDescent="0.25"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</row>
    <row r="809" spans="2:12" x14ac:dyDescent="0.25"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</row>
    <row r="810" spans="2:12" x14ac:dyDescent="0.25"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</row>
  </sheetData>
  <phoneticPr fontId="0" type="noConversion"/>
  <pageMargins left="0.5" right="0.5" top="1" bottom="1" header="0.5" footer="0.5"/>
  <pageSetup scale="64" orientation="portrait" horizontalDpi="300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tabColor indexed="22"/>
    <pageSetUpPr fitToPage="1"/>
  </sheetPr>
  <dimension ref="A1:AW812"/>
  <sheetViews>
    <sheetView zoomScaleNormal="100" workbookViewId="0">
      <pane xSplit="12" ySplit="4" topLeftCell="M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2.7109375" style="3" customWidth="1"/>
    <col min="2" max="2" width="17.85546875" style="3" hidden="1" customWidth="1"/>
    <col min="3" max="3" width="16.7109375" style="3" hidden="1" customWidth="1"/>
    <col min="4" max="4" width="13.7109375" style="3" hidden="1" customWidth="1"/>
    <col min="5" max="5" width="14.28515625" style="3" hidden="1" customWidth="1"/>
    <col min="6" max="10" width="13.7109375" style="3" hidden="1" customWidth="1"/>
    <col min="11" max="12" width="16.7109375" style="3" hidden="1" customWidth="1"/>
    <col min="13" max="13" width="16.7109375" style="3" customWidth="1"/>
    <col min="14" max="14" width="17.28515625" style="3" customWidth="1"/>
    <col min="15" max="15" width="12.7109375" style="3" customWidth="1"/>
    <col min="16" max="16" width="16.28515625" style="3" customWidth="1"/>
    <col min="17" max="16384" width="12.7109375" style="3"/>
  </cols>
  <sheetData>
    <row r="1" spans="1:49" x14ac:dyDescent="0.25">
      <c r="A1" s="4" t="s">
        <v>392</v>
      </c>
      <c r="B1" s="23" t="s">
        <v>431</v>
      </c>
      <c r="C1" s="23" t="s">
        <v>431</v>
      </c>
      <c r="D1" s="23" t="s">
        <v>431</v>
      </c>
      <c r="E1" s="23" t="s">
        <v>431</v>
      </c>
      <c r="F1" s="23" t="s">
        <v>431</v>
      </c>
      <c r="G1" s="23" t="s">
        <v>431</v>
      </c>
      <c r="H1" s="23" t="s">
        <v>431</v>
      </c>
      <c r="I1" s="23" t="s">
        <v>431</v>
      </c>
      <c r="J1" s="23" t="s">
        <v>431</v>
      </c>
      <c r="K1" s="23" t="s">
        <v>431</v>
      </c>
      <c r="L1" s="23" t="s">
        <v>431</v>
      </c>
      <c r="M1" s="24" t="s">
        <v>431</v>
      </c>
    </row>
    <row r="2" spans="1:49" x14ac:dyDescent="0.25">
      <c r="A2" s="4" t="s">
        <v>385</v>
      </c>
      <c r="B2" s="22">
        <v>37956</v>
      </c>
      <c r="C2" s="22">
        <v>38322</v>
      </c>
      <c r="D2" s="22">
        <v>38687</v>
      </c>
      <c r="E2" s="22">
        <v>39052</v>
      </c>
      <c r="F2" s="22">
        <v>39417</v>
      </c>
      <c r="G2" s="22">
        <v>39783</v>
      </c>
      <c r="H2" s="22">
        <v>40148</v>
      </c>
      <c r="I2" s="22">
        <v>40513</v>
      </c>
      <c r="J2" s="22">
        <v>40878</v>
      </c>
      <c r="K2" s="22">
        <v>41244</v>
      </c>
      <c r="L2" s="22">
        <v>44896</v>
      </c>
      <c r="M2" s="12">
        <v>49096</v>
      </c>
      <c r="N2" s="251"/>
    </row>
    <row r="3" spans="1:49" x14ac:dyDescent="0.25">
      <c r="A3" s="4" t="s">
        <v>386</v>
      </c>
      <c r="B3" s="237">
        <v>2.1000000000000001E-2</v>
      </c>
      <c r="C3" s="25">
        <v>2.75E-2</v>
      </c>
      <c r="D3" s="25">
        <v>3.2500000000000001E-2</v>
      </c>
      <c r="E3" s="25">
        <v>3.5999999999999997E-2</v>
      </c>
      <c r="F3" s="25">
        <v>3.9E-2</v>
      </c>
      <c r="G3" s="25">
        <v>4.1000000000000002E-2</v>
      </c>
      <c r="H3" s="25">
        <v>4.2999999999999997E-2</v>
      </c>
      <c r="I3" s="25">
        <v>4.4999999999999998E-2</v>
      </c>
      <c r="J3" s="25">
        <v>4.65E-2</v>
      </c>
      <c r="K3" s="25">
        <v>4.7500000000000001E-2</v>
      </c>
      <c r="L3" s="25" t="s">
        <v>444</v>
      </c>
      <c r="M3" s="26" t="s">
        <v>445</v>
      </c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9"/>
      <c r="AU3" s="259"/>
      <c r="AV3" s="259"/>
      <c r="AW3" s="259"/>
    </row>
    <row r="4" spans="1:49" x14ac:dyDescent="0.25">
      <c r="A4" s="179" t="s">
        <v>334</v>
      </c>
      <c r="B4" s="210" t="s">
        <v>432</v>
      </c>
      <c r="C4" s="210" t="s">
        <v>433</v>
      </c>
      <c r="D4" s="260" t="s">
        <v>434</v>
      </c>
      <c r="E4" s="260" t="s">
        <v>435</v>
      </c>
      <c r="F4" s="260" t="s">
        <v>436</v>
      </c>
      <c r="G4" s="260" t="s">
        <v>437</v>
      </c>
      <c r="H4" s="260" t="s">
        <v>438</v>
      </c>
      <c r="I4" s="260" t="s">
        <v>439</v>
      </c>
      <c r="J4" s="260" t="s">
        <v>440</v>
      </c>
      <c r="K4" s="260" t="s">
        <v>441</v>
      </c>
      <c r="L4" s="260" t="s">
        <v>442</v>
      </c>
      <c r="M4" s="261" t="s">
        <v>443</v>
      </c>
      <c r="N4" s="262" t="s">
        <v>5</v>
      </c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</row>
    <row r="5" spans="1:49" x14ac:dyDescent="0.25">
      <c r="A5" s="267"/>
      <c r="M5" s="318"/>
      <c r="N5" s="223"/>
    </row>
    <row r="6" spans="1:49" ht="28.5" customHeight="1" x14ac:dyDescent="0.25">
      <c r="A6" s="180" t="s">
        <v>394</v>
      </c>
      <c r="B6" s="165">
        <v>180000</v>
      </c>
      <c r="C6" s="165">
        <v>585000</v>
      </c>
      <c r="D6" s="165">
        <v>605000</v>
      </c>
      <c r="E6" s="165">
        <v>630000</v>
      </c>
      <c r="F6" s="165">
        <v>655000</v>
      </c>
      <c r="G6" s="165">
        <v>680000</v>
      </c>
      <c r="H6" s="165">
        <v>715000</v>
      </c>
      <c r="I6" s="165">
        <v>745000</v>
      </c>
      <c r="J6" s="165">
        <v>785000</v>
      </c>
      <c r="K6" s="165">
        <v>825000</v>
      </c>
      <c r="L6" s="165">
        <v>10765000</v>
      </c>
      <c r="M6" s="318">
        <v>21400000</v>
      </c>
      <c r="N6" s="223">
        <f>SUM(B6:M6)</f>
        <v>38570000</v>
      </c>
    </row>
    <row r="7" spans="1:49" x14ac:dyDescent="0.25">
      <c r="A7" s="4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318"/>
      <c r="N7" s="223"/>
    </row>
    <row r="8" spans="1:49" x14ac:dyDescent="0.25">
      <c r="A8" s="4" t="s">
        <v>151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318"/>
      <c r="N8" s="223"/>
    </row>
    <row r="9" spans="1:49" x14ac:dyDescent="0.25">
      <c r="A9" s="4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318"/>
      <c r="N9" s="223"/>
    </row>
    <row r="10" spans="1:49" x14ac:dyDescent="0.25">
      <c r="A10" s="7">
        <v>37622</v>
      </c>
      <c r="B10" s="165">
        <v>0</v>
      </c>
      <c r="C10" s="165">
        <v>0</v>
      </c>
      <c r="D10" s="165">
        <v>0</v>
      </c>
      <c r="E10" s="165">
        <v>0</v>
      </c>
      <c r="F10" s="165">
        <v>0</v>
      </c>
      <c r="G10" s="165">
        <v>0</v>
      </c>
      <c r="H10" s="165">
        <v>0</v>
      </c>
      <c r="I10" s="165">
        <v>0</v>
      </c>
      <c r="J10" s="165">
        <v>5000</v>
      </c>
      <c r="K10" s="165">
        <v>5000</v>
      </c>
      <c r="L10" s="165">
        <v>70000</v>
      </c>
      <c r="M10" s="318">
        <v>0</v>
      </c>
      <c r="N10" s="223">
        <f>SUM(B10:M10)</f>
        <v>80000</v>
      </c>
    </row>
    <row r="11" spans="1:49" x14ac:dyDescent="0.25">
      <c r="A11" s="7">
        <v>37653</v>
      </c>
      <c r="B11" s="165">
        <v>0</v>
      </c>
      <c r="C11" s="165">
        <v>0</v>
      </c>
      <c r="D11" s="165">
        <v>0</v>
      </c>
      <c r="E11" s="165">
        <v>0</v>
      </c>
      <c r="F11" s="165">
        <v>0</v>
      </c>
      <c r="G11" s="165">
        <v>0</v>
      </c>
      <c r="H11" s="165">
        <v>0</v>
      </c>
      <c r="I11" s="165">
        <v>0</v>
      </c>
      <c r="J11" s="165">
        <v>5000</v>
      </c>
      <c r="K11" s="165">
        <v>5000</v>
      </c>
      <c r="L11" s="165">
        <v>40000</v>
      </c>
      <c r="M11" s="318">
        <v>0</v>
      </c>
      <c r="N11" s="223">
        <f>SUM(B11:M11)</f>
        <v>50000</v>
      </c>
    </row>
    <row r="12" spans="1:49" x14ac:dyDescent="0.25">
      <c r="A12" s="7">
        <v>37681</v>
      </c>
      <c r="B12" s="165">
        <v>10000</v>
      </c>
      <c r="C12" s="165">
        <v>20000</v>
      </c>
      <c r="D12" s="165">
        <v>25000</v>
      </c>
      <c r="E12" s="165">
        <v>25000</v>
      </c>
      <c r="F12" s="165">
        <v>25000</v>
      </c>
      <c r="G12" s="165">
        <v>25000</v>
      </c>
      <c r="H12" s="165">
        <v>25000</v>
      </c>
      <c r="I12" s="165">
        <v>30000</v>
      </c>
      <c r="J12" s="165">
        <v>30000</v>
      </c>
      <c r="K12" s="165">
        <v>35000</v>
      </c>
      <c r="L12" s="165">
        <v>775000</v>
      </c>
      <c r="M12" s="318">
        <v>460000</v>
      </c>
      <c r="N12" s="223">
        <f>SUM(B12:M12)</f>
        <v>1485000</v>
      </c>
    </row>
    <row r="13" spans="1:49" x14ac:dyDescent="0.25">
      <c r="A13" s="7">
        <v>37712</v>
      </c>
      <c r="B13" s="165">
        <v>5000</v>
      </c>
      <c r="C13" s="165">
        <v>10000</v>
      </c>
      <c r="D13" s="165">
        <v>10000</v>
      </c>
      <c r="E13" s="165">
        <v>10000</v>
      </c>
      <c r="F13" s="165">
        <v>10000</v>
      </c>
      <c r="G13" s="165">
        <v>10000</v>
      </c>
      <c r="H13" s="165">
        <v>10000</v>
      </c>
      <c r="I13" s="165">
        <v>10000</v>
      </c>
      <c r="J13" s="165">
        <v>10000</v>
      </c>
      <c r="K13" s="165">
        <v>15000</v>
      </c>
      <c r="L13" s="165">
        <v>505000</v>
      </c>
      <c r="M13" s="318">
        <v>0</v>
      </c>
      <c r="N13" s="223">
        <f t="shared" ref="N13:N44" si="0">SUM(B13:M13)</f>
        <v>605000</v>
      </c>
    </row>
    <row r="14" spans="1:49" x14ac:dyDescent="0.25">
      <c r="A14" s="7">
        <v>37742</v>
      </c>
      <c r="B14" s="165">
        <v>0</v>
      </c>
      <c r="C14" s="165">
        <v>0</v>
      </c>
      <c r="D14" s="165">
        <v>0</v>
      </c>
      <c r="E14" s="165">
        <v>0</v>
      </c>
      <c r="F14" s="165">
        <v>0</v>
      </c>
      <c r="G14" s="165">
        <v>5000</v>
      </c>
      <c r="H14" s="165">
        <v>5000</v>
      </c>
      <c r="I14" s="165">
        <v>5000</v>
      </c>
      <c r="J14" s="165">
        <v>5000</v>
      </c>
      <c r="K14" s="165">
        <v>5000</v>
      </c>
      <c r="L14" s="165">
        <v>130000</v>
      </c>
      <c r="M14" s="318">
        <v>0</v>
      </c>
      <c r="N14" s="223">
        <f t="shared" si="0"/>
        <v>155000</v>
      </c>
    </row>
    <row r="15" spans="1:49" x14ac:dyDescent="0.25">
      <c r="A15" s="7">
        <v>37773</v>
      </c>
      <c r="B15" s="165">
        <v>0</v>
      </c>
      <c r="C15" s="165">
        <v>5000</v>
      </c>
      <c r="D15" s="165">
        <v>5000</v>
      </c>
      <c r="E15" s="165">
        <v>5000</v>
      </c>
      <c r="F15" s="165">
        <v>5000</v>
      </c>
      <c r="G15" s="165">
        <v>5000</v>
      </c>
      <c r="H15" s="165">
        <v>5000</v>
      </c>
      <c r="I15" s="165">
        <v>5000</v>
      </c>
      <c r="J15" s="165">
        <v>5000</v>
      </c>
      <c r="K15" s="165">
        <v>10000</v>
      </c>
      <c r="L15" s="165">
        <v>275000</v>
      </c>
      <c r="M15" s="318">
        <v>0</v>
      </c>
      <c r="N15" s="223">
        <f t="shared" si="0"/>
        <v>325000</v>
      </c>
    </row>
    <row r="16" spans="1:49" x14ac:dyDescent="0.25">
      <c r="A16" s="7">
        <v>37803</v>
      </c>
      <c r="B16" s="165">
        <v>0</v>
      </c>
      <c r="C16" s="165">
        <v>0</v>
      </c>
      <c r="D16" s="165">
        <v>0</v>
      </c>
      <c r="E16" s="165">
        <v>5000</v>
      </c>
      <c r="F16" s="165">
        <v>5000</v>
      </c>
      <c r="G16" s="165">
        <v>5000</v>
      </c>
      <c r="H16" s="165">
        <v>5000</v>
      </c>
      <c r="I16" s="165">
        <v>5000</v>
      </c>
      <c r="J16" s="165">
        <v>5000</v>
      </c>
      <c r="K16" s="165">
        <v>10000</v>
      </c>
      <c r="L16" s="165">
        <v>205000</v>
      </c>
      <c r="M16" s="318">
        <v>0</v>
      </c>
      <c r="N16" s="223">
        <f t="shared" si="0"/>
        <v>245000</v>
      </c>
    </row>
    <row r="17" spans="1:14" x14ac:dyDescent="0.25">
      <c r="A17" s="7">
        <v>37834</v>
      </c>
      <c r="B17" s="165">
        <v>0</v>
      </c>
      <c r="C17" s="165">
        <v>10000</v>
      </c>
      <c r="D17" s="165">
        <v>10000</v>
      </c>
      <c r="E17" s="165">
        <v>10000</v>
      </c>
      <c r="F17" s="165">
        <v>10000</v>
      </c>
      <c r="G17" s="165">
        <v>10000</v>
      </c>
      <c r="H17" s="165">
        <v>10000</v>
      </c>
      <c r="I17" s="165">
        <v>10000</v>
      </c>
      <c r="J17" s="165">
        <v>10000</v>
      </c>
      <c r="K17" s="165">
        <v>10000</v>
      </c>
      <c r="L17" s="165">
        <v>475000</v>
      </c>
      <c r="M17" s="318">
        <v>0</v>
      </c>
      <c r="N17" s="223">
        <f t="shared" si="0"/>
        <v>565000</v>
      </c>
    </row>
    <row r="18" spans="1:14" x14ac:dyDescent="0.25">
      <c r="A18" s="7">
        <v>37865</v>
      </c>
      <c r="B18" s="165">
        <v>5000</v>
      </c>
      <c r="C18" s="165">
        <v>15000</v>
      </c>
      <c r="D18" s="165">
        <v>15000</v>
      </c>
      <c r="E18" s="165">
        <v>15000</v>
      </c>
      <c r="F18" s="165">
        <v>15000</v>
      </c>
      <c r="G18" s="165">
        <v>15000</v>
      </c>
      <c r="H18" s="165">
        <v>15000</v>
      </c>
      <c r="I18" s="165">
        <v>15000</v>
      </c>
      <c r="J18" s="165">
        <v>15000</v>
      </c>
      <c r="K18" s="165">
        <v>15000</v>
      </c>
      <c r="L18" s="165">
        <v>730000</v>
      </c>
      <c r="M18" s="318">
        <v>0</v>
      </c>
      <c r="N18" s="223">
        <f t="shared" si="0"/>
        <v>870000</v>
      </c>
    </row>
    <row r="19" spans="1:14" x14ac:dyDescent="0.25">
      <c r="A19" s="225">
        <v>37895</v>
      </c>
      <c r="B19" s="165">
        <v>5000</v>
      </c>
      <c r="C19" s="165">
        <v>20000</v>
      </c>
      <c r="D19" s="165">
        <v>20000</v>
      </c>
      <c r="E19" s="165">
        <v>20000</v>
      </c>
      <c r="F19" s="165">
        <v>25000</v>
      </c>
      <c r="G19" s="165">
        <v>25000</v>
      </c>
      <c r="H19" s="165">
        <v>25000</v>
      </c>
      <c r="I19" s="165">
        <v>25000</v>
      </c>
      <c r="J19" s="165">
        <v>25000</v>
      </c>
      <c r="K19" s="165">
        <v>30000</v>
      </c>
      <c r="L19" s="165">
        <v>1100000</v>
      </c>
      <c r="M19" s="318">
        <v>0</v>
      </c>
      <c r="N19" s="223">
        <f t="shared" si="0"/>
        <v>1320000</v>
      </c>
    </row>
    <row r="20" spans="1:14" x14ac:dyDescent="0.25">
      <c r="A20" s="225">
        <v>37926</v>
      </c>
      <c r="B20" s="165">
        <v>0</v>
      </c>
      <c r="C20" s="165">
        <v>5000</v>
      </c>
      <c r="D20" s="165">
        <v>5000</v>
      </c>
      <c r="E20" s="165">
        <v>5000</v>
      </c>
      <c r="F20" s="165">
        <v>10000</v>
      </c>
      <c r="G20" s="165">
        <v>10000</v>
      </c>
      <c r="H20" s="165">
        <v>10000</v>
      </c>
      <c r="I20" s="165">
        <v>10000</v>
      </c>
      <c r="J20" s="165">
        <v>10000</v>
      </c>
      <c r="K20" s="165">
        <v>10000</v>
      </c>
      <c r="L20" s="165">
        <v>375000</v>
      </c>
      <c r="M20" s="318">
        <v>0</v>
      </c>
      <c r="N20" s="223">
        <f t="shared" si="0"/>
        <v>450000</v>
      </c>
    </row>
    <row r="21" spans="1:14" x14ac:dyDescent="0.25">
      <c r="A21" s="225">
        <v>37956</v>
      </c>
      <c r="B21" s="165">
        <v>155000</v>
      </c>
      <c r="C21" s="165">
        <v>5000</v>
      </c>
      <c r="D21" s="165">
        <v>5000</v>
      </c>
      <c r="E21" s="165">
        <v>5000</v>
      </c>
      <c r="F21" s="165">
        <v>5000</v>
      </c>
      <c r="G21" s="165">
        <v>10000</v>
      </c>
      <c r="H21" s="165">
        <v>10000</v>
      </c>
      <c r="I21" s="165">
        <v>10000</v>
      </c>
      <c r="J21" s="165">
        <v>10000</v>
      </c>
      <c r="K21" s="165">
        <v>10000</v>
      </c>
      <c r="L21" s="165">
        <v>380000</v>
      </c>
      <c r="M21" s="318">
        <v>0</v>
      </c>
      <c r="N21" s="223">
        <f t="shared" si="0"/>
        <v>605000</v>
      </c>
    </row>
    <row r="22" spans="1:14" x14ac:dyDescent="0.25">
      <c r="A22" s="225">
        <v>38018</v>
      </c>
      <c r="B22" s="165">
        <v>0</v>
      </c>
      <c r="C22" s="165">
        <v>5000</v>
      </c>
      <c r="D22" s="165">
        <v>5000</v>
      </c>
      <c r="E22" s="165">
        <v>5000</v>
      </c>
      <c r="F22" s="165">
        <v>5000</v>
      </c>
      <c r="G22" s="165">
        <v>5000</v>
      </c>
      <c r="H22" s="165">
        <v>5000</v>
      </c>
      <c r="I22" s="165">
        <v>5000</v>
      </c>
      <c r="J22" s="165">
        <v>10000</v>
      </c>
      <c r="K22" s="165">
        <v>10000</v>
      </c>
      <c r="L22" s="165">
        <v>300000</v>
      </c>
      <c r="M22" s="318">
        <v>0</v>
      </c>
      <c r="N22" s="223">
        <f t="shared" si="0"/>
        <v>355000</v>
      </c>
    </row>
    <row r="23" spans="1:14" x14ac:dyDescent="0.25">
      <c r="A23" s="225">
        <v>38047</v>
      </c>
      <c r="B23" s="165">
        <v>0</v>
      </c>
      <c r="C23" s="165">
        <v>5000</v>
      </c>
      <c r="D23" s="165">
        <v>5000</v>
      </c>
      <c r="E23" s="165">
        <v>5000</v>
      </c>
      <c r="F23" s="165">
        <v>5000</v>
      </c>
      <c r="G23" s="165">
        <v>5000</v>
      </c>
      <c r="H23" s="165">
        <v>5000</v>
      </c>
      <c r="I23" s="165">
        <v>5000</v>
      </c>
      <c r="J23" s="165">
        <v>5000</v>
      </c>
      <c r="K23" s="165">
        <v>10000</v>
      </c>
      <c r="L23" s="165">
        <v>270000</v>
      </c>
      <c r="M23" s="318">
        <v>0</v>
      </c>
      <c r="N23" s="223">
        <f t="shared" si="0"/>
        <v>320000</v>
      </c>
    </row>
    <row r="24" spans="1:14" x14ac:dyDescent="0.25">
      <c r="A24" s="225">
        <v>38078</v>
      </c>
      <c r="B24" s="165">
        <v>0</v>
      </c>
      <c r="C24" s="165">
        <v>10000</v>
      </c>
      <c r="D24" s="165">
        <v>10000</v>
      </c>
      <c r="E24" s="165">
        <v>10000</v>
      </c>
      <c r="F24" s="165">
        <v>15000</v>
      </c>
      <c r="G24" s="165">
        <v>15000</v>
      </c>
      <c r="H24" s="165">
        <v>15000</v>
      </c>
      <c r="I24" s="165">
        <v>15000</v>
      </c>
      <c r="J24" s="165">
        <v>15000</v>
      </c>
      <c r="K24" s="165">
        <v>15000</v>
      </c>
      <c r="L24" s="165">
        <v>625000</v>
      </c>
      <c r="M24" s="318">
        <v>0</v>
      </c>
      <c r="N24" s="223">
        <f t="shared" si="0"/>
        <v>745000</v>
      </c>
    </row>
    <row r="25" spans="1:14" x14ac:dyDescent="0.25">
      <c r="A25" s="225">
        <v>38108</v>
      </c>
      <c r="B25" s="165">
        <v>0</v>
      </c>
      <c r="C25" s="165">
        <v>10000</v>
      </c>
      <c r="D25" s="165">
        <v>10000</v>
      </c>
      <c r="E25" s="165">
        <v>10000</v>
      </c>
      <c r="F25" s="165">
        <v>10000</v>
      </c>
      <c r="G25" s="165">
        <v>10000</v>
      </c>
      <c r="H25" s="165">
        <v>10000</v>
      </c>
      <c r="I25" s="165">
        <v>15000</v>
      </c>
      <c r="J25" s="165">
        <v>15000</v>
      </c>
      <c r="K25" s="165">
        <v>15000</v>
      </c>
      <c r="L25" s="165">
        <v>565000</v>
      </c>
      <c r="M25" s="318">
        <v>0</v>
      </c>
      <c r="N25" s="223">
        <f t="shared" si="0"/>
        <v>670000</v>
      </c>
    </row>
    <row r="26" spans="1:14" x14ac:dyDescent="0.25">
      <c r="A26" s="225">
        <v>38139</v>
      </c>
      <c r="B26" s="165">
        <v>0</v>
      </c>
      <c r="C26" s="165">
        <v>25000</v>
      </c>
      <c r="D26" s="165">
        <v>25000</v>
      </c>
      <c r="E26" s="165">
        <v>25000</v>
      </c>
      <c r="F26" s="165">
        <v>25000</v>
      </c>
      <c r="G26" s="165">
        <v>25000</v>
      </c>
      <c r="H26" s="165">
        <v>25000</v>
      </c>
      <c r="I26" s="165">
        <v>30000</v>
      </c>
      <c r="J26" s="165">
        <v>30000</v>
      </c>
      <c r="K26" s="165">
        <v>30000</v>
      </c>
      <c r="L26" s="165">
        <v>1245000</v>
      </c>
      <c r="M26" s="318">
        <v>0</v>
      </c>
      <c r="N26" s="223">
        <f t="shared" si="0"/>
        <v>1485000</v>
      </c>
    </row>
    <row r="27" spans="1:14" x14ac:dyDescent="0.25">
      <c r="A27" s="225">
        <v>38169</v>
      </c>
      <c r="B27" s="165">
        <v>0</v>
      </c>
      <c r="C27" s="165">
        <v>15000</v>
      </c>
      <c r="D27" s="165">
        <v>15000</v>
      </c>
      <c r="E27" s="165">
        <v>15000</v>
      </c>
      <c r="F27" s="165">
        <v>15000</v>
      </c>
      <c r="G27" s="165">
        <v>15000</v>
      </c>
      <c r="H27" s="165">
        <v>20000</v>
      </c>
      <c r="I27" s="165">
        <v>20000</v>
      </c>
      <c r="J27" s="165">
        <v>20000</v>
      </c>
      <c r="K27" s="165">
        <v>20000</v>
      </c>
      <c r="L27" s="165">
        <v>810000</v>
      </c>
      <c r="M27" s="318">
        <v>0</v>
      </c>
      <c r="N27" s="223">
        <f t="shared" si="0"/>
        <v>965000</v>
      </c>
    </row>
    <row r="28" spans="1:14" x14ac:dyDescent="0.25">
      <c r="A28" s="225">
        <v>38200</v>
      </c>
      <c r="B28" s="165">
        <v>0</v>
      </c>
      <c r="C28" s="165">
        <v>10000</v>
      </c>
      <c r="D28" s="165">
        <v>10000</v>
      </c>
      <c r="E28" s="165">
        <v>10000</v>
      </c>
      <c r="F28" s="165">
        <v>10000</v>
      </c>
      <c r="G28" s="165">
        <v>10000</v>
      </c>
      <c r="H28" s="165">
        <v>10000</v>
      </c>
      <c r="I28" s="165">
        <v>10000</v>
      </c>
      <c r="J28" s="165">
        <v>10000</v>
      </c>
      <c r="K28" s="165">
        <v>15000</v>
      </c>
      <c r="L28" s="165">
        <v>500000</v>
      </c>
      <c r="M28" s="318">
        <v>0</v>
      </c>
      <c r="N28" s="223">
        <f t="shared" si="0"/>
        <v>595000</v>
      </c>
    </row>
    <row r="29" spans="1:14" x14ac:dyDescent="0.25">
      <c r="A29" s="225">
        <v>38231</v>
      </c>
      <c r="B29" s="165">
        <v>0</v>
      </c>
      <c r="C29" s="165">
        <v>10000</v>
      </c>
      <c r="D29" s="165">
        <v>10000</v>
      </c>
      <c r="E29" s="165">
        <v>10000</v>
      </c>
      <c r="F29" s="165">
        <v>10000</v>
      </c>
      <c r="G29" s="165">
        <v>10000</v>
      </c>
      <c r="H29" s="165">
        <v>10000</v>
      </c>
      <c r="I29" s="165">
        <v>15000</v>
      </c>
      <c r="J29" s="165">
        <v>15000</v>
      </c>
      <c r="K29" s="165">
        <v>15000</v>
      </c>
      <c r="L29" s="165">
        <v>545000</v>
      </c>
      <c r="M29" s="318">
        <v>0</v>
      </c>
      <c r="N29" s="223">
        <f t="shared" si="0"/>
        <v>650000</v>
      </c>
    </row>
    <row r="30" spans="1:14" x14ac:dyDescent="0.25">
      <c r="A30" s="225">
        <v>38261</v>
      </c>
      <c r="B30" s="165">
        <v>0</v>
      </c>
      <c r="C30" s="165">
        <v>10000</v>
      </c>
      <c r="D30" s="165">
        <v>0</v>
      </c>
      <c r="E30" s="165">
        <v>10000</v>
      </c>
      <c r="F30" s="165">
        <v>10000</v>
      </c>
      <c r="G30" s="165">
        <v>10000</v>
      </c>
      <c r="H30" s="165">
        <v>10000</v>
      </c>
      <c r="I30" s="165">
        <v>10000</v>
      </c>
      <c r="J30" s="165">
        <v>10000</v>
      </c>
      <c r="K30" s="165">
        <v>10000</v>
      </c>
      <c r="L30" s="165">
        <v>420000</v>
      </c>
      <c r="M30" s="318">
        <v>0</v>
      </c>
      <c r="N30" s="223">
        <f t="shared" si="0"/>
        <v>500000</v>
      </c>
    </row>
    <row r="31" spans="1:14" x14ac:dyDescent="0.25">
      <c r="A31" s="225">
        <v>38292</v>
      </c>
      <c r="B31" s="165">
        <v>0</v>
      </c>
      <c r="C31" s="165">
        <v>20000</v>
      </c>
      <c r="D31" s="165">
        <v>20000</v>
      </c>
      <c r="E31" s="165">
        <v>20000</v>
      </c>
      <c r="F31" s="165">
        <v>20000</v>
      </c>
      <c r="G31" s="165">
        <v>25000</v>
      </c>
      <c r="H31" s="165">
        <v>25000</v>
      </c>
      <c r="I31" s="165">
        <v>30000</v>
      </c>
      <c r="J31" s="165">
        <v>30000</v>
      </c>
      <c r="K31" s="165">
        <v>30000</v>
      </c>
      <c r="L31" s="165">
        <v>425000</v>
      </c>
      <c r="M31" s="318">
        <v>0</v>
      </c>
      <c r="N31" s="223">
        <f t="shared" si="0"/>
        <v>645000</v>
      </c>
    </row>
    <row r="32" spans="1:14" x14ac:dyDescent="0.25">
      <c r="A32" s="225">
        <v>38322</v>
      </c>
      <c r="B32" s="165">
        <v>0</v>
      </c>
      <c r="C32" s="165">
        <v>375000</v>
      </c>
      <c r="D32" s="165">
        <v>65000</v>
      </c>
      <c r="E32" s="165">
        <v>65000</v>
      </c>
      <c r="F32" s="165">
        <v>65000</v>
      </c>
      <c r="G32" s="165">
        <v>65000</v>
      </c>
      <c r="H32" s="165">
        <v>70000</v>
      </c>
      <c r="I32" s="165">
        <v>75000</v>
      </c>
      <c r="J32" s="165">
        <v>75000</v>
      </c>
      <c r="K32" s="165">
        <v>75000</v>
      </c>
      <c r="L32" s="165">
        <v>0</v>
      </c>
      <c r="M32" s="318">
        <v>0</v>
      </c>
      <c r="N32" s="223">
        <f t="shared" si="0"/>
        <v>930000</v>
      </c>
    </row>
    <row r="33" spans="1:14" x14ac:dyDescent="0.25">
      <c r="A33" s="225">
        <v>38353</v>
      </c>
      <c r="B33" s="165">
        <v>0</v>
      </c>
      <c r="C33" s="165">
        <v>0</v>
      </c>
      <c r="D33" s="165">
        <v>85000</v>
      </c>
      <c r="E33" s="165">
        <v>85000</v>
      </c>
      <c r="F33" s="165">
        <v>85000</v>
      </c>
      <c r="G33" s="165">
        <v>90000</v>
      </c>
      <c r="H33" s="165">
        <v>95000</v>
      </c>
      <c r="I33" s="165">
        <v>95000</v>
      </c>
      <c r="J33" s="165">
        <v>100000</v>
      </c>
      <c r="K33" s="165">
        <v>105000</v>
      </c>
      <c r="L33" s="165">
        <v>0</v>
      </c>
      <c r="M33" s="318">
        <v>0</v>
      </c>
      <c r="N33" s="223">
        <f t="shared" si="0"/>
        <v>740000</v>
      </c>
    </row>
    <row r="34" spans="1:14" x14ac:dyDescent="0.25">
      <c r="A34" s="225">
        <v>38384</v>
      </c>
      <c r="B34" s="165">
        <v>0</v>
      </c>
      <c r="C34" s="165">
        <v>0</v>
      </c>
      <c r="D34" s="165">
        <v>40000</v>
      </c>
      <c r="E34" s="165">
        <v>40000</v>
      </c>
      <c r="F34" s="165">
        <v>40000</v>
      </c>
      <c r="G34" s="165">
        <v>40000</v>
      </c>
      <c r="H34" s="165">
        <v>45000</v>
      </c>
      <c r="I34" s="165">
        <v>45000</v>
      </c>
      <c r="J34" s="165">
        <v>45000</v>
      </c>
      <c r="K34" s="165">
        <v>45000</v>
      </c>
      <c r="L34" s="165">
        <v>0</v>
      </c>
      <c r="M34" s="318">
        <v>0</v>
      </c>
      <c r="N34" s="223">
        <f t="shared" si="0"/>
        <v>340000</v>
      </c>
    </row>
    <row r="35" spans="1:14" x14ac:dyDescent="0.25">
      <c r="A35" s="225">
        <v>38412</v>
      </c>
      <c r="B35" s="165">
        <v>0</v>
      </c>
      <c r="C35" s="165">
        <v>0</v>
      </c>
      <c r="D35" s="165">
        <v>30000</v>
      </c>
      <c r="E35" s="165">
        <v>30000</v>
      </c>
      <c r="F35" s="165">
        <v>30000</v>
      </c>
      <c r="G35" s="165">
        <v>35000</v>
      </c>
      <c r="H35" s="165">
        <v>35000</v>
      </c>
      <c r="I35" s="165">
        <v>35000</v>
      </c>
      <c r="J35" s="165">
        <v>35000</v>
      </c>
      <c r="K35" s="165">
        <v>35000</v>
      </c>
      <c r="L35" s="165">
        <v>0</v>
      </c>
      <c r="M35" s="318">
        <v>0</v>
      </c>
      <c r="N35" s="223">
        <f t="shared" si="0"/>
        <v>265000</v>
      </c>
    </row>
    <row r="36" spans="1:14" x14ac:dyDescent="0.25">
      <c r="A36" s="225">
        <v>38443</v>
      </c>
      <c r="B36" s="165">
        <v>0</v>
      </c>
      <c r="C36" s="165">
        <v>0</v>
      </c>
      <c r="D36" s="165">
        <v>75000</v>
      </c>
      <c r="E36" s="165">
        <v>75000</v>
      </c>
      <c r="F36" s="165">
        <v>85000</v>
      </c>
      <c r="G36" s="165">
        <v>85000</v>
      </c>
      <c r="H36" s="165">
        <v>90000</v>
      </c>
      <c r="I36" s="165">
        <v>90000</v>
      </c>
      <c r="J36" s="165">
        <v>95000</v>
      </c>
      <c r="K36" s="165">
        <v>95000</v>
      </c>
      <c r="L36" s="165">
        <v>0</v>
      </c>
      <c r="M36" s="318">
        <v>0</v>
      </c>
      <c r="N36" s="223">
        <f t="shared" si="0"/>
        <v>690000</v>
      </c>
    </row>
    <row r="37" spans="1:14" x14ac:dyDescent="0.25">
      <c r="A37" s="225">
        <v>38473</v>
      </c>
      <c r="B37" s="165">
        <v>0</v>
      </c>
      <c r="C37" s="165">
        <v>0</v>
      </c>
      <c r="D37" s="165">
        <v>80000</v>
      </c>
      <c r="E37" s="165">
        <v>90000</v>
      </c>
      <c r="F37" s="165">
        <v>90000</v>
      </c>
      <c r="G37" s="165">
        <v>90000</v>
      </c>
      <c r="H37" s="165">
        <v>95000</v>
      </c>
      <c r="I37" s="165">
        <v>95000</v>
      </c>
      <c r="J37" s="165">
        <v>110000</v>
      </c>
      <c r="K37" s="165">
        <v>110000</v>
      </c>
      <c r="L37" s="165">
        <v>0</v>
      </c>
      <c r="M37" s="318">
        <v>0</v>
      </c>
      <c r="N37" s="223">
        <f t="shared" si="0"/>
        <v>760000</v>
      </c>
    </row>
    <row r="38" spans="1:14" x14ac:dyDescent="0.25">
      <c r="A38" s="225">
        <v>38504</v>
      </c>
      <c r="B38" s="165">
        <v>0</v>
      </c>
      <c r="C38" s="165">
        <v>0</v>
      </c>
      <c r="D38" s="165">
        <v>25000</v>
      </c>
      <c r="E38" s="165">
        <v>25000</v>
      </c>
      <c r="F38" s="165">
        <v>25000</v>
      </c>
      <c r="G38" s="165">
        <v>25000</v>
      </c>
      <c r="H38" s="165">
        <v>30000</v>
      </c>
      <c r="I38" s="165">
        <v>30000</v>
      </c>
      <c r="J38" s="165">
        <v>30000</v>
      </c>
      <c r="K38" s="165">
        <v>30000</v>
      </c>
      <c r="L38" s="165">
        <v>0</v>
      </c>
      <c r="M38" s="318">
        <v>645000</v>
      </c>
      <c r="N38" s="223">
        <f t="shared" si="0"/>
        <v>865000</v>
      </c>
    </row>
    <row r="39" spans="1:14" x14ac:dyDescent="0.25">
      <c r="A39" s="225">
        <v>38534</v>
      </c>
      <c r="B39" s="165">
        <v>0</v>
      </c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165">
        <v>0</v>
      </c>
      <c r="M39" s="318">
        <v>160000</v>
      </c>
      <c r="N39" s="223">
        <f t="shared" si="0"/>
        <v>160000</v>
      </c>
    </row>
    <row r="40" spans="1:14" x14ac:dyDescent="0.25">
      <c r="A40" s="225">
        <v>38565</v>
      </c>
      <c r="B40" s="165">
        <v>0</v>
      </c>
      <c r="C40" s="165">
        <v>0</v>
      </c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165">
        <v>0</v>
      </c>
      <c r="M40" s="318">
        <v>355000</v>
      </c>
      <c r="N40" s="223">
        <f t="shared" si="0"/>
        <v>355000</v>
      </c>
    </row>
    <row r="41" spans="1:14" x14ac:dyDescent="0.25">
      <c r="A41" s="225">
        <v>38596</v>
      </c>
      <c r="B41" s="165">
        <v>0</v>
      </c>
      <c r="C41" s="165">
        <v>0</v>
      </c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165">
        <v>0</v>
      </c>
      <c r="M41" s="318">
        <v>710000</v>
      </c>
      <c r="N41" s="223">
        <f t="shared" si="0"/>
        <v>710000</v>
      </c>
    </row>
    <row r="42" spans="1:14" x14ac:dyDescent="0.25">
      <c r="A42" s="225">
        <v>38626</v>
      </c>
      <c r="B42" s="165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165">
        <v>0</v>
      </c>
      <c r="M42" s="318">
        <v>525000</v>
      </c>
      <c r="N42" s="223">
        <f t="shared" si="0"/>
        <v>525000</v>
      </c>
    </row>
    <row r="43" spans="1:14" x14ac:dyDescent="0.25">
      <c r="A43" s="225">
        <v>38657</v>
      </c>
      <c r="B43" s="165">
        <v>0</v>
      </c>
      <c r="C43" s="165">
        <v>0</v>
      </c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165">
        <v>0</v>
      </c>
      <c r="M43" s="318">
        <v>645000</v>
      </c>
      <c r="N43" s="223">
        <f t="shared" si="0"/>
        <v>645000</v>
      </c>
    </row>
    <row r="44" spans="1:14" x14ac:dyDescent="0.25">
      <c r="A44" s="225">
        <v>38687</v>
      </c>
      <c r="B44" s="165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318">
        <v>270000</v>
      </c>
      <c r="N44" s="223">
        <f t="shared" si="0"/>
        <v>270000</v>
      </c>
    </row>
    <row r="45" spans="1:14" x14ac:dyDescent="0.25">
      <c r="A45" s="225">
        <v>38718</v>
      </c>
      <c r="B45" s="165">
        <v>0</v>
      </c>
      <c r="C45" s="165">
        <v>0</v>
      </c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165">
        <v>0</v>
      </c>
      <c r="M45" s="318">
        <v>240000</v>
      </c>
      <c r="N45" s="223">
        <f>SUM(B45:M45)</f>
        <v>240000</v>
      </c>
    </row>
    <row r="46" spans="1:14" x14ac:dyDescent="0.25">
      <c r="A46" s="225">
        <v>38749</v>
      </c>
      <c r="B46" s="165">
        <v>0</v>
      </c>
      <c r="C46" s="165">
        <v>0</v>
      </c>
      <c r="D46" s="165">
        <v>0</v>
      </c>
      <c r="E46" s="165">
        <v>0</v>
      </c>
      <c r="F46" s="165">
        <v>0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165">
        <v>0</v>
      </c>
      <c r="M46" s="318">
        <v>400000</v>
      </c>
      <c r="N46" s="223">
        <f>SUM(B46:M46)</f>
        <v>400000</v>
      </c>
    </row>
    <row r="47" spans="1:14" x14ac:dyDescent="0.25">
      <c r="A47" s="225">
        <v>38777</v>
      </c>
      <c r="B47" s="165">
        <v>0</v>
      </c>
      <c r="C47" s="165">
        <v>0</v>
      </c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165">
        <v>0</v>
      </c>
      <c r="M47" s="318">
        <v>270000</v>
      </c>
      <c r="N47" s="223">
        <f>SUM(B47:M47)</f>
        <v>270000</v>
      </c>
    </row>
    <row r="48" spans="1:14" x14ac:dyDescent="0.25">
      <c r="A48" s="225">
        <v>38808</v>
      </c>
      <c r="B48" s="165">
        <v>0</v>
      </c>
      <c r="C48" s="165">
        <v>0</v>
      </c>
      <c r="D48" s="165">
        <v>0</v>
      </c>
      <c r="E48" s="165">
        <v>0</v>
      </c>
      <c r="F48" s="165">
        <v>0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165">
        <v>0</v>
      </c>
      <c r="M48" s="318">
        <v>235000</v>
      </c>
      <c r="N48" s="223">
        <f>SUM(B48:M48)</f>
        <v>235000</v>
      </c>
    </row>
    <row r="49" spans="1:14" x14ac:dyDescent="0.25">
      <c r="A49" s="225">
        <v>38838</v>
      </c>
      <c r="B49" s="165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165">
        <v>0</v>
      </c>
      <c r="M49" s="318">
        <v>550000</v>
      </c>
      <c r="N49" s="223">
        <f>SUM(B49:M49)</f>
        <v>550000</v>
      </c>
    </row>
    <row r="50" spans="1:14" x14ac:dyDescent="0.25">
      <c r="A50" s="225">
        <v>38869</v>
      </c>
      <c r="B50" s="165">
        <v>0</v>
      </c>
      <c r="C50" s="165">
        <v>0</v>
      </c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318">
        <v>630000</v>
      </c>
      <c r="N50" s="223">
        <f t="shared" ref="N50:N113" si="1">SUM(B50:M50)</f>
        <v>630000</v>
      </c>
    </row>
    <row r="51" spans="1:14" x14ac:dyDescent="0.25">
      <c r="A51" s="225">
        <v>38899</v>
      </c>
      <c r="B51" s="165">
        <v>0</v>
      </c>
      <c r="C51" s="165">
        <v>0</v>
      </c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318">
        <v>170000</v>
      </c>
      <c r="N51" s="223">
        <f t="shared" si="1"/>
        <v>170000</v>
      </c>
    </row>
    <row r="52" spans="1:14" x14ac:dyDescent="0.25">
      <c r="A52" s="225">
        <v>38930</v>
      </c>
      <c r="B52" s="165">
        <v>0</v>
      </c>
      <c r="C52" s="165">
        <v>0</v>
      </c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165">
        <v>0</v>
      </c>
      <c r="M52" s="318">
        <v>185000</v>
      </c>
      <c r="N52" s="223">
        <f t="shared" si="1"/>
        <v>185000</v>
      </c>
    </row>
    <row r="53" spans="1:14" x14ac:dyDescent="0.25">
      <c r="A53" s="225">
        <v>38961</v>
      </c>
      <c r="B53" s="165">
        <v>0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165">
        <v>0</v>
      </c>
      <c r="M53" s="318">
        <v>310000</v>
      </c>
      <c r="N53" s="223">
        <f t="shared" si="1"/>
        <v>310000</v>
      </c>
    </row>
    <row r="54" spans="1:14" x14ac:dyDescent="0.25">
      <c r="A54" s="225">
        <v>38991</v>
      </c>
      <c r="B54" s="165">
        <v>0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0</v>
      </c>
      <c r="M54" s="318">
        <v>565000</v>
      </c>
      <c r="N54" s="223">
        <f t="shared" si="1"/>
        <v>565000</v>
      </c>
    </row>
    <row r="55" spans="1:14" x14ac:dyDescent="0.25">
      <c r="A55" s="225">
        <v>39022</v>
      </c>
      <c r="B55" s="165">
        <v>0</v>
      </c>
      <c r="C55" s="165">
        <v>0</v>
      </c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165">
        <v>0</v>
      </c>
      <c r="M55" s="318">
        <v>50000</v>
      </c>
      <c r="N55" s="223">
        <f t="shared" si="1"/>
        <v>50000</v>
      </c>
    </row>
    <row r="56" spans="1:14" x14ac:dyDescent="0.25">
      <c r="A56" s="225">
        <v>39052</v>
      </c>
      <c r="B56" s="165">
        <v>0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165">
        <v>0</v>
      </c>
      <c r="M56" s="318">
        <v>270000</v>
      </c>
      <c r="N56" s="223">
        <f t="shared" si="1"/>
        <v>270000</v>
      </c>
    </row>
    <row r="57" spans="1:14" x14ac:dyDescent="0.25">
      <c r="A57" s="225">
        <v>39083</v>
      </c>
      <c r="B57" s="165">
        <v>0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165">
        <v>0</v>
      </c>
      <c r="M57" s="318">
        <v>320000</v>
      </c>
      <c r="N57" s="223">
        <f t="shared" si="1"/>
        <v>320000</v>
      </c>
    </row>
    <row r="58" spans="1:14" x14ac:dyDescent="0.25">
      <c r="A58" s="225">
        <v>39114</v>
      </c>
      <c r="B58" s="165">
        <v>0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318">
        <v>400000</v>
      </c>
      <c r="N58" s="223">
        <f t="shared" si="1"/>
        <v>400000</v>
      </c>
    </row>
    <row r="59" spans="1:14" x14ac:dyDescent="0.25">
      <c r="A59" s="225">
        <v>39142</v>
      </c>
      <c r="B59" s="165">
        <v>0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J59" s="165">
        <v>0</v>
      </c>
      <c r="K59" s="165">
        <v>0</v>
      </c>
      <c r="L59" s="165">
        <v>0</v>
      </c>
      <c r="M59" s="318">
        <v>50000</v>
      </c>
      <c r="N59" s="223">
        <f t="shared" si="1"/>
        <v>50000</v>
      </c>
    </row>
    <row r="60" spans="1:14" x14ac:dyDescent="0.25">
      <c r="A60" s="225">
        <v>39173</v>
      </c>
      <c r="B60" s="165">
        <v>0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165">
        <v>0</v>
      </c>
      <c r="M60" s="318">
        <v>580000</v>
      </c>
      <c r="N60" s="223">
        <f t="shared" si="1"/>
        <v>580000</v>
      </c>
    </row>
    <row r="61" spans="1:14" x14ac:dyDescent="0.25">
      <c r="A61" s="225">
        <v>39203</v>
      </c>
      <c r="B61" s="165">
        <v>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318">
        <v>155000</v>
      </c>
      <c r="N61" s="223">
        <f t="shared" si="1"/>
        <v>155000</v>
      </c>
    </row>
    <row r="62" spans="1:14" x14ac:dyDescent="0.25">
      <c r="A62" s="225">
        <v>39234</v>
      </c>
      <c r="B62" s="165">
        <v>0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165">
        <v>0</v>
      </c>
      <c r="M62" s="318">
        <v>185000</v>
      </c>
      <c r="N62" s="223">
        <f t="shared" si="1"/>
        <v>185000</v>
      </c>
    </row>
    <row r="63" spans="1:14" x14ac:dyDescent="0.25">
      <c r="A63" s="225">
        <v>39264</v>
      </c>
      <c r="B63" s="165">
        <v>0</v>
      </c>
      <c r="C63" s="165"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v>0</v>
      </c>
      <c r="I63" s="165">
        <v>0</v>
      </c>
      <c r="J63" s="165">
        <v>0</v>
      </c>
      <c r="K63" s="165">
        <v>0</v>
      </c>
      <c r="L63" s="165">
        <v>0</v>
      </c>
      <c r="M63" s="318">
        <v>150000</v>
      </c>
      <c r="N63" s="223">
        <f>SUM(B63:M63)</f>
        <v>150000</v>
      </c>
    </row>
    <row r="64" spans="1:14" x14ac:dyDescent="0.25">
      <c r="A64" s="225">
        <v>39326</v>
      </c>
      <c r="B64" s="165">
        <v>0</v>
      </c>
      <c r="C64" s="165">
        <v>0</v>
      </c>
      <c r="D64" s="165">
        <v>0</v>
      </c>
      <c r="E64" s="165">
        <v>0</v>
      </c>
      <c r="F64" s="165">
        <v>0</v>
      </c>
      <c r="G64" s="165">
        <v>0</v>
      </c>
      <c r="H64" s="165">
        <v>0</v>
      </c>
      <c r="I64" s="165">
        <v>0</v>
      </c>
      <c r="J64" s="165">
        <v>0</v>
      </c>
      <c r="K64" s="165">
        <v>0</v>
      </c>
      <c r="L64" s="165">
        <v>0</v>
      </c>
      <c r="M64" s="318">
        <v>105000</v>
      </c>
      <c r="N64" s="223">
        <f t="shared" si="1"/>
        <v>105000</v>
      </c>
    </row>
    <row r="65" spans="1:14" x14ac:dyDescent="0.25">
      <c r="A65" s="225">
        <v>39356</v>
      </c>
      <c r="B65" s="165">
        <v>0</v>
      </c>
      <c r="C65" s="165">
        <v>0</v>
      </c>
      <c r="D65" s="165">
        <v>0</v>
      </c>
      <c r="E65" s="165">
        <v>0</v>
      </c>
      <c r="F65" s="165">
        <v>0</v>
      </c>
      <c r="G65" s="165">
        <v>0</v>
      </c>
      <c r="H65" s="165">
        <v>0</v>
      </c>
      <c r="I65" s="165">
        <v>0</v>
      </c>
      <c r="J65" s="165">
        <v>0</v>
      </c>
      <c r="K65" s="165">
        <v>0</v>
      </c>
      <c r="L65" s="165">
        <v>0</v>
      </c>
      <c r="M65" s="318">
        <v>200000</v>
      </c>
      <c r="N65" s="223">
        <f t="shared" si="1"/>
        <v>200000</v>
      </c>
    </row>
    <row r="66" spans="1:14" x14ac:dyDescent="0.25">
      <c r="A66" s="225">
        <v>39387</v>
      </c>
      <c r="B66" s="165">
        <v>0</v>
      </c>
      <c r="C66" s="165">
        <v>0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5">
        <v>0</v>
      </c>
      <c r="J66" s="165">
        <v>0</v>
      </c>
      <c r="K66" s="165">
        <v>0</v>
      </c>
      <c r="L66" s="165">
        <v>0</v>
      </c>
      <c r="M66" s="318">
        <v>160000</v>
      </c>
      <c r="N66" s="223">
        <f t="shared" si="1"/>
        <v>160000</v>
      </c>
    </row>
    <row r="67" spans="1:14" x14ac:dyDescent="0.25">
      <c r="A67" s="225">
        <v>39417</v>
      </c>
      <c r="B67" s="165">
        <v>0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5">
        <v>0</v>
      </c>
      <c r="J67" s="165">
        <v>0</v>
      </c>
      <c r="K67" s="165">
        <v>0</v>
      </c>
      <c r="L67" s="165">
        <v>0</v>
      </c>
      <c r="M67" s="318">
        <v>90000</v>
      </c>
      <c r="N67" s="223">
        <f t="shared" si="1"/>
        <v>90000</v>
      </c>
    </row>
    <row r="68" spans="1:14" x14ac:dyDescent="0.25">
      <c r="A68" s="225">
        <v>39448</v>
      </c>
      <c r="B68" s="165">
        <v>0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5">
        <v>0</v>
      </c>
      <c r="I68" s="165">
        <v>0</v>
      </c>
      <c r="J68" s="165">
        <v>0</v>
      </c>
      <c r="K68" s="165">
        <v>0</v>
      </c>
      <c r="L68" s="165">
        <v>0</v>
      </c>
      <c r="M68" s="318">
        <v>215000</v>
      </c>
      <c r="N68" s="223">
        <f t="shared" si="1"/>
        <v>215000</v>
      </c>
    </row>
    <row r="69" spans="1:14" x14ac:dyDescent="0.25">
      <c r="A69" s="225">
        <v>39479</v>
      </c>
      <c r="B69" s="165">
        <v>0</v>
      </c>
      <c r="C69" s="165">
        <v>0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5">
        <v>0</v>
      </c>
      <c r="J69" s="165">
        <v>0</v>
      </c>
      <c r="K69" s="165">
        <v>0</v>
      </c>
      <c r="L69" s="165">
        <v>0</v>
      </c>
      <c r="M69" s="318">
        <v>165000</v>
      </c>
      <c r="N69" s="223">
        <f t="shared" si="1"/>
        <v>165000</v>
      </c>
    </row>
    <row r="70" spans="1:14" x14ac:dyDescent="0.25">
      <c r="A70" s="225">
        <v>39508</v>
      </c>
      <c r="B70" s="165">
        <v>0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5">
        <v>0</v>
      </c>
      <c r="J70" s="165">
        <v>0</v>
      </c>
      <c r="K70" s="165">
        <v>0</v>
      </c>
      <c r="L70" s="165">
        <v>0</v>
      </c>
      <c r="M70" s="318">
        <v>65000</v>
      </c>
      <c r="N70" s="223">
        <f t="shared" si="1"/>
        <v>65000</v>
      </c>
    </row>
    <row r="71" spans="1:14" x14ac:dyDescent="0.25">
      <c r="A71" s="225">
        <v>39539</v>
      </c>
      <c r="B71" s="165">
        <v>0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5">
        <v>0</v>
      </c>
      <c r="J71" s="165">
        <v>0</v>
      </c>
      <c r="K71" s="165">
        <v>0</v>
      </c>
      <c r="L71" s="165">
        <v>0</v>
      </c>
      <c r="M71" s="318">
        <v>95000</v>
      </c>
      <c r="N71" s="223">
        <f t="shared" si="1"/>
        <v>95000</v>
      </c>
    </row>
    <row r="72" spans="1:14" x14ac:dyDescent="0.25">
      <c r="A72" s="225">
        <v>39569</v>
      </c>
      <c r="B72" s="165">
        <v>0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5">
        <v>0</v>
      </c>
      <c r="J72" s="165">
        <v>0</v>
      </c>
      <c r="K72" s="165">
        <v>0</v>
      </c>
      <c r="L72" s="165">
        <v>0</v>
      </c>
      <c r="M72" s="223">
        <v>0</v>
      </c>
      <c r="N72" s="223">
        <f t="shared" si="1"/>
        <v>0</v>
      </c>
    </row>
    <row r="73" spans="1:14" x14ac:dyDescent="0.25">
      <c r="A73" s="225">
        <v>39600</v>
      </c>
      <c r="B73" s="165">
        <v>0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5">
        <v>0</v>
      </c>
      <c r="J73" s="165">
        <v>0</v>
      </c>
      <c r="K73" s="165">
        <v>0</v>
      </c>
      <c r="L73" s="165">
        <v>0</v>
      </c>
      <c r="M73" s="318">
        <v>240000</v>
      </c>
      <c r="N73" s="223">
        <f t="shared" si="1"/>
        <v>240000</v>
      </c>
    </row>
    <row r="74" spans="1:14" x14ac:dyDescent="0.25">
      <c r="A74" s="225">
        <v>39630</v>
      </c>
      <c r="B74" s="165">
        <v>0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5">
        <v>0</v>
      </c>
      <c r="J74" s="165">
        <v>0</v>
      </c>
      <c r="K74" s="165">
        <v>0</v>
      </c>
      <c r="L74" s="165">
        <v>0</v>
      </c>
      <c r="M74" s="318">
        <v>145000</v>
      </c>
      <c r="N74" s="223">
        <f t="shared" si="1"/>
        <v>145000</v>
      </c>
    </row>
    <row r="75" spans="1:14" x14ac:dyDescent="0.25">
      <c r="A75" s="225">
        <v>39661</v>
      </c>
      <c r="B75" s="165">
        <v>0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5">
        <v>0</v>
      </c>
      <c r="J75" s="165">
        <v>0</v>
      </c>
      <c r="K75" s="165">
        <v>0</v>
      </c>
      <c r="L75" s="165">
        <v>0</v>
      </c>
      <c r="M75" s="223">
        <v>0</v>
      </c>
      <c r="N75" s="223">
        <f t="shared" si="1"/>
        <v>0</v>
      </c>
    </row>
    <row r="76" spans="1:14" x14ac:dyDescent="0.25">
      <c r="A76" s="225">
        <v>39692</v>
      </c>
      <c r="B76" s="165">
        <v>0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165">
        <v>0</v>
      </c>
      <c r="M76" s="223">
        <v>165000</v>
      </c>
      <c r="N76" s="223">
        <f t="shared" si="1"/>
        <v>165000</v>
      </c>
    </row>
    <row r="77" spans="1:14" x14ac:dyDescent="0.25">
      <c r="A77" s="225">
        <v>39722</v>
      </c>
      <c r="B77" s="165">
        <v>0</v>
      </c>
      <c r="C77" s="165">
        <v>0</v>
      </c>
      <c r="D77" s="165">
        <v>0</v>
      </c>
      <c r="E77" s="165">
        <v>0</v>
      </c>
      <c r="F77" s="165">
        <v>0</v>
      </c>
      <c r="G77" s="165">
        <v>0</v>
      </c>
      <c r="H77" s="165">
        <v>0</v>
      </c>
      <c r="I77" s="165">
        <v>0</v>
      </c>
      <c r="J77" s="165">
        <v>0</v>
      </c>
      <c r="K77" s="165">
        <v>0</v>
      </c>
      <c r="L77" s="165">
        <v>0</v>
      </c>
      <c r="M77" s="223">
        <v>100000</v>
      </c>
      <c r="N77" s="223">
        <f t="shared" si="1"/>
        <v>100000</v>
      </c>
    </row>
    <row r="78" spans="1:14" x14ac:dyDescent="0.25">
      <c r="A78" s="225">
        <v>39753</v>
      </c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223">
        <v>135000</v>
      </c>
      <c r="N78" s="223">
        <f t="shared" si="1"/>
        <v>135000</v>
      </c>
    </row>
    <row r="79" spans="1:14" x14ac:dyDescent="0.25">
      <c r="A79" s="225">
        <v>39783</v>
      </c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223">
        <v>125000</v>
      </c>
      <c r="N79" s="223">
        <f t="shared" si="1"/>
        <v>125000</v>
      </c>
    </row>
    <row r="80" spans="1:14" x14ac:dyDescent="0.25">
      <c r="A80" s="225">
        <v>39814</v>
      </c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223">
        <v>90000</v>
      </c>
      <c r="N80" s="223">
        <f t="shared" si="1"/>
        <v>90000</v>
      </c>
    </row>
    <row r="81" spans="1:14" x14ac:dyDescent="0.25">
      <c r="A81" s="225">
        <v>39845</v>
      </c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223">
        <v>65000</v>
      </c>
      <c r="N81" s="223">
        <f t="shared" si="1"/>
        <v>65000</v>
      </c>
    </row>
    <row r="82" spans="1:14" x14ac:dyDescent="0.25">
      <c r="A82" s="225">
        <v>39873</v>
      </c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223">
        <v>390000</v>
      </c>
      <c r="N82" s="223">
        <f t="shared" si="1"/>
        <v>390000</v>
      </c>
    </row>
    <row r="83" spans="1:14" x14ac:dyDescent="0.25">
      <c r="A83" s="225">
        <v>39904</v>
      </c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223">
        <v>200000</v>
      </c>
      <c r="N83" s="223">
        <f t="shared" si="1"/>
        <v>200000</v>
      </c>
    </row>
    <row r="84" spans="1:14" x14ac:dyDescent="0.25">
      <c r="A84" s="225">
        <v>39934</v>
      </c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223">
        <v>235000</v>
      </c>
      <c r="N84" s="223">
        <f t="shared" si="1"/>
        <v>235000</v>
      </c>
    </row>
    <row r="85" spans="1:14" x14ac:dyDescent="0.25">
      <c r="A85" s="225">
        <v>39965</v>
      </c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223">
        <v>285000</v>
      </c>
      <c r="N85" s="223">
        <f t="shared" si="1"/>
        <v>285000</v>
      </c>
    </row>
    <row r="86" spans="1:14" x14ac:dyDescent="0.25">
      <c r="A86" s="225">
        <v>39995</v>
      </c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223"/>
      <c r="N86" s="223">
        <f t="shared" si="1"/>
        <v>0</v>
      </c>
    </row>
    <row r="87" spans="1:14" x14ac:dyDescent="0.25">
      <c r="A87" s="225">
        <v>40026</v>
      </c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223">
        <v>0</v>
      </c>
      <c r="N87" s="223">
        <f t="shared" si="1"/>
        <v>0</v>
      </c>
    </row>
    <row r="88" spans="1:14" x14ac:dyDescent="0.25">
      <c r="A88" s="225">
        <v>40057</v>
      </c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223">
        <v>370000</v>
      </c>
      <c r="N88" s="223">
        <f t="shared" si="1"/>
        <v>370000</v>
      </c>
    </row>
    <row r="89" spans="1:14" x14ac:dyDescent="0.25">
      <c r="A89" s="225">
        <v>40087</v>
      </c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223">
        <v>0</v>
      </c>
      <c r="N89" s="223">
        <f t="shared" si="1"/>
        <v>0</v>
      </c>
    </row>
    <row r="90" spans="1:14" x14ac:dyDescent="0.25">
      <c r="A90" s="225">
        <v>40118</v>
      </c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223">
        <v>70000</v>
      </c>
      <c r="N90" s="223">
        <f t="shared" si="1"/>
        <v>70000</v>
      </c>
    </row>
    <row r="91" spans="1:14" x14ac:dyDescent="0.25">
      <c r="A91" s="225">
        <v>40148</v>
      </c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223">
        <v>135000</v>
      </c>
      <c r="N91" s="223">
        <f t="shared" si="1"/>
        <v>135000</v>
      </c>
    </row>
    <row r="92" spans="1:14" x14ac:dyDescent="0.25">
      <c r="A92" s="225">
        <v>40179</v>
      </c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223">
        <v>230000</v>
      </c>
      <c r="N92" s="223">
        <f t="shared" si="1"/>
        <v>230000</v>
      </c>
    </row>
    <row r="93" spans="1:14" x14ac:dyDescent="0.25">
      <c r="A93" s="225">
        <v>40210</v>
      </c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223">
        <v>90000</v>
      </c>
      <c r="N93" s="223">
        <f t="shared" si="1"/>
        <v>90000</v>
      </c>
    </row>
    <row r="94" spans="1:14" x14ac:dyDescent="0.25">
      <c r="A94" s="225">
        <v>40238</v>
      </c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>
        <v>0</v>
      </c>
      <c r="M94" s="223">
        <v>230000</v>
      </c>
      <c r="N94" s="223">
        <f t="shared" si="1"/>
        <v>230000</v>
      </c>
    </row>
    <row r="95" spans="1:14" x14ac:dyDescent="0.25">
      <c r="A95" s="225">
        <v>40269</v>
      </c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223">
        <v>150000</v>
      </c>
      <c r="N95" s="223">
        <f t="shared" si="1"/>
        <v>150000</v>
      </c>
    </row>
    <row r="96" spans="1:14" x14ac:dyDescent="0.25">
      <c r="A96" s="225">
        <v>40299</v>
      </c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223">
        <v>30000</v>
      </c>
      <c r="N96" s="223">
        <f t="shared" si="1"/>
        <v>30000</v>
      </c>
    </row>
    <row r="97" spans="1:14" x14ac:dyDescent="0.25">
      <c r="A97" s="225">
        <v>40330</v>
      </c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223">
        <v>175000</v>
      </c>
      <c r="N97" s="223">
        <f t="shared" si="1"/>
        <v>175000</v>
      </c>
    </row>
    <row r="98" spans="1:14" x14ac:dyDescent="0.25">
      <c r="A98" s="225">
        <v>40360</v>
      </c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223">
        <v>130000</v>
      </c>
      <c r="N98" s="223">
        <f t="shared" si="1"/>
        <v>130000</v>
      </c>
    </row>
    <row r="99" spans="1:14" x14ac:dyDescent="0.25">
      <c r="A99" s="225">
        <v>40391</v>
      </c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223">
        <v>50000</v>
      </c>
      <c r="N99" s="223">
        <f t="shared" si="1"/>
        <v>50000</v>
      </c>
    </row>
    <row r="100" spans="1:14" x14ac:dyDescent="0.25">
      <c r="A100" s="225">
        <v>40422</v>
      </c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318">
        <v>55000</v>
      </c>
      <c r="N100" s="223">
        <f t="shared" si="1"/>
        <v>55000</v>
      </c>
    </row>
    <row r="101" spans="1:14" x14ac:dyDescent="0.25">
      <c r="A101" s="225">
        <v>40483</v>
      </c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318">
        <v>160000</v>
      </c>
      <c r="N101" s="223">
        <f t="shared" si="1"/>
        <v>160000</v>
      </c>
    </row>
    <row r="102" spans="1:14" x14ac:dyDescent="0.25">
      <c r="A102" s="225">
        <v>40513</v>
      </c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318">
        <v>230000</v>
      </c>
      <c r="N102" s="223">
        <f t="shared" si="1"/>
        <v>230000</v>
      </c>
    </row>
    <row r="103" spans="1:14" x14ac:dyDescent="0.25">
      <c r="A103" s="225">
        <v>40544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318">
        <v>185000</v>
      </c>
      <c r="N103" s="223">
        <f t="shared" si="1"/>
        <v>185000</v>
      </c>
    </row>
    <row r="104" spans="1:14" x14ac:dyDescent="0.25">
      <c r="A104" s="225">
        <v>40575</v>
      </c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318">
        <v>40000</v>
      </c>
      <c r="N104" s="223">
        <f t="shared" si="1"/>
        <v>40000</v>
      </c>
    </row>
    <row r="105" spans="1:14" x14ac:dyDescent="0.25">
      <c r="A105" s="225">
        <v>40603</v>
      </c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318">
        <v>115000</v>
      </c>
      <c r="N105" s="223">
        <f t="shared" si="1"/>
        <v>115000</v>
      </c>
    </row>
    <row r="106" spans="1:14" x14ac:dyDescent="0.25">
      <c r="A106" s="225">
        <v>40634</v>
      </c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318">
        <v>50000</v>
      </c>
      <c r="N106" s="223">
        <f t="shared" si="1"/>
        <v>50000</v>
      </c>
    </row>
    <row r="107" spans="1:14" x14ac:dyDescent="0.25">
      <c r="A107" s="225">
        <v>40664</v>
      </c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318">
        <v>65000</v>
      </c>
      <c r="N107" s="223">
        <f t="shared" si="1"/>
        <v>65000</v>
      </c>
    </row>
    <row r="108" spans="1:14" x14ac:dyDescent="0.25">
      <c r="A108" s="225">
        <v>40695</v>
      </c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318">
        <v>125000</v>
      </c>
      <c r="N108" s="223">
        <f t="shared" si="1"/>
        <v>125000</v>
      </c>
    </row>
    <row r="109" spans="1:14" x14ac:dyDescent="0.25">
      <c r="A109" s="225">
        <v>40725</v>
      </c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318">
        <v>45000</v>
      </c>
      <c r="N109" s="223">
        <f t="shared" si="1"/>
        <v>45000</v>
      </c>
    </row>
    <row r="110" spans="1:14" x14ac:dyDescent="0.25">
      <c r="A110" s="225">
        <v>40787</v>
      </c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318">
        <v>70000</v>
      </c>
      <c r="N110" s="223">
        <f t="shared" si="1"/>
        <v>70000</v>
      </c>
    </row>
    <row r="111" spans="1:14" x14ac:dyDescent="0.25">
      <c r="A111" s="225">
        <v>40817</v>
      </c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318">
        <v>165000</v>
      </c>
      <c r="N111" s="223">
        <f t="shared" si="1"/>
        <v>165000</v>
      </c>
    </row>
    <row r="112" spans="1:14" x14ac:dyDescent="0.25">
      <c r="A112" s="225">
        <v>40848</v>
      </c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318">
        <v>95000</v>
      </c>
      <c r="N112" s="223">
        <f t="shared" si="1"/>
        <v>95000</v>
      </c>
    </row>
    <row r="113" spans="1:16" x14ac:dyDescent="0.25">
      <c r="A113" s="225">
        <v>40878</v>
      </c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318">
        <v>145000</v>
      </c>
      <c r="N113" s="223">
        <f t="shared" si="1"/>
        <v>145000</v>
      </c>
    </row>
    <row r="114" spans="1:16" x14ac:dyDescent="0.25">
      <c r="A114" s="225">
        <v>41000</v>
      </c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318">
        <v>105000</v>
      </c>
      <c r="N114" s="223">
        <f t="shared" ref="N114:N124" si="2">SUM(B114:M114)</f>
        <v>105000</v>
      </c>
    </row>
    <row r="115" spans="1:16" x14ac:dyDescent="0.25">
      <c r="A115" s="225">
        <v>41030</v>
      </c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318">
        <v>60000</v>
      </c>
      <c r="N115" s="223">
        <f t="shared" si="2"/>
        <v>60000</v>
      </c>
    </row>
    <row r="116" spans="1:16" x14ac:dyDescent="0.25">
      <c r="A116" s="225">
        <v>41061</v>
      </c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318">
        <v>200000</v>
      </c>
      <c r="N116" s="223">
        <f t="shared" si="2"/>
        <v>200000</v>
      </c>
    </row>
    <row r="117" spans="1:16" x14ac:dyDescent="0.25">
      <c r="A117" s="225">
        <v>41122</v>
      </c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318">
        <v>70000</v>
      </c>
      <c r="N117" s="223">
        <f t="shared" si="2"/>
        <v>70000</v>
      </c>
    </row>
    <row r="118" spans="1:16" x14ac:dyDescent="0.25">
      <c r="A118" s="225">
        <v>41153</v>
      </c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318">
        <v>100000</v>
      </c>
      <c r="N118" s="223">
        <f t="shared" si="2"/>
        <v>100000</v>
      </c>
    </row>
    <row r="119" spans="1:16" x14ac:dyDescent="0.25">
      <c r="A119" s="225">
        <v>41183</v>
      </c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318">
        <v>95000</v>
      </c>
      <c r="N119" s="223">
        <f t="shared" si="2"/>
        <v>95000</v>
      </c>
    </row>
    <row r="120" spans="1:16" x14ac:dyDescent="0.25">
      <c r="A120" s="225">
        <v>41214</v>
      </c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318">
        <v>145000</v>
      </c>
      <c r="N120" s="223">
        <f t="shared" si="2"/>
        <v>145000</v>
      </c>
    </row>
    <row r="121" spans="1:16" x14ac:dyDescent="0.25">
      <c r="A121" s="225">
        <v>41244</v>
      </c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318">
        <v>60000</v>
      </c>
      <c r="N121" s="223">
        <f t="shared" si="2"/>
        <v>60000</v>
      </c>
    </row>
    <row r="122" spans="1:16" x14ac:dyDescent="0.25">
      <c r="A122" s="225">
        <v>41275</v>
      </c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318">
        <v>65000</v>
      </c>
      <c r="N122" s="223">
        <f t="shared" si="2"/>
        <v>65000</v>
      </c>
    </row>
    <row r="123" spans="1:16" x14ac:dyDescent="0.25">
      <c r="A123" s="225">
        <v>41426</v>
      </c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318">
        <v>120000</v>
      </c>
      <c r="N123" s="223">
        <f t="shared" si="2"/>
        <v>120000</v>
      </c>
    </row>
    <row r="124" spans="1:16" x14ac:dyDescent="0.25">
      <c r="A124" s="225">
        <v>41452</v>
      </c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318">
        <v>4420000</v>
      </c>
      <c r="N124" s="223">
        <f t="shared" si="2"/>
        <v>4420000</v>
      </c>
    </row>
    <row r="125" spans="1:16" ht="6.75" customHeight="1" x14ac:dyDescent="0.25">
      <c r="A125" s="225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318"/>
      <c r="N125" s="223"/>
    </row>
    <row r="126" spans="1:16" x14ac:dyDescent="0.25">
      <c r="A126" s="4" t="s">
        <v>9</v>
      </c>
      <c r="B126" s="165">
        <f>SUM(B10:B100)</f>
        <v>180000</v>
      </c>
      <c r="C126" s="165">
        <f t="shared" ref="C126:L126" si="3">SUM(C10:C100)</f>
        <v>585000</v>
      </c>
      <c r="D126" s="165">
        <f t="shared" si="3"/>
        <v>605000</v>
      </c>
      <c r="E126" s="165">
        <f t="shared" si="3"/>
        <v>630000</v>
      </c>
      <c r="F126" s="165">
        <f t="shared" si="3"/>
        <v>655000</v>
      </c>
      <c r="G126" s="165">
        <f t="shared" si="3"/>
        <v>680000</v>
      </c>
      <c r="H126" s="165">
        <f t="shared" si="3"/>
        <v>715000</v>
      </c>
      <c r="I126" s="165">
        <f t="shared" si="3"/>
        <v>745000</v>
      </c>
      <c r="J126" s="165">
        <f t="shared" si="3"/>
        <v>785000</v>
      </c>
      <c r="K126" s="165">
        <f t="shared" si="3"/>
        <v>825000</v>
      </c>
      <c r="L126" s="165">
        <f t="shared" si="3"/>
        <v>10765000</v>
      </c>
      <c r="M126" s="318">
        <f>SUM(M10:M125)</f>
        <v>21400000</v>
      </c>
      <c r="N126" s="320">
        <f>SUM(N10:N125)</f>
        <v>38570000</v>
      </c>
    </row>
    <row r="127" spans="1:16" x14ac:dyDescent="0.25">
      <c r="A127" s="4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318"/>
      <c r="N127" s="223"/>
    </row>
    <row r="128" spans="1:16" x14ac:dyDescent="0.25">
      <c r="A128" s="4" t="s">
        <v>10</v>
      </c>
      <c r="B128" s="165">
        <f t="shared" ref="B128:M128" si="4">B6-B126</f>
        <v>0</v>
      </c>
      <c r="C128" s="165">
        <f t="shared" si="4"/>
        <v>0</v>
      </c>
      <c r="D128" s="165">
        <f t="shared" si="4"/>
        <v>0</v>
      </c>
      <c r="E128" s="165">
        <f t="shared" si="4"/>
        <v>0</v>
      </c>
      <c r="F128" s="165">
        <f t="shared" si="4"/>
        <v>0</v>
      </c>
      <c r="G128" s="165">
        <f t="shared" si="4"/>
        <v>0</v>
      </c>
      <c r="H128" s="165">
        <f t="shared" si="4"/>
        <v>0</v>
      </c>
      <c r="I128" s="165">
        <f t="shared" si="4"/>
        <v>0</v>
      </c>
      <c r="J128" s="165">
        <f t="shared" si="4"/>
        <v>0</v>
      </c>
      <c r="K128" s="165">
        <f t="shared" si="4"/>
        <v>0</v>
      </c>
      <c r="L128" s="165">
        <f t="shared" si="4"/>
        <v>0</v>
      </c>
      <c r="M128" s="318">
        <f t="shared" si="4"/>
        <v>0</v>
      </c>
      <c r="N128" s="223">
        <f>N6-N126</f>
        <v>0</v>
      </c>
      <c r="O128" s="173"/>
      <c r="P128" s="173"/>
    </row>
    <row r="129" spans="1:15" x14ac:dyDescent="0.25"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223"/>
    </row>
    <row r="130" spans="1:15" x14ac:dyDescent="0.25">
      <c r="C130" s="165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66"/>
    </row>
    <row r="131" spans="1:15" x14ac:dyDescent="0.25">
      <c r="A131" s="233" t="s">
        <v>446</v>
      </c>
      <c r="C131" s="165"/>
      <c r="E131" s="258"/>
      <c r="F131" s="25"/>
      <c r="G131" s="25"/>
      <c r="H131" s="25"/>
      <c r="I131" s="25"/>
      <c r="J131" s="25"/>
      <c r="K131" s="25"/>
      <c r="L131" s="25"/>
      <c r="M131" s="25"/>
    </row>
    <row r="132" spans="1:15" x14ac:dyDescent="0.25">
      <c r="A132" s="233" t="s">
        <v>447</v>
      </c>
      <c r="C132" s="266"/>
      <c r="D132" s="23"/>
      <c r="E132" s="25"/>
      <c r="F132" s="25"/>
      <c r="G132" s="25"/>
      <c r="H132" s="25"/>
      <c r="I132" s="25"/>
      <c r="J132" s="25"/>
      <c r="K132" s="25"/>
      <c r="L132" s="25"/>
      <c r="M132" s="25"/>
    </row>
    <row r="133" spans="1:15" x14ac:dyDescent="0.25">
      <c r="A133" s="23"/>
      <c r="B133" s="252"/>
      <c r="C133" s="253"/>
      <c r="D133" s="23"/>
      <c r="E133" s="25"/>
      <c r="F133" s="25"/>
      <c r="G133" s="25"/>
      <c r="H133" s="25"/>
      <c r="I133" s="25"/>
      <c r="J133" s="25"/>
      <c r="K133" s="25"/>
      <c r="L133" s="25"/>
      <c r="M133" s="25"/>
    </row>
    <row r="134" spans="1:15" s="124" customFormat="1" x14ac:dyDescent="0.25">
      <c r="A134" s="50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</row>
    <row r="135" spans="1:15" x14ac:dyDescent="0.25">
      <c r="A135" s="23"/>
      <c r="B135" s="22"/>
      <c r="C135" s="25"/>
      <c r="D135" s="23"/>
      <c r="E135" s="25"/>
      <c r="F135" s="25"/>
      <c r="G135" s="25"/>
      <c r="H135" s="25"/>
      <c r="I135" s="25"/>
      <c r="J135" s="25"/>
      <c r="K135" s="25"/>
      <c r="L135" s="25"/>
      <c r="M135" s="25"/>
      <c r="N135" s="173"/>
    </row>
    <row r="136" spans="1:15" x14ac:dyDescent="0.25">
      <c r="A136" s="23"/>
      <c r="B136" s="35"/>
      <c r="C136" s="256"/>
      <c r="D136" s="23"/>
      <c r="E136" s="25"/>
      <c r="F136" s="25"/>
      <c r="G136" s="25"/>
      <c r="H136" s="25"/>
      <c r="I136" s="25"/>
      <c r="J136" s="25"/>
      <c r="K136" s="25"/>
      <c r="L136" s="25"/>
      <c r="M136" s="25"/>
      <c r="O136" s="173"/>
    </row>
    <row r="137" spans="1:15" x14ac:dyDescent="0.25">
      <c r="A137" s="23"/>
      <c r="B137" s="22"/>
      <c r="C137" s="257"/>
      <c r="D137" s="23"/>
      <c r="E137" s="25"/>
      <c r="F137" s="25"/>
      <c r="G137" s="25"/>
      <c r="H137" s="25"/>
      <c r="I137" s="25"/>
      <c r="J137" s="25"/>
      <c r="K137" s="25"/>
      <c r="L137" s="25"/>
      <c r="M137" s="25"/>
      <c r="O137" s="124"/>
    </row>
    <row r="138" spans="1:15" x14ac:dyDescent="0.25">
      <c r="A138" s="23"/>
      <c r="B138" s="22"/>
      <c r="C138" s="25"/>
      <c r="D138" s="23"/>
      <c r="E138" s="25"/>
      <c r="F138" s="25"/>
      <c r="G138" s="25"/>
      <c r="H138" s="25"/>
      <c r="I138" s="25"/>
      <c r="J138" s="25"/>
      <c r="K138" s="25"/>
      <c r="L138" s="25"/>
      <c r="M138" s="25"/>
    </row>
    <row r="139" spans="1:15" x14ac:dyDescent="0.25">
      <c r="A139" s="22"/>
      <c r="B139" s="44"/>
      <c r="C139" s="166"/>
      <c r="D139" s="33"/>
      <c r="E139" s="258"/>
      <c r="F139" s="258"/>
      <c r="G139" s="258"/>
      <c r="H139" s="258"/>
      <c r="I139" s="258"/>
      <c r="J139" s="258"/>
      <c r="K139" s="258"/>
      <c r="L139" s="258"/>
      <c r="M139" s="258"/>
      <c r="N139" s="166"/>
      <c r="O139" s="173"/>
    </row>
    <row r="140" spans="1:15" s="124" customFormat="1" x14ac:dyDescent="0.25">
      <c r="A140" s="50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165"/>
    </row>
    <row r="141" spans="1:15" s="124" customFormat="1" x14ac:dyDescent="0.25">
      <c r="A141" s="50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165"/>
    </row>
    <row r="142" spans="1:15" x14ac:dyDescent="0.25">
      <c r="A142" s="23"/>
      <c r="B142" s="22"/>
      <c r="C142" s="25"/>
      <c r="D142" s="23"/>
      <c r="E142" s="25"/>
      <c r="F142" s="25"/>
      <c r="G142" s="25"/>
      <c r="H142" s="25"/>
      <c r="I142" s="25"/>
      <c r="J142" s="25"/>
      <c r="K142" s="25"/>
      <c r="L142" s="25"/>
      <c r="M142" s="25"/>
    </row>
    <row r="143" spans="1:15" x14ac:dyDescent="0.25">
      <c r="A143" s="23"/>
      <c r="B143" s="247"/>
      <c r="C143" s="25"/>
      <c r="D143" s="23"/>
      <c r="E143" s="25"/>
      <c r="F143" s="25"/>
      <c r="G143" s="25"/>
      <c r="H143" s="25"/>
      <c r="I143" s="25"/>
      <c r="J143" s="25"/>
      <c r="K143" s="25"/>
      <c r="L143" s="25"/>
      <c r="M143" s="25"/>
    </row>
    <row r="144" spans="1:15" x14ac:dyDescent="0.25">
      <c r="A144" s="23"/>
      <c r="B144" s="22"/>
      <c r="C144" s="25"/>
      <c r="D144" s="23"/>
      <c r="E144" s="25"/>
      <c r="F144" s="25"/>
      <c r="G144" s="25"/>
      <c r="H144" s="25"/>
      <c r="I144" s="25"/>
      <c r="J144" s="25"/>
      <c r="K144" s="25"/>
      <c r="L144" s="25"/>
      <c r="M144" s="25"/>
    </row>
    <row r="145" spans="1:13" x14ac:dyDescent="0.25">
      <c r="A145" s="23"/>
      <c r="B145" s="22"/>
      <c r="C145" s="25"/>
      <c r="D145" s="23"/>
      <c r="E145" s="171"/>
      <c r="F145" s="171"/>
      <c r="G145" s="171"/>
      <c r="H145" s="171"/>
      <c r="I145" s="171"/>
      <c r="J145" s="171"/>
      <c r="K145" s="171"/>
      <c r="L145" s="171"/>
      <c r="M145" s="171"/>
    </row>
    <row r="146" spans="1:13" x14ac:dyDescent="0.25">
      <c r="A146" s="23"/>
      <c r="B146" s="22"/>
      <c r="C146" s="171"/>
      <c r="D146" s="23"/>
      <c r="E146" s="171"/>
      <c r="F146" s="171"/>
      <c r="G146" s="171"/>
      <c r="H146" s="171"/>
      <c r="I146" s="171"/>
      <c r="J146" s="171"/>
      <c r="K146" s="171"/>
      <c r="L146" s="171"/>
      <c r="M146" s="171"/>
    </row>
    <row r="147" spans="1:13" x14ac:dyDescent="0.25">
      <c r="A147" s="23"/>
      <c r="B147" s="22"/>
      <c r="C147" s="171"/>
      <c r="D147" s="23"/>
      <c r="E147" s="171"/>
      <c r="F147" s="171"/>
      <c r="G147" s="171"/>
      <c r="H147" s="171"/>
      <c r="I147" s="171"/>
      <c r="J147" s="171"/>
      <c r="K147" s="171"/>
      <c r="L147" s="171"/>
      <c r="M147" s="171"/>
    </row>
    <row r="148" spans="1:13" x14ac:dyDescent="0.25">
      <c r="A148" s="23"/>
      <c r="B148" s="22"/>
      <c r="C148" s="171"/>
      <c r="D148" s="23"/>
      <c r="E148" s="124"/>
      <c r="F148" s="124"/>
      <c r="G148" s="124"/>
      <c r="H148" s="124"/>
      <c r="I148" s="124"/>
      <c r="J148" s="124"/>
      <c r="K148" s="124"/>
      <c r="L148" s="124"/>
      <c r="M148" s="124"/>
    </row>
    <row r="149" spans="1:13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</row>
    <row r="150" spans="1:13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</row>
    <row r="151" spans="1:13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</row>
    <row r="152" spans="1:13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</row>
    <row r="153" spans="1:13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</row>
    <row r="154" spans="1:13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</row>
    <row r="155" spans="1:13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</row>
    <row r="156" spans="1:13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</row>
    <row r="157" spans="1:13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</row>
    <row r="158" spans="1:13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</row>
    <row r="159" spans="1:13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</row>
    <row r="160" spans="1:13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</row>
    <row r="161" spans="2:13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</row>
    <row r="162" spans="2:13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</row>
    <row r="163" spans="2:13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</row>
    <row r="164" spans="2:13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</row>
    <row r="165" spans="2:13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</row>
    <row r="166" spans="2:13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</row>
    <row r="167" spans="2:13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</row>
    <row r="168" spans="2:13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</row>
    <row r="169" spans="2:13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</row>
    <row r="170" spans="2:13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</row>
    <row r="171" spans="2:13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</row>
    <row r="172" spans="2:13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</row>
    <row r="173" spans="2:13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</row>
    <row r="174" spans="2:13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</row>
    <row r="175" spans="2:13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</row>
    <row r="176" spans="2:13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</row>
    <row r="177" spans="2:13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</row>
    <row r="178" spans="2:13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</row>
    <row r="179" spans="2:13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</row>
    <row r="180" spans="2:13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</row>
    <row r="181" spans="2:13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</row>
    <row r="182" spans="2:13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</row>
    <row r="183" spans="2:13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</row>
    <row r="184" spans="2:13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</row>
    <row r="185" spans="2:13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</row>
    <row r="186" spans="2:13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</row>
    <row r="187" spans="2:13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</row>
    <row r="188" spans="2:13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</row>
    <row r="189" spans="2:13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</row>
    <row r="190" spans="2:13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</row>
    <row r="191" spans="2:13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</row>
    <row r="192" spans="2:13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</row>
    <row r="193" spans="2:13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</row>
    <row r="194" spans="2:13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</row>
    <row r="195" spans="2:13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</row>
    <row r="196" spans="2:13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</row>
    <row r="197" spans="2:13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</row>
    <row r="198" spans="2:13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</row>
    <row r="199" spans="2:13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</row>
    <row r="200" spans="2:13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</row>
    <row r="201" spans="2:13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</row>
    <row r="202" spans="2:13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</row>
    <row r="203" spans="2:13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</row>
    <row r="204" spans="2:13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</row>
    <row r="205" spans="2:13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</row>
    <row r="206" spans="2:13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</row>
    <row r="207" spans="2:13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</row>
    <row r="208" spans="2:13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</row>
    <row r="209" spans="2:13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</row>
    <row r="210" spans="2:13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</row>
    <row r="211" spans="2:13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</row>
    <row r="212" spans="2:13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</row>
    <row r="213" spans="2:13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</row>
    <row r="214" spans="2:13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</row>
    <row r="215" spans="2:13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</row>
    <row r="216" spans="2:13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</row>
    <row r="217" spans="2:13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</row>
    <row r="218" spans="2:13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</row>
    <row r="219" spans="2:13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</row>
    <row r="220" spans="2:13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</row>
    <row r="221" spans="2:13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</row>
    <row r="222" spans="2:13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</row>
    <row r="223" spans="2:13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</row>
    <row r="224" spans="2:13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</row>
    <row r="225" spans="2:13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</row>
    <row r="226" spans="2:13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</row>
    <row r="227" spans="2:13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</row>
    <row r="228" spans="2:13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</row>
    <row r="229" spans="2:13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</row>
    <row r="230" spans="2:13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</row>
    <row r="231" spans="2:13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</row>
    <row r="232" spans="2:13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</row>
    <row r="233" spans="2:13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</row>
    <row r="234" spans="2:13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</row>
    <row r="235" spans="2:13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</row>
    <row r="236" spans="2:13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</row>
    <row r="237" spans="2:13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</row>
    <row r="238" spans="2:13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</row>
    <row r="239" spans="2:13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</row>
    <row r="240" spans="2:13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</row>
    <row r="241" spans="2:13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</row>
    <row r="242" spans="2:13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</row>
    <row r="243" spans="2:13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</row>
    <row r="244" spans="2:13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</row>
    <row r="245" spans="2:13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</row>
    <row r="246" spans="2:13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</row>
    <row r="247" spans="2:13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</row>
    <row r="248" spans="2:13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</row>
    <row r="249" spans="2:13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</row>
    <row r="250" spans="2:13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</row>
    <row r="251" spans="2:13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</row>
    <row r="252" spans="2:13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</row>
    <row r="253" spans="2:13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</row>
    <row r="254" spans="2:13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</row>
    <row r="255" spans="2:13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</row>
    <row r="256" spans="2:13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</row>
    <row r="257" spans="2:13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</row>
    <row r="258" spans="2:13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</row>
    <row r="259" spans="2:13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</row>
    <row r="260" spans="2:13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</row>
    <row r="261" spans="2:13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</row>
    <row r="262" spans="2:13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</row>
    <row r="263" spans="2:13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</row>
    <row r="264" spans="2:13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</row>
    <row r="265" spans="2:13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</row>
    <row r="266" spans="2:13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</row>
    <row r="267" spans="2:13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</row>
    <row r="268" spans="2:13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</row>
    <row r="269" spans="2:13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</row>
    <row r="270" spans="2:13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</row>
    <row r="271" spans="2:13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</row>
    <row r="272" spans="2:13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</row>
    <row r="273" spans="2:13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</row>
    <row r="274" spans="2:13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</row>
    <row r="275" spans="2:13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</row>
    <row r="276" spans="2:13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</row>
    <row r="277" spans="2:13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</row>
    <row r="278" spans="2:13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</row>
    <row r="279" spans="2:13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</row>
    <row r="280" spans="2:13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</row>
    <row r="281" spans="2:13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</row>
    <row r="282" spans="2:13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</row>
    <row r="283" spans="2:13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</row>
    <row r="284" spans="2:13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</row>
    <row r="285" spans="2:13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</row>
    <row r="286" spans="2:13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</row>
    <row r="287" spans="2:13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</row>
    <row r="288" spans="2:13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</row>
    <row r="289" spans="2:13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</row>
    <row r="290" spans="2:13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</row>
    <row r="291" spans="2:13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</row>
    <row r="292" spans="2:13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</row>
    <row r="293" spans="2:13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</row>
    <row r="294" spans="2:13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</row>
    <row r="295" spans="2:13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</row>
    <row r="296" spans="2:13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</row>
    <row r="297" spans="2:13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</row>
    <row r="298" spans="2:13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</row>
    <row r="299" spans="2:13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</row>
    <row r="300" spans="2:13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</row>
    <row r="301" spans="2:13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</row>
    <row r="302" spans="2:13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</row>
    <row r="303" spans="2:13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</row>
    <row r="304" spans="2:13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</row>
    <row r="305" spans="2:13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</row>
    <row r="306" spans="2:13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</row>
    <row r="307" spans="2:13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</row>
    <row r="308" spans="2:13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</row>
    <row r="309" spans="2:13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</row>
    <row r="310" spans="2:13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</row>
    <row r="311" spans="2:13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</row>
    <row r="312" spans="2:13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</row>
    <row r="313" spans="2:13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</row>
    <row r="314" spans="2:13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</row>
    <row r="315" spans="2:13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</row>
    <row r="316" spans="2:13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</row>
    <row r="317" spans="2:13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</row>
    <row r="318" spans="2:13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</row>
    <row r="319" spans="2:13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</row>
    <row r="320" spans="2:13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</row>
    <row r="321" spans="2:13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</row>
    <row r="322" spans="2:13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</row>
    <row r="323" spans="2:13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</row>
    <row r="324" spans="2:13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</row>
    <row r="325" spans="2:13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</row>
    <row r="326" spans="2:13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</row>
    <row r="327" spans="2:13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</row>
    <row r="328" spans="2:13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</row>
    <row r="329" spans="2:13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</row>
    <row r="330" spans="2:13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</row>
    <row r="331" spans="2:13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</row>
    <row r="332" spans="2:13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</row>
    <row r="333" spans="2:13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</row>
    <row r="334" spans="2:13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</row>
    <row r="335" spans="2:13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</row>
    <row r="336" spans="2:13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</row>
    <row r="337" spans="2:13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</row>
    <row r="338" spans="2:13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</row>
    <row r="339" spans="2:13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</row>
    <row r="340" spans="2:13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</row>
    <row r="341" spans="2:13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</row>
    <row r="342" spans="2:13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</row>
    <row r="343" spans="2:13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</row>
    <row r="344" spans="2:13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</row>
    <row r="345" spans="2:13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</row>
    <row r="346" spans="2:13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</row>
    <row r="347" spans="2:13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</row>
    <row r="348" spans="2:13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</row>
    <row r="349" spans="2:13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</row>
    <row r="350" spans="2:13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</row>
    <row r="351" spans="2:13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</row>
    <row r="352" spans="2:13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</row>
    <row r="353" spans="2:13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</row>
    <row r="354" spans="2:13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</row>
    <row r="355" spans="2:13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</row>
    <row r="356" spans="2:13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</row>
    <row r="357" spans="2:13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</row>
    <row r="358" spans="2:13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</row>
    <row r="359" spans="2:13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</row>
    <row r="360" spans="2:13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</row>
    <row r="361" spans="2:13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</row>
    <row r="362" spans="2:13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</row>
    <row r="363" spans="2:13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</row>
    <row r="364" spans="2:13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</row>
    <row r="365" spans="2:13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</row>
    <row r="366" spans="2:13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</row>
    <row r="367" spans="2:13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</row>
    <row r="368" spans="2:13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</row>
    <row r="369" spans="2:13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</row>
    <row r="370" spans="2:13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</row>
    <row r="371" spans="2:13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</row>
    <row r="372" spans="2:13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</row>
    <row r="373" spans="2:13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</row>
    <row r="374" spans="2:13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</row>
    <row r="375" spans="2:13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</row>
    <row r="376" spans="2:13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</row>
    <row r="377" spans="2:13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</row>
    <row r="378" spans="2:13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</row>
    <row r="379" spans="2:13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</row>
    <row r="380" spans="2:13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</row>
    <row r="381" spans="2:13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</row>
    <row r="382" spans="2:13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</row>
    <row r="383" spans="2:13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</row>
    <row r="384" spans="2:13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</row>
    <row r="385" spans="2:13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</row>
    <row r="386" spans="2:13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</row>
    <row r="387" spans="2:13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</row>
    <row r="388" spans="2:13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</row>
    <row r="389" spans="2:13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</row>
    <row r="390" spans="2:13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</row>
    <row r="391" spans="2:13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</row>
    <row r="392" spans="2:13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</row>
    <row r="393" spans="2:13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</row>
    <row r="394" spans="2:13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</row>
    <row r="395" spans="2:13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</row>
    <row r="396" spans="2:13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</row>
    <row r="397" spans="2:13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</row>
    <row r="398" spans="2:13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</row>
    <row r="399" spans="2:13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</row>
    <row r="400" spans="2:13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</row>
    <row r="401" spans="2:13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</row>
    <row r="402" spans="2:13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</row>
    <row r="403" spans="2:13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</row>
    <row r="404" spans="2:13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</row>
    <row r="405" spans="2:13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</row>
    <row r="406" spans="2:13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</row>
    <row r="407" spans="2:13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</row>
    <row r="408" spans="2:13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</row>
    <row r="409" spans="2:13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</row>
    <row r="410" spans="2:13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</row>
    <row r="411" spans="2:13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</row>
    <row r="412" spans="2:13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</row>
    <row r="413" spans="2:13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</row>
    <row r="414" spans="2:13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</row>
    <row r="415" spans="2:13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</row>
    <row r="416" spans="2:13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</row>
    <row r="417" spans="2:13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</row>
    <row r="418" spans="2:13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</row>
    <row r="419" spans="2:13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</row>
    <row r="420" spans="2:13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</row>
    <row r="421" spans="2:13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</row>
    <row r="422" spans="2:13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</row>
    <row r="423" spans="2:13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</row>
    <row r="424" spans="2:13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</row>
    <row r="425" spans="2:13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</row>
    <row r="426" spans="2:13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</row>
    <row r="427" spans="2:13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</row>
    <row r="428" spans="2:13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</row>
    <row r="429" spans="2:13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</row>
    <row r="430" spans="2:13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</row>
    <row r="431" spans="2:13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</row>
    <row r="432" spans="2:13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</row>
    <row r="433" spans="2:13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</row>
    <row r="434" spans="2:13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</row>
    <row r="435" spans="2:13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</row>
    <row r="436" spans="2:13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</row>
    <row r="437" spans="2:13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</row>
    <row r="438" spans="2:13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</row>
    <row r="439" spans="2:13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</row>
    <row r="440" spans="2:13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</row>
    <row r="441" spans="2:13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</row>
    <row r="442" spans="2:13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</row>
    <row r="443" spans="2:13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</row>
    <row r="444" spans="2:13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</row>
    <row r="445" spans="2:13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</row>
    <row r="446" spans="2:13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</row>
    <row r="447" spans="2:13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</row>
    <row r="448" spans="2:13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</row>
    <row r="449" spans="2:13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</row>
    <row r="450" spans="2:13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</row>
    <row r="451" spans="2:13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</row>
    <row r="452" spans="2:13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</row>
    <row r="453" spans="2:13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</row>
    <row r="454" spans="2:13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</row>
    <row r="455" spans="2:13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</row>
    <row r="456" spans="2:13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</row>
    <row r="457" spans="2:13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</row>
    <row r="458" spans="2:13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</row>
    <row r="459" spans="2:13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</row>
    <row r="460" spans="2:13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</row>
    <row r="461" spans="2:13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</row>
    <row r="462" spans="2:13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</row>
    <row r="463" spans="2:13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</row>
    <row r="464" spans="2:13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</row>
    <row r="465" spans="2:13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</row>
    <row r="466" spans="2:13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</row>
    <row r="467" spans="2:13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</row>
    <row r="468" spans="2:13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</row>
    <row r="469" spans="2:13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</row>
    <row r="470" spans="2:13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</row>
    <row r="471" spans="2:13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</row>
    <row r="472" spans="2:13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</row>
    <row r="473" spans="2:13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</row>
    <row r="474" spans="2:13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</row>
    <row r="475" spans="2:13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</row>
    <row r="476" spans="2:13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</row>
    <row r="477" spans="2:13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</row>
    <row r="478" spans="2:13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</row>
    <row r="479" spans="2:13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</row>
    <row r="480" spans="2:13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</row>
    <row r="481" spans="2:13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</row>
    <row r="482" spans="2:13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</row>
    <row r="483" spans="2:13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</row>
    <row r="484" spans="2:13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</row>
    <row r="485" spans="2:13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</row>
    <row r="486" spans="2:13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</row>
    <row r="487" spans="2:13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</row>
    <row r="488" spans="2:13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</row>
    <row r="489" spans="2:13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</row>
    <row r="490" spans="2:13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</row>
    <row r="491" spans="2:13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</row>
    <row r="492" spans="2:13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</row>
    <row r="493" spans="2:13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</row>
    <row r="494" spans="2:13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</row>
    <row r="495" spans="2:13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</row>
    <row r="496" spans="2:13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</row>
    <row r="497" spans="2:13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</row>
    <row r="498" spans="2:13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</row>
    <row r="499" spans="2:13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</row>
    <row r="500" spans="2:13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</row>
    <row r="501" spans="2:13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</row>
    <row r="502" spans="2:13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</row>
    <row r="503" spans="2:13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</row>
    <row r="504" spans="2:13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</row>
    <row r="505" spans="2:13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</row>
    <row r="506" spans="2:13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</row>
    <row r="507" spans="2:13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</row>
    <row r="508" spans="2:13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</row>
    <row r="509" spans="2:13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</row>
    <row r="510" spans="2:13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</row>
    <row r="511" spans="2:13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</row>
    <row r="512" spans="2:13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</row>
    <row r="513" spans="2:13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</row>
    <row r="514" spans="2:13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</row>
    <row r="515" spans="2:13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</row>
    <row r="516" spans="2:13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</row>
    <row r="517" spans="2:13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</row>
    <row r="518" spans="2:13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</row>
    <row r="519" spans="2:13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</row>
    <row r="520" spans="2:13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</row>
    <row r="521" spans="2:13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</row>
    <row r="522" spans="2:13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</row>
    <row r="523" spans="2:13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</row>
    <row r="524" spans="2:13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</row>
    <row r="525" spans="2:13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</row>
    <row r="526" spans="2:13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</row>
    <row r="527" spans="2:13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</row>
    <row r="528" spans="2:13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</row>
    <row r="529" spans="2:13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</row>
    <row r="530" spans="2:13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</row>
    <row r="531" spans="2:13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</row>
    <row r="532" spans="2:13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</row>
    <row r="533" spans="2:13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</row>
    <row r="534" spans="2:13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</row>
    <row r="535" spans="2:13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</row>
    <row r="536" spans="2:13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</row>
    <row r="537" spans="2:13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</row>
    <row r="538" spans="2:13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</row>
    <row r="539" spans="2:13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</row>
    <row r="540" spans="2:13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</row>
    <row r="541" spans="2:13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</row>
    <row r="542" spans="2:13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</row>
    <row r="543" spans="2:13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</row>
    <row r="544" spans="2:13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</row>
    <row r="545" spans="2:13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</row>
    <row r="546" spans="2:13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</row>
    <row r="547" spans="2:13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</row>
    <row r="548" spans="2:13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</row>
    <row r="549" spans="2:13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</row>
    <row r="550" spans="2:13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</row>
    <row r="551" spans="2:13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</row>
    <row r="552" spans="2:13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</row>
    <row r="553" spans="2:13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</row>
    <row r="554" spans="2:13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</row>
    <row r="555" spans="2:13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</row>
    <row r="556" spans="2:13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</row>
    <row r="557" spans="2:13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</row>
    <row r="558" spans="2:13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</row>
    <row r="559" spans="2:13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</row>
    <row r="560" spans="2:13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</row>
    <row r="561" spans="2:13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</row>
    <row r="562" spans="2:13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</row>
    <row r="563" spans="2:13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</row>
    <row r="564" spans="2:13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</row>
    <row r="565" spans="2:13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</row>
    <row r="566" spans="2:13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</row>
    <row r="567" spans="2:13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</row>
    <row r="568" spans="2:13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</row>
    <row r="569" spans="2:13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</row>
    <row r="570" spans="2:13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</row>
    <row r="571" spans="2:13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</row>
    <row r="572" spans="2:13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</row>
    <row r="573" spans="2:13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</row>
    <row r="574" spans="2:13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</row>
    <row r="575" spans="2:13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</row>
    <row r="576" spans="2:13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</row>
    <row r="577" spans="2:13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</row>
    <row r="578" spans="2:13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</row>
    <row r="579" spans="2:13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</row>
    <row r="580" spans="2:13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</row>
    <row r="581" spans="2:13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</row>
    <row r="582" spans="2:13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</row>
    <row r="583" spans="2:13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</row>
    <row r="584" spans="2:13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</row>
    <row r="585" spans="2:13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</row>
    <row r="586" spans="2:13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</row>
    <row r="587" spans="2:13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</row>
    <row r="588" spans="2:13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</row>
    <row r="589" spans="2:13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</row>
    <row r="590" spans="2:13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</row>
    <row r="591" spans="2:13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</row>
    <row r="592" spans="2:13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</row>
    <row r="593" spans="2:13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</row>
    <row r="594" spans="2:13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</row>
    <row r="595" spans="2:13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</row>
    <row r="596" spans="2:13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</row>
    <row r="597" spans="2:13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</row>
    <row r="598" spans="2:13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</row>
    <row r="599" spans="2:13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</row>
    <row r="600" spans="2:13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</row>
    <row r="601" spans="2:13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</row>
    <row r="602" spans="2:13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</row>
    <row r="603" spans="2:13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</row>
    <row r="604" spans="2:13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</row>
    <row r="605" spans="2:13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</row>
    <row r="606" spans="2:13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</row>
    <row r="607" spans="2:13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</row>
    <row r="608" spans="2:13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</row>
    <row r="609" spans="2:13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</row>
    <row r="610" spans="2:13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</row>
    <row r="611" spans="2:13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</row>
    <row r="612" spans="2:13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</row>
    <row r="613" spans="2:13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</row>
    <row r="614" spans="2:13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</row>
    <row r="615" spans="2:13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</row>
    <row r="616" spans="2:13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</row>
    <row r="617" spans="2:13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</row>
    <row r="618" spans="2:13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</row>
    <row r="619" spans="2:13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</row>
    <row r="620" spans="2:13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</row>
    <row r="621" spans="2:13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</row>
    <row r="622" spans="2:13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</row>
    <row r="623" spans="2:13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</row>
    <row r="624" spans="2:13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</row>
    <row r="625" spans="2:13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</row>
    <row r="626" spans="2:13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</row>
    <row r="627" spans="2:13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</row>
    <row r="628" spans="2:13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</row>
    <row r="629" spans="2:13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</row>
    <row r="630" spans="2:13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</row>
    <row r="631" spans="2:13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</row>
    <row r="632" spans="2:13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</row>
    <row r="633" spans="2:13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</row>
    <row r="634" spans="2:13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</row>
    <row r="635" spans="2:13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</row>
    <row r="636" spans="2:13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</row>
    <row r="637" spans="2:13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</row>
    <row r="638" spans="2:13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</row>
    <row r="639" spans="2:13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</row>
    <row r="640" spans="2:13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</row>
    <row r="641" spans="2:13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</row>
    <row r="642" spans="2:13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</row>
    <row r="643" spans="2:13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</row>
    <row r="644" spans="2:13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</row>
    <row r="645" spans="2:13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</row>
    <row r="646" spans="2:13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</row>
    <row r="647" spans="2:13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</row>
    <row r="648" spans="2:13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</row>
    <row r="649" spans="2:13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</row>
    <row r="650" spans="2:13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</row>
    <row r="651" spans="2:13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</row>
    <row r="652" spans="2:13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</row>
    <row r="653" spans="2:13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</row>
    <row r="654" spans="2:13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</row>
    <row r="655" spans="2:13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</row>
    <row r="656" spans="2:13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</row>
    <row r="657" spans="2:13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</row>
    <row r="658" spans="2:13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</row>
    <row r="659" spans="2:13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</row>
    <row r="660" spans="2:13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</row>
    <row r="661" spans="2:13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</row>
    <row r="662" spans="2:13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</row>
    <row r="663" spans="2:13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</row>
    <row r="664" spans="2:13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</row>
    <row r="665" spans="2:13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</row>
    <row r="666" spans="2:13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</row>
    <row r="667" spans="2:13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</row>
    <row r="668" spans="2:13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</row>
    <row r="669" spans="2:13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</row>
    <row r="670" spans="2:13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</row>
    <row r="671" spans="2:13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</row>
    <row r="672" spans="2:13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</row>
    <row r="673" spans="2:13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</row>
    <row r="674" spans="2:13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</row>
    <row r="675" spans="2:13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</row>
    <row r="676" spans="2:13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</row>
    <row r="677" spans="2:13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</row>
    <row r="678" spans="2:13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</row>
    <row r="679" spans="2:13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</row>
    <row r="680" spans="2:13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</row>
    <row r="681" spans="2:13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</row>
    <row r="682" spans="2:13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</row>
    <row r="683" spans="2:13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</row>
    <row r="684" spans="2:13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</row>
    <row r="685" spans="2:13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</row>
    <row r="686" spans="2:13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</row>
    <row r="687" spans="2:13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</row>
    <row r="688" spans="2:13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</row>
    <row r="689" spans="2:13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</row>
    <row r="690" spans="2:13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</row>
    <row r="691" spans="2:13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</row>
    <row r="692" spans="2:13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</row>
    <row r="693" spans="2:13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</row>
    <row r="694" spans="2:13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</row>
    <row r="695" spans="2:13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</row>
    <row r="696" spans="2:13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</row>
    <row r="697" spans="2:13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</row>
    <row r="698" spans="2:13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</row>
    <row r="699" spans="2:13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</row>
    <row r="700" spans="2:13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</row>
    <row r="701" spans="2:13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</row>
    <row r="702" spans="2:13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</row>
    <row r="703" spans="2:13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</row>
    <row r="704" spans="2:13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</row>
    <row r="705" spans="2:13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</row>
    <row r="706" spans="2:13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</row>
    <row r="707" spans="2:13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</row>
    <row r="708" spans="2:13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</row>
    <row r="709" spans="2:13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</row>
    <row r="710" spans="2:13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</row>
    <row r="711" spans="2:13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</row>
    <row r="712" spans="2:13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</row>
    <row r="713" spans="2:13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</row>
    <row r="714" spans="2:13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</row>
    <row r="715" spans="2:13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</row>
    <row r="716" spans="2:13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</row>
    <row r="717" spans="2:13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</row>
    <row r="718" spans="2:13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</row>
    <row r="719" spans="2:13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</row>
    <row r="720" spans="2:13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</row>
    <row r="721" spans="2:13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</row>
    <row r="722" spans="2:13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</row>
    <row r="723" spans="2:13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</row>
    <row r="724" spans="2:13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</row>
    <row r="725" spans="2:13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</row>
    <row r="726" spans="2:13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</row>
    <row r="727" spans="2:13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</row>
    <row r="728" spans="2:13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</row>
    <row r="729" spans="2:13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</row>
    <row r="730" spans="2:13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</row>
    <row r="731" spans="2:13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</row>
    <row r="732" spans="2:13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</row>
    <row r="733" spans="2:13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</row>
    <row r="734" spans="2:13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</row>
    <row r="735" spans="2:13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</row>
    <row r="736" spans="2:13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</row>
    <row r="737" spans="2:13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</row>
    <row r="738" spans="2:13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</row>
    <row r="739" spans="2:13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</row>
    <row r="740" spans="2:13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</row>
    <row r="741" spans="2:13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</row>
    <row r="742" spans="2:13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</row>
    <row r="743" spans="2:13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</row>
    <row r="744" spans="2:13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</row>
    <row r="745" spans="2:13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</row>
    <row r="746" spans="2:13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</row>
    <row r="747" spans="2:13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</row>
    <row r="748" spans="2:13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</row>
    <row r="749" spans="2:13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</row>
    <row r="750" spans="2:13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</row>
    <row r="751" spans="2:13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</row>
    <row r="752" spans="2:13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</row>
    <row r="753" spans="2:13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</row>
    <row r="754" spans="2:13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</row>
    <row r="755" spans="2:13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</row>
    <row r="756" spans="2:13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</row>
    <row r="757" spans="2:13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</row>
    <row r="758" spans="2:13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</row>
    <row r="759" spans="2:13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</row>
    <row r="760" spans="2:13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</row>
    <row r="761" spans="2:13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</row>
    <row r="762" spans="2:13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</row>
    <row r="763" spans="2:13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</row>
    <row r="764" spans="2:13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</row>
    <row r="765" spans="2:13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</row>
    <row r="766" spans="2:13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</row>
    <row r="767" spans="2:13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</row>
    <row r="768" spans="2:13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</row>
    <row r="769" spans="2:13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</row>
    <row r="770" spans="2:13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</row>
    <row r="771" spans="2:13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</row>
    <row r="772" spans="2:13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</row>
    <row r="773" spans="2:13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</row>
    <row r="774" spans="2:13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</row>
    <row r="775" spans="2:13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</row>
    <row r="776" spans="2:13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</row>
    <row r="777" spans="2:13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</row>
    <row r="778" spans="2:13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</row>
    <row r="779" spans="2:13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</row>
    <row r="780" spans="2:13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</row>
    <row r="781" spans="2:13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</row>
    <row r="782" spans="2:13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</row>
    <row r="783" spans="2:13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</row>
    <row r="784" spans="2:13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</row>
    <row r="785" spans="2:13" x14ac:dyDescent="0.25"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</row>
    <row r="786" spans="2:13" x14ac:dyDescent="0.25"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</row>
    <row r="787" spans="2:13" x14ac:dyDescent="0.25"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</row>
    <row r="788" spans="2:13" x14ac:dyDescent="0.25"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</row>
    <row r="789" spans="2:13" x14ac:dyDescent="0.25"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</row>
    <row r="790" spans="2:13" x14ac:dyDescent="0.25"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</row>
    <row r="791" spans="2:13" x14ac:dyDescent="0.25"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</row>
    <row r="792" spans="2:13" x14ac:dyDescent="0.25"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</row>
    <row r="793" spans="2:13" x14ac:dyDescent="0.25"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</row>
    <row r="794" spans="2:13" x14ac:dyDescent="0.25"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</row>
    <row r="795" spans="2:13" x14ac:dyDescent="0.25"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</row>
    <row r="796" spans="2:13" x14ac:dyDescent="0.25"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</row>
    <row r="797" spans="2:13" x14ac:dyDescent="0.25"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</row>
    <row r="798" spans="2:13" x14ac:dyDescent="0.25"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</row>
    <row r="799" spans="2:13" x14ac:dyDescent="0.25"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</row>
    <row r="800" spans="2:13" x14ac:dyDescent="0.25"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</row>
    <row r="801" spans="2:13" x14ac:dyDescent="0.25"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</row>
    <row r="802" spans="2:13" x14ac:dyDescent="0.25"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</row>
    <row r="803" spans="2:13" x14ac:dyDescent="0.25"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</row>
    <row r="804" spans="2:13" x14ac:dyDescent="0.25"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</row>
    <row r="805" spans="2:13" x14ac:dyDescent="0.25"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</row>
    <row r="806" spans="2:13" x14ac:dyDescent="0.25"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</row>
    <row r="807" spans="2:13" x14ac:dyDescent="0.25"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</row>
    <row r="808" spans="2:13" x14ac:dyDescent="0.25"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</row>
    <row r="809" spans="2:13" x14ac:dyDescent="0.25"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</row>
    <row r="810" spans="2:13" x14ac:dyDescent="0.25"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</row>
    <row r="811" spans="2:13" x14ac:dyDescent="0.25"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</row>
    <row r="812" spans="2:13" x14ac:dyDescent="0.25"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</row>
  </sheetData>
  <phoneticPr fontId="0" type="noConversion"/>
  <pageMargins left="0.5" right="0.5" top="1" bottom="1" header="0.5" footer="0.5"/>
  <pageSetup scale="62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tabColor indexed="22"/>
    <pageSetUpPr fitToPage="1"/>
  </sheetPr>
  <dimension ref="A1:AW130"/>
  <sheetViews>
    <sheetView zoomScaleNormal="100" workbookViewId="0">
      <pane xSplit="12" ySplit="4" topLeftCell="M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bestFit="1" customWidth="1"/>
    <col min="2" max="11" width="14.28515625" style="3" hidden="1" customWidth="1"/>
    <col min="12" max="12" width="16.28515625" style="3" hidden="1" customWidth="1"/>
    <col min="13" max="13" width="17.28515625" style="3" bestFit="1" customWidth="1"/>
    <col min="14" max="14" width="16.28515625" style="3" bestFit="1" customWidth="1"/>
    <col min="15" max="16384" width="9" style="3"/>
  </cols>
  <sheetData>
    <row r="1" spans="1:49" x14ac:dyDescent="0.25">
      <c r="A1" s="4" t="s">
        <v>392</v>
      </c>
      <c r="B1" s="23" t="s">
        <v>948</v>
      </c>
      <c r="C1" s="23" t="s">
        <v>948</v>
      </c>
      <c r="D1" s="23" t="s">
        <v>948</v>
      </c>
      <c r="E1" s="23" t="s">
        <v>948</v>
      </c>
      <c r="F1" s="23" t="s">
        <v>948</v>
      </c>
      <c r="G1" s="23" t="s">
        <v>948</v>
      </c>
      <c r="H1" s="23" t="s">
        <v>948</v>
      </c>
      <c r="I1" s="23" t="s">
        <v>948</v>
      </c>
      <c r="J1" s="23" t="s">
        <v>948</v>
      </c>
      <c r="K1" s="23" t="s">
        <v>948</v>
      </c>
      <c r="L1" s="23" t="s">
        <v>948</v>
      </c>
      <c r="M1" s="24" t="s">
        <v>948</v>
      </c>
    </row>
    <row r="2" spans="1:49" x14ac:dyDescent="0.25">
      <c r="A2" s="4" t="s">
        <v>385</v>
      </c>
      <c r="B2" s="22">
        <v>38322</v>
      </c>
      <c r="C2" s="22">
        <v>38687</v>
      </c>
      <c r="D2" s="22">
        <v>39052</v>
      </c>
      <c r="E2" s="22">
        <v>39417</v>
      </c>
      <c r="F2" s="22">
        <v>39783</v>
      </c>
      <c r="G2" s="22">
        <v>40148</v>
      </c>
      <c r="H2" s="22">
        <v>40513</v>
      </c>
      <c r="I2" s="22">
        <v>40513</v>
      </c>
      <c r="J2" s="22">
        <v>40878</v>
      </c>
      <c r="K2" s="22">
        <v>41244</v>
      </c>
      <c r="L2" s="22">
        <v>44531</v>
      </c>
      <c r="M2" s="12">
        <v>48914</v>
      </c>
      <c r="N2" s="251"/>
    </row>
    <row r="3" spans="1:49" x14ac:dyDescent="0.25">
      <c r="A3" s="4" t="s">
        <v>386</v>
      </c>
      <c r="B3" s="237">
        <v>2.9000000000000001E-2</v>
      </c>
      <c r="C3" s="25">
        <v>3.3000000000000002E-2</v>
      </c>
      <c r="D3" s="25">
        <v>3.5999999999999997E-2</v>
      </c>
      <c r="E3" s="25">
        <v>3.85E-2</v>
      </c>
      <c r="F3" s="25">
        <v>4.1000000000000002E-2</v>
      </c>
      <c r="G3" s="25">
        <v>4.3499999999999997E-2</v>
      </c>
      <c r="H3" s="25">
        <v>4.2999999999999997E-2</v>
      </c>
      <c r="I3" s="25">
        <v>4.4999999999999998E-2</v>
      </c>
      <c r="J3" s="25">
        <v>4.3999999999999997E-2</v>
      </c>
      <c r="K3" s="25">
        <v>4.4999999999999998E-2</v>
      </c>
      <c r="L3" s="25" t="s">
        <v>462</v>
      </c>
      <c r="M3" s="178" t="s">
        <v>463</v>
      </c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9"/>
      <c r="AU3" s="259"/>
      <c r="AV3" s="259"/>
      <c r="AW3" s="259"/>
    </row>
    <row r="4" spans="1:49" x14ac:dyDescent="0.25">
      <c r="A4" s="179" t="s">
        <v>334</v>
      </c>
      <c r="B4" s="210" t="s">
        <v>451</v>
      </c>
      <c r="C4" s="210" t="s">
        <v>466</v>
      </c>
      <c r="D4" s="210" t="s">
        <v>452</v>
      </c>
      <c r="E4" s="210" t="s">
        <v>453</v>
      </c>
      <c r="F4" s="210" t="s">
        <v>454</v>
      </c>
      <c r="G4" s="210" t="s">
        <v>455</v>
      </c>
      <c r="H4" s="210" t="s">
        <v>456</v>
      </c>
      <c r="I4" s="210" t="s">
        <v>457</v>
      </c>
      <c r="J4" s="210" t="s">
        <v>465</v>
      </c>
      <c r="K4" s="210" t="s">
        <v>458</v>
      </c>
      <c r="L4" s="210" t="s">
        <v>459</v>
      </c>
      <c r="M4" s="211" t="s">
        <v>460</v>
      </c>
      <c r="N4" s="262" t="s">
        <v>5</v>
      </c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</row>
    <row r="5" spans="1:49" x14ac:dyDescent="0.25">
      <c r="A5" s="267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318"/>
      <c r="N5" s="223"/>
    </row>
    <row r="6" spans="1:49" x14ac:dyDescent="0.25">
      <c r="A6" s="4" t="s">
        <v>461</v>
      </c>
      <c r="B6" s="269">
        <v>585000</v>
      </c>
      <c r="C6" s="269">
        <v>600000</v>
      </c>
      <c r="D6" s="269">
        <v>605000</v>
      </c>
      <c r="E6" s="269">
        <v>630000</v>
      </c>
      <c r="F6" s="269">
        <v>635000</v>
      </c>
      <c r="G6" s="269">
        <v>655000</v>
      </c>
      <c r="H6" s="269">
        <v>260000</v>
      </c>
      <c r="I6" s="269">
        <v>405000</v>
      </c>
      <c r="J6" s="269">
        <v>745000</v>
      </c>
      <c r="K6" s="269">
        <v>785000</v>
      </c>
      <c r="L6" s="269">
        <v>9600000</v>
      </c>
      <c r="M6" s="318">
        <v>22955000</v>
      </c>
      <c r="N6" s="223">
        <f>SUM(B6:M6)</f>
        <v>38460000</v>
      </c>
    </row>
    <row r="7" spans="1:49" x14ac:dyDescent="0.25">
      <c r="A7" s="4"/>
      <c r="B7" s="269"/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318"/>
      <c r="N7" s="223"/>
    </row>
    <row r="8" spans="1:49" x14ac:dyDescent="0.25">
      <c r="A8" s="4" t="s">
        <v>78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318"/>
      <c r="N8" s="223"/>
    </row>
    <row r="9" spans="1:49" x14ac:dyDescent="0.25">
      <c r="A9" s="4"/>
      <c r="B9" s="269"/>
      <c r="C9" s="269"/>
      <c r="D9" s="269"/>
      <c r="E9" s="269"/>
      <c r="F9" s="269"/>
      <c r="G9" s="269"/>
      <c r="H9" s="269"/>
      <c r="I9" s="269"/>
      <c r="J9" s="269"/>
      <c r="K9" s="269"/>
      <c r="L9" s="269"/>
      <c r="M9" s="318"/>
      <c r="N9" s="223"/>
    </row>
    <row r="10" spans="1:49" x14ac:dyDescent="0.25">
      <c r="A10" s="5">
        <v>37773</v>
      </c>
      <c r="B10" s="269">
        <v>85000</v>
      </c>
      <c r="C10" s="269">
        <v>85000</v>
      </c>
      <c r="D10" s="269">
        <v>85000</v>
      </c>
      <c r="E10" s="269">
        <v>90000</v>
      </c>
      <c r="F10" s="269">
        <v>90000</v>
      </c>
      <c r="G10" s="269">
        <v>95000</v>
      </c>
      <c r="H10" s="269">
        <v>40000</v>
      </c>
      <c r="I10" s="269">
        <v>60000</v>
      </c>
      <c r="J10" s="269">
        <v>105000</v>
      </c>
      <c r="K10" s="269">
        <v>110000</v>
      </c>
      <c r="L10" s="269">
        <v>1375000</v>
      </c>
      <c r="M10" s="318">
        <v>3285000</v>
      </c>
      <c r="N10" s="223">
        <f t="shared" ref="N10:N36" si="0">SUM(B10:M10)</f>
        <v>5505000</v>
      </c>
    </row>
    <row r="11" spans="1:49" x14ac:dyDescent="0.25">
      <c r="A11" s="5">
        <v>37803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69">
        <v>0</v>
      </c>
      <c r="I11" s="269">
        <v>0</v>
      </c>
      <c r="J11" s="269">
        <v>0</v>
      </c>
      <c r="K11" s="269">
        <v>0</v>
      </c>
      <c r="L11" s="269">
        <v>0</v>
      </c>
      <c r="M11" s="318">
        <v>0</v>
      </c>
      <c r="N11" s="223">
        <f t="shared" si="0"/>
        <v>0</v>
      </c>
    </row>
    <row r="12" spans="1:49" x14ac:dyDescent="0.25">
      <c r="A12" s="5">
        <v>37834</v>
      </c>
      <c r="B12" s="269">
        <v>0</v>
      </c>
      <c r="C12" s="269">
        <v>0</v>
      </c>
      <c r="D12" s="269">
        <v>5000</v>
      </c>
      <c r="E12" s="269">
        <v>5000</v>
      </c>
      <c r="F12" s="269">
        <v>5000</v>
      </c>
      <c r="G12" s="269">
        <v>5000</v>
      </c>
      <c r="H12" s="269">
        <v>0</v>
      </c>
      <c r="I12" s="269">
        <v>0</v>
      </c>
      <c r="J12" s="269">
        <v>5000</v>
      </c>
      <c r="K12" s="269">
        <v>5000</v>
      </c>
      <c r="L12" s="269">
        <v>175000</v>
      </c>
      <c r="M12" s="318">
        <v>0</v>
      </c>
      <c r="N12" s="223">
        <f t="shared" si="0"/>
        <v>205000</v>
      </c>
    </row>
    <row r="13" spans="1:49" x14ac:dyDescent="0.25">
      <c r="A13" s="5">
        <v>37865</v>
      </c>
      <c r="B13" s="269">
        <v>10000</v>
      </c>
      <c r="C13" s="269">
        <v>10000</v>
      </c>
      <c r="D13" s="269">
        <v>10000</v>
      </c>
      <c r="E13" s="269">
        <v>10000</v>
      </c>
      <c r="F13" s="269">
        <v>10000</v>
      </c>
      <c r="G13" s="269">
        <v>10000</v>
      </c>
      <c r="H13" s="269">
        <v>5000</v>
      </c>
      <c r="I13" s="269">
        <v>5000</v>
      </c>
      <c r="J13" s="269">
        <v>10000</v>
      </c>
      <c r="K13" s="269">
        <v>10000</v>
      </c>
      <c r="L13" s="269">
        <v>510000</v>
      </c>
      <c r="M13" s="318">
        <v>0</v>
      </c>
      <c r="N13" s="223">
        <f t="shared" si="0"/>
        <v>600000</v>
      </c>
    </row>
    <row r="14" spans="1:49" x14ac:dyDescent="0.25">
      <c r="A14" s="5">
        <v>37895</v>
      </c>
      <c r="B14" s="269">
        <v>20000</v>
      </c>
      <c r="C14" s="269">
        <v>20000</v>
      </c>
      <c r="D14" s="269">
        <v>20000</v>
      </c>
      <c r="E14" s="269">
        <v>20000</v>
      </c>
      <c r="F14" s="269">
        <v>20000</v>
      </c>
      <c r="G14" s="269">
        <v>20000</v>
      </c>
      <c r="H14" s="269">
        <v>5000</v>
      </c>
      <c r="I14" s="269">
        <v>10000</v>
      </c>
      <c r="J14" s="269">
        <v>20000</v>
      </c>
      <c r="K14" s="269">
        <v>25000</v>
      </c>
      <c r="L14" s="269">
        <v>1000000</v>
      </c>
      <c r="M14" s="318">
        <v>0</v>
      </c>
      <c r="N14" s="223">
        <f t="shared" si="0"/>
        <v>1180000</v>
      </c>
    </row>
    <row r="15" spans="1:49" x14ac:dyDescent="0.25">
      <c r="A15" s="5">
        <v>37926</v>
      </c>
      <c r="B15" s="269">
        <v>5000</v>
      </c>
      <c r="C15" s="269">
        <v>5000</v>
      </c>
      <c r="D15" s="269">
        <v>5000</v>
      </c>
      <c r="E15" s="269">
        <v>5000</v>
      </c>
      <c r="F15" s="269">
        <v>5000</v>
      </c>
      <c r="G15" s="269">
        <v>5000</v>
      </c>
      <c r="H15" s="269">
        <v>0</v>
      </c>
      <c r="I15" s="269">
        <v>5000</v>
      </c>
      <c r="J15" s="269">
        <v>5000</v>
      </c>
      <c r="K15" s="269">
        <v>5000</v>
      </c>
      <c r="L15" s="269">
        <v>275000</v>
      </c>
      <c r="M15" s="318">
        <v>0</v>
      </c>
      <c r="N15" s="223">
        <f>SUM(B15:M15)</f>
        <v>320000</v>
      </c>
    </row>
    <row r="16" spans="1:49" x14ac:dyDescent="0.25">
      <c r="A16" s="5">
        <v>37956</v>
      </c>
      <c r="B16" s="269">
        <v>5000</v>
      </c>
      <c r="C16" s="269">
        <v>5000</v>
      </c>
      <c r="D16" s="269">
        <v>5000</v>
      </c>
      <c r="E16" s="269">
        <v>5000</v>
      </c>
      <c r="F16" s="269">
        <v>10000</v>
      </c>
      <c r="G16" s="269">
        <v>10000</v>
      </c>
      <c r="H16" s="269">
        <v>5000</v>
      </c>
      <c r="I16" s="269">
        <v>5000</v>
      </c>
      <c r="J16" s="269">
        <v>10000</v>
      </c>
      <c r="K16" s="269">
        <v>10000</v>
      </c>
      <c r="L16" s="269">
        <v>390000</v>
      </c>
      <c r="M16" s="318">
        <v>0</v>
      </c>
      <c r="N16" s="223">
        <f t="shared" si="0"/>
        <v>460000</v>
      </c>
    </row>
    <row r="17" spans="1:14" x14ac:dyDescent="0.25">
      <c r="A17" s="5">
        <v>37987</v>
      </c>
      <c r="B17" s="269">
        <v>5000</v>
      </c>
      <c r="C17" s="269">
        <v>5000</v>
      </c>
      <c r="D17" s="269">
        <v>5000</v>
      </c>
      <c r="E17" s="269">
        <v>5000</v>
      </c>
      <c r="F17" s="269">
        <v>5000</v>
      </c>
      <c r="G17" s="269">
        <v>5000</v>
      </c>
      <c r="H17" s="269">
        <v>0</v>
      </c>
      <c r="I17" s="269">
        <v>5000</v>
      </c>
      <c r="J17" s="269">
        <v>5000</v>
      </c>
      <c r="K17" s="269">
        <v>10000</v>
      </c>
      <c r="L17" s="269">
        <v>275000</v>
      </c>
      <c r="M17" s="318">
        <v>0</v>
      </c>
      <c r="N17" s="223">
        <f t="shared" si="0"/>
        <v>325000</v>
      </c>
    </row>
    <row r="18" spans="1:14" x14ac:dyDescent="0.25">
      <c r="A18" s="5">
        <v>38018</v>
      </c>
      <c r="B18" s="269">
        <v>15000</v>
      </c>
      <c r="C18" s="269">
        <v>15000</v>
      </c>
      <c r="D18" s="269">
        <v>15000</v>
      </c>
      <c r="E18" s="269">
        <v>20000</v>
      </c>
      <c r="F18" s="269">
        <v>20000</v>
      </c>
      <c r="G18" s="269">
        <v>20000</v>
      </c>
      <c r="H18" s="269">
        <v>5000</v>
      </c>
      <c r="I18" s="269">
        <v>10000</v>
      </c>
      <c r="J18" s="269">
        <v>20000</v>
      </c>
      <c r="K18" s="269">
        <v>20000</v>
      </c>
      <c r="L18" s="269">
        <v>900000</v>
      </c>
      <c r="M18" s="318">
        <v>0</v>
      </c>
      <c r="N18" s="223">
        <f t="shared" si="0"/>
        <v>1060000</v>
      </c>
    </row>
    <row r="19" spans="1:14" x14ac:dyDescent="0.25">
      <c r="A19" s="5">
        <v>38047</v>
      </c>
      <c r="B19" s="269">
        <v>5000</v>
      </c>
      <c r="C19" s="269">
        <v>5000</v>
      </c>
      <c r="D19" s="269">
        <v>5000</v>
      </c>
      <c r="E19" s="269">
        <v>5000</v>
      </c>
      <c r="F19" s="269">
        <v>5000</v>
      </c>
      <c r="G19" s="269">
        <v>5000</v>
      </c>
      <c r="H19" s="269">
        <v>5000</v>
      </c>
      <c r="I19" s="269">
        <v>5000</v>
      </c>
      <c r="J19" s="269">
        <v>5000</v>
      </c>
      <c r="K19" s="269">
        <v>5000</v>
      </c>
      <c r="L19" s="269">
        <v>290000</v>
      </c>
      <c r="M19" s="318">
        <v>0</v>
      </c>
      <c r="N19" s="223">
        <f t="shared" si="0"/>
        <v>340000</v>
      </c>
    </row>
    <row r="20" spans="1:14" x14ac:dyDescent="0.25">
      <c r="A20" s="5">
        <v>38078</v>
      </c>
      <c r="B20" s="269">
        <v>5000</v>
      </c>
      <c r="C20" s="269">
        <v>5000</v>
      </c>
      <c r="D20" s="269">
        <v>5000</v>
      </c>
      <c r="E20" s="269">
        <v>5000</v>
      </c>
      <c r="F20" s="269">
        <v>10000</v>
      </c>
      <c r="G20" s="269">
        <v>10000</v>
      </c>
      <c r="H20" s="269">
        <v>5000</v>
      </c>
      <c r="I20" s="269">
        <v>5000</v>
      </c>
      <c r="J20" s="269">
        <v>10000</v>
      </c>
      <c r="K20" s="269">
        <v>10000</v>
      </c>
      <c r="L20" s="269">
        <v>405000</v>
      </c>
      <c r="M20" s="318">
        <v>0</v>
      </c>
      <c r="N20" s="223">
        <f t="shared" si="0"/>
        <v>475000</v>
      </c>
    </row>
    <row r="21" spans="1:14" x14ac:dyDescent="0.25">
      <c r="A21" s="5">
        <v>38108</v>
      </c>
      <c r="B21" s="269">
        <v>5000</v>
      </c>
      <c r="C21" s="269">
        <v>10000</v>
      </c>
      <c r="D21" s="269">
        <v>10000</v>
      </c>
      <c r="E21" s="269">
        <v>10000</v>
      </c>
      <c r="F21" s="269">
        <v>10000</v>
      </c>
      <c r="G21" s="269">
        <v>10000</v>
      </c>
      <c r="H21" s="269">
        <v>5000</v>
      </c>
      <c r="I21" s="269">
        <v>5000</v>
      </c>
      <c r="J21" s="269">
        <v>10000</v>
      </c>
      <c r="K21" s="269">
        <v>10000</v>
      </c>
      <c r="L21" s="269">
        <v>480000</v>
      </c>
      <c r="M21" s="318">
        <v>0</v>
      </c>
      <c r="N21" s="223">
        <f t="shared" si="0"/>
        <v>565000</v>
      </c>
    </row>
    <row r="22" spans="1:14" x14ac:dyDescent="0.25">
      <c r="A22" s="5">
        <v>38139</v>
      </c>
      <c r="B22" s="269">
        <v>10000</v>
      </c>
      <c r="C22" s="269">
        <v>10000</v>
      </c>
      <c r="D22" s="269">
        <v>10000</v>
      </c>
      <c r="E22" s="269">
        <v>15000</v>
      </c>
      <c r="F22" s="269">
        <v>10000</v>
      </c>
      <c r="G22" s="269">
        <v>15000</v>
      </c>
      <c r="H22" s="269">
        <v>5000</v>
      </c>
      <c r="I22" s="269">
        <v>10000</v>
      </c>
      <c r="J22" s="269">
        <v>15000</v>
      </c>
      <c r="K22" s="269">
        <v>15000</v>
      </c>
      <c r="L22" s="269">
        <v>655000</v>
      </c>
      <c r="M22" s="318">
        <v>0</v>
      </c>
      <c r="N22" s="223">
        <f>SUM(B22:M22)</f>
        <v>770000</v>
      </c>
    </row>
    <row r="23" spans="1:14" x14ac:dyDescent="0.25">
      <c r="A23" s="5">
        <v>38169</v>
      </c>
      <c r="B23" s="269">
        <v>15000</v>
      </c>
      <c r="C23" s="269">
        <v>15000</v>
      </c>
      <c r="D23" s="269">
        <v>15000</v>
      </c>
      <c r="E23" s="269">
        <v>20000</v>
      </c>
      <c r="F23" s="269">
        <v>20000</v>
      </c>
      <c r="G23" s="269">
        <v>20000</v>
      </c>
      <c r="H23" s="269">
        <v>10000</v>
      </c>
      <c r="I23" s="269">
        <v>10000</v>
      </c>
      <c r="J23" s="269">
        <v>20000</v>
      </c>
      <c r="K23" s="269">
        <v>20000</v>
      </c>
      <c r="L23" s="269">
        <v>900000</v>
      </c>
      <c r="M23" s="318">
        <v>0</v>
      </c>
      <c r="N23" s="223">
        <f>SUM(B23:M23)</f>
        <v>1065000</v>
      </c>
    </row>
    <row r="24" spans="1:14" x14ac:dyDescent="0.25">
      <c r="A24" s="5">
        <v>38200</v>
      </c>
      <c r="B24" s="269">
        <v>5000</v>
      </c>
      <c r="C24" s="269">
        <v>5000</v>
      </c>
      <c r="D24" s="269">
        <v>5000</v>
      </c>
      <c r="E24" s="269">
        <v>5000</v>
      </c>
      <c r="F24" s="269">
        <v>5000</v>
      </c>
      <c r="G24" s="269">
        <v>5000</v>
      </c>
      <c r="H24" s="269">
        <v>0</v>
      </c>
      <c r="I24" s="269">
        <v>0</v>
      </c>
      <c r="J24" s="269">
        <v>5000</v>
      </c>
      <c r="K24" s="269">
        <v>5000</v>
      </c>
      <c r="L24" s="269">
        <v>245000</v>
      </c>
      <c r="M24" s="318">
        <v>0</v>
      </c>
      <c r="N24" s="223">
        <f t="shared" si="0"/>
        <v>285000</v>
      </c>
    </row>
    <row r="25" spans="1:14" x14ac:dyDescent="0.25">
      <c r="A25" s="5">
        <v>38231</v>
      </c>
      <c r="B25" s="269">
        <v>5000</v>
      </c>
      <c r="C25" s="269">
        <v>5000</v>
      </c>
      <c r="D25" s="269">
        <v>5000</v>
      </c>
      <c r="E25" s="269">
        <v>5000</v>
      </c>
      <c r="F25" s="269">
        <v>5000</v>
      </c>
      <c r="G25" s="269">
        <v>5000</v>
      </c>
      <c r="H25" s="269">
        <v>5000</v>
      </c>
      <c r="I25" s="269">
        <v>5000</v>
      </c>
      <c r="J25" s="269">
        <v>5000</v>
      </c>
      <c r="K25" s="269">
        <v>5000</v>
      </c>
      <c r="L25" s="269">
        <v>285000</v>
      </c>
      <c r="M25" s="318">
        <v>0</v>
      </c>
      <c r="N25" s="223">
        <f t="shared" si="0"/>
        <v>335000</v>
      </c>
    </row>
    <row r="26" spans="1:14" x14ac:dyDescent="0.25">
      <c r="A26" s="5">
        <v>38261</v>
      </c>
      <c r="B26" s="269">
        <v>10000</v>
      </c>
      <c r="C26" s="269">
        <v>10000</v>
      </c>
      <c r="D26" s="269">
        <v>10000</v>
      </c>
      <c r="E26" s="269">
        <v>10000</v>
      </c>
      <c r="F26" s="269">
        <v>10000</v>
      </c>
      <c r="G26" s="269">
        <v>10000</v>
      </c>
      <c r="H26" s="269">
        <v>5000</v>
      </c>
      <c r="I26" s="269">
        <v>5000</v>
      </c>
      <c r="J26" s="269">
        <v>10000</v>
      </c>
      <c r="K26" s="269">
        <v>15000</v>
      </c>
      <c r="L26" s="269">
        <v>545000</v>
      </c>
      <c r="M26" s="318">
        <v>0</v>
      </c>
      <c r="N26" s="223">
        <f t="shared" si="0"/>
        <v>640000</v>
      </c>
    </row>
    <row r="27" spans="1:14" x14ac:dyDescent="0.25">
      <c r="A27" s="5">
        <v>38292</v>
      </c>
      <c r="B27" s="269">
        <v>10000</v>
      </c>
      <c r="C27" s="269">
        <v>10000</v>
      </c>
      <c r="D27" s="269">
        <v>10000</v>
      </c>
      <c r="E27" s="269">
        <v>10000</v>
      </c>
      <c r="F27" s="269">
        <v>10000</v>
      </c>
      <c r="G27" s="269">
        <v>15000</v>
      </c>
      <c r="H27" s="269">
        <v>5000</v>
      </c>
      <c r="I27" s="269">
        <v>10000</v>
      </c>
      <c r="J27" s="269">
        <v>15000</v>
      </c>
      <c r="K27" s="269">
        <v>15000</v>
      </c>
      <c r="L27" s="269">
        <v>625000</v>
      </c>
      <c r="M27" s="318">
        <v>0</v>
      </c>
      <c r="N27" s="223">
        <f t="shared" si="0"/>
        <v>735000</v>
      </c>
    </row>
    <row r="28" spans="1:14" x14ac:dyDescent="0.25">
      <c r="A28" s="5">
        <v>38322</v>
      </c>
      <c r="B28" s="269">
        <v>370000</v>
      </c>
      <c r="C28" s="269">
        <v>50000</v>
      </c>
      <c r="D28" s="269">
        <v>50000</v>
      </c>
      <c r="E28" s="269">
        <v>55000</v>
      </c>
      <c r="F28" s="269">
        <v>55000</v>
      </c>
      <c r="G28" s="269">
        <v>60000</v>
      </c>
      <c r="H28" s="269">
        <v>20000</v>
      </c>
      <c r="I28" s="269">
        <v>35000</v>
      </c>
      <c r="J28" s="269">
        <v>70000</v>
      </c>
      <c r="K28" s="269">
        <v>70000</v>
      </c>
      <c r="L28" s="269">
        <v>270000</v>
      </c>
      <c r="M28" s="318">
        <v>0</v>
      </c>
      <c r="N28" s="223">
        <f t="shared" si="0"/>
        <v>1105000</v>
      </c>
    </row>
    <row r="29" spans="1:14" x14ac:dyDescent="0.25">
      <c r="A29" s="5">
        <v>38353</v>
      </c>
      <c r="B29" s="269">
        <v>0</v>
      </c>
      <c r="C29" s="269">
        <v>70000</v>
      </c>
      <c r="D29" s="269">
        <v>70000</v>
      </c>
      <c r="E29" s="269">
        <v>65000</v>
      </c>
      <c r="F29" s="269">
        <v>65000</v>
      </c>
      <c r="G29" s="269">
        <v>65000</v>
      </c>
      <c r="H29" s="269">
        <v>30000</v>
      </c>
      <c r="I29" s="269">
        <v>45000</v>
      </c>
      <c r="J29" s="269">
        <v>80000</v>
      </c>
      <c r="K29" s="269">
        <v>85000</v>
      </c>
      <c r="L29" s="269">
        <v>0</v>
      </c>
      <c r="M29" s="318">
        <v>0</v>
      </c>
      <c r="N29" s="223">
        <f t="shared" si="0"/>
        <v>575000</v>
      </c>
    </row>
    <row r="30" spans="1:14" x14ac:dyDescent="0.25">
      <c r="A30" s="5">
        <v>38384</v>
      </c>
      <c r="B30" s="269">
        <v>0</v>
      </c>
      <c r="C30" s="269">
        <v>50000</v>
      </c>
      <c r="D30" s="269">
        <v>50000</v>
      </c>
      <c r="E30" s="269">
        <v>50000</v>
      </c>
      <c r="F30" s="269">
        <v>55000</v>
      </c>
      <c r="G30" s="269">
        <v>55000</v>
      </c>
      <c r="H30" s="269">
        <v>20000</v>
      </c>
      <c r="I30" s="269">
        <v>35000</v>
      </c>
      <c r="J30" s="269">
        <v>65000</v>
      </c>
      <c r="K30" s="269">
        <v>65000</v>
      </c>
      <c r="L30" s="269">
        <v>0</v>
      </c>
      <c r="M30" s="318">
        <v>0</v>
      </c>
      <c r="N30" s="223">
        <f>SUM(B30:M30)</f>
        <v>445000</v>
      </c>
    </row>
    <row r="31" spans="1:14" x14ac:dyDescent="0.25">
      <c r="A31" s="5">
        <v>38412</v>
      </c>
      <c r="B31" s="269">
        <v>0</v>
      </c>
      <c r="C31" s="269">
        <v>95000</v>
      </c>
      <c r="D31" s="269">
        <v>95000</v>
      </c>
      <c r="E31" s="269">
        <v>100000</v>
      </c>
      <c r="F31" s="269">
        <v>95000</v>
      </c>
      <c r="G31" s="269">
        <v>95000</v>
      </c>
      <c r="H31" s="269">
        <v>40000</v>
      </c>
      <c r="I31" s="269">
        <v>65000</v>
      </c>
      <c r="J31" s="269">
        <v>120000</v>
      </c>
      <c r="K31" s="269">
        <v>125000</v>
      </c>
      <c r="L31" s="269">
        <v>0</v>
      </c>
      <c r="M31" s="318">
        <v>0</v>
      </c>
      <c r="N31" s="223">
        <f>SUM(B31:M31)</f>
        <v>830000</v>
      </c>
    </row>
    <row r="32" spans="1:14" x14ac:dyDescent="0.25">
      <c r="A32" s="5">
        <v>38443</v>
      </c>
      <c r="B32" s="269">
        <v>0</v>
      </c>
      <c r="C32" s="269">
        <v>30000</v>
      </c>
      <c r="D32" s="269">
        <v>30000</v>
      </c>
      <c r="E32" s="269">
        <v>30000</v>
      </c>
      <c r="F32" s="269">
        <v>30000</v>
      </c>
      <c r="G32" s="269">
        <v>30000</v>
      </c>
      <c r="H32" s="269">
        <v>15000</v>
      </c>
      <c r="I32" s="269">
        <v>20000</v>
      </c>
      <c r="J32" s="269">
        <v>35000</v>
      </c>
      <c r="K32" s="269">
        <v>40000</v>
      </c>
      <c r="L32" s="269">
        <v>0</v>
      </c>
      <c r="M32" s="318">
        <v>0</v>
      </c>
      <c r="N32" s="223">
        <f>SUM(B32:M32)</f>
        <v>260000</v>
      </c>
    </row>
    <row r="33" spans="1:14" x14ac:dyDescent="0.25">
      <c r="A33" s="5">
        <v>38473</v>
      </c>
      <c r="B33" s="269">
        <v>0</v>
      </c>
      <c r="C33" s="269">
        <v>85000</v>
      </c>
      <c r="D33" s="269">
        <v>85000</v>
      </c>
      <c r="E33" s="269">
        <v>85000</v>
      </c>
      <c r="F33" s="269">
        <v>85000</v>
      </c>
      <c r="G33" s="269">
        <v>85000</v>
      </c>
      <c r="H33" s="269">
        <v>30000</v>
      </c>
      <c r="I33" s="269">
        <v>50000</v>
      </c>
      <c r="J33" s="269">
        <v>100000</v>
      </c>
      <c r="K33" s="269">
        <v>105000</v>
      </c>
      <c r="L33" s="269">
        <v>0</v>
      </c>
      <c r="M33" s="318">
        <v>275000</v>
      </c>
      <c r="N33" s="223">
        <f>SUM(B33:M33)</f>
        <v>985000</v>
      </c>
    </row>
    <row r="34" spans="1:14" x14ac:dyDescent="0.25">
      <c r="A34" s="5">
        <v>38504</v>
      </c>
      <c r="B34" s="269">
        <v>0</v>
      </c>
      <c r="C34" s="269">
        <v>0</v>
      </c>
      <c r="D34" s="269">
        <v>0</v>
      </c>
      <c r="E34" s="269">
        <v>0</v>
      </c>
      <c r="F34" s="269">
        <v>0</v>
      </c>
      <c r="G34" s="269">
        <v>0</v>
      </c>
      <c r="H34" s="269">
        <v>0</v>
      </c>
      <c r="I34" s="269">
        <v>0</v>
      </c>
      <c r="J34" s="269">
        <v>0</v>
      </c>
      <c r="K34" s="269">
        <v>0</v>
      </c>
      <c r="L34" s="269">
        <v>0</v>
      </c>
      <c r="M34" s="318">
        <v>795000</v>
      </c>
      <c r="N34" s="223">
        <f>SUM(B34:M34)</f>
        <v>795000</v>
      </c>
    </row>
    <row r="35" spans="1:14" x14ac:dyDescent="0.25">
      <c r="A35" s="5">
        <v>38534</v>
      </c>
      <c r="B35" s="269">
        <v>0</v>
      </c>
      <c r="C35" s="269">
        <v>0</v>
      </c>
      <c r="D35" s="269">
        <v>0</v>
      </c>
      <c r="E35" s="269">
        <v>0</v>
      </c>
      <c r="F35" s="269">
        <v>0</v>
      </c>
      <c r="G35" s="269">
        <v>0</v>
      </c>
      <c r="H35" s="269">
        <v>0</v>
      </c>
      <c r="I35" s="269">
        <v>0</v>
      </c>
      <c r="J35" s="269">
        <v>0</v>
      </c>
      <c r="K35" s="269">
        <v>0</v>
      </c>
      <c r="L35" s="269">
        <v>0</v>
      </c>
      <c r="M35" s="318">
        <v>625000</v>
      </c>
      <c r="N35" s="223">
        <f t="shared" si="0"/>
        <v>625000</v>
      </c>
    </row>
    <row r="36" spans="1:14" x14ac:dyDescent="0.25">
      <c r="A36" s="5">
        <v>38565</v>
      </c>
      <c r="B36" s="269">
        <v>0</v>
      </c>
      <c r="C36" s="269">
        <v>0</v>
      </c>
      <c r="D36" s="269">
        <v>0</v>
      </c>
      <c r="E36" s="269">
        <v>0</v>
      </c>
      <c r="F36" s="269">
        <v>0</v>
      </c>
      <c r="G36" s="269">
        <v>0</v>
      </c>
      <c r="H36" s="269">
        <v>0</v>
      </c>
      <c r="I36" s="269">
        <v>0</v>
      </c>
      <c r="J36" s="269">
        <v>0</v>
      </c>
      <c r="K36" s="269">
        <v>0</v>
      </c>
      <c r="L36" s="269">
        <v>0</v>
      </c>
      <c r="M36" s="318">
        <v>780000</v>
      </c>
      <c r="N36" s="223">
        <f t="shared" si="0"/>
        <v>780000</v>
      </c>
    </row>
    <row r="37" spans="1:14" x14ac:dyDescent="0.25">
      <c r="A37" s="5">
        <v>38596</v>
      </c>
      <c r="B37" s="269">
        <v>0</v>
      </c>
      <c r="C37" s="269">
        <v>0</v>
      </c>
      <c r="D37" s="269">
        <v>0</v>
      </c>
      <c r="E37" s="269">
        <v>0</v>
      </c>
      <c r="F37" s="269">
        <v>0</v>
      </c>
      <c r="G37" s="269">
        <v>0</v>
      </c>
      <c r="H37" s="269">
        <v>0</v>
      </c>
      <c r="I37" s="269">
        <v>0</v>
      </c>
      <c r="J37" s="269">
        <v>0</v>
      </c>
      <c r="K37" s="269">
        <v>0</v>
      </c>
      <c r="L37" s="269">
        <v>0</v>
      </c>
      <c r="M37" s="318">
        <v>750000</v>
      </c>
      <c r="N37" s="223">
        <f>SUM(B37:M37)</f>
        <v>750000</v>
      </c>
    </row>
    <row r="38" spans="1:14" x14ac:dyDescent="0.25">
      <c r="A38" s="5">
        <v>38626</v>
      </c>
      <c r="B38" s="269">
        <v>0</v>
      </c>
      <c r="C38" s="269">
        <v>0</v>
      </c>
      <c r="D38" s="269">
        <v>0</v>
      </c>
      <c r="E38" s="269">
        <v>0</v>
      </c>
      <c r="F38" s="269">
        <v>0</v>
      </c>
      <c r="G38" s="269">
        <v>0</v>
      </c>
      <c r="H38" s="269">
        <v>0</v>
      </c>
      <c r="I38" s="269">
        <v>0</v>
      </c>
      <c r="J38" s="269">
        <v>0</v>
      </c>
      <c r="K38" s="269">
        <v>0</v>
      </c>
      <c r="L38" s="269">
        <v>0</v>
      </c>
      <c r="M38" s="318">
        <v>755000</v>
      </c>
      <c r="N38" s="223">
        <f t="shared" ref="N38:N115" si="1">SUM(B38:M38)</f>
        <v>755000</v>
      </c>
    </row>
    <row r="39" spans="1:14" x14ac:dyDescent="0.25">
      <c r="A39" s="5">
        <v>38657</v>
      </c>
      <c r="B39" s="269">
        <v>0</v>
      </c>
      <c r="C39" s="269">
        <v>0</v>
      </c>
      <c r="D39" s="269">
        <v>0</v>
      </c>
      <c r="E39" s="269">
        <v>0</v>
      </c>
      <c r="F39" s="269">
        <v>0</v>
      </c>
      <c r="G39" s="269">
        <v>0</v>
      </c>
      <c r="H39" s="269">
        <v>0</v>
      </c>
      <c r="I39" s="269">
        <v>0</v>
      </c>
      <c r="J39" s="269">
        <v>0</v>
      </c>
      <c r="K39" s="269">
        <v>0</v>
      </c>
      <c r="L39" s="269">
        <v>0</v>
      </c>
      <c r="M39" s="318">
        <v>305000</v>
      </c>
      <c r="N39" s="223">
        <f t="shared" si="1"/>
        <v>305000</v>
      </c>
    </row>
    <row r="40" spans="1:14" x14ac:dyDescent="0.25">
      <c r="A40" s="5">
        <v>38687</v>
      </c>
      <c r="B40" s="269">
        <v>0</v>
      </c>
      <c r="C40" s="269">
        <v>0</v>
      </c>
      <c r="D40" s="269">
        <v>0</v>
      </c>
      <c r="E40" s="269">
        <v>0</v>
      </c>
      <c r="F40" s="269">
        <v>0</v>
      </c>
      <c r="G40" s="269">
        <v>0</v>
      </c>
      <c r="H40" s="269">
        <v>0</v>
      </c>
      <c r="I40" s="269">
        <v>0</v>
      </c>
      <c r="J40" s="269">
        <v>0</v>
      </c>
      <c r="K40" s="269">
        <v>0</v>
      </c>
      <c r="L40" s="269">
        <v>0</v>
      </c>
      <c r="M40" s="318">
        <v>375000</v>
      </c>
      <c r="N40" s="223">
        <f t="shared" si="1"/>
        <v>375000</v>
      </c>
    </row>
    <row r="41" spans="1:14" x14ac:dyDescent="0.25">
      <c r="A41" s="5">
        <v>38718</v>
      </c>
      <c r="B41" s="269">
        <v>0</v>
      </c>
      <c r="C41" s="269">
        <v>0</v>
      </c>
      <c r="D41" s="269">
        <v>0</v>
      </c>
      <c r="E41" s="269">
        <v>0</v>
      </c>
      <c r="F41" s="269">
        <v>0</v>
      </c>
      <c r="G41" s="269">
        <v>0</v>
      </c>
      <c r="H41" s="269">
        <v>0</v>
      </c>
      <c r="I41" s="269">
        <v>0</v>
      </c>
      <c r="J41" s="269">
        <v>0</v>
      </c>
      <c r="K41" s="269">
        <v>0</v>
      </c>
      <c r="L41" s="269">
        <v>0</v>
      </c>
      <c r="M41" s="318">
        <v>230000</v>
      </c>
      <c r="N41" s="223">
        <f t="shared" si="1"/>
        <v>230000</v>
      </c>
    </row>
    <row r="42" spans="1:14" x14ac:dyDescent="0.25">
      <c r="A42" s="5">
        <v>38749</v>
      </c>
      <c r="B42" s="269">
        <v>0</v>
      </c>
      <c r="C42" s="269">
        <v>0</v>
      </c>
      <c r="D42" s="269">
        <v>0</v>
      </c>
      <c r="E42" s="269">
        <v>0</v>
      </c>
      <c r="F42" s="269">
        <v>0</v>
      </c>
      <c r="G42" s="269">
        <v>0</v>
      </c>
      <c r="H42" s="269">
        <v>0</v>
      </c>
      <c r="I42" s="269">
        <v>0</v>
      </c>
      <c r="J42" s="269">
        <v>0</v>
      </c>
      <c r="K42" s="269">
        <v>0</v>
      </c>
      <c r="L42" s="269">
        <v>0</v>
      </c>
      <c r="M42" s="318">
        <v>280000</v>
      </c>
      <c r="N42" s="223">
        <f t="shared" si="1"/>
        <v>280000</v>
      </c>
    </row>
    <row r="43" spans="1:14" x14ac:dyDescent="0.25">
      <c r="A43" s="5">
        <v>38777</v>
      </c>
      <c r="B43" s="269">
        <v>0</v>
      </c>
      <c r="C43" s="269">
        <v>0</v>
      </c>
      <c r="D43" s="269">
        <v>0</v>
      </c>
      <c r="E43" s="269">
        <v>0</v>
      </c>
      <c r="F43" s="269">
        <v>0</v>
      </c>
      <c r="G43" s="269">
        <v>0</v>
      </c>
      <c r="H43" s="269">
        <v>0</v>
      </c>
      <c r="I43" s="269">
        <v>0</v>
      </c>
      <c r="J43" s="269">
        <v>0</v>
      </c>
      <c r="K43" s="269">
        <v>0</v>
      </c>
      <c r="L43" s="269">
        <v>0</v>
      </c>
      <c r="M43" s="318">
        <v>350000</v>
      </c>
      <c r="N43" s="223">
        <f t="shared" si="1"/>
        <v>350000</v>
      </c>
    </row>
    <row r="44" spans="1:14" x14ac:dyDescent="0.25">
      <c r="A44" s="5">
        <v>38808</v>
      </c>
      <c r="B44" s="269">
        <v>0</v>
      </c>
      <c r="C44" s="269">
        <v>0</v>
      </c>
      <c r="D44" s="269">
        <v>0</v>
      </c>
      <c r="E44" s="269">
        <v>0</v>
      </c>
      <c r="F44" s="269">
        <v>0</v>
      </c>
      <c r="G44" s="269">
        <v>0</v>
      </c>
      <c r="H44" s="269">
        <v>0</v>
      </c>
      <c r="I44" s="269">
        <v>0</v>
      </c>
      <c r="J44" s="269">
        <v>0</v>
      </c>
      <c r="K44" s="269">
        <v>0</v>
      </c>
      <c r="L44" s="269">
        <v>0</v>
      </c>
      <c r="M44" s="318">
        <v>590000</v>
      </c>
      <c r="N44" s="223">
        <f t="shared" si="1"/>
        <v>590000</v>
      </c>
    </row>
    <row r="45" spans="1:14" x14ac:dyDescent="0.25">
      <c r="A45" s="5">
        <v>38838</v>
      </c>
      <c r="B45" s="269">
        <v>0</v>
      </c>
      <c r="C45" s="269">
        <v>0</v>
      </c>
      <c r="D45" s="269">
        <v>0</v>
      </c>
      <c r="E45" s="269">
        <v>0</v>
      </c>
      <c r="F45" s="269">
        <v>0</v>
      </c>
      <c r="G45" s="269">
        <v>0</v>
      </c>
      <c r="H45" s="269">
        <v>0</v>
      </c>
      <c r="I45" s="269">
        <v>0</v>
      </c>
      <c r="J45" s="269">
        <v>0</v>
      </c>
      <c r="K45" s="269">
        <v>0</v>
      </c>
      <c r="L45" s="269">
        <v>0</v>
      </c>
      <c r="M45" s="318">
        <v>85000</v>
      </c>
      <c r="N45" s="223">
        <f t="shared" si="1"/>
        <v>85000</v>
      </c>
    </row>
    <row r="46" spans="1:14" s="175" customFormat="1" x14ac:dyDescent="0.25">
      <c r="A46" s="5">
        <v>38869</v>
      </c>
      <c r="B46" s="269">
        <v>0</v>
      </c>
      <c r="C46" s="269">
        <v>0</v>
      </c>
      <c r="D46" s="269">
        <v>0</v>
      </c>
      <c r="E46" s="269">
        <v>0</v>
      </c>
      <c r="F46" s="269">
        <v>0</v>
      </c>
      <c r="G46" s="269">
        <v>0</v>
      </c>
      <c r="H46" s="269">
        <v>0</v>
      </c>
      <c r="I46" s="269">
        <v>0</v>
      </c>
      <c r="J46" s="269">
        <v>0</v>
      </c>
      <c r="K46" s="269">
        <v>0</v>
      </c>
      <c r="L46" s="269">
        <v>0</v>
      </c>
      <c r="M46" s="318">
        <v>600000</v>
      </c>
      <c r="N46" s="223">
        <f t="shared" si="1"/>
        <v>600000</v>
      </c>
    </row>
    <row r="47" spans="1:14" s="175" customFormat="1" x14ac:dyDescent="0.25">
      <c r="A47" s="5">
        <v>38899</v>
      </c>
      <c r="B47" s="269">
        <v>0</v>
      </c>
      <c r="C47" s="269">
        <v>0</v>
      </c>
      <c r="D47" s="269">
        <v>0</v>
      </c>
      <c r="E47" s="269">
        <v>0</v>
      </c>
      <c r="F47" s="269">
        <v>0</v>
      </c>
      <c r="G47" s="269">
        <v>0</v>
      </c>
      <c r="H47" s="269">
        <v>0</v>
      </c>
      <c r="I47" s="269">
        <v>0</v>
      </c>
      <c r="J47" s="269">
        <v>0</v>
      </c>
      <c r="K47" s="269">
        <v>0</v>
      </c>
      <c r="L47" s="269">
        <v>0</v>
      </c>
      <c r="M47" s="318">
        <v>325000</v>
      </c>
      <c r="N47" s="223">
        <f t="shared" si="1"/>
        <v>325000</v>
      </c>
    </row>
    <row r="48" spans="1:14" s="175" customFormat="1" x14ac:dyDescent="0.25">
      <c r="A48" s="5">
        <v>38930</v>
      </c>
      <c r="B48" s="269">
        <v>0</v>
      </c>
      <c r="C48" s="269">
        <v>0</v>
      </c>
      <c r="D48" s="269">
        <v>0</v>
      </c>
      <c r="E48" s="269">
        <v>0</v>
      </c>
      <c r="F48" s="269">
        <v>0</v>
      </c>
      <c r="G48" s="269">
        <v>0</v>
      </c>
      <c r="H48" s="269">
        <v>0</v>
      </c>
      <c r="I48" s="269">
        <v>0</v>
      </c>
      <c r="J48" s="269">
        <v>0</v>
      </c>
      <c r="K48" s="269">
        <v>0</v>
      </c>
      <c r="L48" s="269">
        <v>0</v>
      </c>
      <c r="M48" s="318">
        <v>35000</v>
      </c>
      <c r="N48" s="223">
        <f t="shared" si="1"/>
        <v>35000</v>
      </c>
    </row>
    <row r="49" spans="1:14" s="175" customFormat="1" x14ac:dyDescent="0.25">
      <c r="A49" s="5">
        <v>38961</v>
      </c>
      <c r="B49" s="269">
        <v>0</v>
      </c>
      <c r="C49" s="269">
        <v>0</v>
      </c>
      <c r="D49" s="269">
        <v>0</v>
      </c>
      <c r="E49" s="269">
        <v>0</v>
      </c>
      <c r="F49" s="269">
        <v>0</v>
      </c>
      <c r="G49" s="269">
        <v>0</v>
      </c>
      <c r="H49" s="269">
        <v>0</v>
      </c>
      <c r="I49" s="269">
        <v>0</v>
      </c>
      <c r="J49" s="269">
        <v>0</v>
      </c>
      <c r="K49" s="269">
        <v>0</v>
      </c>
      <c r="L49" s="269">
        <v>0</v>
      </c>
      <c r="M49" s="318">
        <v>225000</v>
      </c>
      <c r="N49" s="223">
        <f t="shared" si="1"/>
        <v>225000</v>
      </c>
    </row>
    <row r="50" spans="1:14" s="175" customFormat="1" x14ac:dyDescent="0.25">
      <c r="A50" s="5">
        <v>38991</v>
      </c>
      <c r="B50" s="269">
        <v>0</v>
      </c>
      <c r="C50" s="269">
        <v>0</v>
      </c>
      <c r="D50" s="269">
        <v>0</v>
      </c>
      <c r="E50" s="269">
        <v>0</v>
      </c>
      <c r="F50" s="269">
        <v>0</v>
      </c>
      <c r="G50" s="269">
        <v>0</v>
      </c>
      <c r="H50" s="269">
        <v>0</v>
      </c>
      <c r="I50" s="269">
        <v>0</v>
      </c>
      <c r="J50" s="269">
        <v>0</v>
      </c>
      <c r="K50" s="269">
        <v>0</v>
      </c>
      <c r="L50" s="269">
        <v>0</v>
      </c>
      <c r="M50" s="318">
        <v>260000</v>
      </c>
      <c r="N50" s="223">
        <f t="shared" si="1"/>
        <v>260000</v>
      </c>
    </row>
    <row r="51" spans="1:14" s="175" customFormat="1" x14ac:dyDescent="0.25">
      <c r="A51" s="5">
        <v>39022</v>
      </c>
      <c r="B51" s="269">
        <v>0</v>
      </c>
      <c r="C51" s="269">
        <v>0</v>
      </c>
      <c r="D51" s="269">
        <v>0</v>
      </c>
      <c r="E51" s="269">
        <v>0</v>
      </c>
      <c r="F51" s="269">
        <v>0</v>
      </c>
      <c r="G51" s="269">
        <v>0</v>
      </c>
      <c r="H51" s="269">
        <v>0</v>
      </c>
      <c r="I51" s="269">
        <v>0</v>
      </c>
      <c r="J51" s="269">
        <v>0</v>
      </c>
      <c r="K51" s="269">
        <v>0</v>
      </c>
      <c r="L51" s="269">
        <v>0</v>
      </c>
      <c r="M51" s="318">
        <v>225000</v>
      </c>
      <c r="N51" s="223">
        <f t="shared" si="1"/>
        <v>225000</v>
      </c>
    </row>
    <row r="52" spans="1:14" s="175" customFormat="1" x14ac:dyDescent="0.25">
      <c r="A52" s="5">
        <v>39052</v>
      </c>
      <c r="B52" s="269">
        <v>0</v>
      </c>
      <c r="C52" s="269">
        <v>0</v>
      </c>
      <c r="D52" s="269">
        <v>0</v>
      </c>
      <c r="E52" s="269">
        <v>0</v>
      </c>
      <c r="F52" s="269">
        <v>0</v>
      </c>
      <c r="G52" s="269">
        <v>0</v>
      </c>
      <c r="H52" s="269">
        <v>0</v>
      </c>
      <c r="I52" s="269">
        <v>0</v>
      </c>
      <c r="J52" s="269">
        <v>0</v>
      </c>
      <c r="K52" s="269">
        <v>0</v>
      </c>
      <c r="L52" s="269">
        <v>0</v>
      </c>
      <c r="M52" s="318">
        <v>715000</v>
      </c>
      <c r="N52" s="223">
        <f t="shared" si="1"/>
        <v>715000</v>
      </c>
    </row>
    <row r="53" spans="1:14" s="175" customFormat="1" x14ac:dyDescent="0.25">
      <c r="A53" s="5">
        <v>39083</v>
      </c>
      <c r="B53" s="269">
        <v>0</v>
      </c>
      <c r="C53" s="269">
        <v>0</v>
      </c>
      <c r="D53" s="269">
        <v>0</v>
      </c>
      <c r="E53" s="269">
        <v>0</v>
      </c>
      <c r="F53" s="269">
        <v>0</v>
      </c>
      <c r="G53" s="269">
        <v>0</v>
      </c>
      <c r="H53" s="269">
        <v>0</v>
      </c>
      <c r="I53" s="269">
        <v>0</v>
      </c>
      <c r="J53" s="269">
        <v>0</v>
      </c>
      <c r="K53" s="269">
        <v>0</v>
      </c>
      <c r="L53" s="269">
        <v>0</v>
      </c>
      <c r="M53" s="318">
        <v>135000</v>
      </c>
      <c r="N53" s="223">
        <f t="shared" si="1"/>
        <v>135000</v>
      </c>
    </row>
    <row r="54" spans="1:14" s="175" customFormat="1" x14ac:dyDescent="0.25">
      <c r="A54" s="5">
        <v>39114</v>
      </c>
      <c r="B54" s="269">
        <v>0</v>
      </c>
      <c r="C54" s="269">
        <v>0</v>
      </c>
      <c r="D54" s="269">
        <v>0</v>
      </c>
      <c r="E54" s="269">
        <v>0</v>
      </c>
      <c r="F54" s="269">
        <v>0</v>
      </c>
      <c r="G54" s="269">
        <v>0</v>
      </c>
      <c r="H54" s="269">
        <v>0</v>
      </c>
      <c r="I54" s="269">
        <v>0</v>
      </c>
      <c r="J54" s="269">
        <v>0</v>
      </c>
      <c r="K54" s="269">
        <v>0</v>
      </c>
      <c r="L54" s="269">
        <v>0</v>
      </c>
      <c r="M54" s="318">
        <v>250000</v>
      </c>
      <c r="N54" s="223">
        <f t="shared" si="1"/>
        <v>250000</v>
      </c>
    </row>
    <row r="55" spans="1:14" s="175" customFormat="1" x14ac:dyDescent="0.25">
      <c r="A55" s="5">
        <v>39142</v>
      </c>
      <c r="B55" s="269">
        <v>0</v>
      </c>
      <c r="C55" s="269">
        <v>0</v>
      </c>
      <c r="D55" s="269">
        <v>0</v>
      </c>
      <c r="E55" s="269">
        <v>0</v>
      </c>
      <c r="F55" s="269">
        <v>0</v>
      </c>
      <c r="G55" s="269">
        <v>0</v>
      </c>
      <c r="H55" s="269">
        <v>0</v>
      </c>
      <c r="I55" s="269">
        <v>0</v>
      </c>
      <c r="J55" s="269">
        <v>0</v>
      </c>
      <c r="K55" s="269">
        <v>0</v>
      </c>
      <c r="L55" s="269">
        <v>0</v>
      </c>
      <c r="M55" s="318">
        <v>270000</v>
      </c>
      <c r="N55" s="223">
        <f t="shared" si="1"/>
        <v>270000</v>
      </c>
    </row>
    <row r="56" spans="1:14" s="175" customFormat="1" x14ac:dyDescent="0.25">
      <c r="A56" s="5">
        <v>39173</v>
      </c>
      <c r="B56" s="269">
        <v>0</v>
      </c>
      <c r="C56" s="269">
        <v>0</v>
      </c>
      <c r="D56" s="269">
        <v>0</v>
      </c>
      <c r="E56" s="269">
        <v>0</v>
      </c>
      <c r="F56" s="269">
        <v>0</v>
      </c>
      <c r="G56" s="269">
        <v>0</v>
      </c>
      <c r="H56" s="269">
        <v>0</v>
      </c>
      <c r="I56" s="269">
        <v>0</v>
      </c>
      <c r="J56" s="269">
        <v>0</v>
      </c>
      <c r="K56" s="269">
        <v>0</v>
      </c>
      <c r="L56" s="269">
        <v>0</v>
      </c>
      <c r="M56" s="318">
        <v>85000</v>
      </c>
      <c r="N56" s="223">
        <f t="shared" si="1"/>
        <v>85000</v>
      </c>
    </row>
    <row r="57" spans="1:14" s="175" customFormat="1" x14ac:dyDescent="0.25">
      <c r="A57" s="5">
        <v>39234</v>
      </c>
      <c r="B57" s="269">
        <v>0</v>
      </c>
      <c r="C57" s="269">
        <v>0</v>
      </c>
      <c r="D57" s="269">
        <v>0</v>
      </c>
      <c r="E57" s="269">
        <v>0</v>
      </c>
      <c r="F57" s="269">
        <v>0</v>
      </c>
      <c r="G57" s="269">
        <v>0</v>
      </c>
      <c r="H57" s="269">
        <v>0</v>
      </c>
      <c r="I57" s="269">
        <v>0</v>
      </c>
      <c r="J57" s="269">
        <v>0</v>
      </c>
      <c r="K57" s="269">
        <v>0</v>
      </c>
      <c r="L57" s="269">
        <v>0</v>
      </c>
      <c r="M57" s="318">
        <v>265000</v>
      </c>
      <c r="N57" s="223">
        <f t="shared" si="1"/>
        <v>265000</v>
      </c>
    </row>
    <row r="58" spans="1:14" s="175" customFormat="1" x14ac:dyDescent="0.25">
      <c r="A58" s="5">
        <v>39295</v>
      </c>
      <c r="B58" s="269">
        <v>0</v>
      </c>
      <c r="C58" s="269">
        <v>0</v>
      </c>
      <c r="D58" s="269">
        <v>0</v>
      </c>
      <c r="E58" s="269">
        <v>0</v>
      </c>
      <c r="F58" s="269">
        <v>0</v>
      </c>
      <c r="G58" s="269">
        <v>0</v>
      </c>
      <c r="H58" s="269">
        <v>0</v>
      </c>
      <c r="I58" s="269">
        <v>0</v>
      </c>
      <c r="J58" s="269">
        <v>0</v>
      </c>
      <c r="K58" s="269">
        <v>0</v>
      </c>
      <c r="L58" s="269">
        <v>0</v>
      </c>
      <c r="M58" s="318">
        <v>245000</v>
      </c>
      <c r="N58" s="223">
        <f t="shared" si="1"/>
        <v>245000</v>
      </c>
    </row>
    <row r="59" spans="1:14" s="175" customFormat="1" x14ac:dyDescent="0.25">
      <c r="A59" s="5">
        <v>39326</v>
      </c>
      <c r="B59" s="269">
        <v>0</v>
      </c>
      <c r="C59" s="269">
        <v>0</v>
      </c>
      <c r="D59" s="269">
        <v>0</v>
      </c>
      <c r="E59" s="269">
        <v>0</v>
      </c>
      <c r="F59" s="269">
        <v>0</v>
      </c>
      <c r="G59" s="269">
        <v>0</v>
      </c>
      <c r="H59" s="269">
        <v>0</v>
      </c>
      <c r="I59" s="269">
        <v>0</v>
      </c>
      <c r="J59" s="269">
        <v>0</v>
      </c>
      <c r="K59" s="269">
        <v>0</v>
      </c>
      <c r="L59" s="269">
        <v>0</v>
      </c>
      <c r="M59" s="318">
        <v>50000</v>
      </c>
      <c r="N59" s="223">
        <f t="shared" si="1"/>
        <v>50000</v>
      </c>
    </row>
    <row r="60" spans="1:14" s="175" customFormat="1" x14ac:dyDescent="0.25">
      <c r="A60" s="5">
        <v>39356</v>
      </c>
      <c r="B60" s="269">
        <v>0</v>
      </c>
      <c r="C60" s="269">
        <v>0</v>
      </c>
      <c r="D60" s="269">
        <v>0</v>
      </c>
      <c r="E60" s="269">
        <v>0</v>
      </c>
      <c r="F60" s="269">
        <v>0</v>
      </c>
      <c r="G60" s="269">
        <v>0</v>
      </c>
      <c r="H60" s="269">
        <v>0</v>
      </c>
      <c r="I60" s="269">
        <v>0</v>
      </c>
      <c r="J60" s="269">
        <v>0</v>
      </c>
      <c r="K60" s="269">
        <v>0</v>
      </c>
      <c r="L60" s="269">
        <v>0</v>
      </c>
      <c r="M60" s="318">
        <v>255000</v>
      </c>
      <c r="N60" s="223">
        <f t="shared" si="1"/>
        <v>255000</v>
      </c>
    </row>
    <row r="61" spans="1:14" s="175" customFormat="1" x14ac:dyDescent="0.25">
      <c r="A61" s="5">
        <v>39387</v>
      </c>
      <c r="B61" s="269">
        <v>0</v>
      </c>
      <c r="C61" s="269">
        <v>0</v>
      </c>
      <c r="D61" s="269">
        <v>0</v>
      </c>
      <c r="E61" s="269">
        <v>0</v>
      </c>
      <c r="F61" s="269">
        <v>0</v>
      </c>
      <c r="G61" s="269">
        <v>0</v>
      </c>
      <c r="H61" s="269">
        <v>0</v>
      </c>
      <c r="I61" s="269">
        <v>0</v>
      </c>
      <c r="J61" s="269">
        <v>0</v>
      </c>
      <c r="K61" s="269">
        <v>0</v>
      </c>
      <c r="L61" s="269">
        <v>0</v>
      </c>
      <c r="M61" s="318">
        <v>150000</v>
      </c>
      <c r="N61" s="223">
        <f t="shared" si="1"/>
        <v>150000</v>
      </c>
    </row>
    <row r="62" spans="1:14" s="175" customFormat="1" x14ac:dyDescent="0.25">
      <c r="A62" s="5">
        <v>39417</v>
      </c>
      <c r="B62" s="269">
        <v>0</v>
      </c>
      <c r="C62" s="269">
        <v>0</v>
      </c>
      <c r="D62" s="269">
        <v>0</v>
      </c>
      <c r="E62" s="269">
        <v>0</v>
      </c>
      <c r="F62" s="269">
        <v>0</v>
      </c>
      <c r="G62" s="269">
        <v>0</v>
      </c>
      <c r="H62" s="269">
        <v>0</v>
      </c>
      <c r="I62" s="269">
        <v>0</v>
      </c>
      <c r="J62" s="269">
        <v>0</v>
      </c>
      <c r="K62" s="269">
        <v>0</v>
      </c>
      <c r="L62" s="269">
        <v>0</v>
      </c>
      <c r="M62" s="318">
        <v>145000</v>
      </c>
      <c r="N62" s="223">
        <f t="shared" si="1"/>
        <v>145000</v>
      </c>
    </row>
    <row r="63" spans="1:14" s="175" customFormat="1" x14ac:dyDescent="0.25">
      <c r="A63" s="5">
        <v>39448</v>
      </c>
      <c r="B63" s="269">
        <v>0</v>
      </c>
      <c r="C63" s="269">
        <v>0</v>
      </c>
      <c r="D63" s="269">
        <v>0</v>
      </c>
      <c r="E63" s="269">
        <v>0</v>
      </c>
      <c r="F63" s="269">
        <v>0</v>
      </c>
      <c r="G63" s="269">
        <v>0</v>
      </c>
      <c r="H63" s="269">
        <v>0</v>
      </c>
      <c r="I63" s="269">
        <v>0</v>
      </c>
      <c r="J63" s="269">
        <v>0</v>
      </c>
      <c r="K63" s="269">
        <v>0</v>
      </c>
      <c r="L63" s="269">
        <v>0</v>
      </c>
      <c r="M63" s="318">
        <v>80000</v>
      </c>
      <c r="N63" s="223">
        <f t="shared" si="1"/>
        <v>80000</v>
      </c>
    </row>
    <row r="64" spans="1:14" s="175" customFormat="1" x14ac:dyDescent="0.25">
      <c r="A64" s="5">
        <v>39479</v>
      </c>
      <c r="B64" s="269">
        <v>0</v>
      </c>
      <c r="C64" s="269">
        <v>0</v>
      </c>
      <c r="D64" s="269">
        <v>0</v>
      </c>
      <c r="E64" s="269">
        <v>0</v>
      </c>
      <c r="F64" s="269">
        <v>0</v>
      </c>
      <c r="G64" s="269">
        <v>0</v>
      </c>
      <c r="H64" s="269">
        <v>0</v>
      </c>
      <c r="I64" s="269">
        <v>0</v>
      </c>
      <c r="J64" s="269">
        <v>0</v>
      </c>
      <c r="K64" s="269">
        <v>0</v>
      </c>
      <c r="L64" s="269">
        <v>0</v>
      </c>
      <c r="M64" s="318">
        <v>90000</v>
      </c>
      <c r="N64" s="223">
        <f t="shared" si="1"/>
        <v>90000</v>
      </c>
    </row>
    <row r="65" spans="1:14" s="175" customFormat="1" x14ac:dyDescent="0.25">
      <c r="A65" s="5">
        <v>39508</v>
      </c>
      <c r="B65" s="269">
        <v>0</v>
      </c>
      <c r="C65" s="269">
        <v>0</v>
      </c>
      <c r="D65" s="269">
        <v>0</v>
      </c>
      <c r="E65" s="269">
        <v>0</v>
      </c>
      <c r="F65" s="269">
        <v>0</v>
      </c>
      <c r="G65" s="269">
        <v>0</v>
      </c>
      <c r="H65" s="269">
        <v>0</v>
      </c>
      <c r="I65" s="269">
        <v>0</v>
      </c>
      <c r="J65" s="269">
        <v>0</v>
      </c>
      <c r="K65" s="269">
        <v>0</v>
      </c>
      <c r="L65" s="269">
        <v>0</v>
      </c>
      <c r="M65" s="318">
        <v>110000</v>
      </c>
      <c r="N65" s="223">
        <f t="shared" si="1"/>
        <v>110000</v>
      </c>
    </row>
    <row r="66" spans="1:14" s="175" customFormat="1" x14ac:dyDescent="0.25">
      <c r="A66" s="5">
        <v>39539</v>
      </c>
      <c r="B66" s="269">
        <v>0</v>
      </c>
      <c r="C66" s="269">
        <v>0</v>
      </c>
      <c r="D66" s="269">
        <v>0</v>
      </c>
      <c r="E66" s="269">
        <v>0</v>
      </c>
      <c r="F66" s="269">
        <v>0</v>
      </c>
      <c r="G66" s="269">
        <v>0</v>
      </c>
      <c r="H66" s="269">
        <v>0</v>
      </c>
      <c r="I66" s="269">
        <v>0</v>
      </c>
      <c r="J66" s="269">
        <v>0</v>
      </c>
      <c r="K66" s="269">
        <v>0</v>
      </c>
      <c r="L66" s="269">
        <v>0</v>
      </c>
      <c r="M66" s="318">
        <v>170000</v>
      </c>
      <c r="N66" s="223">
        <f t="shared" si="1"/>
        <v>170000</v>
      </c>
    </row>
    <row r="67" spans="1:14" s="175" customFormat="1" x14ac:dyDescent="0.25">
      <c r="A67" s="5">
        <v>39569</v>
      </c>
      <c r="B67" s="269">
        <v>0</v>
      </c>
      <c r="C67" s="269">
        <v>0</v>
      </c>
      <c r="D67" s="269">
        <v>0</v>
      </c>
      <c r="E67" s="269">
        <v>0</v>
      </c>
      <c r="F67" s="269">
        <v>0</v>
      </c>
      <c r="G67" s="269">
        <v>0</v>
      </c>
      <c r="H67" s="269">
        <v>0</v>
      </c>
      <c r="I67" s="269">
        <v>0</v>
      </c>
      <c r="J67" s="269">
        <v>0</v>
      </c>
      <c r="K67" s="269">
        <v>0</v>
      </c>
      <c r="L67" s="269">
        <v>0</v>
      </c>
      <c r="M67" s="318">
        <v>110000</v>
      </c>
      <c r="N67" s="223">
        <f t="shared" si="1"/>
        <v>110000</v>
      </c>
    </row>
    <row r="68" spans="1:14" s="175" customFormat="1" x14ac:dyDescent="0.25">
      <c r="A68" s="5">
        <v>39600</v>
      </c>
      <c r="B68" s="269">
        <v>0</v>
      </c>
      <c r="C68" s="269">
        <v>0</v>
      </c>
      <c r="D68" s="269">
        <v>0</v>
      </c>
      <c r="E68" s="269">
        <v>0</v>
      </c>
      <c r="F68" s="269">
        <v>0</v>
      </c>
      <c r="G68" s="269">
        <v>0</v>
      </c>
      <c r="H68" s="269">
        <v>0</v>
      </c>
      <c r="I68" s="269">
        <v>0</v>
      </c>
      <c r="J68" s="269">
        <v>0</v>
      </c>
      <c r="K68" s="269">
        <v>0</v>
      </c>
      <c r="L68" s="269">
        <v>0</v>
      </c>
      <c r="M68" s="318">
        <v>205000</v>
      </c>
      <c r="N68" s="223">
        <f t="shared" si="1"/>
        <v>205000</v>
      </c>
    </row>
    <row r="69" spans="1:14" s="175" customFormat="1" x14ac:dyDescent="0.25">
      <c r="A69" s="5">
        <v>39630</v>
      </c>
      <c r="B69" s="269">
        <v>0</v>
      </c>
      <c r="C69" s="269">
        <v>0</v>
      </c>
      <c r="D69" s="269">
        <v>0</v>
      </c>
      <c r="E69" s="269">
        <v>0</v>
      </c>
      <c r="F69" s="269">
        <v>0</v>
      </c>
      <c r="G69" s="269">
        <v>0</v>
      </c>
      <c r="H69" s="269">
        <v>0</v>
      </c>
      <c r="I69" s="269">
        <v>0</v>
      </c>
      <c r="J69" s="269">
        <v>0</v>
      </c>
      <c r="K69" s="269">
        <v>0</v>
      </c>
      <c r="L69" s="269">
        <v>0</v>
      </c>
      <c r="M69" s="318">
        <v>105000</v>
      </c>
      <c r="N69" s="223">
        <f t="shared" si="1"/>
        <v>105000</v>
      </c>
    </row>
    <row r="70" spans="1:14" s="175" customFormat="1" x14ac:dyDescent="0.25">
      <c r="A70" s="5">
        <v>39661</v>
      </c>
      <c r="B70" s="269">
        <v>0</v>
      </c>
      <c r="C70" s="269">
        <v>0</v>
      </c>
      <c r="D70" s="269">
        <v>0</v>
      </c>
      <c r="E70" s="269">
        <v>0</v>
      </c>
      <c r="F70" s="269">
        <v>0</v>
      </c>
      <c r="G70" s="269">
        <v>0</v>
      </c>
      <c r="H70" s="269">
        <v>0</v>
      </c>
      <c r="I70" s="269">
        <v>0</v>
      </c>
      <c r="J70" s="269">
        <v>0</v>
      </c>
      <c r="K70" s="269">
        <v>0</v>
      </c>
      <c r="L70" s="269">
        <v>0</v>
      </c>
      <c r="M70" s="318">
        <v>60000</v>
      </c>
      <c r="N70" s="223">
        <f t="shared" si="1"/>
        <v>60000</v>
      </c>
    </row>
    <row r="71" spans="1:14" s="175" customFormat="1" x14ac:dyDescent="0.25">
      <c r="A71" s="5">
        <v>39692</v>
      </c>
      <c r="B71" s="269">
        <v>0</v>
      </c>
      <c r="C71" s="269">
        <v>0</v>
      </c>
      <c r="D71" s="269">
        <v>0</v>
      </c>
      <c r="E71" s="269">
        <v>0</v>
      </c>
      <c r="F71" s="269">
        <v>0</v>
      </c>
      <c r="G71" s="269">
        <v>0</v>
      </c>
      <c r="H71" s="269">
        <v>0</v>
      </c>
      <c r="I71" s="269">
        <v>0</v>
      </c>
      <c r="J71" s="269">
        <v>0</v>
      </c>
      <c r="K71" s="269">
        <v>0</v>
      </c>
      <c r="L71" s="269">
        <v>0</v>
      </c>
      <c r="M71" s="318">
        <v>160000</v>
      </c>
      <c r="N71" s="223">
        <f t="shared" si="1"/>
        <v>160000</v>
      </c>
    </row>
    <row r="72" spans="1:14" s="175" customFormat="1" x14ac:dyDescent="0.25">
      <c r="A72" s="5">
        <v>39722</v>
      </c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318">
        <v>0</v>
      </c>
      <c r="N72" s="223">
        <f t="shared" si="1"/>
        <v>0</v>
      </c>
    </row>
    <row r="73" spans="1:14" s="175" customFormat="1" x14ac:dyDescent="0.25">
      <c r="A73" s="5">
        <v>39753</v>
      </c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318">
        <v>95000</v>
      </c>
      <c r="N73" s="223">
        <f t="shared" si="1"/>
        <v>95000</v>
      </c>
    </row>
    <row r="74" spans="1:14" s="175" customFormat="1" x14ac:dyDescent="0.25">
      <c r="A74" s="5">
        <v>39783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318">
        <v>235000</v>
      </c>
      <c r="N74" s="223">
        <f t="shared" si="1"/>
        <v>235000</v>
      </c>
    </row>
    <row r="75" spans="1:14" s="175" customFormat="1" x14ac:dyDescent="0.25">
      <c r="A75" s="5">
        <v>39814</v>
      </c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318">
        <v>65000</v>
      </c>
      <c r="N75" s="223">
        <f t="shared" si="1"/>
        <v>65000</v>
      </c>
    </row>
    <row r="76" spans="1:14" s="175" customFormat="1" x14ac:dyDescent="0.25">
      <c r="A76" s="5">
        <v>39845</v>
      </c>
      <c r="B76" s="269"/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318">
        <v>0</v>
      </c>
      <c r="N76" s="223">
        <f t="shared" si="1"/>
        <v>0</v>
      </c>
    </row>
    <row r="77" spans="1:14" s="175" customFormat="1" x14ac:dyDescent="0.25">
      <c r="A77" s="5">
        <v>39873</v>
      </c>
      <c r="B77" s="269"/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318">
        <v>250000</v>
      </c>
      <c r="N77" s="223">
        <f t="shared" si="1"/>
        <v>250000</v>
      </c>
    </row>
    <row r="78" spans="1:14" s="175" customFormat="1" x14ac:dyDescent="0.25">
      <c r="A78" s="5">
        <v>39904</v>
      </c>
      <c r="B78" s="269"/>
      <c r="C78" s="269"/>
      <c r="D78" s="269"/>
      <c r="E78" s="269"/>
      <c r="F78" s="269"/>
      <c r="G78" s="269"/>
      <c r="H78" s="269"/>
      <c r="I78" s="269"/>
      <c r="J78" s="269"/>
      <c r="K78" s="269"/>
      <c r="L78" s="269"/>
      <c r="M78" s="318">
        <v>165000</v>
      </c>
      <c r="N78" s="223">
        <f t="shared" si="1"/>
        <v>165000</v>
      </c>
    </row>
    <row r="79" spans="1:14" s="175" customFormat="1" x14ac:dyDescent="0.25">
      <c r="A79" s="5">
        <v>39934</v>
      </c>
      <c r="B79" s="269"/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318">
        <v>80000</v>
      </c>
      <c r="N79" s="223">
        <f t="shared" si="1"/>
        <v>80000</v>
      </c>
    </row>
    <row r="80" spans="1:14" s="175" customFormat="1" x14ac:dyDescent="0.25">
      <c r="A80" s="5">
        <v>39965</v>
      </c>
      <c r="B80" s="269"/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318">
        <v>255000</v>
      </c>
      <c r="N80" s="223">
        <f t="shared" si="1"/>
        <v>255000</v>
      </c>
    </row>
    <row r="81" spans="1:14" s="175" customFormat="1" x14ac:dyDescent="0.25">
      <c r="A81" s="5">
        <v>39995</v>
      </c>
      <c r="B81" s="269"/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318">
        <v>0</v>
      </c>
      <c r="N81" s="223">
        <f t="shared" si="1"/>
        <v>0</v>
      </c>
    </row>
    <row r="82" spans="1:14" s="175" customFormat="1" x14ac:dyDescent="0.25">
      <c r="A82" s="5">
        <v>40026</v>
      </c>
      <c r="B82" s="269"/>
      <c r="C82" s="269"/>
      <c r="D82" s="269"/>
      <c r="E82" s="269"/>
      <c r="F82" s="269"/>
      <c r="G82" s="269"/>
      <c r="H82" s="269"/>
      <c r="I82" s="269"/>
      <c r="J82" s="269"/>
      <c r="K82" s="269"/>
      <c r="L82" s="269"/>
      <c r="M82" s="318">
        <v>90000</v>
      </c>
      <c r="N82" s="223">
        <f t="shared" si="1"/>
        <v>90000</v>
      </c>
    </row>
    <row r="83" spans="1:14" s="175" customFormat="1" x14ac:dyDescent="0.25">
      <c r="A83" s="5">
        <v>40057</v>
      </c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318">
        <v>0</v>
      </c>
      <c r="N83" s="223">
        <f t="shared" si="1"/>
        <v>0</v>
      </c>
    </row>
    <row r="84" spans="1:14" s="175" customFormat="1" x14ac:dyDescent="0.25">
      <c r="A84" s="5">
        <v>40087</v>
      </c>
      <c r="B84" s="269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318">
        <v>0</v>
      </c>
      <c r="N84" s="223">
        <f t="shared" si="1"/>
        <v>0</v>
      </c>
    </row>
    <row r="85" spans="1:14" s="175" customFormat="1" x14ac:dyDescent="0.25">
      <c r="A85" s="5">
        <v>40118</v>
      </c>
      <c r="B85" s="269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318">
        <v>105000</v>
      </c>
      <c r="N85" s="223">
        <f t="shared" si="1"/>
        <v>105000</v>
      </c>
    </row>
    <row r="86" spans="1:14" s="175" customFormat="1" x14ac:dyDescent="0.25">
      <c r="A86" s="5">
        <v>40148</v>
      </c>
      <c r="B86" s="269"/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M86" s="318">
        <v>250000</v>
      </c>
      <c r="N86" s="223">
        <f t="shared" si="1"/>
        <v>250000</v>
      </c>
    </row>
    <row r="87" spans="1:14" s="175" customFormat="1" x14ac:dyDescent="0.25">
      <c r="A87" s="5">
        <v>40179</v>
      </c>
      <c r="B87" s="269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318">
        <v>55000</v>
      </c>
      <c r="N87" s="223">
        <f t="shared" si="1"/>
        <v>55000</v>
      </c>
    </row>
    <row r="88" spans="1:14" s="175" customFormat="1" x14ac:dyDescent="0.25">
      <c r="A88" s="5">
        <v>40210</v>
      </c>
      <c r="B88" s="269"/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M88" s="318">
        <v>100000</v>
      </c>
      <c r="N88" s="223">
        <f t="shared" si="1"/>
        <v>100000</v>
      </c>
    </row>
    <row r="89" spans="1:14" s="175" customFormat="1" x14ac:dyDescent="0.25">
      <c r="A89" s="5">
        <v>40238</v>
      </c>
      <c r="B89" s="269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318">
        <v>140000</v>
      </c>
      <c r="N89" s="223">
        <f t="shared" si="1"/>
        <v>140000</v>
      </c>
    </row>
    <row r="90" spans="1:14" s="175" customFormat="1" x14ac:dyDescent="0.25">
      <c r="A90" s="5">
        <v>40269</v>
      </c>
      <c r="B90" s="269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318">
        <v>100000</v>
      </c>
      <c r="N90" s="223">
        <f t="shared" si="1"/>
        <v>100000</v>
      </c>
    </row>
    <row r="91" spans="1:14" s="175" customFormat="1" x14ac:dyDescent="0.25">
      <c r="A91" s="5">
        <v>40299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318">
        <v>110000</v>
      </c>
      <c r="N91" s="223">
        <f t="shared" si="1"/>
        <v>110000</v>
      </c>
    </row>
    <row r="92" spans="1:14" s="175" customFormat="1" x14ac:dyDescent="0.25">
      <c r="A92" s="5">
        <v>40330</v>
      </c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318">
        <v>245000</v>
      </c>
      <c r="N92" s="223">
        <f t="shared" si="1"/>
        <v>245000</v>
      </c>
    </row>
    <row r="93" spans="1:14" s="175" customFormat="1" x14ac:dyDescent="0.25">
      <c r="A93" s="5">
        <v>40360</v>
      </c>
      <c r="B93" s="269"/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M93" s="318">
        <v>75000</v>
      </c>
      <c r="N93" s="223">
        <f t="shared" si="1"/>
        <v>75000</v>
      </c>
    </row>
    <row r="94" spans="1:14" s="175" customFormat="1" x14ac:dyDescent="0.25">
      <c r="A94" s="5">
        <v>40391</v>
      </c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>
        <v>0</v>
      </c>
      <c r="M94" s="318">
        <v>225000</v>
      </c>
      <c r="N94" s="223">
        <f t="shared" si="1"/>
        <v>225000</v>
      </c>
    </row>
    <row r="95" spans="1:14" s="175" customFormat="1" x14ac:dyDescent="0.25">
      <c r="A95" s="5">
        <v>40422</v>
      </c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318">
        <v>95000</v>
      </c>
      <c r="N95" s="223">
        <f t="shared" si="1"/>
        <v>95000</v>
      </c>
    </row>
    <row r="96" spans="1:14" s="175" customFormat="1" x14ac:dyDescent="0.25">
      <c r="A96" s="5">
        <v>40483</v>
      </c>
      <c r="B96" s="269"/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318">
        <v>185000</v>
      </c>
      <c r="N96" s="223">
        <f t="shared" si="1"/>
        <v>185000</v>
      </c>
    </row>
    <row r="97" spans="1:14" s="175" customFormat="1" x14ac:dyDescent="0.25">
      <c r="A97" s="5">
        <v>40513</v>
      </c>
      <c r="B97" s="269"/>
      <c r="C97" s="269"/>
      <c r="D97" s="269"/>
      <c r="E97" s="269"/>
      <c r="F97" s="269"/>
      <c r="G97" s="269"/>
      <c r="H97" s="269"/>
      <c r="I97" s="269"/>
      <c r="J97" s="269"/>
      <c r="K97" s="269"/>
      <c r="L97" s="269"/>
      <c r="M97" s="318">
        <v>65000</v>
      </c>
      <c r="N97" s="223">
        <f t="shared" si="1"/>
        <v>65000</v>
      </c>
    </row>
    <row r="98" spans="1:14" s="175" customFormat="1" x14ac:dyDescent="0.25">
      <c r="A98" s="5">
        <v>40544</v>
      </c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318">
        <v>60000</v>
      </c>
      <c r="N98" s="223">
        <f t="shared" si="1"/>
        <v>60000</v>
      </c>
    </row>
    <row r="99" spans="1:14" s="175" customFormat="1" x14ac:dyDescent="0.25">
      <c r="A99" s="5">
        <v>40575</v>
      </c>
      <c r="B99" s="269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318">
        <v>125000</v>
      </c>
      <c r="N99" s="223">
        <f t="shared" si="1"/>
        <v>125000</v>
      </c>
    </row>
    <row r="100" spans="1:14" s="175" customFormat="1" x14ac:dyDescent="0.25">
      <c r="A100" s="5">
        <v>40603</v>
      </c>
      <c r="B100" s="269"/>
      <c r="C100" s="269"/>
      <c r="D100" s="269"/>
      <c r="E100" s="269"/>
      <c r="F100" s="269"/>
      <c r="G100" s="269"/>
      <c r="H100" s="269"/>
      <c r="I100" s="269"/>
      <c r="J100" s="269"/>
      <c r="K100" s="269"/>
      <c r="L100" s="269"/>
      <c r="M100" s="318">
        <v>90000</v>
      </c>
      <c r="N100" s="223">
        <f t="shared" si="1"/>
        <v>90000</v>
      </c>
    </row>
    <row r="101" spans="1:14" s="175" customFormat="1" x14ac:dyDescent="0.25">
      <c r="A101" s="5">
        <v>40695</v>
      </c>
      <c r="B101" s="269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318">
        <v>340000</v>
      </c>
      <c r="N101" s="223">
        <f t="shared" si="1"/>
        <v>340000</v>
      </c>
    </row>
    <row r="102" spans="1:14" s="175" customFormat="1" x14ac:dyDescent="0.25">
      <c r="A102" s="5">
        <v>40725</v>
      </c>
      <c r="B102" s="269"/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318">
        <v>80000</v>
      </c>
      <c r="N102" s="223">
        <f t="shared" si="1"/>
        <v>80000</v>
      </c>
    </row>
    <row r="103" spans="1:14" s="175" customFormat="1" x14ac:dyDescent="0.25">
      <c r="A103" s="5">
        <v>40878</v>
      </c>
      <c r="B103" s="269"/>
      <c r="C103" s="269"/>
      <c r="D103" s="269"/>
      <c r="E103" s="269"/>
      <c r="F103" s="269"/>
      <c r="G103" s="269"/>
      <c r="H103" s="269"/>
      <c r="I103" s="269"/>
      <c r="J103" s="269"/>
      <c r="K103" s="269"/>
      <c r="L103" s="269"/>
      <c r="M103" s="318">
        <v>60000</v>
      </c>
      <c r="N103" s="223">
        <f t="shared" si="1"/>
        <v>60000</v>
      </c>
    </row>
    <row r="104" spans="1:14" s="175" customFormat="1" x14ac:dyDescent="0.25">
      <c r="A104" s="5">
        <v>40940</v>
      </c>
      <c r="B104" s="269"/>
      <c r="C104" s="269"/>
      <c r="D104" s="269"/>
      <c r="E104" s="269"/>
      <c r="F104" s="269"/>
      <c r="G104" s="269"/>
      <c r="H104" s="269"/>
      <c r="I104" s="269"/>
      <c r="J104" s="269"/>
      <c r="K104" s="269"/>
      <c r="L104" s="269"/>
      <c r="M104" s="318">
        <v>55000</v>
      </c>
      <c r="N104" s="223">
        <f t="shared" si="1"/>
        <v>55000</v>
      </c>
    </row>
    <row r="105" spans="1:14" s="175" customFormat="1" x14ac:dyDescent="0.25">
      <c r="A105" s="5">
        <v>40969</v>
      </c>
      <c r="B105" s="269"/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318">
        <v>75000</v>
      </c>
      <c r="N105" s="223">
        <f t="shared" si="1"/>
        <v>75000</v>
      </c>
    </row>
    <row r="106" spans="1:14" s="175" customFormat="1" x14ac:dyDescent="0.25">
      <c r="A106" s="5">
        <v>41000</v>
      </c>
      <c r="B106" s="269"/>
      <c r="C106" s="269"/>
      <c r="D106" s="269"/>
      <c r="E106" s="269"/>
      <c r="F106" s="269"/>
      <c r="G106" s="269"/>
      <c r="H106" s="269"/>
      <c r="I106" s="269"/>
      <c r="J106" s="269"/>
      <c r="K106" s="269"/>
      <c r="L106" s="269"/>
      <c r="M106" s="318">
        <v>55000</v>
      </c>
      <c r="N106" s="223">
        <f t="shared" si="1"/>
        <v>55000</v>
      </c>
    </row>
    <row r="107" spans="1:14" s="175" customFormat="1" x14ac:dyDescent="0.25">
      <c r="A107" s="5">
        <v>41030</v>
      </c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318">
        <v>75000</v>
      </c>
      <c r="N107" s="223">
        <f t="shared" si="1"/>
        <v>75000</v>
      </c>
    </row>
    <row r="108" spans="1:14" s="175" customFormat="1" x14ac:dyDescent="0.25">
      <c r="A108" s="5">
        <v>41061</v>
      </c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318">
        <v>215000</v>
      </c>
      <c r="N108" s="223">
        <f t="shared" si="1"/>
        <v>215000</v>
      </c>
    </row>
    <row r="109" spans="1:14" s="175" customFormat="1" x14ac:dyDescent="0.25">
      <c r="A109" s="5">
        <v>41091</v>
      </c>
      <c r="B109" s="269"/>
      <c r="C109" s="269"/>
      <c r="D109" s="269"/>
      <c r="E109" s="269"/>
      <c r="F109" s="269"/>
      <c r="G109" s="269"/>
      <c r="H109" s="269"/>
      <c r="I109" s="269"/>
      <c r="J109" s="269"/>
      <c r="K109" s="269"/>
      <c r="L109" s="269"/>
      <c r="M109" s="318">
        <v>150000</v>
      </c>
      <c r="N109" s="223">
        <f t="shared" si="1"/>
        <v>150000</v>
      </c>
    </row>
    <row r="110" spans="1:14" s="175" customFormat="1" x14ac:dyDescent="0.25">
      <c r="A110" s="5">
        <v>41153</v>
      </c>
      <c r="B110" s="269"/>
      <c r="C110" s="269"/>
      <c r="D110" s="269"/>
      <c r="E110" s="269"/>
      <c r="F110" s="269"/>
      <c r="G110" s="269"/>
      <c r="H110" s="269"/>
      <c r="I110" s="269"/>
      <c r="J110" s="269"/>
      <c r="K110" s="269"/>
      <c r="L110" s="269"/>
      <c r="M110" s="318">
        <v>100000</v>
      </c>
      <c r="N110" s="223">
        <f t="shared" si="1"/>
        <v>100000</v>
      </c>
    </row>
    <row r="111" spans="1:14" s="175" customFormat="1" x14ac:dyDescent="0.25">
      <c r="A111" s="5">
        <v>41183</v>
      </c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318">
        <v>160000</v>
      </c>
      <c r="N111" s="223">
        <f t="shared" si="1"/>
        <v>160000</v>
      </c>
    </row>
    <row r="112" spans="1:14" s="175" customFormat="1" x14ac:dyDescent="0.25">
      <c r="A112" s="5">
        <v>41244</v>
      </c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318">
        <v>60000</v>
      </c>
      <c r="N112" s="223">
        <f t="shared" si="1"/>
        <v>60000</v>
      </c>
    </row>
    <row r="113" spans="1:16" s="175" customFormat="1" x14ac:dyDescent="0.25">
      <c r="A113" s="5">
        <v>41275</v>
      </c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318">
        <v>145000</v>
      </c>
      <c r="N113" s="223">
        <f t="shared" si="1"/>
        <v>145000</v>
      </c>
    </row>
    <row r="114" spans="1:16" s="175" customFormat="1" x14ac:dyDescent="0.25">
      <c r="A114" s="5">
        <v>41306</v>
      </c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318">
        <v>145000</v>
      </c>
      <c r="N114" s="223">
        <f t="shared" si="1"/>
        <v>145000</v>
      </c>
    </row>
    <row r="115" spans="1:16" s="175" customFormat="1" x14ac:dyDescent="0.25">
      <c r="A115" s="5">
        <v>41334</v>
      </c>
      <c r="B115" s="269"/>
      <c r="C115" s="269"/>
      <c r="D115" s="269"/>
      <c r="E115" s="269"/>
      <c r="F115" s="269"/>
      <c r="G115" s="269"/>
      <c r="H115" s="269"/>
      <c r="I115" s="269"/>
      <c r="J115" s="269"/>
      <c r="K115" s="269"/>
      <c r="L115" s="269"/>
      <c r="M115" s="318">
        <v>65000</v>
      </c>
      <c r="N115" s="223">
        <f t="shared" si="1"/>
        <v>65000</v>
      </c>
    </row>
    <row r="116" spans="1:16" s="175" customFormat="1" x14ac:dyDescent="0.25">
      <c r="A116" s="5">
        <v>41426</v>
      </c>
      <c r="B116" s="269"/>
      <c r="C116" s="269"/>
      <c r="D116" s="269"/>
      <c r="E116" s="269"/>
      <c r="F116" s="269"/>
      <c r="G116" s="269"/>
      <c r="H116" s="269"/>
      <c r="I116" s="269"/>
      <c r="J116" s="269"/>
      <c r="K116" s="269"/>
      <c r="L116" s="269"/>
      <c r="M116" s="318">
        <v>135000</v>
      </c>
      <c r="N116" s="223">
        <f>SUM(B116:M116)</f>
        <v>135000</v>
      </c>
    </row>
    <row r="117" spans="1:16" s="175" customFormat="1" x14ac:dyDescent="0.25">
      <c r="A117" s="5">
        <v>41452</v>
      </c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  <c r="L117" s="269"/>
      <c r="M117" s="318">
        <v>2975000</v>
      </c>
      <c r="N117" s="269">
        <f>SUM(B117:M117)</f>
        <v>2975000</v>
      </c>
    </row>
    <row r="118" spans="1:16" s="175" customFormat="1" ht="8.25" customHeight="1" x14ac:dyDescent="0.25">
      <c r="A118" s="5"/>
      <c r="B118" s="269"/>
      <c r="C118" s="269"/>
      <c r="D118" s="269"/>
      <c r="E118" s="269"/>
      <c r="F118" s="269"/>
      <c r="G118" s="269"/>
      <c r="H118" s="269"/>
      <c r="I118" s="269"/>
      <c r="J118" s="269"/>
      <c r="K118" s="269"/>
      <c r="L118" s="269"/>
      <c r="M118" s="318"/>
      <c r="N118" s="223"/>
    </row>
    <row r="119" spans="1:16" s="175" customFormat="1" x14ac:dyDescent="0.25">
      <c r="A119" s="268" t="s">
        <v>9</v>
      </c>
      <c r="B119" s="164">
        <f t="shared" ref="B119:L119" si="2">SUM(B10:B95)</f>
        <v>585000</v>
      </c>
      <c r="C119" s="164">
        <f t="shared" si="2"/>
        <v>600000</v>
      </c>
      <c r="D119" s="164">
        <f t="shared" si="2"/>
        <v>605000</v>
      </c>
      <c r="E119" s="164">
        <f t="shared" si="2"/>
        <v>630000</v>
      </c>
      <c r="F119" s="164">
        <f t="shared" si="2"/>
        <v>635000</v>
      </c>
      <c r="G119" s="164">
        <f t="shared" si="2"/>
        <v>655000</v>
      </c>
      <c r="H119" s="164">
        <f t="shared" si="2"/>
        <v>260000</v>
      </c>
      <c r="I119" s="164">
        <f t="shared" si="2"/>
        <v>405000</v>
      </c>
      <c r="J119" s="164">
        <f t="shared" si="2"/>
        <v>745000</v>
      </c>
      <c r="K119" s="164">
        <f t="shared" si="2"/>
        <v>785000</v>
      </c>
      <c r="L119" s="164">
        <f t="shared" si="2"/>
        <v>9600000</v>
      </c>
      <c r="M119" s="318">
        <f>SUM(M10:M118)</f>
        <v>22955000</v>
      </c>
      <c r="N119" s="223">
        <f>SUM(N10:N118)</f>
        <v>38460000</v>
      </c>
    </row>
    <row r="120" spans="1:16" x14ac:dyDescent="0.25">
      <c r="B120" s="270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  <c r="M120" s="318"/>
      <c r="N120" s="223"/>
    </row>
    <row r="121" spans="1:16" x14ac:dyDescent="0.25">
      <c r="A121" s="4" t="s">
        <v>10</v>
      </c>
      <c r="B121" s="164">
        <f t="shared" ref="B121:M121" si="3">B6-B119</f>
        <v>0</v>
      </c>
      <c r="C121" s="164">
        <f t="shared" si="3"/>
        <v>0</v>
      </c>
      <c r="D121" s="164">
        <f t="shared" si="3"/>
        <v>0</v>
      </c>
      <c r="E121" s="164">
        <f t="shared" si="3"/>
        <v>0</v>
      </c>
      <c r="F121" s="164">
        <f t="shared" si="3"/>
        <v>0</v>
      </c>
      <c r="G121" s="164">
        <f t="shared" si="3"/>
        <v>0</v>
      </c>
      <c r="H121" s="164">
        <f t="shared" si="3"/>
        <v>0</v>
      </c>
      <c r="I121" s="164">
        <f t="shared" si="3"/>
        <v>0</v>
      </c>
      <c r="J121" s="164">
        <f t="shared" si="3"/>
        <v>0</v>
      </c>
      <c r="K121" s="164">
        <f t="shared" si="3"/>
        <v>0</v>
      </c>
      <c r="L121" s="164">
        <f t="shared" si="3"/>
        <v>0</v>
      </c>
      <c r="M121" s="318">
        <f t="shared" si="3"/>
        <v>0</v>
      </c>
      <c r="N121" s="223">
        <f>N6-N119</f>
        <v>0</v>
      </c>
      <c r="O121" s="173"/>
      <c r="P121" s="173"/>
    </row>
    <row r="122" spans="1:16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269"/>
    </row>
    <row r="123" spans="1:16" x14ac:dyDescent="0.25"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</row>
    <row r="124" spans="1:16" x14ac:dyDescent="0.25">
      <c r="B124" s="175"/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</row>
    <row r="125" spans="1:16" x14ac:dyDescent="0.25">
      <c r="O125" s="3" t="s">
        <v>485</v>
      </c>
    </row>
    <row r="129" spans="2:2" x14ac:dyDescent="0.25">
      <c r="B129" s="233" t="s">
        <v>464</v>
      </c>
    </row>
    <row r="130" spans="2:2" x14ac:dyDescent="0.25">
      <c r="B130" s="233" t="s">
        <v>484</v>
      </c>
    </row>
  </sheetData>
  <phoneticPr fontId="0" type="noConversion"/>
  <pageMargins left="0.5" right="0.5" top="1" bottom="1" header="0.5" footer="0.5"/>
  <pageSetup scale="65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tabColor indexed="22"/>
    <pageSetUpPr fitToPage="1"/>
  </sheetPr>
  <dimension ref="A1:AX126"/>
  <sheetViews>
    <sheetView zoomScaleNormal="100" workbookViewId="0">
      <pane xSplit="13" ySplit="4" topLeftCell="N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11" width="14.28515625" style="3" hidden="1" customWidth="1"/>
    <col min="12" max="12" width="16.28515625" style="3" hidden="1" customWidth="1"/>
    <col min="13" max="13" width="17.28515625" style="3" hidden="1" customWidth="1"/>
    <col min="14" max="14" width="17.28515625" style="3" customWidth="1"/>
    <col min="15" max="15" width="16.28515625" style="3" customWidth="1"/>
    <col min="16" max="16384" width="9" style="3"/>
  </cols>
  <sheetData>
    <row r="1" spans="1:50" x14ac:dyDescent="0.25">
      <c r="A1" s="4" t="s">
        <v>392</v>
      </c>
      <c r="B1" s="23" t="s">
        <v>949</v>
      </c>
      <c r="C1" s="23" t="s">
        <v>949</v>
      </c>
      <c r="D1" s="23" t="s">
        <v>949</v>
      </c>
      <c r="E1" s="23" t="s">
        <v>949</v>
      </c>
      <c r="F1" s="23" t="s">
        <v>949</v>
      </c>
      <c r="G1" s="23" t="s">
        <v>949</v>
      </c>
      <c r="H1" s="23" t="s">
        <v>949</v>
      </c>
      <c r="I1" s="23" t="s">
        <v>949</v>
      </c>
      <c r="J1" s="23" t="s">
        <v>949</v>
      </c>
      <c r="K1" s="23" t="s">
        <v>949</v>
      </c>
      <c r="L1" s="23" t="s">
        <v>949</v>
      </c>
      <c r="M1" s="23" t="s">
        <v>949</v>
      </c>
      <c r="N1" s="24" t="s">
        <v>949</v>
      </c>
    </row>
    <row r="2" spans="1:50" x14ac:dyDescent="0.25">
      <c r="A2" s="4" t="s">
        <v>385</v>
      </c>
      <c r="B2" s="22">
        <v>38322</v>
      </c>
      <c r="C2" s="22">
        <v>38687</v>
      </c>
      <c r="D2" s="22">
        <v>39052</v>
      </c>
      <c r="E2" s="22">
        <v>39052</v>
      </c>
      <c r="F2" s="22">
        <v>39417</v>
      </c>
      <c r="G2" s="22">
        <v>39783</v>
      </c>
      <c r="H2" s="22">
        <v>40148</v>
      </c>
      <c r="I2" s="22">
        <v>40513</v>
      </c>
      <c r="J2" s="22">
        <v>40513</v>
      </c>
      <c r="K2" s="22">
        <v>40878</v>
      </c>
      <c r="L2" s="22">
        <v>41244</v>
      </c>
      <c r="M2" s="22" t="s">
        <v>480</v>
      </c>
      <c r="N2" s="12" t="s">
        <v>481</v>
      </c>
      <c r="O2" s="251"/>
    </row>
    <row r="3" spans="1:50" x14ac:dyDescent="0.25">
      <c r="A3" s="3" t="s">
        <v>386</v>
      </c>
      <c r="B3" s="237">
        <v>2.35E-2</v>
      </c>
      <c r="C3" s="25">
        <v>2.6499999999999999E-2</v>
      </c>
      <c r="D3" s="25">
        <v>2.75E-2</v>
      </c>
      <c r="E3" s="25">
        <v>0.03</v>
      </c>
      <c r="F3" s="25">
        <v>3.0499999999999999E-2</v>
      </c>
      <c r="G3" s="25">
        <v>3.3500000000000002E-2</v>
      </c>
      <c r="H3" s="25">
        <v>3.5499999999999997E-2</v>
      </c>
      <c r="I3" s="25">
        <v>3.7999999999999999E-2</v>
      </c>
      <c r="J3" s="25">
        <v>4.4999999999999998E-2</v>
      </c>
      <c r="K3" s="25">
        <v>3.9E-2</v>
      </c>
      <c r="L3" s="25">
        <v>0.04</v>
      </c>
      <c r="M3" s="171">
        <v>4.65E-2</v>
      </c>
      <c r="N3" s="178">
        <v>5.8000000000000003E-2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9"/>
      <c r="AV3" s="259"/>
      <c r="AW3" s="259"/>
      <c r="AX3" s="259"/>
    </row>
    <row r="4" spans="1:50" x14ac:dyDescent="0.25">
      <c r="A4" s="179" t="s">
        <v>334</v>
      </c>
      <c r="B4" s="260" t="s">
        <v>467</v>
      </c>
      <c r="C4" s="260" t="s">
        <v>468</v>
      </c>
      <c r="D4" s="260" t="s">
        <v>469</v>
      </c>
      <c r="E4" s="260" t="s">
        <v>470</v>
      </c>
      <c r="F4" s="260" t="s">
        <v>471</v>
      </c>
      <c r="G4" s="260" t="s">
        <v>472</v>
      </c>
      <c r="H4" s="260" t="s">
        <v>473</v>
      </c>
      <c r="I4" s="260" t="s">
        <v>474</v>
      </c>
      <c r="J4" s="260" t="s">
        <v>475</v>
      </c>
      <c r="K4" s="260" t="s">
        <v>476</v>
      </c>
      <c r="L4" s="260" t="s">
        <v>477</v>
      </c>
      <c r="M4" s="260" t="s">
        <v>478</v>
      </c>
      <c r="N4" s="261" t="s">
        <v>479</v>
      </c>
      <c r="O4" s="262" t="s">
        <v>5</v>
      </c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</row>
    <row r="5" spans="1:50" x14ac:dyDescent="0.25">
      <c r="A5" s="267"/>
      <c r="N5" s="4"/>
    </row>
    <row r="6" spans="1:50" x14ac:dyDescent="0.25">
      <c r="A6" s="4" t="s">
        <v>461</v>
      </c>
      <c r="B6" s="269">
        <v>510000</v>
      </c>
      <c r="C6" s="269">
        <v>525000</v>
      </c>
      <c r="D6" s="269">
        <v>105000</v>
      </c>
      <c r="E6" s="269">
        <v>425000</v>
      </c>
      <c r="F6" s="269">
        <v>550000</v>
      </c>
      <c r="G6" s="269">
        <v>555000</v>
      </c>
      <c r="H6" s="269">
        <v>575000</v>
      </c>
      <c r="I6" s="269">
        <v>580000</v>
      </c>
      <c r="J6" s="269">
        <v>100000</v>
      </c>
      <c r="K6" s="269">
        <v>650000</v>
      </c>
      <c r="L6" s="269">
        <v>685000</v>
      </c>
      <c r="M6" s="269">
        <v>8300000</v>
      </c>
      <c r="N6" s="318">
        <v>20090000</v>
      </c>
      <c r="O6" s="223">
        <f>SUM(B6:N6)</f>
        <v>33650000</v>
      </c>
      <c r="P6" s="175"/>
    </row>
    <row r="7" spans="1:50" x14ac:dyDescent="0.25">
      <c r="A7" s="4"/>
      <c r="B7" s="269"/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318"/>
      <c r="O7" s="223"/>
      <c r="P7" s="175"/>
    </row>
    <row r="8" spans="1:50" x14ac:dyDescent="0.25">
      <c r="A8" s="4" t="s">
        <v>78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318"/>
      <c r="O8" s="223"/>
      <c r="P8" s="175"/>
    </row>
    <row r="9" spans="1:50" x14ac:dyDescent="0.25">
      <c r="A9" s="5">
        <v>37865</v>
      </c>
      <c r="B9" s="269">
        <v>15000</v>
      </c>
      <c r="C9" s="269">
        <v>15000</v>
      </c>
      <c r="D9" s="269">
        <v>5000</v>
      </c>
      <c r="E9" s="269">
        <v>10000</v>
      </c>
      <c r="F9" s="269">
        <v>15000</v>
      </c>
      <c r="G9" s="269">
        <v>15000</v>
      </c>
      <c r="H9" s="269">
        <v>15000</v>
      </c>
      <c r="I9" s="269">
        <v>20000</v>
      </c>
      <c r="J9" s="269">
        <v>5000</v>
      </c>
      <c r="K9" s="269">
        <v>20000</v>
      </c>
      <c r="L9" s="269">
        <v>20000</v>
      </c>
      <c r="M9" s="269">
        <f>45000+240000</f>
        <v>285000</v>
      </c>
      <c r="N9" s="318">
        <v>580000</v>
      </c>
      <c r="O9" s="223">
        <f t="shared" ref="O9:O34" si="0">SUM(B9:N9)</f>
        <v>1020000</v>
      </c>
      <c r="P9" s="175"/>
    </row>
    <row r="10" spans="1:50" x14ac:dyDescent="0.25">
      <c r="A10" s="5">
        <v>37956</v>
      </c>
      <c r="B10" s="269">
        <v>0</v>
      </c>
      <c r="C10" s="269">
        <v>0</v>
      </c>
      <c r="D10" s="269">
        <v>0</v>
      </c>
      <c r="E10" s="269">
        <v>0</v>
      </c>
      <c r="F10" s="269">
        <v>0</v>
      </c>
      <c r="G10" s="269">
        <v>0</v>
      </c>
      <c r="H10" s="269">
        <v>0</v>
      </c>
      <c r="I10" s="269">
        <v>0</v>
      </c>
      <c r="J10" s="269">
        <v>0</v>
      </c>
      <c r="K10" s="269">
        <v>0</v>
      </c>
      <c r="L10" s="269">
        <v>0</v>
      </c>
      <c r="M10" s="269">
        <v>50000</v>
      </c>
      <c r="N10" s="318">
        <v>0</v>
      </c>
      <c r="O10" s="223">
        <f t="shared" si="0"/>
        <v>50000</v>
      </c>
      <c r="P10" s="175"/>
    </row>
    <row r="11" spans="1:50" x14ac:dyDescent="0.25">
      <c r="A11" s="5">
        <v>37987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69">
        <v>0</v>
      </c>
      <c r="I11" s="269">
        <v>5000</v>
      </c>
      <c r="J11" s="269">
        <v>0</v>
      </c>
      <c r="K11" s="269">
        <v>0</v>
      </c>
      <c r="L11" s="269">
        <v>0</v>
      </c>
      <c r="M11" s="269">
        <v>110000</v>
      </c>
      <c r="N11" s="318">
        <v>0</v>
      </c>
      <c r="O11" s="223">
        <f t="shared" si="0"/>
        <v>115000</v>
      </c>
      <c r="P11" s="175"/>
    </row>
    <row r="12" spans="1:50" x14ac:dyDescent="0.25">
      <c r="A12" s="5">
        <v>38018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0</v>
      </c>
      <c r="H12" s="269">
        <v>0</v>
      </c>
      <c r="I12" s="269">
        <v>5000</v>
      </c>
      <c r="J12" s="269">
        <v>0</v>
      </c>
      <c r="K12" s="269">
        <v>0</v>
      </c>
      <c r="L12" s="269">
        <v>0</v>
      </c>
      <c r="M12" s="269">
        <v>125000</v>
      </c>
      <c r="N12" s="318">
        <v>0</v>
      </c>
      <c r="O12" s="223">
        <f t="shared" si="0"/>
        <v>130000</v>
      </c>
      <c r="P12" s="175"/>
    </row>
    <row r="13" spans="1:50" x14ac:dyDescent="0.25">
      <c r="A13" s="5">
        <v>38047</v>
      </c>
      <c r="B13" s="269">
        <v>0</v>
      </c>
      <c r="C13" s="269">
        <v>0</v>
      </c>
      <c r="D13" s="269">
        <v>0</v>
      </c>
      <c r="E13" s="269">
        <v>0</v>
      </c>
      <c r="F13" s="269">
        <v>0</v>
      </c>
      <c r="G13" s="269">
        <v>0</v>
      </c>
      <c r="H13" s="269">
        <v>0</v>
      </c>
      <c r="I13" s="269">
        <v>5000</v>
      </c>
      <c r="J13" s="269">
        <v>0</v>
      </c>
      <c r="K13" s="269">
        <v>0</v>
      </c>
      <c r="L13" s="269">
        <v>0</v>
      </c>
      <c r="M13" s="269">
        <v>85000</v>
      </c>
      <c r="N13" s="318">
        <v>0</v>
      </c>
      <c r="O13" s="223">
        <f t="shared" si="0"/>
        <v>90000</v>
      </c>
      <c r="P13" s="175"/>
    </row>
    <row r="14" spans="1:50" x14ac:dyDescent="0.25">
      <c r="A14" s="5">
        <v>38078</v>
      </c>
      <c r="B14" s="269">
        <v>5000</v>
      </c>
      <c r="C14" s="269">
        <v>5000</v>
      </c>
      <c r="D14" s="269">
        <v>0</v>
      </c>
      <c r="E14" s="269">
        <v>5000</v>
      </c>
      <c r="F14" s="269">
        <v>0</v>
      </c>
      <c r="G14" s="269">
        <v>0</v>
      </c>
      <c r="H14" s="269">
        <v>0</v>
      </c>
      <c r="I14" s="269">
        <v>5000</v>
      </c>
      <c r="J14" s="269">
        <v>0</v>
      </c>
      <c r="K14" s="269">
        <v>0</v>
      </c>
      <c r="L14" s="269">
        <v>0</v>
      </c>
      <c r="M14" s="269">
        <v>315000</v>
      </c>
      <c r="N14" s="318">
        <v>0</v>
      </c>
      <c r="O14" s="223">
        <f t="shared" si="0"/>
        <v>335000</v>
      </c>
      <c r="P14" s="175"/>
    </row>
    <row r="15" spans="1:50" x14ac:dyDescent="0.25">
      <c r="A15" s="5">
        <v>38108</v>
      </c>
      <c r="B15" s="269">
        <v>0</v>
      </c>
      <c r="C15" s="269">
        <v>5000</v>
      </c>
      <c r="D15" s="269">
        <v>0</v>
      </c>
      <c r="E15" s="269">
        <v>0</v>
      </c>
      <c r="F15" s="269">
        <v>0</v>
      </c>
      <c r="G15" s="269">
        <v>0</v>
      </c>
      <c r="H15" s="269">
        <v>0</v>
      </c>
      <c r="I15" s="269">
        <v>5000</v>
      </c>
      <c r="J15" s="269">
        <v>0</v>
      </c>
      <c r="K15" s="269">
        <v>0</v>
      </c>
      <c r="L15" s="269">
        <v>0</v>
      </c>
      <c r="M15" s="269">
        <v>150000</v>
      </c>
      <c r="N15" s="318">
        <v>0</v>
      </c>
      <c r="O15" s="223">
        <f t="shared" si="0"/>
        <v>160000</v>
      </c>
      <c r="P15" s="175"/>
    </row>
    <row r="16" spans="1:50" x14ac:dyDescent="0.25">
      <c r="A16" s="5">
        <v>38139</v>
      </c>
      <c r="B16" s="269">
        <v>10000</v>
      </c>
      <c r="C16" s="269">
        <v>10000</v>
      </c>
      <c r="D16" s="269">
        <v>0</v>
      </c>
      <c r="E16" s="269">
        <v>5000</v>
      </c>
      <c r="F16" s="269">
        <v>0</v>
      </c>
      <c r="G16" s="269">
        <v>0</v>
      </c>
      <c r="H16" s="269">
        <v>0</v>
      </c>
      <c r="I16" s="269">
        <v>10000</v>
      </c>
      <c r="J16" s="269">
        <v>0</v>
      </c>
      <c r="K16" s="269">
        <v>0</v>
      </c>
      <c r="L16" s="269">
        <v>0</v>
      </c>
      <c r="M16" s="269">
        <v>500000</v>
      </c>
      <c r="N16" s="318">
        <v>0</v>
      </c>
      <c r="O16" s="223">
        <f t="shared" si="0"/>
        <v>535000</v>
      </c>
      <c r="P16" s="175"/>
    </row>
    <row r="17" spans="1:16" x14ac:dyDescent="0.25">
      <c r="A17" s="5">
        <v>38169</v>
      </c>
      <c r="B17" s="269">
        <v>0</v>
      </c>
      <c r="C17" s="269">
        <v>5000</v>
      </c>
      <c r="D17" s="269">
        <v>0</v>
      </c>
      <c r="E17" s="269">
        <v>0</v>
      </c>
      <c r="F17" s="269">
        <v>0</v>
      </c>
      <c r="G17" s="269">
        <v>0</v>
      </c>
      <c r="H17" s="269">
        <v>0</v>
      </c>
      <c r="I17" s="269">
        <v>5000</v>
      </c>
      <c r="J17" s="269">
        <v>0</v>
      </c>
      <c r="K17" s="269">
        <v>0</v>
      </c>
      <c r="L17" s="269">
        <v>0</v>
      </c>
      <c r="M17" s="269">
        <v>195000</v>
      </c>
      <c r="N17" s="318">
        <v>0</v>
      </c>
      <c r="O17" s="223">
        <f t="shared" si="0"/>
        <v>205000</v>
      </c>
      <c r="P17" s="175"/>
    </row>
    <row r="18" spans="1:16" x14ac:dyDescent="0.25">
      <c r="A18" s="5">
        <v>38200</v>
      </c>
      <c r="B18" s="269">
        <v>5000</v>
      </c>
      <c r="C18" s="269">
        <v>10000</v>
      </c>
      <c r="D18" s="269">
        <v>0</v>
      </c>
      <c r="E18" s="269">
        <v>5000</v>
      </c>
      <c r="F18" s="269">
        <v>0</v>
      </c>
      <c r="G18" s="269">
        <v>0</v>
      </c>
      <c r="H18" s="269">
        <v>0</v>
      </c>
      <c r="I18" s="269">
        <v>10000</v>
      </c>
      <c r="J18" s="269">
        <v>0</v>
      </c>
      <c r="K18" s="269">
        <v>0</v>
      </c>
      <c r="L18" s="269">
        <v>0</v>
      </c>
      <c r="M18" s="269">
        <v>445000</v>
      </c>
      <c r="N18" s="318">
        <v>0</v>
      </c>
      <c r="O18" s="223">
        <f t="shared" si="0"/>
        <v>475000</v>
      </c>
      <c r="P18" s="175"/>
    </row>
    <row r="19" spans="1:16" x14ac:dyDescent="0.25">
      <c r="A19" s="5">
        <v>38231</v>
      </c>
      <c r="B19" s="269">
        <v>5000</v>
      </c>
      <c r="C19" s="269">
        <v>5000</v>
      </c>
      <c r="D19" s="269">
        <v>0</v>
      </c>
      <c r="E19" s="269">
        <v>5000</v>
      </c>
      <c r="F19" s="269">
        <v>0</v>
      </c>
      <c r="G19" s="269">
        <v>0</v>
      </c>
      <c r="H19" s="269">
        <v>0</v>
      </c>
      <c r="I19" s="269">
        <v>5000</v>
      </c>
      <c r="J19" s="269">
        <v>0</v>
      </c>
      <c r="K19" s="269">
        <v>0</v>
      </c>
      <c r="L19" s="269">
        <v>0</v>
      </c>
      <c r="M19" s="269">
        <v>320000</v>
      </c>
      <c r="N19" s="318">
        <v>0</v>
      </c>
      <c r="O19" s="223">
        <f t="shared" si="0"/>
        <v>340000</v>
      </c>
      <c r="P19" s="175"/>
    </row>
    <row r="20" spans="1:16" x14ac:dyDescent="0.25">
      <c r="A20" s="5">
        <v>38261</v>
      </c>
      <c r="B20" s="269">
        <v>10000</v>
      </c>
      <c r="C20" s="269">
        <v>10000</v>
      </c>
      <c r="D20" s="269">
        <v>5000</v>
      </c>
      <c r="E20" s="269">
        <v>10000</v>
      </c>
      <c r="F20" s="269">
        <v>0</v>
      </c>
      <c r="G20" s="269">
        <v>0</v>
      </c>
      <c r="H20" s="269">
        <v>0</v>
      </c>
      <c r="I20" s="269">
        <v>10000</v>
      </c>
      <c r="J20" s="269">
        <v>0</v>
      </c>
      <c r="K20" s="269">
        <v>0</v>
      </c>
      <c r="L20" s="269">
        <v>0</v>
      </c>
      <c r="M20" s="269">
        <v>625000</v>
      </c>
      <c r="N20" s="318">
        <v>0</v>
      </c>
      <c r="O20" s="223">
        <f t="shared" si="0"/>
        <v>670000</v>
      </c>
      <c r="P20" s="175"/>
    </row>
    <row r="21" spans="1:16" x14ac:dyDescent="0.25">
      <c r="A21" s="5">
        <v>38292</v>
      </c>
      <c r="B21" s="269">
        <v>0</v>
      </c>
      <c r="C21" s="269">
        <v>5000</v>
      </c>
      <c r="D21" s="269">
        <v>0</v>
      </c>
      <c r="E21" s="269">
        <v>0</v>
      </c>
      <c r="F21" s="269">
        <v>0</v>
      </c>
      <c r="G21" s="269">
        <v>0</v>
      </c>
      <c r="H21" s="269">
        <v>0</v>
      </c>
      <c r="I21" s="269">
        <v>5000</v>
      </c>
      <c r="J21" s="269">
        <v>0</v>
      </c>
      <c r="K21" s="269">
        <v>0</v>
      </c>
      <c r="L21" s="269">
        <v>0</v>
      </c>
      <c r="M21" s="269">
        <v>190000</v>
      </c>
      <c r="N21" s="318">
        <v>0</v>
      </c>
      <c r="O21" s="223">
        <f t="shared" si="0"/>
        <v>200000</v>
      </c>
      <c r="P21" s="175"/>
    </row>
    <row r="22" spans="1:16" x14ac:dyDescent="0.25">
      <c r="A22" s="5">
        <v>38322</v>
      </c>
      <c r="B22" s="269">
        <v>460000</v>
      </c>
      <c r="C22" s="269">
        <v>10000</v>
      </c>
      <c r="D22" s="269">
        <v>0</v>
      </c>
      <c r="E22" s="269">
        <v>5000</v>
      </c>
      <c r="F22" s="269">
        <v>0</v>
      </c>
      <c r="G22" s="269">
        <v>0</v>
      </c>
      <c r="H22" s="269">
        <v>0</v>
      </c>
      <c r="I22" s="269">
        <v>10000</v>
      </c>
      <c r="J22" s="269">
        <v>0</v>
      </c>
      <c r="K22" s="269">
        <v>0</v>
      </c>
      <c r="L22" s="269">
        <v>0</v>
      </c>
      <c r="M22" s="269">
        <v>520000</v>
      </c>
      <c r="N22" s="318">
        <v>0</v>
      </c>
      <c r="O22" s="223">
        <f t="shared" si="0"/>
        <v>1005000</v>
      </c>
      <c r="P22" s="175"/>
    </row>
    <row r="23" spans="1:16" x14ac:dyDescent="0.25">
      <c r="A23" s="5">
        <v>38353</v>
      </c>
      <c r="B23" s="269">
        <v>0</v>
      </c>
      <c r="C23" s="269">
        <v>10000</v>
      </c>
      <c r="D23" s="269">
        <v>5000</v>
      </c>
      <c r="E23" s="269">
        <v>10000</v>
      </c>
      <c r="F23" s="269">
        <v>0</v>
      </c>
      <c r="G23" s="269">
        <v>0</v>
      </c>
      <c r="H23" s="269">
        <v>0</v>
      </c>
      <c r="I23" s="269">
        <v>10000</v>
      </c>
      <c r="J23" s="269">
        <v>0</v>
      </c>
      <c r="K23" s="269">
        <v>0</v>
      </c>
      <c r="L23" s="269">
        <v>0</v>
      </c>
      <c r="M23" s="269">
        <v>635000</v>
      </c>
      <c r="N23" s="318">
        <v>0</v>
      </c>
      <c r="O23" s="223">
        <f t="shared" si="0"/>
        <v>670000</v>
      </c>
      <c r="P23" s="175"/>
    </row>
    <row r="24" spans="1:16" x14ac:dyDescent="0.25">
      <c r="A24" s="5">
        <v>38384</v>
      </c>
      <c r="B24" s="269">
        <v>0</v>
      </c>
      <c r="C24" s="269">
        <v>0</v>
      </c>
      <c r="D24" s="269">
        <v>0</v>
      </c>
      <c r="E24" s="269">
        <v>0</v>
      </c>
      <c r="F24" s="269">
        <v>0</v>
      </c>
      <c r="G24" s="269">
        <v>0</v>
      </c>
      <c r="H24" s="269">
        <v>0</v>
      </c>
      <c r="I24" s="269">
        <v>5000</v>
      </c>
      <c r="J24" s="269">
        <v>0</v>
      </c>
      <c r="K24" s="269">
        <v>0</v>
      </c>
      <c r="L24" s="269">
        <v>0</v>
      </c>
      <c r="M24" s="269">
        <v>135000</v>
      </c>
      <c r="N24" s="318">
        <v>0</v>
      </c>
      <c r="O24" s="223">
        <f t="shared" si="0"/>
        <v>140000</v>
      </c>
      <c r="P24" s="175"/>
    </row>
    <row r="25" spans="1:16" x14ac:dyDescent="0.25">
      <c r="A25" s="5">
        <v>38412</v>
      </c>
      <c r="B25" s="269">
        <v>0</v>
      </c>
      <c r="C25" s="269">
        <v>5000</v>
      </c>
      <c r="D25" s="269">
        <v>0</v>
      </c>
      <c r="E25" s="269">
        <v>5000</v>
      </c>
      <c r="F25" s="269">
        <v>0</v>
      </c>
      <c r="G25" s="269">
        <v>0</v>
      </c>
      <c r="H25" s="269">
        <v>0</v>
      </c>
      <c r="I25" s="269">
        <v>5000</v>
      </c>
      <c r="J25" s="269">
        <v>0</v>
      </c>
      <c r="K25" s="269">
        <v>0</v>
      </c>
      <c r="L25" s="269">
        <v>0</v>
      </c>
      <c r="M25" s="269">
        <v>305000</v>
      </c>
      <c r="N25" s="318">
        <v>0</v>
      </c>
      <c r="O25" s="223">
        <f t="shared" si="0"/>
        <v>320000</v>
      </c>
      <c r="P25" s="175"/>
    </row>
    <row r="26" spans="1:16" x14ac:dyDescent="0.25">
      <c r="A26" s="5">
        <v>38443</v>
      </c>
      <c r="B26" s="269">
        <v>0</v>
      </c>
      <c r="C26" s="269">
        <v>10000</v>
      </c>
      <c r="D26" s="269">
        <v>0</v>
      </c>
      <c r="E26" s="269">
        <v>5000</v>
      </c>
      <c r="F26" s="269">
        <v>0</v>
      </c>
      <c r="G26" s="269">
        <v>0</v>
      </c>
      <c r="H26" s="269">
        <v>0</v>
      </c>
      <c r="I26" s="269">
        <v>10000</v>
      </c>
      <c r="J26" s="269">
        <v>0</v>
      </c>
      <c r="K26" s="269">
        <v>0</v>
      </c>
      <c r="L26" s="269">
        <v>0</v>
      </c>
      <c r="M26" s="269">
        <v>500000</v>
      </c>
      <c r="N26" s="318">
        <v>0</v>
      </c>
      <c r="O26" s="223">
        <f>SUM(B26:N26)</f>
        <v>525000</v>
      </c>
      <c r="P26" s="175"/>
    </row>
    <row r="27" spans="1:16" x14ac:dyDescent="0.25">
      <c r="A27" s="5">
        <v>38473</v>
      </c>
      <c r="B27" s="269">
        <v>0</v>
      </c>
      <c r="C27" s="269">
        <v>10000</v>
      </c>
      <c r="D27" s="269">
        <v>0</v>
      </c>
      <c r="E27" s="269">
        <v>5000</v>
      </c>
      <c r="F27" s="269">
        <v>0</v>
      </c>
      <c r="G27" s="269">
        <v>0</v>
      </c>
      <c r="H27" s="269">
        <v>0</v>
      </c>
      <c r="I27" s="269">
        <v>10000</v>
      </c>
      <c r="J27" s="269">
        <v>0</v>
      </c>
      <c r="K27" s="269">
        <v>0</v>
      </c>
      <c r="L27" s="269">
        <v>0</v>
      </c>
      <c r="M27" s="269">
        <v>500000</v>
      </c>
      <c r="N27" s="318">
        <v>0</v>
      </c>
      <c r="O27" s="223">
        <f>SUM(B27:N27)</f>
        <v>525000</v>
      </c>
      <c r="P27" s="175"/>
    </row>
    <row r="28" spans="1:16" x14ac:dyDescent="0.25">
      <c r="A28" s="5">
        <v>38504</v>
      </c>
      <c r="B28" s="269">
        <v>0</v>
      </c>
      <c r="C28" s="269">
        <v>5000</v>
      </c>
      <c r="D28" s="269">
        <v>0</v>
      </c>
      <c r="E28" s="269">
        <v>0</v>
      </c>
      <c r="F28" s="269">
        <v>0</v>
      </c>
      <c r="G28" s="269">
        <v>0</v>
      </c>
      <c r="H28" s="269">
        <v>0</v>
      </c>
      <c r="I28" s="269">
        <v>5000</v>
      </c>
      <c r="J28" s="269">
        <v>0</v>
      </c>
      <c r="K28" s="269">
        <v>0</v>
      </c>
      <c r="L28" s="269">
        <v>0</v>
      </c>
      <c r="M28" s="269">
        <v>190000</v>
      </c>
      <c r="N28" s="318">
        <v>0</v>
      </c>
      <c r="O28" s="223">
        <f t="shared" si="0"/>
        <v>200000</v>
      </c>
      <c r="P28" s="175"/>
    </row>
    <row r="29" spans="1:16" x14ac:dyDescent="0.25">
      <c r="A29" s="5">
        <v>38534</v>
      </c>
      <c r="B29" s="269">
        <v>0</v>
      </c>
      <c r="C29" s="269">
        <v>5000</v>
      </c>
      <c r="D29" s="269">
        <v>0</v>
      </c>
      <c r="E29" s="269">
        <v>0</v>
      </c>
      <c r="F29" s="269">
        <v>0</v>
      </c>
      <c r="G29" s="269">
        <v>0</v>
      </c>
      <c r="H29" s="269">
        <v>0</v>
      </c>
      <c r="I29" s="269">
        <v>5000</v>
      </c>
      <c r="J29" s="269">
        <v>0</v>
      </c>
      <c r="K29" s="269">
        <v>0</v>
      </c>
      <c r="L29" s="269">
        <v>0</v>
      </c>
      <c r="M29" s="269">
        <v>270000</v>
      </c>
      <c r="N29" s="318">
        <v>0</v>
      </c>
      <c r="O29" s="223">
        <f t="shared" si="0"/>
        <v>280000</v>
      </c>
      <c r="P29" s="175"/>
    </row>
    <row r="30" spans="1:16" x14ac:dyDescent="0.25">
      <c r="A30" s="5">
        <v>38565</v>
      </c>
      <c r="B30" s="269">
        <v>0</v>
      </c>
      <c r="C30" s="269">
        <v>5000</v>
      </c>
      <c r="D30" s="269">
        <v>0</v>
      </c>
      <c r="E30" s="269">
        <v>5000</v>
      </c>
      <c r="F30" s="269">
        <v>0</v>
      </c>
      <c r="G30" s="269">
        <v>0</v>
      </c>
      <c r="H30" s="269">
        <v>0</v>
      </c>
      <c r="I30" s="269">
        <v>5000</v>
      </c>
      <c r="J30" s="269">
        <v>0</v>
      </c>
      <c r="K30" s="269">
        <v>0</v>
      </c>
      <c r="L30" s="269">
        <v>0</v>
      </c>
      <c r="M30" s="269">
        <v>350000</v>
      </c>
      <c r="N30" s="318">
        <v>0</v>
      </c>
      <c r="O30" s="223">
        <f t="shared" si="0"/>
        <v>365000</v>
      </c>
      <c r="P30" s="175"/>
    </row>
    <row r="31" spans="1:16" x14ac:dyDescent="0.25">
      <c r="A31" s="5">
        <v>38596</v>
      </c>
      <c r="B31" s="269">
        <v>0</v>
      </c>
      <c r="C31" s="269">
        <v>0</v>
      </c>
      <c r="D31" s="269">
        <v>0</v>
      </c>
      <c r="E31" s="269">
        <v>0</v>
      </c>
      <c r="F31" s="269">
        <v>0</v>
      </c>
      <c r="G31" s="269">
        <v>0</v>
      </c>
      <c r="H31" s="269">
        <v>0</v>
      </c>
      <c r="I31" s="269">
        <v>5000</v>
      </c>
      <c r="J31" s="269">
        <v>0</v>
      </c>
      <c r="K31" s="269">
        <v>0</v>
      </c>
      <c r="L31" s="269">
        <v>0</v>
      </c>
      <c r="M31" s="269">
        <v>80000</v>
      </c>
      <c r="N31" s="318">
        <v>0</v>
      </c>
      <c r="O31" s="223">
        <f t="shared" si="0"/>
        <v>85000</v>
      </c>
      <c r="P31" s="175"/>
    </row>
    <row r="32" spans="1:16" x14ac:dyDescent="0.25">
      <c r="A32" s="5">
        <v>38626</v>
      </c>
      <c r="B32" s="269">
        <v>0</v>
      </c>
      <c r="C32" s="269">
        <v>10000</v>
      </c>
      <c r="D32" s="269">
        <v>0</v>
      </c>
      <c r="E32" s="269">
        <v>5000</v>
      </c>
      <c r="F32" s="269">
        <v>10000</v>
      </c>
      <c r="G32" s="269">
        <v>10000</v>
      </c>
      <c r="H32" s="269">
        <v>10000</v>
      </c>
      <c r="I32" s="269">
        <v>10000</v>
      </c>
      <c r="J32" s="269">
        <v>0</v>
      </c>
      <c r="K32" s="269">
        <v>10000</v>
      </c>
      <c r="L32" s="269">
        <v>15000</v>
      </c>
      <c r="M32" s="269">
        <v>410000</v>
      </c>
      <c r="N32" s="318">
        <v>0</v>
      </c>
      <c r="O32" s="223">
        <f t="shared" si="0"/>
        <v>490000</v>
      </c>
      <c r="P32" s="175"/>
    </row>
    <row r="33" spans="1:16" x14ac:dyDescent="0.25">
      <c r="A33" s="5">
        <v>38687</v>
      </c>
      <c r="B33" s="269">
        <v>0</v>
      </c>
      <c r="C33" s="269">
        <v>385000</v>
      </c>
      <c r="D33" s="269">
        <v>5000</v>
      </c>
      <c r="E33" s="269">
        <v>15000</v>
      </c>
      <c r="F33" s="269">
        <v>20000</v>
      </c>
      <c r="G33" s="269">
        <v>20000</v>
      </c>
      <c r="H33" s="269">
        <v>20000</v>
      </c>
      <c r="I33" s="269">
        <v>15000</v>
      </c>
      <c r="J33" s="269">
        <v>5000</v>
      </c>
      <c r="K33" s="269">
        <v>20000</v>
      </c>
      <c r="L33" s="269">
        <v>25000</v>
      </c>
      <c r="M33" s="269">
        <v>785000</v>
      </c>
      <c r="N33" s="318">
        <v>0</v>
      </c>
      <c r="O33" s="223">
        <f t="shared" si="0"/>
        <v>1315000</v>
      </c>
      <c r="P33" s="175"/>
    </row>
    <row r="34" spans="1:16" x14ac:dyDescent="0.25">
      <c r="A34" s="5">
        <v>38718</v>
      </c>
      <c r="B34" s="269">
        <v>0</v>
      </c>
      <c r="C34" s="269">
        <v>0</v>
      </c>
      <c r="D34" s="269">
        <v>0</v>
      </c>
      <c r="E34" s="269">
        <v>0</v>
      </c>
      <c r="F34" s="269">
        <v>5000</v>
      </c>
      <c r="G34" s="269">
        <v>5000</v>
      </c>
      <c r="H34" s="269">
        <v>5000</v>
      </c>
      <c r="I34" s="269">
        <v>5000</v>
      </c>
      <c r="J34" s="269">
        <v>0</v>
      </c>
      <c r="K34" s="269">
        <v>5000</v>
      </c>
      <c r="L34" s="269">
        <v>5000</v>
      </c>
      <c r="M34" s="269">
        <v>185000</v>
      </c>
      <c r="N34" s="318">
        <v>0</v>
      </c>
      <c r="O34" s="223">
        <f t="shared" si="0"/>
        <v>215000</v>
      </c>
      <c r="P34" s="175"/>
    </row>
    <row r="35" spans="1:16" x14ac:dyDescent="0.25">
      <c r="A35" s="5">
        <v>38749</v>
      </c>
      <c r="B35" s="269">
        <v>0</v>
      </c>
      <c r="C35" s="269">
        <v>0</v>
      </c>
      <c r="D35" s="269">
        <v>5000</v>
      </c>
      <c r="E35" s="269">
        <v>20000</v>
      </c>
      <c r="F35" s="269">
        <v>30000</v>
      </c>
      <c r="G35" s="269">
        <v>35000</v>
      </c>
      <c r="H35" s="269">
        <v>35000</v>
      </c>
      <c r="I35" s="269">
        <v>25000</v>
      </c>
      <c r="J35" s="269">
        <v>5000</v>
      </c>
      <c r="K35" s="269">
        <v>45000</v>
      </c>
      <c r="L35" s="269">
        <v>45000</v>
      </c>
      <c r="M35" s="269">
        <v>40000</v>
      </c>
      <c r="N35" s="318">
        <v>0</v>
      </c>
      <c r="O35" s="223">
        <f>SUM(B35:N35)</f>
        <v>285000</v>
      </c>
      <c r="P35" s="175"/>
    </row>
    <row r="36" spans="1:16" x14ac:dyDescent="0.25">
      <c r="A36" s="5">
        <v>38777</v>
      </c>
      <c r="B36" s="269">
        <v>0</v>
      </c>
      <c r="C36" s="269">
        <v>0</v>
      </c>
      <c r="D36" s="269">
        <v>10000</v>
      </c>
      <c r="E36" s="269">
        <v>30000</v>
      </c>
      <c r="F36" s="269">
        <v>50000</v>
      </c>
      <c r="G36" s="269">
        <v>50000</v>
      </c>
      <c r="H36" s="269">
        <v>50000</v>
      </c>
      <c r="I36" s="269">
        <v>35000</v>
      </c>
      <c r="J36" s="269">
        <v>10000</v>
      </c>
      <c r="K36" s="269">
        <v>55000</v>
      </c>
      <c r="L36" s="269">
        <v>55000</v>
      </c>
      <c r="M36" s="269">
        <v>0</v>
      </c>
      <c r="N36" s="318">
        <v>0</v>
      </c>
      <c r="O36" s="223">
        <f>SUM(B36:N36)</f>
        <v>345000</v>
      </c>
      <c r="P36" s="175"/>
    </row>
    <row r="37" spans="1:16" x14ac:dyDescent="0.25">
      <c r="A37" s="5">
        <v>38838</v>
      </c>
      <c r="B37" s="269">
        <v>0</v>
      </c>
      <c r="C37" s="269">
        <v>0</v>
      </c>
      <c r="D37" s="269">
        <v>5000</v>
      </c>
      <c r="E37" s="269">
        <v>25000</v>
      </c>
      <c r="F37" s="269">
        <v>40000</v>
      </c>
      <c r="G37" s="269">
        <v>40000</v>
      </c>
      <c r="H37" s="269">
        <v>40000</v>
      </c>
      <c r="I37" s="269">
        <v>30000</v>
      </c>
      <c r="J37" s="269">
        <v>5000</v>
      </c>
      <c r="K37" s="269">
        <v>45000</v>
      </c>
      <c r="L37" s="269">
        <v>50000</v>
      </c>
      <c r="M37" s="269">
        <v>0</v>
      </c>
      <c r="N37" s="318">
        <v>0</v>
      </c>
      <c r="O37" s="223">
        <f>SUM(B37:N37)</f>
        <v>280000</v>
      </c>
      <c r="P37" s="175"/>
    </row>
    <row r="38" spans="1:16" x14ac:dyDescent="0.25">
      <c r="A38" s="5">
        <v>38869</v>
      </c>
      <c r="B38" s="269">
        <v>0</v>
      </c>
      <c r="C38" s="269">
        <v>0</v>
      </c>
      <c r="D38" s="269">
        <v>10000</v>
      </c>
      <c r="E38" s="269">
        <v>45000</v>
      </c>
      <c r="F38" s="269">
        <v>70000</v>
      </c>
      <c r="G38" s="269">
        <v>70000</v>
      </c>
      <c r="H38" s="269">
        <v>75000</v>
      </c>
      <c r="I38" s="269">
        <v>55000</v>
      </c>
      <c r="J38" s="269">
        <v>15000</v>
      </c>
      <c r="K38" s="269">
        <v>85000</v>
      </c>
      <c r="L38" s="269">
        <v>85000</v>
      </c>
      <c r="M38" s="269">
        <v>0</v>
      </c>
      <c r="N38" s="318">
        <v>0</v>
      </c>
      <c r="O38" s="223">
        <f>SUM(B38:N38)</f>
        <v>510000</v>
      </c>
      <c r="P38" s="175"/>
    </row>
    <row r="39" spans="1:16" x14ac:dyDescent="0.25">
      <c r="A39" s="5">
        <v>38899</v>
      </c>
      <c r="B39" s="269">
        <v>0</v>
      </c>
      <c r="C39" s="269">
        <v>0</v>
      </c>
      <c r="D39" s="269">
        <v>5000</v>
      </c>
      <c r="E39" s="269">
        <v>25000</v>
      </c>
      <c r="F39" s="269">
        <v>35000</v>
      </c>
      <c r="G39" s="269">
        <v>35000</v>
      </c>
      <c r="H39" s="269">
        <v>40000</v>
      </c>
      <c r="I39" s="269">
        <v>30000</v>
      </c>
      <c r="J39" s="269">
        <v>5000</v>
      </c>
      <c r="K39" s="269">
        <v>45000</v>
      </c>
      <c r="L39" s="269">
        <v>45000</v>
      </c>
      <c r="M39" s="269">
        <v>0</v>
      </c>
      <c r="N39" s="318">
        <v>0</v>
      </c>
      <c r="O39" s="223">
        <f>SUM(B39:N39)</f>
        <v>265000</v>
      </c>
      <c r="P39" s="175"/>
    </row>
    <row r="40" spans="1:16" x14ac:dyDescent="0.25">
      <c r="A40" s="5">
        <v>38930</v>
      </c>
      <c r="B40" s="269">
        <v>0</v>
      </c>
      <c r="C40" s="269">
        <v>0</v>
      </c>
      <c r="D40" s="269">
        <v>20000</v>
      </c>
      <c r="E40" s="269">
        <v>70000</v>
      </c>
      <c r="F40" s="269">
        <v>100000</v>
      </c>
      <c r="G40" s="269">
        <v>100000</v>
      </c>
      <c r="H40" s="269">
        <v>105000</v>
      </c>
      <c r="I40" s="269">
        <v>80000</v>
      </c>
      <c r="J40" s="269">
        <v>20000</v>
      </c>
      <c r="K40" s="269">
        <v>115000</v>
      </c>
      <c r="L40" s="269">
        <v>125000</v>
      </c>
      <c r="M40" s="269">
        <v>0</v>
      </c>
      <c r="N40" s="318">
        <v>0</v>
      </c>
      <c r="O40" s="223">
        <f t="shared" ref="O40:O103" si="1">SUM(B40:N40)</f>
        <v>735000</v>
      </c>
      <c r="P40" s="175"/>
    </row>
    <row r="41" spans="1:16" x14ac:dyDescent="0.25">
      <c r="A41" s="5">
        <v>38961</v>
      </c>
      <c r="B41" s="269">
        <v>0</v>
      </c>
      <c r="C41" s="269">
        <v>0</v>
      </c>
      <c r="D41" s="269">
        <v>0</v>
      </c>
      <c r="E41" s="269">
        <v>10000</v>
      </c>
      <c r="F41" s="269">
        <v>15000</v>
      </c>
      <c r="G41" s="269">
        <v>10000</v>
      </c>
      <c r="H41" s="269">
        <v>15000</v>
      </c>
      <c r="I41" s="269">
        <v>10000</v>
      </c>
      <c r="J41" s="269">
        <v>0</v>
      </c>
      <c r="K41" s="269">
        <v>15000</v>
      </c>
      <c r="L41" s="269">
        <v>15000</v>
      </c>
      <c r="M41" s="269">
        <v>0</v>
      </c>
      <c r="N41" s="318">
        <v>0</v>
      </c>
      <c r="O41" s="223">
        <f t="shared" si="1"/>
        <v>90000</v>
      </c>
      <c r="P41" s="175"/>
    </row>
    <row r="42" spans="1:16" x14ac:dyDescent="0.25">
      <c r="A42" s="5">
        <v>38991</v>
      </c>
      <c r="B42" s="269">
        <v>0</v>
      </c>
      <c r="C42" s="269">
        <v>0</v>
      </c>
      <c r="D42" s="269">
        <v>20000</v>
      </c>
      <c r="E42" s="269">
        <v>65000</v>
      </c>
      <c r="F42" s="269">
        <v>100000</v>
      </c>
      <c r="G42" s="269">
        <v>100000</v>
      </c>
      <c r="H42" s="269">
        <v>100000</v>
      </c>
      <c r="I42" s="269">
        <v>75000</v>
      </c>
      <c r="J42" s="269">
        <v>20000</v>
      </c>
      <c r="K42" s="269">
        <v>115000</v>
      </c>
      <c r="L42" s="269">
        <v>125000</v>
      </c>
      <c r="M42" s="269">
        <v>0</v>
      </c>
      <c r="N42" s="318">
        <v>0</v>
      </c>
      <c r="O42" s="223">
        <f t="shared" si="1"/>
        <v>720000</v>
      </c>
      <c r="P42" s="175"/>
    </row>
    <row r="43" spans="1:16" x14ac:dyDescent="0.25">
      <c r="A43" s="5">
        <v>39022</v>
      </c>
      <c r="B43" s="269">
        <v>0</v>
      </c>
      <c r="C43" s="269">
        <v>0</v>
      </c>
      <c r="D43" s="269">
        <v>10000</v>
      </c>
      <c r="E43" s="269">
        <v>30000</v>
      </c>
      <c r="F43" s="269">
        <v>40000</v>
      </c>
      <c r="G43" s="269">
        <v>45000</v>
      </c>
      <c r="H43" s="269">
        <v>45000</v>
      </c>
      <c r="I43" s="269">
        <v>35000</v>
      </c>
      <c r="J43" s="269">
        <v>5000</v>
      </c>
      <c r="K43" s="269">
        <v>50000</v>
      </c>
      <c r="L43" s="269">
        <v>50000</v>
      </c>
      <c r="M43" s="269">
        <v>0</v>
      </c>
      <c r="N43" s="318">
        <v>0</v>
      </c>
      <c r="O43" s="223">
        <f t="shared" si="1"/>
        <v>310000</v>
      </c>
      <c r="P43" s="175"/>
    </row>
    <row r="44" spans="1:16" x14ac:dyDescent="0.25">
      <c r="A44" s="5">
        <v>39052</v>
      </c>
      <c r="B44" s="269">
        <v>0</v>
      </c>
      <c r="C44" s="269">
        <v>0</v>
      </c>
      <c r="D44" s="269">
        <v>0</v>
      </c>
      <c r="E44" s="269">
        <v>10000</v>
      </c>
      <c r="F44" s="269">
        <v>20000</v>
      </c>
      <c r="G44" s="269">
        <v>20000</v>
      </c>
      <c r="H44" s="269">
        <v>20000</v>
      </c>
      <c r="I44" s="269">
        <v>15000</v>
      </c>
      <c r="J44" s="269">
        <v>5000</v>
      </c>
      <c r="K44" s="269">
        <v>25000</v>
      </c>
      <c r="L44" s="269">
        <v>25000</v>
      </c>
      <c r="M44" s="269">
        <v>0</v>
      </c>
      <c r="N44" s="318">
        <v>370000</v>
      </c>
      <c r="O44" s="223">
        <f t="shared" si="1"/>
        <v>510000</v>
      </c>
      <c r="P44" s="175"/>
    </row>
    <row r="45" spans="1:16" x14ac:dyDescent="0.25">
      <c r="A45" s="5">
        <v>39083</v>
      </c>
      <c r="B45" s="269">
        <v>0</v>
      </c>
      <c r="C45" s="269">
        <v>0</v>
      </c>
      <c r="D45" s="269">
        <v>0</v>
      </c>
      <c r="E45" s="269">
        <v>0</v>
      </c>
      <c r="F45" s="269">
        <v>0</v>
      </c>
      <c r="G45" s="269">
        <v>0</v>
      </c>
      <c r="H45" s="269">
        <v>0</v>
      </c>
      <c r="I45" s="269">
        <v>0</v>
      </c>
      <c r="J45" s="269">
        <v>0</v>
      </c>
      <c r="K45" s="269">
        <v>0</v>
      </c>
      <c r="L45" s="269">
        <v>0</v>
      </c>
      <c r="M45" s="269">
        <v>0</v>
      </c>
      <c r="N45" s="318">
        <v>165000</v>
      </c>
      <c r="O45" s="223">
        <f t="shared" si="1"/>
        <v>165000</v>
      </c>
      <c r="P45" s="175"/>
    </row>
    <row r="46" spans="1:16" x14ac:dyDescent="0.25">
      <c r="A46" s="5">
        <v>39114</v>
      </c>
      <c r="B46" s="269">
        <v>0</v>
      </c>
      <c r="C46" s="269">
        <v>0</v>
      </c>
      <c r="D46" s="269">
        <v>0</v>
      </c>
      <c r="E46" s="269">
        <v>0</v>
      </c>
      <c r="F46" s="269">
        <v>0</v>
      </c>
      <c r="G46" s="269">
        <v>0</v>
      </c>
      <c r="H46" s="269">
        <v>0</v>
      </c>
      <c r="I46" s="269">
        <v>0</v>
      </c>
      <c r="J46" s="269">
        <v>0</v>
      </c>
      <c r="K46" s="269">
        <v>0</v>
      </c>
      <c r="L46" s="269">
        <v>0</v>
      </c>
      <c r="M46" s="269">
        <v>0</v>
      </c>
      <c r="N46" s="318">
        <v>390000</v>
      </c>
      <c r="O46" s="223">
        <f t="shared" si="1"/>
        <v>390000</v>
      </c>
      <c r="P46" s="175"/>
    </row>
    <row r="47" spans="1:16" x14ac:dyDescent="0.25">
      <c r="A47" s="5">
        <v>39142</v>
      </c>
      <c r="B47" s="269">
        <v>0</v>
      </c>
      <c r="C47" s="269">
        <v>0</v>
      </c>
      <c r="D47" s="269">
        <v>0</v>
      </c>
      <c r="E47" s="269">
        <v>0</v>
      </c>
      <c r="F47" s="269">
        <v>0</v>
      </c>
      <c r="G47" s="269">
        <v>0</v>
      </c>
      <c r="H47" s="269">
        <v>0</v>
      </c>
      <c r="I47" s="269">
        <v>0</v>
      </c>
      <c r="J47" s="269">
        <v>0</v>
      </c>
      <c r="K47" s="269">
        <v>0</v>
      </c>
      <c r="L47" s="269">
        <v>0</v>
      </c>
      <c r="M47" s="269">
        <v>0</v>
      </c>
      <c r="N47" s="318">
        <v>125000</v>
      </c>
      <c r="O47" s="223">
        <f t="shared" si="1"/>
        <v>125000</v>
      </c>
      <c r="P47" s="175"/>
    </row>
    <row r="48" spans="1:16" x14ac:dyDescent="0.25">
      <c r="A48" s="5">
        <v>39173</v>
      </c>
      <c r="B48" s="269">
        <v>0</v>
      </c>
      <c r="C48" s="269">
        <v>0</v>
      </c>
      <c r="D48" s="269">
        <v>0</v>
      </c>
      <c r="E48" s="269">
        <v>0</v>
      </c>
      <c r="F48" s="269">
        <v>0</v>
      </c>
      <c r="G48" s="269">
        <v>0</v>
      </c>
      <c r="H48" s="269">
        <v>0</v>
      </c>
      <c r="I48" s="269">
        <v>0</v>
      </c>
      <c r="J48" s="269">
        <v>0</v>
      </c>
      <c r="K48" s="269">
        <v>0</v>
      </c>
      <c r="L48" s="269">
        <v>0</v>
      </c>
      <c r="M48" s="269">
        <v>0</v>
      </c>
      <c r="N48" s="318">
        <v>140000</v>
      </c>
      <c r="O48" s="223">
        <f t="shared" si="1"/>
        <v>140000</v>
      </c>
      <c r="P48" s="175"/>
    </row>
    <row r="49" spans="1:16" x14ac:dyDescent="0.25">
      <c r="A49" s="5">
        <v>39203</v>
      </c>
      <c r="B49" s="269">
        <v>0</v>
      </c>
      <c r="C49" s="269">
        <v>0</v>
      </c>
      <c r="D49" s="269">
        <v>0</v>
      </c>
      <c r="E49" s="269">
        <v>0</v>
      </c>
      <c r="F49" s="269">
        <v>0</v>
      </c>
      <c r="G49" s="269">
        <v>0</v>
      </c>
      <c r="H49" s="269">
        <v>0</v>
      </c>
      <c r="I49" s="269">
        <v>0</v>
      </c>
      <c r="J49" s="269">
        <v>0</v>
      </c>
      <c r="K49" s="269">
        <v>0</v>
      </c>
      <c r="L49" s="269">
        <v>0</v>
      </c>
      <c r="M49" s="269">
        <v>0</v>
      </c>
      <c r="N49" s="318">
        <v>235000</v>
      </c>
      <c r="O49" s="223">
        <f t="shared" si="1"/>
        <v>235000</v>
      </c>
      <c r="P49" s="175"/>
    </row>
    <row r="50" spans="1:16" x14ac:dyDescent="0.25">
      <c r="A50" s="5">
        <v>39234</v>
      </c>
      <c r="B50" s="269">
        <v>0</v>
      </c>
      <c r="C50" s="269">
        <v>0</v>
      </c>
      <c r="D50" s="269">
        <v>0</v>
      </c>
      <c r="E50" s="269">
        <v>0</v>
      </c>
      <c r="F50" s="269">
        <v>0</v>
      </c>
      <c r="G50" s="269">
        <v>0</v>
      </c>
      <c r="H50" s="269">
        <v>0</v>
      </c>
      <c r="I50" s="269">
        <v>0</v>
      </c>
      <c r="J50" s="269">
        <v>0</v>
      </c>
      <c r="K50" s="269">
        <v>0</v>
      </c>
      <c r="L50" s="269">
        <v>0</v>
      </c>
      <c r="M50" s="269">
        <v>0</v>
      </c>
      <c r="N50" s="318">
        <v>205000</v>
      </c>
      <c r="O50" s="223">
        <f t="shared" si="1"/>
        <v>205000</v>
      </c>
      <c r="P50" s="175"/>
    </row>
    <row r="51" spans="1:16" x14ac:dyDescent="0.25">
      <c r="A51" s="5">
        <v>39264</v>
      </c>
      <c r="B51" s="269">
        <v>0</v>
      </c>
      <c r="C51" s="269">
        <v>0</v>
      </c>
      <c r="D51" s="269">
        <v>0</v>
      </c>
      <c r="E51" s="269">
        <v>0</v>
      </c>
      <c r="F51" s="269">
        <v>0</v>
      </c>
      <c r="G51" s="269">
        <v>0</v>
      </c>
      <c r="H51" s="269">
        <v>0</v>
      </c>
      <c r="I51" s="269">
        <v>0</v>
      </c>
      <c r="J51" s="269">
        <v>0</v>
      </c>
      <c r="K51" s="269">
        <v>0</v>
      </c>
      <c r="L51" s="269">
        <v>0</v>
      </c>
      <c r="M51" s="269">
        <v>0</v>
      </c>
      <c r="N51" s="318">
        <v>560000</v>
      </c>
      <c r="O51" s="223">
        <f t="shared" si="1"/>
        <v>560000</v>
      </c>
      <c r="P51" s="175"/>
    </row>
    <row r="52" spans="1:16" x14ac:dyDescent="0.25">
      <c r="A52" s="5">
        <v>39295</v>
      </c>
      <c r="B52" s="269">
        <v>0</v>
      </c>
      <c r="C52" s="269">
        <v>0</v>
      </c>
      <c r="D52" s="269">
        <v>0</v>
      </c>
      <c r="E52" s="269">
        <v>0</v>
      </c>
      <c r="F52" s="269">
        <v>0</v>
      </c>
      <c r="G52" s="269">
        <v>0</v>
      </c>
      <c r="H52" s="269">
        <v>0</v>
      </c>
      <c r="I52" s="269">
        <v>0</v>
      </c>
      <c r="J52" s="269">
        <v>0</v>
      </c>
      <c r="K52" s="269">
        <v>0</v>
      </c>
      <c r="L52" s="269">
        <v>0</v>
      </c>
      <c r="M52" s="269">
        <v>0</v>
      </c>
      <c r="N52" s="318">
        <v>430000</v>
      </c>
      <c r="O52" s="223">
        <f t="shared" si="1"/>
        <v>430000</v>
      </c>
      <c r="P52" s="175"/>
    </row>
    <row r="53" spans="1:16" x14ac:dyDescent="0.25">
      <c r="A53" s="5">
        <v>39326</v>
      </c>
      <c r="B53" s="269">
        <v>0</v>
      </c>
      <c r="C53" s="269">
        <v>0</v>
      </c>
      <c r="D53" s="269">
        <v>0</v>
      </c>
      <c r="E53" s="269">
        <v>0</v>
      </c>
      <c r="F53" s="269">
        <v>0</v>
      </c>
      <c r="G53" s="269">
        <v>0</v>
      </c>
      <c r="H53" s="269">
        <v>0</v>
      </c>
      <c r="I53" s="269">
        <v>0</v>
      </c>
      <c r="J53" s="269">
        <v>0</v>
      </c>
      <c r="K53" s="269">
        <v>0</v>
      </c>
      <c r="L53" s="269">
        <v>0</v>
      </c>
      <c r="M53" s="269">
        <v>0</v>
      </c>
      <c r="N53" s="318">
        <v>190000</v>
      </c>
      <c r="O53" s="223">
        <f t="shared" si="1"/>
        <v>190000</v>
      </c>
      <c r="P53" s="175"/>
    </row>
    <row r="54" spans="1:16" x14ac:dyDescent="0.25">
      <c r="A54" s="5">
        <v>39356</v>
      </c>
      <c r="B54" s="269">
        <v>0</v>
      </c>
      <c r="C54" s="269">
        <v>0</v>
      </c>
      <c r="D54" s="269">
        <v>0</v>
      </c>
      <c r="E54" s="269">
        <v>0</v>
      </c>
      <c r="F54" s="269">
        <v>0</v>
      </c>
      <c r="G54" s="269">
        <v>0</v>
      </c>
      <c r="H54" s="269">
        <v>0</v>
      </c>
      <c r="I54" s="269">
        <v>0</v>
      </c>
      <c r="J54" s="269">
        <v>0</v>
      </c>
      <c r="K54" s="269">
        <v>0</v>
      </c>
      <c r="L54" s="269">
        <v>0</v>
      </c>
      <c r="M54" s="269">
        <v>0</v>
      </c>
      <c r="N54" s="318">
        <v>225000</v>
      </c>
      <c r="O54" s="223">
        <f t="shared" si="1"/>
        <v>225000</v>
      </c>
      <c r="P54" s="175"/>
    </row>
    <row r="55" spans="1:16" x14ac:dyDescent="0.25">
      <c r="A55" s="5">
        <v>39387</v>
      </c>
      <c r="B55" s="269">
        <v>0</v>
      </c>
      <c r="C55" s="269">
        <v>0</v>
      </c>
      <c r="D55" s="269">
        <v>0</v>
      </c>
      <c r="E55" s="269">
        <v>0</v>
      </c>
      <c r="F55" s="269">
        <v>0</v>
      </c>
      <c r="G55" s="269">
        <v>0</v>
      </c>
      <c r="H55" s="269">
        <v>0</v>
      </c>
      <c r="I55" s="269">
        <v>0</v>
      </c>
      <c r="J55" s="269">
        <v>0</v>
      </c>
      <c r="K55" s="269">
        <v>0</v>
      </c>
      <c r="L55" s="269">
        <v>0</v>
      </c>
      <c r="M55" s="269">
        <v>0</v>
      </c>
      <c r="N55" s="318">
        <v>645000</v>
      </c>
      <c r="O55" s="223">
        <f t="shared" si="1"/>
        <v>645000</v>
      </c>
      <c r="P55" s="175"/>
    </row>
    <row r="56" spans="1:16" x14ac:dyDescent="0.25">
      <c r="A56" s="5">
        <v>39417</v>
      </c>
      <c r="B56" s="269">
        <v>0</v>
      </c>
      <c r="C56" s="269">
        <v>0</v>
      </c>
      <c r="D56" s="269">
        <v>0</v>
      </c>
      <c r="E56" s="269">
        <v>0</v>
      </c>
      <c r="F56" s="269">
        <v>0</v>
      </c>
      <c r="G56" s="269">
        <v>0</v>
      </c>
      <c r="H56" s="269">
        <v>0</v>
      </c>
      <c r="I56" s="269">
        <v>0</v>
      </c>
      <c r="J56" s="269">
        <v>0</v>
      </c>
      <c r="K56" s="269">
        <v>0</v>
      </c>
      <c r="L56" s="269">
        <v>0</v>
      </c>
      <c r="M56" s="269">
        <v>0</v>
      </c>
      <c r="N56" s="318">
        <v>260000</v>
      </c>
      <c r="O56" s="223">
        <f t="shared" si="1"/>
        <v>260000</v>
      </c>
      <c r="P56" s="175"/>
    </row>
    <row r="57" spans="1:16" x14ac:dyDescent="0.25">
      <c r="A57" s="5">
        <v>39448</v>
      </c>
      <c r="B57" s="269">
        <v>0</v>
      </c>
      <c r="C57" s="269">
        <v>0</v>
      </c>
      <c r="D57" s="269">
        <v>0</v>
      </c>
      <c r="E57" s="269">
        <v>0</v>
      </c>
      <c r="F57" s="269">
        <v>0</v>
      </c>
      <c r="G57" s="269">
        <v>0</v>
      </c>
      <c r="H57" s="269">
        <v>0</v>
      </c>
      <c r="I57" s="269">
        <v>0</v>
      </c>
      <c r="J57" s="269">
        <v>0</v>
      </c>
      <c r="K57" s="269">
        <v>0</v>
      </c>
      <c r="L57" s="269">
        <v>0</v>
      </c>
      <c r="M57" s="269">
        <v>0</v>
      </c>
      <c r="N57" s="318">
        <v>80000</v>
      </c>
      <c r="O57" s="223">
        <f t="shared" si="1"/>
        <v>80000</v>
      </c>
      <c r="P57" s="175"/>
    </row>
    <row r="58" spans="1:16" x14ac:dyDescent="0.25">
      <c r="A58" s="5">
        <v>39479</v>
      </c>
      <c r="B58" s="269">
        <v>0</v>
      </c>
      <c r="C58" s="269">
        <v>0</v>
      </c>
      <c r="D58" s="269">
        <v>0</v>
      </c>
      <c r="E58" s="269">
        <v>0</v>
      </c>
      <c r="F58" s="269">
        <v>0</v>
      </c>
      <c r="G58" s="269">
        <v>0</v>
      </c>
      <c r="H58" s="269">
        <v>0</v>
      </c>
      <c r="I58" s="269">
        <v>0</v>
      </c>
      <c r="J58" s="269">
        <v>0</v>
      </c>
      <c r="K58" s="269">
        <v>0</v>
      </c>
      <c r="L58" s="269">
        <v>0</v>
      </c>
      <c r="M58" s="269">
        <v>0</v>
      </c>
      <c r="N58" s="318">
        <v>0</v>
      </c>
      <c r="O58" s="223">
        <f t="shared" si="1"/>
        <v>0</v>
      </c>
      <c r="P58" s="175"/>
    </row>
    <row r="59" spans="1:16" x14ac:dyDescent="0.25">
      <c r="A59" s="5">
        <v>39508</v>
      </c>
      <c r="B59" s="269">
        <v>0</v>
      </c>
      <c r="C59" s="269">
        <v>0</v>
      </c>
      <c r="D59" s="269">
        <v>0</v>
      </c>
      <c r="E59" s="269">
        <v>0</v>
      </c>
      <c r="F59" s="269">
        <v>0</v>
      </c>
      <c r="G59" s="269">
        <v>0</v>
      </c>
      <c r="H59" s="269">
        <v>0</v>
      </c>
      <c r="I59" s="269">
        <v>0</v>
      </c>
      <c r="J59" s="269">
        <v>0</v>
      </c>
      <c r="K59" s="269">
        <v>0</v>
      </c>
      <c r="L59" s="269">
        <v>0</v>
      </c>
      <c r="M59" s="269">
        <v>0</v>
      </c>
      <c r="N59" s="318">
        <v>165000</v>
      </c>
      <c r="O59" s="223">
        <f t="shared" si="1"/>
        <v>165000</v>
      </c>
      <c r="P59" s="175"/>
    </row>
    <row r="60" spans="1:16" x14ac:dyDescent="0.25">
      <c r="A60" s="5">
        <v>39539</v>
      </c>
      <c r="B60" s="269">
        <v>0</v>
      </c>
      <c r="C60" s="269">
        <v>0</v>
      </c>
      <c r="D60" s="269">
        <v>0</v>
      </c>
      <c r="E60" s="269">
        <v>0</v>
      </c>
      <c r="F60" s="269">
        <v>0</v>
      </c>
      <c r="G60" s="269">
        <v>0</v>
      </c>
      <c r="H60" s="269">
        <v>0</v>
      </c>
      <c r="I60" s="269">
        <v>0</v>
      </c>
      <c r="J60" s="269">
        <v>0</v>
      </c>
      <c r="K60" s="269">
        <v>0</v>
      </c>
      <c r="L60" s="269">
        <v>0</v>
      </c>
      <c r="M60" s="269">
        <v>0</v>
      </c>
      <c r="N60" s="318">
        <v>145000</v>
      </c>
      <c r="O60" s="223">
        <f t="shared" si="1"/>
        <v>145000</v>
      </c>
      <c r="P60" s="175"/>
    </row>
    <row r="61" spans="1:16" x14ac:dyDescent="0.25">
      <c r="A61" s="5">
        <v>39569</v>
      </c>
      <c r="B61" s="269">
        <v>0</v>
      </c>
      <c r="C61" s="269">
        <v>0</v>
      </c>
      <c r="D61" s="269">
        <v>0</v>
      </c>
      <c r="E61" s="269">
        <v>0</v>
      </c>
      <c r="F61" s="269">
        <v>0</v>
      </c>
      <c r="G61" s="269">
        <v>0</v>
      </c>
      <c r="H61" s="269">
        <v>0</v>
      </c>
      <c r="I61" s="269">
        <v>0</v>
      </c>
      <c r="J61" s="269">
        <v>0</v>
      </c>
      <c r="K61" s="269">
        <v>0</v>
      </c>
      <c r="L61" s="269">
        <v>0</v>
      </c>
      <c r="M61" s="269">
        <v>0</v>
      </c>
      <c r="N61" s="318">
        <v>0</v>
      </c>
      <c r="O61" s="223">
        <f t="shared" si="1"/>
        <v>0</v>
      </c>
      <c r="P61" s="175"/>
    </row>
    <row r="62" spans="1:16" x14ac:dyDescent="0.25">
      <c r="A62" s="5">
        <v>39600</v>
      </c>
      <c r="B62" s="269">
        <v>0</v>
      </c>
      <c r="C62" s="269">
        <v>0</v>
      </c>
      <c r="D62" s="269">
        <v>0</v>
      </c>
      <c r="E62" s="269">
        <v>0</v>
      </c>
      <c r="F62" s="269">
        <v>0</v>
      </c>
      <c r="G62" s="269">
        <v>0</v>
      </c>
      <c r="H62" s="269">
        <v>0</v>
      </c>
      <c r="I62" s="269">
        <v>0</v>
      </c>
      <c r="J62" s="269">
        <v>0</v>
      </c>
      <c r="K62" s="269">
        <v>0</v>
      </c>
      <c r="L62" s="269">
        <v>0</v>
      </c>
      <c r="M62" s="269">
        <v>0</v>
      </c>
      <c r="N62" s="318">
        <v>630000</v>
      </c>
      <c r="O62" s="223">
        <f t="shared" si="1"/>
        <v>630000</v>
      </c>
      <c r="P62" s="175"/>
    </row>
    <row r="63" spans="1:16" x14ac:dyDescent="0.25">
      <c r="A63" s="5">
        <v>39630</v>
      </c>
      <c r="B63" s="269">
        <v>0</v>
      </c>
      <c r="C63" s="269">
        <v>0</v>
      </c>
      <c r="D63" s="269">
        <v>0</v>
      </c>
      <c r="E63" s="269">
        <v>0</v>
      </c>
      <c r="F63" s="269">
        <v>0</v>
      </c>
      <c r="G63" s="269">
        <v>0</v>
      </c>
      <c r="H63" s="269">
        <v>0</v>
      </c>
      <c r="I63" s="269">
        <v>0</v>
      </c>
      <c r="J63" s="269">
        <v>0</v>
      </c>
      <c r="K63" s="269">
        <v>0</v>
      </c>
      <c r="L63" s="269">
        <v>0</v>
      </c>
      <c r="M63" s="269">
        <v>0</v>
      </c>
      <c r="N63" s="318">
        <v>90000</v>
      </c>
      <c r="O63" s="223">
        <f t="shared" si="1"/>
        <v>90000</v>
      </c>
      <c r="P63" s="175"/>
    </row>
    <row r="64" spans="1:16" x14ac:dyDescent="0.25">
      <c r="A64" s="5">
        <v>39661</v>
      </c>
      <c r="B64" s="269">
        <v>0</v>
      </c>
      <c r="C64" s="269">
        <v>0</v>
      </c>
      <c r="D64" s="269">
        <v>0</v>
      </c>
      <c r="E64" s="269">
        <v>0</v>
      </c>
      <c r="F64" s="269">
        <v>0</v>
      </c>
      <c r="G64" s="269">
        <v>0</v>
      </c>
      <c r="H64" s="269">
        <v>0</v>
      </c>
      <c r="I64" s="269">
        <v>0</v>
      </c>
      <c r="J64" s="269">
        <v>0</v>
      </c>
      <c r="K64" s="269">
        <v>0</v>
      </c>
      <c r="L64" s="269">
        <v>0</v>
      </c>
      <c r="M64" s="269">
        <v>0</v>
      </c>
      <c r="N64" s="318">
        <v>80000</v>
      </c>
      <c r="O64" s="223">
        <f t="shared" si="1"/>
        <v>80000</v>
      </c>
      <c r="P64" s="175"/>
    </row>
    <row r="65" spans="1:16" x14ac:dyDescent="0.25">
      <c r="A65" s="5">
        <v>39692</v>
      </c>
      <c r="B65" s="269">
        <v>0</v>
      </c>
      <c r="C65" s="269">
        <v>0</v>
      </c>
      <c r="D65" s="269">
        <v>0</v>
      </c>
      <c r="E65" s="269">
        <v>0</v>
      </c>
      <c r="F65" s="269">
        <v>0</v>
      </c>
      <c r="G65" s="269">
        <v>0</v>
      </c>
      <c r="H65" s="269">
        <v>0</v>
      </c>
      <c r="I65" s="269">
        <v>0</v>
      </c>
      <c r="J65" s="269">
        <v>0</v>
      </c>
      <c r="K65" s="269">
        <v>0</v>
      </c>
      <c r="L65" s="269">
        <v>0</v>
      </c>
      <c r="M65" s="269">
        <v>0</v>
      </c>
      <c r="N65" s="318">
        <v>325000</v>
      </c>
      <c r="O65" s="223">
        <f t="shared" si="1"/>
        <v>325000</v>
      </c>
      <c r="P65" s="175"/>
    </row>
    <row r="66" spans="1:16" x14ac:dyDescent="0.25">
      <c r="A66" s="5">
        <v>39722</v>
      </c>
      <c r="B66" s="269">
        <v>0</v>
      </c>
      <c r="C66" s="269">
        <v>0</v>
      </c>
      <c r="D66" s="269">
        <v>0</v>
      </c>
      <c r="E66" s="269">
        <v>0</v>
      </c>
      <c r="F66" s="269">
        <v>0</v>
      </c>
      <c r="G66" s="269">
        <v>0</v>
      </c>
      <c r="H66" s="269">
        <v>0</v>
      </c>
      <c r="I66" s="269">
        <v>0</v>
      </c>
      <c r="J66" s="269">
        <v>0</v>
      </c>
      <c r="K66" s="269">
        <v>0</v>
      </c>
      <c r="L66" s="269">
        <v>0</v>
      </c>
      <c r="M66" s="269">
        <v>0</v>
      </c>
      <c r="N66" s="318">
        <v>80000</v>
      </c>
      <c r="O66" s="223">
        <f t="shared" si="1"/>
        <v>80000</v>
      </c>
      <c r="P66" s="175"/>
    </row>
    <row r="67" spans="1:16" x14ac:dyDescent="0.25">
      <c r="A67" s="5">
        <v>39753</v>
      </c>
      <c r="B67" s="269"/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318">
        <v>175000</v>
      </c>
      <c r="O67" s="223">
        <f t="shared" si="1"/>
        <v>175000</v>
      </c>
      <c r="P67" s="175"/>
    </row>
    <row r="68" spans="1:16" x14ac:dyDescent="0.25">
      <c r="A68" s="5">
        <v>39783</v>
      </c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318">
        <v>325000</v>
      </c>
      <c r="O68" s="223">
        <f t="shared" si="1"/>
        <v>325000</v>
      </c>
      <c r="P68" s="175"/>
    </row>
    <row r="69" spans="1:16" x14ac:dyDescent="0.25">
      <c r="A69" s="5">
        <v>39814</v>
      </c>
      <c r="B69" s="269"/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318">
        <v>95000</v>
      </c>
      <c r="O69" s="223">
        <f t="shared" si="1"/>
        <v>95000</v>
      </c>
      <c r="P69" s="175"/>
    </row>
    <row r="70" spans="1:16" x14ac:dyDescent="0.25">
      <c r="A70" s="5">
        <v>39845</v>
      </c>
      <c r="B70" s="269"/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318">
        <v>0</v>
      </c>
      <c r="O70" s="223">
        <f t="shared" si="1"/>
        <v>0</v>
      </c>
      <c r="P70" s="175"/>
    </row>
    <row r="71" spans="1:16" x14ac:dyDescent="0.25">
      <c r="A71" s="5">
        <v>39873</v>
      </c>
      <c r="B71" s="269"/>
      <c r="C71" s="269"/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318">
        <v>575000</v>
      </c>
      <c r="O71" s="223">
        <f t="shared" si="1"/>
        <v>575000</v>
      </c>
      <c r="P71" s="175"/>
    </row>
    <row r="72" spans="1:16" x14ac:dyDescent="0.25">
      <c r="A72" s="5">
        <v>39904</v>
      </c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318">
        <v>0</v>
      </c>
      <c r="O72" s="223">
        <f t="shared" si="1"/>
        <v>0</v>
      </c>
      <c r="P72" s="175"/>
    </row>
    <row r="73" spans="1:16" x14ac:dyDescent="0.25">
      <c r="A73" s="5">
        <v>39934</v>
      </c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318">
        <v>0</v>
      </c>
      <c r="O73" s="223">
        <f t="shared" si="1"/>
        <v>0</v>
      </c>
      <c r="P73" s="175"/>
    </row>
    <row r="74" spans="1:16" x14ac:dyDescent="0.25">
      <c r="A74" s="5">
        <v>39965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318">
        <v>125000</v>
      </c>
      <c r="O74" s="223">
        <f t="shared" si="1"/>
        <v>125000</v>
      </c>
      <c r="P74" s="175"/>
    </row>
    <row r="75" spans="1:16" x14ac:dyDescent="0.25">
      <c r="A75" s="5">
        <v>39995</v>
      </c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318">
        <v>115000</v>
      </c>
      <c r="O75" s="223">
        <f t="shared" si="1"/>
        <v>115000</v>
      </c>
      <c r="P75" s="175"/>
    </row>
    <row r="76" spans="1:16" x14ac:dyDescent="0.25">
      <c r="A76" s="5">
        <v>40026</v>
      </c>
      <c r="B76" s="269"/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  <c r="N76" s="318">
        <v>370000</v>
      </c>
      <c r="O76" s="223">
        <f t="shared" si="1"/>
        <v>370000</v>
      </c>
      <c r="P76" s="175"/>
    </row>
    <row r="77" spans="1:16" x14ac:dyDescent="0.25">
      <c r="A77" s="5">
        <v>40057</v>
      </c>
      <c r="B77" s="269"/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318">
        <v>190000</v>
      </c>
      <c r="O77" s="223">
        <f t="shared" si="1"/>
        <v>190000</v>
      </c>
      <c r="P77" s="175"/>
    </row>
    <row r="78" spans="1:16" x14ac:dyDescent="0.25">
      <c r="A78" s="5">
        <v>40087</v>
      </c>
      <c r="B78" s="269"/>
      <c r="C78" s="269"/>
      <c r="D78" s="269"/>
      <c r="E78" s="269"/>
      <c r="F78" s="269"/>
      <c r="G78" s="269"/>
      <c r="H78" s="269"/>
      <c r="I78" s="269"/>
      <c r="J78" s="269"/>
      <c r="K78" s="269"/>
      <c r="L78" s="269"/>
      <c r="M78" s="269"/>
      <c r="N78" s="318">
        <v>275000</v>
      </c>
      <c r="O78" s="223">
        <f t="shared" si="1"/>
        <v>275000</v>
      </c>
      <c r="P78" s="175"/>
    </row>
    <row r="79" spans="1:16" x14ac:dyDescent="0.25">
      <c r="A79" s="5">
        <v>40118</v>
      </c>
      <c r="B79" s="269"/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318">
        <v>275000</v>
      </c>
      <c r="O79" s="223">
        <f t="shared" si="1"/>
        <v>275000</v>
      </c>
      <c r="P79" s="175"/>
    </row>
    <row r="80" spans="1:16" x14ac:dyDescent="0.25">
      <c r="A80" s="5">
        <v>40148</v>
      </c>
      <c r="B80" s="269"/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269"/>
      <c r="N80" s="318">
        <v>130000</v>
      </c>
      <c r="O80" s="223">
        <f t="shared" si="1"/>
        <v>130000</v>
      </c>
      <c r="P80" s="175"/>
    </row>
    <row r="81" spans="1:16" x14ac:dyDescent="0.25">
      <c r="A81" s="5">
        <v>40179</v>
      </c>
      <c r="B81" s="269"/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318">
        <v>70000</v>
      </c>
      <c r="O81" s="223">
        <f t="shared" si="1"/>
        <v>70000</v>
      </c>
      <c r="P81" s="175"/>
    </row>
    <row r="82" spans="1:16" x14ac:dyDescent="0.25">
      <c r="A82" s="5">
        <v>40210</v>
      </c>
      <c r="B82" s="269"/>
      <c r="C82" s="269"/>
      <c r="D82" s="269"/>
      <c r="E82" s="269"/>
      <c r="F82" s="269"/>
      <c r="G82" s="269"/>
      <c r="H82" s="269"/>
      <c r="I82" s="269"/>
      <c r="J82" s="269"/>
      <c r="K82" s="269"/>
      <c r="L82" s="269"/>
      <c r="M82" s="269"/>
      <c r="N82" s="318">
        <v>170000</v>
      </c>
      <c r="O82" s="223">
        <f t="shared" si="1"/>
        <v>170000</v>
      </c>
      <c r="P82" s="175"/>
    </row>
    <row r="83" spans="1:16" x14ac:dyDescent="0.25">
      <c r="A83" s="5">
        <v>40238</v>
      </c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269"/>
      <c r="N83" s="318">
        <v>615000</v>
      </c>
      <c r="O83" s="223">
        <f t="shared" si="1"/>
        <v>615000</v>
      </c>
      <c r="P83" s="175"/>
    </row>
    <row r="84" spans="1:16" x14ac:dyDescent="0.25">
      <c r="A84" s="5">
        <v>40299</v>
      </c>
      <c r="B84" s="269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69"/>
      <c r="N84" s="318">
        <v>65000</v>
      </c>
      <c r="O84" s="223">
        <f t="shared" si="1"/>
        <v>65000</v>
      </c>
      <c r="P84" s="175"/>
    </row>
    <row r="85" spans="1:16" x14ac:dyDescent="0.25">
      <c r="A85" s="5">
        <v>40330</v>
      </c>
      <c r="B85" s="269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269"/>
      <c r="N85" s="318">
        <v>260000</v>
      </c>
      <c r="O85" s="223">
        <f t="shared" si="1"/>
        <v>260000</v>
      </c>
      <c r="P85" s="175"/>
    </row>
    <row r="86" spans="1:16" x14ac:dyDescent="0.25">
      <c r="A86" s="5">
        <v>40360</v>
      </c>
      <c r="B86" s="269"/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M86" s="269"/>
      <c r="N86" s="318">
        <v>130000</v>
      </c>
      <c r="O86" s="223">
        <f t="shared" si="1"/>
        <v>130000</v>
      </c>
      <c r="P86" s="175"/>
    </row>
    <row r="87" spans="1:16" x14ac:dyDescent="0.25">
      <c r="A87" s="5">
        <v>40391</v>
      </c>
      <c r="B87" s="269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269"/>
      <c r="N87" s="318">
        <v>275000</v>
      </c>
      <c r="O87" s="223">
        <f t="shared" si="1"/>
        <v>275000</v>
      </c>
      <c r="P87" s="175"/>
    </row>
    <row r="88" spans="1:16" x14ac:dyDescent="0.25">
      <c r="A88" s="5">
        <v>40422</v>
      </c>
      <c r="B88" s="269"/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M88" s="269"/>
      <c r="N88" s="318">
        <v>85000</v>
      </c>
      <c r="O88" s="223">
        <f t="shared" si="1"/>
        <v>85000</v>
      </c>
      <c r="P88" s="175"/>
    </row>
    <row r="89" spans="1:16" x14ac:dyDescent="0.25">
      <c r="A89" s="5">
        <v>40452</v>
      </c>
      <c r="B89" s="269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318">
        <v>100000</v>
      </c>
      <c r="O89" s="223">
        <f t="shared" si="1"/>
        <v>100000</v>
      </c>
      <c r="P89" s="175"/>
    </row>
    <row r="90" spans="1:16" x14ac:dyDescent="0.25">
      <c r="A90" s="5">
        <v>40483</v>
      </c>
      <c r="B90" s="269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69"/>
      <c r="N90" s="318">
        <v>75000</v>
      </c>
      <c r="O90" s="223">
        <f t="shared" si="1"/>
        <v>75000</v>
      </c>
      <c r="P90" s="175"/>
    </row>
    <row r="91" spans="1:16" x14ac:dyDescent="0.25">
      <c r="A91" s="5">
        <v>40513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318">
        <v>300000</v>
      </c>
      <c r="O91" s="223">
        <f t="shared" si="1"/>
        <v>300000</v>
      </c>
      <c r="P91" s="175"/>
    </row>
    <row r="92" spans="1:16" x14ac:dyDescent="0.25">
      <c r="A92" s="5">
        <v>40575</v>
      </c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318">
        <v>75000</v>
      </c>
      <c r="O92" s="223">
        <f t="shared" si="1"/>
        <v>75000</v>
      </c>
      <c r="P92" s="175"/>
    </row>
    <row r="93" spans="1:16" x14ac:dyDescent="0.25">
      <c r="A93" s="5">
        <v>40603</v>
      </c>
      <c r="B93" s="269"/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M93" s="269"/>
      <c r="N93" s="318">
        <v>60000</v>
      </c>
      <c r="O93" s="223">
        <f t="shared" si="1"/>
        <v>60000</v>
      </c>
      <c r="P93" s="175"/>
    </row>
    <row r="94" spans="1:16" x14ac:dyDescent="0.25">
      <c r="A94" s="5">
        <v>40634</v>
      </c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>
        <v>0</v>
      </c>
      <c r="M94" s="269"/>
      <c r="N94" s="318">
        <v>190000</v>
      </c>
      <c r="O94" s="223">
        <f t="shared" si="1"/>
        <v>190000</v>
      </c>
      <c r="P94" s="175"/>
    </row>
    <row r="95" spans="1:16" x14ac:dyDescent="0.25">
      <c r="A95" s="5">
        <v>40664</v>
      </c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318">
        <v>95000</v>
      </c>
      <c r="O95" s="223">
        <f t="shared" si="1"/>
        <v>95000</v>
      </c>
      <c r="P95" s="175"/>
    </row>
    <row r="96" spans="1:16" x14ac:dyDescent="0.25">
      <c r="A96" s="5">
        <v>40695</v>
      </c>
      <c r="B96" s="269"/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269"/>
      <c r="N96" s="318">
        <v>105000</v>
      </c>
      <c r="O96" s="223">
        <f t="shared" si="1"/>
        <v>105000</v>
      </c>
      <c r="P96" s="175"/>
    </row>
    <row r="97" spans="1:16" x14ac:dyDescent="0.25">
      <c r="A97" s="5">
        <v>40725</v>
      </c>
      <c r="B97" s="269"/>
      <c r="C97" s="269"/>
      <c r="D97" s="269"/>
      <c r="E97" s="269"/>
      <c r="F97" s="269"/>
      <c r="G97" s="269"/>
      <c r="H97" s="269"/>
      <c r="I97" s="269"/>
      <c r="J97" s="269"/>
      <c r="K97" s="269"/>
      <c r="L97" s="269"/>
      <c r="M97" s="269"/>
      <c r="N97" s="318">
        <v>160000</v>
      </c>
      <c r="O97" s="223">
        <f t="shared" si="1"/>
        <v>160000</v>
      </c>
      <c r="P97" s="175"/>
    </row>
    <row r="98" spans="1:16" x14ac:dyDescent="0.25">
      <c r="A98" s="5">
        <v>40756</v>
      </c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269"/>
      <c r="N98" s="318">
        <v>140000</v>
      </c>
      <c r="O98" s="223">
        <f t="shared" si="1"/>
        <v>140000</v>
      </c>
      <c r="P98" s="175"/>
    </row>
    <row r="99" spans="1:16" x14ac:dyDescent="0.25">
      <c r="A99" s="5">
        <v>40848</v>
      </c>
      <c r="B99" s="269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269"/>
      <c r="N99" s="318">
        <v>50000</v>
      </c>
      <c r="O99" s="223">
        <f t="shared" si="1"/>
        <v>50000</v>
      </c>
      <c r="P99" s="175"/>
    </row>
    <row r="100" spans="1:16" x14ac:dyDescent="0.25">
      <c r="A100" s="5">
        <v>40878</v>
      </c>
      <c r="B100" s="269"/>
      <c r="C100" s="269"/>
      <c r="D100" s="269"/>
      <c r="E100" s="269"/>
      <c r="F100" s="269"/>
      <c r="G100" s="269"/>
      <c r="H100" s="269"/>
      <c r="I100" s="269"/>
      <c r="J100" s="269"/>
      <c r="K100" s="269"/>
      <c r="L100" s="269"/>
      <c r="M100" s="269"/>
      <c r="N100" s="318">
        <v>95000</v>
      </c>
      <c r="O100" s="223">
        <f t="shared" si="1"/>
        <v>95000</v>
      </c>
      <c r="P100" s="175"/>
    </row>
    <row r="101" spans="1:16" x14ac:dyDescent="0.25">
      <c r="A101" s="5">
        <v>40940</v>
      </c>
      <c r="B101" s="269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269"/>
      <c r="N101" s="318">
        <v>55000</v>
      </c>
      <c r="O101" s="223">
        <f t="shared" si="1"/>
        <v>55000</v>
      </c>
      <c r="P101" s="175"/>
    </row>
    <row r="102" spans="1:16" x14ac:dyDescent="0.25">
      <c r="A102" s="5">
        <v>41000</v>
      </c>
      <c r="B102" s="269"/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269"/>
      <c r="N102" s="318">
        <v>130000</v>
      </c>
      <c r="O102" s="223">
        <f t="shared" si="1"/>
        <v>130000</v>
      </c>
      <c r="P102" s="175"/>
    </row>
    <row r="103" spans="1:16" x14ac:dyDescent="0.25">
      <c r="A103" s="5">
        <v>41061</v>
      </c>
      <c r="B103" s="269"/>
      <c r="C103" s="269"/>
      <c r="D103" s="269"/>
      <c r="E103" s="269"/>
      <c r="F103" s="269"/>
      <c r="G103" s="269"/>
      <c r="H103" s="269"/>
      <c r="I103" s="269"/>
      <c r="J103" s="269"/>
      <c r="K103" s="269"/>
      <c r="L103" s="269"/>
      <c r="M103" s="269"/>
      <c r="N103" s="318">
        <v>185000</v>
      </c>
      <c r="O103" s="223">
        <f t="shared" si="1"/>
        <v>185000</v>
      </c>
      <c r="P103" s="175"/>
    </row>
    <row r="104" spans="1:16" x14ac:dyDescent="0.25">
      <c r="A104" s="5">
        <v>41091</v>
      </c>
      <c r="B104" s="269"/>
      <c r="C104" s="269"/>
      <c r="D104" s="269"/>
      <c r="E104" s="269"/>
      <c r="F104" s="269"/>
      <c r="G104" s="269"/>
      <c r="H104" s="269"/>
      <c r="I104" s="269"/>
      <c r="J104" s="269"/>
      <c r="K104" s="269"/>
      <c r="L104" s="269"/>
      <c r="M104" s="269"/>
      <c r="N104" s="318">
        <v>90000</v>
      </c>
      <c r="O104" s="223">
        <f t="shared" ref="O104:O111" si="2">SUM(B104:N104)</f>
        <v>90000</v>
      </c>
      <c r="P104" s="175"/>
    </row>
    <row r="105" spans="1:16" x14ac:dyDescent="0.25">
      <c r="A105" s="5">
        <v>41122</v>
      </c>
      <c r="B105" s="269"/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269"/>
      <c r="N105" s="318">
        <v>70000</v>
      </c>
      <c r="O105" s="223">
        <f t="shared" si="2"/>
        <v>70000</v>
      </c>
      <c r="P105" s="175"/>
    </row>
    <row r="106" spans="1:16" x14ac:dyDescent="0.25">
      <c r="A106" s="5">
        <v>41153</v>
      </c>
      <c r="B106" s="269"/>
      <c r="C106" s="269"/>
      <c r="D106" s="269"/>
      <c r="E106" s="269"/>
      <c r="F106" s="269"/>
      <c r="G106" s="269"/>
      <c r="H106" s="269"/>
      <c r="I106" s="269"/>
      <c r="J106" s="269"/>
      <c r="K106" s="269"/>
      <c r="L106" s="269"/>
      <c r="M106" s="269"/>
      <c r="N106" s="318">
        <v>100000</v>
      </c>
      <c r="O106" s="223">
        <f t="shared" si="2"/>
        <v>100000</v>
      </c>
      <c r="P106" s="175"/>
    </row>
    <row r="107" spans="1:16" x14ac:dyDescent="0.25">
      <c r="A107" s="5">
        <v>41214</v>
      </c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269"/>
      <c r="N107" s="318">
        <v>85000</v>
      </c>
      <c r="O107" s="223">
        <f t="shared" si="2"/>
        <v>85000</v>
      </c>
      <c r="P107" s="175"/>
    </row>
    <row r="108" spans="1:16" x14ac:dyDescent="0.25">
      <c r="A108" s="5">
        <v>41244</v>
      </c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269"/>
      <c r="N108" s="318">
        <v>195000</v>
      </c>
      <c r="O108" s="223">
        <f t="shared" si="2"/>
        <v>195000</v>
      </c>
      <c r="P108" s="175"/>
    </row>
    <row r="109" spans="1:16" x14ac:dyDescent="0.25">
      <c r="A109" s="5">
        <v>41275</v>
      </c>
      <c r="B109" s="269"/>
      <c r="C109" s="269"/>
      <c r="D109" s="269"/>
      <c r="E109" s="269"/>
      <c r="F109" s="269"/>
      <c r="G109" s="269"/>
      <c r="H109" s="269"/>
      <c r="I109" s="269"/>
      <c r="J109" s="269"/>
      <c r="K109" s="269"/>
      <c r="L109" s="269"/>
      <c r="M109" s="269"/>
      <c r="N109" s="318">
        <v>140000</v>
      </c>
      <c r="O109" s="223">
        <f t="shared" si="2"/>
        <v>140000</v>
      </c>
      <c r="P109" s="175"/>
    </row>
    <row r="110" spans="1:16" x14ac:dyDescent="0.25">
      <c r="A110" s="5">
        <v>41334</v>
      </c>
      <c r="B110" s="269"/>
      <c r="C110" s="269"/>
      <c r="D110" s="269"/>
      <c r="E110" s="269"/>
      <c r="F110" s="269"/>
      <c r="G110" s="269"/>
      <c r="H110" s="269"/>
      <c r="I110" s="269"/>
      <c r="J110" s="269"/>
      <c r="K110" s="269"/>
      <c r="L110" s="269"/>
      <c r="M110" s="269"/>
      <c r="N110" s="318">
        <v>110000</v>
      </c>
      <c r="O110" s="223">
        <f t="shared" si="2"/>
        <v>110000</v>
      </c>
      <c r="P110" s="175"/>
    </row>
    <row r="111" spans="1:16" x14ac:dyDescent="0.25">
      <c r="A111" s="5">
        <v>41365</v>
      </c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269"/>
      <c r="N111" s="318">
        <v>140000</v>
      </c>
      <c r="O111" s="223">
        <f t="shared" si="2"/>
        <v>140000</v>
      </c>
      <c r="P111" s="175"/>
    </row>
    <row r="112" spans="1:16" x14ac:dyDescent="0.25">
      <c r="A112" s="5">
        <v>41426</v>
      </c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318">
        <v>540000</v>
      </c>
      <c r="O112" s="223">
        <f>SUM(B112:N112)</f>
        <v>540000</v>
      </c>
      <c r="P112" s="175"/>
    </row>
    <row r="113" spans="1:17" x14ac:dyDescent="0.25">
      <c r="A113" s="5">
        <v>41452</v>
      </c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269"/>
      <c r="N113" s="318">
        <v>6370000</v>
      </c>
      <c r="O113" s="223">
        <f>SUM(B113:N113)</f>
        <v>6370000</v>
      </c>
      <c r="P113" s="175"/>
    </row>
    <row r="114" spans="1:17" ht="6" customHeight="1" x14ac:dyDescent="0.25">
      <c r="A114" s="5"/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318"/>
      <c r="O114" s="223"/>
      <c r="P114" s="175"/>
    </row>
    <row r="115" spans="1:17" x14ac:dyDescent="0.25">
      <c r="A115" s="4" t="s">
        <v>9</v>
      </c>
      <c r="B115" s="164">
        <f>SUM(B9:B88)</f>
        <v>510000</v>
      </c>
      <c r="C115" s="164">
        <f t="shared" ref="C115:M115" si="3">SUM(C9:C88)</f>
        <v>525000</v>
      </c>
      <c r="D115" s="164">
        <f t="shared" si="3"/>
        <v>105000</v>
      </c>
      <c r="E115" s="164">
        <f t="shared" si="3"/>
        <v>425000</v>
      </c>
      <c r="F115" s="164">
        <f t="shared" si="3"/>
        <v>550000</v>
      </c>
      <c r="G115" s="164">
        <f t="shared" si="3"/>
        <v>555000</v>
      </c>
      <c r="H115" s="164">
        <f t="shared" si="3"/>
        <v>575000</v>
      </c>
      <c r="I115" s="164">
        <f t="shared" si="3"/>
        <v>580000</v>
      </c>
      <c r="J115" s="164">
        <f t="shared" si="3"/>
        <v>100000</v>
      </c>
      <c r="K115" s="164">
        <f t="shared" si="3"/>
        <v>650000</v>
      </c>
      <c r="L115" s="164">
        <f t="shared" si="3"/>
        <v>685000</v>
      </c>
      <c r="M115" s="164">
        <f t="shared" si="3"/>
        <v>8300000</v>
      </c>
      <c r="N115" s="318">
        <f>SUM(N9:N114)</f>
        <v>20090000</v>
      </c>
      <c r="O115" s="320">
        <f>SUM(O9:O114)</f>
        <v>33650000</v>
      </c>
      <c r="P115" s="175"/>
    </row>
    <row r="116" spans="1:17" x14ac:dyDescent="0.25">
      <c r="B116" s="270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318"/>
      <c r="O116" s="223"/>
      <c r="P116" s="175"/>
    </row>
    <row r="117" spans="1:17" x14ac:dyDescent="0.25">
      <c r="A117" s="4" t="s">
        <v>10</v>
      </c>
      <c r="B117" s="164">
        <f t="shared" ref="B117:O117" si="4">B6-B115</f>
        <v>0</v>
      </c>
      <c r="C117" s="164">
        <f t="shared" si="4"/>
        <v>0</v>
      </c>
      <c r="D117" s="164">
        <f t="shared" si="4"/>
        <v>0</v>
      </c>
      <c r="E117" s="164">
        <f t="shared" si="4"/>
        <v>0</v>
      </c>
      <c r="F117" s="164">
        <f t="shared" si="4"/>
        <v>0</v>
      </c>
      <c r="G117" s="164">
        <f t="shared" si="4"/>
        <v>0</v>
      </c>
      <c r="H117" s="164">
        <f t="shared" si="4"/>
        <v>0</v>
      </c>
      <c r="I117" s="164">
        <f t="shared" si="4"/>
        <v>0</v>
      </c>
      <c r="J117" s="164">
        <f t="shared" si="4"/>
        <v>0</v>
      </c>
      <c r="K117" s="164"/>
      <c r="L117" s="164">
        <f t="shared" si="4"/>
        <v>0</v>
      </c>
      <c r="M117" s="164">
        <f t="shared" si="4"/>
        <v>0</v>
      </c>
      <c r="N117" s="318">
        <f t="shared" si="4"/>
        <v>0</v>
      </c>
      <c r="O117" s="223">
        <f t="shared" si="4"/>
        <v>0</v>
      </c>
      <c r="P117" s="175"/>
      <c r="Q117" s="173"/>
    </row>
    <row r="118" spans="1:17" x14ac:dyDescent="0.25">
      <c r="B118" s="164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269"/>
      <c r="P118" s="175"/>
    </row>
    <row r="119" spans="1:17" x14ac:dyDescent="0.25"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</row>
    <row r="120" spans="1:17" x14ac:dyDescent="0.25">
      <c r="B120" s="175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</row>
    <row r="121" spans="1:17" x14ac:dyDescent="0.25">
      <c r="B121" s="175"/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</row>
    <row r="122" spans="1:17" x14ac:dyDescent="0.25">
      <c r="B122" s="175"/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</row>
    <row r="123" spans="1:17" x14ac:dyDescent="0.25"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</row>
    <row r="124" spans="1:17" x14ac:dyDescent="0.25">
      <c r="B124" s="175"/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</row>
    <row r="125" spans="1:17" x14ac:dyDescent="0.25">
      <c r="A125" s="271" t="s">
        <v>483</v>
      </c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</row>
    <row r="126" spans="1:17" x14ac:dyDescent="0.25">
      <c r="A126" s="271" t="s">
        <v>482</v>
      </c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</row>
  </sheetData>
  <phoneticPr fontId="0" type="noConversion"/>
  <pageMargins left="0.5" right="0.5" top="1" bottom="1" header="0.5" footer="0.5"/>
  <pageSetup scale="61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tabColor indexed="22"/>
  </sheetPr>
  <dimension ref="A1:BH106"/>
  <sheetViews>
    <sheetView zoomScaleNormal="100" workbookViewId="0">
      <pane xSplit="9" ySplit="4" topLeftCell="J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2" width="17.85546875" style="3" hidden="1" customWidth="1"/>
    <col min="3" max="9" width="14.28515625" style="3" hidden="1" customWidth="1"/>
    <col min="10" max="12" width="14.28515625" style="3" customWidth="1"/>
    <col min="13" max="13" width="16.28515625" style="3" customWidth="1"/>
    <col min="14" max="18" width="17.28515625" style="3" customWidth="1"/>
    <col min="19" max="19" width="16.28515625" style="3" customWidth="1"/>
    <col min="20" max="16384" width="9" style="3"/>
  </cols>
  <sheetData>
    <row r="1" spans="1:60" x14ac:dyDescent="0.25">
      <c r="A1" s="4" t="s">
        <v>392</v>
      </c>
      <c r="B1" s="23" t="s">
        <v>487</v>
      </c>
      <c r="C1" s="23" t="s">
        <v>487</v>
      </c>
      <c r="D1" s="23" t="s">
        <v>487</v>
      </c>
      <c r="E1" s="23" t="s">
        <v>487</v>
      </c>
      <c r="F1" s="23" t="s">
        <v>487</v>
      </c>
      <c r="G1" s="23" t="s">
        <v>487</v>
      </c>
      <c r="H1" s="23" t="s">
        <v>487</v>
      </c>
      <c r="I1" s="23" t="s">
        <v>487</v>
      </c>
      <c r="J1" s="23" t="s">
        <v>487</v>
      </c>
      <c r="K1" s="23" t="s">
        <v>487</v>
      </c>
      <c r="L1" s="23" t="s">
        <v>487</v>
      </c>
      <c r="M1" s="23" t="s">
        <v>487</v>
      </c>
      <c r="N1" s="23" t="s">
        <v>487</v>
      </c>
      <c r="O1" s="23" t="s">
        <v>487</v>
      </c>
      <c r="P1" s="23" t="s">
        <v>487</v>
      </c>
      <c r="Q1" s="23" t="s">
        <v>487</v>
      </c>
      <c r="R1" s="24" t="s">
        <v>487</v>
      </c>
    </row>
    <row r="2" spans="1:60" x14ac:dyDescent="0.25">
      <c r="A2" s="4" t="s">
        <v>385</v>
      </c>
      <c r="B2" s="22">
        <v>38322</v>
      </c>
      <c r="C2" s="22">
        <v>38687</v>
      </c>
      <c r="D2" s="22">
        <v>39052</v>
      </c>
      <c r="E2" s="22">
        <v>39417</v>
      </c>
      <c r="F2" s="22">
        <v>39783</v>
      </c>
      <c r="G2" s="22">
        <v>40148</v>
      </c>
      <c r="H2" s="22">
        <v>40513</v>
      </c>
      <c r="I2" s="22">
        <v>40878</v>
      </c>
      <c r="J2" s="22">
        <v>41244</v>
      </c>
      <c r="K2" s="22">
        <v>41609</v>
      </c>
      <c r="L2" s="22">
        <v>41974</v>
      </c>
      <c r="M2" s="22">
        <v>42339</v>
      </c>
      <c r="N2" s="22">
        <v>42705</v>
      </c>
      <c r="O2" s="22">
        <v>45261</v>
      </c>
      <c r="P2" s="22">
        <v>47453</v>
      </c>
      <c r="Q2" s="22">
        <v>48914</v>
      </c>
      <c r="R2" s="12">
        <v>49279</v>
      </c>
      <c r="S2" s="251"/>
    </row>
    <row r="3" spans="1:60" x14ac:dyDescent="0.25">
      <c r="A3" s="4" t="s">
        <v>386</v>
      </c>
      <c r="B3" s="237">
        <v>1.4999999999999999E-2</v>
      </c>
      <c r="C3" s="25">
        <v>0.02</v>
      </c>
      <c r="D3" s="25">
        <v>2.5000000000000001E-2</v>
      </c>
      <c r="E3" s="25">
        <v>0.03</v>
      </c>
      <c r="F3" s="25">
        <v>3.3000000000000002E-2</v>
      </c>
      <c r="G3" s="25">
        <v>3.6499999999999998E-2</v>
      </c>
      <c r="H3" s="25">
        <v>0.04</v>
      </c>
      <c r="I3" s="25">
        <v>4.2500000000000003E-2</v>
      </c>
      <c r="J3" s="25">
        <v>4.4499999999999998E-2</v>
      </c>
      <c r="K3" s="25">
        <v>4.4499999999999998E-2</v>
      </c>
      <c r="L3" s="25">
        <v>4.5499999999999999E-2</v>
      </c>
      <c r="M3" s="171">
        <v>4.7E-2</v>
      </c>
      <c r="N3" s="171">
        <v>4.8000000000000001E-2</v>
      </c>
      <c r="O3" s="171">
        <v>5.2999999999999999E-2</v>
      </c>
      <c r="P3" s="171">
        <v>5.3499999999999999E-2</v>
      </c>
      <c r="Q3" s="171">
        <v>3.5000000000000003E-2</v>
      </c>
      <c r="R3" s="178">
        <v>3.875E-2</v>
      </c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9"/>
      <c r="AZ3" s="259"/>
      <c r="BA3" s="259"/>
      <c r="BB3" s="259"/>
    </row>
    <row r="4" spans="1:60" x14ac:dyDescent="0.25">
      <c r="A4" s="179" t="s">
        <v>334</v>
      </c>
      <c r="B4" s="260" t="s">
        <v>488</v>
      </c>
      <c r="C4" s="260" t="s">
        <v>489</v>
      </c>
      <c r="D4" s="260" t="s">
        <v>490</v>
      </c>
      <c r="E4" s="260" t="s">
        <v>582</v>
      </c>
      <c r="F4" s="260" t="s">
        <v>491</v>
      </c>
      <c r="G4" s="260" t="s">
        <v>492</v>
      </c>
      <c r="H4" s="260" t="s">
        <v>493</v>
      </c>
      <c r="I4" s="260" t="s">
        <v>494</v>
      </c>
      <c r="J4" s="260" t="s">
        <v>495</v>
      </c>
      <c r="K4" s="260" t="s">
        <v>496</v>
      </c>
      <c r="L4" s="260" t="s">
        <v>497</v>
      </c>
      <c r="M4" s="260" t="s">
        <v>498</v>
      </c>
      <c r="N4" s="260" t="s">
        <v>499</v>
      </c>
      <c r="O4" s="260" t="s">
        <v>500</v>
      </c>
      <c r="P4" s="260" t="s">
        <v>501</v>
      </c>
      <c r="Q4" s="260" t="s">
        <v>502</v>
      </c>
      <c r="R4" s="261" t="s">
        <v>503</v>
      </c>
      <c r="S4" s="262" t="s">
        <v>5</v>
      </c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60" x14ac:dyDescent="0.25">
      <c r="A5" s="267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268"/>
      <c r="S5" s="175"/>
      <c r="T5" s="175"/>
    </row>
    <row r="6" spans="1:60" x14ac:dyDescent="0.25">
      <c r="A6" s="4" t="s">
        <v>461</v>
      </c>
      <c r="B6" s="269">
        <v>75000</v>
      </c>
      <c r="C6" s="269">
        <v>150000</v>
      </c>
      <c r="D6" s="269">
        <v>155000</v>
      </c>
      <c r="E6" s="269">
        <v>160000</v>
      </c>
      <c r="F6" s="269">
        <v>165000</v>
      </c>
      <c r="G6" s="269">
        <v>170000</v>
      </c>
      <c r="H6" s="269">
        <v>190000</v>
      </c>
      <c r="I6" s="269">
        <v>195000</v>
      </c>
      <c r="J6" s="223">
        <v>160000</v>
      </c>
      <c r="K6" s="223">
        <v>200000</v>
      </c>
      <c r="L6" s="223">
        <v>200000</v>
      </c>
      <c r="M6" s="223">
        <v>150000</v>
      </c>
      <c r="N6" s="223">
        <v>135000</v>
      </c>
      <c r="O6" s="223">
        <v>2220000</v>
      </c>
      <c r="P6" s="223">
        <v>2000000</v>
      </c>
      <c r="Q6" s="223">
        <v>6300000</v>
      </c>
      <c r="R6" s="318">
        <v>2375000</v>
      </c>
      <c r="S6" s="223">
        <f>SUM(B6:R6)</f>
        <v>15000000</v>
      </c>
      <c r="T6" s="175"/>
    </row>
    <row r="7" spans="1:60" x14ac:dyDescent="0.25">
      <c r="A7" s="4"/>
      <c r="B7" s="175"/>
      <c r="C7" s="269"/>
      <c r="D7" s="269"/>
      <c r="E7" s="269"/>
      <c r="F7" s="269"/>
      <c r="G7" s="269"/>
      <c r="H7" s="269"/>
      <c r="I7" s="269"/>
      <c r="J7" s="223"/>
      <c r="K7" s="223"/>
      <c r="L7" s="223"/>
      <c r="M7" s="223"/>
      <c r="N7" s="223"/>
      <c r="O7" s="223"/>
      <c r="P7" s="223"/>
      <c r="Q7" s="223"/>
      <c r="R7" s="318"/>
      <c r="S7" s="223"/>
      <c r="T7" s="175"/>
    </row>
    <row r="8" spans="1:60" x14ac:dyDescent="0.25">
      <c r="A8" s="4" t="s">
        <v>78</v>
      </c>
      <c r="B8" s="175"/>
      <c r="C8" s="269"/>
      <c r="D8" s="269"/>
      <c r="E8" s="269"/>
      <c r="F8" s="269"/>
      <c r="G8" s="269"/>
      <c r="H8" s="269"/>
      <c r="I8" s="269"/>
      <c r="J8" s="223"/>
      <c r="K8" s="223"/>
      <c r="L8" s="223"/>
      <c r="M8" s="223"/>
      <c r="N8" s="223"/>
      <c r="O8" s="223"/>
      <c r="P8" s="223"/>
      <c r="Q8" s="223"/>
      <c r="R8" s="318"/>
      <c r="S8" s="223"/>
      <c r="T8" s="175"/>
    </row>
    <row r="9" spans="1:60" x14ac:dyDescent="0.25">
      <c r="A9" s="5"/>
      <c r="B9" s="175"/>
      <c r="C9" s="269"/>
      <c r="D9" s="269"/>
      <c r="E9" s="269"/>
      <c r="F9" s="269"/>
      <c r="G9" s="269"/>
      <c r="H9" s="269"/>
      <c r="I9" s="269"/>
      <c r="J9" s="223"/>
      <c r="K9" s="223"/>
      <c r="L9" s="223"/>
      <c r="M9" s="223"/>
      <c r="N9" s="223"/>
      <c r="O9" s="223"/>
      <c r="P9" s="223"/>
      <c r="Q9" s="223"/>
      <c r="R9" s="318"/>
      <c r="S9" s="223"/>
      <c r="T9" s="175"/>
    </row>
    <row r="10" spans="1:60" x14ac:dyDescent="0.25">
      <c r="A10" s="5">
        <v>38139</v>
      </c>
      <c r="B10" s="269">
        <v>0</v>
      </c>
      <c r="C10" s="269">
        <v>0</v>
      </c>
      <c r="D10" s="269">
        <v>0</v>
      </c>
      <c r="E10" s="269">
        <v>0</v>
      </c>
      <c r="F10" s="269">
        <v>0</v>
      </c>
      <c r="G10" s="269">
        <v>0</v>
      </c>
      <c r="H10" s="269">
        <v>5000</v>
      </c>
      <c r="I10" s="269">
        <v>5000</v>
      </c>
      <c r="J10" s="223">
        <v>0</v>
      </c>
      <c r="K10" s="223">
        <v>5000</v>
      </c>
      <c r="L10" s="223">
        <v>10000</v>
      </c>
      <c r="M10" s="223">
        <v>0</v>
      </c>
      <c r="N10" s="223">
        <v>0</v>
      </c>
      <c r="O10" s="223">
        <v>30000</v>
      </c>
      <c r="P10" s="223">
        <v>30000</v>
      </c>
      <c r="Q10" s="223">
        <f>15000+30000</f>
        <v>45000</v>
      </c>
      <c r="R10" s="318">
        <v>35000</v>
      </c>
      <c r="S10" s="223">
        <f t="shared" ref="S10:S15" si="0">SUM(B10:R10)</f>
        <v>165000</v>
      </c>
      <c r="T10" s="269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</row>
    <row r="11" spans="1:60" x14ac:dyDescent="0.25">
      <c r="A11" s="5">
        <v>38261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69">
        <v>0</v>
      </c>
      <c r="I11" s="269">
        <v>0</v>
      </c>
      <c r="J11" s="223">
        <v>0</v>
      </c>
      <c r="K11" s="223"/>
      <c r="L11" s="223"/>
      <c r="M11" s="223">
        <v>0</v>
      </c>
      <c r="N11" s="223">
        <v>0</v>
      </c>
      <c r="O11" s="223">
        <v>0</v>
      </c>
      <c r="P11" s="223">
        <v>0</v>
      </c>
      <c r="Q11" s="223">
        <v>55000</v>
      </c>
      <c r="R11" s="318">
        <v>0</v>
      </c>
      <c r="S11" s="223">
        <f t="shared" si="0"/>
        <v>55000</v>
      </c>
      <c r="T11" s="269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</row>
    <row r="12" spans="1:60" x14ac:dyDescent="0.25">
      <c r="A12" s="5">
        <v>38292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0</v>
      </c>
      <c r="H12" s="269">
        <v>0</v>
      </c>
      <c r="I12" s="269">
        <v>5000</v>
      </c>
      <c r="J12" s="223">
        <v>0</v>
      </c>
      <c r="K12" s="223">
        <v>5000</v>
      </c>
      <c r="L12" s="223">
        <v>5000</v>
      </c>
      <c r="M12" s="223">
        <v>0</v>
      </c>
      <c r="N12" s="223">
        <v>0</v>
      </c>
      <c r="O12" s="223">
        <v>20000</v>
      </c>
      <c r="P12" s="223">
        <v>15000</v>
      </c>
      <c r="Q12" s="223">
        <v>20000</v>
      </c>
      <c r="R12" s="318">
        <v>20000</v>
      </c>
      <c r="S12" s="223">
        <f t="shared" si="0"/>
        <v>90000</v>
      </c>
      <c r="T12" s="269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</row>
    <row r="13" spans="1:60" x14ac:dyDescent="0.25">
      <c r="A13" s="5">
        <v>38322</v>
      </c>
      <c r="B13" s="269">
        <v>75000</v>
      </c>
      <c r="C13" s="269">
        <v>0</v>
      </c>
      <c r="D13" s="269">
        <v>0</v>
      </c>
      <c r="E13" s="269">
        <v>0</v>
      </c>
      <c r="F13" s="269">
        <v>0</v>
      </c>
      <c r="G13" s="269">
        <v>0</v>
      </c>
      <c r="H13" s="269">
        <v>0</v>
      </c>
      <c r="I13" s="269">
        <v>5000</v>
      </c>
      <c r="J13" s="223">
        <v>0</v>
      </c>
      <c r="K13" s="223">
        <v>5000</v>
      </c>
      <c r="L13" s="223">
        <v>5000</v>
      </c>
      <c r="M13" s="223">
        <v>0</v>
      </c>
      <c r="N13" s="223">
        <v>0</v>
      </c>
      <c r="O13" s="223">
        <v>25000</v>
      </c>
      <c r="P13" s="223">
        <v>25000</v>
      </c>
      <c r="Q13" s="223">
        <v>80000</v>
      </c>
      <c r="R13" s="318">
        <v>30000</v>
      </c>
      <c r="S13" s="223">
        <f t="shared" si="0"/>
        <v>250000</v>
      </c>
      <c r="T13" s="269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</row>
    <row r="14" spans="1:60" x14ac:dyDescent="0.25">
      <c r="A14" s="5">
        <v>38353</v>
      </c>
      <c r="B14" s="269">
        <v>0</v>
      </c>
      <c r="C14" s="269">
        <v>0</v>
      </c>
      <c r="D14" s="269">
        <v>0</v>
      </c>
      <c r="E14" s="269">
        <v>0</v>
      </c>
      <c r="F14" s="269">
        <v>0</v>
      </c>
      <c r="G14" s="269">
        <v>0</v>
      </c>
      <c r="H14" s="269">
        <v>5000</v>
      </c>
      <c r="I14" s="269">
        <v>0</v>
      </c>
      <c r="J14" s="223">
        <v>0</v>
      </c>
      <c r="K14" s="223">
        <v>5000</v>
      </c>
      <c r="L14" s="223">
        <v>5000</v>
      </c>
      <c r="M14" s="223">
        <v>0</v>
      </c>
      <c r="N14" s="223">
        <v>0</v>
      </c>
      <c r="O14" s="223">
        <v>10000</v>
      </c>
      <c r="P14" s="223">
        <v>5000</v>
      </c>
      <c r="Q14" s="223">
        <v>20000</v>
      </c>
      <c r="R14" s="318">
        <v>15000</v>
      </c>
      <c r="S14" s="223">
        <f t="shared" si="0"/>
        <v>65000</v>
      </c>
      <c r="T14" s="269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</row>
    <row r="15" spans="1:60" x14ac:dyDescent="0.25">
      <c r="A15" s="5">
        <v>38384</v>
      </c>
      <c r="B15" s="269">
        <v>0</v>
      </c>
      <c r="C15" s="269">
        <v>0</v>
      </c>
      <c r="D15" s="269">
        <v>0</v>
      </c>
      <c r="E15" s="269">
        <v>0</v>
      </c>
      <c r="F15" s="269">
        <v>0</v>
      </c>
      <c r="G15" s="269">
        <v>0</v>
      </c>
      <c r="H15" s="269">
        <v>5000</v>
      </c>
      <c r="I15" s="269">
        <v>5000</v>
      </c>
      <c r="J15" s="223">
        <v>0</v>
      </c>
      <c r="K15" s="223">
        <v>5000</v>
      </c>
      <c r="L15" s="223">
        <v>0</v>
      </c>
      <c r="M15" s="223">
        <v>0</v>
      </c>
      <c r="N15" s="223">
        <v>0</v>
      </c>
      <c r="O15" s="223">
        <v>20000</v>
      </c>
      <c r="P15" s="223">
        <v>15000</v>
      </c>
      <c r="Q15" s="223">
        <v>25000</v>
      </c>
      <c r="R15" s="318">
        <v>20000</v>
      </c>
      <c r="S15" s="223">
        <f t="shared" si="0"/>
        <v>95000</v>
      </c>
      <c r="T15" s="269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</row>
    <row r="16" spans="1:60" x14ac:dyDescent="0.25">
      <c r="A16" s="5">
        <v>38412</v>
      </c>
      <c r="B16" s="269">
        <v>0</v>
      </c>
      <c r="C16" s="269">
        <v>0</v>
      </c>
      <c r="D16" s="269">
        <v>0</v>
      </c>
      <c r="E16" s="269">
        <v>0</v>
      </c>
      <c r="F16" s="269">
        <v>0</v>
      </c>
      <c r="G16" s="269">
        <v>0</v>
      </c>
      <c r="H16" s="269">
        <v>0</v>
      </c>
      <c r="I16" s="269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v>0</v>
      </c>
      <c r="O16" s="223">
        <v>15000</v>
      </c>
      <c r="P16" s="223">
        <v>10000</v>
      </c>
      <c r="Q16" s="223">
        <v>50000</v>
      </c>
      <c r="R16" s="318">
        <v>20000</v>
      </c>
      <c r="S16" s="223">
        <f>SUM(B16:R16)</f>
        <v>95000</v>
      </c>
      <c r="T16" s="269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</row>
    <row r="17" spans="1:60" x14ac:dyDescent="0.25">
      <c r="A17" s="5">
        <v>38443</v>
      </c>
      <c r="B17" s="269">
        <v>0</v>
      </c>
      <c r="C17" s="269">
        <v>0</v>
      </c>
      <c r="D17" s="269">
        <v>0</v>
      </c>
      <c r="E17" s="269">
        <v>0</v>
      </c>
      <c r="F17" s="269">
        <v>0</v>
      </c>
      <c r="G17" s="269">
        <v>0</v>
      </c>
      <c r="H17" s="269">
        <v>5000</v>
      </c>
      <c r="I17" s="269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v>0</v>
      </c>
      <c r="O17" s="223">
        <v>25000</v>
      </c>
      <c r="P17" s="223">
        <v>25000</v>
      </c>
      <c r="Q17" s="223">
        <v>40000</v>
      </c>
      <c r="R17" s="318">
        <v>25000</v>
      </c>
      <c r="S17" s="223">
        <f>SUM(B17:R17)</f>
        <v>120000</v>
      </c>
      <c r="T17" s="269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  <c r="BE17" s="223"/>
      <c r="BF17" s="223"/>
      <c r="BG17" s="223"/>
      <c r="BH17" s="223"/>
    </row>
    <row r="18" spans="1:60" x14ac:dyDescent="0.25">
      <c r="A18" s="5">
        <v>38473</v>
      </c>
      <c r="B18" s="269">
        <v>0</v>
      </c>
      <c r="C18" s="269">
        <v>0</v>
      </c>
      <c r="D18" s="269">
        <v>5000</v>
      </c>
      <c r="E18" s="269">
        <v>5000</v>
      </c>
      <c r="F18" s="269">
        <v>5000</v>
      </c>
      <c r="G18" s="269">
        <v>5000</v>
      </c>
      <c r="H18" s="269">
        <v>5000</v>
      </c>
      <c r="I18" s="269">
        <v>5000</v>
      </c>
      <c r="J18" s="223">
        <v>5000</v>
      </c>
      <c r="K18" s="223">
        <v>5000</v>
      </c>
      <c r="L18" s="223">
        <v>5000</v>
      </c>
      <c r="M18" s="223">
        <v>0</v>
      </c>
      <c r="N18" s="223">
        <v>0</v>
      </c>
      <c r="O18" s="223">
        <v>60000</v>
      </c>
      <c r="P18" s="223">
        <v>55000</v>
      </c>
      <c r="Q18" s="223">
        <v>145000</v>
      </c>
      <c r="R18" s="318">
        <v>60000</v>
      </c>
      <c r="S18" s="223">
        <f>SUM(B18:R18)</f>
        <v>365000</v>
      </c>
      <c r="T18" s="269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</row>
    <row r="19" spans="1:60" x14ac:dyDescent="0.25">
      <c r="A19" s="5">
        <v>38504</v>
      </c>
      <c r="B19" s="175">
        <v>0</v>
      </c>
      <c r="C19" s="269">
        <v>5000</v>
      </c>
      <c r="D19" s="269">
        <v>5000</v>
      </c>
      <c r="E19" s="269">
        <v>5000</v>
      </c>
      <c r="F19" s="269">
        <v>5000</v>
      </c>
      <c r="G19" s="269">
        <v>5000</v>
      </c>
      <c r="H19" s="269">
        <v>5000</v>
      </c>
      <c r="I19" s="269">
        <v>5000</v>
      </c>
      <c r="J19" s="223">
        <v>5000</v>
      </c>
      <c r="K19" s="223">
        <v>5000</v>
      </c>
      <c r="L19" s="223">
        <v>5000</v>
      </c>
      <c r="M19" s="223">
        <v>5000</v>
      </c>
      <c r="N19" s="223">
        <v>5000</v>
      </c>
      <c r="O19" s="223">
        <v>65000</v>
      </c>
      <c r="P19" s="223">
        <v>60000</v>
      </c>
      <c r="Q19" s="223">
        <v>190000</v>
      </c>
      <c r="R19" s="318">
        <v>70000</v>
      </c>
      <c r="S19" s="223">
        <f>SUM(B19:R19)</f>
        <v>445000</v>
      </c>
      <c r="T19" s="175"/>
    </row>
    <row r="20" spans="1:60" x14ac:dyDescent="0.25">
      <c r="A20" s="5">
        <v>38534</v>
      </c>
      <c r="B20" s="175">
        <v>0</v>
      </c>
      <c r="C20" s="269">
        <v>0</v>
      </c>
      <c r="D20" s="269">
        <v>0</v>
      </c>
      <c r="E20" s="269">
        <v>0</v>
      </c>
      <c r="F20" s="269">
        <v>0</v>
      </c>
      <c r="G20" s="269">
        <v>0</v>
      </c>
      <c r="H20" s="269">
        <v>0</v>
      </c>
      <c r="I20" s="269">
        <v>5000</v>
      </c>
      <c r="J20" s="223">
        <v>0</v>
      </c>
      <c r="K20" s="223">
        <v>5000</v>
      </c>
      <c r="L20" s="223">
        <v>0</v>
      </c>
      <c r="M20" s="223">
        <v>0</v>
      </c>
      <c r="N20" s="223">
        <v>0</v>
      </c>
      <c r="O20" s="223">
        <v>15000</v>
      </c>
      <c r="P20" s="223">
        <v>10000</v>
      </c>
      <c r="Q20" s="223">
        <v>35000</v>
      </c>
      <c r="R20" s="318">
        <v>15000</v>
      </c>
      <c r="S20" s="223">
        <f>SUM(B20:R20)</f>
        <v>85000</v>
      </c>
      <c r="T20" s="175"/>
    </row>
    <row r="21" spans="1:60" x14ac:dyDescent="0.25">
      <c r="A21" s="5">
        <v>38565</v>
      </c>
      <c r="B21" s="175">
        <v>0</v>
      </c>
      <c r="C21" s="269">
        <v>0</v>
      </c>
      <c r="D21" s="269">
        <v>0</v>
      </c>
      <c r="E21" s="269">
        <v>0</v>
      </c>
      <c r="F21" s="269">
        <v>0</v>
      </c>
      <c r="G21" s="269">
        <v>0</v>
      </c>
      <c r="H21" s="269">
        <v>0</v>
      </c>
      <c r="I21" s="269"/>
      <c r="J21" s="223">
        <v>0</v>
      </c>
      <c r="K21" s="223"/>
      <c r="L21" s="223">
        <v>5000</v>
      </c>
      <c r="M21" s="223">
        <v>0</v>
      </c>
      <c r="N21" s="223">
        <v>0</v>
      </c>
      <c r="O21" s="223">
        <v>15000</v>
      </c>
      <c r="P21" s="223">
        <v>15000</v>
      </c>
      <c r="Q21" s="223">
        <v>45000</v>
      </c>
      <c r="R21" s="318">
        <v>15000</v>
      </c>
      <c r="S21" s="223">
        <f t="shared" ref="S21:S84" si="1">SUM(B21:R21)</f>
        <v>95000</v>
      </c>
      <c r="T21" s="175"/>
    </row>
    <row r="22" spans="1:60" x14ac:dyDescent="0.25">
      <c r="A22" s="5">
        <v>38626</v>
      </c>
      <c r="B22" s="175">
        <v>0</v>
      </c>
      <c r="C22" s="269">
        <v>0</v>
      </c>
      <c r="D22" s="269">
        <v>0</v>
      </c>
      <c r="E22" s="269">
        <v>0</v>
      </c>
      <c r="F22" s="269">
        <v>0</v>
      </c>
      <c r="G22" s="269">
        <v>0</v>
      </c>
      <c r="H22" s="269">
        <v>5000</v>
      </c>
      <c r="I22" s="269">
        <v>5000</v>
      </c>
      <c r="J22" s="223">
        <v>0</v>
      </c>
      <c r="K22" s="223">
        <v>5000</v>
      </c>
      <c r="L22" s="223">
        <v>5000</v>
      </c>
      <c r="M22" s="223">
        <v>0</v>
      </c>
      <c r="N22" s="223">
        <v>0</v>
      </c>
      <c r="O22" s="223">
        <v>30000</v>
      </c>
      <c r="P22" s="223">
        <v>25000</v>
      </c>
      <c r="Q22" s="223">
        <v>80000</v>
      </c>
      <c r="R22" s="318">
        <v>30000</v>
      </c>
      <c r="S22" s="223">
        <f t="shared" si="1"/>
        <v>185000</v>
      </c>
      <c r="T22" s="175"/>
    </row>
    <row r="23" spans="1:60" x14ac:dyDescent="0.25">
      <c r="A23" s="5">
        <v>38657</v>
      </c>
      <c r="B23" s="175">
        <v>0</v>
      </c>
      <c r="C23" s="269">
        <v>0</v>
      </c>
      <c r="D23" s="269">
        <v>0</v>
      </c>
      <c r="E23" s="269">
        <v>5000</v>
      </c>
      <c r="F23" s="269">
        <v>5000</v>
      </c>
      <c r="G23" s="269">
        <v>5000</v>
      </c>
      <c r="H23" s="269">
        <v>5000</v>
      </c>
      <c r="I23" s="269">
        <v>5000</v>
      </c>
      <c r="J23" s="223">
        <v>5000</v>
      </c>
      <c r="K23" s="223">
        <v>5000</v>
      </c>
      <c r="L23" s="223">
        <v>5000</v>
      </c>
      <c r="M23" s="223">
        <v>0</v>
      </c>
      <c r="N23" s="223">
        <v>0</v>
      </c>
      <c r="O23" s="223">
        <v>40000</v>
      </c>
      <c r="P23" s="223">
        <v>35000</v>
      </c>
      <c r="Q23" s="223">
        <v>115000</v>
      </c>
      <c r="R23" s="318">
        <v>45000</v>
      </c>
      <c r="S23" s="223">
        <f t="shared" si="1"/>
        <v>275000</v>
      </c>
      <c r="T23" s="175"/>
    </row>
    <row r="24" spans="1:60" x14ac:dyDescent="0.25">
      <c r="A24" s="5">
        <v>38687</v>
      </c>
      <c r="B24" s="175">
        <v>0</v>
      </c>
      <c r="C24" s="269">
        <v>145000</v>
      </c>
      <c r="D24" s="269">
        <v>0</v>
      </c>
      <c r="E24" s="269">
        <v>0</v>
      </c>
      <c r="F24" s="269">
        <v>5000</v>
      </c>
      <c r="G24" s="269">
        <v>5000</v>
      </c>
      <c r="H24" s="269">
        <v>5000</v>
      </c>
      <c r="I24" s="269">
        <v>5000</v>
      </c>
      <c r="J24" s="223">
        <v>5000</v>
      </c>
      <c r="K24" s="223">
        <v>5000</v>
      </c>
      <c r="L24" s="223">
        <v>5000</v>
      </c>
      <c r="M24" s="223">
        <v>5000</v>
      </c>
      <c r="N24" s="223">
        <v>0</v>
      </c>
      <c r="O24" s="223">
        <v>40000</v>
      </c>
      <c r="P24" s="223">
        <v>40000</v>
      </c>
      <c r="Q24" s="223">
        <v>125000</v>
      </c>
      <c r="R24" s="318">
        <v>45000</v>
      </c>
      <c r="S24" s="223">
        <f t="shared" si="1"/>
        <v>435000</v>
      </c>
      <c r="T24" s="175"/>
    </row>
    <row r="25" spans="1:60" x14ac:dyDescent="0.25">
      <c r="A25" s="5">
        <v>38718</v>
      </c>
      <c r="B25" s="175">
        <v>0</v>
      </c>
      <c r="C25" s="269">
        <v>0</v>
      </c>
      <c r="D25" s="269">
        <v>5000</v>
      </c>
      <c r="E25" s="269">
        <v>5000</v>
      </c>
      <c r="F25" s="269">
        <v>5000</v>
      </c>
      <c r="G25" s="269">
        <v>5000</v>
      </c>
      <c r="H25" s="269">
        <v>0</v>
      </c>
      <c r="I25" s="269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v>0</v>
      </c>
      <c r="O25" s="223">
        <v>25000</v>
      </c>
      <c r="P25" s="223">
        <v>20000</v>
      </c>
      <c r="Q25" s="223">
        <v>65000</v>
      </c>
      <c r="R25" s="318">
        <v>25000</v>
      </c>
      <c r="S25" s="223">
        <f t="shared" si="1"/>
        <v>155000</v>
      </c>
      <c r="T25" s="175"/>
    </row>
    <row r="26" spans="1:60" x14ac:dyDescent="0.25">
      <c r="A26" s="5">
        <v>38749</v>
      </c>
      <c r="B26" s="175">
        <v>0</v>
      </c>
      <c r="C26" s="269">
        <v>0</v>
      </c>
      <c r="D26" s="269">
        <v>0</v>
      </c>
      <c r="E26" s="269">
        <v>0</v>
      </c>
      <c r="F26" s="269">
        <v>0</v>
      </c>
      <c r="G26" s="269">
        <v>5000</v>
      </c>
      <c r="H26" s="269">
        <v>5000</v>
      </c>
      <c r="I26" s="269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v>0</v>
      </c>
      <c r="O26" s="223">
        <v>10000</v>
      </c>
      <c r="P26" s="223">
        <v>10000</v>
      </c>
      <c r="Q26" s="223">
        <v>30000</v>
      </c>
      <c r="R26" s="318">
        <v>10000</v>
      </c>
      <c r="S26" s="223">
        <f>SUM(B26:R26)</f>
        <v>70000</v>
      </c>
      <c r="T26" s="175"/>
    </row>
    <row r="27" spans="1:60" x14ac:dyDescent="0.25">
      <c r="A27" s="5">
        <v>38777</v>
      </c>
      <c r="B27" s="175">
        <v>0</v>
      </c>
      <c r="C27" s="269">
        <v>0</v>
      </c>
      <c r="D27" s="269">
        <v>0</v>
      </c>
      <c r="E27" s="269">
        <v>0</v>
      </c>
      <c r="F27" s="269">
        <v>0</v>
      </c>
      <c r="G27" s="269">
        <v>0</v>
      </c>
      <c r="H27" s="269">
        <v>0</v>
      </c>
      <c r="I27" s="269">
        <v>0</v>
      </c>
      <c r="J27" s="223">
        <v>5000</v>
      </c>
      <c r="K27" s="223">
        <v>0</v>
      </c>
      <c r="L27" s="223">
        <v>0</v>
      </c>
      <c r="M27" s="223">
        <v>5000</v>
      </c>
      <c r="N27" s="223">
        <v>0</v>
      </c>
      <c r="O27" s="223">
        <v>15000</v>
      </c>
      <c r="P27" s="223">
        <v>10000</v>
      </c>
      <c r="Q27" s="223">
        <v>40000</v>
      </c>
      <c r="R27" s="318">
        <v>15000</v>
      </c>
      <c r="S27" s="223">
        <f>SUM(B27:R27)</f>
        <v>90000</v>
      </c>
      <c r="T27" s="175"/>
    </row>
    <row r="28" spans="1:60" x14ac:dyDescent="0.25">
      <c r="A28" s="5">
        <v>38808</v>
      </c>
      <c r="B28" s="175">
        <v>0</v>
      </c>
      <c r="C28" s="269">
        <v>0</v>
      </c>
      <c r="D28" s="269">
        <v>0</v>
      </c>
      <c r="E28" s="269">
        <v>0</v>
      </c>
      <c r="F28" s="269">
        <v>0</v>
      </c>
      <c r="G28" s="269">
        <v>0</v>
      </c>
      <c r="H28" s="269">
        <v>0</v>
      </c>
      <c r="I28" s="269">
        <v>5000</v>
      </c>
      <c r="J28" s="223">
        <v>0</v>
      </c>
      <c r="K28" s="223">
        <v>5000</v>
      </c>
      <c r="L28" s="223">
        <v>5000</v>
      </c>
      <c r="M28" s="223">
        <v>0</v>
      </c>
      <c r="N28" s="223">
        <v>0</v>
      </c>
      <c r="O28" s="223">
        <v>20000</v>
      </c>
      <c r="P28" s="223">
        <v>20000</v>
      </c>
      <c r="Q28" s="223">
        <v>60000</v>
      </c>
      <c r="R28" s="318">
        <v>25000</v>
      </c>
      <c r="S28" s="223">
        <f>SUM(B28:R28)</f>
        <v>140000</v>
      </c>
      <c r="T28" s="175"/>
    </row>
    <row r="29" spans="1:60" x14ac:dyDescent="0.25">
      <c r="A29" s="5">
        <v>38838</v>
      </c>
      <c r="B29" s="175">
        <v>0</v>
      </c>
      <c r="C29" s="269">
        <v>0</v>
      </c>
      <c r="D29" s="269">
        <v>0</v>
      </c>
      <c r="E29" s="269">
        <v>0</v>
      </c>
      <c r="F29" s="269">
        <v>0</v>
      </c>
      <c r="G29" s="269">
        <v>5000</v>
      </c>
      <c r="H29" s="269">
        <v>5000</v>
      </c>
      <c r="I29" s="269">
        <v>5000</v>
      </c>
      <c r="J29" s="223">
        <v>0</v>
      </c>
      <c r="K29" s="223">
        <v>5000</v>
      </c>
      <c r="L29" s="223">
        <v>5000</v>
      </c>
      <c r="M29" s="223">
        <v>0</v>
      </c>
      <c r="N29" s="223">
        <v>0</v>
      </c>
      <c r="O29" s="223">
        <v>30000</v>
      </c>
      <c r="P29" s="223">
        <v>25000</v>
      </c>
      <c r="Q29" s="223">
        <v>80000</v>
      </c>
      <c r="R29" s="318">
        <v>30000</v>
      </c>
      <c r="S29" s="223">
        <f>SUM(B29:R29)</f>
        <v>190000</v>
      </c>
      <c r="T29" s="175"/>
    </row>
    <row r="30" spans="1:60" x14ac:dyDescent="0.25">
      <c r="A30" s="5">
        <v>38869</v>
      </c>
      <c r="B30" s="175">
        <v>0</v>
      </c>
      <c r="C30" s="269">
        <v>0</v>
      </c>
      <c r="D30" s="269">
        <v>5000</v>
      </c>
      <c r="E30" s="269">
        <v>5000</v>
      </c>
      <c r="F30" s="269">
        <v>5000</v>
      </c>
      <c r="G30" s="269">
        <v>5000</v>
      </c>
      <c r="H30" s="269">
        <v>5000</v>
      </c>
      <c r="I30" s="269">
        <v>5000</v>
      </c>
      <c r="J30" s="223">
        <v>5000</v>
      </c>
      <c r="K30" s="223">
        <v>5000</v>
      </c>
      <c r="L30" s="223">
        <v>5000</v>
      </c>
      <c r="M30" s="223">
        <v>5000</v>
      </c>
      <c r="N30" s="223">
        <v>0</v>
      </c>
      <c r="O30" s="223">
        <v>55000</v>
      </c>
      <c r="P30" s="223">
        <v>50000</v>
      </c>
      <c r="Q30" s="223">
        <v>155000</v>
      </c>
      <c r="R30" s="318">
        <v>55000</v>
      </c>
      <c r="S30" s="223">
        <f>SUM(B30:R30)</f>
        <v>365000</v>
      </c>
      <c r="T30" s="175"/>
    </row>
    <row r="31" spans="1:60" x14ac:dyDescent="0.25">
      <c r="A31" s="5">
        <v>38899</v>
      </c>
      <c r="B31" s="175">
        <v>0</v>
      </c>
      <c r="C31" s="269">
        <v>0</v>
      </c>
      <c r="D31" s="269">
        <v>5000</v>
      </c>
      <c r="E31" s="269">
        <v>5000</v>
      </c>
      <c r="F31" s="269">
        <v>5000</v>
      </c>
      <c r="G31" s="269">
        <v>0</v>
      </c>
      <c r="H31" s="269">
        <v>0</v>
      </c>
      <c r="I31" s="269">
        <v>0</v>
      </c>
      <c r="J31" s="223">
        <v>5000</v>
      </c>
      <c r="K31" s="223">
        <v>5000</v>
      </c>
      <c r="L31" s="223">
        <v>5000</v>
      </c>
      <c r="M31" s="223">
        <v>5000</v>
      </c>
      <c r="N31" s="223">
        <v>5000</v>
      </c>
      <c r="O31" s="223">
        <v>45000</v>
      </c>
      <c r="P31" s="223">
        <v>40000</v>
      </c>
      <c r="Q31" s="223">
        <v>135000</v>
      </c>
      <c r="R31" s="318">
        <v>50000</v>
      </c>
      <c r="S31" s="223">
        <f t="shared" si="1"/>
        <v>310000</v>
      </c>
      <c r="T31" s="175"/>
    </row>
    <row r="32" spans="1:60" x14ac:dyDescent="0.25">
      <c r="A32" s="5">
        <v>38930</v>
      </c>
      <c r="B32" s="175">
        <v>0</v>
      </c>
      <c r="C32" s="269">
        <v>0</v>
      </c>
      <c r="D32" s="269">
        <v>5000</v>
      </c>
      <c r="E32" s="269">
        <v>5000</v>
      </c>
      <c r="F32" s="269">
        <v>5000</v>
      </c>
      <c r="G32" s="269">
        <v>5000</v>
      </c>
      <c r="H32" s="269">
        <v>5000</v>
      </c>
      <c r="I32" s="269">
        <v>5000</v>
      </c>
      <c r="J32" s="223">
        <v>5000</v>
      </c>
      <c r="K32" s="223">
        <v>0</v>
      </c>
      <c r="L32" s="223">
        <v>0</v>
      </c>
      <c r="M32" s="223">
        <v>0</v>
      </c>
      <c r="N32" s="223">
        <v>0</v>
      </c>
      <c r="O32" s="223">
        <v>40000</v>
      </c>
      <c r="P32" s="223">
        <v>40000</v>
      </c>
      <c r="Q32" s="223">
        <v>120000</v>
      </c>
      <c r="R32" s="318">
        <v>45000</v>
      </c>
      <c r="S32" s="223">
        <f t="shared" si="1"/>
        <v>280000</v>
      </c>
      <c r="T32" s="175"/>
    </row>
    <row r="33" spans="1:20" x14ac:dyDescent="0.25">
      <c r="A33" s="5">
        <v>38961</v>
      </c>
      <c r="B33" s="175">
        <v>0</v>
      </c>
      <c r="C33" s="269">
        <v>0</v>
      </c>
      <c r="D33" s="269">
        <v>0</v>
      </c>
      <c r="E33" s="269">
        <v>0</v>
      </c>
      <c r="F33" s="269">
        <v>0</v>
      </c>
      <c r="G33" s="269">
        <v>0</v>
      </c>
      <c r="H33" s="269">
        <v>0</v>
      </c>
      <c r="I33" s="269">
        <v>0</v>
      </c>
      <c r="J33" s="223">
        <v>0</v>
      </c>
      <c r="K33" s="223">
        <v>5000</v>
      </c>
      <c r="L33" s="223">
        <v>5000</v>
      </c>
      <c r="M33" s="223">
        <v>5000</v>
      </c>
      <c r="N33" s="223">
        <v>5000</v>
      </c>
      <c r="O33" s="223">
        <v>20000</v>
      </c>
      <c r="P33" s="223">
        <v>20000</v>
      </c>
      <c r="Q33" s="223">
        <v>60000</v>
      </c>
      <c r="R33" s="318">
        <v>20000</v>
      </c>
      <c r="S33" s="223">
        <f t="shared" si="1"/>
        <v>140000</v>
      </c>
      <c r="T33" s="175"/>
    </row>
    <row r="34" spans="1:20" x14ac:dyDescent="0.25">
      <c r="A34" s="5">
        <v>38991</v>
      </c>
      <c r="B34" s="175">
        <v>0</v>
      </c>
      <c r="C34" s="269">
        <v>0</v>
      </c>
      <c r="D34" s="269">
        <v>5000</v>
      </c>
      <c r="E34" s="269">
        <v>5000</v>
      </c>
      <c r="F34" s="269">
        <v>5000</v>
      </c>
      <c r="G34" s="269">
        <v>0</v>
      </c>
      <c r="H34" s="269">
        <v>0</v>
      </c>
      <c r="I34" s="269">
        <v>0</v>
      </c>
      <c r="J34" s="223">
        <v>0</v>
      </c>
      <c r="K34" s="223">
        <v>0</v>
      </c>
      <c r="L34" s="223">
        <v>0</v>
      </c>
      <c r="M34" s="223">
        <v>0</v>
      </c>
      <c r="N34" s="223">
        <v>0</v>
      </c>
      <c r="O34" s="223">
        <v>20000</v>
      </c>
      <c r="P34" s="223">
        <v>20000</v>
      </c>
      <c r="Q34" s="223">
        <v>65000</v>
      </c>
      <c r="R34" s="318">
        <v>25000</v>
      </c>
      <c r="S34" s="223">
        <f t="shared" si="1"/>
        <v>145000</v>
      </c>
      <c r="T34" s="175"/>
    </row>
    <row r="35" spans="1:20" x14ac:dyDescent="0.25">
      <c r="A35" s="5">
        <v>39022</v>
      </c>
      <c r="B35" s="175">
        <v>0</v>
      </c>
      <c r="C35" s="269">
        <v>0</v>
      </c>
      <c r="D35" s="269">
        <v>5000</v>
      </c>
      <c r="E35" s="269">
        <v>0</v>
      </c>
      <c r="F35" s="269"/>
      <c r="G35" s="269">
        <v>5000</v>
      </c>
      <c r="H35" s="269">
        <v>5000</v>
      </c>
      <c r="I35" s="269">
        <v>5000</v>
      </c>
      <c r="J35" s="223">
        <v>0</v>
      </c>
      <c r="K35" s="223">
        <v>0</v>
      </c>
      <c r="L35" s="223">
        <v>0</v>
      </c>
      <c r="M35" s="223">
        <v>0</v>
      </c>
      <c r="N35" s="223">
        <v>0</v>
      </c>
      <c r="O35" s="223">
        <v>25000</v>
      </c>
      <c r="P35" s="223">
        <v>20000</v>
      </c>
      <c r="Q35" s="223">
        <v>70000</v>
      </c>
      <c r="R35" s="318">
        <v>25000</v>
      </c>
      <c r="S35" s="223">
        <f t="shared" si="1"/>
        <v>160000</v>
      </c>
      <c r="T35" s="175"/>
    </row>
    <row r="36" spans="1:20" x14ac:dyDescent="0.25">
      <c r="A36" s="5">
        <v>39052</v>
      </c>
      <c r="B36" s="175">
        <v>0</v>
      </c>
      <c r="C36" s="269">
        <v>0</v>
      </c>
      <c r="D36" s="269">
        <v>115000</v>
      </c>
      <c r="E36" s="269">
        <v>0</v>
      </c>
      <c r="F36" s="269">
        <v>0</v>
      </c>
      <c r="G36" s="269">
        <v>0</v>
      </c>
      <c r="H36" s="269">
        <v>0</v>
      </c>
      <c r="I36" s="269">
        <v>0</v>
      </c>
      <c r="J36" s="223">
        <v>0</v>
      </c>
      <c r="K36" s="223">
        <v>0</v>
      </c>
      <c r="L36" s="223">
        <v>0</v>
      </c>
      <c r="M36" s="223">
        <v>5000</v>
      </c>
      <c r="N36" s="223">
        <v>5000</v>
      </c>
      <c r="O36" s="223">
        <v>10000</v>
      </c>
      <c r="P36" s="223">
        <v>10000</v>
      </c>
      <c r="Q36" s="223">
        <v>30000</v>
      </c>
      <c r="R36" s="318">
        <v>10000</v>
      </c>
      <c r="S36" s="223">
        <f t="shared" si="1"/>
        <v>185000</v>
      </c>
      <c r="T36" s="175"/>
    </row>
    <row r="37" spans="1:20" x14ac:dyDescent="0.25">
      <c r="A37" s="5">
        <v>39142</v>
      </c>
      <c r="B37" s="175">
        <v>0</v>
      </c>
      <c r="C37" s="269">
        <v>0</v>
      </c>
      <c r="D37" s="269">
        <v>0</v>
      </c>
      <c r="E37" s="269">
        <v>5000</v>
      </c>
      <c r="F37" s="269">
        <v>5000</v>
      </c>
      <c r="G37" s="269">
        <v>5000</v>
      </c>
      <c r="H37" s="269">
        <v>5000</v>
      </c>
      <c r="I37" s="269">
        <v>5000</v>
      </c>
      <c r="J37" s="223">
        <v>5000</v>
      </c>
      <c r="K37" s="223">
        <v>5000</v>
      </c>
      <c r="L37" s="223">
        <v>5000</v>
      </c>
      <c r="M37" s="223">
        <v>0</v>
      </c>
      <c r="N37" s="223">
        <v>0</v>
      </c>
      <c r="O37" s="223">
        <v>60000</v>
      </c>
      <c r="P37" s="223">
        <v>55000</v>
      </c>
      <c r="Q37" s="223">
        <v>170000</v>
      </c>
      <c r="R37" s="318">
        <v>60000</v>
      </c>
      <c r="S37" s="223">
        <f t="shared" si="1"/>
        <v>385000</v>
      </c>
      <c r="T37" s="175"/>
    </row>
    <row r="38" spans="1:20" x14ac:dyDescent="0.25">
      <c r="A38" s="5">
        <v>39173</v>
      </c>
      <c r="B38" s="175">
        <v>0</v>
      </c>
      <c r="C38" s="269">
        <v>0</v>
      </c>
      <c r="D38" s="269">
        <v>0</v>
      </c>
      <c r="E38" s="269">
        <v>5000</v>
      </c>
      <c r="F38" s="269">
        <v>5000</v>
      </c>
      <c r="G38" s="269">
        <v>5000</v>
      </c>
      <c r="H38" s="269">
        <v>5000</v>
      </c>
      <c r="I38" s="269">
        <v>5000</v>
      </c>
      <c r="J38" s="223">
        <v>5000</v>
      </c>
      <c r="K38" s="223">
        <v>5000</v>
      </c>
      <c r="L38" s="223">
        <v>5000</v>
      </c>
      <c r="M38" s="223">
        <v>5000</v>
      </c>
      <c r="N38" s="223">
        <v>5000</v>
      </c>
      <c r="O38" s="223">
        <v>50000</v>
      </c>
      <c r="P38" s="223">
        <v>45000</v>
      </c>
      <c r="Q38" s="223">
        <v>150000</v>
      </c>
      <c r="R38" s="318">
        <v>55000</v>
      </c>
      <c r="S38" s="223">
        <f t="shared" si="1"/>
        <v>350000</v>
      </c>
      <c r="T38" s="175"/>
    </row>
    <row r="39" spans="1:20" x14ac:dyDescent="0.25">
      <c r="A39" s="5">
        <v>39264</v>
      </c>
      <c r="B39" s="175">
        <v>0</v>
      </c>
      <c r="C39" s="269">
        <v>0</v>
      </c>
      <c r="D39" s="269">
        <v>0</v>
      </c>
      <c r="E39" s="269">
        <v>0</v>
      </c>
      <c r="F39" s="269">
        <v>0</v>
      </c>
      <c r="G39" s="269">
        <v>0</v>
      </c>
      <c r="H39" s="269">
        <v>5000</v>
      </c>
      <c r="I39" s="269">
        <v>5000</v>
      </c>
      <c r="J39" s="223">
        <v>5000</v>
      </c>
      <c r="K39" s="223">
        <v>5000</v>
      </c>
      <c r="L39" s="223">
        <v>5000</v>
      </c>
      <c r="M39" s="223">
        <v>5000</v>
      </c>
      <c r="N39" s="223">
        <v>5000</v>
      </c>
      <c r="O39" s="223">
        <v>45000</v>
      </c>
      <c r="P39" s="223">
        <v>40000</v>
      </c>
      <c r="Q39" s="223">
        <v>130000</v>
      </c>
      <c r="R39" s="318">
        <v>45000</v>
      </c>
      <c r="S39" s="223">
        <f t="shared" si="1"/>
        <v>295000</v>
      </c>
      <c r="T39" s="175"/>
    </row>
    <row r="40" spans="1:20" x14ac:dyDescent="0.25">
      <c r="A40" s="5">
        <v>39295</v>
      </c>
      <c r="B40" s="175">
        <v>0</v>
      </c>
      <c r="C40" s="269">
        <v>0</v>
      </c>
      <c r="D40" s="269">
        <v>0</v>
      </c>
      <c r="E40" s="269">
        <v>5000</v>
      </c>
      <c r="F40" s="269">
        <v>5000</v>
      </c>
      <c r="G40" s="269">
        <v>5000</v>
      </c>
      <c r="H40" s="269">
        <v>0</v>
      </c>
      <c r="I40" s="269">
        <v>0</v>
      </c>
      <c r="J40" s="223">
        <v>0</v>
      </c>
      <c r="K40" s="223">
        <v>0</v>
      </c>
      <c r="L40" s="223">
        <v>0</v>
      </c>
      <c r="M40" s="223">
        <v>0</v>
      </c>
      <c r="N40" s="223">
        <v>0</v>
      </c>
      <c r="O40" s="223">
        <v>20000</v>
      </c>
      <c r="P40" s="223">
        <v>20000</v>
      </c>
      <c r="Q40" s="223">
        <v>55000</v>
      </c>
      <c r="R40" s="318">
        <v>20000</v>
      </c>
      <c r="S40" s="223">
        <f t="shared" si="1"/>
        <v>130000</v>
      </c>
      <c r="T40" s="175"/>
    </row>
    <row r="41" spans="1:20" x14ac:dyDescent="0.25">
      <c r="A41" s="5">
        <v>39356</v>
      </c>
      <c r="B41" s="175">
        <v>0</v>
      </c>
      <c r="C41" s="269">
        <v>0</v>
      </c>
      <c r="D41" s="269">
        <v>0</v>
      </c>
      <c r="E41" s="269">
        <v>0</v>
      </c>
      <c r="F41" s="269">
        <v>0</v>
      </c>
      <c r="G41" s="269">
        <v>0</v>
      </c>
      <c r="H41" s="269">
        <v>0</v>
      </c>
      <c r="I41" s="269">
        <v>5000</v>
      </c>
      <c r="J41" s="223">
        <v>5000</v>
      </c>
      <c r="K41" s="223">
        <v>5000</v>
      </c>
      <c r="L41" s="223">
        <v>5000</v>
      </c>
      <c r="M41" s="223">
        <v>5000</v>
      </c>
      <c r="N41" s="223">
        <v>5000</v>
      </c>
      <c r="O41" s="223">
        <v>35000</v>
      </c>
      <c r="P41" s="223">
        <v>30000</v>
      </c>
      <c r="Q41" s="223">
        <v>100000</v>
      </c>
      <c r="R41" s="318">
        <v>35000</v>
      </c>
      <c r="S41" s="223">
        <f t="shared" si="1"/>
        <v>230000</v>
      </c>
      <c r="T41" s="175"/>
    </row>
    <row r="42" spans="1:20" x14ac:dyDescent="0.25">
      <c r="A42" s="5">
        <v>39387</v>
      </c>
      <c r="B42" s="175">
        <v>0</v>
      </c>
      <c r="C42" s="269">
        <v>0</v>
      </c>
      <c r="D42" s="269">
        <v>0</v>
      </c>
      <c r="E42" s="269">
        <v>0</v>
      </c>
      <c r="F42" s="269">
        <v>5000</v>
      </c>
      <c r="G42" s="269">
        <v>5000</v>
      </c>
      <c r="H42" s="269">
        <v>5000</v>
      </c>
      <c r="I42" s="269">
        <v>0</v>
      </c>
      <c r="J42" s="223">
        <v>0</v>
      </c>
      <c r="K42" s="223">
        <v>0</v>
      </c>
      <c r="L42" s="223">
        <v>0</v>
      </c>
      <c r="M42" s="223">
        <v>0</v>
      </c>
      <c r="N42" s="223">
        <v>0</v>
      </c>
      <c r="O42" s="223">
        <v>25000</v>
      </c>
      <c r="P42" s="223">
        <v>20000</v>
      </c>
      <c r="Q42" s="223">
        <v>65000</v>
      </c>
      <c r="R42" s="318">
        <v>25000</v>
      </c>
      <c r="S42" s="223">
        <f t="shared" si="1"/>
        <v>150000</v>
      </c>
      <c r="T42" s="175"/>
    </row>
    <row r="43" spans="1:20" x14ac:dyDescent="0.25">
      <c r="A43" s="5">
        <v>39417</v>
      </c>
      <c r="B43" s="175">
        <v>0</v>
      </c>
      <c r="C43" s="269">
        <v>0</v>
      </c>
      <c r="D43" s="269">
        <v>0</v>
      </c>
      <c r="E43" s="269">
        <v>105000</v>
      </c>
      <c r="F43" s="269">
        <v>0</v>
      </c>
      <c r="G43" s="269">
        <v>0</v>
      </c>
      <c r="H43" s="269">
        <v>0</v>
      </c>
      <c r="I43" s="269">
        <v>0</v>
      </c>
      <c r="J43" s="223">
        <v>0</v>
      </c>
      <c r="K43" s="223">
        <v>0</v>
      </c>
      <c r="L43" s="223">
        <v>0</v>
      </c>
      <c r="M43" s="223">
        <v>0</v>
      </c>
      <c r="N43" s="223">
        <v>0</v>
      </c>
      <c r="O43" s="223">
        <v>0</v>
      </c>
      <c r="P43" s="223">
        <v>0</v>
      </c>
      <c r="Q43" s="223">
        <v>20000</v>
      </c>
      <c r="R43" s="318">
        <v>0</v>
      </c>
      <c r="S43" s="223">
        <f t="shared" si="1"/>
        <v>125000</v>
      </c>
      <c r="T43" s="175"/>
    </row>
    <row r="44" spans="1:20" x14ac:dyDescent="0.25">
      <c r="A44" s="5">
        <v>39448</v>
      </c>
      <c r="B44" s="175">
        <v>0</v>
      </c>
      <c r="C44" s="269">
        <v>0</v>
      </c>
      <c r="D44" s="269">
        <v>0</v>
      </c>
      <c r="E44" s="269">
        <v>0</v>
      </c>
      <c r="F44" s="269">
        <v>0</v>
      </c>
      <c r="G44" s="269">
        <v>0</v>
      </c>
      <c r="H44" s="269">
        <v>0</v>
      </c>
      <c r="I44" s="269">
        <v>0</v>
      </c>
      <c r="J44" s="223">
        <v>0</v>
      </c>
      <c r="K44" s="223">
        <v>0</v>
      </c>
      <c r="L44" s="223">
        <v>0</v>
      </c>
      <c r="M44" s="223">
        <v>5000</v>
      </c>
      <c r="N44" s="223">
        <v>5000</v>
      </c>
      <c r="O44" s="223">
        <v>15000</v>
      </c>
      <c r="P44" s="223">
        <v>15000</v>
      </c>
      <c r="Q44" s="223">
        <v>45000</v>
      </c>
      <c r="R44" s="318">
        <v>15000</v>
      </c>
      <c r="S44" s="223">
        <f t="shared" si="1"/>
        <v>100000</v>
      </c>
      <c r="T44" s="175"/>
    </row>
    <row r="45" spans="1:20" x14ac:dyDescent="0.25">
      <c r="A45" s="5">
        <v>39479</v>
      </c>
      <c r="B45" s="175">
        <v>0</v>
      </c>
      <c r="C45" s="269">
        <v>0</v>
      </c>
      <c r="D45" s="269">
        <v>0</v>
      </c>
      <c r="E45" s="269">
        <v>0</v>
      </c>
      <c r="F45" s="269">
        <v>0</v>
      </c>
      <c r="G45" s="269">
        <v>0</v>
      </c>
      <c r="H45" s="269">
        <v>5000</v>
      </c>
      <c r="I45" s="269">
        <v>5000</v>
      </c>
      <c r="J45" s="223">
        <v>5000</v>
      </c>
      <c r="K45" s="223">
        <v>5000</v>
      </c>
      <c r="L45" s="223">
        <v>5000</v>
      </c>
      <c r="M45" s="223">
        <v>0</v>
      </c>
      <c r="N45" s="223">
        <v>0</v>
      </c>
      <c r="O45" s="223">
        <v>30000</v>
      </c>
      <c r="P45" s="223">
        <v>25000</v>
      </c>
      <c r="Q45" s="223">
        <v>85000</v>
      </c>
      <c r="R45" s="318">
        <v>30000</v>
      </c>
      <c r="S45" s="223">
        <f t="shared" si="1"/>
        <v>195000</v>
      </c>
      <c r="T45" s="175"/>
    </row>
    <row r="46" spans="1:20" x14ac:dyDescent="0.25">
      <c r="A46" s="5">
        <v>39508</v>
      </c>
      <c r="B46" s="175">
        <v>0</v>
      </c>
      <c r="C46" s="269">
        <v>0</v>
      </c>
      <c r="D46" s="269">
        <v>0</v>
      </c>
      <c r="E46" s="269">
        <v>0</v>
      </c>
      <c r="F46" s="269">
        <v>0</v>
      </c>
      <c r="G46" s="269">
        <v>0</v>
      </c>
      <c r="H46" s="269">
        <v>0</v>
      </c>
      <c r="I46" s="269">
        <v>0</v>
      </c>
      <c r="J46" s="223">
        <v>0</v>
      </c>
      <c r="K46" s="223">
        <v>0</v>
      </c>
      <c r="L46" s="223">
        <v>0</v>
      </c>
      <c r="M46" s="223">
        <v>0</v>
      </c>
      <c r="N46" s="223">
        <v>0</v>
      </c>
      <c r="O46" s="223">
        <v>0</v>
      </c>
      <c r="P46" s="223">
        <v>0</v>
      </c>
      <c r="Q46" s="223">
        <v>0</v>
      </c>
      <c r="R46" s="318">
        <v>0</v>
      </c>
      <c r="S46" s="223">
        <f t="shared" si="1"/>
        <v>0</v>
      </c>
      <c r="T46" s="175"/>
    </row>
    <row r="47" spans="1:20" x14ac:dyDescent="0.25">
      <c r="A47" s="5">
        <v>39539</v>
      </c>
      <c r="B47" s="175">
        <v>0</v>
      </c>
      <c r="C47" s="269">
        <v>0</v>
      </c>
      <c r="D47" s="269">
        <v>0</v>
      </c>
      <c r="E47" s="269">
        <v>0</v>
      </c>
      <c r="F47" s="269">
        <v>0</v>
      </c>
      <c r="G47" s="269">
        <v>0</v>
      </c>
      <c r="H47" s="269">
        <v>0</v>
      </c>
      <c r="I47" s="269">
        <v>0</v>
      </c>
      <c r="J47" s="223">
        <v>0</v>
      </c>
      <c r="K47" s="223">
        <v>0</v>
      </c>
      <c r="L47" s="223">
        <v>0</v>
      </c>
      <c r="M47" s="223">
        <v>0</v>
      </c>
      <c r="N47" s="223">
        <v>0</v>
      </c>
      <c r="O47" s="223">
        <v>0</v>
      </c>
      <c r="P47" s="223">
        <v>0</v>
      </c>
      <c r="Q47" s="223">
        <v>0</v>
      </c>
      <c r="R47" s="318">
        <v>0</v>
      </c>
      <c r="S47" s="223">
        <f t="shared" si="1"/>
        <v>0</v>
      </c>
      <c r="T47" s="175"/>
    </row>
    <row r="48" spans="1:20" x14ac:dyDescent="0.25">
      <c r="A48" s="5">
        <v>39569</v>
      </c>
      <c r="B48" s="175">
        <v>0</v>
      </c>
      <c r="C48" s="269">
        <v>0</v>
      </c>
      <c r="D48" s="269">
        <v>0</v>
      </c>
      <c r="E48" s="269">
        <v>0</v>
      </c>
      <c r="F48" s="269">
        <v>5000</v>
      </c>
      <c r="G48" s="269">
        <v>5000</v>
      </c>
      <c r="H48" s="269">
        <v>0</v>
      </c>
      <c r="I48" s="269">
        <v>0</v>
      </c>
      <c r="J48" s="223">
        <v>0</v>
      </c>
      <c r="K48" s="223">
        <v>0</v>
      </c>
      <c r="L48" s="223">
        <v>0</v>
      </c>
      <c r="M48" s="223">
        <v>0</v>
      </c>
      <c r="N48" s="223">
        <v>0</v>
      </c>
      <c r="O48" s="223">
        <v>20000</v>
      </c>
      <c r="P48" s="223">
        <v>20000</v>
      </c>
      <c r="Q48" s="223">
        <v>25000</v>
      </c>
      <c r="R48" s="318">
        <v>20000</v>
      </c>
      <c r="S48" s="223">
        <f t="shared" si="1"/>
        <v>95000</v>
      </c>
      <c r="T48" s="175"/>
    </row>
    <row r="49" spans="1:20" x14ac:dyDescent="0.25">
      <c r="A49" s="5">
        <v>39600</v>
      </c>
      <c r="B49" s="175">
        <v>0</v>
      </c>
      <c r="C49" s="269">
        <v>0</v>
      </c>
      <c r="D49" s="269">
        <v>0</v>
      </c>
      <c r="E49" s="269">
        <v>0</v>
      </c>
      <c r="F49" s="269">
        <v>0</v>
      </c>
      <c r="G49" s="269">
        <v>0</v>
      </c>
      <c r="H49" s="269">
        <v>0</v>
      </c>
      <c r="I49" s="269">
        <v>0</v>
      </c>
      <c r="J49" s="223">
        <v>0</v>
      </c>
      <c r="K49" s="223">
        <v>0</v>
      </c>
      <c r="L49" s="223">
        <v>5000</v>
      </c>
      <c r="M49" s="223">
        <v>5000</v>
      </c>
      <c r="N49" s="223">
        <v>5000</v>
      </c>
      <c r="O49" s="223">
        <v>30000</v>
      </c>
      <c r="P49" s="223">
        <v>30000</v>
      </c>
      <c r="Q49" s="223">
        <v>20000</v>
      </c>
      <c r="R49" s="318">
        <v>35000</v>
      </c>
      <c r="S49" s="223">
        <f t="shared" si="1"/>
        <v>130000</v>
      </c>
      <c r="T49" s="175"/>
    </row>
    <row r="50" spans="1:20" x14ac:dyDescent="0.25">
      <c r="A50" s="5">
        <v>39630</v>
      </c>
      <c r="B50" s="175">
        <v>0</v>
      </c>
      <c r="C50" s="269">
        <v>0</v>
      </c>
      <c r="D50" s="269">
        <v>0</v>
      </c>
      <c r="E50" s="269">
        <v>0</v>
      </c>
      <c r="F50" s="269">
        <v>5000</v>
      </c>
      <c r="G50" s="269">
        <v>5000</v>
      </c>
      <c r="H50" s="269">
        <v>5000</v>
      </c>
      <c r="I50" s="269">
        <v>5000</v>
      </c>
      <c r="J50" s="223">
        <v>5000</v>
      </c>
      <c r="K50" s="223">
        <v>5000</v>
      </c>
      <c r="L50" s="223">
        <v>0</v>
      </c>
      <c r="M50" s="223">
        <v>0</v>
      </c>
      <c r="N50" s="223">
        <v>0</v>
      </c>
      <c r="O50" s="223">
        <v>40000</v>
      </c>
      <c r="P50" s="223">
        <v>35000</v>
      </c>
      <c r="Q50" s="223">
        <v>45000</v>
      </c>
      <c r="R50" s="318">
        <v>40000</v>
      </c>
      <c r="S50" s="223">
        <f t="shared" si="1"/>
        <v>190000</v>
      </c>
      <c r="T50" s="175"/>
    </row>
    <row r="51" spans="1:20" x14ac:dyDescent="0.25">
      <c r="A51" s="5">
        <v>39661</v>
      </c>
      <c r="B51" s="175">
        <v>0</v>
      </c>
      <c r="C51" s="269">
        <v>0</v>
      </c>
      <c r="D51" s="175">
        <v>0</v>
      </c>
      <c r="E51" s="269">
        <v>0</v>
      </c>
      <c r="F51" s="175">
        <v>0</v>
      </c>
      <c r="G51" s="269">
        <v>0</v>
      </c>
      <c r="H51" s="175">
        <v>0</v>
      </c>
      <c r="I51" s="269">
        <v>0</v>
      </c>
      <c r="J51" s="223">
        <v>0</v>
      </c>
      <c r="K51" s="223">
        <v>0</v>
      </c>
      <c r="L51" s="223">
        <v>0</v>
      </c>
      <c r="M51" s="223">
        <v>0</v>
      </c>
      <c r="N51" s="223">
        <v>0</v>
      </c>
      <c r="O51" s="223">
        <v>0</v>
      </c>
      <c r="P51" s="223">
        <v>0</v>
      </c>
      <c r="Q51" s="223">
        <v>0</v>
      </c>
      <c r="R51" s="223">
        <v>0</v>
      </c>
      <c r="S51" s="223">
        <f t="shared" si="1"/>
        <v>0</v>
      </c>
      <c r="T51" s="175"/>
    </row>
    <row r="52" spans="1:20" x14ac:dyDescent="0.25">
      <c r="A52" s="5">
        <v>39692</v>
      </c>
      <c r="B52" s="175">
        <v>0</v>
      </c>
      <c r="C52" s="269">
        <v>0</v>
      </c>
      <c r="D52" s="269">
        <v>0</v>
      </c>
      <c r="E52" s="269">
        <v>0</v>
      </c>
      <c r="F52" s="269">
        <v>0</v>
      </c>
      <c r="G52" s="269">
        <v>0</v>
      </c>
      <c r="H52" s="269">
        <v>0</v>
      </c>
      <c r="I52" s="269">
        <v>0</v>
      </c>
      <c r="J52" s="223">
        <v>5000</v>
      </c>
      <c r="K52" s="223">
        <v>5000</v>
      </c>
      <c r="L52" s="223">
        <v>0</v>
      </c>
      <c r="M52" s="223">
        <v>0</v>
      </c>
      <c r="N52" s="223">
        <v>0</v>
      </c>
      <c r="O52" s="223">
        <v>20000</v>
      </c>
      <c r="P52" s="223">
        <v>20000</v>
      </c>
      <c r="Q52" s="223">
        <v>55000</v>
      </c>
      <c r="R52" s="223">
        <v>20000</v>
      </c>
      <c r="S52" s="223">
        <f t="shared" si="1"/>
        <v>125000</v>
      </c>
      <c r="T52" s="175"/>
    </row>
    <row r="53" spans="1:20" x14ac:dyDescent="0.25">
      <c r="A53" s="5">
        <v>39722</v>
      </c>
      <c r="B53" s="175">
        <v>0</v>
      </c>
      <c r="C53" s="269">
        <v>0</v>
      </c>
      <c r="D53" s="175">
        <v>0</v>
      </c>
      <c r="E53" s="269">
        <v>0</v>
      </c>
      <c r="F53" s="175">
        <v>0</v>
      </c>
      <c r="G53" s="269">
        <v>0</v>
      </c>
      <c r="H53" s="175">
        <v>0</v>
      </c>
      <c r="I53" s="269">
        <v>0</v>
      </c>
      <c r="J53" s="223">
        <v>0</v>
      </c>
      <c r="K53" s="223">
        <v>0</v>
      </c>
      <c r="L53" s="223">
        <v>0</v>
      </c>
      <c r="M53" s="223">
        <v>5000</v>
      </c>
      <c r="N53" s="223">
        <v>5000</v>
      </c>
      <c r="O53" s="223">
        <v>40000</v>
      </c>
      <c r="P53" s="223">
        <v>40000</v>
      </c>
      <c r="Q53" s="223">
        <v>25000</v>
      </c>
      <c r="R53" s="223">
        <v>50000</v>
      </c>
      <c r="S53" s="223">
        <f t="shared" si="1"/>
        <v>165000</v>
      </c>
      <c r="T53" s="175"/>
    </row>
    <row r="54" spans="1:20" x14ac:dyDescent="0.25">
      <c r="A54" s="5">
        <v>39753</v>
      </c>
      <c r="B54" s="175"/>
      <c r="C54" s="269"/>
      <c r="D54" s="175"/>
      <c r="E54" s="269"/>
      <c r="F54" s="175">
        <v>0</v>
      </c>
      <c r="G54" s="269">
        <v>0</v>
      </c>
      <c r="H54" s="175">
        <v>0</v>
      </c>
      <c r="I54" s="269">
        <v>0</v>
      </c>
      <c r="J54" s="223">
        <v>0</v>
      </c>
      <c r="K54" s="223">
        <v>0</v>
      </c>
      <c r="L54" s="223">
        <v>0</v>
      </c>
      <c r="M54" s="223">
        <v>0</v>
      </c>
      <c r="N54" s="223">
        <v>0</v>
      </c>
      <c r="O54" s="223">
        <v>0</v>
      </c>
      <c r="P54" s="223">
        <v>0</v>
      </c>
      <c r="Q54" s="223">
        <v>0</v>
      </c>
      <c r="R54" s="223">
        <v>0</v>
      </c>
      <c r="S54" s="223">
        <f t="shared" si="1"/>
        <v>0</v>
      </c>
      <c r="T54" s="175"/>
    </row>
    <row r="55" spans="1:20" x14ac:dyDescent="0.25">
      <c r="A55" s="5">
        <v>39783</v>
      </c>
      <c r="B55" s="175"/>
      <c r="C55" s="269"/>
      <c r="D55" s="175"/>
      <c r="E55" s="269"/>
      <c r="F55" s="175">
        <v>90000</v>
      </c>
      <c r="G55" s="269">
        <v>0</v>
      </c>
      <c r="H55" s="175">
        <v>0</v>
      </c>
      <c r="I55" s="269">
        <v>0</v>
      </c>
      <c r="J55" s="223">
        <v>0</v>
      </c>
      <c r="K55" s="223">
        <v>0</v>
      </c>
      <c r="L55" s="223">
        <v>0</v>
      </c>
      <c r="M55" s="223">
        <v>0</v>
      </c>
      <c r="N55" s="223">
        <v>0</v>
      </c>
      <c r="O55" s="223">
        <v>0</v>
      </c>
      <c r="P55" s="223">
        <v>0</v>
      </c>
      <c r="Q55" s="223">
        <v>65000</v>
      </c>
      <c r="R55" s="223">
        <v>0</v>
      </c>
      <c r="S55" s="223">
        <f t="shared" si="1"/>
        <v>155000</v>
      </c>
      <c r="T55" s="175"/>
    </row>
    <row r="56" spans="1:20" x14ac:dyDescent="0.25">
      <c r="A56" s="5">
        <v>39814</v>
      </c>
      <c r="B56" s="175"/>
      <c r="C56" s="269"/>
      <c r="D56" s="175"/>
      <c r="E56" s="269"/>
      <c r="F56" s="175">
        <v>0</v>
      </c>
      <c r="G56" s="269">
        <v>0</v>
      </c>
      <c r="H56" s="175">
        <v>0</v>
      </c>
      <c r="I56" s="269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v>0</v>
      </c>
      <c r="O56" s="223">
        <v>0</v>
      </c>
      <c r="P56" s="223">
        <v>0</v>
      </c>
      <c r="Q56" s="223">
        <v>0</v>
      </c>
      <c r="R56" s="223">
        <v>0</v>
      </c>
      <c r="S56" s="223">
        <f t="shared" si="1"/>
        <v>0</v>
      </c>
      <c r="T56" s="175"/>
    </row>
    <row r="57" spans="1:20" x14ac:dyDescent="0.25">
      <c r="A57" s="5">
        <v>39845</v>
      </c>
      <c r="B57" s="175"/>
      <c r="C57" s="269"/>
      <c r="D57" s="175"/>
      <c r="E57" s="269"/>
      <c r="F57" s="175">
        <v>0</v>
      </c>
      <c r="G57" s="269">
        <v>0</v>
      </c>
      <c r="H57" s="175">
        <v>0</v>
      </c>
      <c r="I57" s="269">
        <v>0</v>
      </c>
      <c r="J57" s="223">
        <v>0</v>
      </c>
      <c r="K57" s="223">
        <v>0</v>
      </c>
      <c r="L57" s="223">
        <v>0</v>
      </c>
      <c r="M57" s="223">
        <v>0</v>
      </c>
      <c r="N57" s="223">
        <v>0</v>
      </c>
      <c r="O57" s="223">
        <v>0</v>
      </c>
      <c r="P57" s="223">
        <v>0</v>
      </c>
      <c r="Q57" s="223">
        <v>110000</v>
      </c>
      <c r="R57" s="223">
        <v>0</v>
      </c>
      <c r="S57" s="223">
        <f t="shared" si="1"/>
        <v>110000</v>
      </c>
      <c r="T57" s="175"/>
    </row>
    <row r="58" spans="1:20" x14ac:dyDescent="0.25">
      <c r="A58" s="5">
        <v>39873</v>
      </c>
      <c r="B58" s="175"/>
      <c r="C58" s="269"/>
      <c r="D58" s="175"/>
      <c r="E58" s="269"/>
      <c r="F58" s="175">
        <v>0</v>
      </c>
      <c r="G58" s="269">
        <v>5000</v>
      </c>
      <c r="H58" s="175">
        <v>5000</v>
      </c>
      <c r="I58" s="269">
        <v>5000</v>
      </c>
      <c r="J58" s="223">
        <v>5000</v>
      </c>
      <c r="K58" s="223">
        <v>5000</v>
      </c>
      <c r="L58" s="223">
        <v>5000</v>
      </c>
      <c r="M58" s="223">
        <v>5000</v>
      </c>
      <c r="N58" s="223">
        <v>5000</v>
      </c>
      <c r="O58" s="223">
        <v>65000</v>
      </c>
      <c r="P58" s="223">
        <v>55000</v>
      </c>
      <c r="Q58" s="223">
        <v>130000</v>
      </c>
      <c r="R58" s="223">
        <v>70000</v>
      </c>
      <c r="S58" s="223">
        <f t="shared" si="1"/>
        <v>360000</v>
      </c>
      <c r="T58" s="175"/>
    </row>
    <row r="59" spans="1:20" x14ac:dyDescent="0.25">
      <c r="A59" s="5">
        <v>39904</v>
      </c>
      <c r="B59" s="175"/>
      <c r="C59" s="269"/>
      <c r="D59" s="175"/>
      <c r="E59" s="269"/>
      <c r="F59" s="175">
        <v>0</v>
      </c>
      <c r="G59" s="269">
        <v>0</v>
      </c>
      <c r="H59" s="175">
        <v>0</v>
      </c>
      <c r="I59" s="269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v>0</v>
      </c>
      <c r="O59" s="223">
        <v>0</v>
      </c>
      <c r="P59" s="223">
        <v>0</v>
      </c>
      <c r="Q59" s="223">
        <v>0</v>
      </c>
      <c r="R59" s="223">
        <v>0</v>
      </c>
      <c r="S59" s="223">
        <f t="shared" si="1"/>
        <v>0</v>
      </c>
      <c r="T59" s="175"/>
    </row>
    <row r="60" spans="1:20" x14ac:dyDescent="0.25">
      <c r="A60" s="5">
        <v>39934</v>
      </c>
      <c r="B60" s="175"/>
      <c r="C60" s="269"/>
      <c r="D60" s="175"/>
      <c r="E60" s="269"/>
      <c r="F60" s="175">
        <v>0</v>
      </c>
      <c r="G60" s="269">
        <v>0</v>
      </c>
      <c r="H60" s="175">
        <v>0</v>
      </c>
      <c r="I60" s="269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v>0</v>
      </c>
      <c r="O60" s="223">
        <v>0</v>
      </c>
      <c r="P60" s="223">
        <v>0</v>
      </c>
      <c r="Q60" s="223">
        <v>95000</v>
      </c>
      <c r="R60" s="223">
        <v>0</v>
      </c>
      <c r="S60" s="223">
        <f t="shared" si="1"/>
        <v>95000</v>
      </c>
      <c r="T60" s="175"/>
    </row>
    <row r="61" spans="1:20" x14ac:dyDescent="0.25">
      <c r="A61" s="5">
        <v>39965</v>
      </c>
      <c r="B61" s="175"/>
      <c r="C61" s="269"/>
      <c r="D61" s="175"/>
      <c r="E61" s="269"/>
      <c r="F61" s="175">
        <v>0</v>
      </c>
      <c r="G61" s="269">
        <v>0</v>
      </c>
      <c r="H61" s="175">
        <v>0</v>
      </c>
      <c r="I61" s="269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v>0</v>
      </c>
      <c r="O61" s="223">
        <v>0</v>
      </c>
      <c r="P61" s="223">
        <v>0</v>
      </c>
      <c r="Q61" s="223">
        <v>95000</v>
      </c>
      <c r="R61" s="223">
        <v>5000</v>
      </c>
      <c r="S61" s="223">
        <f t="shared" si="1"/>
        <v>100000</v>
      </c>
      <c r="T61" s="175"/>
    </row>
    <row r="62" spans="1:20" x14ac:dyDescent="0.25">
      <c r="A62" s="5">
        <v>39995</v>
      </c>
      <c r="B62" s="175"/>
      <c r="C62" s="269"/>
      <c r="D62" s="175"/>
      <c r="E62" s="269"/>
      <c r="F62" s="175">
        <v>0</v>
      </c>
      <c r="G62" s="269">
        <v>0</v>
      </c>
      <c r="H62" s="175">
        <v>0</v>
      </c>
      <c r="I62" s="269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v>0</v>
      </c>
      <c r="O62" s="223">
        <v>0</v>
      </c>
      <c r="P62" s="223">
        <v>0</v>
      </c>
      <c r="Q62" s="223">
        <v>0</v>
      </c>
      <c r="R62" s="223">
        <v>0</v>
      </c>
      <c r="S62" s="223">
        <v>0</v>
      </c>
      <c r="T62" s="175"/>
    </row>
    <row r="63" spans="1:20" x14ac:dyDescent="0.25">
      <c r="A63" s="5">
        <v>40026</v>
      </c>
      <c r="B63" s="175"/>
      <c r="C63" s="269"/>
      <c r="D63" s="175"/>
      <c r="E63" s="269"/>
      <c r="F63" s="175"/>
      <c r="G63" s="269">
        <v>0</v>
      </c>
      <c r="H63" s="175">
        <v>0</v>
      </c>
      <c r="I63" s="269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v>0</v>
      </c>
      <c r="O63" s="223">
        <v>0</v>
      </c>
      <c r="P63" s="223">
        <v>0</v>
      </c>
      <c r="Q63" s="223">
        <v>85000</v>
      </c>
      <c r="R63" s="223">
        <v>0</v>
      </c>
      <c r="S63" s="223">
        <f t="shared" si="1"/>
        <v>85000</v>
      </c>
      <c r="T63" s="175"/>
    </row>
    <row r="64" spans="1:20" x14ac:dyDescent="0.25">
      <c r="A64" s="5">
        <v>40057</v>
      </c>
      <c r="B64" s="175"/>
      <c r="C64" s="269"/>
      <c r="D64" s="175"/>
      <c r="E64" s="269"/>
      <c r="F64" s="175"/>
      <c r="G64" s="269">
        <v>0</v>
      </c>
      <c r="H64" s="175">
        <v>0</v>
      </c>
      <c r="I64" s="269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v>0</v>
      </c>
      <c r="O64" s="223">
        <v>0</v>
      </c>
      <c r="P64" s="223">
        <v>0</v>
      </c>
      <c r="Q64" s="223">
        <v>0</v>
      </c>
      <c r="R64" s="223">
        <v>0</v>
      </c>
      <c r="S64" s="223">
        <f t="shared" si="1"/>
        <v>0</v>
      </c>
      <c r="T64" s="175"/>
    </row>
    <row r="65" spans="1:20" x14ac:dyDescent="0.25">
      <c r="A65" s="5">
        <v>40087</v>
      </c>
      <c r="B65" s="175"/>
      <c r="C65" s="269"/>
      <c r="D65" s="175"/>
      <c r="E65" s="269"/>
      <c r="F65" s="175"/>
      <c r="G65" s="269">
        <v>0</v>
      </c>
      <c r="H65" s="175">
        <v>0</v>
      </c>
      <c r="I65" s="269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v>0</v>
      </c>
      <c r="O65" s="223">
        <v>0</v>
      </c>
      <c r="P65" s="223">
        <v>0</v>
      </c>
      <c r="Q65" s="223">
        <v>0</v>
      </c>
      <c r="R65" s="223">
        <v>0</v>
      </c>
      <c r="S65" s="223">
        <f t="shared" si="1"/>
        <v>0</v>
      </c>
      <c r="T65" s="175"/>
    </row>
    <row r="66" spans="1:20" x14ac:dyDescent="0.25">
      <c r="A66" s="5">
        <v>40118</v>
      </c>
      <c r="B66" s="175"/>
      <c r="C66" s="269"/>
      <c r="D66" s="175"/>
      <c r="E66" s="269"/>
      <c r="F66" s="175"/>
      <c r="G66" s="269">
        <v>5000</v>
      </c>
      <c r="H66" s="175">
        <v>5000</v>
      </c>
      <c r="I66" s="269">
        <v>5000</v>
      </c>
      <c r="J66" s="223">
        <v>0</v>
      </c>
      <c r="K66" s="223">
        <v>0</v>
      </c>
      <c r="L66" s="223">
        <v>5000</v>
      </c>
      <c r="M66" s="223">
        <v>0</v>
      </c>
      <c r="N66" s="223">
        <v>5000</v>
      </c>
      <c r="O66" s="223">
        <v>40000</v>
      </c>
      <c r="P66" s="223">
        <v>35000</v>
      </c>
      <c r="Q66" s="223">
        <v>185000</v>
      </c>
      <c r="R66" s="223">
        <v>40000</v>
      </c>
      <c r="S66" s="223">
        <f t="shared" si="1"/>
        <v>325000</v>
      </c>
      <c r="T66" s="175"/>
    </row>
    <row r="67" spans="1:20" x14ac:dyDescent="0.25">
      <c r="A67" s="5">
        <v>40148</v>
      </c>
      <c r="B67" s="175"/>
      <c r="C67" s="269"/>
      <c r="D67" s="175"/>
      <c r="E67" s="269"/>
      <c r="F67" s="175"/>
      <c r="G67" s="269">
        <v>80000</v>
      </c>
      <c r="H67" s="175">
        <v>5000</v>
      </c>
      <c r="I67" s="269">
        <v>5000</v>
      </c>
      <c r="J67" s="223">
        <v>5000</v>
      </c>
      <c r="K67" s="223">
        <v>5000</v>
      </c>
      <c r="L67" s="223">
        <v>5000</v>
      </c>
      <c r="M67" s="223">
        <v>5000</v>
      </c>
      <c r="N67" s="223">
        <v>5000</v>
      </c>
      <c r="O67" s="223">
        <v>65000</v>
      </c>
      <c r="P67" s="223">
        <v>55000</v>
      </c>
      <c r="Q67" s="223">
        <v>75000</v>
      </c>
      <c r="R67" s="223">
        <v>70000</v>
      </c>
      <c r="S67" s="223">
        <f t="shared" si="1"/>
        <v>380000</v>
      </c>
      <c r="T67" s="175"/>
    </row>
    <row r="68" spans="1:20" x14ac:dyDescent="0.25">
      <c r="A68" s="5">
        <v>40179</v>
      </c>
      <c r="B68" s="175"/>
      <c r="C68" s="269"/>
      <c r="D68" s="175"/>
      <c r="E68" s="269"/>
      <c r="F68" s="175"/>
      <c r="G68" s="269"/>
      <c r="H68" s="175"/>
      <c r="I68" s="269"/>
      <c r="J68" s="223">
        <v>5000</v>
      </c>
      <c r="K68" s="223"/>
      <c r="L68" s="223"/>
      <c r="M68" s="223"/>
      <c r="N68" s="223"/>
      <c r="O68" s="223">
        <v>10000</v>
      </c>
      <c r="P68" s="223">
        <v>10000</v>
      </c>
      <c r="Q68" s="223">
        <v>50000</v>
      </c>
      <c r="R68" s="223">
        <v>15000</v>
      </c>
      <c r="S68" s="223">
        <f t="shared" si="1"/>
        <v>90000</v>
      </c>
      <c r="T68" s="175"/>
    </row>
    <row r="69" spans="1:20" x14ac:dyDescent="0.25">
      <c r="A69" s="5">
        <v>40238</v>
      </c>
      <c r="B69" s="175"/>
      <c r="C69" s="269"/>
      <c r="D69" s="175"/>
      <c r="E69" s="269"/>
      <c r="F69" s="175"/>
      <c r="G69" s="269"/>
      <c r="H69" s="175">
        <v>5000</v>
      </c>
      <c r="I69" s="269">
        <v>5000</v>
      </c>
      <c r="J69" s="223">
        <v>5000</v>
      </c>
      <c r="K69" s="223">
        <v>5000</v>
      </c>
      <c r="L69" s="223">
        <v>5000</v>
      </c>
      <c r="M69" s="223">
        <v>5000</v>
      </c>
      <c r="N69" s="223"/>
      <c r="O69" s="223">
        <v>50000</v>
      </c>
      <c r="P69" s="223">
        <v>50000</v>
      </c>
      <c r="Q69" s="223">
        <v>110000</v>
      </c>
      <c r="R69" s="223">
        <v>55000</v>
      </c>
      <c r="S69" s="223">
        <f t="shared" si="1"/>
        <v>295000</v>
      </c>
      <c r="T69" s="175"/>
    </row>
    <row r="70" spans="1:20" x14ac:dyDescent="0.25">
      <c r="A70" s="5">
        <v>40299</v>
      </c>
      <c r="B70" s="175"/>
      <c r="C70" s="269"/>
      <c r="D70" s="175"/>
      <c r="E70" s="269"/>
      <c r="F70" s="175"/>
      <c r="G70" s="269"/>
      <c r="H70" s="175"/>
      <c r="I70" s="269"/>
      <c r="J70" s="223"/>
      <c r="K70" s="223"/>
      <c r="L70" s="223"/>
      <c r="M70" s="223"/>
      <c r="N70" s="223">
        <v>5000</v>
      </c>
      <c r="O70" s="223">
        <v>15000</v>
      </c>
      <c r="P70" s="223">
        <v>15000</v>
      </c>
      <c r="Q70" s="223">
        <v>125000</v>
      </c>
      <c r="R70" s="223">
        <v>15000</v>
      </c>
      <c r="S70" s="223">
        <f t="shared" si="1"/>
        <v>175000</v>
      </c>
      <c r="T70" s="175"/>
    </row>
    <row r="71" spans="1:20" x14ac:dyDescent="0.25">
      <c r="A71" s="5">
        <v>40330</v>
      </c>
      <c r="B71" s="175"/>
      <c r="C71" s="269"/>
      <c r="D71" s="175"/>
      <c r="E71" s="269"/>
      <c r="F71" s="175"/>
      <c r="G71" s="269"/>
      <c r="H71" s="175"/>
      <c r="I71" s="269">
        <v>5000</v>
      </c>
      <c r="J71" s="223"/>
      <c r="K71" s="223"/>
      <c r="L71" s="223"/>
      <c r="M71" s="223">
        <v>5000</v>
      </c>
      <c r="N71" s="223"/>
      <c r="O71" s="223">
        <v>20000</v>
      </c>
      <c r="P71" s="223">
        <v>20000</v>
      </c>
      <c r="Q71" s="223">
        <v>100000</v>
      </c>
      <c r="R71" s="223">
        <v>25000</v>
      </c>
      <c r="S71" s="223">
        <f t="shared" si="1"/>
        <v>175000</v>
      </c>
      <c r="T71" s="175"/>
    </row>
    <row r="72" spans="1:20" x14ac:dyDescent="0.25">
      <c r="A72" s="5">
        <v>40360</v>
      </c>
      <c r="B72" s="175"/>
      <c r="C72" s="269"/>
      <c r="D72" s="175"/>
      <c r="E72" s="269"/>
      <c r="F72" s="175"/>
      <c r="G72" s="269"/>
      <c r="H72" s="175"/>
      <c r="I72" s="269"/>
      <c r="J72" s="223"/>
      <c r="K72" s="223"/>
      <c r="L72" s="223">
        <v>5000</v>
      </c>
      <c r="M72" s="223"/>
      <c r="N72" s="223"/>
      <c r="O72" s="223">
        <v>10000</v>
      </c>
      <c r="P72" s="223">
        <v>10000</v>
      </c>
      <c r="Q72" s="223">
        <v>30000</v>
      </c>
      <c r="R72" s="223">
        <v>10000</v>
      </c>
      <c r="S72" s="223">
        <f t="shared" si="1"/>
        <v>65000</v>
      </c>
      <c r="T72" s="175"/>
    </row>
    <row r="73" spans="1:20" x14ac:dyDescent="0.25">
      <c r="A73" s="5">
        <v>40391</v>
      </c>
      <c r="B73" s="175"/>
      <c r="C73" s="269"/>
      <c r="D73" s="269"/>
      <c r="E73" s="269"/>
      <c r="F73" s="269"/>
      <c r="G73" s="269"/>
      <c r="H73" s="269"/>
      <c r="I73" s="269"/>
      <c r="J73" s="223"/>
      <c r="K73" s="223"/>
      <c r="L73" s="223"/>
      <c r="M73" s="223"/>
      <c r="N73" s="223"/>
      <c r="O73" s="223">
        <v>5000</v>
      </c>
      <c r="P73" s="223">
        <v>5000</v>
      </c>
      <c r="Q73" s="223">
        <v>40000</v>
      </c>
      <c r="R73" s="318">
        <v>5000</v>
      </c>
      <c r="S73" s="223">
        <f t="shared" si="1"/>
        <v>55000</v>
      </c>
      <c r="T73" s="175"/>
    </row>
    <row r="74" spans="1:20" x14ac:dyDescent="0.25">
      <c r="A74" s="5">
        <v>40422</v>
      </c>
      <c r="B74" s="175"/>
      <c r="C74" s="269"/>
      <c r="D74" s="269"/>
      <c r="E74" s="269"/>
      <c r="F74" s="269"/>
      <c r="G74" s="269"/>
      <c r="H74" s="269"/>
      <c r="I74" s="269"/>
      <c r="J74" s="223"/>
      <c r="K74" s="223"/>
      <c r="L74" s="223"/>
      <c r="M74" s="223"/>
      <c r="N74" s="223"/>
      <c r="O74" s="223">
        <v>5000</v>
      </c>
      <c r="P74" s="223">
        <v>5000</v>
      </c>
      <c r="Q74" s="223">
        <v>50000</v>
      </c>
      <c r="R74" s="318">
        <v>5000</v>
      </c>
      <c r="S74" s="223">
        <f t="shared" si="1"/>
        <v>65000</v>
      </c>
      <c r="T74" s="175"/>
    </row>
    <row r="75" spans="1:20" x14ac:dyDescent="0.25">
      <c r="A75" s="5">
        <v>40452</v>
      </c>
      <c r="B75" s="175"/>
      <c r="C75" s="269"/>
      <c r="D75" s="269"/>
      <c r="E75" s="269"/>
      <c r="F75" s="269"/>
      <c r="G75" s="269"/>
      <c r="H75" s="269"/>
      <c r="I75" s="269"/>
      <c r="J75" s="223"/>
      <c r="K75" s="223"/>
      <c r="L75" s="223"/>
      <c r="M75" s="223"/>
      <c r="N75" s="223"/>
      <c r="O75" s="223"/>
      <c r="P75" s="223"/>
      <c r="Q75" s="223">
        <v>35000</v>
      </c>
      <c r="R75" s="318"/>
      <c r="S75" s="223">
        <f t="shared" si="1"/>
        <v>35000</v>
      </c>
      <c r="T75" s="175"/>
    </row>
    <row r="76" spans="1:20" x14ac:dyDescent="0.25">
      <c r="A76" s="5">
        <v>40513</v>
      </c>
      <c r="B76" s="175"/>
      <c r="C76" s="269"/>
      <c r="D76" s="269"/>
      <c r="E76" s="269"/>
      <c r="F76" s="269"/>
      <c r="G76" s="269"/>
      <c r="H76" s="269">
        <v>70000</v>
      </c>
      <c r="I76" s="269"/>
      <c r="J76" s="223"/>
      <c r="K76" s="223"/>
      <c r="L76" s="223"/>
      <c r="M76" s="223"/>
      <c r="N76" s="223"/>
      <c r="O76" s="223"/>
      <c r="P76" s="223"/>
      <c r="Q76" s="223">
        <v>15000</v>
      </c>
      <c r="R76" s="318"/>
      <c r="S76" s="223">
        <f t="shared" si="1"/>
        <v>85000</v>
      </c>
      <c r="T76" s="175"/>
    </row>
    <row r="77" spans="1:20" x14ac:dyDescent="0.25">
      <c r="A77" s="5">
        <v>40210</v>
      </c>
      <c r="B77" s="175"/>
      <c r="C77" s="269"/>
      <c r="D77" s="269"/>
      <c r="E77" s="269"/>
      <c r="F77" s="269"/>
      <c r="G77" s="269"/>
      <c r="H77" s="269"/>
      <c r="I77" s="269"/>
      <c r="J77" s="223"/>
      <c r="K77" s="223"/>
      <c r="L77" s="223"/>
      <c r="M77" s="223"/>
      <c r="N77" s="223"/>
      <c r="O77" s="223">
        <v>5000</v>
      </c>
      <c r="P77" s="223">
        <v>5000</v>
      </c>
      <c r="Q77" s="223">
        <v>195000</v>
      </c>
      <c r="R77" s="223">
        <v>5000</v>
      </c>
      <c r="S77" s="223">
        <f t="shared" si="1"/>
        <v>210000</v>
      </c>
      <c r="T77" s="175"/>
    </row>
    <row r="78" spans="1:20" x14ac:dyDescent="0.25">
      <c r="A78" s="5">
        <v>40664</v>
      </c>
      <c r="B78" s="175"/>
      <c r="C78" s="269"/>
      <c r="D78" s="269"/>
      <c r="E78" s="269"/>
      <c r="F78" s="269"/>
      <c r="G78" s="269"/>
      <c r="H78" s="269"/>
      <c r="I78" s="269"/>
      <c r="J78" s="223"/>
      <c r="K78" s="223">
        <v>5000</v>
      </c>
      <c r="L78" s="223"/>
      <c r="M78" s="223"/>
      <c r="N78" s="223"/>
      <c r="O78" s="223">
        <v>5000</v>
      </c>
      <c r="P78" s="223">
        <v>5000</v>
      </c>
      <c r="Q78" s="223">
        <v>145000</v>
      </c>
      <c r="R78" s="223">
        <v>5000</v>
      </c>
      <c r="S78" s="223">
        <f t="shared" si="1"/>
        <v>165000</v>
      </c>
      <c r="T78" s="175"/>
    </row>
    <row r="79" spans="1:20" x14ac:dyDescent="0.25">
      <c r="A79" s="5">
        <v>40695</v>
      </c>
      <c r="B79" s="175"/>
      <c r="C79" s="269"/>
      <c r="D79" s="269"/>
      <c r="E79" s="269"/>
      <c r="F79" s="269"/>
      <c r="G79" s="269"/>
      <c r="H79" s="269"/>
      <c r="I79" s="269"/>
      <c r="J79" s="223"/>
      <c r="K79" s="223"/>
      <c r="L79" s="223"/>
      <c r="M79" s="223"/>
      <c r="N79" s="223"/>
      <c r="O79" s="223"/>
      <c r="P79" s="223"/>
      <c r="Q79" s="223">
        <v>15000</v>
      </c>
      <c r="R79" s="223"/>
      <c r="S79" s="223">
        <f t="shared" si="1"/>
        <v>15000</v>
      </c>
      <c r="T79" s="175"/>
    </row>
    <row r="80" spans="1:20" x14ac:dyDescent="0.25">
      <c r="A80" s="5">
        <v>40756</v>
      </c>
      <c r="B80" s="175"/>
      <c r="C80" s="269"/>
      <c r="D80" s="269"/>
      <c r="E80" s="269"/>
      <c r="F80" s="269"/>
      <c r="G80" s="269"/>
      <c r="H80" s="269"/>
      <c r="I80" s="269"/>
      <c r="J80" s="223"/>
      <c r="K80" s="223"/>
      <c r="L80" s="223"/>
      <c r="M80" s="223"/>
      <c r="N80" s="223"/>
      <c r="O80" s="223"/>
      <c r="P80" s="223"/>
      <c r="Q80" s="223">
        <v>85000</v>
      </c>
      <c r="R80" s="223"/>
      <c r="S80" s="223">
        <f t="shared" si="1"/>
        <v>85000</v>
      </c>
      <c r="T80" s="175"/>
    </row>
    <row r="81" spans="1:20" x14ac:dyDescent="0.25">
      <c r="A81" s="5">
        <v>40817</v>
      </c>
      <c r="B81" s="175"/>
      <c r="C81" s="269"/>
      <c r="D81" s="269"/>
      <c r="E81" s="269"/>
      <c r="F81" s="269"/>
      <c r="G81" s="269"/>
      <c r="H81" s="269"/>
      <c r="I81" s="269"/>
      <c r="J81" s="223"/>
      <c r="K81" s="223"/>
      <c r="L81" s="223"/>
      <c r="M81" s="223"/>
      <c r="N81" s="223"/>
      <c r="O81" s="223"/>
      <c r="P81" s="223"/>
      <c r="Q81" s="223">
        <v>105000</v>
      </c>
      <c r="R81" s="223"/>
      <c r="S81" s="223">
        <f t="shared" si="1"/>
        <v>105000</v>
      </c>
      <c r="T81" s="175"/>
    </row>
    <row r="82" spans="1:20" x14ac:dyDescent="0.25">
      <c r="A82" s="5">
        <v>40848</v>
      </c>
      <c r="B82" s="175"/>
      <c r="C82" s="269"/>
      <c r="D82" s="269"/>
      <c r="E82" s="269"/>
      <c r="F82" s="269"/>
      <c r="G82" s="269"/>
      <c r="H82" s="269"/>
      <c r="I82" s="269"/>
      <c r="J82" s="223"/>
      <c r="K82" s="223"/>
      <c r="L82" s="223"/>
      <c r="M82" s="223"/>
      <c r="N82" s="223"/>
      <c r="O82" s="223"/>
      <c r="P82" s="223"/>
      <c r="Q82" s="223">
        <v>75000</v>
      </c>
      <c r="R82" s="223"/>
      <c r="S82" s="223">
        <f t="shared" si="1"/>
        <v>75000</v>
      </c>
      <c r="T82" s="175"/>
    </row>
    <row r="83" spans="1:20" x14ac:dyDescent="0.25">
      <c r="A83" s="5">
        <v>40878</v>
      </c>
      <c r="B83" s="175"/>
      <c r="C83" s="269"/>
      <c r="D83" s="269"/>
      <c r="E83" s="269"/>
      <c r="F83" s="269"/>
      <c r="G83" s="269"/>
      <c r="H83" s="269"/>
      <c r="I83" s="269">
        <v>65000</v>
      </c>
      <c r="J83" s="223"/>
      <c r="K83" s="223"/>
      <c r="L83" s="223"/>
      <c r="M83" s="223"/>
      <c r="N83" s="223"/>
      <c r="O83" s="223"/>
      <c r="P83" s="223"/>
      <c r="Q83" s="223">
        <v>15000</v>
      </c>
      <c r="R83" s="223"/>
      <c r="S83" s="223">
        <f t="shared" si="1"/>
        <v>80000</v>
      </c>
      <c r="T83" s="175"/>
    </row>
    <row r="84" spans="1:20" x14ac:dyDescent="0.25">
      <c r="A84" s="5">
        <v>41000</v>
      </c>
      <c r="B84" s="175"/>
      <c r="C84" s="269"/>
      <c r="D84" s="269"/>
      <c r="E84" s="269"/>
      <c r="F84" s="269"/>
      <c r="G84" s="269"/>
      <c r="H84" s="269"/>
      <c r="I84" s="269"/>
      <c r="J84" s="223"/>
      <c r="K84" s="223"/>
      <c r="L84" s="223"/>
      <c r="M84" s="223"/>
      <c r="N84" s="223"/>
      <c r="O84" s="223"/>
      <c r="P84" s="223"/>
      <c r="Q84" s="223">
        <v>130000</v>
      </c>
      <c r="R84" s="223"/>
      <c r="S84" s="223">
        <f t="shared" si="1"/>
        <v>130000</v>
      </c>
      <c r="T84" s="175"/>
    </row>
    <row r="85" spans="1:20" x14ac:dyDescent="0.25">
      <c r="A85" s="5">
        <v>41061</v>
      </c>
      <c r="B85" s="175"/>
      <c r="C85" s="269"/>
      <c r="D85" s="269"/>
      <c r="E85" s="269"/>
      <c r="F85" s="269"/>
      <c r="G85" s="269"/>
      <c r="H85" s="269"/>
      <c r="I85" s="269"/>
      <c r="J85" s="223"/>
      <c r="K85" s="223"/>
      <c r="L85" s="223"/>
      <c r="M85" s="223"/>
      <c r="N85" s="223"/>
      <c r="O85" s="223"/>
      <c r="P85" s="223"/>
      <c r="Q85" s="223">
        <v>40000</v>
      </c>
      <c r="R85" s="223"/>
      <c r="S85" s="223">
        <f t="shared" ref="S85:S93" si="2">SUM(B85:R85)</f>
        <v>40000</v>
      </c>
      <c r="T85" s="175"/>
    </row>
    <row r="86" spans="1:20" x14ac:dyDescent="0.25">
      <c r="A86" s="5">
        <v>41122</v>
      </c>
      <c r="B86" s="175"/>
      <c r="C86" s="269"/>
      <c r="D86" s="269"/>
      <c r="E86" s="269"/>
      <c r="F86" s="269"/>
      <c r="G86" s="269"/>
      <c r="H86" s="269"/>
      <c r="I86" s="269"/>
      <c r="J86" s="223"/>
      <c r="K86" s="223"/>
      <c r="L86" s="223"/>
      <c r="M86" s="223"/>
      <c r="N86" s="223"/>
      <c r="O86" s="223"/>
      <c r="P86" s="223"/>
      <c r="Q86" s="223">
        <v>30000</v>
      </c>
      <c r="R86" s="223"/>
      <c r="S86" s="223">
        <f t="shared" si="2"/>
        <v>30000</v>
      </c>
      <c r="T86" s="175"/>
    </row>
    <row r="87" spans="1:20" x14ac:dyDescent="0.25">
      <c r="A87" s="5">
        <v>41153</v>
      </c>
      <c r="B87" s="175"/>
      <c r="C87" s="269"/>
      <c r="D87" s="269"/>
      <c r="E87" s="269"/>
      <c r="F87" s="269"/>
      <c r="G87" s="269"/>
      <c r="H87" s="269"/>
      <c r="I87" s="269"/>
      <c r="J87" s="223"/>
      <c r="K87" s="223"/>
      <c r="L87" s="223"/>
      <c r="M87" s="223"/>
      <c r="N87" s="223"/>
      <c r="O87" s="223">
        <v>10000</v>
      </c>
      <c r="P87" s="223">
        <v>5000</v>
      </c>
      <c r="Q87" s="223">
        <v>275000</v>
      </c>
      <c r="R87" s="223">
        <v>10000</v>
      </c>
      <c r="S87" s="223">
        <f t="shared" si="2"/>
        <v>300000</v>
      </c>
      <c r="T87" s="175"/>
    </row>
    <row r="88" spans="1:20" x14ac:dyDescent="0.25">
      <c r="A88" s="5">
        <v>41244</v>
      </c>
      <c r="B88" s="175"/>
      <c r="C88" s="269"/>
      <c r="D88" s="269"/>
      <c r="E88" s="269"/>
      <c r="F88" s="269"/>
      <c r="G88" s="269"/>
      <c r="H88" s="269"/>
      <c r="I88" s="269"/>
      <c r="J88" s="223">
        <v>65000</v>
      </c>
      <c r="K88" s="223"/>
      <c r="L88" s="223"/>
      <c r="M88" s="223"/>
      <c r="N88" s="223"/>
      <c r="O88" s="223"/>
      <c r="P88" s="223"/>
      <c r="Q88" s="223">
        <v>15000</v>
      </c>
      <c r="R88" s="223"/>
      <c r="S88" s="223">
        <f t="shared" si="2"/>
        <v>80000</v>
      </c>
      <c r="T88" s="175"/>
    </row>
    <row r="89" spans="1:20" x14ac:dyDescent="0.25">
      <c r="A89" s="5">
        <v>41275</v>
      </c>
      <c r="B89" s="175"/>
      <c r="C89" s="269"/>
      <c r="D89" s="269"/>
      <c r="E89" s="269"/>
      <c r="F89" s="269"/>
      <c r="G89" s="269"/>
      <c r="H89" s="269"/>
      <c r="I89" s="269"/>
      <c r="J89" s="223"/>
      <c r="K89" s="223"/>
      <c r="L89" s="223"/>
      <c r="M89" s="223"/>
      <c r="N89" s="223"/>
      <c r="O89" s="223"/>
      <c r="P89" s="223"/>
      <c r="Q89" s="223">
        <v>45000</v>
      </c>
      <c r="R89" s="223"/>
      <c r="S89" s="223">
        <f t="shared" si="2"/>
        <v>45000</v>
      </c>
      <c r="T89" s="175"/>
    </row>
    <row r="90" spans="1:20" x14ac:dyDescent="0.25">
      <c r="A90" s="5">
        <v>41306</v>
      </c>
      <c r="B90" s="175"/>
      <c r="C90" s="269"/>
      <c r="D90" s="269"/>
      <c r="E90" s="269"/>
      <c r="F90" s="269"/>
      <c r="G90" s="269"/>
      <c r="H90" s="269"/>
      <c r="I90" s="269"/>
      <c r="J90" s="223"/>
      <c r="K90" s="223"/>
      <c r="L90" s="223"/>
      <c r="M90" s="223"/>
      <c r="N90" s="223"/>
      <c r="O90" s="223"/>
      <c r="P90" s="223"/>
      <c r="Q90" s="223">
        <v>85000</v>
      </c>
      <c r="R90" s="223"/>
      <c r="S90" s="223">
        <f t="shared" si="2"/>
        <v>85000</v>
      </c>
      <c r="T90" s="175"/>
    </row>
    <row r="91" spans="1:20" x14ac:dyDescent="0.25">
      <c r="A91" s="5">
        <v>41395</v>
      </c>
      <c r="B91" s="175"/>
      <c r="C91" s="269"/>
      <c r="D91" s="269"/>
      <c r="E91" s="269"/>
      <c r="F91" s="269"/>
      <c r="G91" s="269"/>
      <c r="H91" s="269"/>
      <c r="I91" s="269"/>
      <c r="J91" s="223"/>
      <c r="K91" s="223"/>
      <c r="L91" s="223"/>
      <c r="M91" s="223"/>
      <c r="N91" s="223"/>
      <c r="O91" s="223"/>
      <c r="P91" s="223"/>
      <c r="Q91" s="223">
        <v>55000</v>
      </c>
      <c r="R91" s="223"/>
      <c r="S91" s="223">
        <f t="shared" si="2"/>
        <v>55000</v>
      </c>
      <c r="T91" s="175"/>
    </row>
    <row r="92" spans="1:20" x14ac:dyDescent="0.25">
      <c r="A92" s="5">
        <v>41426</v>
      </c>
      <c r="B92" s="175"/>
      <c r="C92" s="269"/>
      <c r="D92" s="269"/>
      <c r="E92" s="269"/>
      <c r="F92" s="269"/>
      <c r="G92" s="269"/>
      <c r="H92" s="269"/>
      <c r="I92" s="269"/>
      <c r="J92" s="223"/>
      <c r="K92" s="223"/>
      <c r="L92" s="223"/>
      <c r="M92" s="223"/>
      <c r="N92" s="223"/>
      <c r="O92" s="223"/>
      <c r="P92" s="223"/>
      <c r="Q92" s="223">
        <v>85000</v>
      </c>
      <c r="R92" s="223"/>
      <c r="S92" s="223">
        <f t="shared" si="2"/>
        <v>85000</v>
      </c>
      <c r="T92" s="175"/>
    </row>
    <row r="93" spans="1:20" x14ac:dyDescent="0.25">
      <c r="A93" s="5">
        <v>41452</v>
      </c>
      <c r="B93" s="175"/>
      <c r="C93" s="269"/>
      <c r="D93" s="269"/>
      <c r="E93" s="269"/>
      <c r="F93" s="269"/>
      <c r="G93" s="269"/>
      <c r="H93" s="269"/>
      <c r="I93" s="269"/>
      <c r="J93" s="223"/>
      <c r="K93" s="223">
        <v>65000</v>
      </c>
      <c r="L93" s="223">
        <v>65000</v>
      </c>
      <c r="M93" s="223">
        <v>65000</v>
      </c>
      <c r="N93" s="223">
        <v>65000</v>
      </c>
      <c r="O93" s="223">
        <v>760000</v>
      </c>
      <c r="P93" s="223">
        <v>680000</v>
      </c>
      <c r="Q93" s="223">
        <v>540000</v>
      </c>
      <c r="R93" s="223">
        <v>810000</v>
      </c>
      <c r="S93" s="223">
        <f t="shared" si="2"/>
        <v>3050000</v>
      </c>
      <c r="T93" s="175"/>
    </row>
    <row r="94" spans="1:20" ht="5.25" customHeight="1" x14ac:dyDescent="0.25">
      <c r="A94" s="5"/>
      <c r="B94" s="175"/>
      <c r="C94" s="269"/>
      <c r="D94" s="269"/>
      <c r="E94" s="269"/>
      <c r="F94" s="269"/>
      <c r="G94" s="269"/>
      <c r="H94" s="269"/>
      <c r="I94" s="269"/>
      <c r="J94" s="223"/>
      <c r="K94" s="223"/>
      <c r="L94" s="223">
        <v>0</v>
      </c>
      <c r="M94" s="223"/>
      <c r="N94" s="223"/>
      <c r="O94" s="223"/>
      <c r="P94" s="223"/>
      <c r="Q94" s="223"/>
      <c r="R94" s="223"/>
      <c r="S94" s="223"/>
      <c r="T94" s="175"/>
    </row>
    <row r="95" spans="1:20" s="308" customFormat="1" x14ac:dyDescent="0.25">
      <c r="A95" s="267" t="s">
        <v>9</v>
      </c>
      <c r="B95" s="277">
        <f>SUM(B9:B73)</f>
        <v>75000</v>
      </c>
      <c r="C95" s="277">
        <f>SUM(C9:C73)</f>
        <v>150000</v>
      </c>
      <c r="D95" s="277">
        <f>SUM(D9:D73)</f>
        <v>155000</v>
      </c>
      <c r="E95" s="277">
        <f>SUM(E9:E73)</f>
        <v>160000</v>
      </c>
      <c r="F95" s="277">
        <f>SUM(F9:F73)</f>
        <v>165000</v>
      </c>
      <c r="G95" s="277">
        <f>SUM(G9:G94)</f>
        <v>170000</v>
      </c>
      <c r="H95" s="277">
        <f t="shared" ref="H95:P95" si="3">SUM(H9:H94)</f>
        <v>190000</v>
      </c>
      <c r="I95" s="277">
        <f t="shared" si="3"/>
        <v>195000</v>
      </c>
      <c r="J95" s="321">
        <f t="shared" si="3"/>
        <v>160000</v>
      </c>
      <c r="K95" s="321">
        <f t="shared" si="3"/>
        <v>200000</v>
      </c>
      <c r="L95" s="321">
        <f t="shared" si="3"/>
        <v>200000</v>
      </c>
      <c r="M95" s="321">
        <f t="shared" si="3"/>
        <v>150000</v>
      </c>
      <c r="N95" s="321">
        <f t="shared" si="3"/>
        <v>135000</v>
      </c>
      <c r="O95" s="321">
        <f t="shared" si="3"/>
        <v>2220000</v>
      </c>
      <c r="P95" s="321">
        <f t="shared" si="3"/>
        <v>2000000</v>
      </c>
      <c r="Q95" s="321">
        <f>SUM(Q9:Q94)</f>
        <v>6300000</v>
      </c>
      <c r="R95" s="321">
        <f>SUM(R9:R94)</f>
        <v>2375000</v>
      </c>
      <c r="S95" s="321">
        <f>SUM(S9:S94)</f>
        <v>15000000</v>
      </c>
      <c r="T95" s="307"/>
    </row>
    <row r="96" spans="1:20" x14ac:dyDescent="0.25">
      <c r="B96" s="273"/>
      <c r="C96" s="164"/>
      <c r="D96" s="164"/>
      <c r="E96" s="164"/>
      <c r="F96" s="164"/>
      <c r="G96" s="164"/>
      <c r="H96" s="164"/>
      <c r="I96" s="164"/>
      <c r="J96" s="223"/>
      <c r="K96" s="223"/>
      <c r="L96" s="223"/>
      <c r="M96" s="223"/>
      <c r="N96" s="223"/>
      <c r="O96" s="223"/>
      <c r="P96" s="223"/>
      <c r="Q96" s="223"/>
      <c r="R96" s="318"/>
      <c r="S96" s="223"/>
      <c r="T96" s="175"/>
    </row>
    <row r="97" spans="1:21" x14ac:dyDescent="0.25">
      <c r="A97" s="4" t="s">
        <v>10</v>
      </c>
      <c r="B97" s="164">
        <f t="shared" ref="B97:S97" si="4">B6-B95</f>
        <v>0</v>
      </c>
      <c r="C97" s="164">
        <f t="shared" si="4"/>
        <v>0</v>
      </c>
      <c r="D97" s="164">
        <f t="shared" si="4"/>
        <v>0</v>
      </c>
      <c r="E97" s="164">
        <f t="shared" si="4"/>
        <v>0</v>
      </c>
      <c r="F97" s="164">
        <f t="shared" si="4"/>
        <v>0</v>
      </c>
      <c r="G97" s="164">
        <f t="shared" si="4"/>
        <v>0</v>
      </c>
      <c r="H97" s="164">
        <f t="shared" si="4"/>
        <v>0</v>
      </c>
      <c r="I97" s="164">
        <f t="shared" si="4"/>
        <v>0</v>
      </c>
      <c r="J97" s="223">
        <f t="shared" si="4"/>
        <v>0</v>
      </c>
      <c r="K97" s="223">
        <f t="shared" si="4"/>
        <v>0</v>
      </c>
      <c r="L97" s="223">
        <f t="shared" si="4"/>
        <v>0</v>
      </c>
      <c r="M97" s="223">
        <f t="shared" si="4"/>
        <v>0</v>
      </c>
      <c r="N97" s="223">
        <f t="shared" si="4"/>
        <v>0</v>
      </c>
      <c r="O97" s="223">
        <f t="shared" si="4"/>
        <v>0</v>
      </c>
      <c r="P97" s="223">
        <f t="shared" si="4"/>
        <v>0</v>
      </c>
      <c r="Q97" s="223">
        <f t="shared" si="4"/>
        <v>0</v>
      </c>
      <c r="R97" s="318">
        <f t="shared" si="4"/>
        <v>0</v>
      </c>
      <c r="S97" s="223">
        <f t="shared" si="4"/>
        <v>0</v>
      </c>
      <c r="T97" s="175"/>
      <c r="U97" s="173"/>
    </row>
    <row r="98" spans="1:21" x14ac:dyDescent="0.25">
      <c r="B98" s="175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269"/>
      <c r="T98" s="175"/>
    </row>
    <row r="99" spans="1:21" x14ac:dyDescent="0.25">
      <c r="B99" s="175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</row>
    <row r="100" spans="1:21" x14ac:dyDescent="0.25">
      <c r="B100" s="175"/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</row>
    <row r="101" spans="1:21" x14ac:dyDescent="0.25">
      <c r="B101" s="175"/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</row>
    <row r="102" spans="1:21" x14ac:dyDescent="0.25">
      <c r="B102" s="175"/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</row>
    <row r="103" spans="1:21" x14ac:dyDescent="0.25">
      <c r="B103" s="175"/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</row>
    <row r="104" spans="1:21" x14ac:dyDescent="0.25"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</row>
    <row r="105" spans="1:21" x14ac:dyDescent="0.25">
      <c r="C105" s="233" t="s">
        <v>483</v>
      </c>
    </row>
    <row r="106" spans="1:21" x14ac:dyDescent="0.25">
      <c r="C106" s="233" t="s">
        <v>482</v>
      </c>
    </row>
  </sheetData>
  <phoneticPr fontId="0" type="noConversion"/>
  <pageMargins left="0.5" right="0.5" top="1" bottom="1" header="0.5" footer="0.5"/>
  <pageSetup scale="45" orientation="landscape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pageSetUpPr fitToPage="1"/>
  </sheetPr>
  <dimension ref="A1:AT110"/>
  <sheetViews>
    <sheetView zoomScaleNormal="100" workbookViewId="0">
      <pane xSplit="2" ySplit="4" topLeftCell="C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2" width="20.28515625" style="3" hidden="1" customWidth="1"/>
    <col min="3" max="5" width="20.28515625" style="3" customWidth="1"/>
    <col min="6" max="16384" width="9" style="3"/>
  </cols>
  <sheetData>
    <row r="1" spans="1:46" x14ac:dyDescent="0.25">
      <c r="A1" s="3" t="s">
        <v>392</v>
      </c>
      <c r="B1" s="23" t="s">
        <v>504</v>
      </c>
      <c r="C1" s="23" t="s">
        <v>504</v>
      </c>
      <c r="D1" s="23" t="s">
        <v>504</v>
      </c>
    </row>
    <row r="2" spans="1:46" x14ac:dyDescent="0.25">
      <c r="A2" s="3" t="s">
        <v>385</v>
      </c>
      <c r="B2" s="22">
        <v>43983</v>
      </c>
      <c r="C2" s="22">
        <v>45261</v>
      </c>
      <c r="D2" s="22">
        <v>49279</v>
      </c>
      <c r="E2" s="251"/>
    </row>
    <row r="3" spans="1:46" x14ac:dyDescent="0.25">
      <c r="A3" s="3" t="s">
        <v>386</v>
      </c>
      <c r="B3" s="25">
        <v>3.15E-2</v>
      </c>
      <c r="C3" s="25">
        <v>0.05</v>
      </c>
      <c r="D3" s="25">
        <v>4.8500000000000001E-2</v>
      </c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9"/>
      <c r="AL3" s="259"/>
      <c r="AM3" s="259"/>
      <c r="AN3" s="259"/>
    </row>
    <row r="4" spans="1:46" x14ac:dyDescent="0.25">
      <c r="A4" s="217" t="s">
        <v>334</v>
      </c>
      <c r="B4" s="260" t="s">
        <v>505</v>
      </c>
      <c r="C4" s="260" t="s">
        <v>506</v>
      </c>
      <c r="D4" s="260" t="s">
        <v>507</v>
      </c>
      <c r="E4" s="262" t="s">
        <v>5</v>
      </c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</row>
    <row r="5" spans="1:46" x14ac:dyDescent="0.25">
      <c r="A5" s="308"/>
      <c r="B5" s="175"/>
      <c r="C5" s="223"/>
      <c r="D5" s="223"/>
      <c r="E5" s="223"/>
    </row>
    <row r="6" spans="1:46" x14ac:dyDescent="0.25">
      <c r="A6" s="3" t="s">
        <v>461</v>
      </c>
      <c r="B6" s="269">
        <v>6610000</v>
      </c>
      <c r="C6" s="223">
        <v>3070000</v>
      </c>
      <c r="D6" s="223">
        <v>8555000</v>
      </c>
      <c r="E6" s="223">
        <f>SUM(B6:D6)</f>
        <v>18235000</v>
      </c>
    </row>
    <row r="7" spans="1:46" x14ac:dyDescent="0.25">
      <c r="B7" s="175"/>
      <c r="C7" s="223"/>
      <c r="D7" s="223"/>
      <c r="E7" s="223"/>
    </row>
    <row r="8" spans="1:46" x14ac:dyDescent="0.25">
      <c r="A8" s="3" t="s">
        <v>78</v>
      </c>
      <c r="B8" s="175"/>
      <c r="C8" s="223"/>
      <c r="D8" s="223"/>
      <c r="E8" s="223"/>
    </row>
    <row r="9" spans="1:46" x14ac:dyDescent="0.25">
      <c r="A9" s="224"/>
      <c r="B9" s="175"/>
      <c r="C9" s="223"/>
      <c r="D9" s="223"/>
      <c r="E9" s="223"/>
    </row>
    <row r="10" spans="1:46" x14ac:dyDescent="0.25">
      <c r="A10" s="224">
        <v>38139</v>
      </c>
      <c r="B10" s="269">
        <v>105000</v>
      </c>
      <c r="C10" s="223">
        <v>0</v>
      </c>
      <c r="D10" s="223">
        <v>0</v>
      </c>
      <c r="E10" s="223">
        <f t="shared" ref="E10:E73" si="0">SUM(B10:D10)</f>
        <v>105000</v>
      </c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</row>
    <row r="11" spans="1:46" x14ac:dyDescent="0.25">
      <c r="A11" s="224">
        <v>38200</v>
      </c>
      <c r="B11" s="269">
        <v>35000</v>
      </c>
      <c r="C11" s="223">
        <v>0</v>
      </c>
      <c r="D11" s="223">
        <v>0</v>
      </c>
      <c r="E11" s="223">
        <f t="shared" si="0"/>
        <v>35000</v>
      </c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</row>
    <row r="12" spans="1:46" x14ac:dyDescent="0.25">
      <c r="A12" s="224">
        <v>38231</v>
      </c>
      <c r="B12" s="269">
        <v>135000</v>
      </c>
      <c r="C12" s="223">
        <v>25000</v>
      </c>
      <c r="D12" s="223">
        <v>70000</v>
      </c>
      <c r="E12" s="223">
        <f t="shared" si="0"/>
        <v>230000</v>
      </c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</row>
    <row r="13" spans="1:46" x14ac:dyDescent="0.25">
      <c r="A13" s="224">
        <v>38261</v>
      </c>
      <c r="B13" s="269">
        <v>65000</v>
      </c>
      <c r="C13" s="223">
        <v>0</v>
      </c>
      <c r="D13" s="223">
        <v>0</v>
      </c>
      <c r="E13" s="223">
        <f t="shared" si="0"/>
        <v>65000</v>
      </c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</row>
    <row r="14" spans="1:46" x14ac:dyDescent="0.25">
      <c r="A14" s="224">
        <v>38292</v>
      </c>
      <c r="B14" s="269">
        <v>125000</v>
      </c>
      <c r="C14" s="223">
        <v>0</v>
      </c>
      <c r="D14" s="223">
        <v>0</v>
      </c>
      <c r="E14" s="223">
        <f t="shared" si="0"/>
        <v>125000</v>
      </c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</row>
    <row r="15" spans="1:46" x14ac:dyDescent="0.25">
      <c r="A15" s="224">
        <v>38322</v>
      </c>
      <c r="B15" s="269">
        <v>320000</v>
      </c>
      <c r="C15" s="223">
        <v>0</v>
      </c>
      <c r="D15" s="223">
        <v>0</v>
      </c>
      <c r="E15" s="223">
        <f t="shared" si="0"/>
        <v>320000</v>
      </c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</row>
    <row r="16" spans="1:46" x14ac:dyDescent="0.25">
      <c r="A16" s="224">
        <v>38353</v>
      </c>
      <c r="B16" s="269">
        <v>130000</v>
      </c>
      <c r="C16" s="223">
        <v>0</v>
      </c>
      <c r="D16" s="223">
        <v>0</v>
      </c>
      <c r="E16" s="223">
        <f t="shared" si="0"/>
        <v>130000</v>
      </c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</row>
    <row r="17" spans="1:46" x14ac:dyDescent="0.25">
      <c r="A17" s="224">
        <v>38384</v>
      </c>
      <c r="B17" s="269">
        <v>270000</v>
      </c>
      <c r="C17" s="223">
        <v>0</v>
      </c>
      <c r="D17" s="223">
        <v>0</v>
      </c>
      <c r="E17" s="223">
        <f t="shared" si="0"/>
        <v>270000</v>
      </c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</row>
    <row r="18" spans="1:46" x14ac:dyDescent="0.25">
      <c r="A18" s="224">
        <v>38412</v>
      </c>
      <c r="B18" s="269">
        <v>35000</v>
      </c>
      <c r="C18" s="223">
        <v>0</v>
      </c>
      <c r="D18" s="223">
        <v>0</v>
      </c>
      <c r="E18" s="223">
        <f t="shared" si="0"/>
        <v>35000</v>
      </c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</row>
    <row r="19" spans="1:46" x14ac:dyDescent="0.25">
      <c r="A19" s="224">
        <v>38443</v>
      </c>
      <c r="B19" s="269">
        <v>165000</v>
      </c>
      <c r="C19" s="223">
        <v>0</v>
      </c>
      <c r="D19" s="223">
        <v>0</v>
      </c>
      <c r="E19" s="223">
        <f t="shared" si="0"/>
        <v>165000</v>
      </c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</row>
    <row r="20" spans="1:46" x14ac:dyDescent="0.25">
      <c r="A20" s="224">
        <v>38473</v>
      </c>
      <c r="B20" s="269">
        <v>120000</v>
      </c>
      <c r="C20" s="223">
        <v>0</v>
      </c>
      <c r="D20" s="223">
        <v>0</v>
      </c>
      <c r="E20" s="223">
        <f t="shared" si="0"/>
        <v>120000</v>
      </c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</row>
    <row r="21" spans="1:46" x14ac:dyDescent="0.25">
      <c r="A21" s="224">
        <v>38504</v>
      </c>
      <c r="B21" s="269">
        <v>210000</v>
      </c>
      <c r="C21" s="223">
        <v>0</v>
      </c>
      <c r="D21" s="223">
        <v>0</v>
      </c>
      <c r="E21" s="223">
        <f t="shared" si="0"/>
        <v>210000</v>
      </c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</row>
    <row r="22" spans="1:46" x14ac:dyDescent="0.25">
      <c r="A22" s="224">
        <v>38534</v>
      </c>
      <c r="B22" s="269">
        <v>110000</v>
      </c>
      <c r="C22" s="223">
        <v>0</v>
      </c>
      <c r="D22" s="223">
        <v>0</v>
      </c>
      <c r="E22" s="223">
        <f t="shared" si="0"/>
        <v>110000</v>
      </c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</row>
    <row r="23" spans="1:46" x14ac:dyDescent="0.25">
      <c r="A23" s="224">
        <v>38565</v>
      </c>
      <c r="B23" s="269">
        <v>85000</v>
      </c>
      <c r="C23" s="223">
        <v>0</v>
      </c>
      <c r="D23" s="223">
        <v>0</v>
      </c>
      <c r="E23" s="223">
        <f t="shared" si="0"/>
        <v>85000</v>
      </c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</row>
    <row r="24" spans="1:46" x14ac:dyDescent="0.25">
      <c r="A24" s="224">
        <v>38596</v>
      </c>
      <c r="B24" s="269">
        <v>85000</v>
      </c>
      <c r="C24" s="223">
        <v>0</v>
      </c>
      <c r="D24" s="223">
        <v>0</v>
      </c>
      <c r="E24" s="223">
        <f t="shared" si="0"/>
        <v>85000</v>
      </c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</row>
    <row r="25" spans="1:46" x14ac:dyDescent="0.25">
      <c r="A25" s="224">
        <v>38626</v>
      </c>
      <c r="B25" s="269">
        <v>255000</v>
      </c>
      <c r="C25" s="223">
        <v>0</v>
      </c>
      <c r="D25" s="223">
        <v>0</v>
      </c>
      <c r="E25" s="223">
        <f t="shared" si="0"/>
        <v>255000</v>
      </c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3"/>
      <c r="AS25" s="223"/>
      <c r="AT25" s="223"/>
    </row>
    <row r="26" spans="1:46" x14ac:dyDescent="0.25">
      <c r="A26" s="224">
        <v>38657</v>
      </c>
      <c r="B26" s="269">
        <v>310000</v>
      </c>
      <c r="C26" s="223">
        <v>0</v>
      </c>
      <c r="D26" s="223">
        <v>0</v>
      </c>
      <c r="E26" s="223">
        <f t="shared" si="0"/>
        <v>310000</v>
      </c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3"/>
      <c r="AS26" s="223"/>
      <c r="AT26" s="223"/>
    </row>
    <row r="27" spans="1:46" x14ac:dyDescent="0.25">
      <c r="A27" s="224">
        <v>38687</v>
      </c>
      <c r="B27" s="269">
        <v>250000</v>
      </c>
      <c r="C27" s="223">
        <v>0</v>
      </c>
      <c r="D27" s="223">
        <v>0</v>
      </c>
      <c r="E27" s="223">
        <f t="shared" si="0"/>
        <v>250000</v>
      </c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3"/>
      <c r="AS27" s="223"/>
      <c r="AT27" s="223"/>
    </row>
    <row r="28" spans="1:46" x14ac:dyDescent="0.25">
      <c r="A28" s="224">
        <v>38718</v>
      </c>
      <c r="B28" s="269">
        <v>335000</v>
      </c>
      <c r="C28" s="223">
        <v>0</v>
      </c>
      <c r="D28" s="223">
        <v>0</v>
      </c>
      <c r="E28" s="223">
        <f t="shared" si="0"/>
        <v>335000</v>
      </c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3"/>
      <c r="AS28" s="223"/>
      <c r="AT28" s="223"/>
    </row>
    <row r="29" spans="1:46" x14ac:dyDescent="0.25">
      <c r="A29" s="224">
        <v>38749</v>
      </c>
      <c r="B29" s="269">
        <v>50000</v>
      </c>
      <c r="C29" s="223">
        <v>0</v>
      </c>
      <c r="D29" s="223">
        <v>0</v>
      </c>
      <c r="E29" s="223">
        <f t="shared" si="0"/>
        <v>50000</v>
      </c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3"/>
      <c r="AS29" s="223"/>
      <c r="AT29" s="223"/>
    </row>
    <row r="30" spans="1:46" x14ac:dyDescent="0.25">
      <c r="A30" s="224">
        <v>38777</v>
      </c>
      <c r="B30" s="269">
        <v>65000</v>
      </c>
      <c r="C30" s="223">
        <v>0</v>
      </c>
      <c r="D30" s="223">
        <v>0</v>
      </c>
      <c r="E30" s="223">
        <f t="shared" si="0"/>
        <v>65000</v>
      </c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3"/>
      <c r="AS30" s="223"/>
      <c r="AT30" s="223"/>
    </row>
    <row r="31" spans="1:46" x14ac:dyDescent="0.25">
      <c r="A31" s="224">
        <v>38838</v>
      </c>
      <c r="B31" s="269">
        <v>170000</v>
      </c>
      <c r="C31" s="223">
        <v>0</v>
      </c>
      <c r="D31" s="223">
        <v>0</v>
      </c>
      <c r="E31" s="223">
        <f t="shared" si="0"/>
        <v>170000</v>
      </c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23"/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223"/>
      <c r="AP31" s="223"/>
      <c r="AQ31" s="223"/>
      <c r="AR31" s="223"/>
      <c r="AS31" s="223"/>
      <c r="AT31" s="223"/>
    </row>
    <row r="32" spans="1:46" x14ac:dyDescent="0.25">
      <c r="A32" s="224">
        <v>38869</v>
      </c>
      <c r="B32" s="269">
        <v>440000</v>
      </c>
      <c r="C32" s="223">
        <v>0</v>
      </c>
      <c r="D32" s="223">
        <v>0</v>
      </c>
      <c r="E32" s="223">
        <f t="shared" si="0"/>
        <v>440000</v>
      </c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3"/>
      <c r="AS32" s="223"/>
      <c r="AT32" s="223"/>
    </row>
    <row r="33" spans="1:46" x14ac:dyDescent="0.25">
      <c r="A33" s="224">
        <v>38899</v>
      </c>
      <c r="B33" s="269">
        <v>130000</v>
      </c>
      <c r="C33" s="223">
        <v>0</v>
      </c>
      <c r="D33" s="223">
        <v>0</v>
      </c>
      <c r="E33" s="223">
        <f t="shared" si="0"/>
        <v>130000</v>
      </c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3"/>
      <c r="AS33" s="223"/>
      <c r="AT33" s="223"/>
    </row>
    <row r="34" spans="1:46" x14ac:dyDescent="0.25">
      <c r="A34" s="224">
        <v>38930</v>
      </c>
      <c r="B34" s="269">
        <v>430000</v>
      </c>
      <c r="C34" s="223">
        <v>0</v>
      </c>
      <c r="D34" s="223">
        <v>0</v>
      </c>
      <c r="E34" s="223">
        <f t="shared" si="0"/>
        <v>430000</v>
      </c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</row>
    <row r="35" spans="1:46" x14ac:dyDescent="0.25">
      <c r="A35" s="224">
        <v>38961</v>
      </c>
      <c r="B35" s="269">
        <v>335000</v>
      </c>
      <c r="C35" s="223">
        <v>0</v>
      </c>
      <c r="D35" s="223">
        <v>0</v>
      </c>
      <c r="E35" s="223">
        <f t="shared" si="0"/>
        <v>335000</v>
      </c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</row>
    <row r="36" spans="1:46" x14ac:dyDescent="0.25">
      <c r="A36" s="224">
        <v>38991</v>
      </c>
      <c r="B36" s="269">
        <v>320000</v>
      </c>
      <c r="C36" s="223">
        <v>0</v>
      </c>
      <c r="D36" s="223">
        <v>0</v>
      </c>
      <c r="E36" s="223">
        <f t="shared" si="0"/>
        <v>320000</v>
      </c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</row>
    <row r="37" spans="1:46" x14ac:dyDescent="0.25">
      <c r="A37" s="224">
        <v>39022</v>
      </c>
      <c r="B37" s="269">
        <v>110000</v>
      </c>
      <c r="C37" s="223">
        <v>0</v>
      </c>
      <c r="D37" s="223">
        <v>0</v>
      </c>
      <c r="E37" s="223">
        <f t="shared" si="0"/>
        <v>110000</v>
      </c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</row>
    <row r="38" spans="1:46" x14ac:dyDescent="0.25">
      <c r="A38" s="224">
        <v>39052</v>
      </c>
      <c r="B38" s="269">
        <v>340000</v>
      </c>
      <c r="C38" s="223">
        <v>0</v>
      </c>
      <c r="D38" s="223">
        <v>0</v>
      </c>
      <c r="E38" s="223">
        <f t="shared" si="0"/>
        <v>340000</v>
      </c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</row>
    <row r="39" spans="1:46" x14ac:dyDescent="0.25">
      <c r="A39" s="224">
        <v>39114</v>
      </c>
      <c r="B39" s="269">
        <v>245000</v>
      </c>
      <c r="C39" s="223">
        <v>0</v>
      </c>
      <c r="D39" s="223">
        <v>0</v>
      </c>
      <c r="E39" s="223">
        <f t="shared" si="0"/>
        <v>245000</v>
      </c>
      <c r="F39" s="223"/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  <c r="AA39" s="223"/>
      <c r="AB39" s="223"/>
      <c r="AC39" s="223"/>
      <c r="AD39" s="223"/>
      <c r="AE39" s="223"/>
      <c r="AF39" s="223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  <c r="AR39" s="223"/>
      <c r="AS39" s="223"/>
      <c r="AT39" s="223"/>
    </row>
    <row r="40" spans="1:46" x14ac:dyDescent="0.25">
      <c r="A40" s="224">
        <v>39142</v>
      </c>
      <c r="B40" s="269">
        <v>165000</v>
      </c>
      <c r="C40" s="223">
        <v>0</v>
      </c>
      <c r="D40" s="223">
        <v>0</v>
      </c>
      <c r="E40" s="223">
        <f t="shared" si="0"/>
        <v>165000</v>
      </c>
      <c r="F40" s="223"/>
      <c r="G40" s="223"/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  <c r="AC40" s="223"/>
      <c r="AD40" s="223"/>
      <c r="AE40" s="223"/>
      <c r="AF40" s="223"/>
      <c r="AG40" s="223"/>
      <c r="AH40" s="223"/>
      <c r="AI40" s="223"/>
      <c r="AJ40" s="223"/>
      <c r="AK40" s="223"/>
      <c r="AL40" s="223"/>
      <c r="AM40" s="223"/>
      <c r="AN40" s="223"/>
      <c r="AO40" s="223"/>
      <c r="AP40" s="223"/>
      <c r="AQ40" s="223"/>
      <c r="AR40" s="223"/>
      <c r="AS40" s="223"/>
      <c r="AT40" s="223"/>
    </row>
    <row r="41" spans="1:46" x14ac:dyDescent="0.25">
      <c r="A41" s="224">
        <v>39173</v>
      </c>
      <c r="B41" s="269">
        <v>80000</v>
      </c>
      <c r="C41" s="223">
        <v>0</v>
      </c>
      <c r="D41" s="223">
        <v>0</v>
      </c>
      <c r="E41" s="223">
        <f t="shared" si="0"/>
        <v>80000</v>
      </c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23"/>
      <c r="AD41" s="223"/>
      <c r="AE41" s="223"/>
      <c r="AF41" s="223"/>
      <c r="AG41" s="223"/>
      <c r="AH41" s="223"/>
      <c r="AI41" s="223"/>
      <c r="AJ41" s="223"/>
      <c r="AK41" s="223"/>
      <c r="AL41" s="223"/>
      <c r="AM41" s="223"/>
      <c r="AN41" s="223"/>
      <c r="AO41" s="223"/>
      <c r="AP41" s="223"/>
      <c r="AQ41" s="223"/>
      <c r="AR41" s="223"/>
      <c r="AS41" s="223"/>
      <c r="AT41" s="223"/>
    </row>
    <row r="42" spans="1:46" x14ac:dyDescent="0.25">
      <c r="A42" s="224">
        <v>39203</v>
      </c>
      <c r="B42" s="269">
        <v>435000</v>
      </c>
      <c r="C42" s="223">
        <v>0</v>
      </c>
      <c r="D42" s="223">
        <v>0</v>
      </c>
      <c r="E42" s="223">
        <f>SUM(B42:D42)</f>
        <v>435000</v>
      </c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23"/>
      <c r="AD42" s="223"/>
      <c r="AE42" s="223"/>
      <c r="AF42" s="223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</row>
    <row r="43" spans="1:46" x14ac:dyDescent="0.25">
      <c r="A43" s="224">
        <v>39234</v>
      </c>
      <c r="B43" s="269">
        <v>150000</v>
      </c>
      <c r="C43" s="223">
        <v>0</v>
      </c>
      <c r="D43" s="223">
        <v>40000</v>
      </c>
      <c r="E43" s="223">
        <f>SUM(B43:D43)</f>
        <v>190000</v>
      </c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</row>
    <row r="44" spans="1:46" x14ac:dyDescent="0.25">
      <c r="A44" s="224">
        <v>39264</v>
      </c>
      <c r="B44" s="269">
        <v>0</v>
      </c>
      <c r="C44" s="223">
        <v>30000</v>
      </c>
      <c r="D44" s="223">
        <v>90000</v>
      </c>
      <c r="E44" s="223">
        <f>SUM(B44:D44)</f>
        <v>120000</v>
      </c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</row>
    <row r="45" spans="1:46" x14ac:dyDescent="0.25">
      <c r="A45" s="224">
        <v>39295</v>
      </c>
      <c r="B45" s="269">
        <v>0</v>
      </c>
      <c r="C45" s="223">
        <v>50000</v>
      </c>
      <c r="D45" s="223">
        <v>145000</v>
      </c>
      <c r="E45" s="223">
        <f t="shared" si="0"/>
        <v>195000</v>
      </c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</row>
    <row r="46" spans="1:46" x14ac:dyDescent="0.25">
      <c r="A46" s="224">
        <v>39326</v>
      </c>
      <c r="B46" s="269">
        <v>0</v>
      </c>
      <c r="C46" s="223">
        <v>0</v>
      </c>
      <c r="D46" s="223">
        <v>0</v>
      </c>
      <c r="E46" s="223">
        <f t="shared" si="0"/>
        <v>0</v>
      </c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</row>
    <row r="47" spans="1:46" x14ac:dyDescent="0.25">
      <c r="A47" s="224">
        <v>39356</v>
      </c>
      <c r="B47" s="269">
        <v>0</v>
      </c>
      <c r="C47" s="223">
        <v>0</v>
      </c>
      <c r="D47" s="223">
        <v>0</v>
      </c>
      <c r="E47" s="223">
        <f t="shared" si="0"/>
        <v>0</v>
      </c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</row>
    <row r="48" spans="1:46" x14ac:dyDescent="0.25">
      <c r="A48" s="224">
        <v>39387</v>
      </c>
      <c r="B48" s="269">
        <v>0</v>
      </c>
      <c r="C48" s="223">
        <v>0</v>
      </c>
      <c r="D48" s="223">
        <v>95000</v>
      </c>
      <c r="E48" s="223">
        <f t="shared" si="0"/>
        <v>95000</v>
      </c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  <c r="AA48" s="223"/>
      <c r="AB48" s="223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</row>
    <row r="49" spans="1:46" x14ac:dyDescent="0.25">
      <c r="A49" s="224">
        <v>39417</v>
      </c>
      <c r="B49" s="269">
        <v>0</v>
      </c>
      <c r="C49" s="223">
        <v>0</v>
      </c>
      <c r="D49" s="223">
        <v>140000</v>
      </c>
      <c r="E49" s="223">
        <f t="shared" si="0"/>
        <v>140000</v>
      </c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/>
      <c r="AA49" s="223"/>
      <c r="AB49" s="223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</row>
    <row r="50" spans="1:46" x14ac:dyDescent="0.25">
      <c r="A50" s="224">
        <v>39448</v>
      </c>
      <c r="B50" s="269">
        <v>0</v>
      </c>
      <c r="C50" s="223">
        <v>0</v>
      </c>
      <c r="D50" s="223">
        <v>95000</v>
      </c>
      <c r="E50" s="223">
        <f t="shared" si="0"/>
        <v>95000</v>
      </c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/>
      <c r="AA50" s="223"/>
      <c r="AB50" s="223"/>
      <c r="AC50" s="223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</row>
    <row r="51" spans="1:46" x14ac:dyDescent="0.25">
      <c r="A51" s="224">
        <v>39479</v>
      </c>
      <c r="B51" s="269">
        <v>0</v>
      </c>
      <c r="C51" s="223">
        <v>0</v>
      </c>
      <c r="D51" s="223">
        <v>0</v>
      </c>
      <c r="E51" s="223">
        <f t="shared" si="0"/>
        <v>0</v>
      </c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223"/>
      <c r="AT51" s="223"/>
    </row>
    <row r="52" spans="1:46" x14ac:dyDescent="0.25">
      <c r="A52" s="224">
        <v>39508</v>
      </c>
      <c r="B52" s="269">
        <v>0</v>
      </c>
      <c r="C52" s="223">
        <v>0</v>
      </c>
      <c r="D52" s="223">
        <v>30000</v>
      </c>
      <c r="E52" s="223">
        <f t="shared" si="0"/>
        <v>30000</v>
      </c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/>
      <c r="AI52" s="223"/>
      <c r="AJ52" s="223"/>
      <c r="AK52" s="223"/>
      <c r="AL52" s="223"/>
      <c r="AM52" s="223"/>
      <c r="AN52" s="223"/>
      <c r="AO52" s="223"/>
      <c r="AP52" s="223"/>
      <c r="AQ52" s="223"/>
      <c r="AR52" s="223"/>
      <c r="AS52" s="223"/>
      <c r="AT52" s="223"/>
    </row>
    <row r="53" spans="1:46" x14ac:dyDescent="0.25">
      <c r="A53" s="224">
        <v>39539</v>
      </c>
      <c r="B53" s="175">
        <v>0</v>
      </c>
      <c r="C53" s="223">
        <v>0</v>
      </c>
      <c r="D53" s="223">
        <v>110000</v>
      </c>
      <c r="E53" s="223">
        <f t="shared" si="0"/>
        <v>110000</v>
      </c>
    </row>
    <row r="54" spans="1:46" x14ac:dyDescent="0.25">
      <c r="A54" s="224">
        <v>39569</v>
      </c>
      <c r="B54" s="175">
        <v>0</v>
      </c>
      <c r="C54" s="223">
        <v>0</v>
      </c>
      <c r="D54" s="223">
        <v>90000</v>
      </c>
      <c r="E54" s="223">
        <f t="shared" si="0"/>
        <v>90000</v>
      </c>
    </row>
    <row r="55" spans="1:46" x14ac:dyDescent="0.25">
      <c r="A55" s="224">
        <v>39600</v>
      </c>
      <c r="B55" s="175">
        <v>0</v>
      </c>
      <c r="C55" s="223">
        <v>0</v>
      </c>
      <c r="D55" s="223">
        <v>185000</v>
      </c>
      <c r="E55" s="223">
        <f t="shared" si="0"/>
        <v>185000</v>
      </c>
    </row>
    <row r="56" spans="1:46" x14ac:dyDescent="0.25">
      <c r="A56" s="224">
        <v>39630</v>
      </c>
      <c r="B56" s="175">
        <v>0</v>
      </c>
      <c r="C56" s="223">
        <v>0</v>
      </c>
      <c r="D56" s="223">
        <v>45000</v>
      </c>
      <c r="E56" s="223">
        <f t="shared" si="0"/>
        <v>45000</v>
      </c>
    </row>
    <row r="57" spans="1:46" x14ac:dyDescent="0.25">
      <c r="A57" s="224">
        <v>39661</v>
      </c>
      <c r="B57" s="175">
        <v>0</v>
      </c>
      <c r="C57" s="223">
        <v>0</v>
      </c>
      <c r="D57" s="223">
        <v>0</v>
      </c>
      <c r="E57" s="223">
        <f t="shared" si="0"/>
        <v>0</v>
      </c>
    </row>
    <row r="58" spans="1:46" x14ac:dyDescent="0.25">
      <c r="A58" s="224">
        <v>39692</v>
      </c>
      <c r="B58" s="175">
        <v>0</v>
      </c>
      <c r="C58" s="223">
        <v>0</v>
      </c>
      <c r="D58" s="223">
        <v>250000</v>
      </c>
      <c r="E58" s="223">
        <f t="shared" si="0"/>
        <v>250000</v>
      </c>
    </row>
    <row r="59" spans="1:46" x14ac:dyDescent="0.25">
      <c r="A59" s="224">
        <v>39722</v>
      </c>
      <c r="B59" s="175">
        <v>0</v>
      </c>
      <c r="C59" s="223">
        <v>0</v>
      </c>
      <c r="D59" s="223">
        <v>100000</v>
      </c>
      <c r="E59" s="223">
        <f t="shared" si="0"/>
        <v>100000</v>
      </c>
    </row>
    <row r="60" spans="1:46" x14ac:dyDescent="0.25">
      <c r="A60" s="224">
        <v>39753</v>
      </c>
      <c r="B60" s="175"/>
      <c r="C60" s="223">
        <v>0</v>
      </c>
      <c r="D60" s="223">
        <v>50000</v>
      </c>
      <c r="E60" s="223">
        <f t="shared" si="0"/>
        <v>50000</v>
      </c>
    </row>
    <row r="61" spans="1:46" x14ac:dyDescent="0.25">
      <c r="A61" s="224">
        <v>39783</v>
      </c>
      <c r="B61" s="175"/>
      <c r="C61" s="223">
        <v>0</v>
      </c>
      <c r="D61" s="223">
        <v>140000</v>
      </c>
      <c r="E61" s="223">
        <f t="shared" si="0"/>
        <v>140000</v>
      </c>
    </row>
    <row r="62" spans="1:46" x14ac:dyDescent="0.25">
      <c r="A62" s="224">
        <v>39814</v>
      </c>
      <c r="B62" s="175"/>
      <c r="C62" s="223">
        <v>0</v>
      </c>
      <c r="D62" s="223">
        <v>190000</v>
      </c>
      <c r="E62" s="223">
        <f t="shared" si="0"/>
        <v>190000</v>
      </c>
    </row>
    <row r="63" spans="1:46" x14ac:dyDescent="0.25">
      <c r="A63" s="224">
        <v>39845</v>
      </c>
      <c r="B63" s="175"/>
      <c r="C63" s="223">
        <v>0</v>
      </c>
      <c r="D63" s="223">
        <v>0</v>
      </c>
      <c r="E63" s="223">
        <f t="shared" si="0"/>
        <v>0</v>
      </c>
    </row>
    <row r="64" spans="1:46" x14ac:dyDescent="0.25">
      <c r="A64" s="224">
        <v>39873</v>
      </c>
      <c r="B64" s="175"/>
      <c r="C64" s="223">
        <v>0</v>
      </c>
      <c r="D64" s="223">
        <v>0</v>
      </c>
      <c r="E64" s="223">
        <f t="shared" si="0"/>
        <v>0</v>
      </c>
    </row>
    <row r="65" spans="1:5" x14ac:dyDescent="0.25">
      <c r="A65" s="224">
        <v>39904</v>
      </c>
      <c r="B65" s="175"/>
      <c r="C65" s="223">
        <v>0</v>
      </c>
      <c r="D65" s="223">
        <v>45000</v>
      </c>
      <c r="E65" s="223">
        <f t="shared" si="0"/>
        <v>45000</v>
      </c>
    </row>
    <row r="66" spans="1:5" x14ac:dyDescent="0.25">
      <c r="A66" s="224">
        <v>39934</v>
      </c>
      <c r="B66" s="175"/>
      <c r="C66" s="223">
        <v>0</v>
      </c>
      <c r="D66" s="223">
        <v>0</v>
      </c>
      <c r="E66" s="223">
        <f t="shared" si="0"/>
        <v>0</v>
      </c>
    </row>
    <row r="67" spans="1:5" x14ac:dyDescent="0.25">
      <c r="A67" s="224">
        <v>39965</v>
      </c>
      <c r="B67" s="175"/>
      <c r="C67" s="223">
        <v>0</v>
      </c>
      <c r="D67" s="223">
        <v>160000</v>
      </c>
      <c r="E67" s="223">
        <f t="shared" si="0"/>
        <v>160000</v>
      </c>
    </row>
    <row r="68" spans="1:5" x14ac:dyDescent="0.25">
      <c r="A68" s="224">
        <v>39995</v>
      </c>
      <c r="B68" s="175"/>
      <c r="C68" s="223">
        <v>0</v>
      </c>
      <c r="D68" s="223">
        <v>100000</v>
      </c>
      <c r="E68" s="223">
        <f t="shared" si="0"/>
        <v>100000</v>
      </c>
    </row>
    <row r="69" spans="1:5" x14ac:dyDescent="0.25">
      <c r="A69" s="224">
        <v>40026</v>
      </c>
      <c r="B69" s="175"/>
      <c r="C69" s="223">
        <v>0</v>
      </c>
      <c r="D69" s="223">
        <v>145000</v>
      </c>
      <c r="E69" s="223">
        <f t="shared" si="0"/>
        <v>145000</v>
      </c>
    </row>
    <row r="70" spans="1:5" x14ac:dyDescent="0.25">
      <c r="A70" s="224">
        <v>40057</v>
      </c>
      <c r="B70" s="175"/>
      <c r="C70" s="223">
        <v>0</v>
      </c>
      <c r="D70" s="223">
        <v>115000</v>
      </c>
      <c r="E70" s="223">
        <f t="shared" si="0"/>
        <v>115000</v>
      </c>
    </row>
    <row r="71" spans="1:5" x14ac:dyDescent="0.25">
      <c r="A71" s="224">
        <v>40087</v>
      </c>
      <c r="B71" s="175"/>
      <c r="C71" s="223">
        <v>0</v>
      </c>
      <c r="D71" s="223">
        <v>75000</v>
      </c>
      <c r="E71" s="223">
        <f t="shared" si="0"/>
        <v>75000</v>
      </c>
    </row>
    <row r="72" spans="1:5" x14ac:dyDescent="0.25">
      <c r="A72" s="224">
        <v>40118</v>
      </c>
      <c r="B72" s="175"/>
      <c r="C72" s="223">
        <v>0</v>
      </c>
      <c r="D72" s="223">
        <v>105000</v>
      </c>
      <c r="E72" s="223">
        <f t="shared" si="0"/>
        <v>105000</v>
      </c>
    </row>
    <row r="73" spans="1:5" x14ac:dyDescent="0.25">
      <c r="A73" s="224">
        <v>40148</v>
      </c>
      <c r="B73" s="175"/>
      <c r="C73" s="223">
        <v>0</v>
      </c>
      <c r="D73" s="223">
        <v>135000</v>
      </c>
      <c r="E73" s="223">
        <f t="shared" si="0"/>
        <v>135000</v>
      </c>
    </row>
    <row r="74" spans="1:5" x14ac:dyDescent="0.25">
      <c r="A74" s="224">
        <v>40179</v>
      </c>
      <c r="B74" s="175"/>
      <c r="C74" s="223"/>
      <c r="D74" s="223">
        <v>225000</v>
      </c>
      <c r="E74" s="223">
        <f t="shared" ref="E74:E97" si="1">SUM(B74:D74)</f>
        <v>225000</v>
      </c>
    </row>
    <row r="75" spans="1:5" x14ac:dyDescent="0.25">
      <c r="A75" s="224">
        <v>40238</v>
      </c>
      <c r="B75" s="175"/>
      <c r="C75" s="223"/>
      <c r="D75" s="223">
        <v>1185000</v>
      </c>
      <c r="E75" s="223">
        <f t="shared" si="1"/>
        <v>1185000</v>
      </c>
    </row>
    <row r="76" spans="1:5" x14ac:dyDescent="0.25">
      <c r="A76" s="224">
        <v>40269</v>
      </c>
      <c r="B76" s="175"/>
      <c r="C76" s="223"/>
      <c r="D76" s="223">
        <v>90000</v>
      </c>
      <c r="E76" s="223">
        <f t="shared" si="1"/>
        <v>90000</v>
      </c>
    </row>
    <row r="77" spans="1:5" x14ac:dyDescent="0.25">
      <c r="A77" s="224">
        <v>40330</v>
      </c>
      <c r="B77" s="175"/>
      <c r="C77" s="223"/>
      <c r="D77" s="223">
        <v>220000</v>
      </c>
      <c r="E77" s="223">
        <f t="shared" si="1"/>
        <v>220000</v>
      </c>
    </row>
    <row r="78" spans="1:5" x14ac:dyDescent="0.25">
      <c r="A78" s="224">
        <v>40360</v>
      </c>
      <c r="B78" s="175"/>
      <c r="C78" s="223"/>
      <c r="D78" s="223">
        <v>60000</v>
      </c>
      <c r="E78" s="223">
        <f t="shared" si="1"/>
        <v>60000</v>
      </c>
    </row>
    <row r="79" spans="1:5" x14ac:dyDescent="0.25">
      <c r="A79" s="224">
        <v>40391</v>
      </c>
      <c r="B79" s="175"/>
      <c r="C79" s="223"/>
      <c r="D79" s="223">
        <v>100000</v>
      </c>
      <c r="E79" s="223">
        <f t="shared" si="1"/>
        <v>100000</v>
      </c>
    </row>
    <row r="80" spans="1:5" x14ac:dyDescent="0.25">
      <c r="A80" s="224">
        <v>40452</v>
      </c>
      <c r="B80" s="175"/>
      <c r="C80" s="223"/>
      <c r="D80" s="223">
        <v>185000</v>
      </c>
      <c r="E80" s="223">
        <f t="shared" si="1"/>
        <v>185000</v>
      </c>
    </row>
    <row r="81" spans="1:12" x14ac:dyDescent="0.25">
      <c r="A81" s="224">
        <v>40483</v>
      </c>
      <c r="B81" s="175"/>
      <c r="C81" s="223"/>
      <c r="D81" s="223">
        <v>305000</v>
      </c>
      <c r="E81" s="223">
        <f t="shared" si="1"/>
        <v>305000</v>
      </c>
    </row>
    <row r="82" spans="1:12" x14ac:dyDescent="0.25">
      <c r="A82" s="224">
        <v>40513</v>
      </c>
      <c r="B82" s="175"/>
      <c r="C82" s="223"/>
      <c r="D82" s="223">
        <v>120000</v>
      </c>
      <c r="E82" s="223">
        <f t="shared" si="1"/>
        <v>120000</v>
      </c>
    </row>
    <row r="83" spans="1:12" x14ac:dyDescent="0.25">
      <c r="A83" s="224">
        <v>40544</v>
      </c>
      <c r="B83" s="175"/>
      <c r="C83" s="223"/>
      <c r="D83" s="223">
        <v>100000</v>
      </c>
      <c r="E83" s="223">
        <f t="shared" si="1"/>
        <v>100000</v>
      </c>
    </row>
    <row r="84" spans="1:12" x14ac:dyDescent="0.25">
      <c r="A84" s="224">
        <v>40575</v>
      </c>
      <c r="B84" s="175"/>
      <c r="C84" s="223">
        <v>25000</v>
      </c>
      <c r="D84" s="223"/>
      <c r="E84" s="223">
        <f t="shared" si="1"/>
        <v>25000</v>
      </c>
    </row>
    <row r="85" spans="1:12" x14ac:dyDescent="0.25">
      <c r="A85" s="224">
        <v>40603</v>
      </c>
      <c r="B85" s="175"/>
      <c r="C85" s="223">
        <v>165000</v>
      </c>
      <c r="D85" s="223"/>
      <c r="E85" s="223">
        <f t="shared" si="1"/>
        <v>165000</v>
      </c>
    </row>
    <row r="86" spans="1:12" x14ac:dyDescent="0.25">
      <c r="A86" s="224">
        <v>40695</v>
      </c>
      <c r="B86" s="175"/>
      <c r="C86" s="223">
        <v>120000</v>
      </c>
      <c r="D86" s="223"/>
      <c r="E86" s="223">
        <f t="shared" si="1"/>
        <v>120000</v>
      </c>
    </row>
    <row r="87" spans="1:12" x14ac:dyDescent="0.25">
      <c r="A87" s="224">
        <v>40725</v>
      </c>
      <c r="B87" s="175"/>
      <c r="C87" s="223">
        <v>75000</v>
      </c>
      <c r="D87" s="223"/>
      <c r="E87" s="223">
        <f t="shared" si="1"/>
        <v>75000</v>
      </c>
    </row>
    <row r="88" spans="1:12" x14ac:dyDescent="0.25">
      <c r="A88" s="224">
        <v>40817</v>
      </c>
      <c r="B88" s="175"/>
      <c r="C88" s="223">
        <v>95000</v>
      </c>
      <c r="D88" s="223"/>
      <c r="E88" s="223">
        <f t="shared" si="1"/>
        <v>95000</v>
      </c>
    </row>
    <row r="89" spans="1:12" x14ac:dyDescent="0.25">
      <c r="A89" s="224">
        <v>40878</v>
      </c>
      <c r="B89" s="175"/>
      <c r="C89" s="223">
        <v>120000</v>
      </c>
      <c r="D89" s="223"/>
      <c r="E89" s="223">
        <f t="shared" si="1"/>
        <v>120000</v>
      </c>
    </row>
    <row r="90" spans="1:12" x14ac:dyDescent="0.25">
      <c r="A90" s="224">
        <v>40969</v>
      </c>
      <c r="B90" s="175"/>
      <c r="C90" s="223">
        <v>65000</v>
      </c>
      <c r="D90" s="223"/>
      <c r="E90" s="223">
        <f t="shared" si="1"/>
        <v>65000</v>
      </c>
    </row>
    <row r="91" spans="1:12" x14ac:dyDescent="0.25">
      <c r="A91" s="224">
        <v>41061</v>
      </c>
      <c r="B91" s="175"/>
      <c r="C91" s="223">
        <v>145000</v>
      </c>
      <c r="D91" s="223"/>
      <c r="E91" s="223">
        <f t="shared" si="1"/>
        <v>145000</v>
      </c>
    </row>
    <row r="92" spans="1:12" x14ac:dyDescent="0.25">
      <c r="A92" s="224">
        <v>41244</v>
      </c>
      <c r="B92" s="175"/>
      <c r="C92" s="223">
        <v>155000</v>
      </c>
      <c r="D92" s="223"/>
      <c r="E92" s="223">
        <f t="shared" si="1"/>
        <v>155000</v>
      </c>
    </row>
    <row r="93" spans="1:12" x14ac:dyDescent="0.25">
      <c r="A93" s="224">
        <v>41275</v>
      </c>
      <c r="B93" s="175"/>
      <c r="C93" s="223">
        <v>100000</v>
      </c>
      <c r="D93" s="223"/>
      <c r="E93" s="223">
        <f t="shared" si="1"/>
        <v>100000</v>
      </c>
    </row>
    <row r="94" spans="1:12" x14ac:dyDescent="0.25">
      <c r="A94" s="224">
        <v>41334</v>
      </c>
      <c r="B94" s="175"/>
      <c r="C94" s="223">
        <v>100000</v>
      </c>
      <c r="D94" s="223"/>
      <c r="E94" s="223">
        <f t="shared" si="1"/>
        <v>100000</v>
      </c>
      <c r="L94" s="3">
        <v>0</v>
      </c>
    </row>
    <row r="95" spans="1:12" x14ac:dyDescent="0.25">
      <c r="A95" s="224">
        <v>41365</v>
      </c>
      <c r="B95" s="175"/>
      <c r="C95" s="223">
        <v>75000</v>
      </c>
      <c r="D95" s="223">
        <v>0</v>
      </c>
      <c r="E95" s="223">
        <f t="shared" si="1"/>
        <v>75000</v>
      </c>
    </row>
    <row r="96" spans="1:12" x14ac:dyDescent="0.25">
      <c r="A96" s="224">
        <v>41426</v>
      </c>
      <c r="B96" s="175"/>
      <c r="C96" s="223">
        <v>265000</v>
      </c>
      <c r="D96" s="223">
        <v>0</v>
      </c>
      <c r="E96" s="223">
        <f t="shared" si="1"/>
        <v>265000</v>
      </c>
    </row>
    <row r="97" spans="1:7" x14ac:dyDescent="0.25">
      <c r="A97" s="224">
        <v>41609</v>
      </c>
      <c r="B97" s="175"/>
      <c r="C97" s="223">
        <v>1460000</v>
      </c>
      <c r="D97" s="223">
        <v>3220000</v>
      </c>
      <c r="E97" s="223">
        <f t="shared" si="1"/>
        <v>4680000</v>
      </c>
    </row>
    <row r="98" spans="1:7" ht="6" customHeight="1" x14ac:dyDescent="0.25">
      <c r="A98" s="224"/>
      <c r="B98" s="175"/>
      <c r="C98" s="223"/>
      <c r="D98" s="223"/>
      <c r="E98" s="223"/>
    </row>
    <row r="99" spans="1:7" x14ac:dyDescent="0.25">
      <c r="A99" s="3" t="s">
        <v>9</v>
      </c>
      <c r="B99" s="175">
        <f>SUM(B10:B80)</f>
        <v>6610000</v>
      </c>
      <c r="C99" s="223">
        <f>SUM(C10:C98)</f>
        <v>3070000</v>
      </c>
      <c r="D99" s="223">
        <f>SUM(D10:D98)</f>
        <v>8555000</v>
      </c>
      <c r="E99" s="223">
        <f>SUM(E10:E98)</f>
        <v>18235000</v>
      </c>
    </row>
    <row r="100" spans="1:7" x14ac:dyDescent="0.25">
      <c r="B100" s="175"/>
      <c r="C100" s="223"/>
      <c r="D100" s="223"/>
      <c r="E100" s="223"/>
    </row>
    <row r="101" spans="1:7" x14ac:dyDescent="0.25">
      <c r="A101" s="3" t="s">
        <v>10</v>
      </c>
      <c r="B101" s="164">
        <f>B6-B99</f>
        <v>0</v>
      </c>
      <c r="C101" s="223">
        <f>C6-C99</f>
        <v>0</v>
      </c>
      <c r="D101" s="223">
        <f>D6-D99</f>
        <v>0</v>
      </c>
      <c r="E101" s="223">
        <f>E6-E99</f>
        <v>0</v>
      </c>
      <c r="F101" s="173"/>
      <c r="G101" s="173"/>
    </row>
    <row r="102" spans="1:7" x14ac:dyDescent="0.25">
      <c r="B102" s="175"/>
      <c r="C102" s="164"/>
      <c r="D102" s="164"/>
      <c r="E102" s="269"/>
    </row>
    <row r="103" spans="1:7" x14ac:dyDescent="0.25">
      <c r="B103" s="175"/>
      <c r="C103" s="175"/>
      <c r="D103" s="175"/>
      <c r="E103" s="175"/>
    </row>
    <row r="104" spans="1:7" x14ac:dyDescent="0.25">
      <c r="B104" s="175"/>
      <c r="C104" s="175"/>
      <c r="D104" s="175"/>
      <c r="E104" s="175"/>
    </row>
    <row r="105" spans="1:7" x14ac:dyDescent="0.25">
      <c r="B105" s="175"/>
      <c r="C105" s="175"/>
      <c r="D105" s="175"/>
      <c r="E105" s="175"/>
    </row>
    <row r="109" spans="1:7" x14ac:dyDescent="0.25">
      <c r="C109" s="233"/>
    </row>
    <row r="110" spans="1:7" x14ac:dyDescent="0.25">
      <c r="C110" s="233"/>
    </row>
  </sheetData>
  <phoneticPr fontId="0" type="noConversion"/>
  <pageMargins left="0.5" right="0.5" top="1" bottom="1" header="0.5" footer="0.5"/>
  <pageSetup scale="71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BB97"/>
  <sheetViews>
    <sheetView zoomScaleNormal="100" workbookViewId="0">
      <pane xSplit="7" ySplit="4" topLeftCell="H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7" width="20.28515625" style="3" hidden="1" customWidth="1"/>
    <col min="8" max="13" width="20.28515625" style="3" customWidth="1"/>
    <col min="14" max="16384" width="9" style="3"/>
  </cols>
  <sheetData>
    <row r="1" spans="1:54" x14ac:dyDescent="0.25">
      <c r="A1" s="3" t="s">
        <v>392</v>
      </c>
      <c r="B1" s="194" t="s">
        <v>520</v>
      </c>
      <c r="C1" s="23" t="s">
        <v>520</v>
      </c>
      <c r="D1" s="23" t="s">
        <v>520</v>
      </c>
      <c r="E1" s="23" t="s">
        <v>520</v>
      </c>
      <c r="F1" s="23" t="s">
        <v>520</v>
      </c>
      <c r="G1" s="23" t="s">
        <v>520</v>
      </c>
      <c r="H1" s="23" t="s">
        <v>520</v>
      </c>
      <c r="I1" s="23" t="s">
        <v>520</v>
      </c>
      <c r="J1" s="23" t="s">
        <v>520</v>
      </c>
      <c r="K1" s="23" t="s">
        <v>520</v>
      </c>
      <c r="L1" s="23" t="s">
        <v>520</v>
      </c>
    </row>
    <row r="2" spans="1:54" x14ac:dyDescent="0.25">
      <c r="A2" s="4" t="s">
        <v>385</v>
      </c>
      <c r="B2" s="235">
        <v>38687</v>
      </c>
      <c r="C2" s="22">
        <v>39052</v>
      </c>
      <c r="D2" s="22">
        <v>39417</v>
      </c>
      <c r="E2" s="22">
        <v>39783</v>
      </c>
      <c r="F2" s="22">
        <v>40148</v>
      </c>
      <c r="G2" s="22">
        <v>40513</v>
      </c>
      <c r="H2" s="22">
        <v>43800</v>
      </c>
      <c r="I2" s="22">
        <v>45992</v>
      </c>
      <c r="J2" s="22">
        <v>49461</v>
      </c>
      <c r="K2" s="22">
        <v>49644</v>
      </c>
      <c r="L2" s="22">
        <v>49279</v>
      </c>
      <c r="M2" s="251"/>
    </row>
    <row r="3" spans="1:54" x14ac:dyDescent="0.25">
      <c r="A3" s="4" t="s">
        <v>386</v>
      </c>
      <c r="B3" s="237">
        <v>2.1499999999999998E-2</v>
      </c>
      <c r="C3" s="25">
        <v>2.7E-2</v>
      </c>
      <c r="D3" s="25">
        <v>3.2500000000000001E-2</v>
      </c>
      <c r="E3" s="25">
        <v>3.6499999999999998E-2</v>
      </c>
      <c r="F3" s="25">
        <v>0.04</v>
      </c>
      <c r="G3" s="25">
        <v>4.2999999999999997E-2</v>
      </c>
      <c r="H3" s="25">
        <v>0.05</v>
      </c>
      <c r="I3" s="25">
        <v>5.1999999999999998E-2</v>
      </c>
      <c r="J3" s="25">
        <v>5.2999999999999999E-2</v>
      </c>
      <c r="K3" s="25">
        <v>5.2999999999999999E-2</v>
      </c>
      <c r="L3" s="25">
        <v>5.7000000000000002E-2</v>
      </c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9"/>
      <c r="AT3" s="259"/>
      <c r="AU3" s="259"/>
      <c r="AV3" s="259"/>
    </row>
    <row r="4" spans="1:54" x14ac:dyDescent="0.25">
      <c r="A4" s="179" t="s">
        <v>334</v>
      </c>
      <c r="B4" s="260" t="s">
        <v>521</v>
      </c>
      <c r="C4" s="260" t="s">
        <v>522</v>
      </c>
      <c r="D4" s="260" t="s">
        <v>523</v>
      </c>
      <c r="E4" s="260" t="s">
        <v>524</v>
      </c>
      <c r="F4" s="260" t="s">
        <v>525</v>
      </c>
      <c r="G4" s="260" t="s">
        <v>526</v>
      </c>
      <c r="H4" s="260" t="s">
        <v>527</v>
      </c>
      <c r="I4" s="260" t="s">
        <v>529</v>
      </c>
      <c r="J4" s="260" t="s">
        <v>528</v>
      </c>
      <c r="K4" s="260" t="s">
        <v>530</v>
      </c>
      <c r="L4" s="260" t="s">
        <v>531</v>
      </c>
      <c r="M4" s="262" t="s">
        <v>5</v>
      </c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</row>
    <row r="5" spans="1:54" x14ac:dyDescent="0.25">
      <c r="A5" s="267"/>
    </row>
    <row r="6" spans="1:54" x14ac:dyDescent="0.25">
      <c r="A6" s="4" t="s">
        <v>461</v>
      </c>
      <c r="B6" s="269">
        <v>80000</v>
      </c>
      <c r="C6" s="269">
        <v>200000</v>
      </c>
      <c r="D6" s="269">
        <v>200000</v>
      </c>
      <c r="E6" s="269">
        <v>215000</v>
      </c>
      <c r="F6" s="269">
        <v>230000</v>
      </c>
      <c r="G6" s="269">
        <v>245000</v>
      </c>
      <c r="H6" s="223">
        <v>1870000</v>
      </c>
      <c r="I6" s="223">
        <v>1910000</v>
      </c>
      <c r="J6" s="223">
        <v>3000000</v>
      </c>
      <c r="K6" s="223">
        <v>2050000</v>
      </c>
      <c r="L6" s="223">
        <v>5000000</v>
      </c>
      <c r="M6" s="223">
        <f>SUM(B6:L6)</f>
        <v>15000000</v>
      </c>
      <c r="N6" s="175"/>
    </row>
    <row r="7" spans="1:54" x14ac:dyDescent="0.25">
      <c r="A7" s="4"/>
      <c r="B7" s="175"/>
      <c r="C7" s="269"/>
      <c r="D7" s="175"/>
      <c r="E7" s="269"/>
      <c r="F7" s="269"/>
      <c r="G7" s="175"/>
      <c r="H7" s="223"/>
      <c r="I7" s="223"/>
      <c r="J7" s="223"/>
      <c r="K7" s="223"/>
      <c r="L7" s="223"/>
      <c r="M7" s="223"/>
      <c r="N7" s="175"/>
    </row>
    <row r="8" spans="1:54" x14ac:dyDescent="0.25">
      <c r="A8" s="4" t="s">
        <v>78</v>
      </c>
      <c r="B8" s="175"/>
      <c r="C8" s="269"/>
      <c r="D8" s="175"/>
      <c r="E8" s="269"/>
      <c r="F8" s="269"/>
      <c r="G8" s="175"/>
      <c r="H8" s="223"/>
      <c r="I8" s="223"/>
      <c r="J8" s="223"/>
      <c r="K8" s="223"/>
      <c r="L8" s="223"/>
      <c r="M8" s="223"/>
      <c r="N8" s="175"/>
    </row>
    <row r="9" spans="1:54" x14ac:dyDescent="0.25">
      <c r="A9" s="5"/>
      <c r="B9" s="175"/>
      <c r="C9" s="269"/>
      <c r="D9" s="175"/>
      <c r="E9" s="269"/>
      <c r="F9" s="269"/>
      <c r="G9" s="175"/>
      <c r="H9" s="223"/>
      <c r="I9" s="223"/>
      <c r="J9" s="223"/>
      <c r="K9" s="223"/>
      <c r="L9" s="223"/>
      <c r="M9" s="223"/>
      <c r="N9" s="175"/>
    </row>
    <row r="10" spans="1:54" x14ac:dyDescent="0.25">
      <c r="A10" s="5">
        <v>38412</v>
      </c>
      <c r="B10" s="269">
        <v>5000</v>
      </c>
      <c r="C10" s="269">
        <v>10000</v>
      </c>
      <c r="D10" s="269">
        <v>10000</v>
      </c>
      <c r="E10" s="269">
        <v>15000</v>
      </c>
      <c r="F10" s="269">
        <v>15000</v>
      </c>
      <c r="G10" s="269">
        <v>20000</v>
      </c>
      <c r="H10" s="223">
        <v>120000</v>
      </c>
      <c r="I10" s="223">
        <v>125000</v>
      </c>
      <c r="J10" s="223">
        <v>195000</v>
      </c>
      <c r="K10" s="223">
        <v>135000</v>
      </c>
      <c r="L10" s="223">
        <f>310000</f>
        <v>310000</v>
      </c>
      <c r="M10" s="223">
        <f t="shared" ref="M10:M73" si="0">SUM(B10:L10)</f>
        <v>960000</v>
      </c>
      <c r="N10" s="269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</row>
    <row r="11" spans="1:54" x14ac:dyDescent="0.25">
      <c r="A11" s="5">
        <v>38473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23">
        <v>0</v>
      </c>
      <c r="I11" s="223">
        <v>0</v>
      </c>
      <c r="J11" s="223">
        <v>0</v>
      </c>
      <c r="K11" s="223">
        <v>0</v>
      </c>
      <c r="L11" s="223">
        <v>80000</v>
      </c>
      <c r="M11" s="223">
        <f t="shared" si="0"/>
        <v>80000</v>
      </c>
      <c r="N11" s="269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</row>
    <row r="12" spans="1:54" x14ac:dyDescent="0.25">
      <c r="A12" s="5">
        <v>38504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0</v>
      </c>
      <c r="H12" s="223">
        <v>5000</v>
      </c>
      <c r="I12" s="223">
        <v>5000</v>
      </c>
      <c r="J12" s="223">
        <v>10000</v>
      </c>
      <c r="K12" s="223">
        <v>10000</v>
      </c>
      <c r="L12" s="223">
        <v>0</v>
      </c>
      <c r="M12" s="223">
        <f t="shared" si="0"/>
        <v>30000</v>
      </c>
      <c r="N12" s="269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</row>
    <row r="13" spans="1:54" x14ac:dyDescent="0.25">
      <c r="A13" s="5">
        <v>38596</v>
      </c>
      <c r="B13" s="269">
        <v>0</v>
      </c>
      <c r="C13" s="269">
        <v>0</v>
      </c>
      <c r="D13" s="269">
        <v>0</v>
      </c>
      <c r="E13" s="269">
        <v>0</v>
      </c>
      <c r="F13" s="269">
        <v>5000</v>
      </c>
      <c r="G13" s="269">
        <v>5000</v>
      </c>
      <c r="H13" s="223">
        <v>15000</v>
      </c>
      <c r="I13" s="223">
        <v>15000</v>
      </c>
      <c r="J13" s="223">
        <v>25000</v>
      </c>
      <c r="K13" s="223">
        <v>20000</v>
      </c>
      <c r="L13" s="223">
        <v>40000</v>
      </c>
      <c r="M13" s="223">
        <f t="shared" si="0"/>
        <v>125000</v>
      </c>
      <c r="N13" s="269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</row>
    <row r="14" spans="1:54" x14ac:dyDescent="0.25">
      <c r="A14" s="5">
        <v>38626</v>
      </c>
      <c r="B14" s="269">
        <v>5000</v>
      </c>
      <c r="C14" s="269">
        <v>5000</v>
      </c>
      <c r="D14" s="269">
        <v>5000</v>
      </c>
      <c r="E14" s="269">
        <v>5000</v>
      </c>
      <c r="F14" s="269">
        <v>5000</v>
      </c>
      <c r="G14" s="269">
        <v>5000</v>
      </c>
      <c r="H14" s="223">
        <v>60000</v>
      </c>
      <c r="I14" s="223">
        <v>60000</v>
      </c>
      <c r="J14" s="223">
        <v>95000</v>
      </c>
      <c r="K14" s="223">
        <v>65000</v>
      </c>
      <c r="L14" s="223">
        <v>165000</v>
      </c>
      <c r="M14" s="223">
        <f t="shared" si="0"/>
        <v>475000</v>
      </c>
      <c r="N14" s="269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</row>
    <row r="15" spans="1:54" x14ac:dyDescent="0.25">
      <c r="A15" s="5">
        <v>38657</v>
      </c>
      <c r="B15" s="269">
        <v>0</v>
      </c>
      <c r="C15" s="269">
        <v>0</v>
      </c>
      <c r="D15" s="269">
        <v>0</v>
      </c>
      <c r="E15" s="269">
        <v>0</v>
      </c>
      <c r="F15" s="269">
        <v>0</v>
      </c>
      <c r="G15" s="269">
        <v>5000</v>
      </c>
      <c r="H15" s="223">
        <v>30000</v>
      </c>
      <c r="I15" s="223">
        <v>30000</v>
      </c>
      <c r="J15" s="223">
        <v>45000</v>
      </c>
      <c r="K15" s="223">
        <v>30000</v>
      </c>
      <c r="L15" s="223">
        <v>40000</v>
      </c>
      <c r="M15" s="223">
        <f t="shared" si="0"/>
        <v>180000</v>
      </c>
      <c r="N15" s="269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</row>
    <row r="16" spans="1:54" x14ac:dyDescent="0.25">
      <c r="A16" s="5">
        <v>38687</v>
      </c>
      <c r="B16" s="269">
        <v>70000</v>
      </c>
      <c r="C16" s="269">
        <v>0</v>
      </c>
      <c r="D16" s="269">
        <v>5000</v>
      </c>
      <c r="E16" s="269">
        <v>5000</v>
      </c>
      <c r="F16" s="269">
        <v>5000</v>
      </c>
      <c r="G16" s="269">
        <v>5000</v>
      </c>
      <c r="H16" s="223">
        <v>25000</v>
      </c>
      <c r="I16" s="223">
        <v>25000</v>
      </c>
      <c r="J16" s="223">
        <v>40000</v>
      </c>
      <c r="K16" s="223">
        <v>30000</v>
      </c>
      <c r="L16" s="223">
        <v>70000</v>
      </c>
      <c r="M16" s="223">
        <f t="shared" si="0"/>
        <v>280000</v>
      </c>
      <c r="N16" s="269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</row>
    <row r="17" spans="1:54" x14ac:dyDescent="0.25">
      <c r="A17" s="5">
        <v>38718</v>
      </c>
      <c r="B17" s="269">
        <v>0</v>
      </c>
      <c r="C17" s="269">
        <v>0</v>
      </c>
      <c r="D17" s="269">
        <v>0</v>
      </c>
      <c r="E17" s="269">
        <v>0</v>
      </c>
      <c r="F17" s="269">
        <v>0</v>
      </c>
      <c r="G17" s="269">
        <v>0</v>
      </c>
      <c r="H17" s="223">
        <v>20000</v>
      </c>
      <c r="I17" s="223">
        <v>25000</v>
      </c>
      <c r="J17" s="223">
        <v>35000</v>
      </c>
      <c r="K17" s="223">
        <v>25000</v>
      </c>
      <c r="L17" s="223">
        <v>35000</v>
      </c>
      <c r="M17" s="223">
        <f t="shared" si="0"/>
        <v>140000</v>
      </c>
      <c r="N17" s="269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</row>
    <row r="18" spans="1:54" x14ac:dyDescent="0.25">
      <c r="A18" s="5">
        <v>38838</v>
      </c>
      <c r="B18" s="269">
        <v>0</v>
      </c>
      <c r="C18" s="269">
        <v>5000</v>
      </c>
      <c r="D18" s="269">
        <v>5000</v>
      </c>
      <c r="E18" s="269">
        <v>5000</v>
      </c>
      <c r="F18" s="269">
        <v>5000</v>
      </c>
      <c r="G18" s="269">
        <v>5000</v>
      </c>
      <c r="H18" s="223">
        <v>35000</v>
      </c>
      <c r="I18" s="223">
        <v>35000</v>
      </c>
      <c r="J18" s="223">
        <v>60000</v>
      </c>
      <c r="K18" s="223">
        <v>40000</v>
      </c>
      <c r="L18" s="223">
        <v>0</v>
      </c>
      <c r="M18" s="223">
        <f t="shared" si="0"/>
        <v>195000</v>
      </c>
      <c r="N18" s="269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</row>
    <row r="19" spans="1:54" x14ac:dyDescent="0.25">
      <c r="A19" s="5">
        <v>38869</v>
      </c>
      <c r="B19" s="269">
        <v>0</v>
      </c>
      <c r="C19" s="269">
        <v>5000</v>
      </c>
      <c r="D19" s="269">
        <v>5000</v>
      </c>
      <c r="E19" s="269">
        <v>5000</v>
      </c>
      <c r="F19" s="269">
        <v>5000</v>
      </c>
      <c r="G19" s="269">
        <v>5000</v>
      </c>
      <c r="H19" s="223">
        <v>60000</v>
      </c>
      <c r="I19" s="223">
        <v>65000</v>
      </c>
      <c r="J19" s="223">
        <v>100000</v>
      </c>
      <c r="K19" s="223">
        <v>65000</v>
      </c>
      <c r="L19" s="223">
        <v>0</v>
      </c>
      <c r="M19" s="223">
        <f t="shared" si="0"/>
        <v>315000</v>
      </c>
      <c r="N19" s="269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</row>
    <row r="20" spans="1:54" x14ac:dyDescent="0.25">
      <c r="A20" s="5">
        <v>38930</v>
      </c>
      <c r="B20" s="269">
        <v>0</v>
      </c>
      <c r="C20" s="269">
        <v>0</v>
      </c>
      <c r="D20" s="269">
        <v>0</v>
      </c>
      <c r="E20" s="269">
        <v>0</v>
      </c>
      <c r="F20" s="269">
        <v>0</v>
      </c>
      <c r="G20" s="269">
        <v>0</v>
      </c>
      <c r="H20" s="223">
        <v>5000</v>
      </c>
      <c r="I20" s="223">
        <v>5000</v>
      </c>
      <c r="J20" s="223">
        <v>10000</v>
      </c>
      <c r="K20" s="223">
        <v>5000</v>
      </c>
      <c r="L20" s="223">
        <v>60000</v>
      </c>
      <c r="M20" s="223">
        <f t="shared" si="0"/>
        <v>85000</v>
      </c>
      <c r="N20" s="269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</row>
    <row r="21" spans="1:54" x14ac:dyDescent="0.25">
      <c r="A21" s="5">
        <v>38961</v>
      </c>
      <c r="B21" s="269">
        <v>0</v>
      </c>
      <c r="C21" s="269">
        <v>0</v>
      </c>
      <c r="D21" s="269">
        <v>0</v>
      </c>
      <c r="E21" s="269">
        <v>0</v>
      </c>
      <c r="F21" s="269">
        <v>5000</v>
      </c>
      <c r="G21" s="269">
        <v>5000</v>
      </c>
      <c r="H21" s="223">
        <v>30000</v>
      </c>
      <c r="I21" s="223">
        <v>30000</v>
      </c>
      <c r="J21" s="223">
        <v>45000</v>
      </c>
      <c r="K21" s="223">
        <v>30000</v>
      </c>
      <c r="L21" s="223">
        <v>35000</v>
      </c>
      <c r="M21" s="223">
        <f t="shared" si="0"/>
        <v>180000</v>
      </c>
      <c r="N21" s="269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</row>
    <row r="22" spans="1:54" x14ac:dyDescent="0.25">
      <c r="A22" s="5">
        <v>38991</v>
      </c>
      <c r="B22" s="269">
        <v>0</v>
      </c>
      <c r="C22" s="269">
        <v>0</v>
      </c>
      <c r="D22" s="269">
        <v>0</v>
      </c>
      <c r="E22" s="269">
        <v>0</v>
      </c>
      <c r="F22" s="269">
        <v>0</v>
      </c>
      <c r="G22" s="269">
        <v>0</v>
      </c>
      <c r="H22" s="223">
        <v>10000</v>
      </c>
      <c r="I22" s="223">
        <v>10000</v>
      </c>
      <c r="J22" s="223">
        <v>15000</v>
      </c>
      <c r="K22" s="223">
        <v>10000</v>
      </c>
      <c r="L22" s="223">
        <v>40000</v>
      </c>
      <c r="M22" s="223">
        <f t="shared" si="0"/>
        <v>85000</v>
      </c>
      <c r="N22" s="269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</row>
    <row r="23" spans="1:54" x14ac:dyDescent="0.25">
      <c r="A23" s="5">
        <v>39022</v>
      </c>
      <c r="B23" s="269">
        <v>0</v>
      </c>
      <c r="C23" s="269">
        <v>0</v>
      </c>
      <c r="D23" s="269">
        <v>0</v>
      </c>
      <c r="E23" s="269">
        <v>0</v>
      </c>
      <c r="F23" s="269">
        <v>5000</v>
      </c>
      <c r="G23" s="269">
        <v>5000</v>
      </c>
      <c r="H23" s="223">
        <v>10000</v>
      </c>
      <c r="I23" s="223">
        <v>10000</v>
      </c>
      <c r="J23" s="223">
        <v>15000</v>
      </c>
      <c r="K23" s="223">
        <v>10000</v>
      </c>
      <c r="L23" s="223">
        <v>35000</v>
      </c>
      <c r="M23" s="223">
        <f t="shared" si="0"/>
        <v>90000</v>
      </c>
      <c r="N23" s="269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</row>
    <row r="24" spans="1:54" x14ac:dyDescent="0.25">
      <c r="A24" s="5">
        <v>39052</v>
      </c>
      <c r="B24" s="269">
        <v>0</v>
      </c>
      <c r="C24" s="269">
        <v>175000</v>
      </c>
      <c r="D24" s="269">
        <v>5000</v>
      </c>
      <c r="E24" s="269">
        <v>5000</v>
      </c>
      <c r="F24" s="269">
        <v>5000</v>
      </c>
      <c r="G24" s="269">
        <v>5000</v>
      </c>
      <c r="H24" s="223">
        <v>55000</v>
      </c>
      <c r="I24" s="223">
        <v>55000</v>
      </c>
      <c r="J24" s="223">
        <v>85000</v>
      </c>
      <c r="K24" s="223">
        <v>60000</v>
      </c>
      <c r="L24" s="223">
        <v>60000</v>
      </c>
      <c r="M24" s="223">
        <f t="shared" si="0"/>
        <v>510000</v>
      </c>
      <c r="N24" s="269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</row>
    <row r="25" spans="1:54" x14ac:dyDescent="0.25">
      <c r="A25" s="5">
        <v>39083</v>
      </c>
      <c r="B25" s="269">
        <v>0</v>
      </c>
      <c r="C25" s="269">
        <v>0</v>
      </c>
      <c r="D25" s="269">
        <v>0</v>
      </c>
      <c r="E25" s="269">
        <v>0</v>
      </c>
      <c r="F25" s="269">
        <v>0</v>
      </c>
      <c r="G25" s="269">
        <v>0</v>
      </c>
      <c r="H25" s="223">
        <v>5000</v>
      </c>
      <c r="I25" s="223">
        <v>10000</v>
      </c>
      <c r="J25" s="223">
        <v>15000</v>
      </c>
      <c r="K25" s="223">
        <v>10000</v>
      </c>
      <c r="L25" s="223">
        <v>45000</v>
      </c>
      <c r="M25" s="223">
        <f t="shared" si="0"/>
        <v>85000</v>
      </c>
      <c r="N25" s="269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  <c r="AZ25" s="223"/>
      <c r="BA25" s="223"/>
      <c r="BB25" s="223"/>
    </row>
    <row r="26" spans="1:54" x14ac:dyDescent="0.25">
      <c r="A26" s="5">
        <v>39114</v>
      </c>
      <c r="B26" s="269">
        <v>0</v>
      </c>
      <c r="C26" s="269">
        <v>0</v>
      </c>
      <c r="D26" s="269">
        <v>0</v>
      </c>
      <c r="E26" s="269">
        <v>0</v>
      </c>
      <c r="F26" s="269">
        <v>0</v>
      </c>
      <c r="G26" s="269">
        <v>0</v>
      </c>
      <c r="H26" s="223">
        <v>10000</v>
      </c>
      <c r="I26" s="223">
        <v>10000</v>
      </c>
      <c r="J26" s="223">
        <v>15000</v>
      </c>
      <c r="K26" s="223">
        <v>10000</v>
      </c>
      <c r="L26" s="223">
        <v>40000</v>
      </c>
      <c r="M26" s="223">
        <f t="shared" si="0"/>
        <v>85000</v>
      </c>
      <c r="N26" s="269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23"/>
      <c r="AZ26" s="223"/>
      <c r="BA26" s="223"/>
      <c r="BB26" s="223"/>
    </row>
    <row r="27" spans="1:54" x14ac:dyDescent="0.25">
      <c r="A27" s="5">
        <v>39142</v>
      </c>
      <c r="B27" s="269">
        <v>0</v>
      </c>
      <c r="C27" s="269">
        <v>0</v>
      </c>
      <c r="D27" s="269">
        <v>0</v>
      </c>
      <c r="E27" s="269">
        <v>0</v>
      </c>
      <c r="F27" s="269">
        <v>0</v>
      </c>
      <c r="G27" s="269">
        <v>0</v>
      </c>
      <c r="H27" s="223">
        <v>5000</v>
      </c>
      <c r="I27" s="223">
        <v>5000</v>
      </c>
      <c r="J27" s="223">
        <v>10000</v>
      </c>
      <c r="K27" s="223">
        <v>10000</v>
      </c>
      <c r="L27" s="223">
        <v>50000</v>
      </c>
      <c r="M27" s="223">
        <f t="shared" si="0"/>
        <v>80000</v>
      </c>
      <c r="N27" s="269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  <c r="AZ27" s="223"/>
      <c r="BA27" s="223"/>
      <c r="BB27" s="223"/>
    </row>
    <row r="28" spans="1:54" x14ac:dyDescent="0.25">
      <c r="A28" s="5">
        <v>39173</v>
      </c>
      <c r="B28" s="269">
        <v>0</v>
      </c>
      <c r="C28" s="269">
        <v>0</v>
      </c>
      <c r="D28" s="269">
        <v>0</v>
      </c>
      <c r="E28" s="269">
        <v>0</v>
      </c>
      <c r="F28" s="269">
        <v>0</v>
      </c>
      <c r="G28" s="269">
        <v>5000</v>
      </c>
      <c r="H28" s="223">
        <v>15000</v>
      </c>
      <c r="I28" s="223">
        <v>15000</v>
      </c>
      <c r="J28" s="223">
        <v>25000</v>
      </c>
      <c r="K28" s="223">
        <v>15000</v>
      </c>
      <c r="L28" s="223">
        <v>45000</v>
      </c>
      <c r="M28" s="223">
        <f t="shared" si="0"/>
        <v>120000</v>
      </c>
      <c r="N28" s="269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  <c r="AZ28" s="223"/>
      <c r="BA28" s="223"/>
      <c r="BB28" s="223"/>
    </row>
    <row r="29" spans="1:54" x14ac:dyDescent="0.25">
      <c r="A29" s="5">
        <v>39203</v>
      </c>
      <c r="B29" s="269">
        <v>0</v>
      </c>
      <c r="C29" s="269">
        <v>0</v>
      </c>
      <c r="D29" s="269">
        <v>0</v>
      </c>
      <c r="E29" s="269">
        <v>0</v>
      </c>
      <c r="F29" s="269">
        <v>0</v>
      </c>
      <c r="G29" s="269">
        <v>0</v>
      </c>
      <c r="H29" s="223">
        <v>5000</v>
      </c>
      <c r="I29" s="223">
        <v>5000</v>
      </c>
      <c r="J29" s="223">
        <v>10000</v>
      </c>
      <c r="K29" s="223">
        <v>10000</v>
      </c>
      <c r="L29" s="223">
        <v>50000</v>
      </c>
      <c r="M29" s="223">
        <f t="shared" si="0"/>
        <v>80000</v>
      </c>
      <c r="N29" s="269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  <c r="AZ29" s="223"/>
      <c r="BA29" s="223"/>
      <c r="BB29" s="223"/>
    </row>
    <row r="30" spans="1:54" x14ac:dyDescent="0.25">
      <c r="A30" s="5">
        <v>39234</v>
      </c>
      <c r="B30" s="269">
        <v>0</v>
      </c>
      <c r="C30" s="269">
        <v>0</v>
      </c>
      <c r="D30" s="269">
        <v>0</v>
      </c>
      <c r="E30" s="269">
        <v>0</v>
      </c>
      <c r="F30" s="269">
        <v>0</v>
      </c>
      <c r="G30" s="269">
        <v>0</v>
      </c>
      <c r="H30" s="223">
        <v>0</v>
      </c>
      <c r="I30" s="223">
        <v>0</v>
      </c>
      <c r="J30" s="223">
        <v>0</v>
      </c>
      <c r="K30" s="223">
        <v>0</v>
      </c>
      <c r="L30" s="223">
        <v>80000</v>
      </c>
      <c r="M30" s="223">
        <f t="shared" si="0"/>
        <v>80000</v>
      </c>
      <c r="N30" s="269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  <c r="AZ30" s="223"/>
      <c r="BA30" s="223"/>
      <c r="BB30" s="223"/>
    </row>
    <row r="31" spans="1:54" x14ac:dyDescent="0.25">
      <c r="A31" s="5">
        <v>39264</v>
      </c>
      <c r="B31" s="269">
        <v>0</v>
      </c>
      <c r="C31" s="269">
        <v>0</v>
      </c>
      <c r="D31" s="269">
        <v>0</v>
      </c>
      <c r="E31" s="269">
        <v>0</v>
      </c>
      <c r="F31" s="269">
        <v>0</v>
      </c>
      <c r="G31" s="269">
        <v>5000</v>
      </c>
      <c r="H31" s="223">
        <v>20000</v>
      </c>
      <c r="I31" s="223">
        <v>20000</v>
      </c>
      <c r="J31" s="223">
        <v>35000</v>
      </c>
      <c r="K31" s="223">
        <v>25000</v>
      </c>
      <c r="L31" s="223">
        <v>30000</v>
      </c>
      <c r="M31" s="223">
        <f t="shared" si="0"/>
        <v>135000</v>
      </c>
      <c r="N31" s="269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23"/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  <c r="AZ31" s="223"/>
      <c r="BA31" s="223"/>
      <c r="BB31" s="223"/>
    </row>
    <row r="32" spans="1:54" x14ac:dyDescent="0.25">
      <c r="A32" s="5">
        <v>39295</v>
      </c>
      <c r="B32" s="269">
        <v>0</v>
      </c>
      <c r="C32" s="269">
        <v>0</v>
      </c>
      <c r="D32" s="269">
        <v>5000</v>
      </c>
      <c r="E32" s="269">
        <v>5000</v>
      </c>
      <c r="F32" s="269">
        <v>5000</v>
      </c>
      <c r="G32" s="269">
        <v>5000</v>
      </c>
      <c r="H32" s="223">
        <v>30000</v>
      </c>
      <c r="I32" s="223">
        <v>30000</v>
      </c>
      <c r="J32" s="223">
        <v>50000</v>
      </c>
      <c r="K32" s="223">
        <v>35000</v>
      </c>
      <c r="L32" s="223">
        <v>50000</v>
      </c>
      <c r="M32" s="223">
        <f t="shared" si="0"/>
        <v>215000</v>
      </c>
      <c r="N32" s="269"/>
      <c r="O32" s="223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</row>
    <row r="33" spans="1:54" x14ac:dyDescent="0.25">
      <c r="A33" s="5">
        <v>39326</v>
      </c>
      <c r="B33" s="269">
        <v>0</v>
      </c>
      <c r="C33" s="269">
        <v>0</v>
      </c>
      <c r="D33" s="269">
        <v>0</v>
      </c>
      <c r="E33" s="269">
        <v>0</v>
      </c>
      <c r="F33" s="269">
        <v>0</v>
      </c>
      <c r="G33" s="269">
        <v>0</v>
      </c>
      <c r="H33" s="223">
        <v>10000</v>
      </c>
      <c r="I33" s="223">
        <v>15000</v>
      </c>
      <c r="J33" s="223">
        <v>20000</v>
      </c>
      <c r="K33" s="223">
        <v>15000</v>
      </c>
      <c r="L33" s="223">
        <v>50000</v>
      </c>
      <c r="M33" s="223">
        <f t="shared" si="0"/>
        <v>110000</v>
      </c>
      <c r="N33" s="269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  <c r="AY33" s="223"/>
      <c r="AZ33" s="223"/>
      <c r="BA33" s="223"/>
      <c r="BB33" s="223"/>
    </row>
    <row r="34" spans="1:54" x14ac:dyDescent="0.25">
      <c r="A34" s="5">
        <v>39356</v>
      </c>
      <c r="B34" s="269">
        <v>0</v>
      </c>
      <c r="C34" s="269">
        <v>0</v>
      </c>
      <c r="D34" s="269">
        <v>0</v>
      </c>
      <c r="E34" s="269">
        <v>0</v>
      </c>
      <c r="F34" s="269">
        <v>0</v>
      </c>
      <c r="G34" s="269">
        <v>0</v>
      </c>
      <c r="H34" s="223">
        <v>5000</v>
      </c>
      <c r="I34" s="223">
        <v>5000</v>
      </c>
      <c r="J34" s="223">
        <v>10000</v>
      </c>
      <c r="K34" s="223">
        <v>10000</v>
      </c>
      <c r="L34" s="223">
        <v>50000</v>
      </c>
      <c r="M34" s="223">
        <f t="shared" si="0"/>
        <v>80000</v>
      </c>
      <c r="N34" s="269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</row>
    <row r="35" spans="1:54" x14ac:dyDescent="0.25">
      <c r="A35" s="5">
        <v>39387</v>
      </c>
      <c r="B35" s="269">
        <v>0</v>
      </c>
      <c r="C35" s="269">
        <v>0</v>
      </c>
      <c r="D35" s="269">
        <v>5000</v>
      </c>
      <c r="E35" s="269">
        <v>10000</v>
      </c>
      <c r="F35" s="269">
        <v>10000</v>
      </c>
      <c r="G35" s="269">
        <v>5000</v>
      </c>
      <c r="H35" s="223">
        <v>65000</v>
      </c>
      <c r="I35" s="223">
        <v>65000</v>
      </c>
      <c r="J35" s="223">
        <v>105000</v>
      </c>
      <c r="K35" s="223">
        <v>70000</v>
      </c>
      <c r="L35" s="223">
        <v>50000</v>
      </c>
      <c r="M35" s="223">
        <f t="shared" si="0"/>
        <v>385000</v>
      </c>
      <c r="N35" s="269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</row>
    <row r="36" spans="1:54" x14ac:dyDescent="0.25">
      <c r="A36" s="5">
        <v>39417</v>
      </c>
      <c r="B36" s="269">
        <v>0</v>
      </c>
      <c r="C36" s="269">
        <v>0</v>
      </c>
      <c r="D36" s="269">
        <v>155000</v>
      </c>
      <c r="E36" s="269">
        <v>5000</v>
      </c>
      <c r="F36" s="269">
        <v>5000</v>
      </c>
      <c r="G36" s="269">
        <v>5000</v>
      </c>
      <c r="H36" s="223">
        <v>45000</v>
      </c>
      <c r="I36" s="223">
        <v>45000</v>
      </c>
      <c r="J36" s="223">
        <v>70000</v>
      </c>
      <c r="K36" s="223">
        <v>45000</v>
      </c>
      <c r="L36" s="223">
        <v>65000</v>
      </c>
      <c r="M36" s="223">
        <f t="shared" si="0"/>
        <v>440000</v>
      </c>
      <c r="N36" s="269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</row>
    <row r="37" spans="1:54" x14ac:dyDescent="0.25">
      <c r="A37" s="5">
        <v>39448</v>
      </c>
      <c r="B37" s="269">
        <v>0</v>
      </c>
      <c r="C37" s="269">
        <v>0</v>
      </c>
      <c r="D37" s="269">
        <v>0</v>
      </c>
      <c r="E37" s="269">
        <v>0</v>
      </c>
      <c r="F37" s="269">
        <v>5000</v>
      </c>
      <c r="G37" s="269">
        <v>5000</v>
      </c>
      <c r="H37" s="223">
        <v>20000</v>
      </c>
      <c r="I37" s="223">
        <v>20000</v>
      </c>
      <c r="J37" s="223">
        <v>30000</v>
      </c>
      <c r="K37" s="223">
        <v>20000</v>
      </c>
      <c r="L37" s="223">
        <v>45000</v>
      </c>
      <c r="M37" s="223">
        <f t="shared" si="0"/>
        <v>145000</v>
      </c>
      <c r="N37" s="269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</row>
    <row r="38" spans="1:54" x14ac:dyDescent="0.25">
      <c r="A38" s="5">
        <v>39508</v>
      </c>
      <c r="B38" s="175">
        <v>0</v>
      </c>
      <c r="C38" s="269">
        <v>0</v>
      </c>
      <c r="D38" s="175">
        <v>0</v>
      </c>
      <c r="E38" s="269">
        <v>0</v>
      </c>
      <c r="F38" s="269">
        <v>0</v>
      </c>
      <c r="G38" s="175">
        <v>0</v>
      </c>
      <c r="H38" s="223">
        <v>0</v>
      </c>
      <c r="I38" s="223">
        <v>0</v>
      </c>
      <c r="J38" s="223">
        <v>0</v>
      </c>
      <c r="K38" s="223">
        <v>0</v>
      </c>
      <c r="L38" s="223">
        <v>55000</v>
      </c>
      <c r="M38" s="223">
        <f t="shared" si="0"/>
        <v>55000</v>
      </c>
      <c r="N38" s="175"/>
    </row>
    <row r="39" spans="1:54" x14ac:dyDescent="0.25">
      <c r="A39" s="5">
        <v>39539</v>
      </c>
      <c r="B39" s="175">
        <v>0</v>
      </c>
      <c r="C39" s="269">
        <v>0</v>
      </c>
      <c r="D39" s="175">
        <v>0</v>
      </c>
      <c r="E39" s="269">
        <v>0</v>
      </c>
      <c r="F39" s="269">
        <v>0</v>
      </c>
      <c r="G39" s="175">
        <v>0</v>
      </c>
      <c r="H39" s="223">
        <v>0</v>
      </c>
      <c r="I39" s="223">
        <v>0</v>
      </c>
      <c r="J39" s="223">
        <v>0</v>
      </c>
      <c r="K39" s="223">
        <v>0</v>
      </c>
      <c r="L39" s="223">
        <v>85000</v>
      </c>
      <c r="M39" s="223">
        <f t="shared" si="0"/>
        <v>85000</v>
      </c>
      <c r="N39" s="175"/>
    </row>
    <row r="40" spans="1:54" x14ac:dyDescent="0.25">
      <c r="A40" s="5">
        <v>39569</v>
      </c>
      <c r="B40" s="175">
        <v>0</v>
      </c>
      <c r="C40" s="269">
        <v>0</v>
      </c>
      <c r="D40" s="175">
        <v>0</v>
      </c>
      <c r="E40" s="269">
        <v>5000</v>
      </c>
      <c r="F40" s="269">
        <v>5000</v>
      </c>
      <c r="G40" s="175">
        <v>5000</v>
      </c>
      <c r="H40" s="223">
        <v>35000</v>
      </c>
      <c r="I40" s="223">
        <v>35000</v>
      </c>
      <c r="J40" s="223">
        <v>55000</v>
      </c>
      <c r="K40" s="223">
        <v>40000</v>
      </c>
      <c r="L40" s="223">
        <v>50000</v>
      </c>
      <c r="M40" s="223">
        <f t="shared" si="0"/>
        <v>230000</v>
      </c>
      <c r="N40" s="175"/>
    </row>
    <row r="41" spans="1:54" x14ac:dyDescent="0.25">
      <c r="A41" s="5">
        <v>39600</v>
      </c>
      <c r="B41" s="175">
        <v>0</v>
      </c>
      <c r="C41" s="269">
        <v>0</v>
      </c>
      <c r="D41" s="175">
        <v>0</v>
      </c>
      <c r="E41" s="269">
        <v>0</v>
      </c>
      <c r="F41" s="175">
        <v>0</v>
      </c>
      <c r="G41" s="269">
        <v>0</v>
      </c>
      <c r="H41" s="223">
        <v>0</v>
      </c>
      <c r="I41" s="223">
        <v>0</v>
      </c>
      <c r="J41" s="223">
        <v>0</v>
      </c>
      <c r="K41" s="223">
        <v>0</v>
      </c>
      <c r="L41" s="223">
        <v>0</v>
      </c>
      <c r="M41" s="223">
        <f t="shared" si="0"/>
        <v>0</v>
      </c>
      <c r="N41" s="175"/>
    </row>
    <row r="42" spans="1:54" x14ac:dyDescent="0.25">
      <c r="A42" s="5">
        <v>39630</v>
      </c>
      <c r="B42" s="175">
        <v>0</v>
      </c>
      <c r="C42" s="175">
        <v>0</v>
      </c>
      <c r="D42" s="175">
        <v>0</v>
      </c>
      <c r="E42" s="269">
        <v>5000</v>
      </c>
      <c r="F42" s="269">
        <v>5000</v>
      </c>
      <c r="G42" s="175">
        <v>5000</v>
      </c>
      <c r="H42" s="223">
        <v>30000</v>
      </c>
      <c r="I42" s="223">
        <v>35000</v>
      </c>
      <c r="J42" s="223">
        <v>55000</v>
      </c>
      <c r="K42" s="223">
        <v>35000</v>
      </c>
      <c r="L42" s="223">
        <v>105000</v>
      </c>
      <c r="M42" s="223">
        <f t="shared" si="0"/>
        <v>275000</v>
      </c>
      <c r="N42" s="175"/>
    </row>
    <row r="43" spans="1:54" x14ac:dyDescent="0.25">
      <c r="A43" s="5">
        <v>39661</v>
      </c>
      <c r="B43" s="175">
        <v>0</v>
      </c>
      <c r="C43" s="175">
        <v>0</v>
      </c>
      <c r="D43" s="175">
        <v>0</v>
      </c>
      <c r="E43" s="269">
        <v>10000</v>
      </c>
      <c r="F43" s="269">
        <v>5000</v>
      </c>
      <c r="G43" s="175">
        <v>5000</v>
      </c>
      <c r="H43" s="223">
        <v>55000</v>
      </c>
      <c r="I43" s="223">
        <v>60000</v>
      </c>
      <c r="J43" s="223">
        <v>90000</v>
      </c>
      <c r="K43" s="223">
        <v>60000</v>
      </c>
      <c r="L43" s="223">
        <v>50000</v>
      </c>
      <c r="M43" s="223">
        <f t="shared" si="0"/>
        <v>335000</v>
      </c>
      <c r="N43" s="175"/>
    </row>
    <row r="44" spans="1:54" x14ac:dyDescent="0.25">
      <c r="A44" s="5">
        <v>39692</v>
      </c>
      <c r="B44" s="175">
        <v>0</v>
      </c>
      <c r="C44" s="269">
        <v>0</v>
      </c>
      <c r="D44" s="175">
        <v>0</v>
      </c>
      <c r="E44" s="269">
        <v>0</v>
      </c>
      <c r="F44" s="269">
        <v>0</v>
      </c>
      <c r="G44" s="269">
        <v>0</v>
      </c>
      <c r="H44" s="223">
        <v>0</v>
      </c>
      <c r="I44" s="223">
        <v>0</v>
      </c>
      <c r="J44" s="223">
        <v>0</v>
      </c>
      <c r="K44" s="223">
        <v>0</v>
      </c>
      <c r="L44" s="223">
        <v>0</v>
      </c>
      <c r="M44" s="223">
        <f t="shared" si="0"/>
        <v>0</v>
      </c>
      <c r="N44" s="175"/>
    </row>
    <row r="45" spans="1:54" x14ac:dyDescent="0.25">
      <c r="A45" s="5">
        <v>39722</v>
      </c>
      <c r="B45" s="175"/>
      <c r="C45" s="269"/>
      <c r="D45" s="175"/>
      <c r="E45" s="269">
        <v>0</v>
      </c>
      <c r="F45" s="269">
        <v>0</v>
      </c>
      <c r="G45" s="269">
        <v>0</v>
      </c>
      <c r="H45" s="223">
        <v>0</v>
      </c>
      <c r="I45" s="223">
        <v>0</v>
      </c>
      <c r="J45" s="223">
        <v>0</v>
      </c>
      <c r="K45" s="223">
        <v>0</v>
      </c>
      <c r="L45" s="223">
        <v>0</v>
      </c>
      <c r="M45" s="223">
        <f t="shared" si="0"/>
        <v>0</v>
      </c>
      <c r="N45" s="175"/>
    </row>
    <row r="46" spans="1:54" x14ac:dyDescent="0.25">
      <c r="A46" s="5">
        <v>39753</v>
      </c>
      <c r="B46" s="175"/>
      <c r="C46" s="269"/>
      <c r="D46" s="175"/>
      <c r="E46" s="269">
        <v>5000</v>
      </c>
      <c r="F46" s="269">
        <v>0</v>
      </c>
      <c r="G46" s="175">
        <v>5000</v>
      </c>
      <c r="H46" s="223">
        <v>25000</v>
      </c>
      <c r="I46" s="223">
        <v>25000</v>
      </c>
      <c r="J46" s="223">
        <v>40000</v>
      </c>
      <c r="K46" s="223">
        <v>25000</v>
      </c>
      <c r="L46" s="223">
        <v>90000</v>
      </c>
      <c r="M46" s="223">
        <f t="shared" si="0"/>
        <v>215000</v>
      </c>
      <c r="N46" s="175"/>
    </row>
    <row r="47" spans="1:54" x14ac:dyDescent="0.25">
      <c r="A47" s="5">
        <v>39783</v>
      </c>
      <c r="B47" s="175"/>
      <c r="C47" s="269"/>
      <c r="D47" s="175"/>
      <c r="E47" s="269">
        <v>130000</v>
      </c>
      <c r="F47" s="269">
        <v>0</v>
      </c>
      <c r="G47" s="175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30000</v>
      </c>
      <c r="M47" s="223">
        <f t="shared" si="0"/>
        <v>160000</v>
      </c>
      <c r="N47" s="175"/>
    </row>
    <row r="48" spans="1:54" x14ac:dyDescent="0.25">
      <c r="A48" s="5">
        <v>39814</v>
      </c>
      <c r="B48" s="175"/>
      <c r="C48" s="269"/>
      <c r="D48" s="175"/>
      <c r="E48" s="269">
        <v>0</v>
      </c>
      <c r="F48" s="269">
        <v>0</v>
      </c>
      <c r="G48" s="269">
        <v>0</v>
      </c>
      <c r="H48" s="223">
        <v>0</v>
      </c>
      <c r="I48" s="223">
        <v>0</v>
      </c>
      <c r="J48" s="223">
        <v>0</v>
      </c>
      <c r="K48" s="223">
        <v>0</v>
      </c>
      <c r="L48" s="223">
        <v>0</v>
      </c>
      <c r="M48" s="223">
        <f t="shared" si="0"/>
        <v>0</v>
      </c>
      <c r="N48" s="175"/>
    </row>
    <row r="49" spans="1:14" x14ac:dyDescent="0.25">
      <c r="A49" s="5">
        <v>39845</v>
      </c>
      <c r="B49" s="175"/>
      <c r="C49" s="269"/>
      <c r="D49" s="175"/>
      <c r="E49" s="269">
        <v>0</v>
      </c>
      <c r="F49" s="269">
        <v>0</v>
      </c>
      <c r="G49" s="269">
        <v>0</v>
      </c>
      <c r="H49" s="223">
        <v>0</v>
      </c>
      <c r="I49" s="223">
        <v>0</v>
      </c>
      <c r="J49" s="223">
        <v>0</v>
      </c>
      <c r="K49" s="223">
        <v>0</v>
      </c>
      <c r="L49" s="223">
        <v>90000</v>
      </c>
      <c r="M49" s="223">
        <f t="shared" si="0"/>
        <v>90000</v>
      </c>
      <c r="N49" s="175"/>
    </row>
    <row r="50" spans="1:14" x14ac:dyDescent="0.25">
      <c r="A50" s="5">
        <v>39873</v>
      </c>
      <c r="B50" s="175"/>
      <c r="C50" s="269"/>
      <c r="D50" s="175"/>
      <c r="E50" s="269">
        <v>0</v>
      </c>
      <c r="F50" s="269">
        <v>0</v>
      </c>
      <c r="G50" s="269">
        <v>0</v>
      </c>
      <c r="H50" s="223">
        <v>0</v>
      </c>
      <c r="I50" s="223">
        <v>0</v>
      </c>
      <c r="J50" s="223">
        <v>0</v>
      </c>
      <c r="K50" s="223">
        <v>0</v>
      </c>
      <c r="L50" s="223">
        <v>0</v>
      </c>
      <c r="M50" s="223">
        <f t="shared" si="0"/>
        <v>0</v>
      </c>
      <c r="N50" s="175"/>
    </row>
    <row r="51" spans="1:14" x14ac:dyDescent="0.25">
      <c r="A51" s="5">
        <v>39904</v>
      </c>
      <c r="B51" s="175"/>
      <c r="C51" s="269"/>
      <c r="D51" s="175"/>
      <c r="E51" s="269">
        <v>0</v>
      </c>
      <c r="F51" s="269">
        <v>0</v>
      </c>
      <c r="G51" s="269">
        <v>0</v>
      </c>
      <c r="H51" s="223">
        <v>0</v>
      </c>
      <c r="I51" s="223">
        <v>0</v>
      </c>
      <c r="J51" s="223">
        <v>0</v>
      </c>
      <c r="K51" s="223">
        <v>0</v>
      </c>
      <c r="L51" s="223">
        <v>80000</v>
      </c>
      <c r="M51" s="223">
        <f t="shared" si="0"/>
        <v>80000</v>
      </c>
      <c r="N51" s="175"/>
    </row>
    <row r="52" spans="1:14" x14ac:dyDescent="0.25">
      <c r="A52" s="5">
        <v>39934</v>
      </c>
      <c r="B52" s="175"/>
      <c r="C52" s="269"/>
      <c r="D52" s="175"/>
      <c r="E52" s="269">
        <v>0</v>
      </c>
      <c r="F52" s="269">
        <v>0</v>
      </c>
      <c r="G52" s="269">
        <v>0</v>
      </c>
      <c r="H52" s="223">
        <v>0</v>
      </c>
      <c r="I52" s="223">
        <v>0</v>
      </c>
      <c r="J52" s="223">
        <v>0</v>
      </c>
      <c r="K52" s="223">
        <v>0</v>
      </c>
      <c r="L52" s="223">
        <v>0</v>
      </c>
      <c r="M52" s="223">
        <f t="shared" si="0"/>
        <v>0</v>
      </c>
      <c r="N52" s="175"/>
    </row>
    <row r="53" spans="1:14" x14ac:dyDescent="0.25">
      <c r="A53" s="5">
        <v>39965</v>
      </c>
      <c r="B53" s="175"/>
      <c r="C53" s="269"/>
      <c r="D53" s="175"/>
      <c r="E53" s="269">
        <v>0</v>
      </c>
      <c r="F53" s="269">
        <v>0</v>
      </c>
      <c r="G53" s="269">
        <v>0</v>
      </c>
      <c r="H53" s="223">
        <v>0</v>
      </c>
      <c r="I53" s="223">
        <v>0</v>
      </c>
      <c r="J53" s="223">
        <v>0</v>
      </c>
      <c r="K53" s="223">
        <v>0</v>
      </c>
      <c r="L53" s="223">
        <v>60000</v>
      </c>
      <c r="M53" s="223">
        <f t="shared" si="0"/>
        <v>60000</v>
      </c>
      <c r="N53" s="175"/>
    </row>
    <row r="54" spans="1:14" x14ac:dyDescent="0.25">
      <c r="A54" s="5">
        <v>39995</v>
      </c>
      <c r="B54" s="175"/>
      <c r="C54" s="269"/>
      <c r="D54" s="175"/>
      <c r="E54" s="269">
        <v>0</v>
      </c>
      <c r="F54" s="269">
        <v>0</v>
      </c>
      <c r="G54" s="175">
        <v>0</v>
      </c>
      <c r="H54" s="223">
        <v>0</v>
      </c>
      <c r="I54" s="223">
        <v>0</v>
      </c>
      <c r="J54" s="223">
        <v>0</v>
      </c>
      <c r="K54" s="223">
        <v>0</v>
      </c>
      <c r="L54" s="223">
        <v>145000</v>
      </c>
      <c r="M54" s="223">
        <f t="shared" si="0"/>
        <v>145000</v>
      </c>
      <c r="N54" s="175"/>
    </row>
    <row r="55" spans="1:14" x14ac:dyDescent="0.25">
      <c r="A55" s="5">
        <v>40026</v>
      </c>
      <c r="B55" s="175"/>
      <c r="C55" s="269"/>
      <c r="D55" s="175"/>
      <c r="E55" s="269">
        <v>0</v>
      </c>
      <c r="F55" s="269">
        <v>0</v>
      </c>
      <c r="G55" s="269">
        <v>0</v>
      </c>
      <c r="H55" s="223">
        <v>0</v>
      </c>
      <c r="I55" s="223">
        <v>0</v>
      </c>
      <c r="J55" s="223">
        <v>0</v>
      </c>
      <c r="K55" s="223">
        <v>0</v>
      </c>
      <c r="L55" s="223">
        <v>0</v>
      </c>
      <c r="M55" s="223">
        <f t="shared" si="0"/>
        <v>0</v>
      </c>
      <c r="N55" s="175"/>
    </row>
    <row r="56" spans="1:14" x14ac:dyDescent="0.25">
      <c r="A56" s="5">
        <v>40057</v>
      </c>
      <c r="B56" s="175"/>
      <c r="C56" s="269"/>
      <c r="D56" s="175"/>
      <c r="E56" s="269">
        <v>0</v>
      </c>
      <c r="F56" s="269">
        <v>0</v>
      </c>
      <c r="G56" s="175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f t="shared" si="0"/>
        <v>0</v>
      </c>
      <c r="N56" s="175"/>
    </row>
    <row r="57" spans="1:14" x14ac:dyDescent="0.25">
      <c r="A57" s="5">
        <v>40087</v>
      </c>
      <c r="B57" s="175"/>
      <c r="C57" s="269"/>
      <c r="D57" s="175"/>
      <c r="E57" s="269">
        <v>0</v>
      </c>
      <c r="F57" s="269">
        <v>0</v>
      </c>
      <c r="G57" s="175">
        <v>0</v>
      </c>
      <c r="H57" s="223">
        <v>5000</v>
      </c>
      <c r="I57" s="223">
        <v>10000</v>
      </c>
      <c r="J57" s="223">
        <v>10000</v>
      </c>
      <c r="K57" s="223">
        <v>10000</v>
      </c>
      <c r="L57" s="223">
        <v>145000</v>
      </c>
      <c r="M57" s="223">
        <f t="shared" si="0"/>
        <v>180000</v>
      </c>
      <c r="N57" s="175"/>
    </row>
    <row r="58" spans="1:14" x14ac:dyDescent="0.25">
      <c r="A58" s="5">
        <v>40118</v>
      </c>
      <c r="B58" s="175"/>
      <c r="C58" s="269"/>
      <c r="D58" s="175"/>
      <c r="E58" s="269">
        <v>0</v>
      </c>
      <c r="F58" s="269">
        <v>0</v>
      </c>
      <c r="G58" s="175">
        <v>0</v>
      </c>
      <c r="H58" s="223">
        <v>10000</v>
      </c>
      <c r="I58" s="223">
        <v>15000</v>
      </c>
      <c r="J58" s="223">
        <v>20000</v>
      </c>
      <c r="K58" s="223">
        <v>15000</v>
      </c>
      <c r="L58" s="223">
        <v>40000</v>
      </c>
      <c r="M58" s="223">
        <f t="shared" si="0"/>
        <v>100000</v>
      </c>
      <c r="N58" s="175"/>
    </row>
    <row r="59" spans="1:14" x14ac:dyDescent="0.25">
      <c r="A59" s="5">
        <v>40148</v>
      </c>
      <c r="B59" s="175"/>
      <c r="C59" s="269"/>
      <c r="D59" s="175"/>
      <c r="E59" s="269">
        <v>0</v>
      </c>
      <c r="F59" s="269">
        <v>135000</v>
      </c>
      <c r="G59" s="175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f t="shared" si="0"/>
        <v>135000</v>
      </c>
      <c r="N59" s="175"/>
    </row>
    <row r="60" spans="1:14" x14ac:dyDescent="0.25">
      <c r="A60" s="5">
        <v>40179</v>
      </c>
      <c r="B60" s="175"/>
      <c r="C60" s="269"/>
      <c r="D60" s="175"/>
      <c r="E60" s="269"/>
      <c r="F60" s="269"/>
      <c r="G60" s="175">
        <v>5000</v>
      </c>
      <c r="H60" s="223">
        <v>20000</v>
      </c>
      <c r="I60" s="223">
        <v>20000</v>
      </c>
      <c r="J60" s="223">
        <v>35000</v>
      </c>
      <c r="K60" s="223">
        <v>25000</v>
      </c>
      <c r="L60" s="223">
        <v>90000</v>
      </c>
      <c r="M60" s="223">
        <f t="shared" si="0"/>
        <v>195000</v>
      </c>
      <c r="N60" s="175"/>
    </row>
    <row r="61" spans="1:14" x14ac:dyDescent="0.25">
      <c r="A61" s="5">
        <v>40210</v>
      </c>
      <c r="B61" s="175"/>
      <c r="C61" s="269"/>
      <c r="D61" s="175"/>
      <c r="E61" s="269"/>
      <c r="F61" s="269"/>
      <c r="G61" s="175">
        <v>5000</v>
      </c>
      <c r="H61" s="223">
        <v>30000</v>
      </c>
      <c r="I61" s="223">
        <v>30000</v>
      </c>
      <c r="J61" s="223">
        <v>55000</v>
      </c>
      <c r="K61" s="223">
        <v>35000</v>
      </c>
      <c r="L61" s="223">
        <v>40000</v>
      </c>
      <c r="M61" s="223">
        <f t="shared" si="0"/>
        <v>195000</v>
      </c>
      <c r="N61" s="175"/>
    </row>
    <row r="62" spans="1:14" x14ac:dyDescent="0.25">
      <c r="A62" s="5">
        <v>40238</v>
      </c>
      <c r="B62" s="175"/>
      <c r="C62" s="269"/>
      <c r="D62" s="175"/>
      <c r="E62" s="269"/>
      <c r="F62" s="269"/>
      <c r="G62" s="175">
        <v>10000</v>
      </c>
      <c r="H62" s="223">
        <v>85000</v>
      </c>
      <c r="I62" s="223">
        <v>85000</v>
      </c>
      <c r="J62" s="223">
        <v>135000</v>
      </c>
      <c r="K62" s="223">
        <v>95000</v>
      </c>
      <c r="L62" s="223">
        <v>45000</v>
      </c>
      <c r="M62" s="223">
        <f t="shared" si="0"/>
        <v>455000</v>
      </c>
      <c r="N62" s="175"/>
    </row>
    <row r="63" spans="1:14" x14ac:dyDescent="0.25">
      <c r="A63" s="5">
        <v>40299</v>
      </c>
      <c r="B63" s="175"/>
      <c r="C63" s="269"/>
      <c r="D63" s="175"/>
      <c r="E63" s="269"/>
      <c r="F63" s="269"/>
      <c r="G63" s="175"/>
      <c r="H63" s="223">
        <v>20000</v>
      </c>
      <c r="I63" s="223">
        <v>20000</v>
      </c>
      <c r="J63" s="223">
        <v>35000</v>
      </c>
      <c r="K63" s="223">
        <v>25000</v>
      </c>
      <c r="L63" s="223">
        <v>85000</v>
      </c>
      <c r="M63" s="223">
        <f t="shared" si="0"/>
        <v>185000</v>
      </c>
      <c r="N63" s="175"/>
    </row>
    <row r="64" spans="1:14" x14ac:dyDescent="0.25">
      <c r="A64" s="5">
        <v>40330</v>
      </c>
      <c r="B64" s="175"/>
      <c r="C64" s="269"/>
      <c r="D64" s="175"/>
      <c r="E64" s="269"/>
      <c r="F64" s="269"/>
      <c r="G64" s="175">
        <v>5000</v>
      </c>
      <c r="H64" s="223">
        <v>45000</v>
      </c>
      <c r="I64" s="223">
        <v>40000</v>
      </c>
      <c r="J64" s="223">
        <v>65000</v>
      </c>
      <c r="K64" s="223">
        <v>45000</v>
      </c>
      <c r="L64" s="223">
        <v>40000</v>
      </c>
      <c r="M64" s="223">
        <f t="shared" si="0"/>
        <v>240000</v>
      </c>
      <c r="N64" s="175"/>
    </row>
    <row r="65" spans="1:14" x14ac:dyDescent="0.25">
      <c r="A65" s="5">
        <v>40391</v>
      </c>
      <c r="B65" s="175"/>
      <c r="C65" s="269"/>
      <c r="D65" s="175"/>
      <c r="E65" s="269"/>
      <c r="F65" s="269"/>
      <c r="G65" s="175"/>
      <c r="H65" s="223">
        <v>20000</v>
      </c>
      <c r="I65" s="223">
        <v>20000</v>
      </c>
      <c r="J65" s="223">
        <v>35000</v>
      </c>
      <c r="K65" s="223">
        <v>25000</v>
      </c>
      <c r="L65" s="223">
        <v>80000</v>
      </c>
      <c r="M65" s="223">
        <f t="shared" si="0"/>
        <v>180000</v>
      </c>
      <c r="N65" s="175"/>
    </row>
    <row r="66" spans="1:14" s="217" customFormat="1" x14ac:dyDescent="0.25">
      <c r="A66" s="5">
        <v>40422</v>
      </c>
      <c r="B66" s="175"/>
      <c r="C66" s="269"/>
      <c r="D66" s="175"/>
      <c r="E66" s="269"/>
      <c r="F66" s="269"/>
      <c r="G66" s="175"/>
      <c r="H66" s="223">
        <v>25000</v>
      </c>
      <c r="I66" s="223">
        <v>30000</v>
      </c>
      <c r="J66" s="223">
        <v>45000</v>
      </c>
      <c r="K66" s="223">
        <v>30000</v>
      </c>
      <c r="L66" s="223">
        <v>45000</v>
      </c>
      <c r="M66" s="223">
        <f t="shared" si="0"/>
        <v>175000</v>
      </c>
      <c r="N66" s="279"/>
    </row>
    <row r="67" spans="1:14" x14ac:dyDescent="0.25">
      <c r="A67" s="5">
        <v>40452</v>
      </c>
      <c r="B67" s="175"/>
      <c r="C67" s="269"/>
      <c r="D67" s="175"/>
      <c r="E67" s="269"/>
      <c r="F67" s="269"/>
      <c r="G67" s="175"/>
      <c r="H67" s="223">
        <v>25000</v>
      </c>
      <c r="I67" s="223">
        <v>25000</v>
      </c>
      <c r="J67" s="223">
        <v>35000</v>
      </c>
      <c r="K67" s="223">
        <v>25000</v>
      </c>
      <c r="L67" s="223">
        <v>35000</v>
      </c>
      <c r="M67" s="223">
        <f t="shared" si="0"/>
        <v>145000</v>
      </c>
      <c r="N67" s="175"/>
    </row>
    <row r="68" spans="1:14" x14ac:dyDescent="0.25">
      <c r="A68" s="224">
        <v>40483</v>
      </c>
      <c r="B68" s="175"/>
      <c r="C68" s="269"/>
      <c r="D68" s="175"/>
      <c r="E68" s="269"/>
      <c r="F68" s="269"/>
      <c r="G68" s="175">
        <v>5000</v>
      </c>
      <c r="H68" s="223">
        <v>30000</v>
      </c>
      <c r="I68" s="223">
        <v>25000</v>
      </c>
      <c r="J68" s="223">
        <v>45000</v>
      </c>
      <c r="K68" s="223">
        <v>30000</v>
      </c>
      <c r="L68" s="223">
        <v>45000</v>
      </c>
      <c r="M68" s="223">
        <f t="shared" si="0"/>
        <v>180000</v>
      </c>
      <c r="N68" s="175"/>
    </row>
    <row r="69" spans="1:14" x14ac:dyDescent="0.25">
      <c r="A69" s="5">
        <v>40513</v>
      </c>
      <c r="B69" s="175"/>
      <c r="C69" s="269"/>
      <c r="D69" s="175"/>
      <c r="E69" s="269"/>
      <c r="F69" s="269"/>
      <c r="G69" s="175">
        <v>100000</v>
      </c>
      <c r="H69" s="223"/>
      <c r="I69" s="223"/>
      <c r="J69" s="223"/>
      <c r="K69" s="223"/>
      <c r="L69" s="223"/>
      <c r="M69" s="223">
        <f t="shared" si="0"/>
        <v>100000</v>
      </c>
      <c r="N69" s="175"/>
    </row>
    <row r="70" spans="1:14" x14ac:dyDescent="0.25">
      <c r="A70" s="224">
        <v>40210</v>
      </c>
      <c r="B70" s="175"/>
      <c r="C70" s="269"/>
      <c r="D70" s="175"/>
      <c r="E70" s="269"/>
      <c r="F70" s="269"/>
      <c r="G70" s="175"/>
      <c r="H70" s="223">
        <v>30000</v>
      </c>
      <c r="I70" s="223">
        <v>35000</v>
      </c>
      <c r="J70" s="223">
        <v>50000</v>
      </c>
      <c r="K70" s="223">
        <v>35000</v>
      </c>
      <c r="L70" s="223">
        <v>115000</v>
      </c>
      <c r="M70" s="223">
        <f t="shared" si="0"/>
        <v>265000</v>
      </c>
      <c r="N70" s="175"/>
    </row>
    <row r="71" spans="1:14" x14ac:dyDescent="0.25">
      <c r="A71" s="224">
        <v>40664</v>
      </c>
      <c r="B71" s="175"/>
      <c r="C71" s="269"/>
      <c r="D71" s="175"/>
      <c r="E71" s="269"/>
      <c r="F71" s="269"/>
      <c r="G71" s="175"/>
      <c r="H71" s="223"/>
      <c r="I71" s="223"/>
      <c r="J71" s="223"/>
      <c r="K71" s="223"/>
      <c r="L71" s="223">
        <v>75000</v>
      </c>
      <c r="M71" s="223">
        <f t="shared" si="0"/>
        <v>75000</v>
      </c>
      <c r="N71" s="175"/>
    </row>
    <row r="72" spans="1:14" x14ac:dyDescent="0.25">
      <c r="A72" s="224">
        <v>40695</v>
      </c>
      <c r="B72" s="175"/>
      <c r="C72" s="269"/>
      <c r="D72" s="175"/>
      <c r="E72" s="269"/>
      <c r="F72" s="269"/>
      <c r="G72" s="175"/>
      <c r="H72" s="223">
        <v>30000</v>
      </c>
      <c r="I72" s="223"/>
      <c r="J72" s="223"/>
      <c r="K72" s="223"/>
      <c r="L72" s="223">
        <v>100000</v>
      </c>
      <c r="M72" s="223">
        <f t="shared" si="0"/>
        <v>130000</v>
      </c>
      <c r="N72" s="175"/>
    </row>
    <row r="73" spans="1:14" x14ac:dyDescent="0.25">
      <c r="A73" s="224">
        <v>40878</v>
      </c>
      <c r="B73" s="175"/>
      <c r="C73" s="269"/>
      <c r="D73" s="175"/>
      <c r="E73" s="269"/>
      <c r="F73" s="269"/>
      <c r="G73" s="175"/>
      <c r="H73" s="223">
        <v>30000</v>
      </c>
      <c r="I73" s="223"/>
      <c r="J73" s="223"/>
      <c r="K73" s="223"/>
      <c r="L73" s="223">
        <v>175000</v>
      </c>
      <c r="M73" s="223">
        <f t="shared" si="0"/>
        <v>205000</v>
      </c>
      <c r="N73" s="175"/>
    </row>
    <row r="74" spans="1:14" x14ac:dyDescent="0.25">
      <c r="A74" s="224">
        <v>40909</v>
      </c>
      <c r="B74" s="175"/>
      <c r="C74" s="269"/>
      <c r="D74" s="175"/>
      <c r="E74" s="269"/>
      <c r="F74" s="269"/>
      <c r="G74" s="175"/>
      <c r="H74" s="223">
        <v>10000</v>
      </c>
      <c r="I74" s="223">
        <v>10000</v>
      </c>
      <c r="J74" s="223">
        <v>15000</v>
      </c>
      <c r="K74" s="223">
        <v>15000</v>
      </c>
      <c r="L74" s="223">
        <v>135000</v>
      </c>
      <c r="M74" s="223">
        <f t="shared" ref="M74:M84" si="1">SUM(B74:L74)</f>
        <v>185000</v>
      </c>
      <c r="N74" s="175"/>
    </row>
    <row r="75" spans="1:14" x14ac:dyDescent="0.25">
      <c r="A75" s="224">
        <v>40940</v>
      </c>
      <c r="B75" s="175"/>
      <c r="C75" s="269"/>
      <c r="D75" s="175"/>
      <c r="E75" s="269"/>
      <c r="F75" s="269"/>
      <c r="G75" s="175"/>
      <c r="H75" s="223">
        <v>10000</v>
      </c>
      <c r="I75" s="223">
        <v>10000</v>
      </c>
      <c r="J75" s="223">
        <v>20000</v>
      </c>
      <c r="K75" s="223">
        <v>15000</v>
      </c>
      <c r="L75" s="223">
        <v>35000</v>
      </c>
      <c r="M75" s="223">
        <f t="shared" si="1"/>
        <v>90000</v>
      </c>
      <c r="N75" s="175"/>
    </row>
    <row r="76" spans="1:14" x14ac:dyDescent="0.25">
      <c r="A76" s="224">
        <v>41000</v>
      </c>
      <c r="B76" s="175"/>
      <c r="C76" s="269"/>
      <c r="D76" s="175"/>
      <c r="E76" s="269"/>
      <c r="F76" s="269"/>
      <c r="G76" s="175"/>
      <c r="H76" s="223">
        <v>20000</v>
      </c>
      <c r="I76" s="223">
        <v>25000</v>
      </c>
      <c r="J76" s="223">
        <v>40000</v>
      </c>
      <c r="K76" s="223">
        <v>25000</v>
      </c>
      <c r="L76" s="223">
        <v>75000</v>
      </c>
      <c r="M76" s="223">
        <f t="shared" si="1"/>
        <v>185000</v>
      </c>
      <c r="N76" s="175"/>
    </row>
    <row r="77" spans="1:14" x14ac:dyDescent="0.25">
      <c r="A77" s="224">
        <v>41061</v>
      </c>
      <c r="B77" s="175"/>
      <c r="C77" s="269"/>
      <c r="D77" s="175"/>
      <c r="E77" s="269"/>
      <c r="F77" s="269"/>
      <c r="G77" s="175"/>
      <c r="H77" s="223">
        <v>25000</v>
      </c>
      <c r="I77" s="223"/>
      <c r="J77" s="223"/>
      <c r="K77" s="223"/>
      <c r="L77" s="223">
        <v>35000</v>
      </c>
      <c r="M77" s="223">
        <f t="shared" si="1"/>
        <v>60000</v>
      </c>
      <c r="N77" s="175"/>
    </row>
    <row r="78" spans="1:14" x14ac:dyDescent="0.25">
      <c r="A78" s="224">
        <v>41153</v>
      </c>
      <c r="B78" s="175"/>
      <c r="C78" s="269"/>
      <c r="D78" s="175"/>
      <c r="E78" s="269"/>
      <c r="F78" s="269"/>
      <c r="G78" s="175"/>
      <c r="H78" s="223">
        <v>5000</v>
      </c>
      <c r="I78" s="223">
        <v>5000</v>
      </c>
      <c r="J78" s="223">
        <v>5000</v>
      </c>
      <c r="K78" s="223">
        <v>5000</v>
      </c>
      <c r="L78" s="223">
        <v>175000</v>
      </c>
      <c r="M78" s="223">
        <f t="shared" si="1"/>
        <v>195000</v>
      </c>
      <c r="N78" s="175"/>
    </row>
    <row r="79" spans="1:14" x14ac:dyDescent="0.25">
      <c r="A79" s="224">
        <v>41183</v>
      </c>
      <c r="B79" s="175"/>
      <c r="C79" s="269"/>
      <c r="D79" s="175"/>
      <c r="E79" s="269"/>
      <c r="F79" s="269"/>
      <c r="G79" s="175"/>
      <c r="H79" s="223">
        <v>15000</v>
      </c>
      <c r="I79" s="223">
        <v>15000</v>
      </c>
      <c r="J79" s="223">
        <v>25000</v>
      </c>
      <c r="K79" s="223">
        <v>15000</v>
      </c>
      <c r="L79" s="223">
        <v>35000</v>
      </c>
      <c r="M79" s="223">
        <f t="shared" si="1"/>
        <v>105000</v>
      </c>
      <c r="N79" s="175"/>
    </row>
    <row r="80" spans="1:14" x14ac:dyDescent="0.25">
      <c r="A80" s="224">
        <v>41244</v>
      </c>
      <c r="B80" s="175"/>
      <c r="C80" s="269"/>
      <c r="D80" s="175"/>
      <c r="E80" s="269"/>
      <c r="F80" s="269"/>
      <c r="G80" s="175"/>
      <c r="H80" s="223">
        <v>25000</v>
      </c>
      <c r="I80" s="223"/>
      <c r="J80" s="223"/>
      <c r="K80" s="223"/>
      <c r="L80" s="223">
        <v>10000</v>
      </c>
      <c r="M80" s="223">
        <f t="shared" si="1"/>
        <v>35000</v>
      </c>
      <c r="N80" s="175"/>
    </row>
    <row r="81" spans="1:15" x14ac:dyDescent="0.25">
      <c r="A81" s="224">
        <v>41275</v>
      </c>
      <c r="B81" s="175"/>
      <c r="C81" s="269"/>
      <c r="D81" s="175"/>
      <c r="E81" s="269"/>
      <c r="F81" s="269"/>
      <c r="G81" s="175"/>
      <c r="H81" s="223"/>
      <c r="I81" s="223"/>
      <c r="J81" s="223"/>
      <c r="K81" s="223"/>
      <c r="L81" s="223">
        <v>85000</v>
      </c>
      <c r="M81" s="223">
        <f t="shared" si="1"/>
        <v>85000</v>
      </c>
      <c r="N81" s="175"/>
    </row>
    <row r="82" spans="1:15" x14ac:dyDescent="0.25">
      <c r="A82" s="224">
        <v>41395</v>
      </c>
      <c r="B82" s="175"/>
      <c r="C82" s="269"/>
      <c r="D82" s="175"/>
      <c r="E82" s="269"/>
      <c r="F82" s="269"/>
      <c r="G82" s="175"/>
      <c r="H82" s="223">
        <v>5000</v>
      </c>
      <c r="I82" s="223">
        <v>5000</v>
      </c>
      <c r="J82" s="223">
        <v>5000</v>
      </c>
      <c r="K82" s="223">
        <v>5000</v>
      </c>
      <c r="L82" s="223">
        <v>150000</v>
      </c>
      <c r="M82" s="223">
        <f t="shared" si="1"/>
        <v>170000</v>
      </c>
      <c r="N82" s="175"/>
    </row>
    <row r="83" spans="1:15" x14ac:dyDescent="0.25">
      <c r="A83" s="224">
        <v>41426</v>
      </c>
      <c r="B83" s="175"/>
      <c r="C83" s="269"/>
      <c r="D83" s="175"/>
      <c r="E83" s="269"/>
      <c r="F83" s="269"/>
      <c r="G83" s="175"/>
      <c r="H83" s="223">
        <v>45000</v>
      </c>
      <c r="I83" s="223">
        <v>25000</v>
      </c>
      <c r="J83" s="223">
        <v>35000</v>
      </c>
      <c r="K83" s="223">
        <v>25000</v>
      </c>
      <c r="L83" s="223">
        <v>50000</v>
      </c>
      <c r="M83" s="223">
        <f t="shared" si="1"/>
        <v>180000</v>
      </c>
      <c r="N83" s="175"/>
    </row>
    <row r="84" spans="1:15" x14ac:dyDescent="0.25">
      <c r="A84" s="224">
        <v>41609</v>
      </c>
      <c r="B84" s="175"/>
      <c r="C84" s="269"/>
      <c r="D84" s="175"/>
      <c r="E84" s="269"/>
      <c r="F84" s="269"/>
      <c r="G84" s="175"/>
      <c r="H84" s="223">
        <v>445000</v>
      </c>
      <c r="I84" s="223">
        <v>565000</v>
      </c>
      <c r="J84" s="223">
        <v>880000</v>
      </c>
      <c r="K84" s="223">
        <v>580000</v>
      </c>
      <c r="L84" s="223">
        <v>600000</v>
      </c>
      <c r="M84" s="223">
        <f t="shared" si="1"/>
        <v>3070000</v>
      </c>
      <c r="N84" s="175"/>
    </row>
    <row r="85" spans="1:15" ht="9.75" customHeight="1" x14ac:dyDescent="0.25">
      <c r="A85" s="224"/>
      <c r="B85" s="175"/>
      <c r="C85" s="269"/>
      <c r="D85" s="175"/>
      <c r="E85" s="269"/>
      <c r="F85" s="269"/>
      <c r="G85" s="175"/>
      <c r="H85" s="223"/>
      <c r="I85" s="223"/>
      <c r="J85" s="223"/>
      <c r="K85" s="223"/>
      <c r="L85" s="223"/>
      <c r="M85" s="223"/>
      <c r="N85" s="175"/>
    </row>
    <row r="86" spans="1:15" s="308" customFormat="1" x14ac:dyDescent="0.25">
      <c r="A86" s="267" t="s">
        <v>9</v>
      </c>
      <c r="B86" s="307">
        <f>SUM(B10:B65)</f>
        <v>80000</v>
      </c>
      <c r="C86" s="307">
        <f>SUM(C10:C65)</f>
        <v>200000</v>
      </c>
      <c r="D86" s="307">
        <f>SUM(D10:D65)</f>
        <v>200000</v>
      </c>
      <c r="E86" s="307">
        <f t="shared" ref="E86:M86" si="2">SUM(E10:E85)</f>
        <v>215000</v>
      </c>
      <c r="F86" s="307">
        <f t="shared" si="2"/>
        <v>230000</v>
      </c>
      <c r="G86" s="307">
        <f t="shared" si="2"/>
        <v>245000</v>
      </c>
      <c r="H86" s="321">
        <f t="shared" si="2"/>
        <v>1870000</v>
      </c>
      <c r="I86" s="321">
        <f t="shared" si="2"/>
        <v>1910000</v>
      </c>
      <c r="J86" s="321">
        <f t="shared" si="2"/>
        <v>3000000</v>
      </c>
      <c r="K86" s="321">
        <f t="shared" si="2"/>
        <v>2050000</v>
      </c>
      <c r="L86" s="321">
        <f t="shared" si="2"/>
        <v>5000000</v>
      </c>
      <c r="M86" s="321">
        <f t="shared" si="2"/>
        <v>15000000</v>
      </c>
      <c r="N86" s="307"/>
    </row>
    <row r="87" spans="1:15" x14ac:dyDescent="0.25">
      <c r="A87" s="4"/>
      <c r="B87" s="175"/>
      <c r="C87" s="164"/>
      <c r="D87" s="175"/>
      <c r="E87" s="164"/>
      <c r="F87" s="164"/>
      <c r="G87" s="175"/>
      <c r="H87" s="223"/>
      <c r="I87" s="223"/>
      <c r="J87" s="223"/>
      <c r="K87" s="223"/>
      <c r="L87" s="223"/>
      <c r="M87" s="223"/>
      <c r="N87" s="175"/>
    </row>
    <row r="88" spans="1:15" x14ac:dyDescent="0.25">
      <c r="A88" s="4" t="s">
        <v>10</v>
      </c>
      <c r="B88" s="164">
        <f t="shared" ref="B88:M88" si="3">B6-B86</f>
        <v>0</v>
      </c>
      <c r="C88" s="164">
        <f t="shared" si="3"/>
        <v>0</v>
      </c>
      <c r="D88" s="164">
        <f t="shared" si="3"/>
        <v>0</v>
      </c>
      <c r="E88" s="164">
        <f t="shared" si="3"/>
        <v>0</v>
      </c>
      <c r="F88" s="164">
        <f t="shared" si="3"/>
        <v>0</v>
      </c>
      <c r="G88" s="164">
        <f t="shared" si="3"/>
        <v>0</v>
      </c>
      <c r="H88" s="223">
        <f t="shared" si="3"/>
        <v>0</v>
      </c>
      <c r="I88" s="223">
        <f t="shared" si="3"/>
        <v>0</v>
      </c>
      <c r="J88" s="223">
        <f t="shared" si="3"/>
        <v>0</v>
      </c>
      <c r="K88" s="223">
        <f t="shared" si="3"/>
        <v>0</v>
      </c>
      <c r="L88" s="223">
        <f t="shared" si="3"/>
        <v>0</v>
      </c>
      <c r="M88" s="223">
        <f t="shared" si="3"/>
        <v>0</v>
      </c>
      <c r="N88" s="175"/>
      <c r="O88" s="173"/>
    </row>
    <row r="89" spans="1:15" x14ac:dyDescent="0.25">
      <c r="B89" s="175"/>
      <c r="C89" s="164"/>
      <c r="D89" s="175"/>
      <c r="E89" s="164"/>
      <c r="F89" s="164"/>
      <c r="G89" s="175"/>
      <c r="H89" s="164"/>
      <c r="I89" s="164"/>
      <c r="J89" s="175"/>
      <c r="K89" s="164"/>
      <c r="L89" s="164"/>
      <c r="M89" s="269"/>
      <c r="N89" s="175"/>
    </row>
    <row r="90" spans="1:15" x14ac:dyDescent="0.25">
      <c r="B90" s="175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</row>
    <row r="94" spans="1:15" x14ac:dyDescent="0.25">
      <c r="L94" s="3">
        <v>0</v>
      </c>
    </row>
    <row r="96" spans="1:15" x14ac:dyDescent="0.25">
      <c r="C96" s="233" t="s">
        <v>483</v>
      </c>
      <c r="E96" s="233" t="s">
        <v>483</v>
      </c>
      <c r="H96" s="233"/>
      <c r="K96" s="233"/>
    </row>
    <row r="97" spans="3:11" x14ac:dyDescent="0.25">
      <c r="C97" s="233" t="s">
        <v>482</v>
      </c>
      <c r="E97" s="233" t="s">
        <v>482</v>
      </c>
      <c r="H97" s="233"/>
      <c r="K97" s="233"/>
    </row>
  </sheetData>
  <phoneticPr fontId="0" type="noConversion"/>
  <pageMargins left="0.5" right="0.5" top="1" bottom="1" header="0.5" footer="0.5"/>
  <pageSetup scale="60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94"/>
  <sheetViews>
    <sheetView tabSelected="1" zoomScaleNormal="100" workbookViewId="0"/>
  </sheetViews>
  <sheetFormatPr defaultColWidth="9" defaultRowHeight="12.75" x14ac:dyDescent="0.2"/>
  <cols>
    <col min="1" max="1" width="100.7109375" style="478" customWidth="1"/>
    <col min="2" max="16384" width="9" style="478"/>
  </cols>
  <sheetData>
    <row r="1" spans="1:1" ht="26.25" x14ac:dyDescent="0.4">
      <c r="A1" s="477" t="s">
        <v>508</v>
      </c>
    </row>
    <row r="2" spans="1:1" x14ac:dyDescent="0.2">
      <c r="A2" s="479"/>
    </row>
    <row r="6" spans="1:1" ht="25.5" x14ac:dyDescent="0.2">
      <c r="A6" s="478" t="s">
        <v>509</v>
      </c>
    </row>
    <row r="8" spans="1:1" ht="25.5" x14ac:dyDescent="0.2">
      <c r="A8" s="478" t="s">
        <v>510</v>
      </c>
    </row>
    <row r="9" spans="1:1" ht="25.5" x14ac:dyDescent="0.2">
      <c r="A9" s="478" t="s">
        <v>511</v>
      </c>
    </row>
    <row r="10" spans="1:1" ht="25.5" x14ac:dyDescent="0.2">
      <c r="A10" s="478" t="s">
        <v>512</v>
      </c>
    </row>
    <row r="11" spans="1:1" x14ac:dyDescent="0.2">
      <c r="A11" s="478" t="s">
        <v>513</v>
      </c>
    </row>
    <row r="13" spans="1:1" x14ac:dyDescent="0.2">
      <c r="A13" s="478" t="s">
        <v>514</v>
      </c>
    </row>
    <row r="14" spans="1:1" x14ac:dyDescent="0.2">
      <c r="A14" s="478" t="s">
        <v>517</v>
      </c>
    </row>
    <row r="15" spans="1:1" ht="25.5" x14ac:dyDescent="0.2">
      <c r="A15" s="478" t="s">
        <v>518</v>
      </c>
    </row>
    <row r="16" spans="1:1" x14ac:dyDescent="0.2">
      <c r="A16" s="478" t="s">
        <v>515</v>
      </c>
    </row>
    <row r="17" spans="1:1" x14ac:dyDescent="0.2">
      <c r="A17" s="478" t="s">
        <v>519</v>
      </c>
    </row>
    <row r="18" spans="1:1" x14ac:dyDescent="0.2">
      <c r="A18" s="478" t="s">
        <v>516</v>
      </c>
    </row>
    <row r="94" spans="12:12" x14ac:dyDescent="0.2">
      <c r="L94" s="478">
        <v>0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pageSetUpPr fitToPage="1"/>
  </sheetPr>
  <dimension ref="A1:BB104"/>
  <sheetViews>
    <sheetView zoomScaleNormal="100" workbookViewId="0">
      <pane xSplit="7" ySplit="4" topLeftCell="H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5" width="20.28515625" style="3" hidden="1" customWidth="1"/>
    <col min="6" max="6" width="12" style="3" hidden="1" customWidth="1"/>
    <col min="7" max="7" width="11.28515625" style="3" hidden="1" customWidth="1"/>
    <col min="8" max="13" width="20.28515625" style="3" customWidth="1"/>
    <col min="14" max="16384" width="9" style="3"/>
  </cols>
  <sheetData>
    <row r="1" spans="1:54" x14ac:dyDescent="0.25">
      <c r="A1" s="4" t="s">
        <v>392</v>
      </c>
      <c r="B1" s="23" t="s">
        <v>950</v>
      </c>
      <c r="C1" s="23" t="s">
        <v>950</v>
      </c>
      <c r="D1" s="23" t="s">
        <v>950</v>
      </c>
      <c r="E1" s="23" t="s">
        <v>950</v>
      </c>
      <c r="F1" s="23" t="s">
        <v>950</v>
      </c>
      <c r="G1" s="23" t="s">
        <v>950</v>
      </c>
      <c r="H1" s="23" t="s">
        <v>950</v>
      </c>
      <c r="I1" s="23" t="s">
        <v>950</v>
      </c>
      <c r="J1" s="23" t="s">
        <v>950</v>
      </c>
      <c r="K1" s="23" t="s">
        <v>950</v>
      </c>
      <c r="L1" s="23" t="s">
        <v>950</v>
      </c>
    </row>
    <row r="2" spans="1:54" x14ac:dyDescent="0.25">
      <c r="A2" s="4" t="s">
        <v>385</v>
      </c>
      <c r="B2" s="235">
        <v>38687</v>
      </c>
      <c r="C2" s="22">
        <v>39052</v>
      </c>
      <c r="D2" s="22">
        <v>39417</v>
      </c>
      <c r="E2" s="22">
        <v>39783</v>
      </c>
      <c r="F2" s="22">
        <v>40148</v>
      </c>
      <c r="G2" s="22">
        <v>40513</v>
      </c>
      <c r="H2" s="22">
        <v>43800</v>
      </c>
      <c r="I2" s="22">
        <v>45992</v>
      </c>
      <c r="J2" s="22">
        <v>49461</v>
      </c>
      <c r="K2" s="22">
        <v>49644</v>
      </c>
      <c r="L2" s="22">
        <v>49279</v>
      </c>
      <c r="M2" s="251"/>
    </row>
    <row r="3" spans="1:54" x14ac:dyDescent="0.25">
      <c r="A3" s="4" t="s">
        <v>386</v>
      </c>
      <c r="B3" s="237">
        <v>2.0500000000000001E-2</v>
      </c>
      <c r="C3" s="25">
        <v>2.5499999999999998E-2</v>
      </c>
      <c r="D3" s="25">
        <v>0.03</v>
      </c>
      <c r="E3" s="25">
        <v>3.3500000000000002E-2</v>
      </c>
      <c r="F3" s="25">
        <v>3.5999999999999997E-2</v>
      </c>
      <c r="G3" s="25">
        <v>3.7999999999999999E-2</v>
      </c>
      <c r="H3" s="25">
        <v>4.5999999999999999E-2</v>
      </c>
      <c r="I3" s="25">
        <v>4.9500000000000002E-2</v>
      </c>
      <c r="J3" s="25">
        <v>5.0999999999999997E-2</v>
      </c>
      <c r="K3" s="25">
        <v>5.0999999999999997E-2</v>
      </c>
      <c r="L3" s="25">
        <v>5.9499999999999997E-2</v>
      </c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9"/>
      <c r="AT3" s="259"/>
      <c r="AU3" s="259"/>
      <c r="AV3" s="259"/>
    </row>
    <row r="4" spans="1:54" x14ac:dyDescent="0.25">
      <c r="A4" s="179" t="s">
        <v>334</v>
      </c>
      <c r="B4" s="260" t="s">
        <v>532</v>
      </c>
      <c r="C4" s="260" t="s">
        <v>533</v>
      </c>
      <c r="D4" s="260" t="s">
        <v>534</v>
      </c>
      <c r="E4" s="260" t="s">
        <v>535</v>
      </c>
      <c r="F4" s="260" t="s">
        <v>536</v>
      </c>
      <c r="G4" s="260" t="s">
        <v>537</v>
      </c>
      <c r="H4" s="260" t="s">
        <v>538</v>
      </c>
      <c r="I4" s="260" t="s">
        <v>539</v>
      </c>
      <c r="J4" s="260" t="s">
        <v>540</v>
      </c>
      <c r="K4" s="260" t="s">
        <v>541</v>
      </c>
      <c r="L4" s="260" t="s">
        <v>542</v>
      </c>
      <c r="M4" s="262" t="s">
        <v>5</v>
      </c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</row>
    <row r="5" spans="1:54" x14ac:dyDescent="0.25">
      <c r="A5" s="267"/>
      <c r="B5" s="175"/>
      <c r="C5" s="175"/>
      <c r="D5" s="175"/>
      <c r="E5" s="175"/>
      <c r="F5" s="175"/>
      <c r="G5" s="175"/>
      <c r="H5" s="223"/>
      <c r="I5" s="223"/>
      <c r="J5" s="223"/>
      <c r="K5" s="223"/>
      <c r="L5" s="223"/>
      <c r="M5" s="223"/>
      <c r="N5" s="175"/>
      <c r="O5" s="175"/>
    </row>
    <row r="6" spans="1:54" x14ac:dyDescent="0.25">
      <c r="A6" s="4" t="s">
        <v>461</v>
      </c>
      <c r="B6" s="269">
        <v>60000</v>
      </c>
      <c r="C6" s="269">
        <v>275000</v>
      </c>
      <c r="D6" s="269">
        <v>280000</v>
      </c>
      <c r="E6" s="269">
        <v>295000</v>
      </c>
      <c r="F6" s="269">
        <v>315000</v>
      </c>
      <c r="G6" s="269">
        <v>335000</v>
      </c>
      <c r="H6" s="223">
        <v>2500000</v>
      </c>
      <c r="I6" s="223">
        <v>2545000</v>
      </c>
      <c r="J6" s="223">
        <v>3365000</v>
      </c>
      <c r="K6" s="223">
        <v>3365000</v>
      </c>
      <c r="L6" s="223">
        <v>6665000</v>
      </c>
      <c r="M6" s="223">
        <f>SUM(B6:L6)</f>
        <v>20000000</v>
      </c>
      <c r="N6" s="175"/>
      <c r="O6" s="175"/>
    </row>
    <row r="7" spans="1:54" x14ac:dyDescent="0.25">
      <c r="A7" s="4"/>
      <c r="B7" s="175"/>
      <c r="C7" s="269"/>
      <c r="D7" s="175"/>
      <c r="E7" s="269"/>
      <c r="F7" s="269"/>
      <c r="G7" s="175"/>
      <c r="H7" s="223"/>
      <c r="I7" s="223"/>
      <c r="J7" s="223"/>
      <c r="K7" s="223"/>
      <c r="L7" s="223"/>
      <c r="M7" s="223"/>
      <c r="N7" s="175"/>
      <c r="O7" s="175"/>
    </row>
    <row r="8" spans="1:54" x14ac:dyDescent="0.25">
      <c r="A8" s="4" t="s">
        <v>78</v>
      </c>
      <c r="B8" s="175"/>
      <c r="C8" s="269"/>
      <c r="D8" s="175"/>
      <c r="E8" s="269"/>
      <c r="F8" s="269"/>
      <c r="G8" s="175"/>
      <c r="H8" s="223"/>
      <c r="I8" s="223"/>
      <c r="J8" s="223"/>
      <c r="K8" s="223"/>
      <c r="L8" s="223"/>
      <c r="M8" s="223"/>
      <c r="N8" s="175"/>
      <c r="O8" s="175"/>
    </row>
    <row r="9" spans="1:54" x14ac:dyDescent="0.25">
      <c r="A9" s="5"/>
      <c r="B9" s="175"/>
      <c r="C9" s="269"/>
      <c r="D9" s="175"/>
      <c r="E9" s="269"/>
      <c r="F9" s="269"/>
      <c r="G9" s="175"/>
      <c r="H9" s="223"/>
      <c r="I9" s="223"/>
      <c r="J9" s="223"/>
      <c r="K9" s="223"/>
      <c r="L9" s="223"/>
      <c r="M9" s="223"/>
      <c r="N9" s="175"/>
      <c r="O9" s="175"/>
    </row>
    <row r="10" spans="1:54" x14ac:dyDescent="0.25">
      <c r="A10" s="5">
        <v>38443</v>
      </c>
      <c r="B10" s="269">
        <v>0</v>
      </c>
      <c r="C10" s="269">
        <v>5000</v>
      </c>
      <c r="D10" s="269">
        <v>5000</v>
      </c>
      <c r="E10" s="269">
        <v>10000</v>
      </c>
      <c r="F10" s="269">
        <v>10000</v>
      </c>
      <c r="G10" s="269">
        <v>10000</v>
      </c>
      <c r="H10" s="223">
        <v>95000</v>
      </c>
      <c r="I10" s="223">
        <v>95000</v>
      </c>
      <c r="J10" s="223">
        <v>125000</v>
      </c>
      <c r="K10" s="223">
        <v>130000</v>
      </c>
      <c r="L10" s="223">
        <f>35000+175000</f>
        <v>210000</v>
      </c>
      <c r="M10" s="223">
        <f>SUM(B10:L10)</f>
        <v>695000</v>
      </c>
      <c r="N10" s="269"/>
      <c r="O10" s="269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</row>
    <row r="11" spans="1:54" x14ac:dyDescent="0.25">
      <c r="A11" s="5">
        <v>38504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23">
        <v>0</v>
      </c>
      <c r="I11" s="223">
        <v>0</v>
      </c>
      <c r="J11" s="223">
        <v>0</v>
      </c>
      <c r="K11" s="223">
        <v>0</v>
      </c>
      <c r="L11" s="223">
        <v>40000</v>
      </c>
      <c r="M11" s="223">
        <f>SUM(B11:L11)</f>
        <v>40000</v>
      </c>
      <c r="N11" s="269"/>
      <c r="O11" s="269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</row>
    <row r="12" spans="1:54" x14ac:dyDescent="0.25">
      <c r="A12" s="5">
        <v>38534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0</v>
      </c>
      <c r="H12" s="223">
        <v>0</v>
      </c>
      <c r="I12" s="223">
        <v>0</v>
      </c>
      <c r="J12" s="223">
        <v>0</v>
      </c>
      <c r="K12" s="223">
        <v>0</v>
      </c>
      <c r="L12" s="223">
        <v>450000</v>
      </c>
      <c r="M12" s="223">
        <f t="shared" ref="M12:M75" si="0">SUM(B12:L12)</f>
        <v>450000</v>
      </c>
      <c r="N12" s="269"/>
      <c r="O12" s="269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</row>
    <row r="13" spans="1:54" x14ac:dyDescent="0.25">
      <c r="A13" s="5">
        <v>38565</v>
      </c>
      <c r="B13" s="269">
        <v>0</v>
      </c>
      <c r="C13" s="269">
        <v>0</v>
      </c>
      <c r="D13" s="269">
        <v>0</v>
      </c>
      <c r="E13" s="269">
        <v>0</v>
      </c>
      <c r="F13" s="269">
        <v>0</v>
      </c>
      <c r="G13" s="269">
        <v>0</v>
      </c>
      <c r="H13" s="223">
        <v>0</v>
      </c>
      <c r="I13" s="223">
        <v>0</v>
      </c>
      <c r="J13" s="223">
        <v>0</v>
      </c>
      <c r="K13" s="223">
        <v>0</v>
      </c>
      <c r="L13" s="223">
        <v>105000</v>
      </c>
      <c r="M13" s="223">
        <f t="shared" si="0"/>
        <v>105000</v>
      </c>
      <c r="N13" s="269"/>
      <c r="O13" s="269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</row>
    <row r="14" spans="1:54" x14ac:dyDescent="0.25">
      <c r="A14" s="5">
        <v>38596</v>
      </c>
      <c r="B14" s="269">
        <v>0</v>
      </c>
      <c r="C14" s="269">
        <v>0</v>
      </c>
      <c r="D14" s="269">
        <v>5000</v>
      </c>
      <c r="E14" s="269">
        <v>5000</v>
      </c>
      <c r="F14" s="269">
        <v>5000</v>
      </c>
      <c r="G14" s="269">
        <v>5000</v>
      </c>
      <c r="H14" s="223">
        <v>25000</v>
      </c>
      <c r="I14" s="223">
        <v>25000</v>
      </c>
      <c r="J14" s="223">
        <v>35000</v>
      </c>
      <c r="K14" s="223">
        <v>35000</v>
      </c>
      <c r="L14" s="223">
        <v>65000</v>
      </c>
      <c r="M14" s="223">
        <f t="shared" si="0"/>
        <v>205000</v>
      </c>
      <c r="N14" s="269"/>
      <c r="O14" s="269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</row>
    <row r="15" spans="1:54" x14ac:dyDescent="0.25">
      <c r="A15" s="5">
        <v>38626</v>
      </c>
      <c r="B15" s="269">
        <v>0</v>
      </c>
      <c r="C15" s="269">
        <v>0</v>
      </c>
      <c r="D15" s="269"/>
      <c r="E15" s="269">
        <v>5000</v>
      </c>
      <c r="F15" s="269">
        <v>5000</v>
      </c>
      <c r="G15" s="269">
        <v>5000</v>
      </c>
      <c r="H15" s="223">
        <v>25000</v>
      </c>
      <c r="I15" s="223">
        <v>25000</v>
      </c>
      <c r="J15" s="223">
        <v>30000</v>
      </c>
      <c r="K15" s="223">
        <v>30000</v>
      </c>
      <c r="L15" s="223">
        <v>55000</v>
      </c>
      <c r="M15" s="223">
        <f t="shared" si="0"/>
        <v>180000</v>
      </c>
      <c r="N15" s="269"/>
      <c r="O15" s="269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</row>
    <row r="16" spans="1:54" x14ac:dyDescent="0.25">
      <c r="A16" s="5">
        <v>38657</v>
      </c>
      <c r="B16" s="269">
        <v>0</v>
      </c>
      <c r="C16" s="269">
        <v>0</v>
      </c>
      <c r="D16" s="269"/>
      <c r="E16" s="269">
        <v>5000</v>
      </c>
      <c r="F16" s="269">
        <v>5000</v>
      </c>
      <c r="G16" s="269">
        <v>5000</v>
      </c>
      <c r="H16" s="223">
        <v>20000</v>
      </c>
      <c r="I16" s="223">
        <v>20000</v>
      </c>
      <c r="J16" s="223">
        <v>30000</v>
      </c>
      <c r="K16" s="223">
        <v>25000</v>
      </c>
      <c r="L16" s="223">
        <v>50000</v>
      </c>
      <c r="M16" s="223">
        <f t="shared" si="0"/>
        <v>160000</v>
      </c>
      <c r="N16" s="269"/>
      <c r="O16" s="269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</row>
    <row r="17" spans="1:54" x14ac:dyDescent="0.25">
      <c r="A17" s="5">
        <v>38687</v>
      </c>
      <c r="B17" s="269">
        <v>60000</v>
      </c>
      <c r="C17" s="269">
        <v>0</v>
      </c>
      <c r="D17" s="269"/>
      <c r="E17" s="269">
        <v>5000</v>
      </c>
      <c r="F17" s="269">
        <v>10000</v>
      </c>
      <c r="G17" s="269">
        <v>10000</v>
      </c>
      <c r="H17" s="223">
        <v>35000</v>
      </c>
      <c r="I17" s="223">
        <v>35000</v>
      </c>
      <c r="J17" s="223">
        <v>40000</v>
      </c>
      <c r="K17" s="223">
        <v>40000</v>
      </c>
      <c r="L17" s="223">
        <v>50000</v>
      </c>
      <c r="M17" s="223">
        <f t="shared" si="0"/>
        <v>285000</v>
      </c>
      <c r="N17" s="269"/>
      <c r="O17" s="269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</row>
    <row r="18" spans="1:54" x14ac:dyDescent="0.25">
      <c r="A18" s="5">
        <v>38777</v>
      </c>
      <c r="B18" s="269">
        <v>0</v>
      </c>
      <c r="C18" s="269">
        <v>20000</v>
      </c>
      <c r="D18" s="269">
        <v>20000</v>
      </c>
      <c r="E18" s="269">
        <v>20000</v>
      </c>
      <c r="F18" s="269">
        <v>20000</v>
      </c>
      <c r="G18" s="269">
        <v>20000</v>
      </c>
      <c r="H18" s="223">
        <v>95000</v>
      </c>
      <c r="I18" s="223">
        <v>95000</v>
      </c>
      <c r="J18" s="223">
        <v>100000</v>
      </c>
      <c r="K18" s="223">
        <v>105000</v>
      </c>
      <c r="L18" s="223">
        <v>5000</v>
      </c>
      <c r="M18" s="223">
        <f t="shared" si="0"/>
        <v>500000</v>
      </c>
      <c r="N18" s="269"/>
      <c r="O18" s="269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</row>
    <row r="19" spans="1:54" x14ac:dyDescent="0.25">
      <c r="A19" s="5">
        <v>38808</v>
      </c>
      <c r="B19" s="269">
        <v>0</v>
      </c>
      <c r="C19" s="269">
        <v>5000</v>
      </c>
      <c r="D19" s="269">
        <v>5000</v>
      </c>
      <c r="E19" s="269">
        <v>5000</v>
      </c>
      <c r="F19" s="269">
        <v>5000</v>
      </c>
      <c r="G19" s="269">
        <v>10000</v>
      </c>
      <c r="H19" s="223">
        <v>15000</v>
      </c>
      <c r="I19" s="223">
        <v>15000</v>
      </c>
      <c r="J19" s="223">
        <v>20000</v>
      </c>
      <c r="K19" s="223">
        <v>15000</v>
      </c>
      <c r="L19" s="223">
        <v>0</v>
      </c>
      <c r="M19" s="223">
        <f t="shared" si="0"/>
        <v>95000</v>
      </c>
      <c r="N19" s="269"/>
      <c r="O19" s="269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</row>
    <row r="20" spans="1:54" x14ac:dyDescent="0.25">
      <c r="A20" s="5">
        <v>38838</v>
      </c>
      <c r="B20" s="269">
        <v>0</v>
      </c>
      <c r="C20" s="269">
        <v>5000</v>
      </c>
      <c r="D20" s="269">
        <v>5000</v>
      </c>
      <c r="E20" s="269">
        <v>0</v>
      </c>
      <c r="F20" s="269">
        <v>5000</v>
      </c>
      <c r="G20" s="269">
        <v>5000</v>
      </c>
      <c r="H20" s="223">
        <v>10000</v>
      </c>
      <c r="I20" s="223">
        <v>10000</v>
      </c>
      <c r="J20" s="223">
        <v>45000</v>
      </c>
      <c r="K20" s="223">
        <v>45000</v>
      </c>
      <c r="L20" s="223">
        <v>0</v>
      </c>
      <c r="M20" s="223">
        <f t="shared" si="0"/>
        <v>130000</v>
      </c>
      <c r="N20" s="269"/>
      <c r="O20" s="269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</row>
    <row r="21" spans="1:54" x14ac:dyDescent="0.25">
      <c r="A21" s="5">
        <v>38869</v>
      </c>
      <c r="B21" s="269">
        <v>0</v>
      </c>
      <c r="C21" s="269">
        <v>5000</v>
      </c>
      <c r="D21" s="269">
        <v>5000</v>
      </c>
      <c r="E21" s="269">
        <v>5000</v>
      </c>
      <c r="F21" s="269">
        <v>5000</v>
      </c>
      <c r="G21" s="269">
        <v>5000</v>
      </c>
      <c r="H21" s="223">
        <v>20000</v>
      </c>
      <c r="I21" s="223">
        <v>20000</v>
      </c>
      <c r="J21" s="223">
        <v>35000</v>
      </c>
      <c r="K21" s="223">
        <v>35000</v>
      </c>
      <c r="L21" s="223">
        <v>0</v>
      </c>
      <c r="M21" s="223">
        <f t="shared" si="0"/>
        <v>135000</v>
      </c>
      <c r="N21" s="269"/>
      <c r="O21" s="269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</row>
    <row r="22" spans="1:54" x14ac:dyDescent="0.25">
      <c r="A22" s="5">
        <v>38899</v>
      </c>
      <c r="B22" s="269">
        <v>0</v>
      </c>
      <c r="C22" s="269">
        <v>5000</v>
      </c>
      <c r="D22" s="269">
        <v>5000</v>
      </c>
      <c r="E22" s="269">
        <v>5000</v>
      </c>
      <c r="F22" s="269">
        <v>5000</v>
      </c>
      <c r="G22" s="269">
        <v>10000</v>
      </c>
      <c r="H22" s="223">
        <v>75000</v>
      </c>
      <c r="I22" s="223">
        <v>75000</v>
      </c>
      <c r="J22" s="223">
        <v>100000</v>
      </c>
      <c r="K22" s="223">
        <v>100000</v>
      </c>
      <c r="L22" s="223">
        <v>0</v>
      </c>
      <c r="M22" s="223">
        <f t="shared" si="0"/>
        <v>380000</v>
      </c>
      <c r="N22" s="269"/>
      <c r="O22" s="269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</row>
    <row r="23" spans="1:54" x14ac:dyDescent="0.25">
      <c r="A23" s="5">
        <v>38930</v>
      </c>
      <c r="B23" s="175">
        <v>0</v>
      </c>
      <c r="C23" s="269">
        <v>0</v>
      </c>
      <c r="D23" s="269">
        <v>0</v>
      </c>
      <c r="E23" s="269">
        <v>5000</v>
      </c>
      <c r="F23" s="269">
        <v>5000</v>
      </c>
      <c r="G23" s="269">
        <v>5000</v>
      </c>
      <c r="H23" s="223">
        <v>15000</v>
      </c>
      <c r="I23" s="223">
        <v>15000</v>
      </c>
      <c r="J23" s="223">
        <v>20000</v>
      </c>
      <c r="K23" s="223">
        <v>20000</v>
      </c>
      <c r="L23" s="223">
        <v>0</v>
      </c>
      <c r="M23" s="223">
        <f t="shared" si="0"/>
        <v>85000</v>
      </c>
      <c r="N23" s="175"/>
      <c r="O23" s="175"/>
    </row>
    <row r="24" spans="1:54" x14ac:dyDescent="0.25">
      <c r="A24" s="5">
        <v>38961</v>
      </c>
      <c r="B24" s="175">
        <v>0</v>
      </c>
      <c r="C24" s="269">
        <v>0</v>
      </c>
      <c r="D24" s="269">
        <v>0</v>
      </c>
      <c r="E24" s="269">
        <v>0</v>
      </c>
      <c r="F24" s="269">
        <v>0</v>
      </c>
      <c r="G24" s="269">
        <v>5000</v>
      </c>
      <c r="H24" s="223">
        <v>15000</v>
      </c>
      <c r="I24" s="223">
        <v>15000</v>
      </c>
      <c r="J24" s="223">
        <v>20000</v>
      </c>
      <c r="K24" s="223">
        <v>20000</v>
      </c>
      <c r="L24" s="223">
        <v>0</v>
      </c>
      <c r="M24" s="223">
        <f t="shared" si="0"/>
        <v>75000</v>
      </c>
      <c r="N24" s="175"/>
      <c r="O24" s="175"/>
    </row>
    <row r="25" spans="1:54" x14ac:dyDescent="0.25">
      <c r="A25" s="5">
        <v>39022</v>
      </c>
      <c r="B25" s="175">
        <v>0</v>
      </c>
      <c r="C25" s="269">
        <v>0</v>
      </c>
      <c r="D25" s="269">
        <v>0</v>
      </c>
      <c r="E25" s="269">
        <v>0</v>
      </c>
      <c r="F25" s="269">
        <v>0</v>
      </c>
      <c r="G25" s="269">
        <v>0</v>
      </c>
      <c r="H25" s="223">
        <v>25000</v>
      </c>
      <c r="I25" s="223">
        <v>25000</v>
      </c>
      <c r="J25" s="223">
        <v>40000</v>
      </c>
      <c r="K25" s="223">
        <v>40000</v>
      </c>
      <c r="L25" s="223">
        <v>15000</v>
      </c>
      <c r="M25" s="223">
        <f t="shared" si="0"/>
        <v>145000</v>
      </c>
      <c r="N25" s="175"/>
      <c r="O25" s="175"/>
    </row>
    <row r="26" spans="1:54" x14ac:dyDescent="0.25">
      <c r="A26" s="5">
        <v>39052</v>
      </c>
      <c r="B26" s="175">
        <v>0</v>
      </c>
      <c r="C26" s="269">
        <v>230000</v>
      </c>
      <c r="D26" s="269">
        <v>5000</v>
      </c>
      <c r="E26" s="269">
        <v>5000</v>
      </c>
      <c r="F26" s="269">
        <v>5000</v>
      </c>
      <c r="G26" s="269">
        <v>5000</v>
      </c>
      <c r="H26" s="223">
        <v>30000</v>
      </c>
      <c r="I26" s="223">
        <v>30000</v>
      </c>
      <c r="J26" s="223">
        <v>40000</v>
      </c>
      <c r="K26" s="223">
        <v>45000</v>
      </c>
      <c r="L26" s="223">
        <v>85000</v>
      </c>
      <c r="M26" s="223">
        <f t="shared" si="0"/>
        <v>480000</v>
      </c>
      <c r="N26" s="175"/>
      <c r="O26" s="175"/>
    </row>
    <row r="27" spans="1:54" x14ac:dyDescent="0.25">
      <c r="A27" s="5">
        <v>39142</v>
      </c>
      <c r="B27" s="269">
        <v>0</v>
      </c>
      <c r="C27" s="269">
        <v>0</v>
      </c>
      <c r="D27" s="269">
        <v>0</v>
      </c>
      <c r="E27" s="269">
        <v>0</v>
      </c>
      <c r="F27" s="269">
        <v>0</v>
      </c>
      <c r="G27" s="269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145000</v>
      </c>
      <c r="M27" s="223">
        <f t="shared" si="0"/>
        <v>145000</v>
      </c>
      <c r="N27" s="175"/>
      <c r="O27" s="175"/>
    </row>
    <row r="28" spans="1:54" x14ac:dyDescent="0.25">
      <c r="A28" s="5">
        <v>39173</v>
      </c>
      <c r="B28" s="269">
        <v>0</v>
      </c>
      <c r="C28" s="269">
        <v>0</v>
      </c>
      <c r="D28" s="269">
        <v>0</v>
      </c>
      <c r="E28" s="269">
        <v>0</v>
      </c>
      <c r="F28" s="269">
        <v>0</v>
      </c>
      <c r="G28" s="269">
        <v>0</v>
      </c>
      <c r="H28" s="223">
        <v>0</v>
      </c>
      <c r="I28" s="223">
        <v>0</v>
      </c>
      <c r="J28" s="223">
        <v>5000</v>
      </c>
      <c r="K28" s="223">
        <v>0</v>
      </c>
      <c r="L28" s="223">
        <v>95000</v>
      </c>
      <c r="M28" s="223">
        <f t="shared" si="0"/>
        <v>100000</v>
      </c>
      <c r="N28" s="175"/>
      <c r="O28" s="175"/>
    </row>
    <row r="29" spans="1:54" x14ac:dyDescent="0.25">
      <c r="A29" s="5">
        <v>39234</v>
      </c>
      <c r="B29" s="269">
        <v>0</v>
      </c>
      <c r="C29" s="269">
        <v>0</v>
      </c>
      <c r="D29" s="269">
        <v>0</v>
      </c>
      <c r="E29" s="269">
        <v>0</v>
      </c>
      <c r="F29" s="269">
        <v>0</v>
      </c>
      <c r="G29" s="269">
        <v>0</v>
      </c>
      <c r="H29" s="223">
        <v>15000</v>
      </c>
      <c r="I29" s="223">
        <v>15000</v>
      </c>
      <c r="J29" s="223">
        <v>15000</v>
      </c>
      <c r="K29" s="223">
        <v>15000</v>
      </c>
      <c r="L29" s="223">
        <v>155000</v>
      </c>
      <c r="M29" s="223">
        <f t="shared" si="0"/>
        <v>215000</v>
      </c>
      <c r="N29" s="175"/>
      <c r="O29" s="175"/>
    </row>
    <row r="30" spans="1:54" x14ac:dyDescent="0.25">
      <c r="A30" s="5">
        <v>39264</v>
      </c>
      <c r="B30" s="269">
        <v>0</v>
      </c>
      <c r="C30" s="269">
        <v>0</v>
      </c>
      <c r="D30" s="269">
        <v>10000</v>
      </c>
      <c r="E30" s="269">
        <v>10000</v>
      </c>
      <c r="F30" s="269">
        <v>10000</v>
      </c>
      <c r="G30" s="269">
        <v>15000</v>
      </c>
      <c r="H30" s="223">
        <v>105000</v>
      </c>
      <c r="I30" s="223">
        <v>105000</v>
      </c>
      <c r="J30" s="223">
        <v>135000</v>
      </c>
      <c r="K30" s="223">
        <v>135000</v>
      </c>
      <c r="L30" s="223">
        <v>65000</v>
      </c>
      <c r="M30" s="223">
        <f t="shared" si="0"/>
        <v>590000</v>
      </c>
      <c r="N30" s="175"/>
      <c r="O30" s="175"/>
    </row>
    <row r="31" spans="1:54" x14ac:dyDescent="0.25">
      <c r="A31" s="5">
        <v>39295</v>
      </c>
      <c r="B31" s="269">
        <v>0</v>
      </c>
      <c r="C31" s="269">
        <v>0</v>
      </c>
      <c r="D31" s="269">
        <v>0</v>
      </c>
      <c r="E31" s="269">
        <v>0</v>
      </c>
      <c r="F31" s="269">
        <v>0</v>
      </c>
      <c r="G31" s="269">
        <v>0</v>
      </c>
      <c r="H31" s="223">
        <v>0</v>
      </c>
      <c r="I31" s="223">
        <v>0</v>
      </c>
      <c r="J31" s="223">
        <v>0</v>
      </c>
      <c r="K31" s="223">
        <v>0</v>
      </c>
      <c r="L31" s="223">
        <v>60000</v>
      </c>
      <c r="M31" s="223">
        <f t="shared" si="0"/>
        <v>60000</v>
      </c>
      <c r="N31" s="175"/>
      <c r="O31" s="175"/>
    </row>
    <row r="32" spans="1:54" x14ac:dyDescent="0.25">
      <c r="A32" s="5">
        <v>39326</v>
      </c>
      <c r="B32" s="269">
        <v>0</v>
      </c>
      <c r="C32" s="269">
        <v>0</v>
      </c>
      <c r="D32" s="269">
        <v>5000</v>
      </c>
      <c r="E32" s="269">
        <v>5000</v>
      </c>
      <c r="F32" s="269">
        <v>5000</v>
      </c>
      <c r="G32" s="269">
        <v>5000</v>
      </c>
      <c r="H32" s="223">
        <v>40000</v>
      </c>
      <c r="I32" s="223">
        <v>40000</v>
      </c>
      <c r="J32" s="223">
        <v>55000</v>
      </c>
      <c r="K32" s="223">
        <v>55000</v>
      </c>
      <c r="L32" s="223">
        <v>80000</v>
      </c>
      <c r="M32" s="223">
        <f t="shared" si="0"/>
        <v>290000</v>
      </c>
      <c r="N32" s="175"/>
      <c r="O32" s="175"/>
    </row>
    <row r="33" spans="1:15" x14ac:dyDescent="0.25">
      <c r="A33" s="5">
        <v>39356</v>
      </c>
      <c r="B33" s="269">
        <v>0</v>
      </c>
      <c r="C33" s="269">
        <v>0</v>
      </c>
      <c r="D33" s="269">
        <v>0</v>
      </c>
      <c r="E33" s="269">
        <v>0</v>
      </c>
      <c r="F33" s="269">
        <v>0</v>
      </c>
      <c r="G33" s="269">
        <v>0</v>
      </c>
      <c r="H33" s="223">
        <v>0</v>
      </c>
      <c r="I33" s="223">
        <v>0</v>
      </c>
      <c r="J33" s="223">
        <v>0</v>
      </c>
      <c r="K33" s="223">
        <v>0</v>
      </c>
      <c r="L33" s="223">
        <v>55000</v>
      </c>
      <c r="M33" s="223">
        <f t="shared" si="0"/>
        <v>55000</v>
      </c>
      <c r="N33" s="175"/>
      <c r="O33" s="175"/>
    </row>
    <row r="34" spans="1:15" x14ac:dyDescent="0.25">
      <c r="A34" s="5">
        <v>39387</v>
      </c>
      <c r="B34" s="269">
        <v>0</v>
      </c>
      <c r="C34" s="269">
        <v>0</v>
      </c>
      <c r="D34" s="269">
        <v>0</v>
      </c>
      <c r="E34" s="269">
        <v>0</v>
      </c>
      <c r="F34" s="269">
        <v>0</v>
      </c>
      <c r="G34" s="269">
        <v>0</v>
      </c>
      <c r="H34" s="223">
        <v>0</v>
      </c>
      <c r="I34" s="223">
        <v>0</v>
      </c>
      <c r="J34" s="223">
        <v>0</v>
      </c>
      <c r="K34" s="223">
        <v>0</v>
      </c>
      <c r="L34" s="223">
        <v>0</v>
      </c>
      <c r="M34" s="223">
        <f t="shared" si="0"/>
        <v>0</v>
      </c>
      <c r="N34" s="175"/>
      <c r="O34" s="175"/>
    </row>
    <row r="35" spans="1:15" x14ac:dyDescent="0.25">
      <c r="A35" s="5">
        <v>39417</v>
      </c>
      <c r="B35" s="269">
        <v>0</v>
      </c>
      <c r="C35" s="269">
        <v>0</v>
      </c>
      <c r="D35" s="269">
        <v>210000</v>
      </c>
      <c r="E35" s="269">
        <v>0</v>
      </c>
      <c r="F35" s="269">
        <v>0</v>
      </c>
      <c r="G35" s="269">
        <v>0</v>
      </c>
      <c r="H35" s="223">
        <v>0</v>
      </c>
      <c r="I35" s="223">
        <v>0</v>
      </c>
      <c r="J35" s="223">
        <v>0</v>
      </c>
      <c r="K35" s="223">
        <v>0</v>
      </c>
      <c r="L35" s="223">
        <v>100000</v>
      </c>
      <c r="M35" s="223">
        <f t="shared" si="0"/>
        <v>310000</v>
      </c>
      <c r="N35" s="175"/>
      <c r="O35" s="175"/>
    </row>
    <row r="36" spans="1:15" x14ac:dyDescent="0.25">
      <c r="A36" s="5">
        <v>39448</v>
      </c>
      <c r="B36" s="269">
        <v>0</v>
      </c>
      <c r="C36" s="269">
        <v>0</v>
      </c>
      <c r="D36" s="269">
        <v>0</v>
      </c>
      <c r="E36" s="269">
        <v>0</v>
      </c>
      <c r="F36" s="269">
        <v>0</v>
      </c>
      <c r="G36" s="269">
        <v>5000</v>
      </c>
      <c r="H36" s="223">
        <v>20000</v>
      </c>
      <c r="I36" s="223">
        <v>20000</v>
      </c>
      <c r="J36" s="223">
        <v>25000</v>
      </c>
      <c r="K36" s="223">
        <v>25000</v>
      </c>
      <c r="L36" s="223">
        <v>135000</v>
      </c>
      <c r="M36" s="223">
        <f t="shared" si="0"/>
        <v>230000</v>
      </c>
      <c r="N36" s="175"/>
      <c r="O36" s="175"/>
    </row>
    <row r="37" spans="1:15" x14ac:dyDescent="0.25">
      <c r="A37" s="5">
        <v>39479</v>
      </c>
      <c r="B37" s="269">
        <v>0</v>
      </c>
      <c r="C37" s="269">
        <v>0</v>
      </c>
      <c r="D37" s="269">
        <v>0</v>
      </c>
      <c r="E37" s="269">
        <v>0</v>
      </c>
      <c r="F37" s="269">
        <v>0</v>
      </c>
      <c r="G37" s="269">
        <v>0</v>
      </c>
      <c r="H37" s="223">
        <v>0</v>
      </c>
      <c r="I37" s="223">
        <v>0</v>
      </c>
      <c r="J37" s="223">
        <v>0</v>
      </c>
      <c r="K37" s="223">
        <v>0</v>
      </c>
      <c r="L37" s="223">
        <v>0</v>
      </c>
      <c r="M37" s="223">
        <f t="shared" si="0"/>
        <v>0</v>
      </c>
      <c r="N37" s="175"/>
      <c r="O37" s="175"/>
    </row>
    <row r="38" spans="1:15" x14ac:dyDescent="0.25">
      <c r="A38" s="5">
        <v>39508</v>
      </c>
      <c r="B38" s="269">
        <v>0</v>
      </c>
      <c r="C38" s="269">
        <v>0</v>
      </c>
      <c r="D38" s="269">
        <v>0</v>
      </c>
      <c r="E38" s="269">
        <v>5000</v>
      </c>
      <c r="F38" s="269">
        <v>5000</v>
      </c>
      <c r="G38" s="269">
        <v>5000</v>
      </c>
      <c r="H38" s="223">
        <v>45000</v>
      </c>
      <c r="I38" s="223">
        <v>45000</v>
      </c>
      <c r="J38" s="223">
        <v>60000</v>
      </c>
      <c r="K38" s="223">
        <v>60000</v>
      </c>
      <c r="L38" s="223">
        <v>130000</v>
      </c>
      <c r="M38" s="223">
        <f t="shared" si="0"/>
        <v>355000</v>
      </c>
      <c r="N38" s="175"/>
      <c r="O38" s="175"/>
    </row>
    <row r="39" spans="1:15" x14ac:dyDescent="0.25">
      <c r="A39" s="5">
        <v>39539</v>
      </c>
      <c r="B39" s="269">
        <v>0</v>
      </c>
      <c r="C39" s="269">
        <v>0</v>
      </c>
      <c r="D39" s="269">
        <v>0</v>
      </c>
      <c r="E39" s="269">
        <v>0</v>
      </c>
      <c r="F39" s="269">
        <v>0</v>
      </c>
      <c r="G39" s="269">
        <v>0</v>
      </c>
      <c r="H39" s="223">
        <v>0</v>
      </c>
      <c r="I39" s="223">
        <v>0</v>
      </c>
      <c r="J39" s="223">
        <v>0</v>
      </c>
      <c r="K39" s="223">
        <v>0</v>
      </c>
      <c r="L39" s="223">
        <v>0</v>
      </c>
      <c r="M39" s="223">
        <f t="shared" si="0"/>
        <v>0</v>
      </c>
      <c r="N39" s="175"/>
      <c r="O39" s="175"/>
    </row>
    <row r="40" spans="1:15" x14ac:dyDescent="0.25">
      <c r="A40" s="5">
        <v>39569</v>
      </c>
      <c r="B40" s="269">
        <v>0</v>
      </c>
      <c r="C40" s="269">
        <v>0</v>
      </c>
      <c r="D40" s="269">
        <v>0</v>
      </c>
      <c r="E40" s="269">
        <v>0</v>
      </c>
      <c r="F40" s="269">
        <v>0</v>
      </c>
      <c r="G40" s="269">
        <v>0</v>
      </c>
      <c r="H40" s="223">
        <v>0</v>
      </c>
      <c r="I40" s="223">
        <v>0</v>
      </c>
      <c r="J40" s="223">
        <v>0</v>
      </c>
      <c r="K40" s="223">
        <v>0</v>
      </c>
      <c r="L40" s="223">
        <v>0</v>
      </c>
      <c r="M40" s="223">
        <f t="shared" si="0"/>
        <v>0</v>
      </c>
      <c r="N40" s="175"/>
      <c r="O40" s="175"/>
    </row>
    <row r="41" spans="1:15" x14ac:dyDescent="0.25">
      <c r="A41" s="5">
        <v>39600</v>
      </c>
      <c r="B41" s="269">
        <v>0</v>
      </c>
      <c r="C41" s="269">
        <v>0</v>
      </c>
      <c r="D41" s="269">
        <v>0</v>
      </c>
      <c r="E41" s="269">
        <v>0</v>
      </c>
      <c r="F41" s="269">
        <v>0</v>
      </c>
      <c r="G41" s="269">
        <v>0</v>
      </c>
      <c r="H41" s="223">
        <v>0</v>
      </c>
      <c r="I41" s="223">
        <v>0</v>
      </c>
      <c r="J41" s="223">
        <v>0</v>
      </c>
      <c r="K41" s="223">
        <v>0</v>
      </c>
      <c r="L41" s="223">
        <v>215000</v>
      </c>
      <c r="M41" s="223">
        <f t="shared" si="0"/>
        <v>215000</v>
      </c>
      <c r="N41" s="175"/>
      <c r="O41" s="175"/>
    </row>
    <row r="42" spans="1:15" x14ac:dyDescent="0.25">
      <c r="A42" s="5">
        <v>39630</v>
      </c>
      <c r="B42" s="269">
        <v>0</v>
      </c>
      <c r="C42" s="269">
        <v>0</v>
      </c>
      <c r="D42" s="269">
        <v>0</v>
      </c>
      <c r="E42" s="269">
        <v>0</v>
      </c>
      <c r="F42" s="269">
        <v>5000</v>
      </c>
      <c r="G42" s="269">
        <v>0</v>
      </c>
      <c r="H42" s="223">
        <v>25000</v>
      </c>
      <c r="I42" s="223">
        <v>25000</v>
      </c>
      <c r="J42" s="223">
        <v>30000</v>
      </c>
      <c r="K42" s="223">
        <v>30000</v>
      </c>
      <c r="L42" s="223">
        <v>65000</v>
      </c>
      <c r="M42" s="223">
        <f t="shared" si="0"/>
        <v>180000</v>
      </c>
      <c r="N42" s="175"/>
      <c r="O42" s="175"/>
    </row>
    <row r="43" spans="1:15" x14ac:dyDescent="0.25">
      <c r="A43" s="5">
        <v>39661</v>
      </c>
      <c r="B43" s="269">
        <v>0</v>
      </c>
      <c r="C43" s="269">
        <v>0</v>
      </c>
      <c r="D43" s="269">
        <v>0</v>
      </c>
      <c r="E43" s="269">
        <v>0</v>
      </c>
      <c r="F43" s="269">
        <v>0</v>
      </c>
      <c r="G43" s="269">
        <v>0</v>
      </c>
      <c r="H43" s="223">
        <v>0</v>
      </c>
      <c r="I43" s="223">
        <v>0</v>
      </c>
      <c r="J43" s="223">
        <v>0</v>
      </c>
      <c r="K43" s="223">
        <v>0</v>
      </c>
      <c r="L43" s="223">
        <v>0</v>
      </c>
      <c r="M43" s="223">
        <f t="shared" si="0"/>
        <v>0</v>
      </c>
      <c r="N43" s="175"/>
      <c r="O43" s="175"/>
    </row>
    <row r="44" spans="1:15" x14ac:dyDescent="0.25">
      <c r="A44" s="5">
        <v>39692</v>
      </c>
      <c r="B44" s="269">
        <v>0</v>
      </c>
      <c r="C44" s="269">
        <v>0</v>
      </c>
      <c r="D44" s="269">
        <v>0</v>
      </c>
      <c r="E44" s="269">
        <v>0</v>
      </c>
      <c r="F44" s="269">
        <v>0</v>
      </c>
      <c r="G44" s="269">
        <v>0</v>
      </c>
      <c r="H44" s="223">
        <v>0</v>
      </c>
      <c r="I44" s="223">
        <v>0</v>
      </c>
      <c r="J44" s="223">
        <v>0</v>
      </c>
      <c r="K44" s="223">
        <v>0</v>
      </c>
      <c r="L44" s="223">
        <v>120000</v>
      </c>
      <c r="M44" s="223">
        <f t="shared" si="0"/>
        <v>120000</v>
      </c>
      <c r="N44" s="175"/>
      <c r="O44" s="175"/>
    </row>
    <row r="45" spans="1:15" x14ac:dyDescent="0.25">
      <c r="A45" s="5">
        <v>39722</v>
      </c>
      <c r="B45" s="269">
        <v>0</v>
      </c>
      <c r="C45" s="269">
        <v>0</v>
      </c>
      <c r="D45" s="269">
        <v>0</v>
      </c>
      <c r="E45" s="269">
        <v>0</v>
      </c>
      <c r="F45" s="269">
        <v>0</v>
      </c>
      <c r="G45" s="269">
        <v>0</v>
      </c>
      <c r="H45" s="223">
        <v>10000</v>
      </c>
      <c r="I45" s="223">
        <v>10000</v>
      </c>
      <c r="J45" s="223">
        <v>15000</v>
      </c>
      <c r="K45" s="223">
        <v>15000</v>
      </c>
      <c r="L45" s="223">
        <v>70000</v>
      </c>
      <c r="M45" s="223">
        <f t="shared" si="0"/>
        <v>120000</v>
      </c>
      <c r="N45" s="175"/>
      <c r="O45" s="175"/>
    </row>
    <row r="46" spans="1:15" x14ac:dyDescent="0.25">
      <c r="A46" s="5">
        <v>39753</v>
      </c>
      <c r="B46" s="269"/>
      <c r="C46" s="269"/>
      <c r="D46" s="269"/>
      <c r="E46" s="269">
        <v>0</v>
      </c>
      <c r="F46" s="269">
        <v>5000</v>
      </c>
      <c r="G46" s="269">
        <v>5000</v>
      </c>
      <c r="H46" s="223">
        <v>35000</v>
      </c>
      <c r="I46" s="223">
        <v>35000</v>
      </c>
      <c r="J46" s="223">
        <v>45000</v>
      </c>
      <c r="K46" s="223">
        <v>45000</v>
      </c>
      <c r="L46" s="223">
        <v>60000</v>
      </c>
      <c r="M46" s="223">
        <f t="shared" si="0"/>
        <v>230000</v>
      </c>
      <c r="N46" s="175"/>
      <c r="O46" s="175"/>
    </row>
    <row r="47" spans="1:15" x14ac:dyDescent="0.25">
      <c r="A47" s="5">
        <v>39783</v>
      </c>
      <c r="B47" s="269"/>
      <c r="C47" s="269"/>
      <c r="D47" s="269"/>
      <c r="E47" s="269">
        <v>200000</v>
      </c>
      <c r="F47" s="269">
        <v>0</v>
      </c>
      <c r="G47" s="269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35000</v>
      </c>
      <c r="M47" s="223">
        <f t="shared" si="0"/>
        <v>235000</v>
      </c>
      <c r="N47" s="175"/>
      <c r="O47" s="175"/>
    </row>
    <row r="48" spans="1:15" x14ac:dyDescent="0.25">
      <c r="A48" s="5">
        <v>39814</v>
      </c>
      <c r="B48" s="269"/>
      <c r="C48" s="269"/>
      <c r="D48" s="269"/>
      <c r="E48" s="269">
        <v>0</v>
      </c>
      <c r="F48" s="269">
        <v>0</v>
      </c>
      <c r="G48" s="269">
        <v>0</v>
      </c>
      <c r="H48" s="223">
        <v>0</v>
      </c>
      <c r="I48" s="223">
        <v>0</v>
      </c>
      <c r="J48" s="223">
        <v>0</v>
      </c>
      <c r="K48" s="223">
        <v>0</v>
      </c>
      <c r="L48" s="223">
        <v>80000</v>
      </c>
      <c r="M48" s="223">
        <f t="shared" si="0"/>
        <v>80000</v>
      </c>
      <c r="N48" s="175"/>
      <c r="O48" s="175"/>
    </row>
    <row r="49" spans="1:15" x14ac:dyDescent="0.25">
      <c r="A49" s="5">
        <v>39845</v>
      </c>
      <c r="B49" s="269"/>
      <c r="C49" s="269"/>
      <c r="D49" s="269"/>
      <c r="E49" s="269">
        <v>0</v>
      </c>
      <c r="F49" s="269">
        <v>0</v>
      </c>
      <c r="G49" s="269">
        <v>0</v>
      </c>
      <c r="H49" s="223">
        <v>5000</v>
      </c>
      <c r="I49" s="223">
        <v>5000</v>
      </c>
      <c r="J49" s="223">
        <v>5000</v>
      </c>
      <c r="K49" s="223">
        <v>5000</v>
      </c>
      <c r="L49" s="223">
        <v>95000</v>
      </c>
      <c r="M49" s="223">
        <f t="shared" si="0"/>
        <v>115000</v>
      </c>
      <c r="N49" s="175"/>
      <c r="O49" s="175"/>
    </row>
    <row r="50" spans="1:15" x14ac:dyDescent="0.25">
      <c r="A50" s="5">
        <v>39873</v>
      </c>
      <c r="B50" s="269"/>
      <c r="C50" s="269"/>
      <c r="D50" s="269"/>
      <c r="E50" s="269">
        <v>0</v>
      </c>
      <c r="F50" s="269">
        <v>5000</v>
      </c>
      <c r="G50" s="269">
        <v>5000</v>
      </c>
      <c r="H50" s="223">
        <v>45000</v>
      </c>
      <c r="I50" s="223">
        <v>45000</v>
      </c>
      <c r="J50" s="223">
        <v>55000</v>
      </c>
      <c r="K50" s="223">
        <v>55000</v>
      </c>
      <c r="L50" s="223">
        <v>65000</v>
      </c>
      <c r="M50" s="223">
        <f t="shared" si="0"/>
        <v>275000</v>
      </c>
      <c r="N50" s="175"/>
      <c r="O50" s="175"/>
    </row>
    <row r="51" spans="1:15" x14ac:dyDescent="0.25">
      <c r="A51" s="5">
        <v>39904</v>
      </c>
      <c r="B51" s="269"/>
      <c r="C51" s="269"/>
      <c r="D51" s="269"/>
      <c r="E51" s="269">
        <v>0</v>
      </c>
      <c r="F51" s="269">
        <v>0</v>
      </c>
      <c r="G51" s="269">
        <v>0</v>
      </c>
      <c r="H51" s="223">
        <v>10000</v>
      </c>
      <c r="I51" s="223">
        <v>10000</v>
      </c>
      <c r="J51" s="223">
        <v>15000</v>
      </c>
      <c r="K51" s="223">
        <v>15000</v>
      </c>
      <c r="L51" s="223">
        <v>65000</v>
      </c>
      <c r="M51" s="223">
        <f t="shared" si="0"/>
        <v>115000</v>
      </c>
      <c r="N51" s="175"/>
      <c r="O51" s="175"/>
    </row>
    <row r="52" spans="1:15" x14ac:dyDescent="0.25">
      <c r="A52" s="5">
        <v>39934</v>
      </c>
      <c r="B52" s="269"/>
      <c r="C52" s="269"/>
      <c r="D52" s="269"/>
      <c r="E52" s="269">
        <v>0</v>
      </c>
      <c r="F52" s="269">
        <v>0</v>
      </c>
      <c r="G52" s="269">
        <v>0</v>
      </c>
      <c r="H52" s="223">
        <v>10000</v>
      </c>
      <c r="I52" s="223">
        <v>10000</v>
      </c>
      <c r="J52" s="223">
        <v>15000</v>
      </c>
      <c r="K52" s="223">
        <v>15000</v>
      </c>
      <c r="L52" s="223">
        <v>55000</v>
      </c>
      <c r="M52" s="223">
        <f t="shared" si="0"/>
        <v>105000</v>
      </c>
      <c r="N52" s="175"/>
      <c r="O52" s="175"/>
    </row>
    <row r="53" spans="1:15" x14ac:dyDescent="0.25">
      <c r="A53" s="5">
        <v>39965</v>
      </c>
      <c r="B53" s="269"/>
      <c r="C53" s="269"/>
      <c r="D53" s="269"/>
      <c r="E53" s="269">
        <v>0</v>
      </c>
      <c r="F53" s="269">
        <v>0</v>
      </c>
      <c r="G53" s="269">
        <v>5000</v>
      </c>
      <c r="H53" s="223">
        <v>35000</v>
      </c>
      <c r="I53" s="223">
        <v>35000</v>
      </c>
      <c r="J53" s="223">
        <v>50000</v>
      </c>
      <c r="K53" s="223">
        <v>50000</v>
      </c>
      <c r="L53" s="223">
        <v>75000</v>
      </c>
      <c r="M53" s="223">
        <f t="shared" si="0"/>
        <v>250000</v>
      </c>
      <c r="N53" s="175"/>
      <c r="O53" s="175"/>
    </row>
    <row r="54" spans="1:15" x14ac:dyDescent="0.25">
      <c r="A54" s="5">
        <v>39995</v>
      </c>
      <c r="B54" s="269"/>
      <c r="C54" s="269"/>
      <c r="D54" s="269"/>
      <c r="E54" s="269">
        <v>0</v>
      </c>
      <c r="F54" s="269">
        <v>5000</v>
      </c>
      <c r="G54" s="269">
        <v>0</v>
      </c>
      <c r="H54" s="223">
        <v>20000</v>
      </c>
      <c r="I54" s="223">
        <v>20000</v>
      </c>
      <c r="J54" s="223">
        <v>25000</v>
      </c>
      <c r="K54" s="223">
        <v>25000</v>
      </c>
      <c r="L54" s="223">
        <v>60000</v>
      </c>
      <c r="M54" s="223">
        <f t="shared" si="0"/>
        <v>155000</v>
      </c>
      <c r="N54" s="175"/>
      <c r="O54" s="175"/>
    </row>
    <row r="55" spans="1:15" x14ac:dyDescent="0.25">
      <c r="A55" s="5">
        <v>40026</v>
      </c>
      <c r="B55" s="269"/>
      <c r="C55" s="269"/>
      <c r="D55" s="269"/>
      <c r="E55" s="269"/>
      <c r="F55" s="269">
        <v>10000</v>
      </c>
      <c r="G55" s="269">
        <v>10000</v>
      </c>
      <c r="H55" s="223">
        <v>60000</v>
      </c>
      <c r="I55" s="223">
        <v>65000</v>
      </c>
      <c r="J55" s="223">
        <v>85000</v>
      </c>
      <c r="K55" s="223">
        <v>90000</v>
      </c>
      <c r="L55" s="223">
        <v>55000</v>
      </c>
      <c r="M55" s="223">
        <f t="shared" si="0"/>
        <v>375000</v>
      </c>
      <c r="N55" s="175"/>
      <c r="O55" s="175"/>
    </row>
    <row r="56" spans="1:15" x14ac:dyDescent="0.25">
      <c r="A56" s="5">
        <v>40057</v>
      </c>
      <c r="B56" s="269"/>
      <c r="C56" s="269"/>
      <c r="D56" s="269"/>
      <c r="E56" s="269"/>
      <c r="F56" s="269">
        <v>5000</v>
      </c>
      <c r="G56" s="269">
        <v>5000</v>
      </c>
      <c r="H56" s="223">
        <v>30000</v>
      </c>
      <c r="I56" s="223">
        <v>35000</v>
      </c>
      <c r="J56" s="223">
        <v>45000</v>
      </c>
      <c r="K56" s="223">
        <v>45000</v>
      </c>
      <c r="L56" s="223">
        <v>65000</v>
      </c>
      <c r="M56" s="223">
        <f t="shared" si="0"/>
        <v>230000</v>
      </c>
      <c r="N56" s="175"/>
      <c r="O56" s="175"/>
    </row>
    <row r="57" spans="1:15" x14ac:dyDescent="0.25">
      <c r="A57" s="5">
        <v>40087</v>
      </c>
      <c r="B57" s="269"/>
      <c r="C57" s="269"/>
      <c r="D57" s="269"/>
      <c r="E57" s="269"/>
      <c r="F57" s="269">
        <v>0</v>
      </c>
      <c r="G57" s="269">
        <v>0</v>
      </c>
      <c r="H57" s="223">
        <v>0</v>
      </c>
      <c r="I57" s="223">
        <v>0</v>
      </c>
      <c r="J57" s="223">
        <v>0</v>
      </c>
      <c r="K57" s="223">
        <v>0</v>
      </c>
      <c r="L57" s="223">
        <v>0</v>
      </c>
      <c r="M57" s="223">
        <f t="shared" si="0"/>
        <v>0</v>
      </c>
      <c r="N57" s="175"/>
      <c r="O57" s="175"/>
    </row>
    <row r="58" spans="1:15" x14ac:dyDescent="0.25">
      <c r="A58" s="5">
        <v>40118</v>
      </c>
      <c r="B58" s="269"/>
      <c r="C58" s="269"/>
      <c r="D58" s="269"/>
      <c r="E58" s="269"/>
      <c r="F58" s="269">
        <v>5000</v>
      </c>
      <c r="G58" s="269">
        <v>10000</v>
      </c>
      <c r="H58" s="223">
        <v>65000</v>
      </c>
      <c r="I58" s="223">
        <v>65000</v>
      </c>
      <c r="J58" s="223">
        <v>85000</v>
      </c>
      <c r="K58" s="223">
        <v>85000</v>
      </c>
      <c r="L58" s="223">
        <v>115000</v>
      </c>
      <c r="M58" s="223">
        <f t="shared" si="0"/>
        <v>430000</v>
      </c>
      <c r="N58" s="175"/>
      <c r="O58" s="175"/>
    </row>
    <row r="59" spans="1:15" x14ac:dyDescent="0.25">
      <c r="A59" s="5">
        <v>40148</v>
      </c>
      <c r="B59" s="269"/>
      <c r="C59" s="269"/>
      <c r="D59" s="269"/>
      <c r="E59" s="269"/>
      <c r="F59" s="269">
        <v>170000</v>
      </c>
      <c r="G59" s="269">
        <v>5000</v>
      </c>
      <c r="H59" s="223">
        <v>35000</v>
      </c>
      <c r="I59" s="223">
        <v>35000</v>
      </c>
      <c r="J59" s="223">
        <v>45000</v>
      </c>
      <c r="K59" s="223">
        <v>45000</v>
      </c>
      <c r="L59" s="223">
        <v>75000</v>
      </c>
      <c r="M59" s="223">
        <f t="shared" si="0"/>
        <v>410000</v>
      </c>
      <c r="N59" s="175"/>
      <c r="O59" s="175"/>
    </row>
    <row r="60" spans="1:15" x14ac:dyDescent="0.25">
      <c r="A60" s="5">
        <v>40179</v>
      </c>
      <c r="B60" s="269"/>
      <c r="C60" s="269"/>
      <c r="D60" s="269"/>
      <c r="E60" s="269"/>
      <c r="F60" s="269"/>
      <c r="G60" s="269">
        <v>5000</v>
      </c>
      <c r="H60" s="223">
        <v>35000</v>
      </c>
      <c r="I60" s="223">
        <v>35000</v>
      </c>
      <c r="J60" s="223">
        <v>50000</v>
      </c>
      <c r="K60" s="223">
        <v>50000</v>
      </c>
      <c r="L60" s="223">
        <v>60000</v>
      </c>
      <c r="M60" s="223">
        <f t="shared" si="0"/>
        <v>235000</v>
      </c>
      <c r="N60" s="175"/>
      <c r="O60" s="175"/>
    </row>
    <row r="61" spans="1:15" x14ac:dyDescent="0.25">
      <c r="A61" s="5">
        <v>40238</v>
      </c>
      <c r="B61" s="269"/>
      <c r="C61" s="269"/>
      <c r="D61" s="269"/>
      <c r="E61" s="269"/>
      <c r="F61" s="269"/>
      <c r="G61" s="269">
        <v>5000</v>
      </c>
      <c r="H61" s="223">
        <v>45000</v>
      </c>
      <c r="I61" s="223">
        <v>45000</v>
      </c>
      <c r="J61" s="223">
        <v>60000</v>
      </c>
      <c r="K61" s="223">
        <v>60000</v>
      </c>
      <c r="L61" s="223">
        <v>115000</v>
      </c>
      <c r="M61" s="223">
        <f t="shared" si="0"/>
        <v>330000</v>
      </c>
      <c r="N61" s="175"/>
      <c r="O61" s="175"/>
    </row>
    <row r="62" spans="1:15" x14ac:dyDescent="0.25">
      <c r="A62" s="5">
        <v>40299</v>
      </c>
      <c r="B62" s="269"/>
      <c r="C62" s="269"/>
      <c r="D62" s="269"/>
      <c r="E62" s="269"/>
      <c r="F62" s="269"/>
      <c r="G62" s="269">
        <v>5000</v>
      </c>
      <c r="H62" s="223">
        <v>25000</v>
      </c>
      <c r="I62" s="223">
        <v>25000</v>
      </c>
      <c r="J62" s="223">
        <v>30000</v>
      </c>
      <c r="K62" s="223">
        <v>30000</v>
      </c>
      <c r="L62" s="223">
        <v>110000</v>
      </c>
      <c r="M62" s="223">
        <f t="shared" si="0"/>
        <v>225000</v>
      </c>
      <c r="N62" s="175"/>
      <c r="O62" s="175"/>
    </row>
    <row r="63" spans="1:15" x14ac:dyDescent="0.25">
      <c r="A63" s="5">
        <v>40330</v>
      </c>
      <c r="B63" s="269"/>
      <c r="C63" s="269"/>
      <c r="D63" s="269"/>
      <c r="E63" s="269"/>
      <c r="F63" s="269"/>
      <c r="G63" s="269">
        <v>30000</v>
      </c>
      <c r="H63" s="223">
        <v>250000</v>
      </c>
      <c r="I63" s="223">
        <v>255000</v>
      </c>
      <c r="J63" s="223">
        <v>340000</v>
      </c>
      <c r="K63" s="223">
        <v>340000</v>
      </c>
      <c r="L63" s="223">
        <v>65000</v>
      </c>
      <c r="M63" s="223">
        <f t="shared" si="0"/>
        <v>1280000</v>
      </c>
      <c r="N63" s="175"/>
      <c r="O63" s="175"/>
    </row>
    <row r="64" spans="1:15" x14ac:dyDescent="0.25">
      <c r="A64" s="5">
        <v>40360</v>
      </c>
      <c r="B64" s="269"/>
      <c r="C64" s="269"/>
      <c r="D64" s="269"/>
      <c r="E64" s="269"/>
      <c r="F64" s="269"/>
      <c r="G64" s="269"/>
      <c r="H64" s="223">
        <v>10000</v>
      </c>
      <c r="I64" s="223">
        <v>10000</v>
      </c>
      <c r="J64" s="223">
        <v>15000</v>
      </c>
      <c r="K64" s="223">
        <v>15000</v>
      </c>
      <c r="L64" s="223">
        <v>60000</v>
      </c>
      <c r="M64" s="223">
        <f t="shared" si="0"/>
        <v>110000</v>
      </c>
      <c r="N64" s="175"/>
      <c r="O64" s="175"/>
    </row>
    <row r="65" spans="1:15" x14ac:dyDescent="0.25">
      <c r="A65" s="5">
        <v>40483</v>
      </c>
      <c r="B65" s="175"/>
      <c r="C65" s="269"/>
      <c r="D65" s="175"/>
      <c r="E65" s="269"/>
      <c r="F65" s="269"/>
      <c r="G65" s="175"/>
      <c r="H65" s="223"/>
      <c r="I65" s="223"/>
      <c r="J65" s="223"/>
      <c r="K65" s="223"/>
      <c r="L65" s="223">
        <v>185000</v>
      </c>
      <c r="M65" s="223">
        <f t="shared" si="0"/>
        <v>185000</v>
      </c>
      <c r="N65" s="175"/>
      <c r="O65" s="175"/>
    </row>
    <row r="66" spans="1:15" x14ac:dyDescent="0.25">
      <c r="A66" s="5">
        <v>40513</v>
      </c>
      <c r="B66" s="175"/>
      <c r="C66" s="269"/>
      <c r="D66" s="175"/>
      <c r="E66" s="269"/>
      <c r="F66" s="269"/>
      <c r="G66" s="175">
        <v>115000</v>
      </c>
      <c r="H66" s="223">
        <v>35000</v>
      </c>
      <c r="I66" s="223">
        <v>35000</v>
      </c>
      <c r="J66" s="223">
        <v>45000</v>
      </c>
      <c r="K66" s="223">
        <v>45000</v>
      </c>
      <c r="L66" s="223">
        <v>95000</v>
      </c>
      <c r="M66" s="223">
        <f t="shared" si="0"/>
        <v>370000</v>
      </c>
      <c r="N66" s="175"/>
      <c r="O66" s="175"/>
    </row>
    <row r="67" spans="1:15" x14ac:dyDescent="0.25">
      <c r="A67" s="5">
        <v>40575</v>
      </c>
      <c r="B67" s="175"/>
      <c r="C67" s="269"/>
      <c r="D67" s="175"/>
      <c r="E67" s="269"/>
      <c r="F67" s="269"/>
      <c r="G67" s="175"/>
      <c r="H67" s="223">
        <v>20000</v>
      </c>
      <c r="I67" s="223">
        <v>20000</v>
      </c>
      <c r="J67" s="223">
        <v>30000</v>
      </c>
      <c r="K67" s="223">
        <v>25000</v>
      </c>
      <c r="L67" s="223">
        <v>115000</v>
      </c>
      <c r="M67" s="223">
        <f t="shared" si="0"/>
        <v>210000</v>
      </c>
      <c r="N67" s="175"/>
      <c r="O67" s="175"/>
    </row>
    <row r="68" spans="1:15" x14ac:dyDescent="0.25">
      <c r="A68" s="5">
        <v>40603</v>
      </c>
      <c r="B68" s="175"/>
      <c r="C68" s="269"/>
      <c r="D68" s="175"/>
      <c r="E68" s="269"/>
      <c r="F68" s="269"/>
      <c r="G68" s="175"/>
      <c r="H68" s="223">
        <v>10000</v>
      </c>
      <c r="I68" s="223">
        <v>10000</v>
      </c>
      <c r="J68" s="223">
        <v>10000</v>
      </c>
      <c r="K68" s="223">
        <v>15000</v>
      </c>
      <c r="L68" s="223">
        <v>50000</v>
      </c>
      <c r="M68" s="223">
        <f t="shared" si="0"/>
        <v>95000</v>
      </c>
      <c r="N68" s="175"/>
      <c r="O68" s="175"/>
    </row>
    <row r="69" spans="1:15" x14ac:dyDescent="0.25">
      <c r="A69" s="5">
        <v>40634</v>
      </c>
      <c r="B69" s="175"/>
      <c r="C69" s="269"/>
      <c r="D69" s="175"/>
      <c r="E69" s="269"/>
      <c r="F69" s="269"/>
      <c r="G69" s="175"/>
      <c r="H69" s="223"/>
      <c r="I69" s="223"/>
      <c r="J69" s="223">
        <v>5000</v>
      </c>
      <c r="K69" s="223"/>
      <c r="L69" s="223">
        <v>55000</v>
      </c>
      <c r="M69" s="223">
        <f t="shared" si="0"/>
        <v>60000</v>
      </c>
      <c r="N69" s="175"/>
      <c r="O69" s="175"/>
    </row>
    <row r="70" spans="1:15" x14ac:dyDescent="0.25">
      <c r="A70" s="5">
        <v>40695</v>
      </c>
      <c r="B70" s="175"/>
      <c r="C70" s="269"/>
      <c r="D70" s="175"/>
      <c r="E70" s="269"/>
      <c r="F70" s="269"/>
      <c r="G70" s="175"/>
      <c r="H70" s="223">
        <v>45000</v>
      </c>
      <c r="I70" s="223"/>
      <c r="J70" s="223"/>
      <c r="K70" s="223"/>
      <c r="L70" s="223">
        <v>115000</v>
      </c>
      <c r="M70" s="223">
        <f t="shared" si="0"/>
        <v>160000</v>
      </c>
      <c r="N70" s="175"/>
      <c r="O70" s="175"/>
    </row>
    <row r="71" spans="1:15" x14ac:dyDescent="0.25">
      <c r="A71" s="5">
        <v>40725</v>
      </c>
      <c r="B71" s="175"/>
      <c r="C71" s="269"/>
      <c r="D71" s="175"/>
      <c r="E71" s="269"/>
      <c r="F71" s="269"/>
      <c r="G71" s="175"/>
      <c r="H71" s="223"/>
      <c r="I71" s="223"/>
      <c r="J71" s="223"/>
      <c r="K71" s="223"/>
      <c r="L71" s="223">
        <v>75000</v>
      </c>
      <c r="M71" s="223">
        <f t="shared" si="0"/>
        <v>75000</v>
      </c>
      <c r="N71" s="175"/>
      <c r="O71" s="175"/>
    </row>
    <row r="72" spans="1:15" x14ac:dyDescent="0.25">
      <c r="A72" s="5">
        <v>40756</v>
      </c>
      <c r="B72" s="175"/>
      <c r="C72" s="269"/>
      <c r="D72" s="175"/>
      <c r="E72" s="269"/>
      <c r="F72" s="269"/>
      <c r="G72" s="175"/>
      <c r="H72" s="223"/>
      <c r="I72" s="223"/>
      <c r="J72" s="223"/>
      <c r="K72" s="223"/>
      <c r="L72" s="223">
        <v>75000</v>
      </c>
      <c r="M72" s="223">
        <f t="shared" si="0"/>
        <v>75000</v>
      </c>
      <c r="N72" s="175"/>
      <c r="O72" s="175"/>
    </row>
    <row r="73" spans="1:15" x14ac:dyDescent="0.25">
      <c r="A73" s="5">
        <v>40787</v>
      </c>
      <c r="B73" s="175"/>
      <c r="C73" s="269"/>
      <c r="D73" s="175"/>
      <c r="E73" s="269"/>
      <c r="F73" s="269"/>
      <c r="G73" s="175"/>
      <c r="H73" s="223">
        <v>10000</v>
      </c>
      <c r="I73" s="223">
        <v>10000</v>
      </c>
      <c r="J73" s="223">
        <v>10000</v>
      </c>
      <c r="K73" s="223">
        <v>10000</v>
      </c>
      <c r="L73" s="223">
        <v>60000</v>
      </c>
      <c r="M73" s="223">
        <f t="shared" si="0"/>
        <v>100000</v>
      </c>
      <c r="N73" s="175"/>
      <c r="O73" s="175"/>
    </row>
    <row r="74" spans="1:15" x14ac:dyDescent="0.25">
      <c r="A74" s="5">
        <v>40817</v>
      </c>
      <c r="B74" s="175"/>
      <c r="C74" s="269"/>
      <c r="D74" s="175"/>
      <c r="E74" s="269"/>
      <c r="F74" s="269"/>
      <c r="G74" s="175"/>
      <c r="H74" s="223"/>
      <c r="I74" s="223"/>
      <c r="J74" s="223"/>
      <c r="K74" s="223">
        <v>5000</v>
      </c>
      <c r="L74" s="223">
        <v>50000</v>
      </c>
      <c r="M74" s="223">
        <f t="shared" si="0"/>
        <v>55000</v>
      </c>
      <c r="N74" s="175"/>
      <c r="O74" s="175"/>
    </row>
    <row r="75" spans="1:15" x14ac:dyDescent="0.25">
      <c r="A75" s="5">
        <v>40848</v>
      </c>
      <c r="B75" s="175"/>
      <c r="C75" s="269"/>
      <c r="D75" s="175"/>
      <c r="E75" s="269"/>
      <c r="F75" s="269"/>
      <c r="G75" s="175"/>
      <c r="H75" s="223">
        <v>45000</v>
      </c>
      <c r="I75" s="223">
        <v>50000</v>
      </c>
      <c r="J75" s="223">
        <v>70000</v>
      </c>
      <c r="K75" s="223">
        <v>70000</v>
      </c>
      <c r="L75" s="223">
        <v>55000</v>
      </c>
      <c r="M75" s="223">
        <f t="shared" si="0"/>
        <v>290000</v>
      </c>
      <c r="N75" s="175"/>
      <c r="O75" s="175"/>
    </row>
    <row r="76" spans="1:15" x14ac:dyDescent="0.25">
      <c r="A76" s="5">
        <v>40878</v>
      </c>
      <c r="B76" s="175"/>
      <c r="C76" s="269"/>
      <c r="D76" s="175"/>
      <c r="E76" s="269"/>
      <c r="F76" s="269"/>
      <c r="G76" s="175"/>
      <c r="H76" s="223">
        <v>40000</v>
      </c>
      <c r="I76" s="223"/>
      <c r="J76" s="223"/>
      <c r="K76" s="223"/>
      <c r="L76" s="223">
        <v>40000</v>
      </c>
      <c r="M76" s="223">
        <f t="shared" ref="M76:M93" si="1">SUM(B76:L76)</f>
        <v>80000</v>
      </c>
      <c r="N76" s="175"/>
      <c r="O76" s="175"/>
    </row>
    <row r="77" spans="1:15" x14ac:dyDescent="0.25">
      <c r="A77" s="5">
        <v>40909</v>
      </c>
      <c r="B77" s="175"/>
      <c r="C77" s="269"/>
      <c r="D77" s="175"/>
      <c r="E77" s="269"/>
      <c r="F77" s="269"/>
      <c r="G77" s="175"/>
      <c r="H77" s="223"/>
      <c r="I77" s="223"/>
      <c r="J77" s="223"/>
      <c r="K77" s="223"/>
      <c r="L77" s="223">
        <v>90000</v>
      </c>
      <c r="M77" s="223">
        <f t="shared" si="1"/>
        <v>90000</v>
      </c>
      <c r="N77" s="175"/>
      <c r="O77" s="175"/>
    </row>
    <row r="78" spans="1:15" x14ac:dyDescent="0.25">
      <c r="A78" s="5">
        <v>40940</v>
      </c>
      <c r="B78" s="175"/>
      <c r="C78" s="269"/>
      <c r="D78" s="175"/>
      <c r="E78" s="269"/>
      <c r="F78" s="269"/>
      <c r="G78" s="175"/>
      <c r="H78" s="223">
        <v>5000</v>
      </c>
      <c r="I78" s="223">
        <v>5000</v>
      </c>
      <c r="J78" s="223">
        <v>10000</v>
      </c>
      <c r="K78" s="223">
        <v>10000</v>
      </c>
      <c r="L78" s="223">
        <v>90000</v>
      </c>
      <c r="M78" s="223">
        <f t="shared" si="1"/>
        <v>120000</v>
      </c>
      <c r="N78" s="175"/>
      <c r="O78" s="175"/>
    </row>
    <row r="79" spans="1:15" x14ac:dyDescent="0.25">
      <c r="A79" s="5">
        <v>41000</v>
      </c>
      <c r="B79" s="175"/>
      <c r="C79" s="269"/>
      <c r="D79" s="175"/>
      <c r="E79" s="269"/>
      <c r="F79" s="269"/>
      <c r="G79" s="175"/>
      <c r="H79" s="223">
        <v>15000</v>
      </c>
      <c r="I79" s="223">
        <v>15000</v>
      </c>
      <c r="J79" s="223">
        <v>25000</v>
      </c>
      <c r="K79" s="223">
        <v>25000</v>
      </c>
      <c r="L79" s="223">
        <v>100000</v>
      </c>
      <c r="M79" s="223">
        <f t="shared" si="1"/>
        <v>180000</v>
      </c>
      <c r="N79" s="175"/>
      <c r="O79" s="175"/>
    </row>
    <row r="80" spans="1:15" x14ac:dyDescent="0.25">
      <c r="A80" s="5">
        <v>41030</v>
      </c>
      <c r="B80" s="175"/>
      <c r="C80" s="269"/>
      <c r="D80" s="175"/>
      <c r="E80" s="269"/>
      <c r="F80" s="269"/>
      <c r="G80" s="175"/>
      <c r="H80" s="223">
        <v>20000</v>
      </c>
      <c r="I80" s="223">
        <v>20000</v>
      </c>
      <c r="J80" s="223">
        <v>30000</v>
      </c>
      <c r="K80" s="223">
        <v>25000</v>
      </c>
      <c r="L80" s="223">
        <v>50000</v>
      </c>
      <c r="M80" s="223">
        <f t="shared" si="1"/>
        <v>145000</v>
      </c>
      <c r="N80" s="175"/>
      <c r="O80" s="175"/>
    </row>
    <row r="81" spans="1:15" x14ac:dyDescent="0.25">
      <c r="A81" s="5">
        <v>41061</v>
      </c>
      <c r="B81" s="175"/>
      <c r="C81" s="269"/>
      <c r="D81" s="175"/>
      <c r="E81" s="269"/>
      <c r="F81" s="269"/>
      <c r="G81" s="175"/>
      <c r="H81" s="223">
        <v>45000</v>
      </c>
      <c r="I81" s="223">
        <v>10000</v>
      </c>
      <c r="J81" s="223">
        <v>15000</v>
      </c>
      <c r="K81" s="223">
        <v>15000</v>
      </c>
      <c r="L81" s="223">
        <v>120000</v>
      </c>
      <c r="M81" s="223">
        <f t="shared" si="1"/>
        <v>205000</v>
      </c>
      <c r="N81" s="175"/>
      <c r="O81" s="175"/>
    </row>
    <row r="82" spans="1:15" x14ac:dyDescent="0.25">
      <c r="A82" s="5">
        <v>41153</v>
      </c>
      <c r="B82" s="175"/>
      <c r="C82" s="269"/>
      <c r="D82" s="175"/>
      <c r="E82" s="269"/>
      <c r="F82" s="269"/>
      <c r="G82" s="175"/>
      <c r="H82" s="223">
        <v>15000</v>
      </c>
      <c r="I82" s="223">
        <v>15000</v>
      </c>
      <c r="J82" s="223">
        <v>20000</v>
      </c>
      <c r="K82" s="223">
        <v>20000</v>
      </c>
      <c r="L82" s="223">
        <v>135000</v>
      </c>
      <c r="M82" s="223">
        <f t="shared" si="1"/>
        <v>205000</v>
      </c>
      <c r="N82" s="175"/>
      <c r="O82" s="175"/>
    </row>
    <row r="83" spans="1:15" x14ac:dyDescent="0.25">
      <c r="A83" s="5">
        <v>41214</v>
      </c>
      <c r="B83" s="175"/>
      <c r="C83" s="269"/>
      <c r="D83" s="175"/>
      <c r="E83" s="269"/>
      <c r="F83" s="269"/>
      <c r="G83" s="175"/>
      <c r="H83" s="223"/>
      <c r="I83" s="223"/>
      <c r="J83" s="223"/>
      <c r="K83" s="223"/>
      <c r="L83" s="223">
        <v>75000</v>
      </c>
      <c r="M83" s="223">
        <f t="shared" si="1"/>
        <v>75000</v>
      </c>
      <c r="N83" s="175"/>
      <c r="O83" s="175"/>
    </row>
    <row r="84" spans="1:15" x14ac:dyDescent="0.25">
      <c r="A84" s="5">
        <v>41244</v>
      </c>
      <c r="B84" s="175"/>
      <c r="C84" s="269"/>
      <c r="D84" s="175"/>
      <c r="E84" s="269"/>
      <c r="F84" s="269"/>
      <c r="G84" s="175"/>
      <c r="H84" s="223">
        <v>35000</v>
      </c>
      <c r="I84" s="223"/>
      <c r="J84" s="223"/>
      <c r="K84" s="223"/>
      <c r="L84" s="223">
        <v>40000</v>
      </c>
      <c r="M84" s="223">
        <f t="shared" si="1"/>
        <v>75000</v>
      </c>
      <c r="N84" s="175"/>
      <c r="O84" s="175"/>
    </row>
    <row r="85" spans="1:15" x14ac:dyDescent="0.25">
      <c r="A85" s="5">
        <v>41275</v>
      </c>
      <c r="B85" s="175"/>
      <c r="C85" s="269"/>
      <c r="D85" s="175"/>
      <c r="E85" s="269"/>
      <c r="F85" s="269"/>
      <c r="G85" s="175"/>
      <c r="H85" s="223">
        <v>20000</v>
      </c>
      <c r="I85" s="223">
        <v>30000</v>
      </c>
      <c r="J85" s="223">
        <v>40000</v>
      </c>
      <c r="K85" s="223">
        <v>40000</v>
      </c>
      <c r="L85" s="223">
        <v>90000</v>
      </c>
      <c r="M85" s="223">
        <f t="shared" si="1"/>
        <v>220000</v>
      </c>
      <c r="N85" s="175"/>
      <c r="O85" s="175"/>
    </row>
    <row r="86" spans="1:15" x14ac:dyDescent="0.25">
      <c r="A86" s="5">
        <v>41306</v>
      </c>
      <c r="B86" s="175"/>
      <c r="C86" s="269"/>
      <c r="D86" s="175"/>
      <c r="E86" s="269"/>
      <c r="F86" s="269"/>
      <c r="G86" s="175"/>
      <c r="H86" s="223">
        <v>35000</v>
      </c>
      <c r="I86" s="223">
        <v>45000</v>
      </c>
      <c r="J86" s="223">
        <v>55000</v>
      </c>
      <c r="K86" s="223">
        <v>60000</v>
      </c>
      <c r="L86" s="223">
        <v>45000</v>
      </c>
      <c r="M86" s="223">
        <f t="shared" si="1"/>
        <v>240000</v>
      </c>
      <c r="N86" s="175"/>
      <c r="O86" s="175"/>
    </row>
    <row r="87" spans="1:15" x14ac:dyDescent="0.25">
      <c r="A87" s="5">
        <v>41334</v>
      </c>
      <c r="B87" s="175"/>
      <c r="C87" s="269"/>
      <c r="D87" s="175"/>
      <c r="E87" s="269"/>
      <c r="F87" s="269"/>
      <c r="G87" s="175"/>
      <c r="H87" s="223">
        <v>10000</v>
      </c>
      <c r="I87" s="223">
        <v>10000</v>
      </c>
      <c r="J87" s="223">
        <v>10000</v>
      </c>
      <c r="K87" s="223">
        <v>10000</v>
      </c>
      <c r="L87" s="223">
        <v>45000</v>
      </c>
      <c r="M87" s="223">
        <f t="shared" si="1"/>
        <v>85000</v>
      </c>
      <c r="N87" s="175"/>
      <c r="O87" s="175"/>
    </row>
    <row r="88" spans="1:15" x14ac:dyDescent="0.25">
      <c r="A88" s="5">
        <v>41395</v>
      </c>
      <c r="B88" s="175"/>
      <c r="C88" s="269"/>
      <c r="D88" s="175"/>
      <c r="E88" s="269"/>
      <c r="F88" s="269"/>
      <c r="G88" s="175"/>
      <c r="H88" s="223">
        <v>30000</v>
      </c>
      <c r="I88" s="223">
        <v>35000</v>
      </c>
      <c r="J88" s="223">
        <v>50000</v>
      </c>
      <c r="K88" s="223">
        <v>45000</v>
      </c>
      <c r="L88" s="223">
        <v>45000</v>
      </c>
      <c r="M88" s="223">
        <f t="shared" si="1"/>
        <v>205000</v>
      </c>
      <c r="N88" s="175"/>
      <c r="O88" s="175"/>
    </row>
    <row r="89" spans="1:15" x14ac:dyDescent="0.25">
      <c r="A89" s="5">
        <v>41426</v>
      </c>
      <c r="B89" s="175"/>
      <c r="C89" s="269"/>
      <c r="D89" s="175"/>
      <c r="E89" s="269"/>
      <c r="F89" s="269"/>
      <c r="G89" s="175"/>
      <c r="H89" s="223">
        <v>30000</v>
      </c>
      <c r="I89" s="223">
        <v>0</v>
      </c>
      <c r="J89" s="223">
        <v>5000</v>
      </c>
      <c r="K89" s="223">
        <v>5000</v>
      </c>
      <c r="L89" s="223">
        <v>100000</v>
      </c>
      <c r="M89" s="223">
        <f t="shared" si="1"/>
        <v>140000</v>
      </c>
      <c r="N89" s="175"/>
      <c r="O89" s="175"/>
    </row>
    <row r="90" spans="1:15" x14ac:dyDescent="0.25">
      <c r="A90" s="5">
        <v>41456</v>
      </c>
      <c r="B90" s="175"/>
      <c r="C90" s="269"/>
      <c r="D90" s="175"/>
      <c r="E90" s="269"/>
      <c r="F90" s="269"/>
      <c r="G90" s="175"/>
      <c r="H90" s="223">
        <v>10000</v>
      </c>
      <c r="I90" s="223">
        <v>10000</v>
      </c>
      <c r="J90" s="223">
        <v>15000</v>
      </c>
      <c r="K90" s="223">
        <v>15000</v>
      </c>
      <c r="L90" s="223">
        <v>30000</v>
      </c>
      <c r="M90" s="223">
        <f t="shared" si="1"/>
        <v>80000</v>
      </c>
      <c r="N90" s="175"/>
      <c r="O90" s="175"/>
    </row>
    <row r="91" spans="1:15" x14ac:dyDescent="0.25">
      <c r="A91" s="5">
        <v>41609</v>
      </c>
      <c r="B91" s="175"/>
      <c r="C91" s="269"/>
      <c r="D91" s="175"/>
      <c r="E91" s="269"/>
      <c r="F91" s="269"/>
      <c r="G91" s="175"/>
      <c r="H91" s="223">
        <v>550000</v>
      </c>
      <c r="I91" s="223">
        <v>735000</v>
      </c>
      <c r="J91" s="223">
        <v>935000</v>
      </c>
      <c r="K91" s="223">
        <v>935000</v>
      </c>
      <c r="L91" s="223">
        <v>710000</v>
      </c>
      <c r="M91" s="223">
        <f t="shared" si="1"/>
        <v>3865000</v>
      </c>
      <c r="N91" s="175"/>
      <c r="O91" s="175"/>
    </row>
    <row r="92" spans="1:15" ht="7.5" customHeight="1" x14ac:dyDescent="0.25">
      <c r="A92" s="5"/>
      <c r="B92" s="175"/>
      <c r="C92" s="269"/>
      <c r="D92" s="175"/>
      <c r="E92" s="269"/>
      <c r="F92" s="269"/>
      <c r="G92" s="175"/>
      <c r="H92" s="223"/>
      <c r="I92" s="223"/>
      <c r="J92" s="223"/>
      <c r="K92" s="223"/>
      <c r="L92" s="223"/>
      <c r="M92" s="223"/>
      <c r="N92" s="175"/>
      <c r="O92" s="175"/>
    </row>
    <row r="93" spans="1:15" x14ac:dyDescent="0.25">
      <c r="A93" s="4" t="s">
        <v>9</v>
      </c>
      <c r="B93" s="175">
        <f>SUM(B10:B65)</f>
        <v>60000</v>
      </c>
      <c r="C93" s="175">
        <f>SUM(C10:C65)</f>
        <v>275000</v>
      </c>
      <c r="D93" s="175">
        <f>SUM(D10:D65)</f>
        <v>280000</v>
      </c>
      <c r="E93" s="175">
        <f>SUM(E10:E65)</f>
        <v>295000</v>
      </c>
      <c r="F93" s="175">
        <f>SUM(F10:F92)</f>
        <v>315000</v>
      </c>
      <c r="G93" s="175">
        <f t="shared" ref="G93:L93" si="2">SUM(G10:G92)</f>
        <v>335000</v>
      </c>
      <c r="H93" s="223">
        <f t="shared" si="2"/>
        <v>2500000</v>
      </c>
      <c r="I93" s="223">
        <f t="shared" si="2"/>
        <v>2545000</v>
      </c>
      <c r="J93" s="223">
        <f t="shared" si="2"/>
        <v>3365000</v>
      </c>
      <c r="K93" s="223">
        <f>SUM(K10:K92)</f>
        <v>3365000</v>
      </c>
      <c r="L93" s="223">
        <f t="shared" si="2"/>
        <v>6665000</v>
      </c>
      <c r="M93" s="223">
        <f t="shared" si="1"/>
        <v>20000000</v>
      </c>
      <c r="N93" s="175"/>
      <c r="O93" s="175"/>
    </row>
    <row r="94" spans="1:15" x14ac:dyDescent="0.25">
      <c r="A94" s="4"/>
      <c r="B94" s="175"/>
      <c r="C94" s="175"/>
      <c r="D94" s="175"/>
      <c r="E94" s="175"/>
      <c r="F94" s="175"/>
      <c r="G94" s="175"/>
      <c r="H94" s="223"/>
      <c r="I94" s="223"/>
      <c r="J94" s="223"/>
      <c r="K94" s="223"/>
      <c r="L94" s="223">
        <v>0</v>
      </c>
      <c r="M94" s="223"/>
      <c r="N94" s="175"/>
      <c r="O94" s="175"/>
    </row>
    <row r="95" spans="1:15" x14ac:dyDescent="0.25">
      <c r="A95" s="4" t="s">
        <v>10</v>
      </c>
      <c r="B95" s="164">
        <f t="shared" ref="B95:M95" si="3">B6-B93</f>
        <v>0</v>
      </c>
      <c r="C95" s="164">
        <f t="shared" si="3"/>
        <v>0</v>
      </c>
      <c r="D95" s="164">
        <f t="shared" si="3"/>
        <v>0</v>
      </c>
      <c r="E95" s="164">
        <f t="shared" si="3"/>
        <v>0</v>
      </c>
      <c r="F95" s="164">
        <f t="shared" si="3"/>
        <v>0</v>
      </c>
      <c r="G95" s="164">
        <f t="shared" si="3"/>
        <v>0</v>
      </c>
      <c r="H95" s="223">
        <f t="shared" si="3"/>
        <v>0</v>
      </c>
      <c r="I95" s="223">
        <f t="shared" si="3"/>
        <v>0</v>
      </c>
      <c r="J95" s="223">
        <f t="shared" si="3"/>
        <v>0</v>
      </c>
      <c r="K95" s="223">
        <f t="shared" si="3"/>
        <v>0</v>
      </c>
      <c r="L95" s="223">
        <f t="shared" si="3"/>
        <v>0</v>
      </c>
      <c r="M95" s="223">
        <f t="shared" si="3"/>
        <v>0</v>
      </c>
      <c r="N95" s="175"/>
      <c r="O95" s="175"/>
    </row>
    <row r="96" spans="1:15" x14ac:dyDescent="0.25">
      <c r="B96" s="175"/>
      <c r="C96" s="164"/>
      <c r="D96" s="175"/>
      <c r="E96" s="164"/>
      <c r="F96" s="164"/>
      <c r="G96" s="175"/>
      <c r="H96" s="164"/>
      <c r="I96" s="164"/>
      <c r="J96" s="175"/>
      <c r="K96" s="164"/>
      <c r="L96" s="164"/>
      <c r="M96" s="269"/>
      <c r="N96" s="175"/>
      <c r="O96" s="175"/>
    </row>
    <row r="97" spans="2:15" x14ac:dyDescent="0.25">
      <c r="B97" s="175"/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</row>
    <row r="98" spans="2:15" x14ac:dyDescent="0.25">
      <c r="B98" s="175"/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</row>
    <row r="99" spans="2:15" x14ac:dyDescent="0.25">
      <c r="B99" s="175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</row>
    <row r="103" spans="2:15" x14ac:dyDescent="0.25">
      <c r="C103" s="233" t="s">
        <v>483</v>
      </c>
      <c r="E103" s="233" t="s">
        <v>483</v>
      </c>
      <c r="H103" s="233"/>
      <c r="K103" s="233"/>
    </row>
    <row r="104" spans="2:15" x14ac:dyDescent="0.25">
      <c r="C104" s="233" t="s">
        <v>482</v>
      </c>
      <c r="E104" s="233" t="s">
        <v>482</v>
      </c>
      <c r="H104" s="233"/>
      <c r="K104" s="233"/>
    </row>
  </sheetData>
  <phoneticPr fontId="0" type="noConversion"/>
  <pageMargins left="0.5" right="0.5" top="1" bottom="1" header="0.5" footer="0.5"/>
  <pageSetup scale="61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pageSetUpPr fitToPage="1"/>
  </sheetPr>
  <dimension ref="A1:BA119"/>
  <sheetViews>
    <sheetView zoomScaleNormal="100" workbookViewId="0">
      <pane xSplit="5" ySplit="4" topLeftCell="F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5" width="20.42578125" style="3" hidden="1" customWidth="1"/>
    <col min="6" max="12" width="20.42578125" style="3" customWidth="1"/>
    <col min="13" max="256" width="9" style="3"/>
    <col min="257" max="257" width="17.85546875" style="3" customWidth="1"/>
    <col min="258" max="261" width="0" style="3" hidden="1" customWidth="1"/>
    <col min="262" max="268" width="20.42578125" style="3" customWidth="1"/>
    <col min="269" max="512" width="9" style="3"/>
    <col min="513" max="513" width="17.85546875" style="3" customWidth="1"/>
    <col min="514" max="517" width="0" style="3" hidden="1" customWidth="1"/>
    <col min="518" max="524" width="20.42578125" style="3" customWidth="1"/>
    <col min="525" max="768" width="9" style="3"/>
    <col min="769" max="769" width="17.85546875" style="3" customWidth="1"/>
    <col min="770" max="773" width="0" style="3" hidden="1" customWidth="1"/>
    <col min="774" max="780" width="20.42578125" style="3" customWidth="1"/>
    <col min="781" max="1024" width="9" style="3"/>
    <col min="1025" max="1025" width="17.85546875" style="3" customWidth="1"/>
    <col min="1026" max="1029" width="0" style="3" hidden="1" customWidth="1"/>
    <col min="1030" max="1036" width="20.42578125" style="3" customWidth="1"/>
    <col min="1037" max="1280" width="9" style="3"/>
    <col min="1281" max="1281" width="17.85546875" style="3" customWidth="1"/>
    <col min="1282" max="1285" width="0" style="3" hidden="1" customWidth="1"/>
    <col min="1286" max="1292" width="20.42578125" style="3" customWidth="1"/>
    <col min="1293" max="1536" width="9" style="3"/>
    <col min="1537" max="1537" width="17.85546875" style="3" customWidth="1"/>
    <col min="1538" max="1541" width="0" style="3" hidden="1" customWidth="1"/>
    <col min="1542" max="1548" width="20.42578125" style="3" customWidth="1"/>
    <col min="1549" max="1792" width="9" style="3"/>
    <col min="1793" max="1793" width="17.85546875" style="3" customWidth="1"/>
    <col min="1794" max="1797" width="0" style="3" hidden="1" customWidth="1"/>
    <col min="1798" max="1804" width="20.42578125" style="3" customWidth="1"/>
    <col min="1805" max="2048" width="9" style="3"/>
    <col min="2049" max="2049" width="17.85546875" style="3" customWidth="1"/>
    <col min="2050" max="2053" width="0" style="3" hidden="1" customWidth="1"/>
    <col min="2054" max="2060" width="20.42578125" style="3" customWidth="1"/>
    <col min="2061" max="2304" width="9" style="3"/>
    <col min="2305" max="2305" width="17.85546875" style="3" customWidth="1"/>
    <col min="2306" max="2309" width="0" style="3" hidden="1" customWidth="1"/>
    <col min="2310" max="2316" width="20.42578125" style="3" customWidth="1"/>
    <col min="2317" max="2560" width="9" style="3"/>
    <col min="2561" max="2561" width="17.85546875" style="3" customWidth="1"/>
    <col min="2562" max="2565" width="0" style="3" hidden="1" customWidth="1"/>
    <col min="2566" max="2572" width="20.42578125" style="3" customWidth="1"/>
    <col min="2573" max="2816" width="9" style="3"/>
    <col min="2817" max="2817" width="17.85546875" style="3" customWidth="1"/>
    <col min="2818" max="2821" width="0" style="3" hidden="1" customWidth="1"/>
    <col min="2822" max="2828" width="20.42578125" style="3" customWidth="1"/>
    <col min="2829" max="3072" width="9" style="3"/>
    <col min="3073" max="3073" width="17.85546875" style="3" customWidth="1"/>
    <col min="3074" max="3077" width="0" style="3" hidden="1" customWidth="1"/>
    <col min="3078" max="3084" width="20.42578125" style="3" customWidth="1"/>
    <col min="3085" max="3328" width="9" style="3"/>
    <col min="3329" max="3329" width="17.85546875" style="3" customWidth="1"/>
    <col min="3330" max="3333" width="0" style="3" hidden="1" customWidth="1"/>
    <col min="3334" max="3340" width="20.42578125" style="3" customWidth="1"/>
    <col min="3341" max="3584" width="9" style="3"/>
    <col min="3585" max="3585" width="17.85546875" style="3" customWidth="1"/>
    <col min="3586" max="3589" width="0" style="3" hidden="1" customWidth="1"/>
    <col min="3590" max="3596" width="20.42578125" style="3" customWidth="1"/>
    <col min="3597" max="3840" width="9" style="3"/>
    <col min="3841" max="3841" width="17.85546875" style="3" customWidth="1"/>
    <col min="3842" max="3845" width="0" style="3" hidden="1" customWidth="1"/>
    <col min="3846" max="3852" width="20.42578125" style="3" customWidth="1"/>
    <col min="3853" max="4096" width="9" style="3"/>
    <col min="4097" max="4097" width="17.85546875" style="3" customWidth="1"/>
    <col min="4098" max="4101" width="0" style="3" hidden="1" customWidth="1"/>
    <col min="4102" max="4108" width="20.42578125" style="3" customWidth="1"/>
    <col min="4109" max="4352" width="9" style="3"/>
    <col min="4353" max="4353" width="17.85546875" style="3" customWidth="1"/>
    <col min="4354" max="4357" width="0" style="3" hidden="1" customWidth="1"/>
    <col min="4358" max="4364" width="20.42578125" style="3" customWidth="1"/>
    <col min="4365" max="4608" width="9" style="3"/>
    <col min="4609" max="4609" width="17.85546875" style="3" customWidth="1"/>
    <col min="4610" max="4613" width="0" style="3" hidden="1" customWidth="1"/>
    <col min="4614" max="4620" width="20.42578125" style="3" customWidth="1"/>
    <col min="4621" max="4864" width="9" style="3"/>
    <col min="4865" max="4865" width="17.85546875" style="3" customWidth="1"/>
    <col min="4866" max="4869" width="0" style="3" hidden="1" customWidth="1"/>
    <col min="4870" max="4876" width="20.42578125" style="3" customWidth="1"/>
    <col min="4877" max="5120" width="9" style="3"/>
    <col min="5121" max="5121" width="17.85546875" style="3" customWidth="1"/>
    <col min="5122" max="5125" width="0" style="3" hidden="1" customWidth="1"/>
    <col min="5126" max="5132" width="20.42578125" style="3" customWidth="1"/>
    <col min="5133" max="5376" width="9" style="3"/>
    <col min="5377" max="5377" width="17.85546875" style="3" customWidth="1"/>
    <col min="5378" max="5381" width="0" style="3" hidden="1" customWidth="1"/>
    <col min="5382" max="5388" width="20.42578125" style="3" customWidth="1"/>
    <col min="5389" max="5632" width="9" style="3"/>
    <col min="5633" max="5633" width="17.85546875" style="3" customWidth="1"/>
    <col min="5634" max="5637" width="0" style="3" hidden="1" customWidth="1"/>
    <col min="5638" max="5644" width="20.42578125" style="3" customWidth="1"/>
    <col min="5645" max="5888" width="9" style="3"/>
    <col min="5889" max="5889" width="17.85546875" style="3" customWidth="1"/>
    <col min="5890" max="5893" width="0" style="3" hidden="1" customWidth="1"/>
    <col min="5894" max="5900" width="20.42578125" style="3" customWidth="1"/>
    <col min="5901" max="6144" width="9" style="3"/>
    <col min="6145" max="6145" width="17.85546875" style="3" customWidth="1"/>
    <col min="6146" max="6149" width="0" style="3" hidden="1" customWidth="1"/>
    <col min="6150" max="6156" width="20.42578125" style="3" customWidth="1"/>
    <col min="6157" max="6400" width="9" style="3"/>
    <col min="6401" max="6401" width="17.85546875" style="3" customWidth="1"/>
    <col min="6402" max="6405" width="0" style="3" hidden="1" customWidth="1"/>
    <col min="6406" max="6412" width="20.42578125" style="3" customWidth="1"/>
    <col min="6413" max="6656" width="9" style="3"/>
    <col min="6657" max="6657" width="17.85546875" style="3" customWidth="1"/>
    <col min="6658" max="6661" width="0" style="3" hidden="1" customWidth="1"/>
    <col min="6662" max="6668" width="20.42578125" style="3" customWidth="1"/>
    <col min="6669" max="6912" width="9" style="3"/>
    <col min="6913" max="6913" width="17.85546875" style="3" customWidth="1"/>
    <col min="6914" max="6917" width="0" style="3" hidden="1" customWidth="1"/>
    <col min="6918" max="6924" width="20.42578125" style="3" customWidth="1"/>
    <col min="6925" max="7168" width="9" style="3"/>
    <col min="7169" max="7169" width="17.85546875" style="3" customWidth="1"/>
    <col min="7170" max="7173" width="0" style="3" hidden="1" customWidth="1"/>
    <col min="7174" max="7180" width="20.42578125" style="3" customWidth="1"/>
    <col min="7181" max="7424" width="9" style="3"/>
    <col min="7425" max="7425" width="17.85546875" style="3" customWidth="1"/>
    <col min="7426" max="7429" width="0" style="3" hidden="1" customWidth="1"/>
    <col min="7430" max="7436" width="20.42578125" style="3" customWidth="1"/>
    <col min="7437" max="7680" width="9" style="3"/>
    <col min="7681" max="7681" width="17.85546875" style="3" customWidth="1"/>
    <col min="7682" max="7685" width="0" style="3" hidden="1" customWidth="1"/>
    <col min="7686" max="7692" width="20.42578125" style="3" customWidth="1"/>
    <col min="7693" max="7936" width="9" style="3"/>
    <col min="7937" max="7937" width="17.85546875" style="3" customWidth="1"/>
    <col min="7938" max="7941" width="0" style="3" hidden="1" customWidth="1"/>
    <col min="7942" max="7948" width="20.42578125" style="3" customWidth="1"/>
    <col min="7949" max="8192" width="9" style="3"/>
    <col min="8193" max="8193" width="17.85546875" style="3" customWidth="1"/>
    <col min="8194" max="8197" width="0" style="3" hidden="1" customWidth="1"/>
    <col min="8198" max="8204" width="20.42578125" style="3" customWidth="1"/>
    <col min="8205" max="8448" width="9" style="3"/>
    <col min="8449" max="8449" width="17.85546875" style="3" customWidth="1"/>
    <col min="8450" max="8453" width="0" style="3" hidden="1" customWidth="1"/>
    <col min="8454" max="8460" width="20.42578125" style="3" customWidth="1"/>
    <col min="8461" max="8704" width="9" style="3"/>
    <col min="8705" max="8705" width="17.85546875" style="3" customWidth="1"/>
    <col min="8706" max="8709" width="0" style="3" hidden="1" customWidth="1"/>
    <col min="8710" max="8716" width="20.42578125" style="3" customWidth="1"/>
    <col min="8717" max="8960" width="9" style="3"/>
    <col min="8961" max="8961" width="17.85546875" style="3" customWidth="1"/>
    <col min="8962" max="8965" width="0" style="3" hidden="1" customWidth="1"/>
    <col min="8966" max="8972" width="20.42578125" style="3" customWidth="1"/>
    <col min="8973" max="9216" width="9" style="3"/>
    <col min="9217" max="9217" width="17.85546875" style="3" customWidth="1"/>
    <col min="9218" max="9221" width="0" style="3" hidden="1" customWidth="1"/>
    <col min="9222" max="9228" width="20.42578125" style="3" customWidth="1"/>
    <col min="9229" max="9472" width="9" style="3"/>
    <col min="9473" max="9473" width="17.85546875" style="3" customWidth="1"/>
    <col min="9474" max="9477" width="0" style="3" hidden="1" customWidth="1"/>
    <col min="9478" max="9484" width="20.42578125" style="3" customWidth="1"/>
    <col min="9485" max="9728" width="9" style="3"/>
    <col min="9729" max="9729" width="17.85546875" style="3" customWidth="1"/>
    <col min="9730" max="9733" width="0" style="3" hidden="1" customWidth="1"/>
    <col min="9734" max="9740" width="20.42578125" style="3" customWidth="1"/>
    <col min="9741" max="9984" width="9" style="3"/>
    <col min="9985" max="9985" width="17.85546875" style="3" customWidth="1"/>
    <col min="9986" max="9989" width="0" style="3" hidden="1" customWidth="1"/>
    <col min="9990" max="9996" width="20.42578125" style="3" customWidth="1"/>
    <col min="9997" max="10240" width="9" style="3"/>
    <col min="10241" max="10241" width="17.85546875" style="3" customWidth="1"/>
    <col min="10242" max="10245" width="0" style="3" hidden="1" customWidth="1"/>
    <col min="10246" max="10252" width="20.42578125" style="3" customWidth="1"/>
    <col min="10253" max="10496" width="9" style="3"/>
    <col min="10497" max="10497" width="17.85546875" style="3" customWidth="1"/>
    <col min="10498" max="10501" width="0" style="3" hidden="1" customWidth="1"/>
    <col min="10502" max="10508" width="20.42578125" style="3" customWidth="1"/>
    <col min="10509" max="10752" width="9" style="3"/>
    <col min="10753" max="10753" width="17.85546875" style="3" customWidth="1"/>
    <col min="10754" max="10757" width="0" style="3" hidden="1" customWidth="1"/>
    <col min="10758" max="10764" width="20.42578125" style="3" customWidth="1"/>
    <col min="10765" max="11008" width="9" style="3"/>
    <col min="11009" max="11009" width="17.85546875" style="3" customWidth="1"/>
    <col min="11010" max="11013" width="0" style="3" hidden="1" customWidth="1"/>
    <col min="11014" max="11020" width="20.42578125" style="3" customWidth="1"/>
    <col min="11021" max="11264" width="9" style="3"/>
    <col min="11265" max="11265" width="17.85546875" style="3" customWidth="1"/>
    <col min="11266" max="11269" width="0" style="3" hidden="1" customWidth="1"/>
    <col min="11270" max="11276" width="20.42578125" style="3" customWidth="1"/>
    <col min="11277" max="11520" width="9" style="3"/>
    <col min="11521" max="11521" width="17.85546875" style="3" customWidth="1"/>
    <col min="11522" max="11525" width="0" style="3" hidden="1" customWidth="1"/>
    <col min="11526" max="11532" width="20.42578125" style="3" customWidth="1"/>
    <col min="11533" max="11776" width="9" style="3"/>
    <col min="11777" max="11777" width="17.85546875" style="3" customWidth="1"/>
    <col min="11778" max="11781" width="0" style="3" hidden="1" customWidth="1"/>
    <col min="11782" max="11788" width="20.42578125" style="3" customWidth="1"/>
    <col min="11789" max="12032" width="9" style="3"/>
    <col min="12033" max="12033" width="17.85546875" style="3" customWidth="1"/>
    <col min="12034" max="12037" width="0" style="3" hidden="1" customWidth="1"/>
    <col min="12038" max="12044" width="20.42578125" style="3" customWidth="1"/>
    <col min="12045" max="12288" width="9" style="3"/>
    <col min="12289" max="12289" width="17.85546875" style="3" customWidth="1"/>
    <col min="12290" max="12293" width="0" style="3" hidden="1" customWidth="1"/>
    <col min="12294" max="12300" width="20.42578125" style="3" customWidth="1"/>
    <col min="12301" max="12544" width="9" style="3"/>
    <col min="12545" max="12545" width="17.85546875" style="3" customWidth="1"/>
    <col min="12546" max="12549" width="0" style="3" hidden="1" customWidth="1"/>
    <col min="12550" max="12556" width="20.42578125" style="3" customWidth="1"/>
    <col min="12557" max="12800" width="9" style="3"/>
    <col min="12801" max="12801" width="17.85546875" style="3" customWidth="1"/>
    <col min="12802" max="12805" width="0" style="3" hidden="1" customWidth="1"/>
    <col min="12806" max="12812" width="20.42578125" style="3" customWidth="1"/>
    <col min="12813" max="13056" width="9" style="3"/>
    <col min="13057" max="13057" width="17.85546875" style="3" customWidth="1"/>
    <col min="13058" max="13061" width="0" style="3" hidden="1" customWidth="1"/>
    <col min="13062" max="13068" width="20.42578125" style="3" customWidth="1"/>
    <col min="13069" max="13312" width="9" style="3"/>
    <col min="13313" max="13313" width="17.85546875" style="3" customWidth="1"/>
    <col min="13314" max="13317" width="0" style="3" hidden="1" customWidth="1"/>
    <col min="13318" max="13324" width="20.42578125" style="3" customWidth="1"/>
    <col min="13325" max="13568" width="9" style="3"/>
    <col min="13569" max="13569" width="17.85546875" style="3" customWidth="1"/>
    <col min="13570" max="13573" width="0" style="3" hidden="1" customWidth="1"/>
    <col min="13574" max="13580" width="20.42578125" style="3" customWidth="1"/>
    <col min="13581" max="13824" width="9" style="3"/>
    <col min="13825" max="13825" width="17.85546875" style="3" customWidth="1"/>
    <col min="13826" max="13829" width="0" style="3" hidden="1" customWidth="1"/>
    <col min="13830" max="13836" width="20.42578125" style="3" customWidth="1"/>
    <col min="13837" max="14080" width="9" style="3"/>
    <col min="14081" max="14081" width="17.85546875" style="3" customWidth="1"/>
    <col min="14082" max="14085" width="0" style="3" hidden="1" customWidth="1"/>
    <col min="14086" max="14092" width="20.42578125" style="3" customWidth="1"/>
    <col min="14093" max="14336" width="9" style="3"/>
    <col min="14337" max="14337" width="17.85546875" style="3" customWidth="1"/>
    <col min="14338" max="14341" width="0" style="3" hidden="1" customWidth="1"/>
    <col min="14342" max="14348" width="20.42578125" style="3" customWidth="1"/>
    <col min="14349" max="14592" width="9" style="3"/>
    <col min="14593" max="14593" width="17.85546875" style="3" customWidth="1"/>
    <col min="14594" max="14597" width="0" style="3" hidden="1" customWidth="1"/>
    <col min="14598" max="14604" width="20.42578125" style="3" customWidth="1"/>
    <col min="14605" max="14848" width="9" style="3"/>
    <col min="14849" max="14849" width="17.85546875" style="3" customWidth="1"/>
    <col min="14850" max="14853" width="0" style="3" hidden="1" customWidth="1"/>
    <col min="14854" max="14860" width="20.42578125" style="3" customWidth="1"/>
    <col min="14861" max="15104" width="9" style="3"/>
    <col min="15105" max="15105" width="17.85546875" style="3" customWidth="1"/>
    <col min="15106" max="15109" width="0" style="3" hidden="1" customWidth="1"/>
    <col min="15110" max="15116" width="20.42578125" style="3" customWidth="1"/>
    <col min="15117" max="15360" width="9" style="3"/>
    <col min="15361" max="15361" width="17.85546875" style="3" customWidth="1"/>
    <col min="15362" max="15365" width="0" style="3" hidden="1" customWidth="1"/>
    <col min="15366" max="15372" width="20.42578125" style="3" customWidth="1"/>
    <col min="15373" max="15616" width="9" style="3"/>
    <col min="15617" max="15617" width="17.85546875" style="3" customWidth="1"/>
    <col min="15618" max="15621" width="0" style="3" hidden="1" customWidth="1"/>
    <col min="15622" max="15628" width="20.42578125" style="3" customWidth="1"/>
    <col min="15629" max="15872" width="9" style="3"/>
    <col min="15873" max="15873" width="17.85546875" style="3" customWidth="1"/>
    <col min="15874" max="15877" width="0" style="3" hidden="1" customWidth="1"/>
    <col min="15878" max="15884" width="20.42578125" style="3" customWidth="1"/>
    <col min="15885" max="16128" width="9" style="3"/>
    <col min="16129" max="16129" width="17.85546875" style="3" customWidth="1"/>
    <col min="16130" max="16133" width="0" style="3" hidden="1" customWidth="1"/>
    <col min="16134" max="16140" width="20.42578125" style="3" customWidth="1"/>
    <col min="16141" max="16384" width="9" style="3"/>
  </cols>
  <sheetData>
    <row r="1" spans="1:53" x14ac:dyDescent="0.25">
      <c r="A1" s="4" t="s">
        <v>392</v>
      </c>
      <c r="B1" s="23" t="s">
        <v>543</v>
      </c>
      <c r="C1" s="23" t="s">
        <v>543</v>
      </c>
      <c r="D1" s="23" t="s">
        <v>543</v>
      </c>
      <c r="E1" s="23" t="s">
        <v>543</v>
      </c>
      <c r="F1" s="23" t="s">
        <v>543</v>
      </c>
      <c r="G1" s="23" t="s">
        <v>543</v>
      </c>
      <c r="H1" s="23" t="s">
        <v>543</v>
      </c>
      <c r="I1" s="23" t="s">
        <v>543</v>
      </c>
      <c r="J1" s="23" t="s">
        <v>543</v>
      </c>
      <c r="K1" s="23" t="s">
        <v>543</v>
      </c>
    </row>
    <row r="2" spans="1:53" x14ac:dyDescent="0.25">
      <c r="A2" s="3" t="s">
        <v>385</v>
      </c>
      <c r="B2" s="235">
        <v>38687</v>
      </c>
      <c r="C2" s="22">
        <v>39052</v>
      </c>
      <c r="D2" s="22">
        <v>39417</v>
      </c>
      <c r="E2" s="22">
        <v>39783</v>
      </c>
      <c r="F2" s="22">
        <v>40148</v>
      </c>
      <c r="G2" s="22">
        <v>40513</v>
      </c>
      <c r="H2" s="22">
        <v>43800</v>
      </c>
      <c r="I2" s="22">
        <v>45992</v>
      </c>
      <c r="J2" s="22">
        <v>49644</v>
      </c>
      <c r="K2" s="22">
        <v>49279</v>
      </c>
      <c r="L2" s="251"/>
    </row>
    <row r="3" spans="1:53" x14ac:dyDescent="0.25">
      <c r="A3" s="3" t="s">
        <v>386</v>
      </c>
      <c r="B3" s="237">
        <v>2.1000000000000001E-2</v>
      </c>
      <c r="C3" s="25">
        <v>2.35E-2</v>
      </c>
      <c r="D3" s="25">
        <v>2.6499999999999999E-2</v>
      </c>
      <c r="E3" s="25">
        <v>0.03</v>
      </c>
      <c r="F3" s="25">
        <v>3.3000000000000002E-2</v>
      </c>
      <c r="G3" s="25">
        <v>3.5999999999999997E-2</v>
      </c>
      <c r="H3" s="25">
        <v>4.3499999999999997E-2</v>
      </c>
      <c r="I3" s="25">
        <v>4.5999999999999999E-2</v>
      </c>
      <c r="J3" s="25">
        <v>4.8500000000000001E-2</v>
      </c>
      <c r="K3" s="25">
        <v>4.7500000000000001E-2</v>
      </c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9"/>
      <c r="AS3" s="259"/>
      <c r="AT3" s="259"/>
      <c r="AU3" s="259"/>
    </row>
    <row r="4" spans="1:53" x14ac:dyDescent="0.25">
      <c r="A4" s="179" t="s">
        <v>334</v>
      </c>
      <c r="B4" s="260" t="s">
        <v>544</v>
      </c>
      <c r="C4" s="260" t="s">
        <v>545</v>
      </c>
      <c r="D4" s="260" t="s">
        <v>546</v>
      </c>
      <c r="E4" s="260" t="s">
        <v>547</v>
      </c>
      <c r="F4" s="260" t="s">
        <v>548</v>
      </c>
      <c r="G4" s="260" t="s">
        <v>549</v>
      </c>
      <c r="H4" s="260" t="s">
        <v>550</v>
      </c>
      <c r="I4" s="260" t="s">
        <v>551</v>
      </c>
      <c r="J4" s="260" t="s">
        <v>552</v>
      </c>
      <c r="K4" s="260" t="s">
        <v>553</v>
      </c>
      <c r="L4" s="262" t="s">
        <v>5</v>
      </c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</row>
    <row r="5" spans="1:53" x14ac:dyDescent="0.25">
      <c r="A5" s="267"/>
      <c r="B5" s="175"/>
      <c r="C5" s="175"/>
      <c r="D5" s="175"/>
      <c r="E5" s="175"/>
      <c r="F5" s="223"/>
      <c r="G5" s="223"/>
      <c r="H5" s="223"/>
      <c r="I5" s="223"/>
      <c r="J5" s="223"/>
      <c r="K5" s="223"/>
      <c r="L5" s="223"/>
      <c r="M5" s="175"/>
    </row>
    <row r="6" spans="1:53" x14ac:dyDescent="0.25">
      <c r="A6" s="4" t="s">
        <v>461</v>
      </c>
      <c r="B6" s="269">
        <v>100000</v>
      </c>
      <c r="C6" s="269">
        <v>295000</v>
      </c>
      <c r="D6" s="269">
        <v>350000</v>
      </c>
      <c r="E6" s="269">
        <v>350000</v>
      </c>
      <c r="F6" s="223">
        <v>350000</v>
      </c>
      <c r="G6" s="223">
        <v>375000</v>
      </c>
      <c r="H6" s="223">
        <v>3410000</v>
      </c>
      <c r="I6" s="223">
        <v>2800000</v>
      </c>
      <c r="J6" s="223">
        <v>6440000</v>
      </c>
      <c r="K6" s="223">
        <v>7500000</v>
      </c>
      <c r="L6" s="223">
        <f>SUM(B6:K6)</f>
        <v>21970000</v>
      </c>
      <c r="M6" s="175"/>
    </row>
    <row r="7" spans="1:53" x14ac:dyDescent="0.25">
      <c r="A7" s="4"/>
      <c r="B7" s="175"/>
      <c r="C7" s="269"/>
      <c r="D7" s="175"/>
      <c r="E7" s="269"/>
      <c r="F7" s="223"/>
      <c r="G7" s="223"/>
      <c r="H7" s="223"/>
      <c r="I7" s="223"/>
      <c r="J7" s="223"/>
      <c r="K7" s="223"/>
      <c r="L7" s="223"/>
      <c r="M7" s="175"/>
    </row>
    <row r="8" spans="1:53" x14ac:dyDescent="0.25">
      <c r="A8" s="4" t="s">
        <v>78</v>
      </c>
      <c r="B8" s="175"/>
      <c r="C8" s="269"/>
      <c r="D8" s="175"/>
      <c r="E8" s="269"/>
      <c r="F8" s="223"/>
      <c r="G8" s="223"/>
      <c r="H8" s="223"/>
      <c r="I8" s="223"/>
      <c r="J8" s="223"/>
      <c r="K8" s="223"/>
      <c r="L8" s="223"/>
      <c r="M8" s="175"/>
    </row>
    <row r="9" spans="1:53" x14ac:dyDescent="0.25">
      <c r="A9" s="5"/>
      <c r="B9" s="175"/>
      <c r="C9" s="269"/>
      <c r="D9" s="175"/>
      <c r="E9" s="269"/>
      <c r="F9" s="223"/>
      <c r="G9" s="223"/>
      <c r="H9" s="223"/>
      <c r="I9" s="223"/>
      <c r="J9" s="223"/>
      <c r="K9" s="223"/>
      <c r="L9" s="223"/>
      <c r="M9" s="175"/>
    </row>
    <row r="10" spans="1:53" x14ac:dyDescent="0.25">
      <c r="A10" s="309">
        <v>38473</v>
      </c>
      <c r="B10" s="269">
        <v>0</v>
      </c>
      <c r="C10" s="269">
        <v>0</v>
      </c>
      <c r="D10" s="269">
        <v>0</v>
      </c>
      <c r="E10" s="269">
        <v>0</v>
      </c>
      <c r="F10" s="223">
        <v>0</v>
      </c>
      <c r="G10" s="223">
        <v>5000</v>
      </c>
      <c r="H10" s="223">
        <v>15000</v>
      </c>
      <c r="I10" s="223">
        <v>10000</v>
      </c>
      <c r="J10" s="223">
        <v>25000</v>
      </c>
      <c r="K10" s="223">
        <v>30000</v>
      </c>
      <c r="L10" s="223">
        <f>SUM(B10:K10)</f>
        <v>85000</v>
      </c>
      <c r="M10" s="269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</row>
    <row r="11" spans="1:53" x14ac:dyDescent="0.25">
      <c r="A11" s="309">
        <v>38504</v>
      </c>
      <c r="B11" s="269">
        <v>0</v>
      </c>
      <c r="C11" s="269">
        <v>0</v>
      </c>
      <c r="D11" s="269">
        <v>0</v>
      </c>
      <c r="E11" s="269">
        <v>0</v>
      </c>
      <c r="F11" s="223">
        <v>0</v>
      </c>
      <c r="G11" s="223">
        <v>0</v>
      </c>
      <c r="H11" s="223">
        <v>5000</v>
      </c>
      <c r="I11" s="223">
        <v>5000</v>
      </c>
      <c r="J11" s="223">
        <v>5000</v>
      </c>
      <c r="K11" s="223">
        <v>30000</v>
      </c>
      <c r="L11" s="223">
        <f>SUM(B11:K11)</f>
        <v>45000</v>
      </c>
      <c r="M11" s="269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</row>
    <row r="12" spans="1:53" x14ac:dyDescent="0.25">
      <c r="A12" s="309">
        <v>38534</v>
      </c>
      <c r="B12" s="269">
        <v>0</v>
      </c>
      <c r="C12" s="269">
        <v>0</v>
      </c>
      <c r="D12" s="269">
        <v>5000</v>
      </c>
      <c r="E12" s="269">
        <v>5000</v>
      </c>
      <c r="F12" s="223">
        <v>5000</v>
      </c>
      <c r="G12" s="223">
        <v>10000</v>
      </c>
      <c r="H12" s="223">
        <v>60000</v>
      </c>
      <c r="I12" s="223">
        <v>50000</v>
      </c>
      <c r="J12" s="223">
        <v>115000</v>
      </c>
      <c r="K12" s="223">
        <f>15000+90000</f>
        <v>105000</v>
      </c>
      <c r="L12" s="223">
        <f>SUM(B12:K12)</f>
        <v>355000</v>
      </c>
      <c r="M12" s="269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</row>
    <row r="13" spans="1:53" x14ac:dyDescent="0.25">
      <c r="A13" s="309">
        <v>38565</v>
      </c>
      <c r="B13" s="269">
        <v>0</v>
      </c>
      <c r="C13" s="269">
        <v>0</v>
      </c>
      <c r="D13" s="269">
        <v>0</v>
      </c>
      <c r="E13" s="269">
        <v>0</v>
      </c>
      <c r="F13" s="223">
        <v>0</v>
      </c>
      <c r="G13" s="223">
        <v>0</v>
      </c>
      <c r="H13" s="223">
        <v>5000</v>
      </c>
      <c r="I13" s="223">
        <v>5000</v>
      </c>
      <c r="J13" s="223">
        <v>10000</v>
      </c>
      <c r="K13" s="223">
        <v>15000</v>
      </c>
      <c r="L13" s="223">
        <f>SUM(B13:K13)</f>
        <v>35000</v>
      </c>
      <c r="M13" s="269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</row>
    <row r="14" spans="1:53" x14ac:dyDescent="0.25">
      <c r="A14" s="309">
        <v>38596</v>
      </c>
      <c r="B14" s="269">
        <v>0</v>
      </c>
      <c r="C14" s="269">
        <v>0</v>
      </c>
      <c r="D14" s="269">
        <v>0</v>
      </c>
      <c r="E14" s="269">
        <v>0</v>
      </c>
      <c r="F14" s="223">
        <v>0</v>
      </c>
      <c r="G14" s="223">
        <v>0</v>
      </c>
      <c r="H14" s="223">
        <v>5000</v>
      </c>
      <c r="I14" s="223">
        <v>5000</v>
      </c>
      <c r="J14" s="223">
        <v>10000</v>
      </c>
      <c r="K14" s="223">
        <v>20000</v>
      </c>
      <c r="L14" s="223">
        <f t="shared" ref="L14:L19" si="0">SUM(B14:K14)</f>
        <v>40000</v>
      </c>
      <c r="M14" s="269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</row>
    <row r="15" spans="1:53" x14ac:dyDescent="0.25">
      <c r="A15" s="309">
        <v>38626</v>
      </c>
      <c r="B15" s="269">
        <v>0</v>
      </c>
      <c r="C15" s="269">
        <v>0</v>
      </c>
      <c r="D15" s="269">
        <v>0</v>
      </c>
      <c r="E15" s="269">
        <v>0</v>
      </c>
      <c r="F15" s="223">
        <v>0</v>
      </c>
      <c r="G15" s="223">
        <v>5000</v>
      </c>
      <c r="H15" s="223">
        <v>25000</v>
      </c>
      <c r="I15" s="223">
        <v>20000</v>
      </c>
      <c r="J15" s="223">
        <v>45000</v>
      </c>
      <c r="K15" s="223">
        <v>20000</v>
      </c>
      <c r="L15" s="223">
        <f t="shared" si="0"/>
        <v>115000</v>
      </c>
      <c r="M15" s="269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</row>
    <row r="16" spans="1:53" x14ac:dyDescent="0.25">
      <c r="A16" s="309">
        <v>38657</v>
      </c>
      <c r="B16" s="269">
        <v>0</v>
      </c>
      <c r="C16" s="269">
        <v>0</v>
      </c>
      <c r="D16" s="269">
        <v>0</v>
      </c>
      <c r="E16" s="269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5000</v>
      </c>
      <c r="K16" s="223">
        <v>25000</v>
      </c>
      <c r="L16" s="223">
        <f t="shared" si="0"/>
        <v>30000</v>
      </c>
      <c r="M16" s="269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</row>
    <row r="17" spans="1:53" x14ac:dyDescent="0.25">
      <c r="A17" s="309">
        <v>38687</v>
      </c>
      <c r="B17" s="269">
        <v>100000</v>
      </c>
      <c r="C17" s="269">
        <v>0</v>
      </c>
      <c r="D17" s="269">
        <v>0</v>
      </c>
      <c r="E17" s="269">
        <v>0</v>
      </c>
      <c r="F17" s="223">
        <v>0</v>
      </c>
      <c r="G17" s="223">
        <v>0</v>
      </c>
      <c r="H17" s="223">
        <v>0</v>
      </c>
      <c r="I17" s="223">
        <v>0</v>
      </c>
      <c r="J17" s="223"/>
      <c r="K17" s="223">
        <v>130000</v>
      </c>
      <c r="L17" s="223">
        <f t="shared" si="0"/>
        <v>230000</v>
      </c>
      <c r="M17" s="269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</row>
    <row r="18" spans="1:53" x14ac:dyDescent="0.25">
      <c r="A18" s="309">
        <v>38749</v>
      </c>
      <c r="B18" s="269">
        <v>0</v>
      </c>
      <c r="C18" s="269">
        <v>0</v>
      </c>
      <c r="D18" s="269">
        <v>0</v>
      </c>
      <c r="E18" s="269">
        <v>0</v>
      </c>
      <c r="F18" s="223">
        <v>0</v>
      </c>
      <c r="G18" s="223">
        <v>0</v>
      </c>
      <c r="H18" s="223">
        <v>10000</v>
      </c>
      <c r="I18" s="223">
        <v>10000</v>
      </c>
      <c r="J18" s="223">
        <v>15000</v>
      </c>
      <c r="K18" s="223">
        <v>120000</v>
      </c>
      <c r="L18" s="223">
        <f t="shared" si="0"/>
        <v>155000</v>
      </c>
      <c r="M18" s="269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</row>
    <row r="19" spans="1:53" x14ac:dyDescent="0.25">
      <c r="A19" s="309">
        <v>38777</v>
      </c>
      <c r="B19" s="269">
        <v>0</v>
      </c>
      <c r="C19" s="269">
        <v>0</v>
      </c>
      <c r="D19" s="269">
        <v>0</v>
      </c>
      <c r="E19" s="269">
        <v>0</v>
      </c>
      <c r="F19" s="223">
        <v>5000</v>
      </c>
      <c r="G19" s="223">
        <v>5000</v>
      </c>
      <c r="H19" s="223">
        <v>25000</v>
      </c>
      <c r="I19" s="223">
        <v>20000</v>
      </c>
      <c r="J19" s="223">
        <v>45000</v>
      </c>
      <c r="K19" s="223">
        <v>30000</v>
      </c>
      <c r="L19" s="223">
        <f t="shared" si="0"/>
        <v>130000</v>
      </c>
      <c r="M19" s="269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</row>
    <row r="20" spans="1:53" x14ac:dyDescent="0.25">
      <c r="A20" s="309">
        <v>38808</v>
      </c>
      <c r="B20" s="269">
        <v>0</v>
      </c>
      <c r="C20" s="269">
        <v>0</v>
      </c>
      <c r="D20" s="269">
        <v>0</v>
      </c>
      <c r="E20" s="269">
        <v>0</v>
      </c>
      <c r="F20" s="223">
        <v>0</v>
      </c>
      <c r="G20" s="223">
        <v>0</v>
      </c>
      <c r="H20" s="223">
        <v>15000</v>
      </c>
      <c r="I20" s="223">
        <v>10000</v>
      </c>
      <c r="J20" s="223">
        <v>25000</v>
      </c>
      <c r="K20" s="223">
        <v>35000</v>
      </c>
      <c r="L20" s="223">
        <f>SUM(B20:K20)</f>
        <v>85000</v>
      </c>
      <c r="M20" s="269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</row>
    <row r="21" spans="1:53" x14ac:dyDescent="0.25">
      <c r="A21" s="309">
        <v>38838</v>
      </c>
      <c r="B21" s="269">
        <v>0</v>
      </c>
      <c r="C21" s="269">
        <v>5000</v>
      </c>
      <c r="D21" s="269">
        <v>5000</v>
      </c>
      <c r="E21" s="269">
        <v>5000</v>
      </c>
      <c r="F21" s="223">
        <v>5000</v>
      </c>
      <c r="G21" s="223">
        <v>5000</v>
      </c>
      <c r="H21" s="223">
        <v>45000</v>
      </c>
      <c r="I21" s="223">
        <v>35000</v>
      </c>
      <c r="J21" s="223">
        <v>85000</v>
      </c>
      <c r="K21" s="223">
        <v>40000</v>
      </c>
      <c r="L21" s="223">
        <f>SUM(B21:K21)</f>
        <v>230000</v>
      </c>
      <c r="M21" s="269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</row>
    <row r="22" spans="1:53" x14ac:dyDescent="0.25">
      <c r="A22" s="309">
        <v>38869</v>
      </c>
      <c r="B22" s="269">
        <v>0</v>
      </c>
      <c r="C22" s="269">
        <v>0</v>
      </c>
      <c r="D22" s="269">
        <v>0</v>
      </c>
      <c r="E22" s="269">
        <v>5000</v>
      </c>
      <c r="F22" s="223">
        <v>0</v>
      </c>
      <c r="G22" s="223">
        <v>5000</v>
      </c>
      <c r="H22" s="223">
        <v>20000</v>
      </c>
      <c r="I22" s="223">
        <v>15000</v>
      </c>
      <c r="J22" s="223">
        <v>35000</v>
      </c>
      <c r="K22" s="223">
        <v>105000</v>
      </c>
      <c r="L22" s="223">
        <f>SUM(B22:K22)</f>
        <v>185000</v>
      </c>
      <c r="M22" s="269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</row>
    <row r="23" spans="1:53" x14ac:dyDescent="0.25">
      <c r="A23" s="309">
        <v>38899</v>
      </c>
      <c r="B23" s="269">
        <v>0</v>
      </c>
      <c r="C23" s="269">
        <v>0</v>
      </c>
      <c r="D23" s="269">
        <v>0</v>
      </c>
      <c r="E23" s="269">
        <v>0</v>
      </c>
      <c r="F23" s="223">
        <v>0</v>
      </c>
      <c r="G23" s="223">
        <v>0</v>
      </c>
      <c r="H23" s="223">
        <v>10000</v>
      </c>
      <c r="I23" s="223">
        <v>5000</v>
      </c>
      <c r="J23" s="223">
        <v>15000</v>
      </c>
      <c r="K23" s="223">
        <v>40000</v>
      </c>
      <c r="L23" s="223">
        <f>SUM(B23:K23)</f>
        <v>70000</v>
      </c>
      <c r="M23" s="269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</row>
    <row r="24" spans="1:53" x14ac:dyDescent="0.25">
      <c r="A24" s="309">
        <v>38930</v>
      </c>
      <c r="B24" s="269">
        <v>0</v>
      </c>
      <c r="C24" s="269">
        <v>0</v>
      </c>
      <c r="D24" s="269">
        <v>5000</v>
      </c>
      <c r="E24" s="269">
        <v>5000</v>
      </c>
      <c r="F24" s="223">
        <v>0</v>
      </c>
      <c r="G24" s="223">
        <v>5000</v>
      </c>
      <c r="H24" s="223">
        <v>40000</v>
      </c>
      <c r="I24" s="223">
        <v>35000</v>
      </c>
      <c r="J24" s="223">
        <v>80000</v>
      </c>
      <c r="K24" s="223">
        <v>45000</v>
      </c>
      <c r="L24" s="223">
        <f t="shared" ref="L24:L87" si="1">SUM(B24:K24)</f>
        <v>215000</v>
      </c>
      <c r="M24" s="175"/>
    </row>
    <row r="25" spans="1:53" x14ac:dyDescent="0.25">
      <c r="A25" s="309">
        <v>38961</v>
      </c>
      <c r="B25" s="269">
        <v>0</v>
      </c>
      <c r="C25" s="269">
        <v>5000</v>
      </c>
      <c r="D25" s="269">
        <v>5000</v>
      </c>
      <c r="E25" s="269">
        <v>5000</v>
      </c>
      <c r="F25" s="223">
        <v>5000</v>
      </c>
      <c r="G25" s="223">
        <v>5000</v>
      </c>
      <c r="H25" s="223">
        <v>60000</v>
      </c>
      <c r="I25" s="223">
        <v>50000</v>
      </c>
      <c r="J25" s="223">
        <v>110000</v>
      </c>
      <c r="K25" s="223">
        <v>50000</v>
      </c>
      <c r="L25" s="223">
        <f t="shared" si="1"/>
        <v>295000</v>
      </c>
      <c r="M25" s="175"/>
    </row>
    <row r="26" spans="1:53" x14ac:dyDescent="0.25">
      <c r="A26" s="309">
        <v>38991</v>
      </c>
      <c r="B26" s="269">
        <v>0</v>
      </c>
      <c r="C26" s="269">
        <v>5000</v>
      </c>
      <c r="D26" s="269">
        <v>5000</v>
      </c>
      <c r="E26" s="269">
        <v>5000</v>
      </c>
      <c r="F26" s="223">
        <v>5000</v>
      </c>
      <c r="G26" s="223">
        <v>5000</v>
      </c>
      <c r="H26" s="223">
        <v>35000</v>
      </c>
      <c r="I26" s="223">
        <v>25000</v>
      </c>
      <c r="J26" s="223">
        <v>65000</v>
      </c>
      <c r="K26" s="223">
        <v>45000</v>
      </c>
      <c r="L26" s="223">
        <f t="shared" si="1"/>
        <v>195000</v>
      </c>
      <c r="M26" s="175"/>
    </row>
    <row r="27" spans="1:53" x14ac:dyDescent="0.25">
      <c r="A27" s="309">
        <v>39022</v>
      </c>
      <c r="B27" s="269">
        <v>0</v>
      </c>
      <c r="C27" s="269">
        <v>5000</v>
      </c>
      <c r="D27" s="269">
        <v>10000</v>
      </c>
      <c r="E27" s="269">
        <v>10000</v>
      </c>
      <c r="F27" s="223">
        <v>10000</v>
      </c>
      <c r="G27" s="223">
        <v>10000</v>
      </c>
      <c r="H27" s="223">
        <v>85000</v>
      </c>
      <c r="I27" s="223">
        <v>70000</v>
      </c>
      <c r="J27" s="223">
        <v>165000</v>
      </c>
      <c r="K27" s="223">
        <v>55000</v>
      </c>
      <c r="L27" s="223">
        <f t="shared" si="1"/>
        <v>420000</v>
      </c>
      <c r="M27" s="175"/>
    </row>
    <row r="28" spans="1:53" x14ac:dyDescent="0.25">
      <c r="A28" s="309">
        <v>39052</v>
      </c>
      <c r="B28" s="269">
        <v>0</v>
      </c>
      <c r="C28" s="269">
        <v>275000</v>
      </c>
      <c r="D28" s="269">
        <v>5000</v>
      </c>
      <c r="E28" s="269">
        <v>0</v>
      </c>
      <c r="F28" s="223">
        <v>5000</v>
      </c>
      <c r="G28" s="223">
        <v>5000</v>
      </c>
      <c r="H28" s="223">
        <v>40000</v>
      </c>
      <c r="I28" s="223">
        <v>30000</v>
      </c>
      <c r="J28" s="223">
        <v>75000</v>
      </c>
      <c r="K28" s="223">
        <v>130000</v>
      </c>
      <c r="L28" s="223">
        <f t="shared" si="1"/>
        <v>565000</v>
      </c>
      <c r="M28" s="175"/>
    </row>
    <row r="29" spans="1:53" x14ac:dyDescent="0.25">
      <c r="A29" s="309">
        <v>39083</v>
      </c>
      <c r="B29" s="269">
        <v>0</v>
      </c>
      <c r="C29" s="269">
        <v>0</v>
      </c>
      <c r="D29" s="269">
        <v>5000</v>
      </c>
      <c r="E29" s="269">
        <v>5000</v>
      </c>
      <c r="F29" s="223">
        <v>5000</v>
      </c>
      <c r="G29" s="223">
        <v>5000</v>
      </c>
      <c r="H29" s="223">
        <v>45000</v>
      </c>
      <c r="I29" s="223">
        <v>35000</v>
      </c>
      <c r="J29" s="223">
        <v>80000</v>
      </c>
      <c r="K29" s="223">
        <v>50000</v>
      </c>
      <c r="L29" s="223">
        <f t="shared" si="1"/>
        <v>230000</v>
      </c>
      <c r="M29" s="175"/>
    </row>
    <row r="30" spans="1:53" x14ac:dyDescent="0.25">
      <c r="A30" s="309">
        <v>39114</v>
      </c>
      <c r="B30" s="269">
        <v>0</v>
      </c>
      <c r="C30" s="269">
        <v>0</v>
      </c>
      <c r="D30" s="269">
        <v>0</v>
      </c>
      <c r="E30" s="269">
        <v>0</v>
      </c>
      <c r="F30" s="223">
        <v>0</v>
      </c>
      <c r="G30" s="223">
        <v>5000</v>
      </c>
      <c r="H30" s="223">
        <v>30000</v>
      </c>
      <c r="I30" s="223">
        <v>25000</v>
      </c>
      <c r="J30" s="223">
        <v>55000</v>
      </c>
      <c r="K30" s="223">
        <v>55000</v>
      </c>
      <c r="L30" s="223">
        <f t="shared" si="1"/>
        <v>170000</v>
      </c>
      <c r="M30" s="175"/>
    </row>
    <row r="31" spans="1:53" x14ac:dyDescent="0.25">
      <c r="A31" s="309">
        <v>39142</v>
      </c>
      <c r="B31" s="269">
        <v>0</v>
      </c>
      <c r="C31" s="269">
        <v>0</v>
      </c>
      <c r="D31" s="269">
        <v>0</v>
      </c>
      <c r="E31" s="269">
        <v>0</v>
      </c>
      <c r="F31" s="223">
        <v>0</v>
      </c>
      <c r="G31" s="223"/>
      <c r="H31" s="223">
        <v>10000</v>
      </c>
      <c r="I31" s="223">
        <v>10000</v>
      </c>
      <c r="J31" s="223">
        <v>20000</v>
      </c>
      <c r="K31" s="223">
        <v>65000</v>
      </c>
      <c r="L31" s="223">
        <f t="shared" si="1"/>
        <v>105000</v>
      </c>
      <c r="M31" s="175"/>
    </row>
    <row r="32" spans="1:53" x14ac:dyDescent="0.25">
      <c r="A32" s="309">
        <v>39173</v>
      </c>
      <c r="B32" s="269">
        <v>0</v>
      </c>
      <c r="C32" s="269">
        <v>0</v>
      </c>
      <c r="D32" s="269">
        <v>5000</v>
      </c>
      <c r="E32" s="269">
        <v>5000</v>
      </c>
      <c r="F32" s="223">
        <v>5000</v>
      </c>
      <c r="G32" s="223"/>
      <c r="H32" s="223">
        <v>50000</v>
      </c>
      <c r="I32" s="223">
        <v>45000</v>
      </c>
      <c r="J32" s="223">
        <v>100000</v>
      </c>
      <c r="K32" s="223">
        <v>60000</v>
      </c>
      <c r="L32" s="223">
        <f t="shared" si="1"/>
        <v>270000</v>
      </c>
      <c r="M32" s="175"/>
    </row>
    <row r="33" spans="1:13" x14ac:dyDescent="0.25">
      <c r="A33" s="309">
        <v>39203</v>
      </c>
      <c r="B33" s="269">
        <v>0</v>
      </c>
      <c r="C33" s="269">
        <v>0</v>
      </c>
      <c r="D33" s="269"/>
      <c r="E33" s="269"/>
      <c r="F33" s="223">
        <v>0</v>
      </c>
      <c r="G33" s="223">
        <v>0</v>
      </c>
      <c r="H33" s="223">
        <v>15000</v>
      </c>
      <c r="I33" s="223">
        <v>10000</v>
      </c>
      <c r="J33" s="223">
        <v>25000</v>
      </c>
      <c r="K33" s="223">
        <v>65000</v>
      </c>
      <c r="L33" s="223">
        <f t="shared" si="1"/>
        <v>115000</v>
      </c>
      <c r="M33" s="175"/>
    </row>
    <row r="34" spans="1:13" x14ac:dyDescent="0.25">
      <c r="A34" s="309">
        <v>39234</v>
      </c>
      <c r="B34" s="269">
        <v>0</v>
      </c>
      <c r="C34" s="269">
        <v>0</v>
      </c>
      <c r="D34" s="269"/>
      <c r="E34" s="269"/>
      <c r="F34" s="223">
        <v>0</v>
      </c>
      <c r="G34" s="223">
        <v>0</v>
      </c>
      <c r="H34" s="223">
        <v>0</v>
      </c>
      <c r="I34" s="223">
        <v>0</v>
      </c>
      <c r="J34" s="223">
        <v>0</v>
      </c>
      <c r="K34" s="223">
        <v>85000</v>
      </c>
      <c r="L34" s="223">
        <f t="shared" si="1"/>
        <v>85000</v>
      </c>
      <c r="M34" s="175"/>
    </row>
    <row r="35" spans="1:13" x14ac:dyDescent="0.25">
      <c r="A35" s="309">
        <v>39264</v>
      </c>
      <c r="B35" s="269">
        <v>0</v>
      </c>
      <c r="C35" s="269">
        <v>0</v>
      </c>
      <c r="D35" s="269">
        <v>5000</v>
      </c>
      <c r="E35" s="269">
        <v>5000</v>
      </c>
      <c r="F35" s="223">
        <v>5000</v>
      </c>
      <c r="G35" s="223">
        <v>5000</v>
      </c>
      <c r="H35" s="223">
        <v>50000</v>
      </c>
      <c r="I35" s="223">
        <v>40000</v>
      </c>
      <c r="J35" s="223">
        <v>90000</v>
      </c>
      <c r="K35" s="223">
        <v>85000</v>
      </c>
      <c r="L35" s="223">
        <f t="shared" si="1"/>
        <v>285000</v>
      </c>
      <c r="M35" s="175"/>
    </row>
    <row r="36" spans="1:13" x14ac:dyDescent="0.25">
      <c r="A36" s="309">
        <v>39295</v>
      </c>
      <c r="B36" s="269">
        <v>0</v>
      </c>
      <c r="C36" s="269">
        <v>0</v>
      </c>
      <c r="D36" s="269">
        <v>5000</v>
      </c>
      <c r="E36" s="269">
        <v>5000</v>
      </c>
      <c r="F36" s="223">
        <v>5000</v>
      </c>
      <c r="G36" s="223">
        <v>5000</v>
      </c>
      <c r="H36" s="223">
        <v>55000</v>
      </c>
      <c r="I36" s="223">
        <v>45000</v>
      </c>
      <c r="J36" s="223">
        <v>100000</v>
      </c>
      <c r="K36" s="223">
        <v>70000</v>
      </c>
      <c r="L36" s="223">
        <f t="shared" si="1"/>
        <v>290000</v>
      </c>
      <c r="M36" s="175"/>
    </row>
    <row r="37" spans="1:13" x14ac:dyDescent="0.25">
      <c r="A37" s="309">
        <v>39326</v>
      </c>
      <c r="B37" s="269">
        <v>0</v>
      </c>
      <c r="C37" s="269">
        <v>0</v>
      </c>
      <c r="D37" s="269">
        <v>0</v>
      </c>
      <c r="E37" s="269">
        <v>0</v>
      </c>
      <c r="F37" s="223">
        <v>0</v>
      </c>
      <c r="G37" s="223">
        <v>0</v>
      </c>
      <c r="H37" s="223">
        <v>5000</v>
      </c>
      <c r="I37" s="223">
        <v>0</v>
      </c>
      <c r="J37" s="223">
        <v>10000</v>
      </c>
      <c r="K37" s="223">
        <v>75000</v>
      </c>
      <c r="L37" s="223">
        <f t="shared" si="1"/>
        <v>90000</v>
      </c>
      <c r="M37" s="175"/>
    </row>
    <row r="38" spans="1:13" x14ac:dyDescent="0.25">
      <c r="A38" s="309">
        <v>39356</v>
      </c>
      <c r="B38" s="269">
        <v>0</v>
      </c>
      <c r="C38" s="269">
        <v>0</v>
      </c>
      <c r="D38" s="269">
        <v>0</v>
      </c>
      <c r="E38" s="269">
        <v>0</v>
      </c>
      <c r="F38" s="223">
        <v>0</v>
      </c>
      <c r="G38" s="223">
        <v>0</v>
      </c>
      <c r="H38" s="223">
        <v>0</v>
      </c>
      <c r="I38" s="223">
        <v>0</v>
      </c>
      <c r="J38" s="223">
        <v>0</v>
      </c>
      <c r="K38" s="223">
        <v>0</v>
      </c>
      <c r="L38" s="223">
        <f t="shared" si="1"/>
        <v>0</v>
      </c>
      <c r="M38" s="175"/>
    </row>
    <row r="39" spans="1:13" x14ac:dyDescent="0.25">
      <c r="A39" s="309">
        <v>39387</v>
      </c>
      <c r="B39" s="269">
        <v>0</v>
      </c>
      <c r="C39" s="269">
        <v>0</v>
      </c>
      <c r="D39" s="269">
        <v>5000</v>
      </c>
      <c r="E39" s="269">
        <v>5000</v>
      </c>
      <c r="F39" s="223">
        <v>10000</v>
      </c>
      <c r="G39" s="223">
        <v>10000</v>
      </c>
      <c r="H39" s="223">
        <v>60000</v>
      </c>
      <c r="I39" s="223">
        <v>50000</v>
      </c>
      <c r="J39" s="223">
        <v>115000</v>
      </c>
      <c r="K39" s="223">
        <v>150000</v>
      </c>
      <c r="L39" s="223">
        <f t="shared" si="1"/>
        <v>405000</v>
      </c>
      <c r="M39" s="175"/>
    </row>
    <row r="40" spans="1:13" x14ac:dyDescent="0.25">
      <c r="A40" s="309">
        <v>39417</v>
      </c>
      <c r="B40" s="269">
        <v>0</v>
      </c>
      <c r="C40" s="269">
        <v>0</v>
      </c>
      <c r="D40" s="269">
        <v>285000</v>
      </c>
      <c r="E40" s="269">
        <v>5000</v>
      </c>
      <c r="F40" s="223">
        <v>5000</v>
      </c>
      <c r="G40" s="223">
        <v>0</v>
      </c>
      <c r="H40" s="223">
        <v>30000</v>
      </c>
      <c r="I40" s="223">
        <v>25000</v>
      </c>
      <c r="J40" s="223">
        <v>55000</v>
      </c>
      <c r="K40" s="223">
        <v>115000</v>
      </c>
      <c r="L40" s="223">
        <f t="shared" si="1"/>
        <v>520000</v>
      </c>
      <c r="M40" s="175"/>
    </row>
    <row r="41" spans="1:13" x14ac:dyDescent="0.25">
      <c r="A41" s="309">
        <v>39448</v>
      </c>
      <c r="B41" s="269">
        <v>0</v>
      </c>
      <c r="C41" s="269">
        <v>0</v>
      </c>
      <c r="D41" s="269">
        <v>0</v>
      </c>
      <c r="E41" s="269">
        <v>0</v>
      </c>
      <c r="F41" s="223">
        <v>0</v>
      </c>
      <c r="G41" s="223">
        <v>0</v>
      </c>
      <c r="H41" s="223">
        <v>5000</v>
      </c>
      <c r="I41" s="223">
        <v>0</v>
      </c>
      <c r="J41" s="223">
        <v>10000</v>
      </c>
      <c r="K41" s="223">
        <v>75000</v>
      </c>
      <c r="L41" s="223">
        <f t="shared" si="1"/>
        <v>90000</v>
      </c>
      <c r="M41" s="175"/>
    </row>
    <row r="42" spans="1:13" x14ac:dyDescent="0.25">
      <c r="A42" s="309">
        <v>39479</v>
      </c>
      <c r="B42" s="269">
        <v>0</v>
      </c>
      <c r="C42" s="269">
        <v>0</v>
      </c>
      <c r="D42" s="269">
        <v>0</v>
      </c>
      <c r="E42" s="269">
        <v>0</v>
      </c>
      <c r="F42" s="223">
        <v>0</v>
      </c>
      <c r="G42" s="223">
        <v>0</v>
      </c>
      <c r="H42" s="223">
        <v>0</v>
      </c>
      <c r="I42" s="223">
        <v>0</v>
      </c>
      <c r="J42" s="223">
        <v>0</v>
      </c>
      <c r="K42" s="223">
        <v>0</v>
      </c>
      <c r="L42" s="223">
        <f t="shared" si="1"/>
        <v>0</v>
      </c>
      <c r="M42" s="175"/>
    </row>
    <row r="43" spans="1:13" x14ac:dyDescent="0.25">
      <c r="A43" s="309">
        <v>39508</v>
      </c>
      <c r="B43" s="269">
        <v>0</v>
      </c>
      <c r="C43" s="269">
        <v>0</v>
      </c>
      <c r="D43" s="269">
        <v>0</v>
      </c>
      <c r="E43" s="269">
        <v>5000</v>
      </c>
      <c r="F43" s="223">
        <v>5000</v>
      </c>
      <c r="G43" s="223">
        <v>5000</v>
      </c>
      <c r="H43" s="223">
        <v>40000</v>
      </c>
      <c r="I43" s="223">
        <v>35000</v>
      </c>
      <c r="J43" s="223">
        <v>80000</v>
      </c>
      <c r="K43" s="223">
        <v>150000</v>
      </c>
      <c r="L43" s="223">
        <f t="shared" si="1"/>
        <v>320000</v>
      </c>
      <c r="M43" s="175"/>
    </row>
    <row r="44" spans="1:13" x14ac:dyDescent="0.25">
      <c r="A44" s="309">
        <v>39539</v>
      </c>
      <c r="B44" s="269">
        <v>0</v>
      </c>
      <c r="C44" s="269">
        <v>0</v>
      </c>
      <c r="D44" s="269">
        <v>0</v>
      </c>
      <c r="E44" s="269">
        <v>5000</v>
      </c>
      <c r="F44" s="223">
        <v>5000</v>
      </c>
      <c r="G44" s="223">
        <v>5000</v>
      </c>
      <c r="H44" s="223">
        <v>45000</v>
      </c>
      <c r="I44" s="223">
        <v>40000</v>
      </c>
      <c r="J44" s="223">
        <v>90000</v>
      </c>
      <c r="K44" s="223">
        <v>75000</v>
      </c>
      <c r="L44" s="223">
        <f t="shared" si="1"/>
        <v>265000</v>
      </c>
      <c r="M44" s="175"/>
    </row>
    <row r="45" spans="1:13" x14ac:dyDescent="0.25">
      <c r="A45" s="309">
        <v>39569</v>
      </c>
      <c r="B45" s="269">
        <v>0</v>
      </c>
      <c r="C45" s="269">
        <v>0</v>
      </c>
      <c r="D45" s="269">
        <v>0</v>
      </c>
      <c r="E45" s="269">
        <v>0</v>
      </c>
      <c r="F45" s="223">
        <v>0</v>
      </c>
      <c r="G45" s="223">
        <v>0</v>
      </c>
      <c r="H45" s="223">
        <v>15000</v>
      </c>
      <c r="I45" s="223">
        <v>10000</v>
      </c>
      <c r="J45" s="223">
        <v>25000</v>
      </c>
      <c r="K45" s="223">
        <v>75000</v>
      </c>
      <c r="L45" s="223">
        <f t="shared" si="1"/>
        <v>125000</v>
      </c>
      <c r="M45" s="175"/>
    </row>
    <row r="46" spans="1:13" x14ac:dyDescent="0.25">
      <c r="A46" s="309">
        <v>39600</v>
      </c>
      <c r="B46" s="269">
        <v>0</v>
      </c>
      <c r="C46" s="269">
        <v>0</v>
      </c>
      <c r="D46" s="269">
        <v>0</v>
      </c>
      <c r="E46" s="269">
        <v>5000</v>
      </c>
      <c r="F46" s="223">
        <v>0</v>
      </c>
      <c r="G46" s="223">
        <v>5000</v>
      </c>
      <c r="H46" s="223">
        <v>40000</v>
      </c>
      <c r="I46" s="223">
        <v>35000</v>
      </c>
      <c r="J46" s="223">
        <v>80000</v>
      </c>
      <c r="K46" s="223">
        <v>105000</v>
      </c>
      <c r="L46" s="223">
        <f t="shared" si="1"/>
        <v>270000</v>
      </c>
      <c r="M46" s="175"/>
    </row>
    <row r="47" spans="1:13" x14ac:dyDescent="0.25">
      <c r="A47" s="5">
        <v>39630</v>
      </c>
      <c r="B47" s="269">
        <v>0</v>
      </c>
      <c r="C47" s="269">
        <v>0</v>
      </c>
      <c r="D47" s="269">
        <v>0</v>
      </c>
      <c r="E47" s="269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5000</v>
      </c>
      <c r="K47" s="223">
        <v>75000</v>
      </c>
      <c r="L47" s="223">
        <f t="shared" si="1"/>
        <v>80000</v>
      </c>
      <c r="M47" s="175"/>
    </row>
    <row r="48" spans="1:13" x14ac:dyDescent="0.25">
      <c r="A48" s="5">
        <v>39661</v>
      </c>
      <c r="B48" s="269">
        <v>0</v>
      </c>
      <c r="C48" s="269">
        <v>0</v>
      </c>
      <c r="D48" s="269">
        <v>0</v>
      </c>
      <c r="E48" s="269">
        <v>0</v>
      </c>
      <c r="F48" s="223">
        <v>0</v>
      </c>
      <c r="G48" s="223">
        <v>0</v>
      </c>
      <c r="H48" s="223">
        <v>5000</v>
      </c>
      <c r="I48" s="223">
        <v>5000</v>
      </c>
      <c r="J48" s="223">
        <v>10000</v>
      </c>
      <c r="K48" s="223">
        <v>70000</v>
      </c>
      <c r="L48" s="223">
        <f t="shared" si="1"/>
        <v>90000</v>
      </c>
      <c r="M48" s="175"/>
    </row>
    <row r="49" spans="1:13" x14ac:dyDescent="0.25">
      <c r="A49" s="5">
        <v>39692</v>
      </c>
      <c r="B49" s="269">
        <v>0</v>
      </c>
      <c r="C49" s="269">
        <v>0</v>
      </c>
      <c r="D49" s="269">
        <v>0</v>
      </c>
      <c r="E49" s="269">
        <v>0</v>
      </c>
      <c r="F49" s="223">
        <v>0</v>
      </c>
      <c r="G49" s="223">
        <v>0</v>
      </c>
      <c r="H49" s="223">
        <v>15000</v>
      </c>
      <c r="I49" s="223">
        <v>10000</v>
      </c>
      <c r="J49" s="223">
        <v>30000</v>
      </c>
      <c r="K49" s="223">
        <v>75000</v>
      </c>
      <c r="L49" s="223">
        <f t="shared" si="1"/>
        <v>130000</v>
      </c>
      <c r="M49" s="175"/>
    </row>
    <row r="50" spans="1:13" x14ac:dyDescent="0.25">
      <c r="A50" s="5">
        <v>39722</v>
      </c>
      <c r="B50" s="269">
        <v>0</v>
      </c>
      <c r="C50" s="269">
        <v>0</v>
      </c>
      <c r="D50" s="269">
        <v>0</v>
      </c>
      <c r="E50" s="269">
        <v>0</v>
      </c>
      <c r="F50" s="223">
        <v>0</v>
      </c>
      <c r="G50" s="223">
        <v>0</v>
      </c>
      <c r="H50" s="223">
        <v>5000</v>
      </c>
      <c r="I50" s="223">
        <v>5000</v>
      </c>
      <c r="J50" s="223">
        <v>10000</v>
      </c>
      <c r="K50" s="223">
        <v>70000</v>
      </c>
      <c r="L50" s="223">
        <f t="shared" si="1"/>
        <v>90000</v>
      </c>
      <c r="M50" s="175"/>
    </row>
    <row r="51" spans="1:13" x14ac:dyDescent="0.25">
      <c r="A51" s="5">
        <v>39753</v>
      </c>
      <c r="B51" s="269"/>
      <c r="C51" s="269"/>
      <c r="D51" s="269"/>
      <c r="E51" s="269">
        <v>0</v>
      </c>
      <c r="F51" s="223">
        <v>0</v>
      </c>
      <c r="G51" s="223">
        <v>0</v>
      </c>
      <c r="H51" s="223">
        <v>0</v>
      </c>
      <c r="I51" s="223">
        <v>5000</v>
      </c>
      <c r="J51" s="223">
        <v>5000</v>
      </c>
      <c r="K51" s="223">
        <v>65000</v>
      </c>
      <c r="L51" s="223">
        <f t="shared" si="1"/>
        <v>75000</v>
      </c>
      <c r="M51" s="175"/>
    </row>
    <row r="52" spans="1:13" x14ac:dyDescent="0.25">
      <c r="A52" s="5">
        <v>39783</v>
      </c>
      <c r="B52" s="269"/>
      <c r="C52" s="269"/>
      <c r="D52" s="269"/>
      <c r="E52" s="269">
        <v>265000</v>
      </c>
      <c r="F52" s="223">
        <v>0</v>
      </c>
      <c r="G52" s="223">
        <v>0</v>
      </c>
      <c r="H52" s="223">
        <v>10000</v>
      </c>
      <c r="I52" s="223">
        <v>10000</v>
      </c>
      <c r="J52" s="223">
        <v>20000</v>
      </c>
      <c r="K52" s="223">
        <v>0</v>
      </c>
      <c r="L52" s="223">
        <f t="shared" si="1"/>
        <v>305000</v>
      </c>
      <c r="M52" s="175"/>
    </row>
    <row r="53" spans="1:13" x14ac:dyDescent="0.25">
      <c r="A53" s="5">
        <v>39814</v>
      </c>
      <c r="B53" s="269"/>
      <c r="C53" s="269"/>
      <c r="D53" s="269"/>
      <c r="E53" s="269">
        <v>0</v>
      </c>
      <c r="F53" s="223">
        <v>0</v>
      </c>
      <c r="G53" s="223">
        <v>0</v>
      </c>
      <c r="H53" s="223">
        <v>0</v>
      </c>
      <c r="I53" s="223">
        <v>0</v>
      </c>
      <c r="J53" s="223">
        <v>0</v>
      </c>
      <c r="K53" s="223">
        <v>150000</v>
      </c>
      <c r="L53" s="223">
        <f t="shared" si="1"/>
        <v>150000</v>
      </c>
      <c r="M53" s="175"/>
    </row>
    <row r="54" spans="1:13" x14ac:dyDescent="0.25">
      <c r="A54" s="5">
        <v>39845</v>
      </c>
      <c r="B54" s="269"/>
      <c r="C54" s="269"/>
      <c r="D54" s="269"/>
      <c r="E54" s="269">
        <v>0</v>
      </c>
      <c r="F54" s="223">
        <v>0</v>
      </c>
      <c r="G54" s="223">
        <v>0</v>
      </c>
      <c r="H54" s="223">
        <v>0</v>
      </c>
      <c r="I54" s="223">
        <v>0</v>
      </c>
      <c r="J54" s="223">
        <v>5000</v>
      </c>
      <c r="K54" s="223">
        <v>110000</v>
      </c>
      <c r="L54" s="223">
        <f t="shared" si="1"/>
        <v>115000</v>
      </c>
      <c r="M54" s="175"/>
    </row>
    <row r="55" spans="1:13" x14ac:dyDescent="0.25">
      <c r="A55" s="5">
        <v>39873</v>
      </c>
      <c r="B55" s="269"/>
      <c r="C55" s="269"/>
      <c r="D55" s="269"/>
      <c r="E55" s="269">
        <v>0</v>
      </c>
      <c r="F55" s="223">
        <v>0</v>
      </c>
      <c r="G55" s="223">
        <v>0</v>
      </c>
      <c r="H55" s="223">
        <v>5000</v>
      </c>
      <c r="I55" s="223">
        <v>0</v>
      </c>
      <c r="J55" s="223">
        <v>5000</v>
      </c>
      <c r="K55" s="223">
        <v>70000</v>
      </c>
      <c r="L55" s="223">
        <f t="shared" si="1"/>
        <v>80000</v>
      </c>
      <c r="M55" s="175"/>
    </row>
    <row r="56" spans="1:13" x14ac:dyDescent="0.25">
      <c r="A56" s="5">
        <v>39904</v>
      </c>
      <c r="B56" s="269"/>
      <c r="C56" s="269"/>
      <c r="D56" s="269"/>
      <c r="E56" s="269">
        <v>0</v>
      </c>
      <c r="F56" s="223">
        <v>0</v>
      </c>
      <c r="G56" s="223">
        <v>0</v>
      </c>
      <c r="H56" s="223">
        <v>5000</v>
      </c>
      <c r="I56" s="223">
        <v>5000</v>
      </c>
      <c r="J56" s="223">
        <v>15000</v>
      </c>
      <c r="K56" s="223">
        <v>65000</v>
      </c>
      <c r="L56" s="223">
        <f t="shared" si="1"/>
        <v>90000</v>
      </c>
      <c r="M56" s="175"/>
    </row>
    <row r="57" spans="1:13" x14ac:dyDescent="0.25">
      <c r="A57" s="5">
        <v>39934</v>
      </c>
      <c r="B57" s="269"/>
      <c r="C57" s="269"/>
      <c r="D57" s="269"/>
      <c r="E57" s="269">
        <v>0</v>
      </c>
      <c r="F57" s="223">
        <v>5000</v>
      </c>
      <c r="G57" s="223">
        <v>5000</v>
      </c>
      <c r="H57" s="223">
        <v>35000</v>
      </c>
      <c r="I57" s="223">
        <v>25000</v>
      </c>
      <c r="J57" s="223">
        <v>60000</v>
      </c>
      <c r="K57" s="223">
        <v>65000</v>
      </c>
      <c r="L57" s="223">
        <f t="shared" si="1"/>
        <v>195000</v>
      </c>
      <c r="M57" s="175"/>
    </row>
    <row r="58" spans="1:13" x14ac:dyDescent="0.25">
      <c r="A58" s="5">
        <v>39965</v>
      </c>
      <c r="B58" s="269"/>
      <c r="C58" s="269"/>
      <c r="D58" s="269"/>
      <c r="E58" s="269">
        <v>0</v>
      </c>
      <c r="F58" s="223">
        <v>0</v>
      </c>
      <c r="G58" s="223">
        <v>0</v>
      </c>
      <c r="H58" s="223">
        <v>5000</v>
      </c>
      <c r="I58" s="223">
        <v>5000</v>
      </c>
      <c r="J58" s="223">
        <v>5000</v>
      </c>
      <c r="K58" s="223">
        <v>110000</v>
      </c>
      <c r="L58" s="223">
        <f t="shared" si="1"/>
        <v>125000</v>
      </c>
      <c r="M58" s="175"/>
    </row>
    <row r="59" spans="1:13" x14ac:dyDescent="0.25">
      <c r="A59" s="5">
        <v>39995</v>
      </c>
      <c r="B59" s="269"/>
      <c r="C59" s="269"/>
      <c r="D59" s="269"/>
      <c r="E59" s="269">
        <v>0</v>
      </c>
      <c r="F59" s="223">
        <v>0</v>
      </c>
      <c r="G59" s="223">
        <v>0</v>
      </c>
      <c r="H59" s="223">
        <v>15000</v>
      </c>
      <c r="I59" s="223">
        <v>10000</v>
      </c>
      <c r="J59" s="223">
        <v>30000</v>
      </c>
      <c r="K59" s="223">
        <v>70000</v>
      </c>
      <c r="L59" s="223">
        <f t="shared" si="1"/>
        <v>125000</v>
      </c>
      <c r="M59" s="175"/>
    </row>
    <row r="60" spans="1:13" x14ac:dyDescent="0.25">
      <c r="A60" s="5">
        <v>40026</v>
      </c>
      <c r="B60" s="269"/>
      <c r="C60" s="269"/>
      <c r="D60" s="269"/>
      <c r="E60" s="269">
        <v>0</v>
      </c>
      <c r="F60" s="223">
        <v>0</v>
      </c>
      <c r="G60" s="223">
        <v>0</v>
      </c>
      <c r="H60" s="223">
        <v>15000</v>
      </c>
      <c r="I60" s="223">
        <v>10000</v>
      </c>
      <c r="J60" s="223">
        <v>30000</v>
      </c>
      <c r="K60" s="223">
        <v>65000</v>
      </c>
      <c r="L60" s="223">
        <f t="shared" si="1"/>
        <v>120000</v>
      </c>
      <c r="M60" s="175"/>
    </row>
    <row r="61" spans="1:13" x14ac:dyDescent="0.25">
      <c r="A61" s="5">
        <v>40057</v>
      </c>
      <c r="B61" s="269"/>
      <c r="C61" s="269"/>
      <c r="D61" s="269"/>
      <c r="E61" s="269"/>
      <c r="F61" s="223">
        <v>10000</v>
      </c>
      <c r="G61" s="223">
        <v>10000</v>
      </c>
      <c r="H61" s="223">
        <v>105000</v>
      </c>
      <c r="I61" s="223">
        <v>90000</v>
      </c>
      <c r="J61" s="223">
        <v>205000</v>
      </c>
      <c r="K61" s="223">
        <v>70000</v>
      </c>
      <c r="L61" s="223">
        <f t="shared" si="1"/>
        <v>490000</v>
      </c>
      <c r="M61" s="175"/>
    </row>
    <row r="62" spans="1:13" x14ac:dyDescent="0.25">
      <c r="A62" s="5">
        <v>40087</v>
      </c>
      <c r="B62" s="269"/>
      <c r="C62" s="269"/>
      <c r="D62" s="269"/>
      <c r="E62" s="269"/>
      <c r="F62" s="223">
        <v>10000</v>
      </c>
      <c r="G62" s="223">
        <v>10000</v>
      </c>
      <c r="H62" s="223">
        <v>95000</v>
      </c>
      <c r="I62" s="223">
        <v>75000</v>
      </c>
      <c r="J62" s="223">
        <v>175000</v>
      </c>
      <c r="K62" s="223">
        <v>60000</v>
      </c>
      <c r="L62" s="223">
        <f t="shared" si="1"/>
        <v>425000</v>
      </c>
      <c r="M62" s="175"/>
    </row>
    <row r="63" spans="1:13" x14ac:dyDescent="0.25">
      <c r="A63" s="5">
        <v>40118</v>
      </c>
      <c r="B63" s="269"/>
      <c r="C63" s="269"/>
      <c r="D63" s="269"/>
      <c r="E63" s="269"/>
      <c r="F63" s="223">
        <v>5000</v>
      </c>
      <c r="G63" s="223">
        <v>5000</v>
      </c>
      <c r="H63" s="223">
        <v>40000</v>
      </c>
      <c r="I63" s="223">
        <v>35000</v>
      </c>
      <c r="J63" s="223">
        <v>80000</v>
      </c>
      <c r="K63" s="223">
        <v>70000</v>
      </c>
      <c r="L63" s="223">
        <f t="shared" si="1"/>
        <v>235000</v>
      </c>
      <c r="M63" s="175"/>
    </row>
    <row r="64" spans="1:13" x14ac:dyDescent="0.25">
      <c r="A64" s="5">
        <v>40148</v>
      </c>
      <c r="B64" s="269"/>
      <c r="C64" s="269"/>
      <c r="D64" s="269"/>
      <c r="E64" s="269"/>
      <c r="F64" s="223">
        <v>235000</v>
      </c>
      <c r="G64" s="223">
        <v>5000</v>
      </c>
      <c r="H64" s="223">
        <v>55000</v>
      </c>
      <c r="I64" s="223">
        <v>50000</v>
      </c>
      <c r="J64" s="223">
        <v>110000</v>
      </c>
      <c r="K64" s="223">
        <v>110000</v>
      </c>
      <c r="L64" s="223">
        <f t="shared" si="1"/>
        <v>565000</v>
      </c>
      <c r="M64" s="175"/>
    </row>
    <row r="65" spans="1:13" x14ac:dyDescent="0.25">
      <c r="A65" s="5">
        <v>40238</v>
      </c>
      <c r="B65" s="269"/>
      <c r="C65" s="269"/>
      <c r="D65" s="269"/>
      <c r="E65" s="269"/>
      <c r="F65" s="223">
        <v>0</v>
      </c>
      <c r="G65" s="223">
        <v>35000</v>
      </c>
      <c r="H65" s="223">
        <v>305000</v>
      </c>
      <c r="I65" s="223">
        <v>250000</v>
      </c>
      <c r="J65" s="223">
        <v>570000</v>
      </c>
      <c r="K65" s="223">
        <v>200000</v>
      </c>
      <c r="L65" s="223">
        <f t="shared" si="1"/>
        <v>1360000</v>
      </c>
      <c r="M65" s="175"/>
    </row>
    <row r="66" spans="1:13" x14ac:dyDescent="0.25">
      <c r="A66" s="5">
        <v>40269</v>
      </c>
      <c r="B66" s="269"/>
      <c r="C66" s="269"/>
      <c r="D66" s="269"/>
      <c r="E66" s="269"/>
      <c r="F66" s="223"/>
      <c r="G66" s="223"/>
      <c r="H66" s="223">
        <v>10000</v>
      </c>
      <c r="I66" s="223">
        <v>5000</v>
      </c>
      <c r="J66" s="223">
        <v>15000</v>
      </c>
      <c r="K66" s="223">
        <v>60000</v>
      </c>
      <c r="L66" s="223">
        <f t="shared" si="1"/>
        <v>90000</v>
      </c>
      <c r="M66" s="175"/>
    </row>
    <row r="67" spans="1:13" x14ac:dyDescent="0.25">
      <c r="A67" s="5">
        <v>40330</v>
      </c>
      <c r="B67" s="269"/>
      <c r="C67" s="269"/>
      <c r="D67" s="269"/>
      <c r="E67" s="269"/>
      <c r="F67" s="223"/>
      <c r="G67" s="223">
        <v>5000</v>
      </c>
      <c r="H67" s="223">
        <v>50000</v>
      </c>
      <c r="I67" s="223">
        <v>40000</v>
      </c>
      <c r="J67" s="223">
        <v>95000</v>
      </c>
      <c r="K67" s="223">
        <v>150000</v>
      </c>
      <c r="L67" s="223">
        <f t="shared" si="1"/>
        <v>340000</v>
      </c>
      <c r="M67" s="175"/>
    </row>
    <row r="68" spans="1:13" x14ac:dyDescent="0.25">
      <c r="A68" s="5">
        <v>40360</v>
      </c>
      <c r="B68" s="175"/>
      <c r="C68" s="269"/>
      <c r="D68" s="175"/>
      <c r="E68" s="269"/>
      <c r="F68" s="223"/>
      <c r="G68" s="223"/>
      <c r="H68" s="223">
        <v>10000</v>
      </c>
      <c r="I68" s="223">
        <v>10000</v>
      </c>
      <c r="J68" s="223">
        <v>25000</v>
      </c>
      <c r="K68" s="223">
        <v>65000</v>
      </c>
      <c r="L68" s="223">
        <f t="shared" si="1"/>
        <v>110000</v>
      </c>
      <c r="M68" s="175"/>
    </row>
    <row r="69" spans="1:13" x14ac:dyDescent="0.25">
      <c r="A69" s="5">
        <v>40391</v>
      </c>
      <c r="B69" s="175"/>
      <c r="C69" s="269"/>
      <c r="D69" s="175"/>
      <c r="E69" s="269"/>
      <c r="F69" s="223"/>
      <c r="G69" s="223"/>
      <c r="H69" s="223">
        <v>5000</v>
      </c>
      <c r="I69" s="223">
        <v>5000</v>
      </c>
      <c r="J69" s="223">
        <v>10000</v>
      </c>
      <c r="K69" s="223">
        <v>65000</v>
      </c>
      <c r="L69" s="223">
        <f t="shared" si="1"/>
        <v>85000</v>
      </c>
      <c r="M69" s="175"/>
    </row>
    <row r="70" spans="1:13" x14ac:dyDescent="0.25">
      <c r="A70" s="5">
        <v>40422</v>
      </c>
      <c r="B70" s="175"/>
      <c r="C70" s="269"/>
      <c r="D70" s="175"/>
      <c r="E70" s="269"/>
      <c r="F70" s="223"/>
      <c r="G70" s="223"/>
      <c r="H70" s="223">
        <v>15000</v>
      </c>
      <c r="I70" s="223">
        <v>10000</v>
      </c>
      <c r="J70" s="223">
        <v>25000</v>
      </c>
      <c r="K70" s="223">
        <v>65000</v>
      </c>
      <c r="L70" s="223">
        <f t="shared" si="1"/>
        <v>115000</v>
      </c>
      <c r="M70" s="175"/>
    </row>
    <row r="71" spans="1:13" x14ac:dyDescent="0.25">
      <c r="A71" s="224">
        <v>40452</v>
      </c>
      <c r="B71" s="175"/>
      <c r="C71" s="269"/>
      <c r="D71" s="175"/>
      <c r="E71" s="269"/>
      <c r="F71" s="223"/>
      <c r="G71" s="223"/>
      <c r="H71" s="223">
        <v>25000</v>
      </c>
      <c r="I71" s="223">
        <v>20000</v>
      </c>
      <c r="J71" s="223">
        <v>45000</v>
      </c>
      <c r="K71" s="223">
        <v>55000</v>
      </c>
      <c r="L71" s="223">
        <f t="shared" si="1"/>
        <v>145000</v>
      </c>
      <c r="M71" s="175"/>
    </row>
    <row r="72" spans="1:13" x14ac:dyDescent="0.25">
      <c r="A72" s="224">
        <v>40483</v>
      </c>
      <c r="B72" s="175"/>
      <c r="C72" s="269"/>
      <c r="D72" s="175"/>
      <c r="E72" s="269"/>
      <c r="F72" s="223"/>
      <c r="G72" s="223"/>
      <c r="H72" s="223">
        <v>5000</v>
      </c>
      <c r="I72" s="223">
        <v>5000</v>
      </c>
      <c r="J72" s="223">
        <v>10000</v>
      </c>
      <c r="K72" s="223">
        <v>65000</v>
      </c>
      <c r="L72" s="223">
        <f t="shared" si="1"/>
        <v>85000</v>
      </c>
      <c r="M72" s="175"/>
    </row>
    <row r="73" spans="1:13" x14ac:dyDescent="0.25">
      <c r="A73" s="224">
        <v>40513</v>
      </c>
      <c r="B73" s="175"/>
      <c r="C73" s="269"/>
      <c r="D73" s="175"/>
      <c r="E73" s="269"/>
      <c r="F73" s="223"/>
      <c r="G73" s="223">
        <v>190000</v>
      </c>
      <c r="H73" s="223">
        <v>10000</v>
      </c>
      <c r="I73" s="223">
        <v>10000</v>
      </c>
      <c r="J73" s="223">
        <v>25000</v>
      </c>
      <c r="K73" s="223">
        <v>100000</v>
      </c>
      <c r="L73" s="223">
        <f t="shared" si="1"/>
        <v>335000</v>
      </c>
      <c r="M73" s="175"/>
    </row>
    <row r="74" spans="1:13" x14ac:dyDescent="0.25">
      <c r="A74" s="224">
        <v>40544</v>
      </c>
      <c r="B74" s="175"/>
      <c r="C74" s="269"/>
      <c r="D74" s="175"/>
      <c r="E74" s="269"/>
      <c r="F74" s="223"/>
      <c r="G74" s="223"/>
      <c r="H74" s="223"/>
      <c r="I74" s="223"/>
      <c r="J74" s="223"/>
      <c r="K74" s="223">
        <v>35000</v>
      </c>
      <c r="L74" s="223">
        <f t="shared" si="1"/>
        <v>35000</v>
      </c>
      <c r="M74" s="175"/>
    </row>
    <row r="75" spans="1:13" x14ac:dyDescent="0.25">
      <c r="A75" s="224">
        <v>40575</v>
      </c>
      <c r="B75" s="175"/>
      <c r="C75" s="269"/>
      <c r="D75" s="175"/>
      <c r="E75" s="269"/>
      <c r="F75" s="223"/>
      <c r="G75" s="223"/>
      <c r="H75" s="223">
        <v>35000</v>
      </c>
      <c r="I75" s="223">
        <v>25000</v>
      </c>
      <c r="J75" s="223">
        <v>65000</v>
      </c>
      <c r="K75" s="223">
        <v>85000</v>
      </c>
      <c r="L75" s="223">
        <f t="shared" si="1"/>
        <v>210000</v>
      </c>
      <c r="M75" s="175"/>
    </row>
    <row r="76" spans="1:13" x14ac:dyDescent="0.25">
      <c r="A76" s="224">
        <v>40603</v>
      </c>
      <c r="B76" s="175"/>
      <c r="C76" s="269"/>
      <c r="D76" s="175"/>
      <c r="E76" s="269"/>
      <c r="F76" s="223"/>
      <c r="G76" s="223"/>
      <c r="H76" s="223">
        <v>10000</v>
      </c>
      <c r="I76" s="223">
        <v>10000</v>
      </c>
      <c r="J76" s="223">
        <v>25000</v>
      </c>
      <c r="K76" s="223">
        <v>60000</v>
      </c>
      <c r="L76" s="223">
        <f t="shared" si="1"/>
        <v>105000</v>
      </c>
      <c r="M76" s="175"/>
    </row>
    <row r="77" spans="1:13" x14ac:dyDescent="0.25">
      <c r="A77" s="224">
        <v>40634</v>
      </c>
      <c r="B77" s="175"/>
      <c r="C77" s="269"/>
      <c r="D77" s="175"/>
      <c r="E77" s="269"/>
      <c r="F77" s="223"/>
      <c r="G77" s="223"/>
      <c r="H77" s="223">
        <v>35000</v>
      </c>
      <c r="I77" s="223">
        <v>30000</v>
      </c>
      <c r="J77" s="223">
        <v>70000</v>
      </c>
      <c r="K77" s="223">
        <v>55000</v>
      </c>
      <c r="L77" s="223">
        <f t="shared" si="1"/>
        <v>190000</v>
      </c>
      <c r="M77" s="175"/>
    </row>
    <row r="78" spans="1:13" x14ac:dyDescent="0.25">
      <c r="A78" s="224">
        <v>40695</v>
      </c>
      <c r="B78" s="175"/>
      <c r="C78" s="269"/>
      <c r="D78" s="175"/>
      <c r="E78" s="269"/>
      <c r="F78" s="223"/>
      <c r="G78" s="223"/>
      <c r="H78" s="223">
        <v>70000</v>
      </c>
      <c r="I78" s="223"/>
      <c r="J78" s="223"/>
      <c r="K78" s="223">
        <v>120000</v>
      </c>
      <c r="L78" s="223">
        <f t="shared" si="1"/>
        <v>190000</v>
      </c>
      <c r="M78" s="175"/>
    </row>
    <row r="79" spans="1:13" x14ac:dyDescent="0.25">
      <c r="A79" s="224">
        <v>40756</v>
      </c>
      <c r="B79" s="175"/>
      <c r="C79" s="269"/>
      <c r="D79" s="175"/>
      <c r="E79" s="269"/>
      <c r="F79" s="223"/>
      <c r="G79" s="223"/>
      <c r="H79" s="223"/>
      <c r="I79" s="223"/>
      <c r="J79" s="223"/>
      <c r="K79" s="223">
        <v>150000</v>
      </c>
      <c r="L79" s="223">
        <f t="shared" si="1"/>
        <v>150000</v>
      </c>
      <c r="M79" s="175"/>
    </row>
    <row r="80" spans="1:13" x14ac:dyDescent="0.25">
      <c r="A80" s="224">
        <v>40787</v>
      </c>
      <c r="B80" s="175"/>
      <c r="C80" s="269"/>
      <c r="D80" s="175"/>
      <c r="E80" s="269"/>
      <c r="F80" s="223"/>
      <c r="G80" s="223"/>
      <c r="H80" s="223">
        <v>15000</v>
      </c>
      <c r="I80" s="223">
        <v>15000</v>
      </c>
      <c r="J80" s="223">
        <v>35000</v>
      </c>
      <c r="K80" s="223">
        <v>95000</v>
      </c>
      <c r="L80" s="223">
        <f t="shared" si="1"/>
        <v>160000</v>
      </c>
      <c r="M80" s="175"/>
    </row>
    <row r="81" spans="1:13" x14ac:dyDescent="0.25">
      <c r="A81" s="224">
        <v>40878</v>
      </c>
      <c r="B81" s="175"/>
      <c r="C81" s="269"/>
      <c r="D81" s="175"/>
      <c r="E81" s="269"/>
      <c r="F81" s="223"/>
      <c r="G81" s="223"/>
      <c r="H81" s="223">
        <v>60000</v>
      </c>
      <c r="I81" s="223"/>
      <c r="J81" s="223"/>
      <c r="K81" s="223">
        <v>60000</v>
      </c>
      <c r="L81" s="223">
        <f t="shared" si="1"/>
        <v>120000</v>
      </c>
      <c r="M81" s="175"/>
    </row>
    <row r="82" spans="1:13" x14ac:dyDescent="0.25">
      <c r="A82" s="224">
        <v>40909</v>
      </c>
      <c r="B82" s="175"/>
      <c r="C82" s="269"/>
      <c r="D82" s="175"/>
      <c r="E82" s="269"/>
      <c r="F82" s="223"/>
      <c r="G82" s="223"/>
      <c r="H82" s="223"/>
      <c r="I82" s="223"/>
      <c r="J82" s="223"/>
      <c r="K82" s="223">
        <v>100000</v>
      </c>
      <c r="L82" s="223">
        <f t="shared" si="1"/>
        <v>100000</v>
      </c>
      <c r="M82" s="175"/>
    </row>
    <row r="83" spans="1:13" x14ac:dyDescent="0.25">
      <c r="A83" s="224">
        <v>40940</v>
      </c>
      <c r="B83" s="175"/>
      <c r="C83" s="269"/>
      <c r="D83" s="175"/>
      <c r="E83" s="269"/>
      <c r="F83" s="223"/>
      <c r="G83" s="223"/>
      <c r="H83" s="223"/>
      <c r="I83" s="223"/>
      <c r="J83" s="223"/>
      <c r="K83" s="223">
        <v>145000</v>
      </c>
      <c r="L83" s="223">
        <f t="shared" si="1"/>
        <v>145000</v>
      </c>
      <c r="M83" s="175"/>
    </row>
    <row r="84" spans="1:13" x14ac:dyDescent="0.25">
      <c r="A84" s="224">
        <v>40969</v>
      </c>
      <c r="B84" s="175"/>
      <c r="C84" s="269"/>
      <c r="D84" s="175"/>
      <c r="E84" s="269"/>
      <c r="F84" s="223"/>
      <c r="G84" s="223"/>
      <c r="H84" s="223"/>
      <c r="I84" s="223"/>
      <c r="J84" s="223"/>
      <c r="K84" s="223">
        <v>80000</v>
      </c>
      <c r="L84" s="223">
        <f t="shared" si="1"/>
        <v>80000</v>
      </c>
      <c r="M84" s="175"/>
    </row>
    <row r="85" spans="1:13" x14ac:dyDescent="0.25">
      <c r="A85" s="224">
        <v>41000</v>
      </c>
      <c r="B85" s="175"/>
      <c r="C85" s="269"/>
      <c r="D85" s="175"/>
      <c r="E85" s="269"/>
      <c r="F85" s="223"/>
      <c r="G85" s="223"/>
      <c r="H85" s="223"/>
      <c r="I85" s="223"/>
      <c r="J85" s="223"/>
      <c r="K85" s="223">
        <v>70000</v>
      </c>
      <c r="L85" s="223">
        <f t="shared" si="1"/>
        <v>70000</v>
      </c>
      <c r="M85" s="175"/>
    </row>
    <row r="86" spans="1:13" x14ac:dyDescent="0.25">
      <c r="A86" s="224">
        <v>41061</v>
      </c>
      <c r="B86" s="175"/>
      <c r="C86" s="269"/>
      <c r="D86" s="175"/>
      <c r="E86" s="269"/>
      <c r="F86" s="223"/>
      <c r="G86" s="223"/>
      <c r="H86" s="223">
        <v>65000</v>
      </c>
      <c r="I86" s="223"/>
      <c r="J86" s="223"/>
      <c r="K86" s="223">
        <v>55000</v>
      </c>
      <c r="L86" s="223">
        <f t="shared" si="1"/>
        <v>120000</v>
      </c>
      <c r="M86" s="175"/>
    </row>
    <row r="87" spans="1:13" x14ac:dyDescent="0.25">
      <c r="A87" s="224">
        <v>41091</v>
      </c>
      <c r="B87" s="175"/>
      <c r="C87" s="269"/>
      <c r="D87" s="175"/>
      <c r="E87" s="269"/>
      <c r="F87" s="223"/>
      <c r="G87" s="223"/>
      <c r="H87" s="223"/>
      <c r="I87" s="223"/>
      <c r="J87" s="223"/>
      <c r="K87" s="223">
        <v>105000</v>
      </c>
      <c r="L87" s="223">
        <f t="shared" si="1"/>
        <v>105000</v>
      </c>
      <c r="M87" s="175"/>
    </row>
    <row r="88" spans="1:13" x14ac:dyDescent="0.25">
      <c r="A88" s="224">
        <v>41183</v>
      </c>
      <c r="B88" s="175"/>
      <c r="C88" s="269"/>
      <c r="D88" s="175"/>
      <c r="E88" s="269"/>
      <c r="F88" s="223"/>
      <c r="G88" s="223"/>
      <c r="H88" s="223"/>
      <c r="I88" s="223"/>
      <c r="J88" s="223"/>
      <c r="K88" s="223">
        <v>130000</v>
      </c>
      <c r="L88" s="223">
        <f t="shared" ref="L88:L106" si="2">SUM(B88:K88)</f>
        <v>130000</v>
      </c>
      <c r="M88" s="175"/>
    </row>
    <row r="89" spans="1:13" x14ac:dyDescent="0.25">
      <c r="A89" s="224">
        <v>41214</v>
      </c>
      <c r="B89" s="175"/>
      <c r="C89" s="269"/>
      <c r="D89" s="175"/>
      <c r="E89" s="269"/>
      <c r="F89" s="223"/>
      <c r="G89" s="223"/>
      <c r="H89" s="223"/>
      <c r="I89" s="223"/>
      <c r="J89" s="223"/>
      <c r="K89" s="223">
        <v>60000</v>
      </c>
      <c r="L89" s="223">
        <f t="shared" si="2"/>
        <v>60000</v>
      </c>
      <c r="M89" s="175"/>
    </row>
    <row r="90" spans="1:13" x14ac:dyDescent="0.25">
      <c r="A90" s="224">
        <v>41244</v>
      </c>
      <c r="B90" s="175"/>
      <c r="C90" s="269"/>
      <c r="D90" s="175"/>
      <c r="E90" s="269"/>
      <c r="F90" s="223"/>
      <c r="G90" s="223"/>
      <c r="H90" s="223">
        <v>90000</v>
      </c>
      <c r="I90" s="223">
        <v>30000</v>
      </c>
      <c r="J90" s="223">
        <v>70000</v>
      </c>
      <c r="K90" s="223">
        <v>225000</v>
      </c>
      <c r="L90" s="223">
        <f t="shared" si="2"/>
        <v>415000</v>
      </c>
      <c r="M90" s="175"/>
    </row>
    <row r="91" spans="1:13" x14ac:dyDescent="0.25">
      <c r="A91" s="224">
        <v>41275</v>
      </c>
      <c r="B91" s="175"/>
      <c r="C91" s="269"/>
      <c r="D91" s="175"/>
      <c r="E91" s="269"/>
      <c r="F91" s="223"/>
      <c r="G91" s="223"/>
      <c r="H91" s="223">
        <v>10000</v>
      </c>
      <c r="I91" s="223">
        <v>15000</v>
      </c>
      <c r="J91" s="223">
        <v>30000</v>
      </c>
      <c r="K91" s="223">
        <v>50000</v>
      </c>
      <c r="L91" s="223">
        <f t="shared" si="2"/>
        <v>105000</v>
      </c>
      <c r="M91" s="175"/>
    </row>
    <row r="92" spans="1:13" x14ac:dyDescent="0.25">
      <c r="A92" s="224">
        <v>41306</v>
      </c>
      <c r="B92" s="175"/>
      <c r="C92" s="269"/>
      <c r="D92" s="175"/>
      <c r="E92" s="269"/>
      <c r="F92" s="223"/>
      <c r="G92" s="223"/>
      <c r="H92" s="223">
        <v>35000</v>
      </c>
      <c r="I92" s="223">
        <v>35000</v>
      </c>
      <c r="J92" s="223">
        <v>75000</v>
      </c>
      <c r="K92" s="223">
        <v>55000</v>
      </c>
      <c r="L92" s="223">
        <f t="shared" si="2"/>
        <v>200000</v>
      </c>
      <c r="M92" s="175"/>
    </row>
    <row r="93" spans="1:13" x14ac:dyDescent="0.25">
      <c r="A93" s="224">
        <v>41334</v>
      </c>
      <c r="B93" s="175"/>
      <c r="C93" s="269"/>
      <c r="D93" s="175"/>
      <c r="E93" s="269"/>
      <c r="F93" s="223"/>
      <c r="G93" s="223"/>
      <c r="H93" s="223">
        <v>20000</v>
      </c>
      <c r="I93" s="223">
        <v>20000</v>
      </c>
      <c r="J93" s="223">
        <v>45000</v>
      </c>
      <c r="K93" s="223">
        <v>55000</v>
      </c>
      <c r="L93" s="223">
        <f t="shared" si="2"/>
        <v>140000</v>
      </c>
      <c r="M93" s="175"/>
    </row>
    <row r="94" spans="1:13" x14ac:dyDescent="0.25">
      <c r="A94" s="224">
        <v>41395</v>
      </c>
      <c r="B94" s="175"/>
      <c r="C94" s="269"/>
      <c r="D94" s="175"/>
      <c r="E94" s="269"/>
      <c r="F94" s="223"/>
      <c r="G94" s="223"/>
      <c r="H94" s="223">
        <v>0</v>
      </c>
      <c r="I94" s="223">
        <v>0</v>
      </c>
      <c r="J94" s="223">
        <v>0</v>
      </c>
      <c r="K94" s="223">
        <v>65000</v>
      </c>
      <c r="L94" s="223">
        <f t="shared" si="2"/>
        <v>65000</v>
      </c>
      <c r="M94" s="175"/>
    </row>
    <row r="95" spans="1:13" x14ac:dyDescent="0.25">
      <c r="A95" s="224">
        <v>41426</v>
      </c>
      <c r="B95" s="175"/>
      <c r="C95" s="269"/>
      <c r="D95" s="175"/>
      <c r="E95" s="269"/>
      <c r="F95" s="223"/>
      <c r="G95" s="223"/>
      <c r="H95" s="223">
        <v>100000</v>
      </c>
      <c r="I95" s="223">
        <v>45000</v>
      </c>
      <c r="J95" s="223">
        <v>100000</v>
      </c>
      <c r="K95" s="223">
        <v>140000</v>
      </c>
      <c r="L95" s="223">
        <f t="shared" si="2"/>
        <v>385000</v>
      </c>
      <c r="M95" s="175"/>
    </row>
    <row r="96" spans="1:13" x14ac:dyDescent="0.25">
      <c r="A96" s="224">
        <v>41456</v>
      </c>
      <c r="B96" s="175"/>
      <c r="C96" s="269"/>
      <c r="D96" s="175"/>
      <c r="E96" s="269"/>
      <c r="F96" s="223"/>
      <c r="G96" s="223"/>
      <c r="H96" s="223">
        <v>5000</v>
      </c>
      <c r="I96" s="223">
        <v>10000</v>
      </c>
      <c r="J96" s="223">
        <v>15000</v>
      </c>
      <c r="K96" s="223">
        <v>55000</v>
      </c>
      <c r="L96" s="223">
        <f t="shared" si="2"/>
        <v>85000</v>
      </c>
      <c r="M96" s="175"/>
    </row>
    <row r="97" spans="1:14" x14ac:dyDescent="0.25">
      <c r="A97" s="224">
        <v>41518</v>
      </c>
      <c r="B97" s="175"/>
      <c r="C97" s="269"/>
      <c r="D97" s="175"/>
      <c r="E97" s="269"/>
      <c r="F97" s="223"/>
      <c r="G97" s="223"/>
      <c r="H97" s="223">
        <v>10000</v>
      </c>
      <c r="I97" s="223">
        <v>10000</v>
      </c>
      <c r="J97" s="223">
        <v>20000</v>
      </c>
      <c r="K97" s="223">
        <v>100000</v>
      </c>
      <c r="L97" s="223">
        <f t="shared" si="2"/>
        <v>140000</v>
      </c>
      <c r="M97" s="175"/>
    </row>
    <row r="98" spans="1:14" x14ac:dyDescent="0.25">
      <c r="A98" s="224">
        <v>41548</v>
      </c>
      <c r="B98" s="175"/>
      <c r="C98" s="269"/>
      <c r="D98" s="175"/>
      <c r="E98" s="269"/>
      <c r="F98" s="223"/>
      <c r="G98" s="223"/>
      <c r="H98" s="223">
        <v>10000</v>
      </c>
      <c r="I98" s="223">
        <v>10000</v>
      </c>
      <c r="J98" s="223">
        <v>30000</v>
      </c>
      <c r="K98" s="223">
        <v>55000</v>
      </c>
      <c r="L98" s="223">
        <f t="shared" si="2"/>
        <v>105000</v>
      </c>
      <c r="M98" s="175"/>
    </row>
    <row r="99" spans="1:14" x14ac:dyDescent="0.25">
      <c r="A99" s="224">
        <v>41609</v>
      </c>
      <c r="B99" s="175"/>
      <c r="C99" s="269"/>
      <c r="D99" s="175"/>
      <c r="E99" s="269"/>
      <c r="F99" s="223"/>
      <c r="G99" s="223"/>
      <c r="H99" s="223">
        <v>50000</v>
      </c>
      <c r="I99" s="223">
        <v>0</v>
      </c>
      <c r="J99" s="223">
        <v>0</v>
      </c>
      <c r="K99" s="223">
        <v>50000</v>
      </c>
      <c r="L99" s="223">
        <f t="shared" si="2"/>
        <v>100000</v>
      </c>
      <c r="M99" s="175"/>
    </row>
    <row r="100" spans="1:14" x14ac:dyDescent="0.25">
      <c r="A100" s="224">
        <v>41791</v>
      </c>
      <c r="B100" s="175"/>
      <c r="C100" s="269"/>
      <c r="D100" s="175"/>
      <c r="E100" s="269"/>
      <c r="F100" s="223"/>
      <c r="G100" s="223"/>
      <c r="H100" s="223">
        <v>45000</v>
      </c>
      <c r="I100" s="223">
        <v>0</v>
      </c>
      <c r="J100" s="223">
        <v>0</v>
      </c>
      <c r="K100" s="223">
        <v>65000</v>
      </c>
      <c r="L100" s="223">
        <f t="shared" si="2"/>
        <v>110000</v>
      </c>
      <c r="M100" s="175"/>
    </row>
    <row r="101" spans="1:14" x14ac:dyDescent="0.25">
      <c r="A101" s="224">
        <v>41821</v>
      </c>
      <c r="B101" s="175"/>
      <c r="C101" s="269"/>
      <c r="D101" s="175"/>
      <c r="E101" s="269"/>
      <c r="F101" s="223"/>
      <c r="G101" s="223"/>
      <c r="H101" s="223">
        <v>0</v>
      </c>
      <c r="I101" s="223">
        <v>0</v>
      </c>
      <c r="J101" s="223">
        <v>0</v>
      </c>
      <c r="K101" s="223">
        <v>70000</v>
      </c>
      <c r="L101" s="223">
        <f t="shared" si="2"/>
        <v>70000</v>
      </c>
      <c r="M101" s="175"/>
    </row>
    <row r="102" spans="1:14" x14ac:dyDescent="0.25">
      <c r="A102" s="224">
        <v>41852</v>
      </c>
      <c r="B102" s="175"/>
      <c r="C102" s="269"/>
      <c r="D102" s="175"/>
      <c r="E102" s="269"/>
      <c r="F102" s="223"/>
      <c r="G102" s="223"/>
      <c r="H102" s="223">
        <v>0</v>
      </c>
      <c r="I102" s="223">
        <v>0</v>
      </c>
      <c r="J102" s="223">
        <v>0</v>
      </c>
      <c r="K102" s="223">
        <v>235000</v>
      </c>
      <c r="L102" s="223">
        <f t="shared" si="2"/>
        <v>235000</v>
      </c>
      <c r="M102" s="175"/>
    </row>
    <row r="103" spans="1:14" x14ac:dyDescent="0.25">
      <c r="A103" s="224">
        <v>41883</v>
      </c>
      <c r="B103" s="175"/>
      <c r="C103" s="269"/>
      <c r="D103" s="175"/>
      <c r="E103" s="269"/>
      <c r="F103" s="223"/>
      <c r="G103" s="223"/>
      <c r="H103" s="223">
        <v>0</v>
      </c>
      <c r="I103" s="223">
        <v>0</v>
      </c>
      <c r="J103" s="223">
        <v>0</v>
      </c>
      <c r="K103" s="223">
        <v>85000</v>
      </c>
      <c r="L103" s="223">
        <f t="shared" si="2"/>
        <v>85000</v>
      </c>
      <c r="M103" s="175"/>
    </row>
    <row r="104" spans="1:14" x14ac:dyDescent="0.25">
      <c r="A104" s="224">
        <v>41944</v>
      </c>
      <c r="B104" s="175"/>
      <c r="C104" s="269"/>
      <c r="D104" s="175"/>
      <c r="E104" s="269"/>
      <c r="F104" s="223"/>
      <c r="G104" s="223"/>
      <c r="H104" s="223">
        <v>0</v>
      </c>
      <c r="I104" s="223">
        <v>0</v>
      </c>
      <c r="J104" s="223">
        <v>0</v>
      </c>
      <c r="K104" s="223">
        <v>75000</v>
      </c>
      <c r="L104" s="223">
        <f t="shared" si="2"/>
        <v>75000</v>
      </c>
      <c r="M104" s="175"/>
    </row>
    <row r="105" spans="1:14" x14ac:dyDescent="0.25">
      <c r="A105" s="224">
        <v>41974</v>
      </c>
      <c r="B105" s="175"/>
      <c r="C105" s="269"/>
      <c r="D105" s="175"/>
      <c r="E105" s="269"/>
      <c r="F105" s="223"/>
      <c r="G105" s="223"/>
      <c r="H105" s="223">
        <v>60000</v>
      </c>
      <c r="I105" s="223">
        <v>15000</v>
      </c>
      <c r="J105" s="223">
        <v>35000</v>
      </c>
      <c r="K105" s="223">
        <v>95000</v>
      </c>
      <c r="L105" s="223">
        <f t="shared" si="2"/>
        <v>205000</v>
      </c>
      <c r="M105" s="175"/>
    </row>
    <row r="106" spans="1:14" x14ac:dyDescent="0.25">
      <c r="A106" s="224">
        <v>41988</v>
      </c>
      <c r="B106" s="175"/>
      <c r="C106" s="269"/>
      <c r="D106" s="175"/>
      <c r="E106" s="269"/>
      <c r="F106" s="223"/>
      <c r="G106" s="223"/>
      <c r="H106" s="223">
        <v>845000</v>
      </c>
      <c r="I106" s="223">
        <v>1030000</v>
      </c>
      <c r="J106" s="223">
        <v>2340000</v>
      </c>
      <c r="K106" s="223">
        <v>0</v>
      </c>
      <c r="L106" s="223">
        <f t="shared" si="2"/>
        <v>4215000</v>
      </c>
      <c r="M106" s="175"/>
    </row>
    <row r="107" spans="1:14" ht="7.5" customHeight="1" x14ac:dyDescent="0.25">
      <c r="A107" s="224"/>
      <c r="B107" s="175"/>
      <c r="C107" s="269"/>
      <c r="D107" s="175"/>
      <c r="E107" s="269"/>
      <c r="F107" s="223"/>
      <c r="G107" s="223"/>
      <c r="H107" s="223"/>
      <c r="I107" s="223"/>
      <c r="J107" s="223"/>
      <c r="K107" s="223"/>
      <c r="L107" s="223"/>
      <c r="M107" s="175"/>
    </row>
    <row r="108" spans="1:14" s="308" customFormat="1" x14ac:dyDescent="0.25">
      <c r="A108" s="267" t="s">
        <v>9</v>
      </c>
      <c r="B108" s="307">
        <f>SUM(B10:B69)</f>
        <v>100000</v>
      </c>
      <c r="C108" s="307">
        <f>SUM(C10:C69)</f>
        <v>295000</v>
      </c>
      <c r="D108" s="307">
        <f>SUM(D10:D69)</f>
        <v>350000</v>
      </c>
      <c r="E108" s="307">
        <f>SUM(E10:E69)</f>
        <v>350000</v>
      </c>
      <c r="F108" s="321">
        <f>SUM(F10:F107)</f>
        <v>350000</v>
      </c>
      <c r="G108" s="321">
        <f t="shared" ref="G108:L109" si="3">SUM(G10:G107)</f>
        <v>375000</v>
      </c>
      <c r="H108" s="321">
        <f t="shared" si="3"/>
        <v>3410000</v>
      </c>
      <c r="I108" s="321">
        <f>SUM(I10:I107)</f>
        <v>2800000</v>
      </c>
      <c r="J108" s="321">
        <f t="shared" si="3"/>
        <v>6440000</v>
      </c>
      <c r="K108" s="321">
        <f t="shared" si="3"/>
        <v>7500000</v>
      </c>
      <c r="L108" s="321">
        <f t="shared" si="3"/>
        <v>21970000</v>
      </c>
      <c r="M108" s="307"/>
    </row>
    <row r="109" spans="1:14" x14ac:dyDescent="0.25">
      <c r="A109" s="4"/>
      <c r="B109" s="175"/>
      <c r="C109" s="164"/>
      <c r="D109" s="175"/>
      <c r="E109" s="164"/>
      <c r="F109" s="223"/>
      <c r="G109" s="223"/>
      <c r="H109" s="223"/>
      <c r="I109" s="223"/>
      <c r="J109" s="223"/>
      <c r="K109" s="223"/>
      <c r="L109" s="321">
        <f t="shared" si="3"/>
        <v>43855000</v>
      </c>
      <c r="M109" s="175"/>
    </row>
    <row r="110" spans="1:14" x14ac:dyDescent="0.25">
      <c r="A110" s="4" t="s">
        <v>10</v>
      </c>
      <c r="B110" s="164">
        <f t="shared" ref="B110:L110" si="4">B6-B108</f>
        <v>0</v>
      </c>
      <c r="C110" s="164">
        <f t="shared" si="4"/>
        <v>0</v>
      </c>
      <c r="D110" s="164">
        <f t="shared" si="4"/>
        <v>0</v>
      </c>
      <c r="E110" s="164">
        <f t="shared" si="4"/>
        <v>0</v>
      </c>
      <c r="F110" s="223">
        <f t="shared" si="4"/>
        <v>0</v>
      </c>
      <c r="G110" s="223">
        <f t="shared" si="4"/>
        <v>0</v>
      </c>
      <c r="H110" s="223">
        <f t="shared" si="4"/>
        <v>0</v>
      </c>
      <c r="I110" s="223">
        <f t="shared" si="4"/>
        <v>0</v>
      </c>
      <c r="J110" s="223">
        <f t="shared" si="4"/>
        <v>0</v>
      </c>
      <c r="K110" s="223">
        <f t="shared" si="4"/>
        <v>0</v>
      </c>
      <c r="L110" s="223">
        <f t="shared" si="4"/>
        <v>0</v>
      </c>
      <c r="M110" s="175"/>
      <c r="N110" s="173"/>
    </row>
    <row r="111" spans="1:14" x14ac:dyDescent="0.25">
      <c r="A111" s="4"/>
      <c r="B111" s="175"/>
      <c r="C111" s="164"/>
      <c r="D111" s="175"/>
      <c r="E111" s="164"/>
      <c r="F111" s="164"/>
      <c r="G111" s="175"/>
      <c r="H111" s="164"/>
      <c r="I111" s="164"/>
      <c r="J111" s="175"/>
      <c r="K111" s="164"/>
      <c r="L111" s="269"/>
      <c r="M111" s="175"/>
    </row>
    <row r="112" spans="1:14" x14ac:dyDescent="0.25">
      <c r="A112" s="4"/>
      <c r="B112" s="175"/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</row>
    <row r="113" spans="1:13" x14ac:dyDescent="0.25">
      <c r="A113" s="4"/>
      <c r="B113" s="175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</row>
    <row r="114" spans="1:13" x14ac:dyDescent="0.25">
      <c r="A114" s="4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</row>
    <row r="115" spans="1:13" x14ac:dyDescent="0.25">
      <c r="A115" s="4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</row>
    <row r="118" spans="1:13" x14ac:dyDescent="0.25">
      <c r="C118" s="233" t="s">
        <v>483</v>
      </c>
      <c r="E118" s="233" t="s">
        <v>483</v>
      </c>
      <c r="H118" s="233"/>
    </row>
    <row r="119" spans="1:13" x14ac:dyDescent="0.25">
      <c r="C119" s="233" t="s">
        <v>482</v>
      </c>
      <c r="E119" s="233" t="s">
        <v>482</v>
      </c>
      <c r="H119" s="233"/>
    </row>
  </sheetData>
  <phoneticPr fontId="0" type="noConversion"/>
  <pageMargins left="0.5" right="0.5" top="1" bottom="1" header="0.5" footer="0.5"/>
  <pageSetup scale="53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pageSetUpPr fitToPage="1"/>
  </sheetPr>
  <dimension ref="A1:BD117"/>
  <sheetViews>
    <sheetView zoomScaleNormal="100" workbookViewId="0">
      <pane xSplit="8" ySplit="4" topLeftCell="I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8" width="20.42578125" style="3" hidden="1" customWidth="1"/>
    <col min="9" max="15" width="20.42578125" style="3" customWidth="1"/>
    <col min="16" max="256" width="9" style="3"/>
    <col min="257" max="257" width="17.85546875" style="3" customWidth="1"/>
    <col min="258" max="264" width="0" style="3" hidden="1" customWidth="1"/>
    <col min="265" max="271" width="20.42578125" style="3" customWidth="1"/>
    <col min="272" max="512" width="9" style="3"/>
    <col min="513" max="513" width="17.85546875" style="3" customWidth="1"/>
    <col min="514" max="520" width="0" style="3" hidden="1" customWidth="1"/>
    <col min="521" max="527" width="20.42578125" style="3" customWidth="1"/>
    <col min="528" max="768" width="9" style="3"/>
    <col min="769" max="769" width="17.85546875" style="3" customWidth="1"/>
    <col min="770" max="776" width="0" style="3" hidden="1" customWidth="1"/>
    <col min="777" max="783" width="20.42578125" style="3" customWidth="1"/>
    <col min="784" max="1024" width="9" style="3"/>
    <col min="1025" max="1025" width="17.85546875" style="3" customWidth="1"/>
    <col min="1026" max="1032" width="0" style="3" hidden="1" customWidth="1"/>
    <col min="1033" max="1039" width="20.42578125" style="3" customWidth="1"/>
    <col min="1040" max="1280" width="9" style="3"/>
    <col min="1281" max="1281" width="17.85546875" style="3" customWidth="1"/>
    <col min="1282" max="1288" width="0" style="3" hidden="1" customWidth="1"/>
    <col min="1289" max="1295" width="20.42578125" style="3" customWidth="1"/>
    <col min="1296" max="1536" width="9" style="3"/>
    <col min="1537" max="1537" width="17.85546875" style="3" customWidth="1"/>
    <col min="1538" max="1544" width="0" style="3" hidden="1" customWidth="1"/>
    <col min="1545" max="1551" width="20.42578125" style="3" customWidth="1"/>
    <col min="1552" max="1792" width="9" style="3"/>
    <col min="1793" max="1793" width="17.85546875" style="3" customWidth="1"/>
    <col min="1794" max="1800" width="0" style="3" hidden="1" customWidth="1"/>
    <col min="1801" max="1807" width="20.42578125" style="3" customWidth="1"/>
    <col min="1808" max="2048" width="9" style="3"/>
    <col min="2049" max="2049" width="17.85546875" style="3" customWidth="1"/>
    <col min="2050" max="2056" width="0" style="3" hidden="1" customWidth="1"/>
    <col min="2057" max="2063" width="20.42578125" style="3" customWidth="1"/>
    <col min="2064" max="2304" width="9" style="3"/>
    <col min="2305" max="2305" width="17.85546875" style="3" customWidth="1"/>
    <col min="2306" max="2312" width="0" style="3" hidden="1" customWidth="1"/>
    <col min="2313" max="2319" width="20.42578125" style="3" customWidth="1"/>
    <col min="2320" max="2560" width="9" style="3"/>
    <col min="2561" max="2561" width="17.85546875" style="3" customWidth="1"/>
    <col min="2562" max="2568" width="0" style="3" hidden="1" customWidth="1"/>
    <col min="2569" max="2575" width="20.42578125" style="3" customWidth="1"/>
    <col min="2576" max="2816" width="9" style="3"/>
    <col min="2817" max="2817" width="17.85546875" style="3" customWidth="1"/>
    <col min="2818" max="2824" width="0" style="3" hidden="1" customWidth="1"/>
    <col min="2825" max="2831" width="20.42578125" style="3" customWidth="1"/>
    <col min="2832" max="3072" width="9" style="3"/>
    <col min="3073" max="3073" width="17.85546875" style="3" customWidth="1"/>
    <col min="3074" max="3080" width="0" style="3" hidden="1" customWidth="1"/>
    <col min="3081" max="3087" width="20.42578125" style="3" customWidth="1"/>
    <col min="3088" max="3328" width="9" style="3"/>
    <col min="3329" max="3329" width="17.85546875" style="3" customWidth="1"/>
    <col min="3330" max="3336" width="0" style="3" hidden="1" customWidth="1"/>
    <col min="3337" max="3343" width="20.42578125" style="3" customWidth="1"/>
    <col min="3344" max="3584" width="9" style="3"/>
    <col min="3585" max="3585" width="17.85546875" style="3" customWidth="1"/>
    <col min="3586" max="3592" width="0" style="3" hidden="1" customWidth="1"/>
    <col min="3593" max="3599" width="20.42578125" style="3" customWidth="1"/>
    <col min="3600" max="3840" width="9" style="3"/>
    <col min="3841" max="3841" width="17.85546875" style="3" customWidth="1"/>
    <col min="3842" max="3848" width="0" style="3" hidden="1" customWidth="1"/>
    <col min="3849" max="3855" width="20.42578125" style="3" customWidth="1"/>
    <col min="3856" max="4096" width="9" style="3"/>
    <col min="4097" max="4097" width="17.85546875" style="3" customWidth="1"/>
    <col min="4098" max="4104" width="0" style="3" hidden="1" customWidth="1"/>
    <col min="4105" max="4111" width="20.42578125" style="3" customWidth="1"/>
    <col min="4112" max="4352" width="9" style="3"/>
    <col min="4353" max="4353" width="17.85546875" style="3" customWidth="1"/>
    <col min="4354" max="4360" width="0" style="3" hidden="1" customWidth="1"/>
    <col min="4361" max="4367" width="20.42578125" style="3" customWidth="1"/>
    <col min="4368" max="4608" width="9" style="3"/>
    <col min="4609" max="4609" width="17.85546875" style="3" customWidth="1"/>
    <col min="4610" max="4616" width="0" style="3" hidden="1" customWidth="1"/>
    <col min="4617" max="4623" width="20.42578125" style="3" customWidth="1"/>
    <col min="4624" max="4864" width="9" style="3"/>
    <col min="4865" max="4865" width="17.85546875" style="3" customWidth="1"/>
    <col min="4866" max="4872" width="0" style="3" hidden="1" customWidth="1"/>
    <col min="4873" max="4879" width="20.42578125" style="3" customWidth="1"/>
    <col min="4880" max="5120" width="9" style="3"/>
    <col min="5121" max="5121" width="17.85546875" style="3" customWidth="1"/>
    <col min="5122" max="5128" width="0" style="3" hidden="1" customWidth="1"/>
    <col min="5129" max="5135" width="20.42578125" style="3" customWidth="1"/>
    <col min="5136" max="5376" width="9" style="3"/>
    <col min="5377" max="5377" width="17.85546875" style="3" customWidth="1"/>
    <col min="5378" max="5384" width="0" style="3" hidden="1" customWidth="1"/>
    <col min="5385" max="5391" width="20.42578125" style="3" customWidth="1"/>
    <col min="5392" max="5632" width="9" style="3"/>
    <col min="5633" max="5633" width="17.85546875" style="3" customWidth="1"/>
    <col min="5634" max="5640" width="0" style="3" hidden="1" customWidth="1"/>
    <col min="5641" max="5647" width="20.42578125" style="3" customWidth="1"/>
    <col min="5648" max="5888" width="9" style="3"/>
    <col min="5889" max="5889" width="17.85546875" style="3" customWidth="1"/>
    <col min="5890" max="5896" width="0" style="3" hidden="1" customWidth="1"/>
    <col min="5897" max="5903" width="20.42578125" style="3" customWidth="1"/>
    <col min="5904" max="6144" width="9" style="3"/>
    <col min="6145" max="6145" width="17.85546875" style="3" customWidth="1"/>
    <col min="6146" max="6152" width="0" style="3" hidden="1" customWidth="1"/>
    <col min="6153" max="6159" width="20.42578125" style="3" customWidth="1"/>
    <col min="6160" max="6400" width="9" style="3"/>
    <col min="6401" max="6401" width="17.85546875" style="3" customWidth="1"/>
    <col min="6402" max="6408" width="0" style="3" hidden="1" customWidth="1"/>
    <col min="6409" max="6415" width="20.42578125" style="3" customWidth="1"/>
    <col min="6416" max="6656" width="9" style="3"/>
    <col min="6657" max="6657" width="17.85546875" style="3" customWidth="1"/>
    <col min="6658" max="6664" width="0" style="3" hidden="1" customWidth="1"/>
    <col min="6665" max="6671" width="20.42578125" style="3" customWidth="1"/>
    <col min="6672" max="6912" width="9" style="3"/>
    <col min="6913" max="6913" width="17.85546875" style="3" customWidth="1"/>
    <col min="6914" max="6920" width="0" style="3" hidden="1" customWidth="1"/>
    <col min="6921" max="6927" width="20.42578125" style="3" customWidth="1"/>
    <col min="6928" max="7168" width="9" style="3"/>
    <col min="7169" max="7169" width="17.85546875" style="3" customWidth="1"/>
    <col min="7170" max="7176" width="0" style="3" hidden="1" customWidth="1"/>
    <col min="7177" max="7183" width="20.42578125" style="3" customWidth="1"/>
    <col min="7184" max="7424" width="9" style="3"/>
    <col min="7425" max="7425" width="17.85546875" style="3" customWidth="1"/>
    <col min="7426" max="7432" width="0" style="3" hidden="1" customWidth="1"/>
    <col min="7433" max="7439" width="20.42578125" style="3" customWidth="1"/>
    <col min="7440" max="7680" width="9" style="3"/>
    <col min="7681" max="7681" width="17.85546875" style="3" customWidth="1"/>
    <col min="7682" max="7688" width="0" style="3" hidden="1" customWidth="1"/>
    <col min="7689" max="7695" width="20.42578125" style="3" customWidth="1"/>
    <col min="7696" max="7936" width="9" style="3"/>
    <col min="7937" max="7937" width="17.85546875" style="3" customWidth="1"/>
    <col min="7938" max="7944" width="0" style="3" hidden="1" customWidth="1"/>
    <col min="7945" max="7951" width="20.42578125" style="3" customWidth="1"/>
    <col min="7952" max="8192" width="9" style="3"/>
    <col min="8193" max="8193" width="17.85546875" style="3" customWidth="1"/>
    <col min="8194" max="8200" width="0" style="3" hidden="1" customWidth="1"/>
    <col min="8201" max="8207" width="20.42578125" style="3" customWidth="1"/>
    <col min="8208" max="8448" width="9" style="3"/>
    <col min="8449" max="8449" width="17.85546875" style="3" customWidth="1"/>
    <col min="8450" max="8456" width="0" style="3" hidden="1" customWidth="1"/>
    <col min="8457" max="8463" width="20.42578125" style="3" customWidth="1"/>
    <col min="8464" max="8704" width="9" style="3"/>
    <col min="8705" max="8705" width="17.85546875" style="3" customWidth="1"/>
    <col min="8706" max="8712" width="0" style="3" hidden="1" customWidth="1"/>
    <col min="8713" max="8719" width="20.42578125" style="3" customWidth="1"/>
    <col min="8720" max="8960" width="9" style="3"/>
    <col min="8961" max="8961" width="17.85546875" style="3" customWidth="1"/>
    <col min="8962" max="8968" width="0" style="3" hidden="1" customWidth="1"/>
    <col min="8969" max="8975" width="20.42578125" style="3" customWidth="1"/>
    <col min="8976" max="9216" width="9" style="3"/>
    <col min="9217" max="9217" width="17.85546875" style="3" customWidth="1"/>
    <col min="9218" max="9224" width="0" style="3" hidden="1" customWidth="1"/>
    <col min="9225" max="9231" width="20.42578125" style="3" customWidth="1"/>
    <col min="9232" max="9472" width="9" style="3"/>
    <col min="9473" max="9473" width="17.85546875" style="3" customWidth="1"/>
    <col min="9474" max="9480" width="0" style="3" hidden="1" customWidth="1"/>
    <col min="9481" max="9487" width="20.42578125" style="3" customWidth="1"/>
    <col min="9488" max="9728" width="9" style="3"/>
    <col min="9729" max="9729" width="17.85546875" style="3" customWidth="1"/>
    <col min="9730" max="9736" width="0" style="3" hidden="1" customWidth="1"/>
    <col min="9737" max="9743" width="20.42578125" style="3" customWidth="1"/>
    <col min="9744" max="9984" width="9" style="3"/>
    <col min="9985" max="9985" width="17.85546875" style="3" customWidth="1"/>
    <col min="9986" max="9992" width="0" style="3" hidden="1" customWidth="1"/>
    <col min="9993" max="9999" width="20.42578125" style="3" customWidth="1"/>
    <col min="10000" max="10240" width="9" style="3"/>
    <col min="10241" max="10241" width="17.85546875" style="3" customWidth="1"/>
    <col min="10242" max="10248" width="0" style="3" hidden="1" customWidth="1"/>
    <col min="10249" max="10255" width="20.42578125" style="3" customWidth="1"/>
    <col min="10256" max="10496" width="9" style="3"/>
    <col min="10497" max="10497" width="17.85546875" style="3" customWidth="1"/>
    <col min="10498" max="10504" width="0" style="3" hidden="1" customWidth="1"/>
    <col min="10505" max="10511" width="20.42578125" style="3" customWidth="1"/>
    <col min="10512" max="10752" width="9" style="3"/>
    <col min="10753" max="10753" width="17.85546875" style="3" customWidth="1"/>
    <col min="10754" max="10760" width="0" style="3" hidden="1" customWidth="1"/>
    <col min="10761" max="10767" width="20.42578125" style="3" customWidth="1"/>
    <col min="10768" max="11008" width="9" style="3"/>
    <col min="11009" max="11009" width="17.85546875" style="3" customWidth="1"/>
    <col min="11010" max="11016" width="0" style="3" hidden="1" customWidth="1"/>
    <col min="11017" max="11023" width="20.42578125" style="3" customWidth="1"/>
    <col min="11024" max="11264" width="9" style="3"/>
    <col min="11265" max="11265" width="17.85546875" style="3" customWidth="1"/>
    <col min="11266" max="11272" width="0" style="3" hidden="1" customWidth="1"/>
    <col min="11273" max="11279" width="20.42578125" style="3" customWidth="1"/>
    <col min="11280" max="11520" width="9" style="3"/>
    <col min="11521" max="11521" width="17.85546875" style="3" customWidth="1"/>
    <col min="11522" max="11528" width="0" style="3" hidden="1" customWidth="1"/>
    <col min="11529" max="11535" width="20.42578125" style="3" customWidth="1"/>
    <col min="11536" max="11776" width="9" style="3"/>
    <col min="11777" max="11777" width="17.85546875" style="3" customWidth="1"/>
    <col min="11778" max="11784" width="0" style="3" hidden="1" customWidth="1"/>
    <col min="11785" max="11791" width="20.42578125" style="3" customWidth="1"/>
    <col min="11792" max="12032" width="9" style="3"/>
    <col min="12033" max="12033" width="17.85546875" style="3" customWidth="1"/>
    <col min="12034" max="12040" width="0" style="3" hidden="1" customWidth="1"/>
    <col min="12041" max="12047" width="20.42578125" style="3" customWidth="1"/>
    <col min="12048" max="12288" width="9" style="3"/>
    <col min="12289" max="12289" width="17.85546875" style="3" customWidth="1"/>
    <col min="12290" max="12296" width="0" style="3" hidden="1" customWidth="1"/>
    <col min="12297" max="12303" width="20.42578125" style="3" customWidth="1"/>
    <col min="12304" max="12544" width="9" style="3"/>
    <col min="12545" max="12545" width="17.85546875" style="3" customWidth="1"/>
    <col min="12546" max="12552" width="0" style="3" hidden="1" customWidth="1"/>
    <col min="12553" max="12559" width="20.42578125" style="3" customWidth="1"/>
    <col min="12560" max="12800" width="9" style="3"/>
    <col min="12801" max="12801" width="17.85546875" style="3" customWidth="1"/>
    <col min="12802" max="12808" width="0" style="3" hidden="1" customWidth="1"/>
    <col min="12809" max="12815" width="20.42578125" style="3" customWidth="1"/>
    <col min="12816" max="13056" width="9" style="3"/>
    <col min="13057" max="13057" width="17.85546875" style="3" customWidth="1"/>
    <col min="13058" max="13064" width="0" style="3" hidden="1" customWidth="1"/>
    <col min="13065" max="13071" width="20.42578125" style="3" customWidth="1"/>
    <col min="13072" max="13312" width="9" style="3"/>
    <col min="13313" max="13313" width="17.85546875" style="3" customWidth="1"/>
    <col min="13314" max="13320" width="0" style="3" hidden="1" customWidth="1"/>
    <col min="13321" max="13327" width="20.42578125" style="3" customWidth="1"/>
    <col min="13328" max="13568" width="9" style="3"/>
    <col min="13569" max="13569" width="17.85546875" style="3" customWidth="1"/>
    <col min="13570" max="13576" width="0" style="3" hidden="1" customWidth="1"/>
    <col min="13577" max="13583" width="20.42578125" style="3" customWidth="1"/>
    <col min="13584" max="13824" width="9" style="3"/>
    <col min="13825" max="13825" width="17.85546875" style="3" customWidth="1"/>
    <col min="13826" max="13832" width="0" style="3" hidden="1" customWidth="1"/>
    <col min="13833" max="13839" width="20.42578125" style="3" customWidth="1"/>
    <col min="13840" max="14080" width="9" style="3"/>
    <col min="14081" max="14081" width="17.85546875" style="3" customWidth="1"/>
    <col min="14082" max="14088" width="0" style="3" hidden="1" customWidth="1"/>
    <col min="14089" max="14095" width="20.42578125" style="3" customWidth="1"/>
    <col min="14096" max="14336" width="9" style="3"/>
    <col min="14337" max="14337" width="17.85546875" style="3" customWidth="1"/>
    <col min="14338" max="14344" width="0" style="3" hidden="1" customWidth="1"/>
    <col min="14345" max="14351" width="20.42578125" style="3" customWidth="1"/>
    <col min="14352" max="14592" width="9" style="3"/>
    <col min="14593" max="14593" width="17.85546875" style="3" customWidth="1"/>
    <col min="14594" max="14600" width="0" style="3" hidden="1" customWidth="1"/>
    <col min="14601" max="14607" width="20.42578125" style="3" customWidth="1"/>
    <col min="14608" max="14848" width="9" style="3"/>
    <col min="14849" max="14849" width="17.85546875" style="3" customWidth="1"/>
    <col min="14850" max="14856" width="0" style="3" hidden="1" customWidth="1"/>
    <col min="14857" max="14863" width="20.42578125" style="3" customWidth="1"/>
    <col min="14864" max="15104" width="9" style="3"/>
    <col min="15105" max="15105" width="17.85546875" style="3" customWidth="1"/>
    <col min="15106" max="15112" width="0" style="3" hidden="1" customWidth="1"/>
    <col min="15113" max="15119" width="20.42578125" style="3" customWidth="1"/>
    <col min="15120" max="15360" width="9" style="3"/>
    <col min="15361" max="15361" width="17.85546875" style="3" customWidth="1"/>
    <col min="15362" max="15368" width="0" style="3" hidden="1" customWidth="1"/>
    <col min="15369" max="15375" width="20.42578125" style="3" customWidth="1"/>
    <col min="15376" max="15616" width="9" style="3"/>
    <col min="15617" max="15617" width="17.85546875" style="3" customWidth="1"/>
    <col min="15618" max="15624" width="0" style="3" hidden="1" customWidth="1"/>
    <col min="15625" max="15631" width="20.42578125" style="3" customWidth="1"/>
    <col min="15632" max="15872" width="9" style="3"/>
    <col min="15873" max="15873" width="17.85546875" style="3" customWidth="1"/>
    <col min="15874" max="15880" width="0" style="3" hidden="1" customWidth="1"/>
    <col min="15881" max="15887" width="20.42578125" style="3" customWidth="1"/>
    <col min="15888" max="16128" width="9" style="3"/>
    <col min="16129" max="16129" width="17.85546875" style="3" customWidth="1"/>
    <col min="16130" max="16136" width="0" style="3" hidden="1" customWidth="1"/>
    <col min="16137" max="16143" width="20.42578125" style="3" customWidth="1"/>
    <col min="16144" max="16384" width="9" style="3"/>
  </cols>
  <sheetData>
    <row r="1" spans="1:56" x14ac:dyDescent="0.25">
      <c r="A1" s="4" t="s">
        <v>392</v>
      </c>
      <c r="B1" s="23" t="s">
        <v>554</v>
      </c>
      <c r="C1" s="23" t="s">
        <v>554</v>
      </c>
      <c r="D1" s="23" t="s">
        <v>554</v>
      </c>
      <c r="E1" s="23" t="s">
        <v>554</v>
      </c>
      <c r="F1" s="23" t="s">
        <v>554</v>
      </c>
      <c r="G1" s="23" t="s">
        <v>554</v>
      </c>
      <c r="H1" s="23" t="s">
        <v>555</v>
      </c>
      <c r="I1" s="23" t="s">
        <v>555</v>
      </c>
      <c r="J1" s="23" t="s">
        <v>554</v>
      </c>
      <c r="K1" s="23" t="s">
        <v>554</v>
      </c>
      <c r="L1" s="23" t="s">
        <v>554</v>
      </c>
      <c r="M1" s="23" t="s">
        <v>554</v>
      </c>
      <c r="N1" s="23" t="s">
        <v>554</v>
      </c>
    </row>
    <row r="2" spans="1:56" x14ac:dyDescent="0.25">
      <c r="A2" s="4" t="s">
        <v>385</v>
      </c>
      <c r="B2" s="22">
        <v>39052</v>
      </c>
      <c r="C2" s="22">
        <v>39417</v>
      </c>
      <c r="D2" s="22">
        <v>39783</v>
      </c>
      <c r="E2" s="22">
        <v>40148</v>
      </c>
      <c r="F2" s="22">
        <v>40513</v>
      </c>
      <c r="G2" s="22">
        <v>40878</v>
      </c>
      <c r="H2" s="22">
        <v>41244</v>
      </c>
      <c r="I2" s="22">
        <v>41609</v>
      </c>
      <c r="J2" s="22">
        <v>44166</v>
      </c>
      <c r="K2" s="22">
        <v>45992</v>
      </c>
      <c r="L2" s="22">
        <v>47818</v>
      </c>
      <c r="M2" s="22">
        <v>50010</v>
      </c>
      <c r="N2" s="22">
        <v>49644</v>
      </c>
      <c r="O2" s="251"/>
    </row>
    <row r="3" spans="1:56" x14ac:dyDescent="0.25">
      <c r="A3" s="3" t="s">
        <v>386</v>
      </c>
      <c r="B3" s="237">
        <v>2.75E-2</v>
      </c>
      <c r="C3" s="25">
        <v>3.2500000000000001E-2</v>
      </c>
      <c r="D3" s="25">
        <v>3.4500000000000003E-2</v>
      </c>
      <c r="E3" s="25">
        <v>3.7499999999999999E-2</v>
      </c>
      <c r="F3" s="25">
        <v>3.9E-2</v>
      </c>
      <c r="G3" s="25">
        <v>4.0500000000000001E-2</v>
      </c>
      <c r="H3" s="25">
        <v>3.7499999999999999E-2</v>
      </c>
      <c r="I3" s="25">
        <v>3.85E-2</v>
      </c>
      <c r="J3" s="25">
        <v>4.5499999999999999E-2</v>
      </c>
      <c r="K3" s="25">
        <v>4.7E-2</v>
      </c>
      <c r="L3" s="25">
        <v>4.8000000000000001E-2</v>
      </c>
      <c r="M3" s="25">
        <v>4.8500000000000001E-2</v>
      </c>
      <c r="N3" s="25">
        <v>0.03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9"/>
      <c r="AV3" s="259"/>
      <c r="AW3" s="259"/>
      <c r="AX3" s="259"/>
    </row>
    <row r="4" spans="1:56" x14ac:dyDescent="0.25">
      <c r="A4" s="179" t="s">
        <v>334</v>
      </c>
      <c r="B4" s="260" t="s">
        <v>556</v>
      </c>
      <c r="C4" s="260" t="s">
        <v>557</v>
      </c>
      <c r="D4" s="260" t="s">
        <v>558</v>
      </c>
      <c r="E4" s="260" t="s">
        <v>559</v>
      </c>
      <c r="F4" s="260" t="s">
        <v>560</v>
      </c>
      <c r="G4" s="260" t="s">
        <v>561</v>
      </c>
      <c r="H4" s="260" t="s">
        <v>562</v>
      </c>
      <c r="I4" s="260" t="s">
        <v>563</v>
      </c>
      <c r="J4" s="260" t="s">
        <v>564</v>
      </c>
      <c r="K4" s="260" t="s">
        <v>565</v>
      </c>
      <c r="L4" s="260" t="s">
        <v>566</v>
      </c>
      <c r="M4" s="260" t="s">
        <v>567</v>
      </c>
      <c r="N4" s="260" t="s">
        <v>568</v>
      </c>
      <c r="O4" s="262" t="s">
        <v>5</v>
      </c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</row>
    <row r="5" spans="1:56" x14ac:dyDescent="0.25">
      <c r="A5" s="267"/>
      <c r="B5" s="175"/>
      <c r="C5" s="175"/>
      <c r="D5" s="175"/>
      <c r="E5" s="175"/>
      <c r="F5" s="175"/>
      <c r="G5" s="175"/>
      <c r="H5" s="175"/>
      <c r="I5" s="223"/>
      <c r="J5" s="223"/>
      <c r="K5" s="223"/>
      <c r="L5" s="223"/>
      <c r="M5" s="223"/>
      <c r="N5" s="223"/>
      <c r="O5" s="223"/>
      <c r="P5" s="175"/>
    </row>
    <row r="6" spans="1:56" x14ac:dyDescent="0.25">
      <c r="A6" s="4" t="s">
        <v>461</v>
      </c>
      <c r="B6" s="269">
        <v>190000</v>
      </c>
      <c r="C6" s="269">
        <v>365000</v>
      </c>
      <c r="D6" s="269">
        <v>410000</v>
      </c>
      <c r="E6" s="269">
        <v>430000</v>
      </c>
      <c r="F6" s="269">
        <v>450000</v>
      </c>
      <c r="G6" s="269">
        <v>460000</v>
      </c>
      <c r="H6" s="269">
        <v>450000</v>
      </c>
      <c r="I6" s="223">
        <v>450000</v>
      </c>
      <c r="J6" s="223">
        <v>3660000</v>
      </c>
      <c r="K6" s="223">
        <v>3275000</v>
      </c>
      <c r="L6" s="223">
        <v>2580000</v>
      </c>
      <c r="M6" s="223">
        <v>5080000</v>
      </c>
      <c r="N6" s="223">
        <v>9200000</v>
      </c>
      <c r="O6" s="223">
        <f>SUM(B6:N6)</f>
        <v>27000000</v>
      </c>
      <c r="P6" s="175"/>
    </row>
    <row r="7" spans="1:56" x14ac:dyDescent="0.25">
      <c r="A7" s="4"/>
      <c r="B7" s="175"/>
      <c r="C7" s="269"/>
      <c r="D7" s="175"/>
      <c r="E7" s="269"/>
      <c r="F7" s="269"/>
      <c r="G7" s="175"/>
      <c r="H7" s="269"/>
      <c r="I7" s="223"/>
      <c r="J7" s="223"/>
      <c r="K7" s="223"/>
      <c r="L7" s="223"/>
      <c r="M7" s="223"/>
      <c r="N7" s="223"/>
      <c r="O7" s="223"/>
      <c r="P7" s="175"/>
    </row>
    <row r="8" spans="1:56" x14ac:dyDescent="0.25">
      <c r="A8" s="4" t="s">
        <v>78</v>
      </c>
      <c r="B8" s="175"/>
      <c r="C8" s="269"/>
      <c r="D8" s="175"/>
      <c r="E8" s="269"/>
      <c r="F8" s="269"/>
      <c r="G8" s="175"/>
      <c r="H8" s="269"/>
      <c r="I8" s="223"/>
      <c r="J8" s="223"/>
      <c r="K8" s="223"/>
      <c r="L8" s="223"/>
      <c r="M8" s="223"/>
      <c r="N8" s="223"/>
      <c r="O8" s="223"/>
      <c r="P8" s="175"/>
    </row>
    <row r="9" spans="1:56" x14ac:dyDescent="0.25">
      <c r="A9" s="5"/>
      <c r="B9" s="175"/>
      <c r="C9" s="269"/>
      <c r="D9" s="175"/>
      <c r="E9" s="269"/>
      <c r="F9" s="269"/>
      <c r="G9" s="175"/>
      <c r="H9" s="269"/>
      <c r="I9" s="223"/>
      <c r="J9" s="223"/>
      <c r="K9" s="223"/>
      <c r="L9" s="223"/>
      <c r="M9" s="223"/>
      <c r="N9" s="223"/>
      <c r="O9" s="223"/>
      <c r="P9" s="175"/>
    </row>
    <row r="10" spans="1:56" x14ac:dyDescent="0.25">
      <c r="A10" s="309">
        <v>38534</v>
      </c>
      <c r="B10" s="269">
        <v>0</v>
      </c>
      <c r="C10" s="269">
        <v>0</v>
      </c>
      <c r="D10" s="269">
        <v>0</v>
      </c>
      <c r="E10" s="269">
        <v>0</v>
      </c>
      <c r="F10" s="269">
        <v>0</v>
      </c>
      <c r="G10" s="269">
        <v>5000</v>
      </c>
      <c r="H10" s="269">
        <v>0</v>
      </c>
      <c r="I10" s="223">
        <v>0</v>
      </c>
      <c r="J10" s="223">
        <v>10000</v>
      </c>
      <c r="K10" s="223">
        <v>10000</v>
      </c>
      <c r="L10" s="223">
        <v>5000</v>
      </c>
      <c r="M10" s="223">
        <v>15000</v>
      </c>
      <c r="N10" s="223">
        <v>25000</v>
      </c>
      <c r="O10" s="223">
        <f t="shared" ref="O10:O73" si="0">SUM(B10:N10)</f>
        <v>70000</v>
      </c>
      <c r="P10" s="269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</row>
    <row r="11" spans="1:56" x14ac:dyDescent="0.25">
      <c r="A11" s="309">
        <v>38534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69">
        <v>0</v>
      </c>
      <c r="I11" s="223">
        <v>0</v>
      </c>
      <c r="J11" s="338"/>
      <c r="K11" s="338"/>
      <c r="L11" s="338"/>
      <c r="M11" s="338"/>
      <c r="N11" s="223">
        <v>-25000</v>
      </c>
      <c r="O11" s="223">
        <f t="shared" si="0"/>
        <v>-25000</v>
      </c>
      <c r="P11" s="269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</row>
    <row r="12" spans="1:56" x14ac:dyDescent="0.25">
      <c r="A12" s="309">
        <v>38596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5000</v>
      </c>
      <c r="H12" s="269">
        <v>0</v>
      </c>
      <c r="I12" s="223">
        <v>0</v>
      </c>
      <c r="J12" s="223">
        <v>10000</v>
      </c>
      <c r="K12" s="223">
        <v>10000</v>
      </c>
      <c r="L12" s="223">
        <v>10000</v>
      </c>
      <c r="M12" s="223">
        <v>15000</v>
      </c>
      <c r="N12" s="223">
        <v>0</v>
      </c>
      <c r="O12" s="223">
        <f t="shared" si="0"/>
        <v>50000</v>
      </c>
      <c r="P12" s="269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</row>
    <row r="13" spans="1:56" x14ac:dyDescent="0.25">
      <c r="A13" s="309">
        <v>38626</v>
      </c>
      <c r="B13" s="269">
        <v>0</v>
      </c>
      <c r="C13" s="269">
        <v>0</v>
      </c>
      <c r="D13" s="269">
        <v>0</v>
      </c>
      <c r="E13" s="269">
        <v>0</v>
      </c>
      <c r="F13" s="269">
        <v>0</v>
      </c>
      <c r="G13" s="269">
        <v>0</v>
      </c>
      <c r="H13" s="269">
        <v>0</v>
      </c>
      <c r="I13" s="223">
        <v>5000</v>
      </c>
      <c r="J13" s="223">
        <v>15000</v>
      </c>
      <c r="K13" s="223">
        <v>10000</v>
      </c>
      <c r="L13" s="223">
        <v>10000</v>
      </c>
      <c r="M13" s="223">
        <v>20000</v>
      </c>
      <c r="N13" s="223">
        <v>0</v>
      </c>
      <c r="O13" s="223">
        <f t="shared" si="0"/>
        <v>60000</v>
      </c>
      <c r="P13" s="269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</row>
    <row r="14" spans="1:56" x14ac:dyDescent="0.25">
      <c r="A14" s="309">
        <v>38718</v>
      </c>
      <c r="B14" s="269">
        <v>0</v>
      </c>
      <c r="C14" s="269">
        <v>0</v>
      </c>
      <c r="D14" s="269">
        <v>0</v>
      </c>
      <c r="E14" s="269">
        <v>0</v>
      </c>
      <c r="F14" s="269">
        <v>0</v>
      </c>
      <c r="G14" s="269">
        <v>0</v>
      </c>
      <c r="H14" s="269">
        <v>5000</v>
      </c>
      <c r="I14" s="223">
        <v>0</v>
      </c>
      <c r="J14" s="223">
        <v>10000</v>
      </c>
      <c r="K14" s="223">
        <v>10000</v>
      </c>
      <c r="L14" s="223">
        <v>10000</v>
      </c>
      <c r="M14" s="223">
        <v>15000</v>
      </c>
      <c r="N14" s="223">
        <v>0</v>
      </c>
      <c r="O14" s="223">
        <f t="shared" si="0"/>
        <v>50000</v>
      </c>
      <c r="P14" s="269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</row>
    <row r="15" spans="1:56" x14ac:dyDescent="0.25">
      <c r="A15" s="309">
        <v>38749</v>
      </c>
      <c r="B15" s="269">
        <v>5000</v>
      </c>
      <c r="C15" s="269">
        <v>10000</v>
      </c>
      <c r="D15" s="269">
        <v>10000</v>
      </c>
      <c r="E15" s="269">
        <v>10000</v>
      </c>
      <c r="F15" s="269">
        <v>15000</v>
      </c>
      <c r="G15" s="269">
        <v>15000</v>
      </c>
      <c r="H15" s="269">
        <v>10000</v>
      </c>
      <c r="I15" s="223">
        <v>10000</v>
      </c>
      <c r="J15" s="223">
        <v>95000</v>
      </c>
      <c r="K15" s="223">
        <v>85000</v>
      </c>
      <c r="L15" s="223">
        <v>65000</v>
      </c>
      <c r="M15" s="223">
        <v>130000</v>
      </c>
      <c r="N15" s="223">
        <v>240000</v>
      </c>
      <c r="O15" s="223">
        <f t="shared" si="0"/>
        <v>700000</v>
      </c>
      <c r="P15" s="269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</row>
    <row r="16" spans="1:56" x14ac:dyDescent="0.25">
      <c r="A16" s="309">
        <v>38777</v>
      </c>
      <c r="B16" s="269">
        <v>0</v>
      </c>
      <c r="C16" s="269">
        <v>0</v>
      </c>
      <c r="D16" s="269">
        <v>0</v>
      </c>
      <c r="E16" s="269">
        <v>0</v>
      </c>
      <c r="F16" s="269">
        <v>0</v>
      </c>
      <c r="G16" s="269">
        <v>0</v>
      </c>
      <c r="H16" s="269">
        <v>0</v>
      </c>
      <c r="I16" s="223">
        <v>0</v>
      </c>
      <c r="J16" s="223">
        <v>10000</v>
      </c>
      <c r="K16" s="223">
        <v>10000</v>
      </c>
      <c r="L16" s="223">
        <v>10000</v>
      </c>
      <c r="M16" s="223">
        <v>15000</v>
      </c>
      <c r="N16" s="223">
        <v>25000</v>
      </c>
      <c r="O16" s="223">
        <f t="shared" si="0"/>
        <v>70000</v>
      </c>
      <c r="P16" s="269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</row>
    <row r="17" spans="1:56" x14ac:dyDescent="0.25">
      <c r="A17" s="309">
        <v>38808</v>
      </c>
      <c r="B17" s="269">
        <v>0</v>
      </c>
      <c r="C17" s="269">
        <v>0</v>
      </c>
      <c r="D17" s="269">
        <v>0</v>
      </c>
      <c r="E17" s="269">
        <v>0</v>
      </c>
      <c r="F17" s="269">
        <v>0</v>
      </c>
      <c r="G17" s="269">
        <v>0</v>
      </c>
      <c r="H17" s="269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v>30000</v>
      </c>
      <c r="O17" s="223">
        <f t="shared" si="0"/>
        <v>30000</v>
      </c>
      <c r="P17" s="269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</row>
    <row r="18" spans="1:56" x14ac:dyDescent="0.25">
      <c r="A18" s="309">
        <v>38838</v>
      </c>
      <c r="B18" s="269">
        <v>0</v>
      </c>
      <c r="C18" s="269">
        <v>0</v>
      </c>
      <c r="D18" s="269">
        <v>0</v>
      </c>
      <c r="E18" s="269">
        <v>0</v>
      </c>
      <c r="F18" s="269">
        <v>0</v>
      </c>
      <c r="G18" s="269">
        <v>0</v>
      </c>
      <c r="H18" s="269">
        <v>0</v>
      </c>
      <c r="I18" s="223">
        <v>0</v>
      </c>
      <c r="J18" s="223">
        <v>15000</v>
      </c>
      <c r="K18" s="223">
        <v>10000</v>
      </c>
      <c r="L18" s="223">
        <v>10000</v>
      </c>
      <c r="M18" s="223">
        <v>20000</v>
      </c>
      <c r="N18" s="223">
        <v>40000</v>
      </c>
      <c r="O18" s="223">
        <f t="shared" si="0"/>
        <v>95000</v>
      </c>
      <c r="P18" s="269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</row>
    <row r="19" spans="1:56" x14ac:dyDescent="0.25">
      <c r="A19" s="309">
        <v>38869</v>
      </c>
      <c r="B19" s="269">
        <v>0</v>
      </c>
      <c r="C19" s="269">
        <v>0</v>
      </c>
      <c r="D19" s="269">
        <v>0</v>
      </c>
      <c r="E19" s="269">
        <v>0</v>
      </c>
      <c r="F19" s="269">
        <v>0</v>
      </c>
      <c r="G19" s="269">
        <v>0</v>
      </c>
      <c r="H19" s="269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v>135000</v>
      </c>
      <c r="O19" s="223">
        <f t="shared" si="0"/>
        <v>135000</v>
      </c>
      <c r="P19" s="269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</row>
    <row r="20" spans="1:56" x14ac:dyDescent="0.25">
      <c r="A20" s="309">
        <v>38899</v>
      </c>
      <c r="B20" s="269">
        <v>0</v>
      </c>
      <c r="C20" s="269">
        <v>0</v>
      </c>
      <c r="D20" s="269">
        <v>0</v>
      </c>
      <c r="E20" s="269">
        <v>0</v>
      </c>
      <c r="F20" s="269">
        <v>0</v>
      </c>
      <c r="G20" s="269">
        <v>0</v>
      </c>
      <c r="H20" s="269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v>105000</v>
      </c>
      <c r="O20" s="223">
        <f t="shared" si="0"/>
        <v>105000</v>
      </c>
      <c r="P20" s="269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</row>
    <row r="21" spans="1:56" x14ac:dyDescent="0.25">
      <c r="A21" s="309">
        <v>38930</v>
      </c>
      <c r="B21" s="269">
        <v>0</v>
      </c>
      <c r="C21" s="269">
        <v>0</v>
      </c>
      <c r="D21" s="269">
        <v>0</v>
      </c>
      <c r="E21" s="269">
        <v>0</v>
      </c>
      <c r="F21" s="269">
        <v>0</v>
      </c>
      <c r="G21" s="269">
        <v>0</v>
      </c>
      <c r="H21" s="269">
        <v>5000</v>
      </c>
      <c r="I21" s="223">
        <v>5000</v>
      </c>
      <c r="J21" s="223">
        <v>60000</v>
      </c>
      <c r="K21" s="223">
        <v>55000</v>
      </c>
      <c r="L21" s="223">
        <v>40000</v>
      </c>
      <c r="M21" s="223">
        <v>80000</v>
      </c>
      <c r="N21" s="223">
        <v>40000</v>
      </c>
      <c r="O21" s="223">
        <f t="shared" si="0"/>
        <v>285000</v>
      </c>
      <c r="P21" s="175"/>
    </row>
    <row r="22" spans="1:56" x14ac:dyDescent="0.25">
      <c r="A22" s="309">
        <v>38961</v>
      </c>
      <c r="B22" s="269">
        <v>0</v>
      </c>
      <c r="C22" s="269">
        <v>0</v>
      </c>
      <c r="D22" s="269">
        <v>0</v>
      </c>
      <c r="E22" s="269">
        <v>0</v>
      </c>
      <c r="F22" s="269">
        <v>5000</v>
      </c>
      <c r="G22" s="269">
        <v>5000</v>
      </c>
      <c r="H22" s="269">
        <v>5000</v>
      </c>
      <c r="I22" s="223">
        <v>5000</v>
      </c>
      <c r="J22" s="223">
        <v>25000</v>
      </c>
      <c r="K22" s="223">
        <v>25000</v>
      </c>
      <c r="L22" s="223">
        <v>20000</v>
      </c>
      <c r="M22" s="223">
        <v>40000</v>
      </c>
      <c r="N22" s="223">
        <v>35000</v>
      </c>
      <c r="O22" s="223">
        <f t="shared" si="0"/>
        <v>165000</v>
      </c>
      <c r="P22" s="175"/>
    </row>
    <row r="23" spans="1:56" x14ac:dyDescent="0.25">
      <c r="A23" s="309">
        <v>38991</v>
      </c>
      <c r="B23" s="269">
        <v>0</v>
      </c>
      <c r="C23" s="269">
        <v>5000</v>
      </c>
      <c r="D23" s="269">
        <v>5000</v>
      </c>
      <c r="E23" s="269">
        <v>5000</v>
      </c>
      <c r="F23" s="269">
        <v>5000</v>
      </c>
      <c r="G23" s="269">
        <v>5000</v>
      </c>
      <c r="H23" s="269">
        <v>5000</v>
      </c>
      <c r="I23" s="223">
        <v>5000</v>
      </c>
      <c r="J23" s="223">
        <v>40000</v>
      </c>
      <c r="K23" s="223">
        <v>35000</v>
      </c>
      <c r="L23" s="223">
        <v>30000</v>
      </c>
      <c r="M23" s="223">
        <v>60000</v>
      </c>
      <c r="N23" s="223">
        <v>35000</v>
      </c>
      <c r="O23" s="223">
        <f t="shared" si="0"/>
        <v>235000</v>
      </c>
      <c r="P23" s="175"/>
    </row>
    <row r="24" spans="1:56" x14ac:dyDescent="0.25">
      <c r="A24" s="309">
        <v>39022</v>
      </c>
      <c r="B24" s="269">
        <v>0</v>
      </c>
      <c r="C24" s="269">
        <v>0</v>
      </c>
      <c r="D24" s="269">
        <v>0</v>
      </c>
      <c r="E24" s="269">
        <v>5000</v>
      </c>
      <c r="F24" s="269">
        <v>5000</v>
      </c>
      <c r="G24" s="269">
        <v>5000</v>
      </c>
      <c r="H24" s="269">
        <v>5000</v>
      </c>
      <c r="I24" s="223">
        <v>5000</v>
      </c>
      <c r="J24" s="223">
        <v>30000</v>
      </c>
      <c r="K24" s="223">
        <v>25000</v>
      </c>
      <c r="L24" s="223">
        <v>20000</v>
      </c>
      <c r="M24" s="223">
        <v>40000</v>
      </c>
      <c r="N24" s="223">
        <v>40000</v>
      </c>
      <c r="O24" s="223">
        <f t="shared" si="0"/>
        <v>180000</v>
      </c>
      <c r="P24" s="175"/>
    </row>
    <row r="25" spans="1:56" x14ac:dyDescent="0.25">
      <c r="A25" s="309">
        <v>39052</v>
      </c>
      <c r="B25" s="269">
        <v>185000</v>
      </c>
      <c r="C25" s="269">
        <v>0</v>
      </c>
      <c r="D25" s="269">
        <v>0</v>
      </c>
      <c r="E25" s="269">
        <v>0</v>
      </c>
      <c r="F25" s="269">
        <v>0</v>
      </c>
      <c r="G25" s="269">
        <v>0</v>
      </c>
      <c r="H25" s="269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v>240000</v>
      </c>
      <c r="O25" s="223">
        <f t="shared" si="0"/>
        <v>425000</v>
      </c>
      <c r="P25" s="175"/>
    </row>
    <row r="26" spans="1:56" x14ac:dyDescent="0.25">
      <c r="A26" s="309">
        <v>39083</v>
      </c>
      <c r="B26" s="269">
        <v>0</v>
      </c>
      <c r="C26" s="269">
        <v>0</v>
      </c>
      <c r="D26" s="269">
        <v>0</v>
      </c>
      <c r="E26" s="269">
        <v>0</v>
      </c>
      <c r="F26" s="269">
        <v>5000</v>
      </c>
      <c r="G26" s="269">
        <v>5000</v>
      </c>
      <c r="H26" s="269">
        <v>0</v>
      </c>
      <c r="I26" s="223">
        <v>0</v>
      </c>
      <c r="J26" s="223">
        <v>20000</v>
      </c>
      <c r="K26" s="223">
        <v>15000</v>
      </c>
      <c r="L26" s="223">
        <v>15000</v>
      </c>
      <c r="M26" s="223">
        <v>25000</v>
      </c>
      <c r="N26" s="223">
        <v>105000</v>
      </c>
      <c r="O26" s="223">
        <f t="shared" si="0"/>
        <v>190000</v>
      </c>
      <c r="P26" s="175"/>
    </row>
    <row r="27" spans="1:56" x14ac:dyDescent="0.25">
      <c r="A27" s="309">
        <v>39114</v>
      </c>
      <c r="B27" s="269">
        <v>0</v>
      </c>
      <c r="C27" s="269">
        <v>0</v>
      </c>
      <c r="D27" s="269">
        <v>0</v>
      </c>
      <c r="E27" s="269">
        <v>0</v>
      </c>
      <c r="F27" s="269">
        <v>0</v>
      </c>
      <c r="G27" s="269">
        <v>0</v>
      </c>
      <c r="H27" s="269">
        <v>0</v>
      </c>
      <c r="I27" s="223">
        <v>5000</v>
      </c>
      <c r="J27" s="223">
        <v>15000</v>
      </c>
      <c r="K27" s="223">
        <v>10000</v>
      </c>
      <c r="L27" s="223">
        <v>10000</v>
      </c>
      <c r="M27" s="223">
        <v>20000</v>
      </c>
      <c r="N27" s="223">
        <v>50000</v>
      </c>
      <c r="O27" s="223">
        <f>SUM(B27:N27)</f>
        <v>110000</v>
      </c>
      <c r="P27" s="175"/>
    </row>
    <row r="28" spans="1:56" x14ac:dyDescent="0.25">
      <c r="A28" s="309">
        <v>39173</v>
      </c>
      <c r="B28" s="269">
        <v>0</v>
      </c>
      <c r="C28" s="269">
        <v>0</v>
      </c>
      <c r="D28" s="269">
        <v>0</v>
      </c>
      <c r="E28" s="269">
        <v>0</v>
      </c>
      <c r="F28" s="269">
        <v>0</v>
      </c>
      <c r="G28" s="269">
        <v>0</v>
      </c>
      <c r="H28" s="269">
        <v>0</v>
      </c>
      <c r="I28" s="223">
        <v>0</v>
      </c>
      <c r="J28" s="223">
        <v>5000</v>
      </c>
      <c r="K28" s="223">
        <v>5000</v>
      </c>
      <c r="L28" s="223">
        <v>5000</v>
      </c>
      <c r="M28" s="223">
        <v>5000</v>
      </c>
      <c r="N28" s="223">
        <v>55000</v>
      </c>
      <c r="O28" s="223">
        <f>SUM(B28:N28)</f>
        <v>75000</v>
      </c>
      <c r="P28" s="175"/>
    </row>
    <row r="29" spans="1:56" x14ac:dyDescent="0.25">
      <c r="A29" s="309">
        <v>39234</v>
      </c>
      <c r="B29" s="269">
        <v>0</v>
      </c>
      <c r="C29" s="269">
        <v>0</v>
      </c>
      <c r="D29" s="269">
        <v>0</v>
      </c>
      <c r="E29" s="269">
        <v>0</v>
      </c>
      <c r="F29" s="269">
        <v>0</v>
      </c>
      <c r="G29" s="269">
        <v>0</v>
      </c>
      <c r="H29" s="269">
        <v>0</v>
      </c>
      <c r="I29" s="223">
        <v>0</v>
      </c>
      <c r="J29" s="223">
        <v>0</v>
      </c>
      <c r="K29" s="223">
        <v>0</v>
      </c>
      <c r="L29" s="223">
        <v>0</v>
      </c>
      <c r="M29" s="223">
        <v>0</v>
      </c>
      <c r="N29" s="223">
        <v>215000</v>
      </c>
      <c r="O29" s="223">
        <f>SUM(B29:N29)</f>
        <v>215000</v>
      </c>
      <c r="P29" s="175"/>
    </row>
    <row r="30" spans="1:56" x14ac:dyDescent="0.25">
      <c r="A30" s="309">
        <v>39264</v>
      </c>
      <c r="B30" s="269">
        <v>0</v>
      </c>
      <c r="C30" s="269">
        <v>0</v>
      </c>
      <c r="D30" s="269">
        <v>0</v>
      </c>
      <c r="E30" s="269">
        <v>0</v>
      </c>
      <c r="F30" s="269">
        <v>0</v>
      </c>
      <c r="G30" s="269">
        <v>5000</v>
      </c>
      <c r="H30" s="269">
        <v>5000</v>
      </c>
      <c r="I30" s="223">
        <v>0</v>
      </c>
      <c r="J30" s="223">
        <v>20000</v>
      </c>
      <c r="K30" s="223">
        <v>20000</v>
      </c>
      <c r="L30" s="223">
        <v>15000</v>
      </c>
      <c r="M30" s="223">
        <v>30000</v>
      </c>
      <c r="N30" s="223">
        <v>65000</v>
      </c>
      <c r="O30" s="223">
        <f>SUM(B30:N30)</f>
        <v>160000</v>
      </c>
      <c r="P30" s="175"/>
    </row>
    <row r="31" spans="1:56" x14ac:dyDescent="0.25">
      <c r="A31" s="309">
        <v>39295</v>
      </c>
      <c r="B31" s="269">
        <v>0</v>
      </c>
      <c r="C31" s="269">
        <v>0</v>
      </c>
      <c r="D31" s="269">
        <v>0</v>
      </c>
      <c r="E31" s="269">
        <v>0</v>
      </c>
      <c r="F31" s="269">
        <v>5000</v>
      </c>
      <c r="G31" s="269">
        <v>5000</v>
      </c>
      <c r="H31" s="269">
        <v>5000</v>
      </c>
      <c r="I31" s="223">
        <v>5000</v>
      </c>
      <c r="J31" s="223">
        <v>25000</v>
      </c>
      <c r="K31" s="223">
        <v>20000</v>
      </c>
      <c r="L31" s="223">
        <v>15000</v>
      </c>
      <c r="M31" s="223">
        <v>35000</v>
      </c>
      <c r="N31" s="223">
        <v>65000</v>
      </c>
      <c r="O31" s="223">
        <f>SUM(B31:N31)</f>
        <v>180000</v>
      </c>
      <c r="P31" s="175"/>
    </row>
    <row r="32" spans="1:56" x14ac:dyDescent="0.25">
      <c r="A32" s="309">
        <v>39326</v>
      </c>
      <c r="B32" s="269">
        <v>0</v>
      </c>
      <c r="C32" s="269">
        <v>5000</v>
      </c>
      <c r="D32" s="269">
        <v>5000</v>
      </c>
      <c r="E32" s="269">
        <v>5000</v>
      </c>
      <c r="F32" s="269">
        <v>5000</v>
      </c>
      <c r="G32" s="269">
        <v>5000</v>
      </c>
      <c r="H32" s="269">
        <v>5000</v>
      </c>
      <c r="I32" s="223">
        <v>5000</v>
      </c>
      <c r="J32" s="223">
        <v>40000</v>
      </c>
      <c r="K32" s="223">
        <v>40000</v>
      </c>
      <c r="L32" s="223">
        <v>30000</v>
      </c>
      <c r="M32" s="223">
        <v>60000</v>
      </c>
      <c r="N32" s="223">
        <v>75000</v>
      </c>
      <c r="O32" s="223">
        <f t="shared" si="0"/>
        <v>280000</v>
      </c>
      <c r="P32" s="175"/>
    </row>
    <row r="33" spans="1:16" x14ac:dyDescent="0.25">
      <c r="A33" s="309">
        <v>39356</v>
      </c>
      <c r="B33" s="269">
        <v>0</v>
      </c>
      <c r="C33" s="269">
        <v>0</v>
      </c>
      <c r="D33" s="269">
        <v>0</v>
      </c>
      <c r="E33" s="269">
        <v>0</v>
      </c>
      <c r="F33" s="269">
        <v>0</v>
      </c>
      <c r="G33" s="269">
        <v>0</v>
      </c>
      <c r="H33" s="269">
        <v>0</v>
      </c>
      <c r="I33" s="223">
        <v>0</v>
      </c>
      <c r="J33" s="223">
        <v>5000</v>
      </c>
      <c r="K33" s="223">
        <v>5000</v>
      </c>
      <c r="L33" s="223">
        <v>0</v>
      </c>
      <c r="M33" s="223">
        <v>5000</v>
      </c>
      <c r="N33" s="223">
        <v>65000</v>
      </c>
      <c r="O33" s="223">
        <f t="shared" si="0"/>
        <v>80000</v>
      </c>
      <c r="P33" s="175"/>
    </row>
    <row r="34" spans="1:16" x14ac:dyDescent="0.25">
      <c r="A34" s="309">
        <v>39387</v>
      </c>
      <c r="B34" s="269">
        <v>0</v>
      </c>
      <c r="C34" s="269">
        <v>0</v>
      </c>
      <c r="D34" s="269">
        <v>0</v>
      </c>
      <c r="E34" s="269">
        <v>0</v>
      </c>
      <c r="F34" s="269">
        <v>0</v>
      </c>
      <c r="G34" s="269">
        <v>0</v>
      </c>
      <c r="H34" s="269">
        <v>0</v>
      </c>
      <c r="I34" s="223">
        <v>0</v>
      </c>
      <c r="J34" s="223">
        <v>5000</v>
      </c>
      <c r="K34" s="223">
        <v>5000</v>
      </c>
      <c r="L34" s="223">
        <v>5000</v>
      </c>
      <c r="M34" s="223">
        <v>5000</v>
      </c>
      <c r="N34" s="223">
        <v>80000</v>
      </c>
      <c r="O34" s="223">
        <f t="shared" si="0"/>
        <v>100000</v>
      </c>
      <c r="P34" s="175"/>
    </row>
    <row r="35" spans="1:16" x14ac:dyDescent="0.25">
      <c r="A35" s="309">
        <v>39417</v>
      </c>
      <c r="B35" s="269">
        <v>0</v>
      </c>
      <c r="C35" s="269">
        <v>345000</v>
      </c>
      <c r="D35" s="269">
        <v>5000</v>
      </c>
      <c r="E35" s="269">
        <v>10000</v>
      </c>
      <c r="F35" s="269">
        <v>10000</v>
      </c>
      <c r="G35" s="269">
        <v>5000</v>
      </c>
      <c r="H35" s="269">
        <v>5000</v>
      </c>
      <c r="I35" s="223">
        <v>5000</v>
      </c>
      <c r="J35" s="223">
        <v>55000</v>
      </c>
      <c r="K35" s="223">
        <v>50000</v>
      </c>
      <c r="L35" s="223">
        <v>40000</v>
      </c>
      <c r="M35" s="223">
        <v>80000</v>
      </c>
      <c r="N35" s="223">
        <v>125000</v>
      </c>
      <c r="O35" s="223">
        <f t="shared" si="0"/>
        <v>735000</v>
      </c>
      <c r="P35" s="175"/>
    </row>
    <row r="36" spans="1:16" x14ac:dyDescent="0.25">
      <c r="A36" s="309">
        <v>39448</v>
      </c>
      <c r="B36" s="269">
        <v>0</v>
      </c>
      <c r="C36" s="269">
        <v>0</v>
      </c>
      <c r="D36" s="269">
        <v>0</v>
      </c>
      <c r="E36" s="269">
        <v>0</v>
      </c>
      <c r="F36" s="269">
        <v>0</v>
      </c>
      <c r="G36" s="269">
        <v>0</v>
      </c>
      <c r="H36" s="269">
        <v>0</v>
      </c>
      <c r="I36" s="223">
        <v>0</v>
      </c>
      <c r="J36" s="223">
        <v>0</v>
      </c>
      <c r="K36" s="223">
        <v>0</v>
      </c>
      <c r="L36" s="223">
        <v>0</v>
      </c>
      <c r="M36" s="223">
        <v>0</v>
      </c>
      <c r="N36" s="223">
        <v>40000</v>
      </c>
      <c r="O36" s="223">
        <f t="shared" si="0"/>
        <v>40000</v>
      </c>
      <c r="P36" s="175"/>
    </row>
    <row r="37" spans="1:16" x14ac:dyDescent="0.25">
      <c r="A37" s="309">
        <v>39479</v>
      </c>
      <c r="B37" s="269">
        <v>0</v>
      </c>
      <c r="C37" s="269">
        <v>0</v>
      </c>
      <c r="D37" s="269">
        <v>0</v>
      </c>
      <c r="E37" s="269">
        <v>0</v>
      </c>
      <c r="F37" s="269">
        <v>0</v>
      </c>
      <c r="G37" s="269">
        <v>0</v>
      </c>
      <c r="H37" s="269">
        <v>0</v>
      </c>
      <c r="I37" s="223">
        <v>0</v>
      </c>
      <c r="J37" s="223">
        <v>0</v>
      </c>
      <c r="K37" s="223">
        <v>0</v>
      </c>
      <c r="L37" s="223">
        <v>0</v>
      </c>
      <c r="M37" s="223">
        <v>0</v>
      </c>
      <c r="N37" s="223">
        <v>0</v>
      </c>
      <c r="O37" s="223">
        <f t="shared" si="0"/>
        <v>0</v>
      </c>
      <c r="P37" s="175"/>
    </row>
    <row r="38" spans="1:16" x14ac:dyDescent="0.25">
      <c r="A38" s="309">
        <v>39508</v>
      </c>
      <c r="B38" s="269">
        <v>0</v>
      </c>
      <c r="C38" s="269">
        <v>0</v>
      </c>
      <c r="D38" s="269">
        <v>0</v>
      </c>
      <c r="E38" s="269">
        <v>0</v>
      </c>
      <c r="F38" s="269">
        <v>0</v>
      </c>
      <c r="G38" s="269">
        <v>0</v>
      </c>
      <c r="H38" s="269">
        <v>0</v>
      </c>
      <c r="I38" s="223">
        <v>0</v>
      </c>
      <c r="J38" s="223">
        <v>0</v>
      </c>
      <c r="K38" s="223">
        <v>0</v>
      </c>
      <c r="L38" s="223">
        <v>0</v>
      </c>
      <c r="M38" s="223">
        <v>0</v>
      </c>
      <c r="N38" s="223">
        <v>190000</v>
      </c>
      <c r="O38" s="223">
        <f t="shared" si="0"/>
        <v>190000</v>
      </c>
      <c r="P38" s="175"/>
    </row>
    <row r="39" spans="1:16" x14ac:dyDescent="0.25">
      <c r="A39" s="309">
        <v>39539</v>
      </c>
      <c r="B39" s="175">
        <v>0</v>
      </c>
      <c r="C39" s="269">
        <v>0</v>
      </c>
      <c r="D39" s="175">
        <v>5000</v>
      </c>
      <c r="E39" s="269">
        <v>5000</v>
      </c>
      <c r="F39" s="269">
        <v>5000</v>
      </c>
      <c r="G39" s="175">
        <v>10000</v>
      </c>
      <c r="H39" s="269">
        <v>10000</v>
      </c>
      <c r="I39" s="223">
        <v>10000</v>
      </c>
      <c r="J39" s="223">
        <v>60000</v>
      </c>
      <c r="K39" s="223">
        <v>55000</v>
      </c>
      <c r="L39" s="223">
        <v>40000</v>
      </c>
      <c r="M39" s="223">
        <v>80000</v>
      </c>
      <c r="N39" s="223">
        <v>100000</v>
      </c>
      <c r="O39" s="223">
        <f t="shared" si="0"/>
        <v>380000</v>
      </c>
      <c r="P39" s="175"/>
    </row>
    <row r="40" spans="1:16" x14ac:dyDescent="0.25">
      <c r="A40" s="309">
        <v>39569</v>
      </c>
      <c r="B40" s="269">
        <v>0</v>
      </c>
      <c r="C40" s="269">
        <v>0</v>
      </c>
      <c r="D40" s="175">
        <v>0</v>
      </c>
      <c r="E40" s="269">
        <v>0</v>
      </c>
      <c r="F40" s="269">
        <v>0</v>
      </c>
      <c r="G40" s="175">
        <v>0</v>
      </c>
      <c r="H40" s="269">
        <v>0</v>
      </c>
      <c r="I40" s="223">
        <v>0</v>
      </c>
      <c r="J40" s="223">
        <v>0</v>
      </c>
      <c r="K40" s="223">
        <v>0</v>
      </c>
      <c r="L40" s="223">
        <v>0</v>
      </c>
      <c r="M40" s="223">
        <v>0</v>
      </c>
      <c r="N40" s="223">
        <v>0</v>
      </c>
      <c r="O40" s="223">
        <f t="shared" si="0"/>
        <v>0</v>
      </c>
      <c r="P40" s="175"/>
    </row>
    <row r="41" spans="1:16" x14ac:dyDescent="0.25">
      <c r="A41" s="309">
        <v>39600</v>
      </c>
      <c r="B41" s="175">
        <v>0</v>
      </c>
      <c r="C41" s="269">
        <v>0</v>
      </c>
      <c r="D41" s="175">
        <v>0</v>
      </c>
      <c r="E41" s="269">
        <v>0</v>
      </c>
      <c r="F41" s="175">
        <v>0</v>
      </c>
      <c r="G41" s="269">
        <v>0</v>
      </c>
      <c r="H41" s="175">
        <v>0</v>
      </c>
      <c r="I41" s="223">
        <v>0</v>
      </c>
      <c r="J41" s="223">
        <v>0</v>
      </c>
      <c r="K41" s="223">
        <v>0</v>
      </c>
      <c r="L41" s="223">
        <v>0</v>
      </c>
      <c r="M41" s="223">
        <v>0</v>
      </c>
      <c r="N41" s="223">
        <v>160000</v>
      </c>
      <c r="O41" s="223">
        <f t="shared" si="0"/>
        <v>160000</v>
      </c>
      <c r="P41" s="175"/>
    </row>
    <row r="42" spans="1:16" x14ac:dyDescent="0.25">
      <c r="A42" s="309">
        <v>39630</v>
      </c>
      <c r="B42" s="175">
        <v>0</v>
      </c>
      <c r="C42" s="269">
        <v>0</v>
      </c>
      <c r="D42" s="175">
        <v>5000</v>
      </c>
      <c r="E42" s="269">
        <v>5000</v>
      </c>
      <c r="F42" s="175">
        <v>5000</v>
      </c>
      <c r="G42" s="269">
        <v>5000</v>
      </c>
      <c r="H42" s="175">
        <v>5000</v>
      </c>
      <c r="I42" s="223">
        <v>5000</v>
      </c>
      <c r="J42" s="223">
        <v>40000</v>
      </c>
      <c r="K42" s="223">
        <v>40000</v>
      </c>
      <c r="L42" s="223">
        <v>30000</v>
      </c>
      <c r="M42" s="223">
        <v>60000</v>
      </c>
      <c r="N42" s="223">
        <v>135000</v>
      </c>
      <c r="O42" s="223">
        <f t="shared" si="0"/>
        <v>335000</v>
      </c>
      <c r="P42" s="175"/>
    </row>
    <row r="43" spans="1:16" x14ac:dyDescent="0.25">
      <c r="A43" s="309">
        <v>39661</v>
      </c>
      <c r="B43" s="175">
        <v>0</v>
      </c>
      <c r="C43" s="269">
        <v>0</v>
      </c>
      <c r="D43" s="175">
        <v>0</v>
      </c>
      <c r="E43" s="269">
        <v>5000</v>
      </c>
      <c r="F43" s="269">
        <v>5000</v>
      </c>
      <c r="G43" s="175">
        <v>0</v>
      </c>
      <c r="H43" s="269">
        <v>0</v>
      </c>
      <c r="I43" s="223">
        <v>5000</v>
      </c>
      <c r="J43" s="223">
        <v>25000</v>
      </c>
      <c r="K43" s="223">
        <v>20000</v>
      </c>
      <c r="L43" s="223">
        <v>15000</v>
      </c>
      <c r="M43" s="223">
        <v>35000</v>
      </c>
      <c r="N43" s="223">
        <v>90000</v>
      </c>
      <c r="O43" s="223">
        <f t="shared" si="0"/>
        <v>200000</v>
      </c>
      <c r="P43" s="175"/>
    </row>
    <row r="44" spans="1:16" x14ac:dyDescent="0.25">
      <c r="A44" s="309">
        <v>39692</v>
      </c>
      <c r="B44" s="175">
        <v>0</v>
      </c>
      <c r="C44" s="269">
        <v>0</v>
      </c>
      <c r="D44" s="175">
        <v>0</v>
      </c>
      <c r="E44" s="269">
        <v>0</v>
      </c>
      <c r="F44" s="269">
        <v>0</v>
      </c>
      <c r="G44" s="175">
        <v>0</v>
      </c>
      <c r="H44" s="269">
        <v>0</v>
      </c>
      <c r="I44" s="223">
        <v>0</v>
      </c>
      <c r="J44" s="223">
        <v>0</v>
      </c>
      <c r="K44" s="223">
        <v>0</v>
      </c>
      <c r="L44" s="223">
        <v>0</v>
      </c>
      <c r="M44" s="223">
        <v>5000</v>
      </c>
      <c r="N44" s="223">
        <v>90000</v>
      </c>
      <c r="O44" s="223">
        <f t="shared" si="0"/>
        <v>95000</v>
      </c>
      <c r="P44" s="175"/>
    </row>
    <row r="45" spans="1:16" x14ac:dyDescent="0.25">
      <c r="A45" s="309">
        <v>39722</v>
      </c>
      <c r="B45" s="175">
        <v>0</v>
      </c>
      <c r="C45" s="269">
        <v>0</v>
      </c>
      <c r="D45" s="175">
        <v>0</v>
      </c>
      <c r="E45" s="175">
        <v>0</v>
      </c>
      <c r="F45" s="269">
        <v>5000</v>
      </c>
      <c r="G45" s="175">
        <v>5000</v>
      </c>
      <c r="H45" s="269">
        <v>5000</v>
      </c>
      <c r="I45" s="223">
        <v>0</v>
      </c>
      <c r="J45" s="223">
        <v>25000</v>
      </c>
      <c r="K45" s="223">
        <v>20000</v>
      </c>
      <c r="L45" s="223">
        <v>15000</v>
      </c>
      <c r="M45" s="223">
        <v>35000</v>
      </c>
      <c r="N45" s="223">
        <v>85000</v>
      </c>
      <c r="O45" s="223">
        <f t="shared" si="0"/>
        <v>195000</v>
      </c>
      <c r="P45" s="175"/>
    </row>
    <row r="46" spans="1:16" x14ac:dyDescent="0.25">
      <c r="A46" s="309">
        <v>39753</v>
      </c>
      <c r="B46" s="175"/>
      <c r="C46" s="269"/>
      <c r="D46" s="175">
        <v>0</v>
      </c>
      <c r="E46" s="269">
        <v>0</v>
      </c>
      <c r="F46" s="269">
        <v>0</v>
      </c>
      <c r="G46" s="175">
        <v>0</v>
      </c>
      <c r="H46" s="269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23">
        <v>0</v>
      </c>
      <c r="O46" s="223">
        <f t="shared" si="0"/>
        <v>0</v>
      </c>
      <c r="P46" s="175"/>
    </row>
    <row r="47" spans="1:16" x14ac:dyDescent="0.25">
      <c r="A47" s="309">
        <v>39783</v>
      </c>
      <c r="B47" s="175"/>
      <c r="C47" s="269"/>
      <c r="D47" s="175">
        <v>375000</v>
      </c>
      <c r="E47" s="269">
        <v>0</v>
      </c>
      <c r="F47" s="269">
        <v>0</v>
      </c>
      <c r="G47" s="175">
        <v>0</v>
      </c>
      <c r="H47" s="269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23">
        <v>175000</v>
      </c>
      <c r="O47" s="223">
        <f t="shared" si="0"/>
        <v>550000</v>
      </c>
      <c r="P47" s="175"/>
    </row>
    <row r="48" spans="1:16" x14ac:dyDescent="0.25">
      <c r="A48" s="309">
        <v>39814</v>
      </c>
      <c r="B48" s="175"/>
      <c r="C48" s="269"/>
      <c r="D48" s="175">
        <v>0</v>
      </c>
      <c r="E48" s="269">
        <v>0</v>
      </c>
      <c r="F48" s="269">
        <v>0</v>
      </c>
      <c r="G48" s="175">
        <v>0</v>
      </c>
      <c r="H48" s="269">
        <v>0</v>
      </c>
      <c r="I48" s="223">
        <v>0</v>
      </c>
      <c r="J48" s="223">
        <v>10000</v>
      </c>
      <c r="K48" s="223">
        <v>5000</v>
      </c>
      <c r="L48" s="223">
        <v>5000</v>
      </c>
      <c r="M48" s="223">
        <v>10000</v>
      </c>
      <c r="N48" s="223">
        <v>130000</v>
      </c>
      <c r="O48" s="223">
        <f t="shared" si="0"/>
        <v>160000</v>
      </c>
      <c r="P48" s="175"/>
    </row>
    <row r="49" spans="1:16" x14ac:dyDescent="0.25">
      <c r="A49" s="309">
        <v>39845</v>
      </c>
      <c r="B49" s="175"/>
      <c r="C49" s="269"/>
      <c r="D49" s="175">
        <v>0</v>
      </c>
      <c r="E49" s="269">
        <v>0</v>
      </c>
      <c r="F49" s="175">
        <v>0</v>
      </c>
      <c r="G49" s="269">
        <v>0</v>
      </c>
      <c r="H49" s="175">
        <v>0</v>
      </c>
      <c r="I49" s="223">
        <v>0</v>
      </c>
      <c r="J49" s="223">
        <v>0</v>
      </c>
      <c r="K49" s="223">
        <v>0</v>
      </c>
      <c r="L49" s="223">
        <v>0</v>
      </c>
      <c r="M49" s="223">
        <v>0</v>
      </c>
      <c r="N49" s="223">
        <v>0</v>
      </c>
      <c r="O49" s="223">
        <f t="shared" si="0"/>
        <v>0</v>
      </c>
      <c r="P49" s="175"/>
    </row>
    <row r="50" spans="1:16" x14ac:dyDescent="0.25">
      <c r="A50" s="309">
        <v>39873</v>
      </c>
      <c r="B50" s="175"/>
      <c r="C50" s="269"/>
      <c r="D50" s="175">
        <v>0</v>
      </c>
      <c r="E50" s="269">
        <v>0</v>
      </c>
      <c r="F50" s="175">
        <v>0</v>
      </c>
      <c r="G50" s="269">
        <v>0</v>
      </c>
      <c r="H50" s="175">
        <v>0</v>
      </c>
      <c r="I50" s="223">
        <v>0</v>
      </c>
      <c r="J50" s="223">
        <v>0</v>
      </c>
      <c r="K50" s="223">
        <v>0</v>
      </c>
      <c r="L50" s="223">
        <v>0</v>
      </c>
      <c r="M50" s="223">
        <v>0</v>
      </c>
      <c r="N50" s="223">
        <v>100000</v>
      </c>
      <c r="O50" s="223">
        <f t="shared" si="0"/>
        <v>100000</v>
      </c>
      <c r="P50" s="175"/>
    </row>
    <row r="51" spans="1:16" x14ac:dyDescent="0.25">
      <c r="A51" s="309">
        <v>39904</v>
      </c>
      <c r="B51" s="175"/>
      <c r="C51" s="269"/>
      <c r="D51" s="175">
        <v>0</v>
      </c>
      <c r="E51" s="269">
        <v>0</v>
      </c>
      <c r="F51" s="175">
        <v>0</v>
      </c>
      <c r="G51" s="269">
        <v>0</v>
      </c>
      <c r="H51" s="175">
        <v>0</v>
      </c>
      <c r="I51" s="223">
        <v>0</v>
      </c>
      <c r="J51" s="223">
        <v>0</v>
      </c>
      <c r="K51" s="223">
        <v>0</v>
      </c>
      <c r="L51" s="223">
        <v>0</v>
      </c>
      <c r="M51" s="223">
        <v>0</v>
      </c>
      <c r="N51" s="223">
        <v>135000</v>
      </c>
      <c r="O51" s="223">
        <f t="shared" si="0"/>
        <v>135000</v>
      </c>
      <c r="P51" s="175"/>
    </row>
    <row r="52" spans="1:16" x14ac:dyDescent="0.25">
      <c r="A52" s="309">
        <v>39934</v>
      </c>
      <c r="B52" s="175"/>
      <c r="C52" s="269"/>
      <c r="D52" s="269">
        <v>0</v>
      </c>
      <c r="E52" s="269">
        <v>0</v>
      </c>
      <c r="F52" s="269">
        <v>0</v>
      </c>
      <c r="G52" s="269">
        <v>0</v>
      </c>
      <c r="H52" s="269">
        <v>0</v>
      </c>
      <c r="I52" s="223">
        <v>0</v>
      </c>
      <c r="J52" s="223">
        <v>0</v>
      </c>
      <c r="K52" s="223">
        <v>0</v>
      </c>
      <c r="L52" s="223">
        <v>0</v>
      </c>
      <c r="M52" s="223">
        <v>0</v>
      </c>
      <c r="N52" s="223">
        <v>95000</v>
      </c>
      <c r="O52" s="223">
        <f t="shared" si="0"/>
        <v>95000</v>
      </c>
      <c r="P52" s="175"/>
    </row>
    <row r="53" spans="1:16" x14ac:dyDescent="0.25">
      <c r="A53" s="309">
        <v>39965</v>
      </c>
      <c r="B53" s="175"/>
      <c r="C53" s="269"/>
      <c r="D53" s="175">
        <v>0</v>
      </c>
      <c r="E53" s="269">
        <v>0</v>
      </c>
      <c r="F53" s="269">
        <v>0</v>
      </c>
      <c r="G53" s="175">
        <v>0</v>
      </c>
      <c r="H53" s="269">
        <v>0</v>
      </c>
      <c r="I53" s="223">
        <v>0</v>
      </c>
      <c r="J53" s="223">
        <v>5000</v>
      </c>
      <c r="K53" s="223">
        <v>5000</v>
      </c>
      <c r="L53" s="223">
        <v>0</v>
      </c>
      <c r="M53" s="223">
        <v>5000</v>
      </c>
      <c r="N53" s="223">
        <v>130000</v>
      </c>
      <c r="O53" s="223">
        <f t="shared" si="0"/>
        <v>145000</v>
      </c>
      <c r="P53" s="175"/>
    </row>
    <row r="54" spans="1:16" x14ac:dyDescent="0.25">
      <c r="A54" s="309">
        <v>39995</v>
      </c>
      <c r="B54" s="175"/>
      <c r="C54" s="269"/>
      <c r="D54" s="175">
        <v>0</v>
      </c>
      <c r="E54" s="269">
        <v>5000</v>
      </c>
      <c r="F54" s="269">
        <v>5000</v>
      </c>
      <c r="G54" s="175">
        <v>5000</v>
      </c>
      <c r="H54" s="269">
        <v>5000</v>
      </c>
      <c r="I54" s="223">
        <v>5000</v>
      </c>
      <c r="J54" s="223">
        <v>40000</v>
      </c>
      <c r="K54" s="223">
        <v>35000</v>
      </c>
      <c r="L54" s="223">
        <v>30000</v>
      </c>
      <c r="M54" s="223">
        <v>55000</v>
      </c>
      <c r="N54" s="223">
        <v>85000</v>
      </c>
      <c r="O54" s="223">
        <f t="shared" si="0"/>
        <v>270000</v>
      </c>
      <c r="P54" s="175"/>
    </row>
    <row r="55" spans="1:16" x14ac:dyDescent="0.25">
      <c r="A55" s="309">
        <v>40026</v>
      </c>
      <c r="B55" s="175"/>
      <c r="C55" s="269"/>
      <c r="D55" s="175"/>
      <c r="E55" s="269">
        <v>0</v>
      </c>
      <c r="F55" s="269">
        <v>0</v>
      </c>
      <c r="G55" s="175">
        <v>0</v>
      </c>
      <c r="H55" s="269">
        <v>0</v>
      </c>
      <c r="I55" s="223">
        <v>0</v>
      </c>
      <c r="J55" s="223">
        <v>0</v>
      </c>
      <c r="K55" s="223">
        <v>0</v>
      </c>
      <c r="L55" s="223">
        <v>0</v>
      </c>
      <c r="M55" s="223">
        <v>5000</v>
      </c>
      <c r="N55" s="223">
        <v>85000</v>
      </c>
      <c r="O55" s="223">
        <f t="shared" si="0"/>
        <v>90000</v>
      </c>
      <c r="P55" s="175"/>
    </row>
    <row r="56" spans="1:16" x14ac:dyDescent="0.25">
      <c r="A56" s="309">
        <v>40057</v>
      </c>
      <c r="B56" s="175"/>
      <c r="C56" s="269"/>
      <c r="D56" s="175"/>
      <c r="E56" s="269">
        <v>10000</v>
      </c>
      <c r="F56" s="269">
        <v>5000</v>
      </c>
      <c r="G56" s="175">
        <v>5000</v>
      </c>
      <c r="H56" s="269">
        <v>10000</v>
      </c>
      <c r="I56" s="223">
        <v>10000</v>
      </c>
      <c r="J56" s="223">
        <v>65000</v>
      </c>
      <c r="K56" s="223">
        <v>60000</v>
      </c>
      <c r="L56" s="223">
        <v>45000</v>
      </c>
      <c r="M56" s="223">
        <v>90000</v>
      </c>
      <c r="N56" s="223">
        <v>85000</v>
      </c>
      <c r="O56" s="223">
        <f t="shared" si="0"/>
        <v>385000</v>
      </c>
      <c r="P56" s="175"/>
    </row>
    <row r="57" spans="1:16" x14ac:dyDescent="0.25">
      <c r="A57" s="309">
        <v>40087</v>
      </c>
      <c r="B57" s="175"/>
      <c r="C57" s="269"/>
      <c r="D57" s="175"/>
      <c r="E57" s="269">
        <v>0</v>
      </c>
      <c r="F57" s="269">
        <v>5000</v>
      </c>
      <c r="G57" s="175">
        <v>5000</v>
      </c>
      <c r="H57" s="269">
        <v>5000</v>
      </c>
      <c r="I57" s="223">
        <v>5000</v>
      </c>
      <c r="J57" s="223">
        <v>25000</v>
      </c>
      <c r="K57" s="223">
        <v>20000</v>
      </c>
      <c r="L57" s="223">
        <v>15000</v>
      </c>
      <c r="M57" s="223">
        <v>35000</v>
      </c>
      <c r="N57" s="223">
        <v>80000</v>
      </c>
      <c r="O57" s="223">
        <f t="shared" si="0"/>
        <v>195000</v>
      </c>
      <c r="P57" s="175"/>
    </row>
    <row r="58" spans="1:16" x14ac:dyDescent="0.25">
      <c r="A58" s="309">
        <v>40118</v>
      </c>
      <c r="B58" s="175"/>
      <c r="C58" s="269"/>
      <c r="D58" s="175"/>
      <c r="E58" s="269">
        <v>0</v>
      </c>
      <c r="F58" s="269">
        <v>0</v>
      </c>
      <c r="G58" s="175">
        <v>0</v>
      </c>
      <c r="H58" s="269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v>50000</v>
      </c>
      <c r="O58" s="223">
        <f t="shared" si="0"/>
        <v>50000</v>
      </c>
      <c r="P58" s="175"/>
    </row>
    <row r="59" spans="1:16" x14ac:dyDescent="0.25">
      <c r="A59" s="309">
        <v>40148</v>
      </c>
      <c r="B59" s="175"/>
      <c r="C59" s="269"/>
      <c r="D59" s="175"/>
      <c r="E59" s="269">
        <v>365000</v>
      </c>
      <c r="F59" s="269">
        <v>0</v>
      </c>
      <c r="G59" s="175">
        <v>0</v>
      </c>
      <c r="H59" s="269">
        <v>0</v>
      </c>
      <c r="I59" s="223">
        <v>0</v>
      </c>
      <c r="J59" s="223">
        <v>0</v>
      </c>
      <c r="K59" s="223"/>
      <c r="L59" s="223">
        <v>0</v>
      </c>
      <c r="M59" s="223">
        <v>0</v>
      </c>
      <c r="N59" s="223">
        <v>115000</v>
      </c>
      <c r="O59" s="223">
        <f t="shared" si="0"/>
        <v>480000</v>
      </c>
      <c r="P59" s="175"/>
    </row>
    <row r="60" spans="1:16" x14ac:dyDescent="0.25">
      <c r="A60" s="309"/>
      <c r="B60" s="175"/>
      <c r="C60" s="269"/>
      <c r="D60" s="175"/>
      <c r="E60" s="269"/>
      <c r="F60" s="269"/>
      <c r="G60" s="175"/>
      <c r="H60" s="269"/>
      <c r="I60" s="223"/>
      <c r="J60" s="338">
        <v>-10000</v>
      </c>
      <c r="K60" s="338">
        <v>-10000</v>
      </c>
      <c r="L60" s="338">
        <v>-10000</v>
      </c>
      <c r="M60" s="338">
        <v>-15000</v>
      </c>
      <c r="N60" s="339">
        <v>45000</v>
      </c>
      <c r="O60" s="223">
        <f t="shared" si="0"/>
        <v>0</v>
      </c>
      <c r="P60" s="175"/>
    </row>
    <row r="61" spans="1:16" x14ac:dyDescent="0.25">
      <c r="A61" s="309">
        <v>40179</v>
      </c>
      <c r="B61" s="175"/>
      <c r="C61" s="269"/>
      <c r="D61" s="175"/>
      <c r="E61" s="269">
        <v>0</v>
      </c>
      <c r="F61" s="269">
        <v>0</v>
      </c>
      <c r="G61" s="175">
        <v>0</v>
      </c>
      <c r="H61" s="269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v>115000</v>
      </c>
      <c r="O61" s="223">
        <f t="shared" si="0"/>
        <v>115000</v>
      </c>
      <c r="P61" s="175"/>
    </row>
    <row r="62" spans="1:16" x14ac:dyDescent="0.25">
      <c r="A62" s="309">
        <v>40210</v>
      </c>
      <c r="B62" s="175"/>
      <c r="C62" s="269"/>
      <c r="D62" s="175"/>
      <c r="E62" s="269"/>
      <c r="F62" s="269"/>
      <c r="G62" s="175"/>
      <c r="H62" s="269"/>
      <c r="I62" s="223"/>
      <c r="J62" s="223">
        <v>5000</v>
      </c>
      <c r="K62" s="223">
        <v>5000</v>
      </c>
      <c r="L62" s="223">
        <v>5000</v>
      </c>
      <c r="M62" s="223">
        <v>5000</v>
      </c>
      <c r="N62" s="223">
        <v>90000</v>
      </c>
      <c r="O62" s="223">
        <f t="shared" si="0"/>
        <v>110000</v>
      </c>
      <c r="P62" s="175"/>
    </row>
    <row r="63" spans="1:16" x14ac:dyDescent="0.25">
      <c r="A63" s="309">
        <v>40238</v>
      </c>
      <c r="B63" s="175"/>
      <c r="C63" s="269"/>
      <c r="D63" s="175"/>
      <c r="E63" s="269"/>
      <c r="F63" s="269">
        <v>55000</v>
      </c>
      <c r="G63" s="175">
        <v>55000</v>
      </c>
      <c r="H63" s="269">
        <v>55000</v>
      </c>
      <c r="I63" s="223">
        <v>55000</v>
      </c>
      <c r="J63" s="223">
        <v>450000</v>
      </c>
      <c r="K63" s="223">
        <v>400000</v>
      </c>
      <c r="L63" s="223">
        <v>315000</v>
      </c>
      <c r="M63" s="223">
        <v>620000</v>
      </c>
      <c r="N63" s="223">
        <v>80000</v>
      </c>
      <c r="O63" s="223">
        <f t="shared" si="0"/>
        <v>2085000</v>
      </c>
      <c r="P63" s="175"/>
    </row>
    <row r="64" spans="1:16" x14ac:dyDescent="0.25">
      <c r="A64" s="309">
        <v>40269</v>
      </c>
      <c r="B64" s="175"/>
      <c r="C64" s="269"/>
      <c r="D64" s="175"/>
      <c r="E64" s="269"/>
      <c r="F64" s="269"/>
      <c r="G64" s="175">
        <v>5000</v>
      </c>
      <c r="H64" s="269"/>
      <c r="I64" s="223"/>
      <c r="J64" s="223">
        <v>15000</v>
      </c>
      <c r="K64" s="223">
        <v>10000</v>
      </c>
      <c r="L64" s="223">
        <v>10000</v>
      </c>
      <c r="M64" s="223">
        <v>20000</v>
      </c>
      <c r="N64" s="223">
        <v>85000</v>
      </c>
      <c r="O64" s="223">
        <f t="shared" si="0"/>
        <v>145000</v>
      </c>
      <c r="P64" s="175"/>
    </row>
    <row r="65" spans="1:16" x14ac:dyDescent="0.25">
      <c r="A65" s="309">
        <v>40299</v>
      </c>
      <c r="B65" s="175"/>
      <c r="C65" s="269"/>
      <c r="D65" s="175"/>
      <c r="E65" s="269"/>
      <c r="F65" s="269">
        <v>10000</v>
      </c>
      <c r="G65" s="175">
        <v>10000</v>
      </c>
      <c r="H65" s="269">
        <v>5000</v>
      </c>
      <c r="I65" s="223">
        <v>10000</v>
      </c>
      <c r="J65" s="223">
        <v>70000</v>
      </c>
      <c r="K65" s="223">
        <v>65000</v>
      </c>
      <c r="L65" s="223">
        <v>50000</v>
      </c>
      <c r="M65" s="223">
        <v>100000</v>
      </c>
      <c r="N65" s="223">
        <v>80000</v>
      </c>
      <c r="O65" s="223">
        <f t="shared" si="0"/>
        <v>400000</v>
      </c>
      <c r="P65" s="175"/>
    </row>
    <row r="66" spans="1:16" x14ac:dyDescent="0.25">
      <c r="A66" s="309">
        <v>40330</v>
      </c>
      <c r="B66" s="175"/>
      <c r="C66" s="269"/>
      <c r="D66" s="175"/>
      <c r="E66" s="269"/>
      <c r="F66" s="269">
        <v>20000</v>
      </c>
      <c r="G66" s="175">
        <v>15000</v>
      </c>
      <c r="H66" s="269">
        <v>15000</v>
      </c>
      <c r="I66" s="223">
        <v>15000</v>
      </c>
      <c r="J66" s="223">
        <v>125000</v>
      </c>
      <c r="K66" s="223">
        <v>115000</v>
      </c>
      <c r="L66" s="223">
        <v>90000</v>
      </c>
      <c r="M66" s="223">
        <v>180000</v>
      </c>
      <c r="N66" s="223">
        <v>105000</v>
      </c>
      <c r="O66" s="223">
        <f t="shared" si="0"/>
        <v>680000</v>
      </c>
      <c r="P66" s="175"/>
    </row>
    <row r="67" spans="1:16" x14ac:dyDescent="0.25">
      <c r="A67" s="309">
        <v>40360</v>
      </c>
      <c r="B67" s="175"/>
      <c r="C67" s="269"/>
      <c r="D67" s="175"/>
      <c r="E67" s="269"/>
      <c r="F67" s="269"/>
      <c r="G67" s="175"/>
      <c r="H67" s="269">
        <v>5000</v>
      </c>
      <c r="I67" s="223"/>
      <c r="J67" s="223">
        <v>5000</v>
      </c>
      <c r="K67" s="223">
        <v>5000</v>
      </c>
      <c r="L67" s="223">
        <v>5000</v>
      </c>
      <c r="M67" s="223">
        <v>10000</v>
      </c>
      <c r="N67" s="223">
        <v>80000</v>
      </c>
      <c r="O67" s="223">
        <f t="shared" si="0"/>
        <v>110000</v>
      </c>
      <c r="P67" s="175"/>
    </row>
    <row r="68" spans="1:16" x14ac:dyDescent="0.25">
      <c r="A68" s="5">
        <v>40391</v>
      </c>
      <c r="B68" s="175"/>
      <c r="C68" s="269"/>
      <c r="D68" s="175"/>
      <c r="E68" s="269"/>
      <c r="F68" s="269">
        <v>5000</v>
      </c>
      <c r="G68" s="175">
        <v>5000</v>
      </c>
      <c r="H68" s="269"/>
      <c r="I68" s="223">
        <v>5000</v>
      </c>
      <c r="J68" s="223">
        <v>30000</v>
      </c>
      <c r="K68" s="223">
        <v>25000</v>
      </c>
      <c r="L68" s="223">
        <v>20000</v>
      </c>
      <c r="M68" s="223">
        <v>40000</v>
      </c>
      <c r="N68" s="223">
        <v>80000</v>
      </c>
      <c r="O68" s="223">
        <f t="shared" si="0"/>
        <v>210000</v>
      </c>
      <c r="P68" s="175"/>
    </row>
    <row r="69" spans="1:16" x14ac:dyDescent="0.25">
      <c r="A69" s="5">
        <v>40422</v>
      </c>
      <c r="B69" s="175"/>
      <c r="C69" s="269"/>
      <c r="D69" s="175"/>
      <c r="E69" s="269"/>
      <c r="F69" s="269">
        <v>5000</v>
      </c>
      <c r="G69" s="175">
        <v>5000</v>
      </c>
      <c r="H69" s="269"/>
      <c r="I69" s="223">
        <v>5000</v>
      </c>
      <c r="J69" s="223">
        <v>25000</v>
      </c>
      <c r="K69" s="223">
        <v>25000</v>
      </c>
      <c r="L69" s="223">
        <v>20000</v>
      </c>
      <c r="M69" s="223">
        <v>40000</v>
      </c>
      <c r="N69" s="223">
        <v>75000</v>
      </c>
      <c r="O69" s="223">
        <f t="shared" si="0"/>
        <v>200000</v>
      </c>
      <c r="P69" s="175"/>
    </row>
    <row r="70" spans="1:16" x14ac:dyDescent="0.25">
      <c r="A70" s="5">
        <v>40452</v>
      </c>
      <c r="B70" s="175"/>
      <c r="C70" s="269"/>
      <c r="D70" s="175"/>
      <c r="E70" s="269"/>
      <c r="F70" s="269">
        <v>5000</v>
      </c>
      <c r="G70" s="175">
        <v>5000</v>
      </c>
      <c r="H70" s="269"/>
      <c r="I70" s="223">
        <v>5000</v>
      </c>
      <c r="J70" s="223">
        <v>30000</v>
      </c>
      <c r="K70" s="223">
        <v>25000</v>
      </c>
      <c r="L70" s="223">
        <v>20000</v>
      </c>
      <c r="M70" s="223">
        <v>40000</v>
      </c>
      <c r="N70" s="223">
        <v>80000</v>
      </c>
      <c r="O70" s="223">
        <f t="shared" si="0"/>
        <v>210000</v>
      </c>
      <c r="P70" s="175"/>
    </row>
    <row r="71" spans="1:16" x14ac:dyDescent="0.25">
      <c r="A71" s="224">
        <v>40483</v>
      </c>
      <c r="B71" s="175"/>
      <c r="C71" s="269"/>
      <c r="D71" s="175"/>
      <c r="E71" s="269"/>
      <c r="F71" s="269">
        <v>5000</v>
      </c>
      <c r="G71" s="175">
        <v>5000</v>
      </c>
      <c r="H71" s="269">
        <v>5000</v>
      </c>
      <c r="I71" s="223"/>
      <c r="J71" s="223">
        <v>30000</v>
      </c>
      <c r="K71" s="223">
        <v>30000</v>
      </c>
      <c r="L71" s="223">
        <v>20000</v>
      </c>
      <c r="M71" s="223">
        <v>40000</v>
      </c>
      <c r="N71" s="223">
        <v>80000</v>
      </c>
      <c r="O71" s="223">
        <f t="shared" si="0"/>
        <v>215000</v>
      </c>
      <c r="P71" s="175"/>
    </row>
    <row r="72" spans="1:16" x14ac:dyDescent="0.25">
      <c r="A72" s="224">
        <v>40513</v>
      </c>
      <c r="B72" s="175"/>
      <c r="C72" s="269"/>
      <c r="D72" s="175"/>
      <c r="E72" s="269"/>
      <c r="F72" s="269">
        <v>255000</v>
      </c>
      <c r="G72" s="175">
        <v>5000</v>
      </c>
      <c r="H72" s="269">
        <v>10000</v>
      </c>
      <c r="I72" s="223">
        <v>10000</v>
      </c>
      <c r="J72" s="223">
        <v>65000</v>
      </c>
      <c r="K72" s="223">
        <v>55000</v>
      </c>
      <c r="L72" s="223">
        <v>45000</v>
      </c>
      <c r="M72" s="223">
        <v>90000</v>
      </c>
      <c r="N72" s="223">
        <v>110000</v>
      </c>
      <c r="O72" s="223">
        <f t="shared" si="0"/>
        <v>645000</v>
      </c>
      <c r="P72" s="175"/>
    </row>
    <row r="73" spans="1:16" x14ac:dyDescent="0.25">
      <c r="A73" s="224">
        <v>40575</v>
      </c>
      <c r="B73" s="175"/>
      <c r="C73" s="269"/>
      <c r="D73" s="175"/>
      <c r="E73" s="269"/>
      <c r="F73" s="269"/>
      <c r="G73" s="175">
        <v>10000</v>
      </c>
      <c r="H73" s="269">
        <v>15000</v>
      </c>
      <c r="I73" s="223">
        <v>10000</v>
      </c>
      <c r="J73" s="223">
        <v>95000</v>
      </c>
      <c r="K73" s="223">
        <v>85000</v>
      </c>
      <c r="L73" s="223">
        <v>65000</v>
      </c>
      <c r="M73" s="223">
        <v>130000</v>
      </c>
      <c r="N73" s="223">
        <v>150000</v>
      </c>
      <c r="O73" s="223">
        <f t="shared" si="0"/>
        <v>560000</v>
      </c>
      <c r="P73" s="175"/>
    </row>
    <row r="74" spans="1:16" x14ac:dyDescent="0.25">
      <c r="A74" s="224">
        <v>40634</v>
      </c>
      <c r="B74" s="175"/>
      <c r="C74" s="269"/>
      <c r="D74" s="175"/>
      <c r="E74" s="269"/>
      <c r="F74" s="269"/>
      <c r="G74" s="175"/>
      <c r="H74" s="269"/>
      <c r="I74" s="223"/>
      <c r="J74" s="223">
        <v>10000</v>
      </c>
      <c r="K74" s="223">
        <v>5000</v>
      </c>
      <c r="L74" s="223">
        <v>5000</v>
      </c>
      <c r="M74" s="223">
        <v>10000</v>
      </c>
      <c r="N74" s="223">
        <v>155000</v>
      </c>
      <c r="O74" s="223">
        <f t="shared" ref="O74:O106" si="1">SUM(B74:N74)</f>
        <v>185000</v>
      </c>
      <c r="P74" s="175"/>
    </row>
    <row r="75" spans="1:16" x14ac:dyDescent="0.25">
      <c r="A75" s="224">
        <v>40664</v>
      </c>
      <c r="B75" s="175"/>
      <c r="C75" s="269"/>
      <c r="D75" s="175"/>
      <c r="E75" s="269"/>
      <c r="F75" s="269"/>
      <c r="G75" s="175"/>
      <c r="H75" s="269">
        <v>5000</v>
      </c>
      <c r="I75" s="223"/>
      <c r="J75" s="223">
        <v>15000</v>
      </c>
      <c r="K75" s="223">
        <v>15000</v>
      </c>
      <c r="L75" s="223">
        <v>10000</v>
      </c>
      <c r="M75" s="223">
        <v>25000</v>
      </c>
      <c r="N75" s="223">
        <v>75000</v>
      </c>
      <c r="O75" s="223">
        <f t="shared" si="1"/>
        <v>145000</v>
      </c>
      <c r="P75" s="175"/>
    </row>
    <row r="76" spans="1:16" x14ac:dyDescent="0.25">
      <c r="A76" s="224">
        <v>40695</v>
      </c>
      <c r="B76" s="175"/>
      <c r="C76" s="269"/>
      <c r="D76" s="175"/>
      <c r="E76" s="269"/>
      <c r="F76" s="269"/>
      <c r="G76" s="175">
        <v>5000</v>
      </c>
      <c r="H76" s="269">
        <v>5000</v>
      </c>
      <c r="I76" s="223">
        <v>5000</v>
      </c>
      <c r="J76" s="223">
        <v>30000</v>
      </c>
      <c r="K76" s="223">
        <v>25000</v>
      </c>
      <c r="L76" s="223">
        <v>20000</v>
      </c>
      <c r="M76" s="223">
        <v>40000</v>
      </c>
      <c r="N76" s="223">
        <v>105000</v>
      </c>
      <c r="O76" s="223">
        <f t="shared" si="1"/>
        <v>235000</v>
      </c>
      <c r="P76" s="175"/>
    </row>
    <row r="77" spans="1:16" x14ac:dyDescent="0.25">
      <c r="A77" s="224">
        <v>40725</v>
      </c>
      <c r="B77" s="175"/>
      <c r="C77" s="269"/>
      <c r="D77" s="175"/>
      <c r="E77" s="269"/>
      <c r="F77" s="269"/>
      <c r="G77" s="175"/>
      <c r="H77" s="269"/>
      <c r="I77" s="223"/>
      <c r="J77" s="223"/>
      <c r="K77" s="223"/>
      <c r="L77" s="223"/>
      <c r="M77" s="223"/>
      <c r="N77" s="223">
        <v>85000</v>
      </c>
      <c r="O77" s="223">
        <f t="shared" si="1"/>
        <v>85000</v>
      </c>
      <c r="P77" s="175"/>
    </row>
    <row r="78" spans="1:16" x14ac:dyDescent="0.25">
      <c r="A78" s="224">
        <v>40756</v>
      </c>
      <c r="B78" s="175"/>
      <c r="C78" s="269"/>
      <c r="D78" s="175"/>
      <c r="E78" s="269"/>
      <c r="F78" s="269"/>
      <c r="G78" s="175"/>
      <c r="H78" s="269"/>
      <c r="I78" s="223">
        <v>5000</v>
      </c>
      <c r="J78" s="223">
        <v>20000</v>
      </c>
      <c r="K78" s="223">
        <v>20000</v>
      </c>
      <c r="L78" s="223">
        <v>15000</v>
      </c>
      <c r="M78" s="223">
        <v>30000</v>
      </c>
      <c r="N78" s="223">
        <v>65000</v>
      </c>
      <c r="O78" s="223">
        <f t="shared" si="1"/>
        <v>155000</v>
      </c>
      <c r="P78" s="175"/>
    </row>
    <row r="79" spans="1:16" x14ac:dyDescent="0.25">
      <c r="A79" s="224">
        <v>40878</v>
      </c>
      <c r="B79" s="175"/>
      <c r="C79" s="269"/>
      <c r="D79" s="175"/>
      <c r="E79" s="269"/>
      <c r="F79" s="269"/>
      <c r="G79" s="175">
        <v>235000</v>
      </c>
      <c r="H79" s="269"/>
      <c r="I79" s="223"/>
      <c r="J79" s="223"/>
      <c r="K79" s="223"/>
      <c r="L79" s="223"/>
      <c r="M79" s="223"/>
      <c r="N79" s="223">
        <v>165000</v>
      </c>
      <c r="O79" s="223">
        <f t="shared" si="1"/>
        <v>400000</v>
      </c>
      <c r="P79" s="175"/>
    </row>
    <row r="80" spans="1:16" x14ac:dyDescent="0.25">
      <c r="A80" s="224">
        <v>40940</v>
      </c>
      <c r="B80" s="175"/>
      <c r="C80" s="269"/>
      <c r="D80" s="175"/>
      <c r="E80" s="269"/>
      <c r="F80" s="269"/>
      <c r="G80" s="175"/>
      <c r="H80" s="269"/>
      <c r="I80" s="223"/>
      <c r="J80" s="223"/>
      <c r="K80" s="223"/>
      <c r="L80" s="223"/>
      <c r="M80" s="223"/>
      <c r="N80" s="223">
        <v>45000</v>
      </c>
      <c r="O80" s="223">
        <f t="shared" si="1"/>
        <v>45000</v>
      </c>
      <c r="P80" s="175"/>
    </row>
    <row r="81" spans="1:16" x14ac:dyDescent="0.25">
      <c r="A81" s="224">
        <v>40969</v>
      </c>
      <c r="B81" s="175"/>
      <c r="C81" s="269"/>
      <c r="D81" s="175"/>
      <c r="E81" s="269"/>
      <c r="F81" s="269"/>
      <c r="G81" s="175"/>
      <c r="H81" s="269"/>
      <c r="I81" s="223"/>
      <c r="J81" s="223"/>
      <c r="K81" s="223"/>
      <c r="L81" s="223"/>
      <c r="M81" s="223"/>
      <c r="N81" s="223">
        <v>80000</v>
      </c>
      <c r="O81" s="223">
        <f t="shared" si="1"/>
        <v>80000</v>
      </c>
      <c r="P81" s="175"/>
    </row>
    <row r="82" spans="1:16" x14ac:dyDescent="0.25">
      <c r="A82" s="224">
        <v>41000</v>
      </c>
      <c r="B82" s="175"/>
      <c r="C82" s="269"/>
      <c r="D82" s="175"/>
      <c r="E82" s="269"/>
      <c r="F82" s="269"/>
      <c r="G82" s="175"/>
      <c r="H82" s="269"/>
      <c r="I82" s="223"/>
      <c r="J82" s="223"/>
      <c r="K82" s="223"/>
      <c r="L82" s="223"/>
      <c r="M82" s="223"/>
      <c r="N82" s="223">
        <v>90000</v>
      </c>
      <c r="O82" s="223">
        <f t="shared" si="1"/>
        <v>90000</v>
      </c>
      <c r="P82" s="175"/>
    </row>
    <row r="83" spans="1:16" x14ac:dyDescent="0.25">
      <c r="A83" s="224">
        <v>41030</v>
      </c>
      <c r="B83" s="175"/>
      <c r="C83" s="269"/>
      <c r="D83" s="175"/>
      <c r="E83" s="269"/>
      <c r="F83" s="269"/>
      <c r="G83" s="175"/>
      <c r="H83" s="269"/>
      <c r="I83" s="223"/>
      <c r="J83" s="223"/>
      <c r="K83" s="223"/>
      <c r="L83" s="223"/>
      <c r="M83" s="223"/>
      <c r="N83" s="223">
        <v>145000</v>
      </c>
      <c r="O83" s="223">
        <f t="shared" si="1"/>
        <v>145000</v>
      </c>
      <c r="P83" s="175"/>
    </row>
    <row r="84" spans="1:16" x14ac:dyDescent="0.25">
      <c r="A84" s="224">
        <v>41061</v>
      </c>
      <c r="B84" s="175"/>
      <c r="C84" s="269"/>
      <c r="D84" s="175"/>
      <c r="E84" s="269"/>
      <c r="F84" s="269"/>
      <c r="G84" s="175"/>
      <c r="H84" s="269"/>
      <c r="I84" s="223"/>
      <c r="J84" s="223"/>
      <c r="K84" s="223"/>
      <c r="L84" s="223"/>
      <c r="M84" s="223"/>
      <c r="N84" s="223">
        <v>50000</v>
      </c>
      <c r="O84" s="223">
        <f t="shared" si="1"/>
        <v>50000</v>
      </c>
      <c r="P84" s="175"/>
    </row>
    <row r="85" spans="1:16" x14ac:dyDescent="0.25">
      <c r="A85" s="224">
        <v>41091</v>
      </c>
      <c r="B85" s="175"/>
      <c r="C85" s="269"/>
      <c r="D85" s="175"/>
      <c r="E85" s="269"/>
      <c r="F85" s="269"/>
      <c r="G85" s="175"/>
      <c r="H85" s="269"/>
      <c r="I85" s="223"/>
      <c r="J85" s="223"/>
      <c r="K85" s="223"/>
      <c r="L85" s="223"/>
      <c r="M85" s="223"/>
      <c r="N85" s="223">
        <v>115000</v>
      </c>
      <c r="O85" s="223">
        <f t="shared" si="1"/>
        <v>115000</v>
      </c>
      <c r="P85" s="175"/>
    </row>
    <row r="86" spans="1:16" x14ac:dyDescent="0.25">
      <c r="A86" s="224">
        <v>41122</v>
      </c>
      <c r="B86" s="175"/>
      <c r="C86" s="269"/>
      <c r="D86" s="175"/>
      <c r="E86" s="269"/>
      <c r="F86" s="269"/>
      <c r="G86" s="175"/>
      <c r="H86" s="269"/>
      <c r="I86" s="223"/>
      <c r="J86" s="223"/>
      <c r="K86" s="223"/>
      <c r="L86" s="223"/>
      <c r="M86" s="223"/>
      <c r="N86" s="223">
        <v>110000</v>
      </c>
      <c r="O86" s="223">
        <f t="shared" si="1"/>
        <v>110000</v>
      </c>
      <c r="P86" s="175"/>
    </row>
    <row r="87" spans="1:16" x14ac:dyDescent="0.25">
      <c r="A87" s="224">
        <v>41183</v>
      </c>
      <c r="B87" s="175"/>
      <c r="C87" s="269"/>
      <c r="D87" s="175"/>
      <c r="E87" s="269"/>
      <c r="F87" s="269"/>
      <c r="G87" s="175"/>
      <c r="H87" s="269"/>
      <c r="I87" s="223"/>
      <c r="J87" s="223"/>
      <c r="K87" s="223"/>
      <c r="L87" s="223"/>
      <c r="M87" s="223"/>
      <c r="N87" s="223">
        <v>115000</v>
      </c>
      <c r="O87" s="223">
        <f t="shared" si="1"/>
        <v>115000</v>
      </c>
      <c r="P87" s="175"/>
    </row>
    <row r="88" spans="1:16" x14ac:dyDescent="0.25">
      <c r="A88" s="224">
        <v>41214</v>
      </c>
      <c r="B88" s="175"/>
      <c r="C88" s="269"/>
      <c r="D88" s="175"/>
      <c r="E88" s="269"/>
      <c r="F88" s="269"/>
      <c r="G88" s="175"/>
      <c r="H88" s="269">
        <v>5000</v>
      </c>
      <c r="I88" s="223"/>
      <c r="J88" s="223">
        <v>20000</v>
      </c>
      <c r="K88" s="223">
        <v>20000</v>
      </c>
      <c r="L88" s="223">
        <v>15000</v>
      </c>
      <c r="M88" s="223">
        <v>25000</v>
      </c>
      <c r="N88" s="223">
        <v>225000</v>
      </c>
      <c r="O88" s="223">
        <f t="shared" si="1"/>
        <v>310000</v>
      </c>
      <c r="P88" s="175"/>
    </row>
    <row r="89" spans="1:16" x14ac:dyDescent="0.25">
      <c r="A89" s="224">
        <v>41244</v>
      </c>
      <c r="B89" s="175"/>
      <c r="C89" s="269"/>
      <c r="D89" s="175"/>
      <c r="E89" s="269"/>
      <c r="F89" s="269"/>
      <c r="G89" s="175"/>
      <c r="H89" s="269">
        <v>230000</v>
      </c>
      <c r="I89" s="223">
        <v>5000</v>
      </c>
      <c r="J89" s="223">
        <v>50000</v>
      </c>
      <c r="K89" s="223">
        <v>40000</v>
      </c>
      <c r="L89" s="223">
        <v>35000</v>
      </c>
      <c r="M89" s="223">
        <v>70000</v>
      </c>
      <c r="N89" s="223">
        <v>120000</v>
      </c>
      <c r="O89" s="223">
        <f t="shared" si="1"/>
        <v>550000</v>
      </c>
      <c r="P89" s="175"/>
    </row>
    <row r="90" spans="1:16" x14ac:dyDescent="0.25">
      <c r="A90" s="224">
        <v>41275</v>
      </c>
      <c r="B90" s="175"/>
      <c r="C90" s="269"/>
      <c r="D90" s="175"/>
      <c r="E90" s="269"/>
      <c r="F90" s="269"/>
      <c r="G90" s="175"/>
      <c r="H90" s="269"/>
      <c r="I90" s="223"/>
      <c r="J90" s="223">
        <v>10000</v>
      </c>
      <c r="K90" s="223">
        <v>10000</v>
      </c>
      <c r="L90" s="223">
        <v>5000</v>
      </c>
      <c r="M90" s="223">
        <v>10000</v>
      </c>
      <c r="N90" s="223">
        <v>65000</v>
      </c>
      <c r="O90" s="223">
        <f t="shared" si="1"/>
        <v>100000</v>
      </c>
      <c r="P90" s="175"/>
    </row>
    <row r="91" spans="1:16" x14ac:dyDescent="0.25">
      <c r="A91" s="224">
        <v>41306</v>
      </c>
      <c r="B91" s="175"/>
      <c r="C91" s="269"/>
      <c r="D91" s="175"/>
      <c r="E91" s="269"/>
      <c r="F91" s="269"/>
      <c r="G91" s="175"/>
      <c r="H91" s="269"/>
      <c r="I91" s="223">
        <v>5000</v>
      </c>
      <c r="J91" s="223">
        <v>45000</v>
      </c>
      <c r="K91" s="223">
        <v>40000</v>
      </c>
      <c r="L91" s="223">
        <v>30000</v>
      </c>
      <c r="M91" s="223">
        <v>65000</v>
      </c>
      <c r="N91" s="223">
        <v>65000</v>
      </c>
      <c r="O91" s="223">
        <f t="shared" si="1"/>
        <v>250000</v>
      </c>
      <c r="P91" s="175"/>
    </row>
    <row r="92" spans="1:16" x14ac:dyDescent="0.25">
      <c r="A92" s="224">
        <v>41334</v>
      </c>
      <c r="B92" s="175"/>
      <c r="C92" s="269"/>
      <c r="D92" s="175"/>
      <c r="E92" s="269"/>
      <c r="F92" s="269"/>
      <c r="G92" s="175"/>
      <c r="H92" s="269"/>
      <c r="I92" s="223"/>
      <c r="J92" s="223">
        <v>15000</v>
      </c>
      <c r="K92" s="223">
        <v>10000</v>
      </c>
      <c r="L92" s="223">
        <v>10000</v>
      </c>
      <c r="M92" s="223">
        <v>15000</v>
      </c>
      <c r="N92" s="223">
        <v>70000</v>
      </c>
      <c r="O92" s="223">
        <f t="shared" si="1"/>
        <v>120000</v>
      </c>
      <c r="P92" s="175"/>
    </row>
    <row r="93" spans="1:16" x14ac:dyDescent="0.25">
      <c r="A93" s="224">
        <v>41365</v>
      </c>
      <c r="B93" s="175"/>
      <c r="C93" s="269"/>
      <c r="D93" s="175"/>
      <c r="E93" s="269"/>
      <c r="F93" s="269"/>
      <c r="G93" s="175"/>
      <c r="H93" s="269"/>
      <c r="I93" s="223"/>
      <c r="J93" s="223">
        <v>15000</v>
      </c>
      <c r="K93" s="223">
        <v>10000</v>
      </c>
      <c r="L93" s="223">
        <v>10000</v>
      </c>
      <c r="M93" s="223">
        <v>20000</v>
      </c>
      <c r="N93" s="223">
        <v>65000</v>
      </c>
      <c r="O93" s="223">
        <f t="shared" si="1"/>
        <v>120000</v>
      </c>
      <c r="P93" s="175"/>
    </row>
    <row r="94" spans="1:16" x14ac:dyDescent="0.25">
      <c r="A94" s="224">
        <v>41395</v>
      </c>
      <c r="B94" s="175"/>
      <c r="C94" s="269"/>
      <c r="D94" s="175"/>
      <c r="E94" s="269"/>
      <c r="F94" s="269"/>
      <c r="G94" s="175"/>
      <c r="H94" s="269"/>
      <c r="I94" s="223">
        <v>0</v>
      </c>
      <c r="J94" s="223">
        <v>0</v>
      </c>
      <c r="K94" s="223">
        <v>0</v>
      </c>
      <c r="L94" s="223">
        <v>0</v>
      </c>
      <c r="M94" s="223">
        <v>5000</v>
      </c>
      <c r="N94" s="223">
        <v>70000</v>
      </c>
      <c r="O94" s="223">
        <f t="shared" si="1"/>
        <v>75000</v>
      </c>
      <c r="P94" s="175"/>
    </row>
    <row r="95" spans="1:16" x14ac:dyDescent="0.25">
      <c r="A95" s="224">
        <v>41426</v>
      </c>
      <c r="B95" s="175"/>
      <c r="C95" s="269"/>
      <c r="D95" s="175"/>
      <c r="E95" s="269"/>
      <c r="F95" s="269"/>
      <c r="G95" s="175"/>
      <c r="H95" s="269"/>
      <c r="I95" s="223">
        <v>5000</v>
      </c>
      <c r="J95" s="223">
        <v>45000</v>
      </c>
      <c r="K95" s="223">
        <v>40000</v>
      </c>
      <c r="L95" s="223">
        <v>35000</v>
      </c>
      <c r="M95" s="223">
        <v>65000</v>
      </c>
      <c r="N95" s="223">
        <v>105000</v>
      </c>
      <c r="O95" s="223">
        <f t="shared" si="1"/>
        <v>295000</v>
      </c>
      <c r="P95" s="175"/>
    </row>
    <row r="96" spans="1:16" x14ac:dyDescent="0.25">
      <c r="A96" s="224">
        <v>41456</v>
      </c>
      <c r="B96" s="175"/>
      <c r="C96" s="269"/>
      <c r="D96" s="175"/>
      <c r="E96" s="269"/>
      <c r="F96" s="269"/>
      <c r="G96" s="175"/>
      <c r="H96" s="269"/>
      <c r="I96" s="223">
        <v>5000</v>
      </c>
      <c r="J96" s="223">
        <v>35000</v>
      </c>
      <c r="K96" s="223">
        <v>30000</v>
      </c>
      <c r="L96" s="223">
        <v>25000</v>
      </c>
      <c r="M96" s="223">
        <v>45000</v>
      </c>
      <c r="N96" s="223">
        <v>70000</v>
      </c>
      <c r="O96" s="223">
        <f t="shared" si="1"/>
        <v>210000</v>
      </c>
      <c r="P96" s="175"/>
    </row>
    <row r="97" spans="1:17" x14ac:dyDescent="0.25">
      <c r="A97" s="224">
        <v>41487</v>
      </c>
      <c r="B97" s="175"/>
      <c r="C97" s="269"/>
      <c r="D97" s="175"/>
      <c r="E97" s="269"/>
      <c r="F97" s="269"/>
      <c r="G97" s="175"/>
      <c r="H97" s="269"/>
      <c r="I97" s="223">
        <v>5000</v>
      </c>
      <c r="J97" s="223">
        <v>15000</v>
      </c>
      <c r="K97" s="223">
        <v>15000</v>
      </c>
      <c r="L97" s="223">
        <v>10000</v>
      </c>
      <c r="M97" s="223">
        <v>25000</v>
      </c>
      <c r="N97" s="223">
        <v>65000</v>
      </c>
      <c r="O97" s="223">
        <f t="shared" si="1"/>
        <v>135000</v>
      </c>
      <c r="P97" s="175"/>
    </row>
    <row r="98" spans="1:17" x14ac:dyDescent="0.25">
      <c r="A98" s="224">
        <v>41548</v>
      </c>
      <c r="B98" s="175"/>
      <c r="C98" s="269"/>
      <c r="D98" s="175"/>
      <c r="E98" s="269"/>
      <c r="F98" s="269"/>
      <c r="G98" s="175"/>
      <c r="H98" s="269"/>
      <c r="I98" s="223">
        <v>5000</v>
      </c>
      <c r="J98" s="223">
        <v>30000</v>
      </c>
      <c r="K98" s="223">
        <v>30000</v>
      </c>
      <c r="L98" s="223">
        <v>25000</v>
      </c>
      <c r="M98" s="223">
        <v>45000</v>
      </c>
      <c r="N98" s="223">
        <v>125000</v>
      </c>
      <c r="O98" s="223">
        <f t="shared" si="1"/>
        <v>260000</v>
      </c>
      <c r="P98" s="175"/>
    </row>
    <row r="99" spans="1:17" x14ac:dyDescent="0.25">
      <c r="A99" s="224">
        <v>41609</v>
      </c>
      <c r="B99" s="175"/>
      <c r="C99" s="269"/>
      <c r="D99" s="175"/>
      <c r="E99" s="269"/>
      <c r="F99" s="269"/>
      <c r="G99" s="175"/>
      <c r="H99" s="269"/>
      <c r="I99" s="223">
        <v>200000</v>
      </c>
      <c r="J99" s="223">
        <v>20000</v>
      </c>
      <c r="K99" s="223">
        <v>20000</v>
      </c>
      <c r="L99" s="223">
        <v>15000</v>
      </c>
      <c r="M99" s="223">
        <v>30000</v>
      </c>
      <c r="N99" s="223">
        <v>185000</v>
      </c>
      <c r="O99" s="223">
        <f t="shared" si="1"/>
        <v>470000</v>
      </c>
      <c r="P99" s="175"/>
    </row>
    <row r="100" spans="1:17" x14ac:dyDescent="0.25">
      <c r="A100" s="224">
        <v>41640</v>
      </c>
      <c r="B100" s="175"/>
      <c r="C100" s="269"/>
      <c r="D100" s="175"/>
      <c r="E100" s="269"/>
      <c r="F100" s="269"/>
      <c r="G100" s="175"/>
      <c r="H100" s="269"/>
      <c r="I100" s="223">
        <v>0</v>
      </c>
      <c r="J100" s="223">
        <v>20000</v>
      </c>
      <c r="K100" s="223">
        <v>20000</v>
      </c>
      <c r="L100" s="223">
        <v>15000</v>
      </c>
      <c r="M100" s="223">
        <v>30000</v>
      </c>
      <c r="N100" s="223">
        <v>65000</v>
      </c>
      <c r="O100" s="223">
        <f t="shared" si="1"/>
        <v>150000</v>
      </c>
      <c r="P100" s="175"/>
    </row>
    <row r="101" spans="1:17" x14ac:dyDescent="0.25">
      <c r="A101" s="224">
        <v>41699</v>
      </c>
      <c r="B101" s="175"/>
      <c r="C101" s="269"/>
      <c r="D101" s="175"/>
      <c r="E101" s="269"/>
      <c r="F101" s="269"/>
      <c r="G101" s="175"/>
      <c r="H101" s="269"/>
      <c r="I101" s="223">
        <v>0</v>
      </c>
      <c r="J101" s="223">
        <v>0</v>
      </c>
      <c r="K101" s="223">
        <v>0</v>
      </c>
      <c r="L101" s="223">
        <v>0</v>
      </c>
      <c r="M101" s="223">
        <v>0</v>
      </c>
      <c r="N101" s="223">
        <v>30000</v>
      </c>
      <c r="O101" s="223">
        <f t="shared" si="1"/>
        <v>30000</v>
      </c>
      <c r="P101" s="175"/>
    </row>
    <row r="102" spans="1:17" x14ac:dyDescent="0.25">
      <c r="A102" s="224">
        <v>41730</v>
      </c>
      <c r="B102" s="175"/>
      <c r="C102" s="269"/>
      <c r="D102" s="175"/>
      <c r="E102" s="269"/>
      <c r="F102" s="269"/>
      <c r="G102" s="175"/>
      <c r="H102" s="269"/>
      <c r="I102" s="223">
        <v>0</v>
      </c>
      <c r="J102" s="223">
        <v>15000</v>
      </c>
      <c r="K102" s="223">
        <v>10000</v>
      </c>
      <c r="L102" s="223">
        <v>10000</v>
      </c>
      <c r="M102" s="223">
        <v>20000</v>
      </c>
      <c r="N102" s="223">
        <v>155000</v>
      </c>
      <c r="O102" s="223">
        <f t="shared" si="1"/>
        <v>210000</v>
      </c>
      <c r="P102" s="175"/>
    </row>
    <row r="103" spans="1:17" x14ac:dyDescent="0.25">
      <c r="A103" s="224">
        <v>41791</v>
      </c>
      <c r="B103" s="175"/>
      <c r="C103" s="269"/>
      <c r="D103" s="175"/>
      <c r="E103" s="269"/>
      <c r="F103" s="269"/>
      <c r="G103" s="175"/>
      <c r="H103" s="269"/>
      <c r="I103" s="223">
        <v>0</v>
      </c>
      <c r="J103" s="223">
        <v>100000</v>
      </c>
      <c r="K103" s="223">
        <v>0</v>
      </c>
      <c r="L103" s="223">
        <v>0</v>
      </c>
      <c r="M103" s="223">
        <v>0</v>
      </c>
      <c r="N103" s="223">
        <v>100000</v>
      </c>
      <c r="O103" s="223">
        <f t="shared" si="1"/>
        <v>200000</v>
      </c>
      <c r="P103" s="175"/>
    </row>
    <row r="104" spans="1:17" x14ac:dyDescent="0.25">
      <c r="A104" s="224">
        <v>41821</v>
      </c>
      <c r="B104" s="175"/>
      <c r="C104" s="269"/>
      <c r="D104" s="175"/>
      <c r="E104" s="269"/>
      <c r="F104" s="269"/>
      <c r="G104" s="175"/>
      <c r="H104" s="269"/>
      <c r="I104" s="223">
        <v>0</v>
      </c>
      <c r="J104" s="223">
        <v>15000</v>
      </c>
      <c r="K104" s="223">
        <v>15000</v>
      </c>
      <c r="L104" s="223">
        <v>10000</v>
      </c>
      <c r="M104" s="223">
        <v>25000</v>
      </c>
      <c r="N104" s="223">
        <v>125000</v>
      </c>
      <c r="O104" s="223">
        <f t="shared" si="1"/>
        <v>190000</v>
      </c>
      <c r="P104" s="175"/>
    </row>
    <row r="105" spans="1:17" x14ac:dyDescent="0.25">
      <c r="A105" s="224">
        <v>41852</v>
      </c>
      <c r="B105" s="175"/>
      <c r="C105" s="269"/>
      <c r="D105" s="175"/>
      <c r="E105" s="269"/>
      <c r="F105" s="269"/>
      <c r="G105" s="175"/>
      <c r="H105" s="269"/>
      <c r="I105" s="223">
        <v>0</v>
      </c>
      <c r="J105" s="223">
        <v>20000</v>
      </c>
      <c r="K105" s="223">
        <v>20000</v>
      </c>
      <c r="L105" s="223">
        <v>15000</v>
      </c>
      <c r="M105" s="223">
        <v>35000</v>
      </c>
      <c r="N105" s="223">
        <v>65000</v>
      </c>
      <c r="O105" s="223">
        <f t="shared" si="1"/>
        <v>155000</v>
      </c>
      <c r="P105" s="175"/>
    </row>
    <row r="106" spans="1:17" x14ac:dyDescent="0.25">
      <c r="A106" s="224">
        <v>41944</v>
      </c>
      <c r="B106" s="175"/>
      <c r="C106" s="269"/>
      <c r="D106" s="175"/>
      <c r="E106" s="269"/>
      <c r="F106" s="269"/>
      <c r="G106" s="175"/>
      <c r="H106" s="269"/>
      <c r="I106" s="223">
        <v>0</v>
      </c>
      <c r="J106" s="223">
        <v>5000</v>
      </c>
      <c r="K106" s="223">
        <v>0</v>
      </c>
      <c r="L106" s="223">
        <v>0</v>
      </c>
      <c r="M106" s="223">
        <v>5000</v>
      </c>
      <c r="N106" s="223">
        <v>155000</v>
      </c>
      <c r="O106" s="223">
        <f t="shared" si="1"/>
        <v>165000</v>
      </c>
      <c r="P106" s="175"/>
    </row>
    <row r="107" spans="1:17" x14ac:dyDescent="0.25">
      <c r="A107" s="224">
        <v>41974</v>
      </c>
      <c r="B107" s="175"/>
      <c r="C107" s="269"/>
      <c r="D107" s="175"/>
      <c r="E107" s="269"/>
      <c r="F107" s="269"/>
      <c r="G107" s="175"/>
      <c r="H107" s="269"/>
      <c r="I107" s="223">
        <v>0</v>
      </c>
      <c r="J107" s="223">
        <v>145000</v>
      </c>
      <c r="K107" s="223">
        <v>60000</v>
      </c>
      <c r="L107" s="223">
        <v>45000</v>
      </c>
      <c r="M107" s="223">
        <v>90000</v>
      </c>
      <c r="N107" s="223">
        <v>55000</v>
      </c>
      <c r="O107" s="223">
        <f>SUM(B107:N107)</f>
        <v>395000</v>
      </c>
      <c r="P107" s="175"/>
    </row>
    <row r="108" spans="1:17" x14ac:dyDescent="0.25">
      <c r="A108" s="224">
        <v>41988</v>
      </c>
      <c r="B108" s="175"/>
      <c r="C108" s="269"/>
      <c r="D108" s="175"/>
      <c r="E108" s="269"/>
      <c r="F108" s="269"/>
      <c r="G108" s="175"/>
      <c r="H108" s="269"/>
      <c r="I108" s="223">
        <v>0</v>
      </c>
      <c r="J108" s="223">
        <v>1225000</v>
      </c>
      <c r="K108" s="223">
        <v>1270000</v>
      </c>
      <c r="L108" s="223">
        <v>1005000</v>
      </c>
      <c r="M108" s="223">
        <v>1920000</v>
      </c>
      <c r="N108" s="223">
        <v>545000</v>
      </c>
      <c r="O108" s="223">
        <f>SUM(B108:N108)</f>
        <v>5965000</v>
      </c>
      <c r="P108" s="175"/>
    </row>
    <row r="109" spans="1:17" ht="6" customHeight="1" x14ac:dyDescent="0.25">
      <c r="A109" s="224"/>
      <c r="B109" s="175"/>
      <c r="C109" s="269"/>
      <c r="D109" s="175"/>
      <c r="E109" s="269"/>
      <c r="F109" s="269"/>
      <c r="G109" s="175"/>
      <c r="H109" s="269"/>
      <c r="I109" s="223"/>
      <c r="J109" s="223"/>
      <c r="K109" s="223"/>
      <c r="L109" s="223"/>
      <c r="M109" s="223"/>
      <c r="N109" s="223"/>
      <c r="O109" s="223"/>
      <c r="P109" s="175"/>
    </row>
    <row r="110" spans="1:17" s="308" customFormat="1" x14ac:dyDescent="0.25">
      <c r="A110" s="267" t="s">
        <v>9</v>
      </c>
      <c r="B110" s="307">
        <f>SUM(B10:B68)</f>
        <v>190000</v>
      </c>
      <c r="C110" s="307">
        <f>SUM(C10:C68)</f>
        <v>365000</v>
      </c>
      <c r="D110" s="307">
        <f>SUM(D10:D68)</f>
        <v>410000</v>
      </c>
      <c r="E110" s="307">
        <f t="shared" ref="E110:O110" si="2">SUM(E10:E109)</f>
        <v>430000</v>
      </c>
      <c r="F110" s="307">
        <f t="shared" si="2"/>
        <v>450000</v>
      </c>
      <c r="G110" s="307">
        <f t="shared" si="2"/>
        <v>460000</v>
      </c>
      <c r="H110" s="307">
        <f t="shared" si="2"/>
        <v>450000</v>
      </c>
      <c r="I110" s="321">
        <f t="shared" si="2"/>
        <v>450000</v>
      </c>
      <c r="J110" s="321">
        <f t="shared" si="2"/>
        <v>3660000</v>
      </c>
      <c r="K110" s="321">
        <f t="shared" si="2"/>
        <v>3275000</v>
      </c>
      <c r="L110" s="321">
        <f>SUM(L10:L109)</f>
        <v>2580000</v>
      </c>
      <c r="M110" s="321">
        <f t="shared" si="2"/>
        <v>5080000</v>
      </c>
      <c r="N110" s="321">
        <f t="shared" si="2"/>
        <v>9200000</v>
      </c>
      <c r="O110" s="321">
        <f t="shared" si="2"/>
        <v>27000000</v>
      </c>
      <c r="P110" s="307"/>
    </row>
    <row r="111" spans="1:17" x14ac:dyDescent="0.25">
      <c r="A111" s="4"/>
      <c r="B111" s="175"/>
      <c r="C111" s="164"/>
      <c r="D111" s="175"/>
      <c r="E111" s="164"/>
      <c r="F111" s="164"/>
      <c r="G111" s="175"/>
      <c r="H111" s="164"/>
      <c r="I111" s="223"/>
      <c r="J111" s="223"/>
      <c r="K111" s="223"/>
      <c r="L111" s="223"/>
      <c r="M111" s="223"/>
      <c r="N111" s="223"/>
      <c r="O111" s="223"/>
      <c r="P111" s="175"/>
    </row>
    <row r="112" spans="1:17" x14ac:dyDescent="0.25">
      <c r="A112" s="4" t="s">
        <v>10</v>
      </c>
      <c r="B112" s="164">
        <f t="shared" ref="B112:O112" si="3">B6-B110</f>
        <v>0</v>
      </c>
      <c r="C112" s="164">
        <f t="shared" si="3"/>
        <v>0</v>
      </c>
      <c r="D112" s="164">
        <f t="shared" si="3"/>
        <v>0</v>
      </c>
      <c r="E112" s="164">
        <f t="shared" si="3"/>
        <v>0</v>
      </c>
      <c r="F112" s="164">
        <f t="shared" si="3"/>
        <v>0</v>
      </c>
      <c r="G112" s="164">
        <f t="shared" si="3"/>
        <v>0</v>
      </c>
      <c r="H112" s="164">
        <f t="shared" si="3"/>
        <v>0</v>
      </c>
      <c r="I112" s="223">
        <f t="shared" si="3"/>
        <v>0</v>
      </c>
      <c r="J112" s="223">
        <f t="shared" si="3"/>
        <v>0</v>
      </c>
      <c r="K112" s="223">
        <f t="shared" si="3"/>
        <v>0</v>
      </c>
      <c r="L112" s="223">
        <f t="shared" si="3"/>
        <v>0</v>
      </c>
      <c r="M112" s="223">
        <f t="shared" si="3"/>
        <v>0</v>
      </c>
      <c r="N112" s="223">
        <f t="shared" si="3"/>
        <v>0</v>
      </c>
      <c r="O112" s="223">
        <f t="shared" si="3"/>
        <v>0</v>
      </c>
      <c r="P112" s="175"/>
      <c r="Q112" s="173"/>
    </row>
    <row r="113" spans="1:16" x14ac:dyDescent="0.25">
      <c r="A113" s="4"/>
      <c r="B113" s="175"/>
      <c r="C113" s="164"/>
      <c r="D113" s="175"/>
      <c r="E113" s="164"/>
      <c r="F113" s="164"/>
      <c r="G113" s="175"/>
      <c r="H113" s="164"/>
      <c r="I113" s="164"/>
      <c r="J113" s="175"/>
      <c r="K113" s="164"/>
      <c r="L113" s="164"/>
      <c r="M113" s="164"/>
      <c r="N113" s="164"/>
      <c r="O113" s="269"/>
      <c r="P113" s="175"/>
    </row>
    <row r="114" spans="1:16" x14ac:dyDescent="0.25">
      <c r="A114" s="4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</row>
    <row r="115" spans="1:16" x14ac:dyDescent="0.25">
      <c r="A115" s="4"/>
    </row>
    <row r="116" spans="1:16" x14ac:dyDescent="0.25">
      <c r="A116" s="4"/>
    </row>
    <row r="117" spans="1:16" x14ac:dyDescent="0.25">
      <c r="A117" s="4"/>
    </row>
  </sheetData>
  <phoneticPr fontId="0" type="noConversion"/>
  <pageMargins left="0.5" right="0.5" top="1" bottom="1" header="0.5" footer="0.5"/>
  <pageSetup scale="51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BA120"/>
  <sheetViews>
    <sheetView zoomScaleNormal="100" workbookViewId="0">
      <pane xSplit="8" ySplit="4" topLeftCell="I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8" width="20.42578125" style="3" hidden="1" customWidth="1"/>
    <col min="9" max="12" width="20.42578125" style="3" customWidth="1"/>
    <col min="13" max="256" width="9" style="3"/>
    <col min="257" max="257" width="17.85546875" style="3" customWidth="1"/>
    <col min="258" max="264" width="0" style="3" hidden="1" customWidth="1"/>
    <col min="265" max="268" width="20.42578125" style="3" customWidth="1"/>
    <col min="269" max="512" width="9" style="3"/>
    <col min="513" max="513" width="17.85546875" style="3" customWidth="1"/>
    <col min="514" max="520" width="0" style="3" hidden="1" customWidth="1"/>
    <col min="521" max="524" width="20.42578125" style="3" customWidth="1"/>
    <col min="525" max="768" width="9" style="3"/>
    <col min="769" max="769" width="17.85546875" style="3" customWidth="1"/>
    <col min="770" max="776" width="0" style="3" hidden="1" customWidth="1"/>
    <col min="777" max="780" width="20.42578125" style="3" customWidth="1"/>
    <col min="781" max="1024" width="9" style="3"/>
    <col min="1025" max="1025" width="17.85546875" style="3" customWidth="1"/>
    <col min="1026" max="1032" width="0" style="3" hidden="1" customWidth="1"/>
    <col min="1033" max="1036" width="20.42578125" style="3" customWidth="1"/>
    <col min="1037" max="1280" width="9" style="3"/>
    <col min="1281" max="1281" width="17.85546875" style="3" customWidth="1"/>
    <col min="1282" max="1288" width="0" style="3" hidden="1" customWidth="1"/>
    <col min="1289" max="1292" width="20.42578125" style="3" customWidth="1"/>
    <col min="1293" max="1536" width="9" style="3"/>
    <col min="1537" max="1537" width="17.85546875" style="3" customWidth="1"/>
    <col min="1538" max="1544" width="0" style="3" hidden="1" customWidth="1"/>
    <col min="1545" max="1548" width="20.42578125" style="3" customWidth="1"/>
    <col min="1549" max="1792" width="9" style="3"/>
    <col min="1793" max="1793" width="17.85546875" style="3" customWidth="1"/>
    <col min="1794" max="1800" width="0" style="3" hidden="1" customWidth="1"/>
    <col min="1801" max="1804" width="20.42578125" style="3" customWidth="1"/>
    <col min="1805" max="2048" width="9" style="3"/>
    <col min="2049" max="2049" width="17.85546875" style="3" customWidth="1"/>
    <col min="2050" max="2056" width="0" style="3" hidden="1" customWidth="1"/>
    <col min="2057" max="2060" width="20.42578125" style="3" customWidth="1"/>
    <col min="2061" max="2304" width="9" style="3"/>
    <col min="2305" max="2305" width="17.85546875" style="3" customWidth="1"/>
    <col min="2306" max="2312" width="0" style="3" hidden="1" customWidth="1"/>
    <col min="2313" max="2316" width="20.42578125" style="3" customWidth="1"/>
    <col min="2317" max="2560" width="9" style="3"/>
    <col min="2561" max="2561" width="17.85546875" style="3" customWidth="1"/>
    <col min="2562" max="2568" width="0" style="3" hidden="1" customWidth="1"/>
    <col min="2569" max="2572" width="20.42578125" style="3" customWidth="1"/>
    <col min="2573" max="2816" width="9" style="3"/>
    <col min="2817" max="2817" width="17.85546875" style="3" customWidth="1"/>
    <col min="2818" max="2824" width="0" style="3" hidden="1" customWidth="1"/>
    <col min="2825" max="2828" width="20.42578125" style="3" customWidth="1"/>
    <col min="2829" max="3072" width="9" style="3"/>
    <col min="3073" max="3073" width="17.85546875" style="3" customWidth="1"/>
    <col min="3074" max="3080" width="0" style="3" hidden="1" customWidth="1"/>
    <col min="3081" max="3084" width="20.42578125" style="3" customWidth="1"/>
    <col min="3085" max="3328" width="9" style="3"/>
    <col min="3329" max="3329" width="17.85546875" style="3" customWidth="1"/>
    <col min="3330" max="3336" width="0" style="3" hidden="1" customWidth="1"/>
    <col min="3337" max="3340" width="20.42578125" style="3" customWidth="1"/>
    <col min="3341" max="3584" width="9" style="3"/>
    <col min="3585" max="3585" width="17.85546875" style="3" customWidth="1"/>
    <col min="3586" max="3592" width="0" style="3" hidden="1" customWidth="1"/>
    <col min="3593" max="3596" width="20.42578125" style="3" customWidth="1"/>
    <col min="3597" max="3840" width="9" style="3"/>
    <col min="3841" max="3841" width="17.85546875" style="3" customWidth="1"/>
    <col min="3842" max="3848" width="0" style="3" hidden="1" customWidth="1"/>
    <col min="3849" max="3852" width="20.42578125" style="3" customWidth="1"/>
    <col min="3853" max="4096" width="9" style="3"/>
    <col min="4097" max="4097" width="17.85546875" style="3" customWidth="1"/>
    <col min="4098" max="4104" width="0" style="3" hidden="1" customWidth="1"/>
    <col min="4105" max="4108" width="20.42578125" style="3" customWidth="1"/>
    <col min="4109" max="4352" width="9" style="3"/>
    <col min="4353" max="4353" width="17.85546875" style="3" customWidth="1"/>
    <col min="4354" max="4360" width="0" style="3" hidden="1" customWidth="1"/>
    <col min="4361" max="4364" width="20.42578125" style="3" customWidth="1"/>
    <col min="4365" max="4608" width="9" style="3"/>
    <col min="4609" max="4609" width="17.85546875" style="3" customWidth="1"/>
    <col min="4610" max="4616" width="0" style="3" hidden="1" customWidth="1"/>
    <col min="4617" max="4620" width="20.42578125" style="3" customWidth="1"/>
    <col min="4621" max="4864" width="9" style="3"/>
    <col min="4865" max="4865" width="17.85546875" style="3" customWidth="1"/>
    <col min="4866" max="4872" width="0" style="3" hidden="1" customWidth="1"/>
    <col min="4873" max="4876" width="20.42578125" style="3" customWidth="1"/>
    <col min="4877" max="5120" width="9" style="3"/>
    <col min="5121" max="5121" width="17.85546875" style="3" customWidth="1"/>
    <col min="5122" max="5128" width="0" style="3" hidden="1" customWidth="1"/>
    <col min="5129" max="5132" width="20.42578125" style="3" customWidth="1"/>
    <col min="5133" max="5376" width="9" style="3"/>
    <col min="5377" max="5377" width="17.85546875" style="3" customWidth="1"/>
    <col min="5378" max="5384" width="0" style="3" hidden="1" customWidth="1"/>
    <col min="5385" max="5388" width="20.42578125" style="3" customWidth="1"/>
    <col min="5389" max="5632" width="9" style="3"/>
    <col min="5633" max="5633" width="17.85546875" style="3" customWidth="1"/>
    <col min="5634" max="5640" width="0" style="3" hidden="1" customWidth="1"/>
    <col min="5641" max="5644" width="20.42578125" style="3" customWidth="1"/>
    <col min="5645" max="5888" width="9" style="3"/>
    <col min="5889" max="5889" width="17.85546875" style="3" customWidth="1"/>
    <col min="5890" max="5896" width="0" style="3" hidden="1" customWidth="1"/>
    <col min="5897" max="5900" width="20.42578125" style="3" customWidth="1"/>
    <col min="5901" max="6144" width="9" style="3"/>
    <col min="6145" max="6145" width="17.85546875" style="3" customWidth="1"/>
    <col min="6146" max="6152" width="0" style="3" hidden="1" customWidth="1"/>
    <col min="6153" max="6156" width="20.42578125" style="3" customWidth="1"/>
    <col min="6157" max="6400" width="9" style="3"/>
    <col min="6401" max="6401" width="17.85546875" style="3" customWidth="1"/>
    <col min="6402" max="6408" width="0" style="3" hidden="1" customWidth="1"/>
    <col min="6409" max="6412" width="20.42578125" style="3" customWidth="1"/>
    <col min="6413" max="6656" width="9" style="3"/>
    <col min="6657" max="6657" width="17.85546875" style="3" customWidth="1"/>
    <col min="6658" max="6664" width="0" style="3" hidden="1" customWidth="1"/>
    <col min="6665" max="6668" width="20.42578125" style="3" customWidth="1"/>
    <col min="6669" max="6912" width="9" style="3"/>
    <col min="6913" max="6913" width="17.85546875" style="3" customWidth="1"/>
    <col min="6914" max="6920" width="0" style="3" hidden="1" customWidth="1"/>
    <col min="6921" max="6924" width="20.42578125" style="3" customWidth="1"/>
    <col min="6925" max="7168" width="9" style="3"/>
    <col min="7169" max="7169" width="17.85546875" style="3" customWidth="1"/>
    <col min="7170" max="7176" width="0" style="3" hidden="1" customWidth="1"/>
    <col min="7177" max="7180" width="20.42578125" style="3" customWidth="1"/>
    <col min="7181" max="7424" width="9" style="3"/>
    <col min="7425" max="7425" width="17.85546875" style="3" customWidth="1"/>
    <col min="7426" max="7432" width="0" style="3" hidden="1" customWidth="1"/>
    <col min="7433" max="7436" width="20.42578125" style="3" customWidth="1"/>
    <col min="7437" max="7680" width="9" style="3"/>
    <col min="7681" max="7681" width="17.85546875" style="3" customWidth="1"/>
    <col min="7682" max="7688" width="0" style="3" hidden="1" customWidth="1"/>
    <col min="7689" max="7692" width="20.42578125" style="3" customWidth="1"/>
    <col min="7693" max="7936" width="9" style="3"/>
    <col min="7937" max="7937" width="17.85546875" style="3" customWidth="1"/>
    <col min="7938" max="7944" width="0" style="3" hidden="1" customWidth="1"/>
    <col min="7945" max="7948" width="20.42578125" style="3" customWidth="1"/>
    <col min="7949" max="8192" width="9" style="3"/>
    <col min="8193" max="8193" width="17.85546875" style="3" customWidth="1"/>
    <col min="8194" max="8200" width="0" style="3" hidden="1" customWidth="1"/>
    <col min="8201" max="8204" width="20.42578125" style="3" customWidth="1"/>
    <col min="8205" max="8448" width="9" style="3"/>
    <col min="8449" max="8449" width="17.85546875" style="3" customWidth="1"/>
    <col min="8450" max="8456" width="0" style="3" hidden="1" customWidth="1"/>
    <col min="8457" max="8460" width="20.42578125" style="3" customWidth="1"/>
    <col min="8461" max="8704" width="9" style="3"/>
    <col min="8705" max="8705" width="17.85546875" style="3" customWidth="1"/>
    <col min="8706" max="8712" width="0" style="3" hidden="1" customWidth="1"/>
    <col min="8713" max="8716" width="20.42578125" style="3" customWidth="1"/>
    <col min="8717" max="8960" width="9" style="3"/>
    <col min="8961" max="8961" width="17.85546875" style="3" customWidth="1"/>
    <col min="8962" max="8968" width="0" style="3" hidden="1" customWidth="1"/>
    <col min="8969" max="8972" width="20.42578125" style="3" customWidth="1"/>
    <col min="8973" max="9216" width="9" style="3"/>
    <col min="9217" max="9217" width="17.85546875" style="3" customWidth="1"/>
    <col min="9218" max="9224" width="0" style="3" hidden="1" customWidth="1"/>
    <col min="9225" max="9228" width="20.42578125" style="3" customWidth="1"/>
    <col min="9229" max="9472" width="9" style="3"/>
    <col min="9473" max="9473" width="17.85546875" style="3" customWidth="1"/>
    <col min="9474" max="9480" width="0" style="3" hidden="1" customWidth="1"/>
    <col min="9481" max="9484" width="20.42578125" style="3" customWidth="1"/>
    <col min="9485" max="9728" width="9" style="3"/>
    <col min="9729" max="9729" width="17.85546875" style="3" customWidth="1"/>
    <col min="9730" max="9736" width="0" style="3" hidden="1" customWidth="1"/>
    <col min="9737" max="9740" width="20.42578125" style="3" customWidth="1"/>
    <col min="9741" max="9984" width="9" style="3"/>
    <col min="9985" max="9985" width="17.85546875" style="3" customWidth="1"/>
    <col min="9986" max="9992" width="0" style="3" hidden="1" customWidth="1"/>
    <col min="9993" max="9996" width="20.42578125" style="3" customWidth="1"/>
    <col min="9997" max="10240" width="9" style="3"/>
    <col min="10241" max="10241" width="17.85546875" style="3" customWidth="1"/>
    <col min="10242" max="10248" width="0" style="3" hidden="1" customWidth="1"/>
    <col min="10249" max="10252" width="20.42578125" style="3" customWidth="1"/>
    <col min="10253" max="10496" width="9" style="3"/>
    <col min="10497" max="10497" width="17.85546875" style="3" customWidth="1"/>
    <col min="10498" max="10504" width="0" style="3" hidden="1" customWidth="1"/>
    <col min="10505" max="10508" width="20.42578125" style="3" customWidth="1"/>
    <col min="10509" max="10752" width="9" style="3"/>
    <col min="10753" max="10753" width="17.85546875" style="3" customWidth="1"/>
    <col min="10754" max="10760" width="0" style="3" hidden="1" customWidth="1"/>
    <col min="10761" max="10764" width="20.42578125" style="3" customWidth="1"/>
    <col min="10765" max="11008" width="9" style="3"/>
    <col min="11009" max="11009" width="17.85546875" style="3" customWidth="1"/>
    <col min="11010" max="11016" width="0" style="3" hidden="1" customWidth="1"/>
    <col min="11017" max="11020" width="20.42578125" style="3" customWidth="1"/>
    <col min="11021" max="11264" width="9" style="3"/>
    <col min="11265" max="11265" width="17.85546875" style="3" customWidth="1"/>
    <col min="11266" max="11272" width="0" style="3" hidden="1" customWidth="1"/>
    <col min="11273" max="11276" width="20.42578125" style="3" customWidth="1"/>
    <col min="11277" max="11520" width="9" style="3"/>
    <col min="11521" max="11521" width="17.85546875" style="3" customWidth="1"/>
    <col min="11522" max="11528" width="0" style="3" hidden="1" customWidth="1"/>
    <col min="11529" max="11532" width="20.42578125" style="3" customWidth="1"/>
    <col min="11533" max="11776" width="9" style="3"/>
    <col min="11777" max="11777" width="17.85546875" style="3" customWidth="1"/>
    <col min="11778" max="11784" width="0" style="3" hidden="1" customWidth="1"/>
    <col min="11785" max="11788" width="20.42578125" style="3" customWidth="1"/>
    <col min="11789" max="12032" width="9" style="3"/>
    <col min="12033" max="12033" width="17.85546875" style="3" customWidth="1"/>
    <col min="12034" max="12040" width="0" style="3" hidden="1" customWidth="1"/>
    <col min="12041" max="12044" width="20.42578125" style="3" customWidth="1"/>
    <col min="12045" max="12288" width="9" style="3"/>
    <col min="12289" max="12289" width="17.85546875" style="3" customWidth="1"/>
    <col min="12290" max="12296" width="0" style="3" hidden="1" customWidth="1"/>
    <col min="12297" max="12300" width="20.42578125" style="3" customWidth="1"/>
    <col min="12301" max="12544" width="9" style="3"/>
    <col min="12545" max="12545" width="17.85546875" style="3" customWidth="1"/>
    <col min="12546" max="12552" width="0" style="3" hidden="1" customWidth="1"/>
    <col min="12553" max="12556" width="20.42578125" style="3" customWidth="1"/>
    <col min="12557" max="12800" width="9" style="3"/>
    <col min="12801" max="12801" width="17.85546875" style="3" customWidth="1"/>
    <col min="12802" max="12808" width="0" style="3" hidden="1" customWidth="1"/>
    <col min="12809" max="12812" width="20.42578125" style="3" customWidth="1"/>
    <col min="12813" max="13056" width="9" style="3"/>
    <col min="13057" max="13057" width="17.85546875" style="3" customWidth="1"/>
    <col min="13058" max="13064" width="0" style="3" hidden="1" customWidth="1"/>
    <col min="13065" max="13068" width="20.42578125" style="3" customWidth="1"/>
    <col min="13069" max="13312" width="9" style="3"/>
    <col min="13313" max="13313" width="17.85546875" style="3" customWidth="1"/>
    <col min="13314" max="13320" width="0" style="3" hidden="1" customWidth="1"/>
    <col min="13321" max="13324" width="20.42578125" style="3" customWidth="1"/>
    <col min="13325" max="13568" width="9" style="3"/>
    <col min="13569" max="13569" width="17.85546875" style="3" customWidth="1"/>
    <col min="13570" max="13576" width="0" style="3" hidden="1" customWidth="1"/>
    <col min="13577" max="13580" width="20.42578125" style="3" customWidth="1"/>
    <col min="13581" max="13824" width="9" style="3"/>
    <col min="13825" max="13825" width="17.85546875" style="3" customWidth="1"/>
    <col min="13826" max="13832" width="0" style="3" hidden="1" customWidth="1"/>
    <col min="13833" max="13836" width="20.42578125" style="3" customWidth="1"/>
    <col min="13837" max="14080" width="9" style="3"/>
    <col min="14081" max="14081" width="17.85546875" style="3" customWidth="1"/>
    <col min="14082" max="14088" width="0" style="3" hidden="1" customWidth="1"/>
    <col min="14089" max="14092" width="20.42578125" style="3" customWidth="1"/>
    <col min="14093" max="14336" width="9" style="3"/>
    <col min="14337" max="14337" width="17.85546875" style="3" customWidth="1"/>
    <col min="14338" max="14344" width="0" style="3" hidden="1" customWidth="1"/>
    <col min="14345" max="14348" width="20.42578125" style="3" customWidth="1"/>
    <col min="14349" max="14592" width="9" style="3"/>
    <col min="14593" max="14593" width="17.85546875" style="3" customWidth="1"/>
    <col min="14594" max="14600" width="0" style="3" hidden="1" customWidth="1"/>
    <col min="14601" max="14604" width="20.42578125" style="3" customWidth="1"/>
    <col min="14605" max="14848" width="9" style="3"/>
    <col min="14849" max="14849" width="17.85546875" style="3" customWidth="1"/>
    <col min="14850" max="14856" width="0" style="3" hidden="1" customWidth="1"/>
    <col min="14857" max="14860" width="20.42578125" style="3" customWidth="1"/>
    <col min="14861" max="15104" width="9" style="3"/>
    <col min="15105" max="15105" width="17.85546875" style="3" customWidth="1"/>
    <col min="15106" max="15112" width="0" style="3" hidden="1" customWidth="1"/>
    <col min="15113" max="15116" width="20.42578125" style="3" customWidth="1"/>
    <col min="15117" max="15360" width="9" style="3"/>
    <col min="15361" max="15361" width="17.85546875" style="3" customWidth="1"/>
    <col min="15362" max="15368" width="0" style="3" hidden="1" customWidth="1"/>
    <col min="15369" max="15372" width="20.42578125" style="3" customWidth="1"/>
    <col min="15373" max="15616" width="9" style="3"/>
    <col min="15617" max="15617" width="17.85546875" style="3" customWidth="1"/>
    <col min="15618" max="15624" width="0" style="3" hidden="1" customWidth="1"/>
    <col min="15625" max="15628" width="20.42578125" style="3" customWidth="1"/>
    <col min="15629" max="15872" width="9" style="3"/>
    <col min="15873" max="15873" width="17.85546875" style="3" customWidth="1"/>
    <col min="15874" max="15880" width="0" style="3" hidden="1" customWidth="1"/>
    <col min="15881" max="15884" width="20.42578125" style="3" customWidth="1"/>
    <col min="15885" max="16128" width="9" style="3"/>
    <col min="16129" max="16129" width="17.85546875" style="3" customWidth="1"/>
    <col min="16130" max="16136" width="0" style="3" hidden="1" customWidth="1"/>
    <col min="16137" max="16140" width="20.42578125" style="3" customWidth="1"/>
    <col min="16141" max="16384" width="9" style="3"/>
  </cols>
  <sheetData>
    <row r="1" spans="1:53" x14ac:dyDescent="0.25">
      <c r="A1" s="4" t="s">
        <v>392</v>
      </c>
      <c r="B1" s="23" t="s">
        <v>569</v>
      </c>
      <c r="C1" s="23" t="s">
        <v>569</v>
      </c>
      <c r="D1" s="23" t="s">
        <v>569</v>
      </c>
      <c r="E1" s="23" t="s">
        <v>569</v>
      </c>
      <c r="F1" s="23" t="s">
        <v>569</v>
      </c>
      <c r="G1" s="23" t="s">
        <v>569</v>
      </c>
      <c r="H1" s="23" t="s">
        <v>569</v>
      </c>
      <c r="I1" s="23" t="s">
        <v>569</v>
      </c>
      <c r="J1" s="23" t="s">
        <v>569</v>
      </c>
      <c r="K1" s="23" t="s">
        <v>569</v>
      </c>
    </row>
    <row r="2" spans="1:53" x14ac:dyDescent="0.25">
      <c r="A2" s="4" t="s">
        <v>385</v>
      </c>
      <c r="B2" s="22">
        <v>39052</v>
      </c>
      <c r="C2" s="22">
        <v>39417</v>
      </c>
      <c r="D2" s="22">
        <v>39783</v>
      </c>
      <c r="E2" s="22">
        <v>40148</v>
      </c>
      <c r="F2" s="22">
        <v>40513</v>
      </c>
      <c r="G2" s="22">
        <v>40878</v>
      </c>
      <c r="H2" s="22">
        <v>41244</v>
      </c>
      <c r="I2" s="22">
        <v>41609</v>
      </c>
      <c r="J2" s="22">
        <v>50010</v>
      </c>
      <c r="K2" s="22">
        <v>49827</v>
      </c>
      <c r="L2" s="251"/>
    </row>
    <row r="3" spans="1:53" x14ac:dyDescent="0.25">
      <c r="A3" s="3" t="s">
        <v>386</v>
      </c>
      <c r="B3" s="237">
        <v>2.9000000000000001E-2</v>
      </c>
      <c r="C3" s="25">
        <v>2.3E-2</v>
      </c>
      <c r="D3" s="25">
        <v>3.2000000000000001E-2</v>
      </c>
      <c r="E3" s="25">
        <v>3.4000000000000002E-2</v>
      </c>
      <c r="F3" s="25">
        <v>3.5999999999999997E-2</v>
      </c>
      <c r="G3" s="25">
        <v>3.7499999999999999E-2</v>
      </c>
      <c r="H3" s="25">
        <v>3.9E-2</v>
      </c>
      <c r="I3" s="25">
        <v>0.04</v>
      </c>
      <c r="J3" s="25">
        <v>4.5999999999999999E-2</v>
      </c>
      <c r="K3" s="25">
        <v>5.5E-2</v>
      </c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9"/>
      <c r="AS3" s="259"/>
      <c r="AT3" s="259"/>
      <c r="AU3" s="259"/>
    </row>
    <row r="4" spans="1:53" x14ac:dyDescent="0.25">
      <c r="A4" s="179" t="s">
        <v>334</v>
      </c>
      <c r="B4" s="260" t="s">
        <v>570</v>
      </c>
      <c r="C4" s="260" t="s">
        <v>571</v>
      </c>
      <c r="D4" s="260" t="s">
        <v>572</v>
      </c>
      <c r="E4" s="260" t="s">
        <v>573</v>
      </c>
      <c r="F4" s="260" t="s">
        <v>574</v>
      </c>
      <c r="G4" s="260" t="s">
        <v>575</v>
      </c>
      <c r="H4" s="260" t="s">
        <v>576</v>
      </c>
      <c r="I4" s="260" t="s">
        <v>577</v>
      </c>
      <c r="J4" s="260" t="s">
        <v>578</v>
      </c>
      <c r="K4" s="260" t="s">
        <v>579</v>
      </c>
      <c r="L4" s="262" t="s">
        <v>5</v>
      </c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</row>
    <row r="5" spans="1:53" x14ac:dyDescent="0.25">
      <c r="A5" s="267"/>
      <c r="B5" s="175"/>
      <c r="C5" s="175"/>
      <c r="D5" s="175"/>
      <c r="E5" s="175"/>
      <c r="F5" s="175"/>
      <c r="G5" s="175"/>
      <c r="H5" s="175"/>
      <c r="I5" s="223"/>
      <c r="J5" s="223"/>
      <c r="K5" s="223"/>
      <c r="L5" s="223"/>
    </row>
    <row r="6" spans="1:53" x14ac:dyDescent="0.25">
      <c r="A6" s="4" t="s">
        <v>461</v>
      </c>
      <c r="B6" s="269">
        <v>155000</v>
      </c>
      <c r="C6" s="269">
        <v>475000</v>
      </c>
      <c r="D6" s="269">
        <v>535000</v>
      </c>
      <c r="E6" s="269">
        <v>565000</v>
      </c>
      <c r="F6" s="269">
        <v>600000</v>
      </c>
      <c r="G6" s="269">
        <v>640000</v>
      </c>
      <c r="H6" s="269">
        <v>680000</v>
      </c>
      <c r="I6" s="223">
        <v>720000</v>
      </c>
      <c r="J6" s="223">
        <v>20630000</v>
      </c>
      <c r="K6" s="223">
        <v>15000000</v>
      </c>
      <c r="L6" s="223">
        <f>SUM(B6:K6)</f>
        <v>40000000</v>
      </c>
    </row>
    <row r="7" spans="1:53" x14ac:dyDescent="0.25">
      <c r="A7" s="4"/>
      <c r="B7" s="175"/>
      <c r="C7" s="269"/>
      <c r="D7" s="175"/>
      <c r="E7" s="269"/>
      <c r="F7" s="269"/>
      <c r="G7" s="175"/>
      <c r="H7" s="269"/>
      <c r="I7" s="223"/>
      <c r="J7" s="223"/>
      <c r="K7" s="223"/>
      <c r="L7" s="223"/>
    </row>
    <row r="8" spans="1:53" x14ac:dyDescent="0.25">
      <c r="A8" s="4" t="s">
        <v>78</v>
      </c>
      <c r="B8" s="175"/>
      <c r="C8" s="269"/>
      <c r="D8" s="175"/>
      <c r="E8" s="269"/>
      <c r="F8" s="269"/>
      <c r="G8" s="175"/>
      <c r="H8" s="269"/>
      <c r="I8" s="223"/>
      <c r="J8" s="223"/>
      <c r="K8" s="223"/>
      <c r="L8" s="223"/>
    </row>
    <row r="9" spans="1:53" x14ac:dyDescent="0.25">
      <c r="A9" s="5">
        <v>38749</v>
      </c>
      <c r="B9" s="269">
        <v>10000</v>
      </c>
      <c r="C9" s="269">
        <v>30000</v>
      </c>
      <c r="D9" s="269">
        <v>30000</v>
      </c>
      <c r="E9" s="269">
        <v>35000</v>
      </c>
      <c r="F9" s="269">
        <v>35000</v>
      </c>
      <c r="G9" s="269">
        <v>45000</v>
      </c>
      <c r="H9" s="269">
        <v>45000</v>
      </c>
      <c r="I9" s="223">
        <v>45000</v>
      </c>
      <c r="J9" s="223">
        <v>1285000</v>
      </c>
      <c r="K9" s="223">
        <v>885000</v>
      </c>
      <c r="L9" s="223">
        <f>SUM(B9:K9)</f>
        <v>2445000</v>
      </c>
    </row>
    <row r="10" spans="1:53" x14ac:dyDescent="0.25">
      <c r="A10" s="5">
        <v>38869</v>
      </c>
      <c r="B10" s="269">
        <v>0</v>
      </c>
      <c r="C10" s="269">
        <v>0</v>
      </c>
      <c r="D10" s="269">
        <v>0</v>
      </c>
      <c r="E10" s="269">
        <v>0</v>
      </c>
      <c r="F10" s="269">
        <v>0</v>
      </c>
      <c r="G10" s="269">
        <v>0</v>
      </c>
      <c r="H10" s="269">
        <v>0</v>
      </c>
      <c r="I10" s="223">
        <v>0</v>
      </c>
      <c r="J10" s="223">
        <v>65000</v>
      </c>
      <c r="K10" s="223">
        <v>40000</v>
      </c>
      <c r="L10" s="223">
        <f>SUM(B10:K10)</f>
        <v>105000</v>
      </c>
    </row>
    <row r="11" spans="1:53" x14ac:dyDescent="0.25">
      <c r="A11" s="5">
        <v>38899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69">
        <v>0</v>
      </c>
      <c r="I11" s="223">
        <v>0</v>
      </c>
      <c r="J11" s="223">
        <v>275000</v>
      </c>
      <c r="K11" s="223">
        <v>45000</v>
      </c>
      <c r="L11" s="223">
        <f>SUM(B11:K11)</f>
        <v>320000</v>
      </c>
    </row>
    <row r="12" spans="1:53" x14ac:dyDescent="0.25">
      <c r="A12" s="5">
        <v>38930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0</v>
      </c>
      <c r="H12" s="269">
        <v>0</v>
      </c>
      <c r="I12" s="223">
        <v>0</v>
      </c>
      <c r="J12" s="223">
        <v>0</v>
      </c>
      <c r="K12" s="223">
        <v>30000</v>
      </c>
      <c r="L12" s="223">
        <f>SUM(B12:K12)</f>
        <v>30000</v>
      </c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</row>
    <row r="13" spans="1:53" x14ac:dyDescent="0.25">
      <c r="A13" s="5">
        <v>38961</v>
      </c>
      <c r="B13" s="269">
        <v>0</v>
      </c>
      <c r="C13" s="269">
        <v>5000</v>
      </c>
      <c r="D13" s="269">
        <v>5000</v>
      </c>
      <c r="E13" s="269">
        <v>5000</v>
      </c>
      <c r="F13" s="269">
        <v>5000</v>
      </c>
      <c r="G13" s="269">
        <v>5000</v>
      </c>
      <c r="H13" s="269">
        <v>5000</v>
      </c>
      <c r="I13" s="223">
        <v>5000</v>
      </c>
      <c r="J13" s="223">
        <v>175000</v>
      </c>
      <c r="K13" s="223">
        <v>40000</v>
      </c>
      <c r="L13" s="223">
        <f t="shared" ref="L13:L87" si="0">SUM(B13:K13)</f>
        <v>250000</v>
      </c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</row>
    <row r="14" spans="1:53" x14ac:dyDescent="0.25">
      <c r="A14" s="309">
        <v>38991</v>
      </c>
      <c r="B14" s="269">
        <v>0</v>
      </c>
      <c r="C14" s="269">
        <v>0</v>
      </c>
      <c r="D14" s="269">
        <v>0</v>
      </c>
      <c r="E14" s="269">
        <v>0</v>
      </c>
      <c r="F14" s="269">
        <v>0</v>
      </c>
      <c r="G14" s="269">
        <v>5000</v>
      </c>
      <c r="H14" s="269">
        <v>5000</v>
      </c>
      <c r="I14" s="223">
        <v>5000</v>
      </c>
      <c r="J14" s="223">
        <v>55000</v>
      </c>
      <c r="K14" s="223">
        <v>85000</v>
      </c>
      <c r="L14" s="223">
        <f t="shared" si="0"/>
        <v>155000</v>
      </c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</row>
    <row r="15" spans="1:53" x14ac:dyDescent="0.25">
      <c r="A15" s="309">
        <v>39022</v>
      </c>
      <c r="B15" s="269">
        <v>0</v>
      </c>
      <c r="C15" s="269">
        <v>5000</v>
      </c>
      <c r="D15" s="269">
        <v>5000</v>
      </c>
      <c r="E15" s="269">
        <v>5000</v>
      </c>
      <c r="F15" s="269">
        <v>5000</v>
      </c>
      <c r="G15" s="269">
        <v>10000</v>
      </c>
      <c r="H15" s="269">
        <v>10000</v>
      </c>
      <c r="I15" s="223">
        <v>10000</v>
      </c>
      <c r="J15" s="223">
        <v>100000</v>
      </c>
      <c r="K15" s="223">
        <v>60000</v>
      </c>
      <c r="L15" s="223">
        <f t="shared" si="0"/>
        <v>210000</v>
      </c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</row>
    <row r="16" spans="1:53" x14ac:dyDescent="0.25">
      <c r="A16" s="309">
        <v>39052</v>
      </c>
      <c r="B16" s="269">
        <v>145000</v>
      </c>
      <c r="C16" s="269">
        <v>0</v>
      </c>
      <c r="D16" s="269">
        <v>0</v>
      </c>
      <c r="E16" s="269">
        <v>0</v>
      </c>
      <c r="F16" s="269">
        <v>0</v>
      </c>
      <c r="G16" s="269">
        <v>0</v>
      </c>
      <c r="H16" s="269">
        <v>0</v>
      </c>
      <c r="I16" s="223">
        <v>0</v>
      </c>
      <c r="J16" s="223">
        <v>0</v>
      </c>
      <c r="K16" s="223">
        <v>185000</v>
      </c>
      <c r="L16" s="223">
        <f t="shared" si="0"/>
        <v>330000</v>
      </c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</row>
    <row r="17" spans="1:53" x14ac:dyDescent="0.25">
      <c r="A17" s="309">
        <v>39114</v>
      </c>
      <c r="B17" s="269">
        <v>0</v>
      </c>
      <c r="C17" s="269">
        <v>0</v>
      </c>
      <c r="D17" s="269">
        <v>0</v>
      </c>
      <c r="E17" s="269">
        <v>0</v>
      </c>
      <c r="F17" s="269">
        <v>0</v>
      </c>
      <c r="G17" s="269">
        <v>0</v>
      </c>
      <c r="H17" s="269">
        <v>0</v>
      </c>
      <c r="I17" s="223">
        <v>0</v>
      </c>
      <c r="J17" s="223">
        <v>0</v>
      </c>
      <c r="K17" s="223">
        <v>190000</v>
      </c>
      <c r="L17" s="223">
        <f t="shared" si="0"/>
        <v>190000</v>
      </c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</row>
    <row r="18" spans="1:53" x14ac:dyDescent="0.25">
      <c r="A18" s="309">
        <v>39142</v>
      </c>
      <c r="B18" s="269">
        <v>0</v>
      </c>
      <c r="C18" s="269">
        <v>0</v>
      </c>
      <c r="D18" s="269">
        <v>0</v>
      </c>
      <c r="E18" s="269">
        <v>0</v>
      </c>
      <c r="F18" s="269">
        <v>0</v>
      </c>
      <c r="G18" s="269">
        <v>0</v>
      </c>
      <c r="H18" s="269">
        <v>0</v>
      </c>
      <c r="I18" s="223">
        <v>0</v>
      </c>
      <c r="J18" s="223">
        <v>0</v>
      </c>
      <c r="K18" s="223">
        <v>65000</v>
      </c>
      <c r="L18" s="223">
        <f t="shared" si="0"/>
        <v>65000</v>
      </c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</row>
    <row r="19" spans="1:53" x14ac:dyDescent="0.25">
      <c r="A19" s="309">
        <v>39203</v>
      </c>
      <c r="B19" s="269">
        <v>0</v>
      </c>
      <c r="C19" s="269">
        <v>0</v>
      </c>
      <c r="D19" s="269">
        <v>0</v>
      </c>
      <c r="E19" s="269">
        <v>0</v>
      </c>
      <c r="F19" s="269">
        <v>0</v>
      </c>
      <c r="G19" s="269">
        <v>0</v>
      </c>
      <c r="H19" s="269">
        <v>0</v>
      </c>
      <c r="I19" s="223">
        <v>0</v>
      </c>
      <c r="J19" s="223">
        <v>0</v>
      </c>
      <c r="K19" s="223">
        <v>160000</v>
      </c>
      <c r="L19" s="223">
        <f t="shared" si="0"/>
        <v>160000</v>
      </c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</row>
    <row r="20" spans="1:53" x14ac:dyDescent="0.25">
      <c r="A20" s="309">
        <v>39234</v>
      </c>
      <c r="B20" s="269">
        <v>0</v>
      </c>
      <c r="C20" s="269">
        <v>0</v>
      </c>
      <c r="D20" s="269">
        <v>0</v>
      </c>
      <c r="E20" s="269">
        <v>0</v>
      </c>
      <c r="F20" s="269">
        <v>0</v>
      </c>
      <c r="G20" s="269">
        <v>0</v>
      </c>
      <c r="H20" s="269">
        <v>0</v>
      </c>
      <c r="I20" s="223">
        <v>0</v>
      </c>
      <c r="J20" s="223">
        <v>0</v>
      </c>
      <c r="K20" s="223">
        <v>80000</v>
      </c>
      <c r="L20" s="223">
        <f t="shared" si="0"/>
        <v>80000</v>
      </c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</row>
    <row r="21" spans="1:53" x14ac:dyDescent="0.25">
      <c r="A21" s="309">
        <v>39264</v>
      </c>
      <c r="B21" s="269">
        <v>0</v>
      </c>
      <c r="C21" s="269">
        <v>0</v>
      </c>
      <c r="D21" s="269">
        <v>0</v>
      </c>
      <c r="E21" s="269">
        <v>0</v>
      </c>
      <c r="F21" s="269">
        <v>0</v>
      </c>
      <c r="G21" s="269">
        <v>0</v>
      </c>
      <c r="H21" s="269">
        <v>0</v>
      </c>
      <c r="I21" s="223">
        <v>0</v>
      </c>
      <c r="J21" s="223">
        <v>0</v>
      </c>
      <c r="K21" s="223">
        <v>190000</v>
      </c>
      <c r="L21" s="223">
        <f t="shared" si="0"/>
        <v>190000</v>
      </c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</row>
    <row r="22" spans="1:53" x14ac:dyDescent="0.25">
      <c r="A22" s="309">
        <v>39295</v>
      </c>
      <c r="B22" s="269">
        <v>0</v>
      </c>
      <c r="C22" s="269">
        <v>5000</v>
      </c>
      <c r="D22" s="269">
        <v>10000</v>
      </c>
      <c r="E22" s="269">
        <v>10000</v>
      </c>
      <c r="F22" s="269">
        <v>10000</v>
      </c>
      <c r="G22" s="269">
        <v>10000</v>
      </c>
      <c r="H22" s="269">
        <v>10000</v>
      </c>
      <c r="I22" s="223">
        <v>10000</v>
      </c>
      <c r="J22" s="223">
        <v>305000</v>
      </c>
      <c r="K22" s="223">
        <v>105000</v>
      </c>
      <c r="L22" s="223">
        <f t="shared" si="0"/>
        <v>475000</v>
      </c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</row>
    <row r="23" spans="1:53" x14ac:dyDescent="0.25">
      <c r="A23" s="309">
        <v>39326</v>
      </c>
      <c r="B23" s="269">
        <v>0</v>
      </c>
      <c r="C23" s="269">
        <v>5000</v>
      </c>
      <c r="D23" s="269">
        <v>5000</v>
      </c>
      <c r="E23" s="269">
        <v>5000</v>
      </c>
      <c r="F23" s="269">
        <v>5000</v>
      </c>
      <c r="G23" s="269">
        <v>5000</v>
      </c>
      <c r="H23" s="269">
        <v>5000</v>
      </c>
      <c r="I23" s="223">
        <v>10000</v>
      </c>
      <c r="J23" s="223">
        <v>215000</v>
      </c>
      <c r="K23" s="223">
        <v>110000</v>
      </c>
      <c r="L23" s="223">
        <f t="shared" si="0"/>
        <v>365000</v>
      </c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</row>
    <row r="24" spans="1:53" x14ac:dyDescent="0.25">
      <c r="A24" s="309">
        <v>39356</v>
      </c>
      <c r="B24" s="269">
        <v>0</v>
      </c>
      <c r="C24" s="269">
        <v>5000</v>
      </c>
      <c r="D24" s="269">
        <v>5000</v>
      </c>
      <c r="E24" s="269">
        <v>5000</v>
      </c>
      <c r="F24" s="269">
        <v>5000</v>
      </c>
      <c r="G24" s="269">
        <v>5000</v>
      </c>
      <c r="H24" s="269">
        <v>5000</v>
      </c>
      <c r="I24" s="223">
        <v>5000</v>
      </c>
      <c r="J24" s="223">
        <v>160000</v>
      </c>
      <c r="K24" s="223">
        <v>110000</v>
      </c>
      <c r="L24" s="223">
        <f t="shared" si="0"/>
        <v>305000</v>
      </c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</row>
    <row r="25" spans="1:53" x14ac:dyDescent="0.25">
      <c r="A25" s="309">
        <v>39387</v>
      </c>
      <c r="B25" s="269">
        <v>0</v>
      </c>
      <c r="C25" s="269">
        <v>5000</v>
      </c>
      <c r="D25" s="269">
        <v>5000</v>
      </c>
      <c r="E25" s="269">
        <v>5000</v>
      </c>
      <c r="F25" s="269">
        <v>5000</v>
      </c>
      <c r="G25" s="269">
        <v>5000</v>
      </c>
      <c r="H25" s="269">
        <v>5000</v>
      </c>
      <c r="I25" s="223">
        <v>5000</v>
      </c>
      <c r="J25" s="223">
        <v>160000</v>
      </c>
      <c r="K25" s="223">
        <v>125000</v>
      </c>
      <c r="L25" s="223">
        <f t="shared" si="0"/>
        <v>320000</v>
      </c>
    </row>
    <row r="26" spans="1:53" x14ac:dyDescent="0.25">
      <c r="A26" s="309">
        <v>39417</v>
      </c>
      <c r="B26" s="269">
        <v>0</v>
      </c>
      <c r="C26" s="269">
        <v>415000</v>
      </c>
      <c r="D26" s="269">
        <v>0</v>
      </c>
      <c r="E26" s="269">
        <v>0</v>
      </c>
      <c r="F26" s="269">
        <v>0</v>
      </c>
      <c r="G26" s="269">
        <v>0</v>
      </c>
      <c r="H26" s="269">
        <v>0</v>
      </c>
      <c r="I26" s="223">
        <v>0</v>
      </c>
      <c r="J26" s="223">
        <v>0</v>
      </c>
      <c r="K26" s="223">
        <v>175000</v>
      </c>
      <c r="L26" s="223">
        <f t="shared" si="0"/>
        <v>590000</v>
      </c>
    </row>
    <row r="27" spans="1:53" x14ac:dyDescent="0.25">
      <c r="A27" s="5">
        <v>39448</v>
      </c>
      <c r="B27" s="269">
        <v>0</v>
      </c>
      <c r="C27" s="269">
        <v>0</v>
      </c>
      <c r="D27" s="269">
        <v>0</v>
      </c>
      <c r="E27" s="269">
        <v>0</v>
      </c>
      <c r="F27" s="269">
        <v>0</v>
      </c>
      <c r="G27" s="269">
        <v>0</v>
      </c>
      <c r="H27" s="269">
        <v>0</v>
      </c>
      <c r="I27" s="223">
        <v>0</v>
      </c>
      <c r="J27" s="223">
        <v>0</v>
      </c>
      <c r="K27" s="223">
        <v>75000</v>
      </c>
      <c r="L27" s="223">
        <f t="shared" si="0"/>
        <v>75000</v>
      </c>
    </row>
    <row r="28" spans="1:53" x14ac:dyDescent="0.25">
      <c r="A28" s="5">
        <v>39479</v>
      </c>
      <c r="B28" s="269">
        <v>0</v>
      </c>
      <c r="C28" s="269">
        <v>0</v>
      </c>
      <c r="D28" s="269">
        <v>0</v>
      </c>
      <c r="E28" s="269">
        <v>0</v>
      </c>
      <c r="F28" s="269">
        <v>0</v>
      </c>
      <c r="G28" s="269">
        <v>0</v>
      </c>
      <c r="H28" s="269">
        <v>0</v>
      </c>
      <c r="I28" s="223">
        <v>0</v>
      </c>
      <c r="J28" s="223">
        <v>0</v>
      </c>
      <c r="K28" s="223">
        <v>215000</v>
      </c>
      <c r="L28" s="223">
        <f t="shared" si="0"/>
        <v>215000</v>
      </c>
    </row>
    <row r="29" spans="1:53" x14ac:dyDescent="0.25">
      <c r="A29" s="5">
        <v>39508</v>
      </c>
      <c r="B29" s="269">
        <v>0</v>
      </c>
      <c r="C29" s="269">
        <v>0</v>
      </c>
      <c r="D29" s="269">
        <v>0</v>
      </c>
      <c r="E29" s="269">
        <v>0</v>
      </c>
      <c r="F29" s="269">
        <v>0</v>
      </c>
      <c r="G29" s="269">
        <v>0</v>
      </c>
      <c r="H29" s="269">
        <v>0</v>
      </c>
      <c r="I29" s="223">
        <v>0</v>
      </c>
      <c r="J29" s="223">
        <v>30000</v>
      </c>
      <c r="K29" s="223">
        <v>140000</v>
      </c>
      <c r="L29" s="223">
        <f t="shared" si="0"/>
        <v>170000</v>
      </c>
    </row>
    <row r="30" spans="1:53" x14ac:dyDescent="0.25">
      <c r="A30" s="5">
        <v>39539</v>
      </c>
      <c r="B30" s="269">
        <v>0</v>
      </c>
      <c r="C30" s="269">
        <v>0</v>
      </c>
      <c r="D30" s="269">
        <v>0</v>
      </c>
      <c r="E30" s="269">
        <v>0</v>
      </c>
      <c r="F30" s="269">
        <v>0</v>
      </c>
      <c r="G30" s="269">
        <v>0</v>
      </c>
      <c r="H30" s="269">
        <v>0</v>
      </c>
      <c r="I30" s="223">
        <v>0</v>
      </c>
      <c r="J30" s="223">
        <v>0</v>
      </c>
      <c r="K30" s="223">
        <v>135000</v>
      </c>
      <c r="L30" s="223">
        <f t="shared" si="0"/>
        <v>135000</v>
      </c>
    </row>
    <row r="31" spans="1:53" x14ac:dyDescent="0.25">
      <c r="A31" s="5">
        <v>39569</v>
      </c>
      <c r="B31" s="269">
        <v>0</v>
      </c>
      <c r="C31" s="269">
        <v>0</v>
      </c>
      <c r="D31" s="269">
        <v>0</v>
      </c>
      <c r="E31" s="269">
        <v>0</v>
      </c>
      <c r="F31" s="269">
        <v>5000</v>
      </c>
      <c r="G31" s="269">
        <v>5000</v>
      </c>
      <c r="H31" s="269">
        <v>5000</v>
      </c>
      <c r="I31" s="223">
        <v>5000</v>
      </c>
      <c r="J31" s="223">
        <v>120000</v>
      </c>
      <c r="K31" s="223">
        <v>165000</v>
      </c>
      <c r="L31" s="223">
        <f t="shared" si="0"/>
        <v>305000</v>
      </c>
    </row>
    <row r="32" spans="1:53" x14ac:dyDescent="0.25">
      <c r="A32" s="5">
        <v>39600</v>
      </c>
      <c r="B32" s="269">
        <v>0</v>
      </c>
      <c r="C32" s="269">
        <v>0</v>
      </c>
      <c r="D32" s="269">
        <v>0</v>
      </c>
      <c r="E32" s="269">
        <v>0</v>
      </c>
      <c r="F32" s="269">
        <v>0</v>
      </c>
      <c r="G32" s="269">
        <v>0</v>
      </c>
      <c r="H32" s="269">
        <v>5000</v>
      </c>
      <c r="I32" s="223">
        <v>5000</v>
      </c>
      <c r="J32" s="223">
        <v>70000</v>
      </c>
      <c r="K32" s="223">
        <v>210000</v>
      </c>
      <c r="L32" s="223">
        <f t="shared" si="0"/>
        <v>290000</v>
      </c>
    </row>
    <row r="33" spans="1:12" x14ac:dyDescent="0.25">
      <c r="A33" s="5">
        <v>39630</v>
      </c>
      <c r="B33" s="269">
        <v>0</v>
      </c>
      <c r="C33" s="269">
        <v>0</v>
      </c>
      <c r="D33" s="269">
        <v>5000</v>
      </c>
      <c r="E33" s="269">
        <v>5000</v>
      </c>
      <c r="F33" s="269">
        <v>5000</v>
      </c>
      <c r="G33" s="269">
        <v>5000</v>
      </c>
      <c r="H33" s="269">
        <v>10000</v>
      </c>
      <c r="I33" s="223">
        <v>10000</v>
      </c>
      <c r="J33" s="223">
        <v>220000</v>
      </c>
      <c r="K33" s="223">
        <v>160000</v>
      </c>
      <c r="L33" s="223">
        <f t="shared" si="0"/>
        <v>420000</v>
      </c>
    </row>
    <row r="34" spans="1:12" x14ac:dyDescent="0.25">
      <c r="A34" s="5">
        <v>39661</v>
      </c>
      <c r="B34" s="269">
        <v>0</v>
      </c>
      <c r="C34" s="269">
        <v>0</v>
      </c>
      <c r="D34" s="269">
        <v>0</v>
      </c>
      <c r="E34" s="269">
        <v>0</v>
      </c>
      <c r="F34" s="269">
        <v>0</v>
      </c>
      <c r="G34" s="269">
        <v>0</v>
      </c>
      <c r="H34" s="269">
        <v>0</v>
      </c>
      <c r="I34" s="223">
        <v>0</v>
      </c>
      <c r="J34" s="223">
        <v>0</v>
      </c>
      <c r="K34" s="223">
        <v>130000</v>
      </c>
      <c r="L34" s="223">
        <f t="shared" si="0"/>
        <v>130000</v>
      </c>
    </row>
    <row r="35" spans="1:12" x14ac:dyDescent="0.25">
      <c r="A35" s="5">
        <v>39692</v>
      </c>
      <c r="B35" s="269">
        <v>0</v>
      </c>
      <c r="C35" s="269">
        <v>0</v>
      </c>
      <c r="D35" s="269">
        <v>5000</v>
      </c>
      <c r="E35" s="269">
        <v>5000</v>
      </c>
      <c r="F35" s="269">
        <v>5000</v>
      </c>
      <c r="G35" s="269">
        <v>5000</v>
      </c>
      <c r="H35" s="269">
        <v>5000</v>
      </c>
      <c r="I35" s="223">
        <v>5000</v>
      </c>
      <c r="J35" s="223">
        <v>175000</v>
      </c>
      <c r="K35" s="223">
        <v>205000</v>
      </c>
      <c r="L35" s="223">
        <f t="shared" si="0"/>
        <v>410000</v>
      </c>
    </row>
    <row r="36" spans="1:12" x14ac:dyDescent="0.25">
      <c r="A36" s="5">
        <v>39722</v>
      </c>
      <c r="B36" s="269">
        <v>0</v>
      </c>
      <c r="C36" s="269">
        <v>0</v>
      </c>
      <c r="D36" s="269">
        <v>0</v>
      </c>
      <c r="E36" s="269">
        <v>0</v>
      </c>
      <c r="F36" s="269">
        <v>0</v>
      </c>
      <c r="G36" s="269">
        <v>0</v>
      </c>
      <c r="H36" s="269">
        <v>0</v>
      </c>
      <c r="I36" s="223">
        <v>0</v>
      </c>
      <c r="J36" s="223">
        <v>0</v>
      </c>
      <c r="K36" s="223">
        <v>205000</v>
      </c>
      <c r="L36" s="223">
        <f t="shared" si="0"/>
        <v>205000</v>
      </c>
    </row>
    <row r="37" spans="1:12" x14ac:dyDescent="0.25">
      <c r="A37" s="5">
        <v>39753</v>
      </c>
      <c r="B37" s="269"/>
      <c r="C37" s="269"/>
      <c r="D37" s="269">
        <v>0</v>
      </c>
      <c r="E37" s="269">
        <v>0</v>
      </c>
      <c r="F37" s="269">
        <v>0</v>
      </c>
      <c r="G37" s="269">
        <v>0</v>
      </c>
      <c r="H37" s="269">
        <v>5000</v>
      </c>
      <c r="I37" s="223">
        <v>5000</v>
      </c>
      <c r="J37" s="223">
        <v>70000</v>
      </c>
      <c r="K37" s="223">
        <v>130000</v>
      </c>
      <c r="L37" s="223">
        <f t="shared" si="0"/>
        <v>210000</v>
      </c>
    </row>
    <row r="38" spans="1:12" x14ac:dyDescent="0.25">
      <c r="A38" s="5">
        <v>39783</v>
      </c>
      <c r="B38" s="269"/>
      <c r="C38" s="269"/>
      <c r="D38" s="269">
        <v>460000</v>
      </c>
      <c r="E38" s="269">
        <v>0</v>
      </c>
      <c r="F38" s="269">
        <v>0</v>
      </c>
      <c r="G38" s="269">
        <v>0</v>
      </c>
      <c r="H38" s="269">
        <v>0</v>
      </c>
      <c r="I38" s="223">
        <v>0</v>
      </c>
      <c r="J38" s="223">
        <v>0</v>
      </c>
      <c r="K38" s="223">
        <v>165000</v>
      </c>
      <c r="L38" s="223">
        <f t="shared" si="0"/>
        <v>625000</v>
      </c>
    </row>
    <row r="39" spans="1:12" x14ac:dyDescent="0.25">
      <c r="A39" s="5">
        <v>39814</v>
      </c>
      <c r="B39" s="269"/>
      <c r="C39" s="269"/>
      <c r="D39" s="269">
        <v>0</v>
      </c>
      <c r="E39" s="269">
        <v>0</v>
      </c>
      <c r="F39" s="269">
        <v>0</v>
      </c>
      <c r="G39" s="269">
        <v>0</v>
      </c>
      <c r="H39" s="269">
        <v>0</v>
      </c>
      <c r="I39" s="223">
        <v>0</v>
      </c>
      <c r="J39" s="223">
        <v>0</v>
      </c>
      <c r="K39" s="223">
        <v>220000</v>
      </c>
      <c r="L39" s="223">
        <f t="shared" si="0"/>
        <v>220000</v>
      </c>
    </row>
    <row r="40" spans="1:12" x14ac:dyDescent="0.25">
      <c r="A40" s="5">
        <v>39845</v>
      </c>
      <c r="B40" s="269"/>
      <c r="C40" s="269"/>
      <c r="D40" s="269">
        <v>0</v>
      </c>
      <c r="E40" s="269">
        <v>0</v>
      </c>
      <c r="F40" s="269">
        <v>0</v>
      </c>
      <c r="G40" s="269">
        <v>0</v>
      </c>
      <c r="H40" s="269">
        <v>0</v>
      </c>
      <c r="I40" s="223">
        <v>0</v>
      </c>
      <c r="J40" s="223">
        <v>0</v>
      </c>
      <c r="K40" s="223">
        <v>135000</v>
      </c>
      <c r="L40" s="223">
        <f t="shared" si="0"/>
        <v>135000</v>
      </c>
    </row>
    <row r="41" spans="1:12" x14ac:dyDescent="0.25">
      <c r="A41" s="5">
        <v>39873</v>
      </c>
      <c r="B41" s="269"/>
      <c r="C41" s="269"/>
      <c r="D41" s="269">
        <v>0</v>
      </c>
      <c r="E41" s="269">
        <v>0</v>
      </c>
      <c r="F41" s="269">
        <v>0</v>
      </c>
      <c r="G41" s="269">
        <v>0</v>
      </c>
      <c r="H41" s="269">
        <v>0</v>
      </c>
      <c r="I41" s="223">
        <v>0</v>
      </c>
      <c r="J41" s="223">
        <v>0</v>
      </c>
      <c r="K41" s="223">
        <v>155000</v>
      </c>
      <c r="L41" s="223">
        <f t="shared" si="0"/>
        <v>155000</v>
      </c>
    </row>
    <row r="42" spans="1:12" x14ac:dyDescent="0.25">
      <c r="A42" s="5">
        <v>39904</v>
      </c>
      <c r="B42" s="269"/>
      <c r="C42" s="269"/>
      <c r="D42" s="269">
        <v>0</v>
      </c>
      <c r="E42" s="269">
        <v>0</v>
      </c>
      <c r="F42" s="269">
        <v>0</v>
      </c>
      <c r="G42" s="269">
        <v>0</v>
      </c>
      <c r="H42" s="269">
        <v>0</v>
      </c>
      <c r="I42" s="223">
        <v>5000</v>
      </c>
      <c r="J42" s="223">
        <v>70000</v>
      </c>
      <c r="K42" s="223">
        <v>220000</v>
      </c>
      <c r="L42" s="223">
        <f t="shared" si="0"/>
        <v>295000</v>
      </c>
    </row>
    <row r="43" spans="1:12" x14ac:dyDescent="0.25">
      <c r="A43" s="5">
        <v>39934</v>
      </c>
      <c r="B43" s="269"/>
      <c r="C43" s="269"/>
      <c r="D43" s="269">
        <v>0</v>
      </c>
      <c r="E43" s="269">
        <v>0</v>
      </c>
      <c r="F43" s="269">
        <v>0</v>
      </c>
      <c r="G43" s="269">
        <v>0</v>
      </c>
      <c r="H43" s="269">
        <v>5000</v>
      </c>
      <c r="I43" s="223">
        <v>5000</v>
      </c>
      <c r="J43" s="223">
        <v>85000</v>
      </c>
      <c r="K43" s="223">
        <v>165000</v>
      </c>
      <c r="L43" s="223">
        <f t="shared" si="0"/>
        <v>260000</v>
      </c>
    </row>
    <row r="44" spans="1:12" x14ac:dyDescent="0.25">
      <c r="A44" s="5">
        <v>39965</v>
      </c>
      <c r="B44" s="269"/>
      <c r="C44" s="269"/>
      <c r="D44" s="269">
        <v>0</v>
      </c>
      <c r="E44" s="269">
        <v>0</v>
      </c>
      <c r="F44" s="269">
        <v>0</v>
      </c>
      <c r="G44" s="269">
        <v>0</v>
      </c>
      <c r="H44" s="269">
        <v>0</v>
      </c>
      <c r="I44" s="223">
        <v>0</v>
      </c>
      <c r="J44" s="223">
        <v>0</v>
      </c>
      <c r="K44" s="223">
        <v>50000</v>
      </c>
      <c r="L44" s="223">
        <f t="shared" si="0"/>
        <v>50000</v>
      </c>
    </row>
    <row r="45" spans="1:12" x14ac:dyDescent="0.25">
      <c r="A45" s="5">
        <v>39995</v>
      </c>
      <c r="B45" s="269"/>
      <c r="C45" s="269"/>
      <c r="D45" s="269">
        <v>0</v>
      </c>
      <c r="E45" s="269">
        <v>0</v>
      </c>
      <c r="F45" s="269">
        <v>0</v>
      </c>
      <c r="G45" s="269">
        <v>0</v>
      </c>
      <c r="H45" s="269">
        <v>0</v>
      </c>
      <c r="I45" s="223">
        <v>0</v>
      </c>
      <c r="J45" s="223">
        <v>0</v>
      </c>
      <c r="K45" s="223">
        <v>200000</v>
      </c>
      <c r="L45" s="223">
        <f t="shared" si="0"/>
        <v>200000</v>
      </c>
    </row>
    <row r="46" spans="1:12" x14ac:dyDescent="0.25">
      <c r="A46" s="5">
        <v>40026</v>
      </c>
      <c r="B46" s="269"/>
      <c r="C46" s="269"/>
      <c r="D46" s="269">
        <v>0</v>
      </c>
      <c r="E46" s="269">
        <v>0</v>
      </c>
      <c r="F46" s="269">
        <v>0</v>
      </c>
      <c r="G46" s="269">
        <v>0</v>
      </c>
      <c r="H46" s="269">
        <v>0</v>
      </c>
      <c r="I46" s="223">
        <v>0</v>
      </c>
      <c r="J46" s="223">
        <v>0</v>
      </c>
      <c r="K46" s="223">
        <v>0</v>
      </c>
      <c r="L46" s="223">
        <f t="shared" si="0"/>
        <v>0</v>
      </c>
    </row>
    <row r="47" spans="1:12" x14ac:dyDescent="0.25">
      <c r="A47" s="5">
        <v>40057</v>
      </c>
      <c r="B47" s="269"/>
      <c r="C47" s="269"/>
      <c r="D47" s="269">
        <v>0</v>
      </c>
      <c r="E47" s="269">
        <v>0</v>
      </c>
      <c r="F47" s="269">
        <v>0</v>
      </c>
      <c r="G47" s="269">
        <v>0</v>
      </c>
      <c r="H47" s="269">
        <v>0</v>
      </c>
      <c r="I47" s="223">
        <v>0</v>
      </c>
      <c r="J47" s="223">
        <v>0</v>
      </c>
      <c r="K47" s="223">
        <v>335000</v>
      </c>
      <c r="L47" s="223">
        <f t="shared" si="0"/>
        <v>335000</v>
      </c>
    </row>
    <row r="48" spans="1:12" x14ac:dyDescent="0.25">
      <c r="A48" s="5">
        <v>40087</v>
      </c>
      <c r="B48" s="269"/>
      <c r="C48" s="269"/>
      <c r="D48" s="269">
        <v>0</v>
      </c>
      <c r="E48" s="269">
        <v>15000</v>
      </c>
      <c r="F48" s="269">
        <v>15000</v>
      </c>
      <c r="G48" s="269">
        <v>15000</v>
      </c>
      <c r="H48" s="269">
        <v>15000</v>
      </c>
      <c r="I48" s="223">
        <v>15000</v>
      </c>
      <c r="J48" s="223">
        <v>515000</v>
      </c>
      <c r="K48" s="223">
        <v>265000</v>
      </c>
      <c r="L48" s="223">
        <f t="shared" si="0"/>
        <v>855000</v>
      </c>
    </row>
    <row r="49" spans="1:12" x14ac:dyDescent="0.25">
      <c r="A49" s="5">
        <v>40118</v>
      </c>
      <c r="B49" s="269"/>
      <c r="C49" s="269"/>
      <c r="D49" s="269">
        <v>0</v>
      </c>
      <c r="E49" s="269">
        <v>0</v>
      </c>
      <c r="F49" s="269">
        <v>0</v>
      </c>
      <c r="G49" s="269">
        <v>0</v>
      </c>
      <c r="H49" s="269">
        <v>0</v>
      </c>
      <c r="I49" s="223">
        <v>0</v>
      </c>
      <c r="J49" s="223">
        <v>0</v>
      </c>
      <c r="K49" s="223">
        <v>90000</v>
      </c>
      <c r="L49" s="223">
        <f t="shared" si="0"/>
        <v>90000</v>
      </c>
    </row>
    <row r="50" spans="1:12" x14ac:dyDescent="0.25">
      <c r="A50" s="5">
        <v>40148</v>
      </c>
      <c r="B50" s="269"/>
      <c r="C50" s="269"/>
      <c r="D50" s="269"/>
      <c r="E50" s="269">
        <v>470000</v>
      </c>
      <c r="F50" s="269"/>
      <c r="G50" s="269"/>
      <c r="H50" s="269"/>
      <c r="I50" s="223"/>
      <c r="J50" s="223">
        <v>5000</v>
      </c>
      <c r="K50" s="223">
        <v>265000</v>
      </c>
      <c r="L50" s="223">
        <f t="shared" si="0"/>
        <v>740000</v>
      </c>
    </row>
    <row r="51" spans="1:12" x14ac:dyDescent="0.25">
      <c r="A51" s="5">
        <v>40179</v>
      </c>
      <c r="B51" s="269"/>
      <c r="C51" s="269"/>
      <c r="D51" s="269"/>
      <c r="E51" s="269"/>
      <c r="F51" s="269"/>
      <c r="G51" s="269">
        <v>5000</v>
      </c>
      <c r="H51" s="269">
        <v>5000</v>
      </c>
      <c r="I51" s="223">
        <v>5000</v>
      </c>
      <c r="J51" s="223">
        <v>130000</v>
      </c>
      <c r="K51" s="223">
        <v>160000</v>
      </c>
      <c r="L51" s="223">
        <f t="shared" si="0"/>
        <v>305000</v>
      </c>
    </row>
    <row r="52" spans="1:12" x14ac:dyDescent="0.25">
      <c r="A52" s="5">
        <v>40210</v>
      </c>
      <c r="B52" s="269"/>
      <c r="C52" s="269"/>
      <c r="D52" s="269"/>
      <c r="E52" s="269"/>
      <c r="F52" s="269"/>
      <c r="G52" s="269"/>
      <c r="H52" s="269">
        <v>5000</v>
      </c>
      <c r="I52" s="223">
        <v>5000</v>
      </c>
      <c r="J52" s="223">
        <v>100000</v>
      </c>
      <c r="K52" s="223">
        <v>155000</v>
      </c>
      <c r="L52" s="223">
        <f t="shared" si="0"/>
        <v>265000</v>
      </c>
    </row>
    <row r="53" spans="1:12" x14ac:dyDescent="0.25">
      <c r="A53" s="5">
        <v>40238</v>
      </c>
      <c r="B53" s="269"/>
      <c r="C53" s="269"/>
      <c r="D53" s="269"/>
      <c r="E53" s="269"/>
      <c r="F53" s="269">
        <v>50000</v>
      </c>
      <c r="G53" s="269">
        <v>50000</v>
      </c>
      <c r="H53" s="269">
        <v>55000</v>
      </c>
      <c r="I53" s="223">
        <v>60000</v>
      </c>
      <c r="J53" s="223">
        <v>1680000</v>
      </c>
      <c r="K53" s="223">
        <v>155000</v>
      </c>
      <c r="L53" s="223">
        <f t="shared" si="0"/>
        <v>2050000</v>
      </c>
    </row>
    <row r="54" spans="1:12" x14ac:dyDescent="0.25">
      <c r="A54" s="5">
        <v>40269</v>
      </c>
      <c r="B54" s="269"/>
      <c r="C54" s="269"/>
      <c r="D54" s="269"/>
      <c r="E54" s="269"/>
      <c r="F54" s="269"/>
      <c r="G54" s="269"/>
      <c r="H54" s="269"/>
      <c r="I54" s="223"/>
      <c r="J54" s="223"/>
      <c r="K54" s="223">
        <v>120000</v>
      </c>
      <c r="L54" s="223">
        <f t="shared" si="0"/>
        <v>120000</v>
      </c>
    </row>
    <row r="55" spans="1:12" x14ac:dyDescent="0.25">
      <c r="A55" s="5">
        <v>40299</v>
      </c>
      <c r="B55" s="269"/>
      <c r="C55" s="269"/>
      <c r="D55" s="269"/>
      <c r="E55" s="269"/>
      <c r="F55" s="269">
        <v>25000</v>
      </c>
      <c r="G55" s="269">
        <v>25000</v>
      </c>
      <c r="H55" s="269">
        <v>25000</v>
      </c>
      <c r="I55" s="223">
        <v>25000</v>
      </c>
      <c r="J55" s="223">
        <v>780000</v>
      </c>
      <c r="K55" s="223">
        <v>185000</v>
      </c>
      <c r="L55" s="223">
        <f t="shared" si="0"/>
        <v>1065000</v>
      </c>
    </row>
    <row r="56" spans="1:12" x14ac:dyDescent="0.25">
      <c r="A56" s="5">
        <v>40330</v>
      </c>
      <c r="B56" s="269"/>
      <c r="C56" s="269"/>
      <c r="D56" s="269"/>
      <c r="E56" s="269"/>
      <c r="F56" s="269">
        <v>10000</v>
      </c>
      <c r="G56" s="269">
        <v>10000</v>
      </c>
      <c r="H56" s="269">
        <v>15000</v>
      </c>
      <c r="I56" s="223">
        <v>15000</v>
      </c>
      <c r="J56" s="223">
        <v>400000</v>
      </c>
      <c r="K56" s="223">
        <v>175000</v>
      </c>
      <c r="L56" s="223">
        <f t="shared" si="0"/>
        <v>625000</v>
      </c>
    </row>
    <row r="57" spans="1:12" x14ac:dyDescent="0.25">
      <c r="A57" s="5">
        <v>40360</v>
      </c>
      <c r="B57" s="269"/>
      <c r="C57" s="269"/>
      <c r="D57" s="269"/>
      <c r="E57" s="269"/>
      <c r="F57" s="269">
        <v>5000</v>
      </c>
      <c r="G57" s="269">
        <v>5000</v>
      </c>
      <c r="H57" s="269">
        <v>5000</v>
      </c>
      <c r="I57" s="223">
        <v>10000</v>
      </c>
      <c r="J57" s="223">
        <v>215000</v>
      </c>
      <c r="K57" s="223">
        <v>150000</v>
      </c>
      <c r="L57" s="223">
        <f t="shared" si="0"/>
        <v>390000</v>
      </c>
    </row>
    <row r="58" spans="1:12" x14ac:dyDescent="0.25">
      <c r="A58" s="5">
        <v>40391</v>
      </c>
      <c r="B58" s="269"/>
      <c r="C58" s="269"/>
      <c r="D58" s="269"/>
      <c r="E58" s="269"/>
      <c r="F58" s="269"/>
      <c r="G58" s="269"/>
      <c r="H58" s="269"/>
      <c r="I58" s="223"/>
      <c r="J58" s="223"/>
      <c r="K58" s="223">
        <v>65000</v>
      </c>
      <c r="L58" s="223">
        <f t="shared" si="0"/>
        <v>65000</v>
      </c>
    </row>
    <row r="59" spans="1:12" x14ac:dyDescent="0.25">
      <c r="A59" s="5">
        <v>40422</v>
      </c>
      <c r="B59" s="269"/>
      <c r="C59" s="269"/>
      <c r="D59" s="269"/>
      <c r="E59" s="269"/>
      <c r="F59" s="269">
        <v>5000</v>
      </c>
      <c r="G59" s="269">
        <v>10000</v>
      </c>
      <c r="H59" s="269">
        <v>10000</v>
      </c>
      <c r="I59" s="223">
        <v>10000</v>
      </c>
      <c r="J59" s="223">
        <v>270000</v>
      </c>
      <c r="K59" s="223">
        <v>235000</v>
      </c>
      <c r="L59" s="223">
        <f t="shared" si="0"/>
        <v>540000</v>
      </c>
    </row>
    <row r="60" spans="1:12" x14ac:dyDescent="0.25">
      <c r="A60" s="5">
        <v>40452</v>
      </c>
      <c r="B60" s="269"/>
      <c r="C60" s="269"/>
      <c r="D60" s="269"/>
      <c r="E60" s="269"/>
      <c r="F60" s="269"/>
      <c r="G60" s="269"/>
      <c r="H60" s="269"/>
      <c r="I60" s="223">
        <v>5000</v>
      </c>
      <c r="J60" s="223">
        <v>30000</v>
      </c>
      <c r="K60" s="223">
        <v>145000</v>
      </c>
      <c r="L60" s="223">
        <f t="shared" si="0"/>
        <v>180000</v>
      </c>
    </row>
    <row r="61" spans="1:12" x14ac:dyDescent="0.25">
      <c r="A61" s="224">
        <v>40483</v>
      </c>
      <c r="B61" s="269"/>
      <c r="C61" s="269"/>
      <c r="D61" s="269"/>
      <c r="E61" s="269"/>
      <c r="F61" s="269"/>
      <c r="G61" s="269">
        <v>5000</v>
      </c>
      <c r="H61" s="269">
        <v>5000</v>
      </c>
      <c r="I61" s="223">
        <v>5000</v>
      </c>
      <c r="J61" s="223">
        <v>130000</v>
      </c>
      <c r="K61" s="223">
        <v>155000</v>
      </c>
      <c r="L61" s="223">
        <f t="shared" si="0"/>
        <v>300000</v>
      </c>
    </row>
    <row r="62" spans="1:12" x14ac:dyDescent="0.25">
      <c r="A62" s="224">
        <v>40513</v>
      </c>
      <c r="B62" s="269"/>
      <c r="C62" s="269"/>
      <c r="D62" s="269"/>
      <c r="E62" s="269"/>
      <c r="F62" s="269">
        <v>405000</v>
      </c>
      <c r="G62" s="269">
        <v>5000</v>
      </c>
      <c r="H62" s="269">
        <v>5000</v>
      </c>
      <c r="I62" s="223">
        <v>10000</v>
      </c>
      <c r="J62" s="223">
        <v>220000</v>
      </c>
      <c r="K62" s="223">
        <v>170000</v>
      </c>
      <c r="L62" s="223">
        <f t="shared" si="0"/>
        <v>815000</v>
      </c>
    </row>
    <row r="63" spans="1:12" x14ac:dyDescent="0.25">
      <c r="A63" s="224">
        <v>40544</v>
      </c>
      <c r="B63" s="269"/>
      <c r="C63" s="269"/>
      <c r="D63" s="269"/>
      <c r="E63" s="269"/>
      <c r="F63" s="269"/>
      <c r="G63" s="269"/>
      <c r="H63" s="269"/>
      <c r="I63" s="223"/>
      <c r="J63" s="223"/>
      <c r="K63" s="223">
        <v>140000</v>
      </c>
      <c r="L63" s="223">
        <f t="shared" si="0"/>
        <v>140000</v>
      </c>
    </row>
    <row r="64" spans="1:12" x14ac:dyDescent="0.25">
      <c r="A64" s="224">
        <v>40575</v>
      </c>
      <c r="B64" s="269"/>
      <c r="C64" s="269"/>
      <c r="D64" s="269"/>
      <c r="E64" s="269"/>
      <c r="F64" s="269"/>
      <c r="G64" s="269">
        <v>15000</v>
      </c>
      <c r="H64" s="269">
        <v>20000</v>
      </c>
      <c r="I64" s="223">
        <v>20000</v>
      </c>
      <c r="J64" s="223">
        <v>550000</v>
      </c>
      <c r="K64" s="223">
        <v>150000</v>
      </c>
      <c r="L64" s="223">
        <f t="shared" si="0"/>
        <v>755000</v>
      </c>
    </row>
    <row r="65" spans="1:12" x14ac:dyDescent="0.25">
      <c r="A65" s="224">
        <v>40603</v>
      </c>
      <c r="B65" s="269"/>
      <c r="C65" s="269"/>
      <c r="D65" s="269"/>
      <c r="E65" s="269"/>
      <c r="F65" s="269"/>
      <c r="G65" s="269"/>
      <c r="H65" s="269"/>
      <c r="I65" s="223"/>
      <c r="J65" s="223"/>
      <c r="K65" s="223">
        <v>100000</v>
      </c>
      <c r="L65" s="223">
        <f t="shared" si="0"/>
        <v>100000</v>
      </c>
    </row>
    <row r="66" spans="1:12" x14ac:dyDescent="0.25">
      <c r="A66" s="224">
        <v>40634</v>
      </c>
      <c r="B66" s="269"/>
      <c r="C66" s="269"/>
      <c r="D66" s="269"/>
      <c r="E66" s="269"/>
      <c r="F66" s="269"/>
      <c r="G66" s="269"/>
      <c r="H66" s="269"/>
      <c r="I66" s="223"/>
      <c r="J66" s="223"/>
      <c r="K66" s="223">
        <v>140000</v>
      </c>
      <c r="L66" s="223">
        <f t="shared" si="0"/>
        <v>140000</v>
      </c>
    </row>
    <row r="67" spans="1:12" x14ac:dyDescent="0.25">
      <c r="A67" s="224">
        <v>40664</v>
      </c>
      <c r="B67" s="269"/>
      <c r="C67" s="269"/>
      <c r="D67" s="269"/>
      <c r="E67" s="269"/>
      <c r="F67" s="269"/>
      <c r="G67" s="269"/>
      <c r="H67" s="269"/>
      <c r="I67" s="223"/>
      <c r="J67" s="223"/>
      <c r="K67" s="223">
        <v>150000</v>
      </c>
      <c r="L67" s="223">
        <f t="shared" si="0"/>
        <v>150000</v>
      </c>
    </row>
    <row r="68" spans="1:12" x14ac:dyDescent="0.25">
      <c r="A68" s="224">
        <v>40695</v>
      </c>
      <c r="B68" s="269"/>
      <c r="C68" s="269"/>
      <c r="D68" s="269"/>
      <c r="E68" s="269"/>
      <c r="F68" s="269"/>
      <c r="G68" s="269"/>
      <c r="H68" s="269"/>
      <c r="I68" s="223"/>
      <c r="J68" s="223"/>
      <c r="K68" s="223">
        <v>110000</v>
      </c>
      <c r="L68" s="223">
        <f t="shared" si="0"/>
        <v>110000</v>
      </c>
    </row>
    <row r="69" spans="1:12" x14ac:dyDescent="0.25">
      <c r="A69" s="224">
        <v>40725</v>
      </c>
      <c r="B69" s="269"/>
      <c r="C69" s="269"/>
      <c r="D69" s="269"/>
      <c r="E69" s="269"/>
      <c r="F69" s="269"/>
      <c r="G69" s="269"/>
      <c r="H69" s="269"/>
      <c r="I69" s="223"/>
      <c r="J69" s="223"/>
      <c r="K69" s="223">
        <v>195000</v>
      </c>
      <c r="L69" s="223">
        <f t="shared" si="0"/>
        <v>195000</v>
      </c>
    </row>
    <row r="70" spans="1:12" x14ac:dyDescent="0.25">
      <c r="A70" s="224">
        <v>40756</v>
      </c>
      <c r="B70" s="269"/>
      <c r="C70" s="269"/>
      <c r="D70" s="269"/>
      <c r="E70" s="269"/>
      <c r="F70" s="269"/>
      <c r="G70" s="269"/>
      <c r="H70" s="269"/>
      <c r="I70" s="223"/>
      <c r="J70" s="223"/>
      <c r="K70" s="223">
        <v>100000</v>
      </c>
      <c r="L70" s="223">
        <f t="shared" si="0"/>
        <v>100000</v>
      </c>
    </row>
    <row r="71" spans="1:12" x14ac:dyDescent="0.25">
      <c r="A71" s="224">
        <v>40787</v>
      </c>
      <c r="B71" s="269"/>
      <c r="C71" s="269"/>
      <c r="D71" s="269"/>
      <c r="E71" s="269"/>
      <c r="F71" s="269"/>
      <c r="G71" s="269"/>
      <c r="H71" s="269"/>
      <c r="I71" s="223"/>
      <c r="J71" s="223"/>
      <c r="K71" s="223">
        <v>75000</v>
      </c>
      <c r="L71" s="223">
        <f t="shared" si="0"/>
        <v>75000</v>
      </c>
    </row>
    <row r="72" spans="1:12" x14ac:dyDescent="0.25">
      <c r="A72" s="224">
        <v>40817</v>
      </c>
      <c r="B72" s="269"/>
      <c r="C72" s="269"/>
      <c r="D72" s="269"/>
      <c r="E72" s="269"/>
      <c r="F72" s="269"/>
      <c r="G72" s="269"/>
      <c r="H72" s="269"/>
      <c r="I72" s="223"/>
      <c r="J72" s="223"/>
      <c r="K72" s="223">
        <v>95000</v>
      </c>
      <c r="L72" s="223">
        <f t="shared" si="0"/>
        <v>95000</v>
      </c>
    </row>
    <row r="73" spans="1:12" x14ac:dyDescent="0.25">
      <c r="A73" s="224">
        <v>40848</v>
      </c>
      <c r="B73" s="269"/>
      <c r="C73" s="269"/>
      <c r="D73" s="269"/>
      <c r="E73" s="269"/>
      <c r="F73" s="269"/>
      <c r="G73" s="269"/>
      <c r="H73" s="269"/>
      <c r="I73" s="223"/>
      <c r="J73" s="223"/>
      <c r="K73" s="223">
        <v>135000</v>
      </c>
      <c r="L73" s="223">
        <f t="shared" si="0"/>
        <v>135000</v>
      </c>
    </row>
    <row r="74" spans="1:12" x14ac:dyDescent="0.25">
      <c r="A74" s="224">
        <v>40878</v>
      </c>
      <c r="B74" s="269"/>
      <c r="C74" s="269"/>
      <c r="D74" s="269"/>
      <c r="E74" s="269"/>
      <c r="F74" s="269"/>
      <c r="G74" s="269">
        <v>390000</v>
      </c>
      <c r="H74" s="269"/>
      <c r="I74" s="223"/>
      <c r="J74" s="223"/>
      <c r="K74" s="223">
        <v>115000</v>
      </c>
      <c r="L74" s="223">
        <f t="shared" si="0"/>
        <v>505000</v>
      </c>
    </row>
    <row r="75" spans="1:12" x14ac:dyDescent="0.25">
      <c r="A75" s="224">
        <v>40940</v>
      </c>
      <c r="B75" s="269"/>
      <c r="C75" s="269"/>
      <c r="D75" s="269"/>
      <c r="E75" s="269"/>
      <c r="F75" s="269"/>
      <c r="G75" s="269"/>
      <c r="H75" s="269"/>
      <c r="I75" s="223"/>
      <c r="J75" s="223"/>
      <c r="K75" s="223">
        <v>110000</v>
      </c>
      <c r="L75" s="223">
        <f t="shared" si="0"/>
        <v>110000</v>
      </c>
    </row>
    <row r="76" spans="1:12" x14ac:dyDescent="0.25">
      <c r="A76" s="224">
        <v>40969</v>
      </c>
      <c r="B76" s="269"/>
      <c r="C76" s="269"/>
      <c r="D76" s="269"/>
      <c r="E76" s="269"/>
      <c r="F76" s="269"/>
      <c r="G76" s="269"/>
      <c r="H76" s="269"/>
      <c r="I76" s="223"/>
      <c r="J76" s="223"/>
      <c r="K76" s="223">
        <v>335000</v>
      </c>
      <c r="L76" s="223">
        <f t="shared" si="0"/>
        <v>335000</v>
      </c>
    </row>
    <row r="77" spans="1:12" x14ac:dyDescent="0.25">
      <c r="A77" s="224">
        <v>41030</v>
      </c>
      <c r="B77" s="269"/>
      <c r="C77" s="269"/>
      <c r="D77" s="269"/>
      <c r="E77" s="269"/>
      <c r="F77" s="269"/>
      <c r="G77" s="269"/>
      <c r="H77" s="269"/>
      <c r="I77" s="223"/>
      <c r="J77" s="223"/>
      <c r="K77" s="223">
        <v>90000</v>
      </c>
      <c r="L77" s="223">
        <f t="shared" si="0"/>
        <v>90000</v>
      </c>
    </row>
    <row r="78" spans="1:12" x14ac:dyDescent="0.25">
      <c r="A78" s="224">
        <v>41122</v>
      </c>
      <c r="B78" s="269"/>
      <c r="C78" s="269"/>
      <c r="D78" s="269"/>
      <c r="E78" s="269"/>
      <c r="F78" s="269"/>
      <c r="G78" s="269"/>
      <c r="H78" s="269"/>
      <c r="I78" s="223"/>
      <c r="J78" s="223"/>
      <c r="K78" s="223">
        <v>140000</v>
      </c>
      <c r="L78" s="223">
        <f t="shared" si="0"/>
        <v>140000</v>
      </c>
    </row>
    <row r="79" spans="1:12" x14ac:dyDescent="0.25">
      <c r="A79" s="224">
        <v>41153</v>
      </c>
      <c r="B79" s="269"/>
      <c r="C79" s="269"/>
      <c r="D79" s="269"/>
      <c r="E79" s="269"/>
      <c r="F79" s="269"/>
      <c r="G79" s="269"/>
      <c r="H79" s="269"/>
      <c r="I79" s="223"/>
      <c r="J79" s="223"/>
      <c r="K79" s="223">
        <v>55000</v>
      </c>
      <c r="L79" s="223">
        <f t="shared" si="0"/>
        <v>55000</v>
      </c>
    </row>
    <row r="80" spans="1:12" x14ac:dyDescent="0.25">
      <c r="A80" s="224">
        <v>41183</v>
      </c>
      <c r="B80" s="269"/>
      <c r="C80" s="269"/>
      <c r="D80" s="269"/>
      <c r="E80" s="269"/>
      <c r="F80" s="269"/>
      <c r="G80" s="269"/>
      <c r="H80" s="269"/>
      <c r="I80" s="223"/>
      <c r="J80" s="223"/>
      <c r="K80" s="223">
        <v>295000</v>
      </c>
      <c r="L80" s="223">
        <f t="shared" si="0"/>
        <v>295000</v>
      </c>
    </row>
    <row r="81" spans="1:12" x14ac:dyDescent="0.25">
      <c r="A81" s="224">
        <v>41214</v>
      </c>
      <c r="B81" s="269"/>
      <c r="C81" s="269"/>
      <c r="D81" s="269"/>
      <c r="E81" s="269"/>
      <c r="F81" s="269"/>
      <c r="G81" s="269"/>
      <c r="H81" s="269"/>
      <c r="I81" s="223"/>
      <c r="J81" s="223"/>
      <c r="K81" s="223">
        <v>90000</v>
      </c>
      <c r="L81" s="223">
        <f t="shared" si="0"/>
        <v>90000</v>
      </c>
    </row>
    <row r="82" spans="1:12" x14ac:dyDescent="0.25">
      <c r="A82" s="224">
        <v>41244</v>
      </c>
      <c r="B82" s="269"/>
      <c r="C82" s="269"/>
      <c r="D82" s="269"/>
      <c r="E82" s="269"/>
      <c r="F82" s="269"/>
      <c r="G82" s="269"/>
      <c r="H82" s="269">
        <v>390000</v>
      </c>
      <c r="I82" s="223"/>
      <c r="J82" s="223">
        <v>20000</v>
      </c>
      <c r="K82" s="223">
        <v>615000</v>
      </c>
      <c r="L82" s="223">
        <f t="shared" si="0"/>
        <v>1025000</v>
      </c>
    </row>
    <row r="83" spans="1:12" x14ac:dyDescent="0.25">
      <c r="A83" s="224">
        <v>41275</v>
      </c>
      <c r="B83" s="269"/>
      <c r="C83" s="269"/>
      <c r="D83" s="269"/>
      <c r="E83" s="269"/>
      <c r="F83" s="269"/>
      <c r="G83" s="269"/>
      <c r="H83" s="269"/>
      <c r="I83" s="223">
        <v>15000</v>
      </c>
      <c r="J83" s="223">
        <v>480000</v>
      </c>
      <c r="K83" s="223">
        <v>120000</v>
      </c>
      <c r="L83" s="223">
        <f t="shared" si="0"/>
        <v>615000</v>
      </c>
    </row>
    <row r="84" spans="1:12" x14ac:dyDescent="0.25">
      <c r="A84" s="224">
        <v>41306</v>
      </c>
      <c r="B84" s="269"/>
      <c r="C84" s="269"/>
      <c r="D84" s="269"/>
      <c r="E84" s="269"/>
      <c r="F84" s="269"/>
      <c r="G84" s="269"/>
      <c r="H84" s="269"/>
      <c r="I84" s="223"/>
      <c r="J84" s="223"/>
      <c r="K84" s="223">
        <v>65000</v>
      </c>
      <c r="L84" s="223">
        <f t="shared" si="0"/>
        <v>65000</v>
      </c>
    </row>
    <row r="85" spans="1:12" x14ac:dyDescent="0.25">
      <c r="A85" s="224">
        <v>41334</v>
      </c>
      <c r="B85" s="269"/>
      <c r="C85" s="269"/>
      <c r="D85" s="269"/>
      <c r="E85" s="269"/>
      <c r="F85" s="269"/>
      <c r="G85" s="269"/>
      <c r="H85" s="269"/>
      <c r="I85" s="223">
        <v>5000</v>
      </c>
      <c r="J85" s="223">
        <v>110000</v>
      </c>
      <c r="K85" s="223">
        <v>180000</v>
      </c>
      <c r="L85" s="223">
        <f t="shared" si="0"/>
        <v>295000</v>
      </c>
    </row>
    <row r="86" spans="1:12" x14ac:dyDescent="0.25">
      <c r="A86" s="224">
        <v>41365</v>
      </c>
      <c r="B86" s="269"/>
      <c r="C86" s="269"/>
      <c r="D86" s="269"/>
      <c r="E86" s="269"/>
      <c r="F86" s="269"/>
      <c r="G86" s="269"/>
      <c r="H86" s="269"/>
      <c r="I86" s="223">
        <v>10000</v>
      </c>
      <c r="J86" s="223">
        <v>305000</v>
      </c>
      <c r="K86" s="223">
        <v>125000</v>
      </c>
      <c r="L86" s="223">
        <f t="shared" si="0"/>
        <v>440000</v>
      </c>
    </row>
    <row r="87" spans="1:12" x14ac:dyDescent="0.25">
      <c r="A87" s="224">
        <v>41395</v>
      </c>
      <c r="B87" s="269"/>
      <c r="C87" s="269"/>
      <c r="D87" s="269"/>
      <c r="E87" s="269"/>
      <c r="F87" s="269"/>
      <c r="G87" s="269"/>
      <c r="H87" s="269"/>
      <c r="I87" s="223">
        <v>0</v>
      </c>
      <c r="J87" s="223">
        <v>50000</v>
      </c>
      <c r="K87" s="223">
        <v>120000</v>
      </c>
      <c r="L87" s="223">
        <f t="shared" si="0"/>
        <v>170000</v>
      </c>
    </row>
    <row r="88" spans="1:12" x14ac:dyDescent="0.25">
      <c r="A88" s="224">
        <v>41426</v>
      </c>
      <c r="B88" s="269"/>
      <c r="C88" s="269"/>
      <c r="D88" s="269"/>
      <c r="E88" s="269"/>
      <c r="F88" s="269"/>
      <c r="G88" s="269"/>
      <c r="H88" s="269"/>
      <c r="I88" s="223">
        <v>15000</v>
      </c>
      <c r="J88" s="223">
        <v>505000</v>
      </c>
      <c r="K88" s="223">
        <v>120000</v>
      </c>
      <c r="L88" s="223">
        <f t="shared" ref="L88:L111" si="1">SUM(B88:K88)</f>
        <v>640000</v>
      </c>
    </row>
    <row r="89" spans="1:12" x14ac:dyDescent="0.25">
      <c r="A89" s="224">
        <v>41456</v>
      </c>
      <c r="B89" s="269"/>
      <c r="C89" s="269"/>
      <c r="D89" s="269"/>
      <c r="E89" s="269"/>
      <c r="F89" s="269"/>
      <c r="G89" s="269"/>
      <c r="H89" s="269"/>
      <c r="I89" s="223">
        <v>5000</v>
      </c>
      <c r="J89" s="223">
        <v>25000</v>
      </c>
      <c r="K89" s="223">
        <v>115000</v>
      </c>
      <c r="L89" s="223">
        <f t="shared" si="1"/>
        <v>145000</v>
      </c>
    </row>
    <row r="90" spans="1:12" x14ac:dyDescent="0.25">
      <c r="A90" s="224">
        <v>41487</v>
      </c>
      <c r="B90" s="269"/>
      <c r="C90" s="269"/>
      <c r="D90" s="269"/>
      <c r="E90" s="269"/>
      <c r="F90" s="269"/>
      <c r="G90" s="269"/>
      <c r="H90" s="269"/>
      <c r="I90" s="223">
        <v>5000</v>
      </c>
      <c r="J90" s="223">
        <v>220000</v>
      </c>
      <c r="K90" s="223">
        <v>120000</v>
      </c>
      <c r="L90" s="223">
        <f t="shared" si="1"/>
        <v>345000</v>
      </c>
    </row>
    <row r="91" spans="1:12" x14ac:dyDescent="0.25">
      <c r="A91" s="224">
        <v>41548</v>
      </c>
      <c r="B91" s="269"/>
      <c r="C91" s="269"/>
      <c r="D91" s="269"/>
      <c r="E91" s="269"/>
      <c r="F91" s="269"/>
      <c r="G91" s="269"/>
      <c r="H91" s="269"/>
      <c r="I91" s="223">
        <v>5000</v>
      </c>
      <c r="J91" s="223">
        <v>230000</v>
      </c>
      <c r="K91" s="223">
        <v>160000</v>
      </c>
      <c r="L91" s="223">
        <f t="shared" si="1"/>
        <v>395000</v>
      </c>
    </row>
    <row r="92" spans="1:12" x14ac:dyDescent="0.25">
      <c r="A92" s="224">
        <v>41579</v>
      </c>
      <c r="B92" s="269"/>
      <c r="C92" s="269"/>
      <c r="D92" s="269"/>
      <c r="E92" s="269"/>
      <c r="F92" s="269"/>
      <c r="G92" s="269"/>
      <c r="H92" s="269"/>
      <c r="I92" s="223">
        <v>5000</v>
      </c>
      <c r="J92" s="223">
        <v>160000</v>
      </c>
      <c r="K92" s="223">
        <v>180000</v>
      </c>
      <c r="L92" s="223">
        <f t="shared" si="1"/>
        <v>345000</v>
      </c>
    </row>
    <row r="93" spans="1:12" x14ac:dyDescent="0.25">
      <c r="A93" s="224">
        <v>41609</v>
      </c>
      <c r="B93" s="269"/>
      <c r="C93" s="269"/>
      <c r="D93" s="269"/>
      <c r="E93" s="269"/>
      <c r="F93" s="269"/>
      <c r="G93" s="269"/>
      <c r="H93" s="269"/>
      <c r="I93" s="223">
        <v>335000</v>
      </c>
      <c r="J93" s="223">
        <v>35000</v>
      </c>
      <c r="K93" s="223">
        <v>75000</v>
      </c>
      <c r="L93" s="223">
        <f t="shared" si="1"/>
        <v>445000</v>
      </c>
    </row>
    <row r="94" spans="1:12" x14ac:dyDescent="0.25">
      <c r="A94" s="224">
        <v>41640</v>
      </c>
      <c r="B94" s="269"/>
      <c r="C94" s="269"/>
      <c r="D94" s="269"/>
      <c r="E94" s="269"/>
      <c r="F94" s="269"/>
      <c r="G94" s="269"/>
      <c r="H94" s="269"/>
      <c r="I94" s="223">
        <v>0</v>
      </c>
      <c r="J94" s="223">
        <v>160000</v>
      </c>
      <c r="K94" s="223">
        <v>110000</v>
      </c>
      <c r="L94" s="223">
        <f t="shared" si="1"/>
        <v>270000</v>
      </c>
    </row>
    <row r="95" spans="1:12" x14ac:dyDescent="0.25">
      <c r="A95" s="224">
        <v>41671</v>
      </c>
      <c r="B95" s="269"/>
      <c r="C95" s="269"/>
      <c r="D95" s="269"/>
      <c r="E95" s="269"/>
      <c r="F95" s="269"/>
      <c r="G95" s="269"/>
      <c r="H95" s="269"/>
      <c r="I95" s="223">
        <v>0</v>
      </c>
      <c r="J95" s="223">
        <v>100000</v>
      </c>
      <c r="K95" s="223">
        <v>115000</v>
      </c>
      <c r="L95" s="223">
        <f t="shared" si="1"/>
        <v>215000</v>
      </c>
    </row>
    <row r="96" spans="1:12" x14ac:dyDescent="0.25">
      <c r="A96" s="224">
        <v>41730</v>
      </c>
      <c r="B96" s="269"/>
      <c r="C96" s="269"/>
      <c r="D96" s="269"/>
      <c r="E96" s="269"/>
      <c r="F96" s="269"/>
      <c r="G96" s="269"/>
      <c r="H96" s="269"/>
      <c r="I96" s="223">
        <v>0</v>
      </c>
      <c r="J96" s="223">
        <v>0</v>
      </c>
      <c r="K96" s="223">
        <v>115000</v>
      </c>
      <c r="L96" s="223">
        <f t="shared" si="1"/>
        <v>115000</v>
      </c>
    </row>
    <row r="97" spans="1:12" x14ac:dyDescent="0.25">
      <c r="A97" s="224">
        <v>41760</v>
      </c>
      <c r="B97" s="269"/>
      <c r="C97" s="269"/>
      <c r="D97" s="269"/>
      <c r="E97" s="269"/>
      <c r="F97" s="269"/>
      <c r="G97" s="269"/>
      <c r="H97" s="269"/>
      <c r="I97" s="223">
        <v>0</v>
      </c>
      <c r="J97" s="223">
        <v>0</v>
      </c>
      <c r="K97" s="223">
        <v>95000</v>
      </c>
      <c r="L97" s="223">
        <f t="shared" si="1"/>
        <v>95000</v>
      </c>
    </row>
    <row r="98" spans="1:12" x14ac:dyDescent="0.25">
      <c r="A98" s="224">
        <v>41791</v>
      </c>
      <c r="B98" s="269"/>
      <c r="C98" s="269"/>
      <c r="D98" s="269"/>
      <c r="E98" s="269"/>
      <c r="F98" s="269"/>
      <c r="G98" s="269"/>
      <c r="H98" s="269"/>
      <c r="I98" s="223">
        <v>0</v>
      </c>
      <c r="J98" s="223">
        <v>100000</v>
      </c>
      <c r="K98" s="223">
        <v>150000</v>
      </c>
      <c r="L98" s="223">
        <f t="shared" si="1"/>
        <v>250000</v>
      </c>
    </row>
    <row r="99" spans="1:12" x14ac:dyDescent="0.25">
      <c r="A99" s="224">
        <v>41821</v>
      </c>
      <c r="B99" s="269"/>
      <c r="C99" s="269"/>
      <c r="D99" s="269"/>
      <c r="E99" s="269"/>
      <c r="F99" s="269"/>
      <c r="G99" s="269"/>
      <c r="H99" s="269"/>
      <c r="I99" s="223">
        <v>0</v>
      </c>
      <c r="J99" s="223">
        <v>0</v>
      </c>
      <c r="K99" s="223">
        <v>145000</v>
      </c>
      <c r="L99" s="223">
        <f t="shared" si="1"/>
        <v>145000</v>
      </c>
    </row>
    <row r="100" spans="1:12" x14ac:dyDescent="0.25">
      <c r="A100" s="224">
        <v>41852</v>
      </c>
      <c r="B100" s="269"/>
      <c r="C100" s="269"/>
      <c r="D100" s="269"/>
      <c r="E100" s="269"/>
      <c r="F100" s="269"/>
      <c r="G100" s="269"/>
      <c r="H100" s="269"/>
      <c r="I100" s="223">
        <v>0</v>
      </c>
      <c r="J100" s="223">
        <v>0</v>
      </c>
      <c r="K100" s="223">
        <v>190000</v>
      </c>
      <c r="L100" s="223">
        <f t="shared" si="1"/>
        <v>190000</v>
      </c>
    </row>
    <row r="101" spans="1:12" x14ac:dyDescent="0.25">
      <c r="A101" s="224">
        <v>41883</v>
      </c>
      <c r="B101" s="269"/>
      <c r="C101" s="269"/>
      <c r="D101" s="269"/>
      <c r="E101" s="269"/>
      <c r="F101" s="269"/>
      <c r="G101" s="269"/>
      <c r="H101" s="269"/>
      <c r="I101" s="223">
        <v>0</v>
      </c>
      <c r="J101" s="223">
        <v>0</v>
      </c>
      <c r="K101" s="223">
        <v>135000</v>
      </c>
      <c r="L101" s="223">
        <f t="shared" si="1"/>
        <v>135000</v>
      </c>
    </row>
    <row r="102" spans="1:12" x14ac:dyDescent="0.25">
      <c r="A102" s="224">
        <v>41913</v>
      </c>
      <c r="B102" s="269"/>
      <c r="C102" s="269"/>
      <c r="D102" s="269"/>
      <c r="E102" s="269"/>
      <c r="F102" s="269"/>
      <c r="G102" s="269"/>
      <c r="H102" s="269"/>
      <c r="I102" s="223">
        <v>0</v>
      </c>
      <c r="J102" s="223">
        <v>110000</v>
      </c>
      <c r="K102" s="223">
        <v>145000</v>
      </c>
      <c r="L102" s="223">
        <f t="shared" si="1"/>
        <v>255000</v>
      </c>
    </row>
    <row r="103" spans="1:12" x14ac:dyDescent="0.25">
      <c r="A103" s="224">
        <v>41944</v>
      </c>
      <c r="B103" s="269"/>
      <c r="C103" s="269"/>
      <c r="D103" s="269"/>
      <c r="E103" s="269"/>
      <c r="F103" s="269"/>
      <c r="G103" s="269"/>
      <c r="H103" s="269"/>
      <c r="I103" s="223">
        <v>0</v>
      </c>
      <c r="J103" s="223">
        <v>5000</v>
      </c>
      <c r="K103" s="223">
        <v>100000</v>
      </c>
      <c r="L103" s="223">
        <f t="shared" si="1"/>
        <v>105000</v>
      </c>
    </row>
    <row r="104" spans="1:12" x14ac:dyDescent="0.25">
      <c r="A104" s="224">
        <v>41974</v>
      </c>
      <c r="B104" s="269"/>
      <c r="C104" s="269"/>
      <c r="D104" s="269"/>
      <c r="E104" s="269"/>
      <c r="F104" s="269"/>
      <c r="G104" s="269"/>
      <c r="H104" s="269"/>
      <c r="I104" s="223">
        <v>0</v>
      </c>
      <c r="J104" s="223">
        <v>150000</v>
      </c>
      <c r="K104" s="223">
        <v>225000</v>
      </c>
      <c r="L104" s="223">
        <f t="shared" si="1"/>
        <v>375000</v>
      </c>
    </row>
    <row r="105" spans="1:12" x14ac:dyDescent="0.25">
      <c r="A105" s="224">
        <v>42036</v>
      </c>
      <c r="B105" s="269"/>
      <c r="C105" s="269"/>
      <c r="D105" s="269"/>
      <c r="E105" s="269"/>
      <c r="F105" s="269"/>
      <c r="G105" s="269"/>
      <c r="H105" s="269"/>
      <c r="I105" s="223">
        <v>0</v>
      </c>
      <c r="J105" s="223">
        <v>115000</v>
      </c>
      <c r="K105" s="223">
        <v>210000</v>
      </c>
      <c r="L105" s="223">
        <f t="shared" si="1"/>
        <v>325000</v>
      </c>
    </row>
    <row r="106" spans="1:12" x14ac:dyDescent="0.25">
      <c r="A106" s="224">
        <v>42064</v>
      </c>
      <c r="B106" s="269"/>
      <c r="C106" s="269"/>
      <c r="D106" s="269"/>
      <c r="E106" s="269"/>
      <c r="F106" s="269"/>
      <c r="G106" s="269"/>
      <c r="H106" s="269"/>
      <c r="I106" s="223">
        <v>0</v>
      </c>
      <c r="J106" s="223">
        <v>120000</v>
      </c>
      <c r="K106" s="223">
        <v>65000</v>
      </c>
      <c r="L106" s="223">
        <f t="shared" si="1"/>
        <v>185000</v>
      </c>
    </row>
    <row r="107" spans="1:12" x14ac:dyDescent="0.25">
      <c r="A107" s="224">
        <v>42095</v>
      </c>
      <c r="B107" s="269"/>
      <c r="C107" s="269"/>
      <c r="D107" s="269"/>
      <c r="E107" s="269"/>
      <c r="F107" s="269"/>
      <c r="G107" s="269"/>
      <c r="H107" s="269"/>
      <c r="I107" s="223">
        <v>0</v>
      </c>
      <c r="J107" s="223">
        <v>195000</v>
      </c>
      <c r="K107" s="223">
        <v>0</v>
      </c>
      <c r="L107" s="223">
        <f t="shared" si="1"/>
        <v>195000</v>
      </c>
    </row>
    <row r="108" spans="1:12" x14ac:dyDescent="0.25">
      <c r="A108" s="224">
        <v>42125</v>
      </c>
      <c r="B108" s="269"/>
      <c r="C108" s="269"/>
      <c r="D108" s="269"/>
      <c r="E108" s="269"/>
      <c r="F108" s="269"/>
      <c r="G108" s="269"/>
      <c r="H108" s="269"/>
      <c r="I108" s="223">
        <v>0</v>
      </c>
      <c r="J108" s="223">
        <v>50000</v>
      </c>
      <c r="K108" s="223">
        <v>0</v>
      </c>
      <c r="L108" s="223">
        <f t="shared" si="1"/>
        <v>50000</v>
      </c>
    </row>
    <row r="109" spans="1:12" x14ac:dyDescent="0.25">
      <c r="A109" s="224">
        <v>42156</v>
      </c>
      <c r="B109" s="269"/>
      <c r="C109" s="269"/>
      <c r="D109" s="269"/>
      <c r="E109" s="269"/>
      <c r="F109" s="269"/>
      <c r="G109" s="269"/>
      <c r="H109" s="269"/>
      <c r="I109" s="223">
        <v>0</v>
      </c>
      <c r="J109" s="223">
        <v>370000</v>
      </c>
      <c r="K109" s="223">
        <v>0</v>
      </c>
      <c r="L109" s="223">
        <f t="shared" si="1"/>
        <v>370000</v>
      </c>
    </row>
    <row r="110" spans="1:12" x14ac:dyDescent="0.25">
      <c r="A110" s="224">
        <v>42186</v>
      </c>
      <c r="B110" s="269"/>
      <c r="C110" s="269"/>
      <c r="D110" s="269"/>
      <c r="E110" s="269"/>
      <c r="F110" s="269"/>
      <c r="G110" s="269"/>
      <c r="H110" s="269"/>
      <c r="I110" s="223">
        <v>0</v>
      </c>
      <c r="J110" s="223">
        <v>75000</v>
      </c>
      <c r="K110" s="223">
        <v>0</v>
      </c>
      <c r="L110" s="223">
        <f t="shared" si="1"/>
        <v>75000</v>
      </c>
    </row>
    <row r="111" spans="1:12" x14ac:dyDescent="0.25">
      <c r="A111" s="224">
        <v>42217</v>
      </c>
      <c r="B111" s="269"/>
      <c r="C111" s="269"/>
      <c r="D111" s="269"/>
      <c r="E111" s="269"/>
      <c r="F111" s="269"/>
      <c r="G111" s="269"/>
      <c r="H111" s="269"/>
      <c r="I111" s="223">
        <v>0</v>
      </c>
      <c r="J111" s="223">
        <v>8280000</v>
      </c>
      <c r="K111" s="223">
        <v>0</v>
      </c>
      <c r="L111" s="223">
        <f t="shared" si="1"/>
        <v>8280000</v>
      </c>
    </row>
    <row r="112" spans="1:12" ht="9" customHeight="1" x14ac:dyDescent="0.25">
      <c r="A112" s="224"/>
      <c r="B112" s="269"/>
      <c r="C112" s="269"/>
      <c r="D112" s="269"/>
      <c r="E112" s="269"/>
      <c r="F112" s="269"/>
      <c r="G112" s="269"/>
      <c r="H112" s="269"/>
      <c r="I112" s="223"/>
      <c r="J112" s="223"/>
      <c r="K112" s="223"/>
      <c r="L112" s="223"/>
    </row>
    <row r="113" spans="1:14" s="308" customFormat="1" x14ac:dyDescent="0.25">
      <c r="A113" s="267" t="s">
        <v>485</v>
      </c>
      <c r="B113" s="307">
        <f t="shared" ref="B113:L113" si="2">SUM(B9:B112)</f>
        <v>155000</v>
      </c>
      <c r="C113" s="307">
        <f t="shared" si="2"/>
        <v>475000</v>
      </c>
      <c r="D113" s="307">
        <f t="shared" si="2"/>
        <v>535000</v>
      </c>
      <c r="E113" s="307">
        <f t="shared" si="2"/>
        <v>565000</v>
      </c>
      <c r="F113" s="307">
        <f t="shared" si="2"/>
        <v>600000</v>
      </c>
      <c r="G113" s="307">
        <f t="shared" si="2"/>
        <v>640000</v>
      </c>
      <c r="H113" s="307">
        <f t="shared" si="2"/>
        <v>680000</v>
      </c>
      <c r="I113" s="321">
        <f>SUM(I9:I112)</f>
        <v>720000</v>
      </c>
      <c r="J113" s="321">
        <f t="shared" si="2"/>
        <v>20630000</v>
      </c>
      <c r="K113" s="321">
        <f t="shared" si="2"/>
        <v>15000000</v>
      </c>
      <c r="L113" s="321">
        <f t="shared" si="2"/>
        <v>40000000</v>
      </c>
    </row>
    <row r="114" spans="1:14" x14ac:dyDescent="0.25">
      <c r="A114" s="4"/>
      <c r="B114" s="175"/>
      <c r="C114" s="164"/>
      <c r="D114" s="175"/>
      <c r="E114" s="164"/>
      <c r="F114" s="164"/>
      <c r="G114" s="175"/>
      <c r="H114" s="164"/>
      <c r="I114" s="223"/>
      <c r="J114" s="223"/>
      <c r="K114" s="223"/>
      <c r="L114" s="223"/>
    </row>
    <row r="115" spans="1:14" x14ac:dyDescent="0.25">
      <c r="A115" s="4" t="s">
        <v>10</v>
      </c>
      <c r="B115" s="164">
        <f t="shared" ref="B115:L115" si="3">B6-B113</f>
        <v>0</v>
      </c>
      <c r="C115" s="164">
        <f t="shared" si="3"/>
        <v>0</v>
      </c>
      <c r="D115" s="164">
        <f t="shared" si="3"/>
        <v>0</v>
      </c>
      <c r="E115" s="164">
        <f t="shared" si="3"/>
        <v>0</v>
      </c>
      <c r="F115" s="164">
        <f t="shared" si="3"/>
        <v>0</v>
      </c>
      <c r="G115" s="164">
        <f t="shared" si="3"/>
        <v>0</v>
      </c>
      <c r="H115" s="164">
        <f t="shared" si="3"/>
        <v>0</v>
      </c>
      <c r="I115" s="223">
        <f t="shared" si="3"/>
        <v>0</v>
      </c>
      <c r="J115" s="223">
        <f t="shared" si="3"/>
        <v>0</v>
      </c>
      <c r="K115" s="223">
        <f t="shared" si="3"/>
        <v>0</v>
      </c>
      <c r="L115" s="223">
        <f t="shared" si="3"/>
        <v>0</v>
      </c>
      <c r="M115" s="173"/>
      <c r="N115" s="173"/>
    </row>
    <row r="116" spans="1:14" x14ac:dyDescent="0.25">
      <c r="A116" s="4"/>
      <c r="B116" s="175"/>
      <c r="C116" s="164"/>
      <c r="D116" s="175"/>
      <c r="E116" s="164"/>
      <c r="F116" s="164"/>
      <c r="G116" s="175"/>
      <c r="H116" s="164"/>
      <c r="I116" s="164"/>
      <c r="J116" s="175"/>
      <c r="K116" s="164"/>
      <c r="L116" s="269"/>
    </row>
    <row r="117" spans="1:14" x14ac:dyDescent="0.25">
      <c r="A117" s="4"/>
      <c r="B117" s="175"/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</row>
    <row r="118" spans="1:14" x14ac:dyDescent="0.25">
      <c r="A118" s="4"/>
      <c r="B118" s="175"/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</row>
    <row r="119" spans="1:14" x14ac:dyDescent="0.25">
      <c r="A119" s="4"/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</row>
    <row r="120" spans="1:14" x14ac:dyDescent="0.25">
      <c r="A120" s="4"/>
    </row>
  </sheetData>
  <phoneticPr fontId="9" type="noConversion"/>
  <pageMargins left="0.5" right="0.5" top="1" bottom="1" header="0.5" footer="0.5"/>
  <pageSetup scale="51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R114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3" width="20.42578125" style="3" customWidth="1"/>
    <col min="4" max="16384" width="9" style="3"/>
  </cols>
  <sheetData>
    <row r="1" spans="1:44" x14ac:dyDescent="0.25">
      <c r="A1" s="4" t="s">
        <v>392</v>
      </c>
      <c r="B1" s="23" t="s">
        <v>580</v>
      </c>
    </row>
    <row r="2" spans="1:44" x14ac:dyDescent="0.25">
      <c r="A2" s="4" t="s">
        <v>385</v>
      </c>
      <c r="B2" s="22">
        <v>50375</v>
      </c>
      <c r="C2" s="251"/>
    </row>
    <row r="3" spans="1:44" x14ac:dyDescent="0.25">
      <c r="A3" s="3" t="s">
        <v>386</v>
      </c>
      <c r="B3" s="237">
        <v>4.8800000000000003E-2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9"/>
      <c r="AJ3" s="259"/>
      <c r="AK3" s="259"/>
      <c r="AL3" s="259"/>
    </row>
    <row r="4" spans="1:44" x14ac:dyDescent="0.25">
      <c r="A4" s="179" t="s">
        <v>334</v>
      </c>
      <c r="B4" s="274" t="s">
        <v>581</v>
      </c>
      <c r="C4" s="262" t="s">
        <v>5</v>
      </c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</row>
    <row r="5" spans="1:44" x14ac:dyDescent="0.25">
      <c r="A5" s="267"/>
      <c r="B5" s="175"/>
      <c r="C5" s="175"/>
    </row>
    <row r="6" spans="1:44" x14ac:dyDescent="0.25">
      <c r="A6" s="4" t="s">
        <v>461</v>
      </c>
      <c r="B6" s="269">
        <v>40000000</v>
      </c>
      <c r="C6" s="269">
        <f>SUM(B6:B6)</f>
        <v>40000000</v>
      </c>
    </row>
    <row r="7" spans="1:44" x14ac:dyDescent="0.25">
      <c r="A7" s="4"/>
      <c r="B7" s="175"/>
      <c r="C7" s="269"/>
    </row>
    <row r="8" spans="1:44" ht="15" customHeight="1" x14ac:dyDescent="0.25">
      <c r="A8" s="4" t="s">
        <v>78</v>
      </c>
      <c r="B8" s="175"/>
      <c r="C8" s="269"/>
    </row>
    <row r="9" spans="1:44" x14ac:dyDescent="0.25">
      <c r="A9" s="5"/>
      <c r="B9" s="269"/>
      <c r="C9" s="269"/>
    </row>
    <row r="10" spans="1:44" x14ac:dyDescent="0.25">
      <c r="A10" s="309">
        <v>38944</v>
      </c>
      <c r="B10" s="269">
        <v>790000</v>
      </c>
      <c r="C10" s="269">
        <f t="shared" ref="C10:C82" si="0">SUM(B10:B10)</f>
        <v>790000</v>
      </c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</row>
    <row r="11" spans="1:44" x14ac:dyDescent="0.25">
      <c r="A11" s="309">
        <v>38991</v>
      </c>
      <c r="B11" s="269">
        <v>120000</v>
      </c>
      <c r="C11" s="269">
        <f t="shared" si="0"/>
        <v>120000</v>
      </c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</row>
    <row r="12" spans="1:44" x14ac:dyDescent="0.25">
      <c r="A12" s="309">
        <v>39052</v>
      </c>
      <c r="B12" s="269">
        <v>30000</v>
      </c>
      <c r="C12" s="269">
        <f t="shared" si="0"/>
        <v>30000</v>
      </c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</row>
    <row r="13" spans="1:44" x14ac:dyDescent="0.25">
      <c r="A13" s="309">
        <v>39083</v>
      </c>
      <c r="B13" s="269">
        <v>135000</v>
      </c>
      <c r="C13" s="269">
        <f t="shared" si="0"/>
        <v>135000</v>
      </c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</row>
    <row r="14" spans="1:44" x14ac:dyDescent="0.25">
      <c r="A14" s="309">
        <v>39114</v>
      </c>
      <c r="B14" s="269">
        <v>120000</v>
      </c>
      <c r="C14" s="269">
        <f t="shared" si="0"/>
        <v>120000</v>
      </c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</row>
    <row r="15" spans="1:44" x14ac:dyDescent="0.25">
      <c r="A15" s="309">
        <v>39142</v>
      </c>
      <c r="B15" s="269">
        <v>115000</v>
      </c>
      <c r="C15" s="269">
        <f t="shared" si="0"/>
        <v>115000</v>
      </c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</row>
    <row r="16" spans="1:44" x14ac:dyDescent="0.25">
      <c r="A16" s="309">
        <v>39203</v>
      </c>
      <c r="B16" s="269">
        <v>120000</v>
      </c>
      <c r="C16" s="269">
        <f t="shared" si="0"/>
        <v>120000</v>
      </c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</row>
    <row r="17" spans="1:44" x14ac:dyDescent="0.25">
      <c r="A17" s="309">
        <v>39234</v>
      </c>
      <c r="B17" s="269">
        <v>640000</v>
      </c>
      <c r="C17" s="269">
        <f t="shared" si="0"/>
        <v>640000</v>
      </c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</row>
    <row r="18" spans="1:44" x14ac:dyDescent="0.25">
      <c r="A18" s="309">
        <v>39295</v>
      </c>
      <c r="B18" s="269">
        <v>135000</v>
      </c>
      <c r="C18" s="269">
        <f t="shared" si="0"/>
        <v>135000</v>
      </c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</row>
    <row r="19" spans="1:44" x14ac:dyDescent="0.25">
      <c r="A19" s="309">
        <v>39326</v>
      </c>
      <c r="B19" s="269">
        <v>310000</v>
      </c>
      <c r="C19" s="269">
        <f t="shared" si="0"/>
        <v>310000</v>
      </c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</row>
    <row r="20" spans="1:44" x14ac:dyDescent="0.25">
      <c r="A20" s="309">
        <v>39356</v>
      </c>
      <c r="B20" s="269">
        <v>310000</v>
      </c>
      <c r="C20" s="269">
        <f t="shared" si="0"/>
        <v>310000</v>
      </c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</row>
    <row r="21" spans="1:44" x14ac:dyDescent="0.25">
      <c r="A21" s="309">
        <v>39387</v>
      </c>
      <c r="B21" s="269">
        <v>775000</v>
      </c>
      <c r="C21" s="269">
        <f t="shared" si="0"/>
        <v>775000</v>
      </c>
    </row>
    <row r="22" spans="1:44" x14ac:dyDescent="0.25">
      <c r="A22" s="309">
        <v>39417</v>
      </c>
      <c r="B22" s="269">
        <v>390000</v>
      </c>
      <c r="C22" s="269">
        <f t="shared" si="0"/>
        <v>390000</v>
      </c>
    </row>
    <row r="23" spans="1:44" x14ac:dyDescent="0.25">
      <c r="A23" s="309">
        <v>39448</v>
      </c>
      <c r="B23" s="269">
        <v>305000</v>
      </c>
      <c r="C23" s="269">
        <f t="shared" si="0"/>
        <v>305000</v>
      </c>
    </row>
    <row r="24" spans="1:44" x14ac:dyDescent="0.25">
      <c r="A24" s="309">
        <v>39479</v>
      </c>
      <c r="B24" s="269">
        <v>390000</v>
      </c>
      <c r="C24" s="269">
        <f t="shared" si="0"/>
        <v>390000</v>
      </c>
    </row>
    <row r="25" spans="1:44" x14ac:dyDescent="0.25">
      <c r="A25" s="309">
        <v>39508</v>
      </c>
      <c r="B25" s="269">
        <v>105000</v>
      </c>
      <c r="C25" s="269">
        <f t="shared" si="0"/>
        <v>105000</v>
      </c>
    </row>
    <row r="26" spans="1:44" x14ac:dyDescent="0.25">
      <c r="A26" s="309">
        <v>39539</v>
      </c>
      <c r="B26" s="269">
        <v>110000</v>
      </c>
      <c r="C26" s="269">
        <f t="shared" si="0"/>
        <v>110000</v>
      </c>
    </row>
    <row r="27" spans="1:44" x14ac:dyDescent="0.25">
      <c r="A27" s="309">
        <v>39569</v>
      </c>
      <c r="B27" s="269">
        <v>275000</v>
      </c>
      <c r="C27" s="269">
        <f t="shared" si="0"/>
        <v>275000</v>
      </c>
    </row>
    <row r="28" spans="1:44" x14ac:dyDescent="0.25">
      <c r="A28" s="309">
        <v>39600</v>
      </c>
      <c r="B28" s="269">
        <v>425000</v>
      </c>
      <c r="C28" s="269">
        <f t="shared" si="0"/>
        <v>425000</v>
      </c>
    </row>
    <row r="29" spans="1:44" x14ac:dyDescent="0.25">
      <c r="A29" s="309">
        <v>39630</v>
      </c>
      <c r="B29" s="269">
        <v>0</v>
      </c>
      <c r="C29" s="269">
        <f t="shared" si="0"/>
        <v>0</v>
      </c>
    </row>
    <row r="30" spans="1:44" x14ac:dyDescent="0.25">
      <c r="A30" s="309">
        <v>39661</v>
      </c>
      <c r="B30" s="269">
        <v>0</v>
      </c>
      <c r="C30" s="269">
        <f t="shared" si="0"/>
        <v>0</v>
      </c>
    </row>
    <row r="31" spans="1:44" x14ac:dyDescent="0.25">
      <c r="A31" s="309">
        <v>39692</v>
      </c>
      <c r="B31" s="269">
        <v>115000</v>
      </c>
      <c r="C31" s="269">
        <f t="shared" si="0"/>
        <v>115000</v>
      </c>
    </row>
    <row r="32" spans="1:44" x14ac:dyDescent="0.25">
      <c r="A32" s="309">
        <v>39722</v>
      </c>
      <c r="B32" s="269">
        <v>0</v>
      </c>
      <c r="C32" s="269">
        <f t="shared" si="0"/>
        <v>0</v>
      </c>
    </row>
    <row r="33" spans="1:3" x14ac:dyDescent="0.25">
      <c r="A33" s="309">
        <v>39753</v>
      </c>
      <c r="B33" s="269">
        <v>145000</v>
      </c>
      <c r="C33" s="269">
        <f t="shared" si="0"/>
        <v>145000</v>
      </c>
    </row>
    <row r="34" spans="1:3" x14ac:dyDescent="0.25">
      <c r="A34" s="309">
        <v>39783</v>
      </c>
      <c r="B34" s="269">
        <v>615000</v>
      </c>
      <c r="C34" s="269">
        <f t="shared" si="0"/>
        <v>615000</v>
      </c>
    </row>
    <row r="35" spans="1:3" x14ac:dyDescent="0.25">
      <c r="A35" s="309">
        <v>39814</v>
      </c>
      <c r="B35" s="269">
        <v>285000</v>
      </c>
      <c r="C35" s="269">
        <f t="shared" si="0"/>
        <v>285000</v>
      </c>
    </row>
    <row r="36" spans="1:3" x14ac:dyDescent="0.25">
      <c r="A36" s="309">
        <v>39845</v>
      </c>
      <c r="B36" s="269">
        <v>0</v>
      </c>
      <c r="C36" s="269">
        <f t="shared" si="0"/>
        <v>0</v>
      </c>
    </row>
    <row r="37" spans="1:3" x14ac:dyDescent="0.25">
      <c r="A37" s="309">
        <v>39873</v>
      </c>
      <c r="B37" s="269">
        <v>495000</v>
      </c>
      <c r="C37" s="269">
        <f t="shared" si="0"/>
        <v>495000</v>
      </c>
    </row>
    <row r="38" spans="1:3" x14ac:dyDescent="0.25">
      <c r="A38" s="309">
        <v>39904</v>
      </c>
      <c r="B38" s="269">
        <v>460000</v>
      </c>
      <c r="C38" s="269">
        <f t="shared" si="0"/>
        <v>460000</v>
      </c>
    </row>
    <row r="39" spans="1:3" x14ac:dyDescent="0.25">
      <c r="A39" s="309">
        <v>39934</v>
      </c>
      <c r="B39" s="269">
        <v>340000</v>
      </c>
      <c r="C39" s="269">
        <f t="shared" si="0"/>
        <v>340000</v>
      </c>
    </row>
    <row r="40" spans="1:3" x14ac:dyDescent="0.25">
      <c r="A40" s="309">
        <v>39965</v>
      </c>
      <c r="B40" s="269">
        <v>635000</v>
      </c>
      <c r="C40" s="269">
        <f t="shared" si="0"/>
        <v>635000</v>
      </c>
    </row>
    <row r="41" spans="1:3" x14ac:dyDescent="0.25">
      <c r="A41" s="309">
        <v>39995</v>
      </c>
      <c r="B41" s="269">
        <v>125000</v>
      </c>
      <c r="C41" s="269">
        <f t="shared" si="0"/>
        <v>125000</v>
      </c>
    </row>
    <row r="42" spans="1:3" x14ac:dyDescent="0.25">
      <c r="A42" s="309">
        <v>40026</v>
      </c>
      <c r="B42" s="269">
        <v>515000</v>
      </c>
      <c r="C42" s="269">
        <f t="shared" si="0"/>
        <v>515000</v>
      </c>
    </row>
    <row r="43" spans="1:3" x14ac:dyDescent="0.25">
      <c r="A43" s="309">
        <v>40057</v>
      </c>
      <c r="B43" s="269">
        <v>690000</v>
      </c>
      <c r="C43" s="269">
        <f t="shared" si="0"/>
        <v>690000</v>
      </c>
    </row>
    <row r="44" spans="1:3" x14ac:dyDescent="0.25">
      <c r="A44" s="309">
        <v>40087</v>
      </c>
      <c r="B44" s="269">
        <v>540000</v>
      </c>
      <c r="C44" s="269">
        <f t="shared" si="0"/>
        <v>540000</v>
      </c>
    </row>
    <row r="45" spans="1:3" x14ac:dyDescent="0.25">
      <c r="A45" s="309">
        <v>40118</v>
      </c>
      <c r="B45" s="269">
        <v>230000</v>
      </c>
      <c r="C45" s="269">
        <f t="shared" si="0"/>
        <v>230000</v>
      </c>
    </row>
    <row r="46" spans="1:3" x14ac:dyDescent="0.25">
      <c r="A46" s="309">
        <v>40148</v>
      </c>
      <c r="B46" s="269">
        <v>580000</v>
      </c>
      <c r="C46" s="269">
        <f t="shared" si="0"/>
        <v>580000</v>
      </c>
    </row>
    <row r="47" spans="1:3" x14ac:dyDescent="0.25">
      <c r="A47" s="309">
        <v>40179</v>
      </c>
      <c r="B47" s="269">
        <v>285000</v>
      </c>
      <c r="C47" s="269">
        <f t="shared" si="0"/>
        <v>285000</v>
      </c>
    </row>
    <row r="48" spans="1:3" x14ac:dyDescent="0.25">
      <c r="A48" s="309">
        <v>40238</v>
      </c>
      <c r="B48" s="269">
        <v>3090000</v>
      </c>
      <c r="C48" s="269">
        <f t="shared" si="0"/>
        <v>3090000</v>
      </c>
    </row>
    <row r="49" spans="1:3" x14ac:dyDescent="0.25">
      <c r="A49" s="309">
        <v>40269</v>
      </c>
      <c r="B49" s="269">
        <v>190000</v>
      </c>
      <c r="C49" s="269">
        <f t="shared" si="0"/>
        <v>190000</v>
      </c>
    </row>
    <row r="50" spans="1:3" x14ac:dyDescent="0.25">
      <c r="A50" s="309">
        <v>40299</v>
      </c>
      <c r="B50" s="269">
        <v>680000</v>
      </c>
      <c r="C50" s="269">
        <f t="shared" si="0"/>
        <v>680000</v>
      </c>
    </row>
    <row r="51" spans="1:3" x14ac:dyDescent="0.25">
      <c r="A51" s="309">
        <v>40330</v>
      </c>
      <c r="B51" s="269">
        <v>505000</v>
      </c>
      <c r="C51" s="269">
        <f t="shared" si="0"/>
        <v>505000</v>
      </c>
    </row>
    <row r="52" spans="1:3" x14ac:dyDescent="0.25">
      <c r="A52" s="309">
        <v>40360</v>
      </c>
      <c r="B52" s="269">
        <v>480000</v>
      </c>
      <c r="C52" s="269">
        <f t="shared" si="0"/>
        <v>480000</v>
      </c>
    </row>
    <row r="53" spans="1:3" x14ac:dyDescent="0.25">
      <c r="A53" s="5">
        <v>40391</v>
      </c>
      <c r="B53" s="269">
        <v>355000</v>
      </c>
      <c r="C53" s="269">
        <f t="shared" si="0"/>
        <v>355000</v>
      </c>
    </row>
    <row r="54" spans="1:3" x14ac:dyDescent="0.25">
      <c r="A54" s="5">
        <v>40422</v>
      </c>
      <c r="B54" s="269">
        <v>425000</v>
      </c>
      <c r="C54" s="269">
        <f t="shared" si="0"/>
        <v>425000</v>
      </c>
    </row>
    <row r="55" spans="1:3" x14ac:dyDescent="0.25">
      <c r="A55" s="5">
        <v>40483</v>
      </c>
      <c r="B55" s="269">
        <v>670000</v>
      </c>
      <c r="C55" s="269">
        <f t="shared" si="0"/>
        <v>670000</v>
      </c>
    </row>
    <row r="56" spans="1:3" x14ac:dyDescent="0.25">
      <c r="A56" s="5">
        <v>40513</v>
      </c>
      <c r="B56" s="269">
        <v>430000</v>
      </c>
      <c r="C56" s="269">
        <f t="shared" si="0"/>
        <v>430000</v>
      </c>
    </row>
    <row r="57" spans="1:3" x14ac:dyDescent="0.25">
      <c r="A57" s="5">
        <v>40544</v>
      </c>
      <c r="B57" s="269">
        <v>240000</v>
      </c>
      <c r="C57" s="269">
        <f t="shared" si="0"/>
        <v>240000</v>
      </c>
    </row>
    <row r="58" spans="1:3" x14ac:dyDescent="0.25">
      <c r="A58" s="5">
        <v>40575</v>
      </c>
      <c r="B58" s="269">
        <v>230000</v>
      </c>
      <c r="C58" s="269">
        <f t="shared" si="0"/>
        <v>230000</v>
      </c>
    </row>
    <row r="59" spans="1:3" x14ac:dyDescent="0.25">
      <c r="A59" s="5">
        <v>40603</v>
      </c>
      <c r="B59" s="269">
        <v>325000</v>
      </c>
      <c r="C59" s="269">
        <f t="shared" si="0"/>
        <v>325000</v>
      </c>
    </row>
    <row r="60" spans="1:3" x14ac:dyDescent="0.25">
      <c r="A60" s="5">
        <v>40634</v>
      </c>
      <c r="B60" s="269">
        <v>300000</v>
      </c>
      <c r="C60" s="269">
        <f t="shared" si="0"/>
        <v>300000</v>
      </c>
    </row>
    <row r="61" spans="1:3" x14ac:dyDescent="0.25">
      <c r="A61" s="5">
        <v>40664</v>
      </c>
      <c r="B61" s="269">
        <v>220000</v>
      </c>
      <c r="C61" s="269">
        <f t="shared" si="0"/>
        <v>220000</v>
      </c>
    </row>
    <row r="62" spans="1:3" x14ac:dyDescent="0.25">
      <c r="A62" s="5">
        <v>40695</v>
      </c>
      <c r="B62" s="269">
        <v>370000</v>
      </c>
      <c r="C62" s="269">
        <f t="shared" si="0"/>
        <v>370000</v>
      </c>
    </row>
    <row r="63" spans="1:3" x14ac:dyDescent="0.25">
      <c r="A63" s="5">
        <v>40725</v>
      </c>
      <c r="B63" s="269">
        <v>85000</v>
      </c>
      <c r="C63" s="269">
        <f t="shared" si="0"/>
        <v>85000</v>
      </c>
    </row>
    <row r="64" spans="1:3" x14ac:dyDescent="0.25">
      <c r="A64" s="5">
        <v>40756</v>
      </c>
      <c r="B64" s="269">
        <v>515000</v>
      </c>
      <c r="C64" s="269">
        <f t="shared" si="0"/>
        <v>515000</v>
      </c>
    </row>
    <row r="65" spans="1:3" x14ac:dyDescent="0.25">
      <c r="A65" s="5">
        <v>40787</v>
      </c>
      <c r="B65" s="269">
        <v>105000</v>
      </c>
      <c r="C65" s="269">
        <f t="shared" si="0"/>
        <v>105000</v>
      </c>
    </row>
    <row r="66" spans="1:3" x14ac:dyDescent="0.25">
      <c r="A66" s="5">
        <v>40848</v>
      </c>
      <c r="B66" s="269">
        <v>215000</v>
      </c>
      <c r="C66" s="269">
        <f t="shared" si="0"/>
        <v>215000</v>
      </c>
    </row>
    <row r="67" spans="1:3" x14ac:dyDescent="0.25">
      <c r="A67" s="5">
        <v>40878</v>
      </c>
      <c r="B67" s="269">
        <v>305000</v>
      </c>
      <c r="C67" s="269">
        <f t="shared" si="0"/>
        <v>305000</v>
      </c>
    </row>
    <row r="68" spans="1:3" x14ac:dyDescent="0.25">
      <c r="A68" s="5">
        <v>40909</v>
      </c>
      <c r="B68" s="269">
        <v>330000</v>
      </c>
      <c r="C68" s="269">
        <f t="shared" si="0"/>
        <v>330000</v>
      </c>
    </row>
    <row r="69" spans="1:3" x14ac:dyDescent="0.25">
      <c r="A69" s="5">
        <v>40940</v>
      </c>
      <c r="B69" s="269">
        <v>90000</v>
      </c>
      <c r="C69" s="269">
        <f t="shared" si="0"/>
        <v>90000</v>
      </c>
    </row>
    <row r="70" spans="1:3" x14ac:dyDescent="0.25">
      <c r="A70" s="5">
        <v>41000</v>
      </c>
      <c r="B70" s="269">
        <v>140000</v>
      </c>
      <c r="C70" s="269">
        <f t="shared" si="0"/>
        <v>140000</v>
      </c>
    </row>
    <row r="71" spans="1:3" x14ac:dyDescent="0.25">
      <c r="A71" s="5">
        <v>41061</v>
      </c>
      <c r="B71" s="269">
        <v>400000</v>
      </c>
      <c r="C71" s="269">
        <f t="shared" si="0"/>
        <v>400000</v>
      </c>
    </row>
    <row r="72" spans="1:3" x14ac:dyDescent="0.25">
      <c r="A72" s="5">
        <v>41091</v>
      </c>
      <c r="B72" s="269">
        <v>100000</v>
      </c>
      <c r="C72" s="269">
        <f t="shared" si="0"/>
        <v>100000</v>
      </c>
    </row>
    <row r="73" spans="1:3" x14ac:dyDescent="0.25">
      <c r="A73" s="5">
        <v>41122</v>
      </c>
      <c r="B73" s="269">
        <v>145000</v>
      </c>
      <c r="C73" s="269">
        <f t="shared" si="0"/>
        <v>145000</v>
      </c>
    </row>
    <row r="74" spans="1:3" x14ac:dyDescent="0.25">
      <c r="A74" s="5">
        <v>41153</v>
      </c>
      <c r="B74" s="269">
        <v>225000</v>
      </c>
      <c r="C74" s="269">
        <f t="shared" si="0"/>
        <v>225000</v>
      </c>
    </row>
    <row r="75" spans="1:3" x14ac:dyDescent="0.25">
      <c r="A75" s="5">
        <v>41183</v>
      </c>
      <c r="B75" s="269">
        <v>375000</v>
      </c>
      <c r="C75" s="269">
        <f t="shared" si="0"/>
        <v>375000</v>
      </c>
    </row>
    <row r="76" spans="1:3" x14ac:dyDescent="0.25">
      <c r="A76" s="5">
        <v>41214</v>
      </c>
      <c r="B76" s="269">
        <v>725000</v>
      </c>
      <c r="C76" s="269">
        <f t="shared" si="0"/>
        <v>725000</v>
      </c>
    </row>
    <row r="77" spans="1:3" x14ac:dyDescent="0.25">
      <c r="A77" s="5">
        <v>41244</v>
      </c>
      <c r="B77" s="269">
        <v>725000</v>
      </c>
      <c r="C77" s="269">
        <f t="shared" si="0"/>
        <v>725000</v>
      </c>
    </row>
    <row r="78" spans="1:3" x14ac:dyDescent="0.25">
      <c r="A78" s="5">
        <v>41275</v>
      </c>
      <c r="B78" s="269">
        <v>550000</v>
      </c>
      <c r="C78" s="269">
        <f t="shared" si="0"/>
        <v>550000</v>
      </c>
    </row>
    <row r="79" spans="1:3" x14ac:dyDescent="0.25">
      <c r="A79" s="5">
        <v>41306</v>
      </c>
      <c r="B79" s="269">
        <v>840000</v>
      </c>
      <c r="C79" s="269">
        <f t="shared" si="0"/>
        <v>840000</v>
      </c>
    </row>
    <row r="80" spans="1:3" x14ac:dyDescent="0.25">
      <c r="A80" s="5">
        <v>41334</v>
      </c>
      <c r="B80" s="269">
        <v>375000</v>
      </c>
      <c r="C80" s="269">
        <f t="shared" si="0"/>
        <v>375000</v>
      </c>
    </row>
    <row r="81" spans="1:3" x14ac:dyDescent="0.25">
      <c r="A81" s="5">
        <v>41365</v>
      </c>
      <c r="B81" s="269">
        <v>405000</v>
      </c>
      <c r="C81" s="269">
        <f t="shared" si="0"/>
        <v>405000</v>
      </c>
    </row>
    <row r="82" spans="1:3" x14ac:dyDescent="0.25">
      <c r="A82" s="5">
        <v>41395</v>
      </c>
      <c r="B82" s="269">
        <v>255000</v>
      </c>
      <c r="C82" s="269">
        <f t="shared" si="0"/>
        <v>255000</v>
      </c>
    </row>
    <row r="83" spans="1:3" x14ac:dyDescent="0.25">
      <c r="A83" s="5">
        <v>41426</v>
      </c>
      <c r="B83" s="269">
        <v>240000</v>
      </c>
      <c r="C83" s="269">
        <f t="shared" ref="C83:C101" si="1">SUM(B83:B83)</f>
        <v>240000</v>
      </c>
    </row>
    <row r="84" spans="1:3" x14ac:dyDescent="0.25">
      <c r="A84" s="5">
        <v>41487</v>
      </c>
      <c r="B84" s="269">
        <v>245000</v>
      </c>
      <c r="C84" s="269">
        <f t="shared" si="1"/>
        <v>245000</v>
      </c>
    </row>
    <row r="85" spans="1:3" x14ac:dyDescent="0.25">
      <c r="A85" s="5">
        <v>41518</v>
      </c>
      <c r="B85" s="269">
        <v>85000</v>
      </c>
      <c r="C85" s="269">
        <f t="shared" si="1"/>
        <v>85000</v>
      </c>
    </row>
    <row r="86" spans="1:3" x14ac:dyDescent="0.25">
      <c r="A86" s="5">
        <v>41548</v>
      </c>
      <c r="B86" s="269">
        <v>440000</v>
      </c>
      <c r="C86" s="269">
        <f t="shared" si="1"/>
        <v>440000</v>
      </c>
    </row>
    <row r="87" spans="1:3" x14ac:dyDescent="0.25">
      <c r="A87" s="5">
        <v>41579</v>
      </c>
      <c r="B87" s="269">
        <v>380000</v>
      </c>
      <c r="C87" s="269">
        <f t="shared" si="1"/>
        <v>380000</v>
      </c>
    </row>
    <row r="88" spans="1:3" x14ac:dyDescent="0.25">
      <c r="A88" s="5">
        <v>41609</v>
      </c>
      <c r="B88" s="269">
        <v>150000</v>
      </c>
      <c r="C88" s="269">
        <f t="shared" si="1"/>
        <v>150000</v>
      </c>
    </row>
    <row r="89" spans="1:3" x14ac:dyDescent="0.25">
      <c r="A89" s="5">
        <v>41640</v>
      </c>
      <c r="B89" s="269">
        <v>345000</v>
      </c>
      <c r="C89" s="269">
        <f t="shared" si="1"/>
        <v>345000</v>
      </c>
    </row>
    <row r="90" spans="1:3" x14ac:dyDescent="0.25">
      <c r="A90" s="5">
        <v>41671</v>
      </c>
      <c r="B90" s="269">
        <v>135000</v>
      </c>
      <c r="C90" s="269">
        <f t="shared" si="1"/>
        <v>135000</v>
      </c>
    </row>
    <row r="91" spans="1:3" x14ac:dyDescent="0.25">
      <c r="A91" s="5">
        <v>41730</v>
      </c>
      <c r="B91" s="269">
        <v>350000</v>
      </c>
      <c r="C91" s="269">
        <f t="shared" si="1"/>
        <v>350000</v>
      </c>
    </row>
    <row r="92" spans="1:3" x14ac:dyDescent="0.25">
      <c r="A92" s="5">
        <v>41760</v>
      </c>
      <c r="B92" s="269">
        <v>265000</v>
      </c>
      <c r="C92" s="269">
        <f t="shared" si="1"/>
        <v>265000</v>
      </c>
    </row>
    <row r="93" spans="1:3" x14ac:dyDescent="0.25">
      <c r="A93" s="5">
        <v>41791</v>
      </c>
      <c r="B93" s="269">
        <v>245000</v>
      </c>
      <c r="C93" s="269">
        <f t="shared" si="1"/>
        <v>245000</v>
      </c>
    </row>
    <row r="94" spans="1:3" x14ac:dyDescent="0.25">
      <c r="A94" s="5">
        <v>41852</v>
      </c>
      <c r="B94" s="269">
        <v>435000</v>
      </c>
      <c r="C94" s="269">
        <f t="shared" si="1"/>
        <v>435000</v>
      </c>
    </row>
    <row r="95" spans="1:3" x14ac:dyDescent="0.25">
      <c r="A95" s="5">
        <v>41883</v>
      </c>
      <c r="B95" s="269">
        <v>165000</v>
      </c>
      <c r="C95" s="269">
        <f t="shared" si="1"/>
        <v>165000</v>
      </c>
    </row>
    <row r="96" spans="1:3" x14ac:dyDescent="0.25">
      <c r="A96" s="5">
        <v>41913</v>
      </c>
      <c r="B96" s="269">
        <v>170000</v>
      </c>
      <c r="C96" s="269">
        <f t="shared" si="1"/>
        <v>170000</v>
      </c>
    </row>
    <row r="97" spans="1:5" x14ac:dyDescent="0.25">
      <c r="A97" s="5">
        <v>41974</v>
      </c>
      <c r="B97" s="269">
        <v>405000</v>
      </c>
      <c r="C97" s="269">
        <f t="shared" si="1"/>
        <v>405000</v>
      </c>
    </row>
    <row r="98" spans="1:5" x14ac:dyDescent="0.25">
      <c r="A98" s="5">
        <v>42036</v>
      </c>
      <c r="B98" s="269">
        <v>175000</v>
      </c>
      <c r="C98" s="269">
        <f t="shared" si="1"/>
        <v>175000</v>
      </c>
    </row>
    <row r="99" spans="1:5" x14ac:dyDescent="0.25">
      <c r="A99" s="5">
        <v>42095</v>
      </c>
      <c r="B99" s="269">
        <v>220000</v>
      </c>
      <c r="C99" s="269">
        <f t="shared" si="1"/>
        <v>220000</v>
      </c>
    </row>
    <row r="100" spans="1:5" x14ac:dyDescent="0.25">
      <c r="A100" s="5">
        <v>42125</v>
      </c>
      <c r="B100" s="269">
        <v>80000</v>
      </c>
      <c r="C100" s="269">
        <f t="shared" si="1"/>
        <v>80000</v>
      </c>
    </row>
    <row r="101" spans="1:5" x14ac:dyDescent="0.25">
      <c r="A101" s="5">
        <v>42156</v>
      </c>
      <c r="B101" s="269">
        <v>265000</v>
      </c>
      <c r="C101" s="269">
        <f t="shared" si="1"/>
        <v>265000</v>
      </c>
    </row>
    <row r="102" spans="1:5" x14ac:dyDescent="0.25">
      <c r="A102" s="5">
        <v>42186</v>
      </c>
      <c r="B102" s="269">
        <v>235000</v>
      </c>
      <c r="C102" s="269">
        <f>SUM(B102:B102)</f>
        <v>235000</v>
      </c>
    </row>
    <row r="103" spans="1:5" x14ac:dyDescent="0.25">
      <c r="A103" s="5">
        <v>42217</v>
      </c>
      <c r="B103" s="269">
        <v>110000</v>
      </c>
      <c r="C103" s="269">
        <f>SUM(B103:B103)</f>
        <v>110000</v>
      </c>
    </row>
    <row r="104" spans="1:5" x14ac:dyDescent="0.25">
      <c r="A104" s="5">
        <v>42248</v>
      </c>
      <c r="B104" s="269">
        <v>55000</v>
      </c>
      <c r="C104" s="269">
        <f>SUM(B104:B104)</f>
        <v>55000</v>
      </c>
    </row>
    <row r="105" spans="1:5" x14ac:dyDescent="0.25">
      <c r="A105" s="5">
        <v>42339</v>
      </c>
      <c r="B105" s="269">
        <v>7735000</v>
      </c>
      <c r="C105" s="269">
        <f>SUM(B105:B105)</f>
        <v>7735000</v>
      </c>
    </row>
    <row r="106" spans="1:5" ht="5.25" customHeight="1" x14ac:dyDescent="0.25">
      <c r="A106" s="5"/>
      <c r="B106" s="269"/>
      <c r="C106" s="269"/>
    </row>
    <row r="107" spans="1:5" x14ac:dyDescent="0.25">
      <c r="A107" s="4" t="s">
        <v>9</v>
      </c>
      <c r="B107" s="175">
        <f>SUM(B10:B106)</f>
        <v>40000000</v>
      </c>
      <c r="C107" s="175">
        <f>SUM(C10:C106)</f>
        <v>40000000</v>
      </c>
    </row>
    <row r="108" spans="1:5" x14ac:dyDescent="0.25">
      <c r="A108" s="4"/>
      <c r="B108" s="175"/>
      <c r="C108" s="175"/>
    </row>
    <row r="109" spans="1:5" x14ac:dyDescent="0.25">
      <c r="A109" s="4" t="s">
        <v>10</v>
      </c>
      <c r="B109" s="164">
        <f>B6-B107</f>
        <v>0</v>
      </c>
      <c r="C109" s="164">
        <f>C6-C107</f>
        <v>0</v>
      </c>
      <c r="D109" s="173"/>
      <c r="E109" s="173"/>
    </row>
    <row r="110" spans="1:5" x14ac:dyDescent="0.25">
      <c r="A110" s="4"/>
      <c r="B110" s="175"/>
      <c r="C110" s="269"/>
    </row>
    <row r="111" spans="1:5" x14ac:dyDescent="0.25">
      <c r="A111" s="4"/>
      <c r="B111" s="175"/>
      <c r="C111" s="175"/>
    </row>
    <row r="112" spans="1:5" x14ac:dyDescent="0.25">
      <c r="A112" s="4"/>
    </row>
    <row r="113" spans="1:1" x14ac:dyDescent="0.25">
      <c r="A113" s="4"/>
    </row>
    <row r="114" spans="1:1" x14ac:dyDescent="0.25">
      <c r="A114" s="4"/>
    </row>
  </sheetData>
  <phoneticPr fontId="9" type="noConversion"/>
  <pageMargins left="0.5" right="0.5" top="1" bottom="1" header="0.5" footer="0.5"/>
  <pageSetup scale="59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S122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4" width="20.42578125" style="3" customWidth="1"/>
    <col min="5" max="16384" width="9" style="3"/>
  </cols>
  <sheetData>
    <row r="1" spans="1:45" x14ac:dyDescent="0.25">
      <c r="A1" s="4" t="s">
        <v>392</v>
      </c>
      <c r="B1" s="23" t="s">
        <v>583</v>
      </c>
      <c r="C1" s="168" t="s">
        <v>583</v>
      </c>
    </row>
    <row r="2" spans="1:45" x14ac:dyDescent="0.25">
      <c r="A2" s="4" t="s">
        <v>385</v>
      </c>
      <c r="B2" s="22">
        <v>50557</v>
      </c>
      <c r="C2" s="169">
        <v>50740</v>
      </c>
      <c r="D2" s="251"/>
    </row>
    <row r="3" spans="1:45" x14ac:dyDescent="0.25">
      <c r="A3" s="3" t="s">
        <v>386</v>
      </c>
      <c r="B3" s="237">
        <v>4.65E-2</v>
      </c>
      <c r="C3" s="170">
        <v>4.7500000000000001E-2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9"/>
      <c r="AK3" s="259"/>
      <c r="AL3" s="259"/>
      <c r="AM3" s="259"/>
    </row>
    <row r="4" spans="1:45" x14ac:dyDescent="0.25">
      <c r="A4" s="179" t="s">
        <v>334</v>
      </c>
      <c r="B4" s="274" t="s">
        <v>584</v>
      </c>
      <c r="C4" s="275" t="s">
        <v>585</v>
      </c>
      <c r="D4" s="262" t="s">
        <v>5</v>
      </c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</row>
    <row r="5" spans="1:45" x14ac:dyDescent="0.25">
      <c r="A5" s="267"/>
      <c r="B5" s="276"/>
      <c r="C5" s="276"/>
      <c r="D5" s="175"/>
      <c r="E5" s="175"/>
    </row>
    <row r="6" spans="1:45" x14ac:dyDescent="0.25">
      <c r="A6" s="4" t="s">
        <v>461</v>
      </c>
      <c r="B6" s="322">
        <v>58250000</v>
      </c>
      <c r="C6" s="322">
        <v>21750000</v>
      </c>
      <c r="D6" s="223">
        <f>SUM(B6:C6)</f>
        <v>80000000</v>
      </c>
      <c r="E6" s="175"/>
    </row>
    <row r="7" spans="1:45" x14ac:dyDescent="0.25">
      <c r="A7" s="4"/>
      <c r="B7" s="322"/>
      <c r="C7" s="322"/>
      <c r="D7" s="223"/>
      <c r="E7" s="175"/>
    </row>
    <row r="8" spans="1:45" ht="15" customHeight="1" x14ac:dyDescent="0.25">
      <c r="A8" s="4" t="s">
        <v>78</v>
      </c>
      <c r="B8" s="322"/>
      <c r="C8" s="322"/>
      <c r="D8" s="223"/>
      <c r="E8" s="175"/>
    </row>
    <row r="9" spans="1:45" x14ac:dyDescent="0.25">
      <c r="A9" s="5"/>
      <c r="B9" s="322"/>
      <c r="C9" s="322"/>
      <c r="D9" s="223"/>
      <c r="E9" s="175"/>
    </row>
    <row r="10" spans="1:45" x14ac:dyDescent="0.25">
      <c r="A10" s="309">
        <v>39022</v>
      </c>
      <c r="B10" s="322">
        <v>145000</v>
      </c>
      <c r="C10" s="322">
        <v>55000</v>
      </c>
      <c r="D10" s="223">
        <f t="shared" ref="D10:D73" si="0">C10+B10</f>
        <v>200000</v>
      </c>
      <c r="E10" s="269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</row>
    <row r="11" spans="1:45" x14ac:dyDescent="0.25">
      <c r="A11" s="309">
        <v>39083</v>
      </c>
      <c r="B11" s="322">
        <v>300000</v>
      </c>
      <c r="C11" s="322">
        <v>110000</v>
      </c>
      <c r="D11" s="223">
        <f t="shared" si="0"/>
        <v>410000</v>
      </c>
      <c r="E11" s="269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</row>
    <row r="12" spans="1:45" x14ac:dyDescent="0.25">
      <c r="A12" s="309">
        <v>39142</v>
      </c>
      <c r="B12" s="322">
        <v>75000</v>
      </c>
      <c r="C12" s="322">
        <v>30000</v>
      </c>
      <c r="D12" s="223">
        <f t="shared" si="0"/>
        <v>105000</v>
      </c>
      <c r="E12" s="269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</row>
    <row r="13" spans="1:45" x14ac:dyDescent="0.25">
      <c r="A13" s="309">
        <v>39173</v>
      </c>
      <c r="B13" s="322">
        <v>520000</v>
      </c>
      <c r="C13" s="322">
        <v>195000</v>
      </c>
      <c r="D13" s="223">
        <f t="shared" si="0"/>
        <v>715000</v>
      </c>
      <c r="E13" s="269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</row>
    <row r="14" spans="1:45" x14ac:dyDescent="0.25">
      <c r="A14" s="309">
        <v>39234</v>
      </c>
      <c r="B14" s="322">
        <v>515000</v>
      </c>
      <c r="C14" s="322">
        <v>195000</v>
      </c>
      <c r="D14" s="223">
        <f t="shared" si="0"/>
        <v>710000</v>
      </c>
      <c r="E14" s="269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</row>
    <row r="15" spans="1:45" x14ac:dyDescent="0.25">
      <c r="A15" s="309">
        <v>39264</v>
      </c>
      <c r="B15" s="322">
        <v>240000</v>
      </c>
      <c r="C15" s="322">
        <v>90000</v>
      </c>
      <c r="D15" s="223">
        <f t="shared" si="0"/>
        <v>330000</v>
      </c>
      <c r="E15" s="269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</row>
    <row r="16" spans="1:45" x14ac:dyDescent="0.25">
      <c r="A16" s="309">
        <v>39295</v>
      </c>
      <c r="B16" s="322">
        <v>165000</v>
      </c>
      <c r="C16" s="322">
        <v>60000</v>
      </c>
      <c r="D16" s="223">
        <f t="shared" si="0"/>
        <v>225000</v>
      </c>
      <c r="E16" s="269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</row>
    <row r="17" spans="1:45" x14ac:dyDescent="0.25">
      <c r="A17" s="309">
        <v>39326</v>
      </c>
      <c r="B17" s="322">
        <v>180000</v>
      </c>
      <c r="C17" s="322">
        <v>65000</v>
      </c>
      <c r="D17" s="223">
        <f t="shared" si="0"/>
        <v>245000</v>
      </c>
      <c r="E17" s="269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</row>
    <row r="18" spans="1:45" x14ac:dyDescent="0.25">
      <c r="A18" s="309">
        <v>39356</v>
      </c>
      <c r="B18" s="322">
        <v>350000</v>
      </c>
      <c r="C18" s="322">
        <v>130000</v>
      </c>
      <c r="D18" s="223">
        <f t="shared" si="0"/>
        <v>480000</v>
      </c>
      <c r="E18" s="269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</row>
    <row r="19" spans="1:45" x14ac:dyDescent="0.25">
      <c r="A19" s="309">
        <v>39387</v>
      </c>
      <c r="B19" s="322">
        <v>665000</v>
      </c>
      <c r="C19" s="322">
        <v>250000</v>
      </c>
      <c r="D19" s="223">
        <f t="shared" si="0"/>
        <v>915000</v>
      </c>
      <c r="E19" s="175"/>
    </row>
    <row r="20" spans="1:45" x14ac:dyDescent="0.25">
      <c r="A20" s="309">
        <v>39417</v>
      </c>
      <c r="B20" s="322">
        <v>675000</v>
      </c>
      <c r="C20" s="322">
        <v>250000</v>
      </c>
      <c r="D20" s="223">
        <f t="shared" si="0"/>
        <v>925000</v>
      </c>
      <c r="E20" s="175"/>
    </row>
    <row r="21" spans="1:45" x14ac:dyDescent="0.25">
      <c r="A21" s="309">
        <v>39448</v>
      </c>
      <c r="B21" s="322">
        <v>635000</v>
      </c>
      <c r="C21" s="322">
        <v>235000</v>
      </c>
      <c r="D21" s="223">
        <f t="shared" si="0"/>
        <v>870000</v>
      </c>
      <c r="E21" s="175"/>
    </row>
    <row r="22" spans="1:45" x14ac:dyDescent="0.25">
      <c r="A22" s="309">
        <v>39479</v>
      </c>
      <c r="B22" s="322">
        <v>330000</v>
      </c>
      <c r="C22" s="322">
        <v>120000</v>
      </c>
      <c r="D22" s="223">
        <f t="shared" si="0"/>
        <v>450000</v>
      </c>
      <c r="E22" s="175"/>
    </row>
    <row r="23" spans="1:45" x14ac:dyDescent="0.25">
      <c r="A23" s="309">
        <v>39508</v>
      </c>
      <c r="B23" s="322">
        <v>485000</v>
      </c>
      <c r="C23" s="322">
        <v>180000</v>
      </c>
      <c r="D23" s="223">
        <f t="shared" si="0"/>
        <v>665000</v>
      </c>
      <c r="E23" s="175"/>
    </row>
    <row r="24" spans="1:45" x14ac:dyDescent="0.25">
      <c r="A24" s="309">
        <v>39539</v>
      </c>
      <c r="B24" s="322">
        <v>240000</v>
      </c>
      <c r="C24" s="322">
        <v>90000</v>
      </c>
      <c r="D24" s="223">
        <f t="shared" si="0"/>
        <v>330000</v>
      </c>
      <c r="E24" s="175"/>
    </row>
    <row r="25" spans="1:45" x14ac:dyDescent="0.25">
      <c r="A25" s="309">
        <v>39569</v>
      </c>
      <c r="B25" s="322">
        <v>500000</v>
      </c>
      <c r="C25" s="322">
        <v>185000</v>
      </c>
      <c r="D25" s="223">
        <f t="shared" si="0"/>
        <v>685000</v>
      </c>
      <c r="E25" s="175"/>
    </row>
    <row r="26" spans="1:45" x14ac:dyDescent="0.25">
      <c r="A26" s="309">
        <v>39600</v>
      </c>
      <c r="B26" s="322">
        <v>930000</v>
      </c>
      <c r="C26" s="322">
        <v>350000</v>
      </c>
      <c r="D26" s="223">
        <f t="shared" si="0"/>
        <v>1280000</v>
      </c>
      <c r="E26" s="175"/>
    </row>
    <row r="27" spans="1:45" x14ac:dyDescent="0.25">
      <c r="A27" s="309">
        <v>39630</v>
      </c>
      <c r="B27" s="322">
        <v>125000</v>
      </c>
      <c r="C27" s="322">
        <v>45000</v>
      </c>
      <c r="D27" s="223">
        <f t="shared" si="0"/>
        <v>170000</v>
      </c>
      <c r="E27" s="175"/>
    </row>
    <row r="28" spans="1:45" x14ac:dyDescent="0.25">
      <c r="A28" s="309">
        <v>39661</v>
      </c>
      <c r="B28" s="322">
        <v>60000</v>
      </c>
      <c r="C28" s="322">
        <v>20000</v>
      </c>
      <c r="D28" s="223">
        <f t="shared" si="0"/>
        <v>80000</v>
      </c>
      <c r="E28" s="175"/>
    </row>
    <row r="29" spans="1:45" x14ac:dyDescent="0.25">
      <c r="A29" s="309">
        <v>39692</v>
      </c>
      <c r="B29" s="322">
        <v>70000</v>
      </c>
      <c r="C29" s="322">
        <v>25000</v>
      </c>
      <c r="D29" s="223">
        <f t="shared" si="0"/>
        <v>95000</v>
      </c>
      <c r="E29" s="175"/>
    </row>
    <row r="30" spans="1:45" x14ac:dyDescent="0.25">
      <c r="A30" s="309">
        <v>39722</v>
      </c>
      <c r="B30" s="322">
        <v>370000</v>
      </c>
      <c r="C30" s="322">
        <v>135000</v>
      </c>
      <c r="D30" s="223">
        <f t="shared" si="0"/>
        <v>505000</v>
      </c>
      <c r="E30" s="175"/>
    </row>
    <row r="31" spans="1:45" x14ac:dyDescent="0.25">
      <c r="A31" s="309">
        <v>39753</v>
      </c>
      <c r="B31" s="322">
        <v>310000</v>
      </c>
      <c r="C31" s="322">
        <v>115000</v>
      </c>
      <c r="D31" s="223">
        <f t="shared" si="0"/>
        <v>425000</v>
      </c>
      <c r="E31" s="175"/>
    </row>
    <row r="32" spans="1:45" x14ac:dyDescent="0.25">
      <c r="A32" s="309">
        <v>39783</v>
      </c>
      <c r="B32" s="322">
        <v>750000</v>
      </c>
      <c r="C32" s="322">
        <v>280000</v>
      </c>
      <c r="D32" s="223">
        <f t="shared" si="0"/>
        <v>1030000</v>
      </c>
      <c r="E32" s="175"/>
    </row>
    <row r="33" spans="1:5" x14ac:dyDescent="0.25">
      <c r="A33" s="309">
        <v>39814</v>
      </c>
      <c r="B33" s="322">
        <v>535000</v>
      </c>
      <c r="C33" s="322">
        <v>200000</v>
      </c>
      <c r="D33" s="223">
        <f t="shared" si="0"/>
        <v>735000</v>
      </c>
      <c r="E33" s="175"/>
    </row>
    <row r="34" spans="1:5" x14ac:dyDescent="0.25">
      <c r="A34" s="309">
        <v>39845</v>
      </c>
      <c r="B34" s="322">
        <v>145000</v>
      </c>
      <c r="C34" s="322">
        <v>50000</v>
      </c>
      <c r="D34" s="223">
        <f t="shared" si="0"/>
        <v>195000</v>
      </c>
      <c r="E34" s="175"/>
    </row>
    <row r="35" spans="1:5" x14ac:dyDescent="0.25">
      <c r="A35" s="309">
        <v>39873</v>
      </c>
      <c r="B35" s="322">
        <v>105000</v>
      </c>
      <c r="C35" s="322">
        <v>35000</v>
      </c>
      <c r="D35" s="223">
        <f t="shared" si="0"/>
        <v>140000</v>
      </c>
      <c r="E35" s="175"/>
    </row>
    <row r="36" spans="1:5" x14ac:dyDescent="0.25">
      <c r="A36" s="309">
        <v>39904</v>
      </c>
      <c r="B36" s="322">
        <v>435000</v>
      </c>
      <c r="C36" s="322">
        <v>165000</v>
      </c>
      <c r="D36" s="223">
        <f t="shared" si="0"/>
        <v>600000</v>
      </c>
      <c r="E36" s="175"/>
    </row>
    <row r="37" spans="1:5" x14ac:dyDescent="0.25">
      <c r="A37" s="309">
        <v>39934</v>
      </c>
      <c r="B37" s="322">
        <v>250000</v>
      </c>
      <c r="C37" s="322">
        <v>95000</v>
      </c>
      <c r="D37" s="223">
        <f t="shared" si="0"/>
        <v>345000</v>
      </c>
      <c r="E37" s="175"/>
    </row>
    <row r="38" spans="1:5" x14ac:dyDescent="0.25">
      <c r="A38" s="309">
        <v>39965</v>
      </c>
      <c r="B38" s="322">
        <v>675000</v>
      </c>
      <c r="C38" s="322">
        <v>250000</v>
      </c>
      <c r="D38" s="223">
        <f t="shared" si="0"/>
        <v>925000</v>
      </c>
      <c r="E38" s="175"/>
    </row>
    <row r="39" spans="1:5" x14ac:dyDescent="0.25">
      <c r="A39" s="309">
        <v>39995</v>
      </c>
      <c r="B39" s="322">
        <v>280000</v>
      </c>
      <c r="C39" s="322">
        <v>105000</v>
      </c>
      <c r="D39" s="223">
        <f t="shared" si="0"/>
        <v>385000</v>
      </c>
      <c r="E39" s="175"/>
    </row>
    <row r="40" spans="1:5" x14ac:dyDescent="0.25">
      <c r="A40" s="309">
        <v>40026</v>
      </c>
      <c r="B40" s="322">
        <v>355000</v>
      </c>
      <c r="C40" s="322">
        <v>135000</v>
      </c>
      <c r="D40" s="223">
        <f t="shared" si="0"/>
        <v>490000</v>
      </c>
      <c r="E40" s="175"/>
    </row>
    <row r="41" spans="1:5" x14ac:dyDescent="0.25">
      <c r="A41" s="309">
        <v>40057</v>
      </c>
      <c r="B41" s="322">
        <v>785000</v>
      </c>
      <c r="C41" s="322">
        <v>290000</v>
      </c>
      <c r="D41" s="223">
        <f t="shared" si="0"/>
        <v>1075000</v>
      </c>
      <c r="E41" s="175"/>
    </row>
    <row r="42" spans="1:5" x14ac:dyDescent="0.25">
      <c r="A42" s="309">
        <v>40087</v>
      </c>
      <c r="B42" s="322">
        <v>345000</v>
      </c>
      <c r="C42" s="322">
        <v>125000</v>
      </c>
      <c r="D42" s="223">
        <f t="shared" si="0"/>
        <v>470000</v>
      </c>
      <c r="E42" s="175"/>
    </row>
    <row r="43" spans="1:5" x14ac:dyDescent="0.25">
      <c r="A43" s="309">
        <v>40118</v>
      </c>
      <c r="B43" s="322">
        <v>540000</v>
      </c>
      <c r="C43" s="322">
        <v>200000</v>
      </c>
      <c r="D43" s="223">
        <f t="shared" si="0"/>
        <v>740000</v>
      </c>
      <c r="E43" s="175"/>
    </row>
    <row r="44" spans="1:5" x14ac:dyDescent="0.25">
      <c r="A44" s="309">
        <v>40148</v>
      </c>
      <c r="B44" s="322">
        <v>970000</v>
      </c>
      <c r="C44" s="322">
        <v>360000</v>
      </c>
      <c r="D44" s="223">
        <f t="shared" si="0"/>
        <v>1330000</v>
      </c>
      <c r="E44" s="175"/>
    </row>
    <row r="45" spans="1:5" x14ac:dyDescent="0.25">
      <c r="A45" s="309">
        <v>40179</v>
      </c>
      <c r="B45" s="322">
        <v>300000</v>
      </c>
      <c r="C45" s="322">
        <v>110000</v>
      </c>
      <c r="D45" s="223">
        <f t="shared" si="0"/>
        <v>410000</v>
      </c>
      <c r="E45" s="175"/>
    </row>
    <row r="46" spans="1:5" x14ac:dyDescent="0.25">
      <c r="A46" s="309">
        <v>40210</v>
      </c>
      <c r="B46" s="322">
        <v>725000</v>
      </c>
      <c r="C46" s="322">
        <v>275000</v>
      </c>
      <c r="D46" s="223">
        <f t="shared" si="0"/>
        <v>1000000</v>
      </c>
      <c r="E46" s="175"/>
    </row>
    <row r="47" spans="1:5" x14ac:dyDescent="0.25">
      <c r="A47" s="309">
        <v>40238</v>
      </c>
      <c r="B47" s="322">
        <v>3010000</v>
      </c>
      <c r="C47" s="322">
        <v>1125000</v>
      </c>
      <c r="D47" s="223">
        <f t="shared" si="0"/>
        <v>4135000</v>
      </c>
      <c r="E47" s="175"/>
    </row>
    <row r="48" spans="1:5" x14ac:dyDescent="0.25">
      <c r="A48" s="309">
        <v>40269</v>
      </c>
      <c r="B48" s="322">
        <v>130000</v>
      </c>
      <c r="C48" s="322">
        <v>50000</v>
      </c>
      <c r="D48" s="223">
        <f t="shared" si="0"/>
        <v>180000</v>
      </c>
      <c r="E48" s="175"/>
    </row>
    <row r="49" spans="1:5" x14ac:dyDescent="0.25">
      <c r="A49" s="309">
        <v>40299</v>
      </c>
      <c r="B49" s="322">
        <v>265000</v>
      </c>
      <c r="C49" s="322">
        <v>100000</v>
      </c>
      <c r="D49" s="223">
        <f t="shared" si="0"/>
        <v>365000</v>
      </c>
      <c r="E49" s="175"/>
    </row>
    <row r="50" spans="1:5" x14ac:dyDescent="0.25">
      <c r="A50" s="309">
        <v>40330</v>
      </c>
      <c r="B50" s="322">
        <v>1000000</v>
      </c>
      <c r="C50" s="322">
        <v>375000</v>
      </c>
      <c r="D50" s="223">
        <f t="shared" si="0"/>
        <v>1375000</v>
      </c>
      <c r="E50" s="175"/>
    </row>
    <row r="51" spans="1:5" x14ac:dyDescent="0.25">
      <c r="A51" s="309">
        <v>40360</v>
      </c>
      <c r="B51" s="322">
        <v>330000</v>
      </c>
      <c r="C51" s="322">
        <v>125000</v>
      </c>
      <c r="D51" s="223">
        <f t="shared" si="0"/>
        <v>455000</v>
      </c>
      <c r="E51" s="175"/>
    </row>
    <row r="52" spans="1:5" x14ac:dyDescent="0.25">
      <c r="A52" s="5">
        <v>40391</v>
      </c>
      <c r="B52" s="322">
        <v>380000</v>
      </c>
      <c r="C52" s="322">
        <v>145000</v>
      </c>
      <c r="D52" s="223">
        <f t="shared" si="0"/>
        <v>525000</v>
      </c>
      <c r="E52" s="175"/>
    </row>
    <row r="53" spans="1:5" x14ac:dyDescent="0.25">
      <c r="A53" s="5">
        <v>40422</v>
      </c>
      <c r="B53" s="322">
        <v>500000</v>
      </c>
      <c r="C53" s="322">
        <v>190000</v>
      </c>
      <c r="D53" s="223">
        <f t="shared" si="0"/>
        <v>690000</v>
      </c>
      <c r="E53" s="175"/>
    </row>
    <row r="54" spans="1:5" x14ac:dyDescent="0.25">
      <c r="A54" s="5">
        <v>40452</v>
      </c>
      <c r="B54" s="322">
        <v>280000</v>
      </c>
      <c r="C54" s="322">
        <v>105000</v>
      </c>
      <c r="D54" s="223">
        <f t="shared" si="0"/>
        <v>385000</v>
      </c>
      <c r="E54" s="175"/>
    </row>
    <row r="55" spans="1:5" x14ac:dyDescent="0.25">
      <c r="A55" s="5">
        <v>40483</v>
      </c>
      <c r="B55" s="322">
        <v>905000</v>
      </c>
      <c r="C55" s="322">
        <v>340000</v>
      </c>
      <c r="D55" s="223">
        <f t="shared" si="0"/>
        <v>1245000</v>
      </c>
      <c r="E55" s="175"/>
    </row>
    <row r="56" spans="1:5" x14ac:dyDescent="0.25">
      <c r="A56" s="5">
        <v>40513</v>
      </c>
      <c r="B56" s="223">
        <v>925000</v>
      </c>
      <c r="C56" s="223">
        <v>345000</v>
      </c>
      <c r="D56" s="223">
        <f t="shared" si="0"/>
        <v>1270000</v>
      </c>
      <c r="E56" s="175"/>
    </row>
    <row r="57" spans="1:5" x14ac:dyDescent="0.25">
      <c r="A57" s="5">
        <v>40544</v>
      </c>
      <c r="B57" s="223">
        <v>200000</v>
      </c>
      <c r="C57" s="223">
        <v>75000</v>
      </c>
      <c r="D57" s="223">
        <f t="shared" si="0"/>
        <v>275000</v>
      </c>
      <c r="E57" s="175"/>
    </row>
    <row r="58" spans="1:5" x14ac:dyDescent="0.25">
      <c r="A58" s="5">
        <v>40575</v>
      </c>
      <c r="B58" s="223">
        <v>1715000</v>
      </c>
      <c r="C58" s="223">
        <v>640000</v>
      </c>
      <c r="D58" s="223">
        <f t="shared" si="0"/>
        <v>2355000</v>
      </c>
      <c r="E58" s="175"/>
    </row>
    <row r="59" spans="1:5" x14ac:dyDescent="0.25">
      <c r="A59" s="5">
        <v>40603</v>
      </c>
      <c r="B59" s="223">
        <v>675000</v>
      </c>
      <c r="C59" s="223">
        <v>255000</v>
      </c>
      <c r="D59" s="223">
        <f t="shared" si="0"/>
        <v>930000</v>
      </c>
      <c r="E59" s="175"/>
    </row>
    <row r="60" spans="1:5" x14ac:dyDescent="0.25">
      <c r="A60" s="5">
        <v>40634</v>
      </c>
      <c r="B60" s="223">
        <v>205000</v>
      </c>
      <c r="C60" s="223">
        <v>75000</v>
      </c>
      <c r="D60" s="223">
        <f t="shared" si="0"/>
        <v>280000</v>
      </c>
      <c r="E60" s="175"/>
    </row>
    <row r="61" spans="1:5" x14ac:dyDescent="0.25">
      <c r="A61" s="5">
        <v>40664</v>
      </c>
      <c r="B61" s="223">
        <v>165000</v>
      </c>
      <c r="C61" s="223">
        <v>65000</v>
      </c>
      <c r="D61" s="223">
        <f t="shared" si="0"/>
        <v>230000</v>
      </c>
      <c r="E61" s="175"/>
    </row>
    <row r="62" spans="1:5" x14ac:dyDescent="0.25">
      <c r="A62" s="5">
        <v>40695</v>
      </c>
      <c r="B62" s="223">
        <v>440000</v>
      </c>
      <c r="C62" s="223">
        <v>165000</v>
      </c>
      <c r="D62" s="223">
        <f t="shared" si="0"/>
        <v>605000</v>
      </c>
      <c r="E62" s="175"/>
    </row>
    <row r="63" spans="1:5" x14ac:dyDescent="0.25">
      <c r="A63" s="5">
        <v>40725</v>
      </c>
      <c r="B63" s="223">
        <v>220000</v>
      </c>
      <c r="C63" s="223">
        <v>85000</v>
      </c>
      <c r="D63" s="223">
        <f t="shared" si="0"/>
        <v>305000</v>
      </c>
      <c r="E63" s="175"/>
    </row>
    <row r="64" spans="1:5" x14ac:dyDescent="0.25">
      <c r="A64" s="5">
        <v>40756</v>
      </c>
      <c r="B64" s="223">
        <v>190000</v>
      </c>
      <c r="C64" s="223">
        <v>70000</v>
      </c>
      <c r="D64" s="223">
        <f t="shared" si="0"/>
        <v>260000</v>
      </c>
      <c r="E64" s="175"/>
    </row>
    <row r="65" spans="1:5" x14ac:dyDescent="0.25">
      <c r="A65" s="5">
        <v>40787</v>
      </c>
      <c r="B65" s="223">
        <v>100000</v>
      </c>
      <c r="C65" s="223">
        <v>40000</v>
      </c>
      <c r="D65" s="223">
        <f t="shared" si="0"/>
        <v>140000</v>
      </c>
      <c r="E65" s="175"/>
    </row>
    <row r="66" spans="1:5" x14ac:dyDescent="0.25">
      <c r="A66" s="5">
        <v>40817</v>
      </c>
      <c r="B66" s="223">
        <v>440000</v>
      </c>
      <c r="C66" s="223">
        <v>165000</v>
      </c>
      <c r="D66" s="223">
        <f t="shared" si="0"/>
        <v>605000</v>
      </c>
      <c r="E66" s="175"/>
    </row>
    <row r="67" spans="1:5" x14ac:dyDescent="0.25">
      <c r="A67" s="5">
        <v>40848</v>
      </c>
      <c r="B67" s="223">
        <v>455000</v>
      </c>
      <c r="C67" s="223">
        <v>170000</v>
      </c>
      <c r="D67" s="223">
        <f t="shared" si="0"/>
        <v>625000</v>
      </c>
      <c r="E67" s="175"/>
    </row>
    <row r="68" spans="1:5" x14ac:dyDescent="0.25">
      <c r="A68" s="5">
        <v>40878</v>
      </c>
      <c r="B68" s="223">
        <v>545000</v>
      </c>
      <c r="C68" s="223">
        <v>205000</v>
      </c>
      <c r="D68" s="223">
        <f t="shared" si="0"/>
        <v>750000</v>
      </c>
      <c r="E68" s="175"/>
    </row>
    <row r="69" spans="1:5" x14ac:dyDescent="0.25">
      <c r="A69" s="5">
        <v>40909</v>
      </c>
      <c r="B69" s="223">
        <v>400000</v>
      </c>
      <c r="C69" s="223">
        <v>150000</v>
      </c>
      <c r="D69" s="223">
        <f t="shared" si="0"/>
        <v>550000</v>
      </c>
      <c r="E69" s="175"/>
    </row>
    <row r="70" spans="1:5" x14ac:dyDescent="0.25">
      <c r="A70" s="5">
        <v>40940</v>
      </c>
      <c r="B70" s="223">
        <v>80000</v>
      </c>
      <c r="C70" s="223">
        <v>30000</v>
      </c>
      <c r="D70" s="223">
        <f t="shared" si="0"/>
        <v>110000</v>
      </c>
      <c r="E70" s="175"/>
    </row>
    <row r="71" spans="1:5" x14ac:dyDescent="0.25">
      <c r="A71" s="5">
        <v>40969</v>
      </c>
      <c r="B71" s="223">
        <v>130000</v>
      </c>
      <c r="C71" s="223">
        <v>50000</v>
      </c>
      <c r="D71" s="223">
        <f t="shared" si="0"/>
        <v>180000</v>
      </c>
      <c r="E71" s="175"/>
    </row>
    <row r="72" spans="1:5" x14ac:dyDescent="0.25">
      <c r="A72" s="5">
        <v>41000</v>
      </c>
      <c r="B72" s="223">
        <v>105000</v>
      </c>
      <c r="C72" s="223">
        <v>40000</v>
      </c>
      <c r="D72" s="223">
        <f t="shared" si="0"/>
        <v>145000</v>
      </c>
      <c r="E72" s="175"/>
    </row>
    <row r="73" spans="1:5" x14ac:dyDescent="0.25">
      <c r="A73" s="5">
        <v>41030</v>
      </c>
      <c r="B73" s="223">
        <v>555000</v>
      </c>
      <c r="C73" s="223">
        <v>205000</v>
      </c>
      <c r="D73" s="223">
        <f t="shared" si="0"/>
        <v>760000</v>
      </c>
      <c r="E73" s="175"/>
    </row>
    <row r="74" spans="1:5" x14ac:dyDescent="0.25">
      <c r="A74" s="5">
        <v>41061</v>
      </c>
      <c r="B74" s="223">
        <v>920000</v>
      </c>
      <c r="C74" s="223">
        <v>345000</v>
      </c>
      <c r="D74" s="223">
        <f t="shared" ref="D74:D115" si="1">C74+B74</f>
        <v>1265000</v>
      </c>
      <c r="E74" s="175"/>
    </row>
    <row r="75" spans="1:5" x14ac:dyDescent="0.25">
      <c r="A75" s="5">
        <v>41091</v>
      </c>
      <c r="B75" s="223">
        <v>250000</v>
      </c>
      <c r="C75" s="223">
        <v>90000</v>
      </c>
      <c r="D75" s="223">
        <f t="shared" si="1"/>
        <v>340000</v>
      </c>
      <c r="E75" s="175"/>
    </row>
    <row r="76" spans="1:5" x14ac:dyDescent="0.25">
      <c r="A76" s="5">
        <v>41122</v>
      </c>
      <c r="B76" s="223">
        <v>385000</v>
      </c>
      <c r="C76" s="223">
        <v>145000</v>
      </c>
      <c r="D76" s="223">
        <f t="shared" si="1"/>
        <v>530000</v>
      </c>
      <c r="E76" s="175"/>
    </row>
    <row r="77" spans="1:5" x14ac:dyDescent="0.25">
      <c r="A77" s="5">
        <v>41153</v>
      </c>
      <c r="B77" s="223">
        <v>555000</v>
      </c>
      <c r="C77" s="223">
        <v>205000</v>
      </c>
      <c r="D77" s="223">
        <f t="shared" si="1"/>
        <v>760000</v>
      </c>
      <c r="E77" s="175"/>
    </row>
    <row r="78" spans="1:5" x14ac:dyDescent="0.25">
      <c r="A78" s="5">
        <v>41183</v>
      </c>
      <c r="B78" s="223">
        <v>615000</v>
      </c>
      <c r="C78" s="223">
        <v>230000</v>
      </c>
      <c r="D78" s="223">
        <f t="shared" si="1"/>
        <v>845000</v>
      </c>
      <c r="E78" s="175"/>
    </row>
    <row r="79" spans="1:5" x14ac:dyDescent="0.25">
      <c r="A79" s="5">
        <v>41214</v>
      </c>
      <c r="B79" s="223">
        <v>700000</v>
      </c>
      <c r="C79" s="223">
        <v>260000</v>
      </c>
      <c r="D79" s="223">
        <f t="shared" si="1"/>
        <v>960000</v>
      </c>
      <c r="E79" s="175"/>
    </row>
    <row r="80" spans="1:5" x14ac:dyDescent="0.25">
      <c r="A80" s="5">
        <v>41244</v>
      </c>
      <c r="B80" s="223">
        <v>1125000</v>
      </c>
      <c r="C80" s="223">
        <v>420000</v>
      </c>
      <c r="D80" s="223">
        <f t="shared" si="1"/>
        <v>1545000</v>
      </c>
      <c r="E80" s="175"/>
    </row>
    <row r="81" spans="1:5" x14ac:dyDescent="0.25">
      <c r="A81" s="5">
        <v>41275</v>
      </c>
      <c r="B81" s="223">
        <v>850000</v>
      </c>
      <c r="C81" s="223">
        <v>315000</v>
      </c>
      <c r="D81" s="223">
        <f t="shared" si="1"/>
        <v>1165000</v>
      </c>
      <c r="E81" s="175"/>
    </row>
    <row r="82" spans="1:5" x14ac:dyDescent="0.25">
      <c r="A82" s="5">
        <v>41306</v>
      </c>
      <c r="B82" s="223">
        <v>375000</v>
      </c>
      <c r="C82" s="223">
        <v>140000</v>
      </c>
      <c r="D82" s="223">
        <f t="shared" si="1"/>
        <v>515000</v>
      </c>
      <c r="E82" s="175"/>
    </row>
    <row r="83" spans="1:5" x14ac:dyDescent="0.25">
      <c r="A83" s="5">
        <v>41334</v>
      </c>
      <c r="B83" s="223">
        <v>700000</v>
      </c>
      <c r="C83" s="223">
        <v>260000</v>
      </c>
      <c r="D83" s="223">
        <f t="shared" si="1"/>
        <v>960000</v>
      </c>
      <c r="E83" s="175"/>
    </row>
    <row r="84" spans="1:5" x14ac:dyDescent="0.25">
      <c r="A84" s="5">
        <v>41365</v>
      </c>
      <c r="B84" s="223">
        <v>225000</v>
      </c>
      <c r="C84" s="223">
        <v>85000</v>
      </c>
      <c r="D84" s="223">
        <f t="shared" si="1"/>
        <v>310000</v>
      </c>
      <c r="E84" s="175"/>
    </row>
    <row r="85" spans="1:5" x14ac:dyDescent="0.25">
      <c r="A85" s="5">
        <v>41395</v>
      </c>
      <c r="B85" s="223">
        <v>995000</v>
      </c>
      <c r="C85" s="223">
        <v>370000</v>
      </c>
      <c r="D85" s="223">
        <f t="shared" si="1"/>
        <v>1365000</v>
      </c>
      <c r="E85" s="175"/>
    </row>
    <row r="86" spans="1:5" x14ac:dyDescent="0.25">
      <c r="A86" s="5">
        <v>41426</v>
      </c>
      <c r="B86" s="223">
        <v>890000</v>
      </c>
      <c r="C86" s="223">
        <v>330000</v>
      </c>
      <c r="D86" s="223">
        <f t="shared" si="1"/>
        <v>1220000</v>
      </c>
      <c r="E86" s="175"/>
    </row>
    <row r="87" spans="1:5" x14ac:dyDescent="0.25">
      <c r="A87" s="5">
        <v>41456</v>
      </c>
      <c r="B87" s="223">
        <v>650000</v>
      </c>
      <c r="C87" s="223">
        <v>245000</v>
      </c>
      <c r="D87" s="223">
        <f t="shared" si="1"/>
        <v>895000</v>
      </c>
      <c r="E87" s="175"/>
    </row>
    <row r="88" spans="1:5" x14ac:dyDescent="0.25">
      <c r="A88" s="5">
        <v>41487</v>
      </c>
      <c r="B88" s="223">
        <v>610000</v>
      </c>
      <c r="C88" s="223">
        <v>225000</v>
      </c>
      <c r="D88" s="223">
        <f t="shared" si="1"/>
        <v>835000</v>
      </c>
      <c r="E88" s="175"/>
    </row>
    <row r="89" spans="1:5" x14ac:dyDescent="0.25">
      <c r="A89" s="5">
        <v>41518</v>
      </c>
      <c r="B89" s="223">
        <v>110000</v>
      </c>
      <c r="C89" s="223">
        <v>40000</v>
      </c>
      <c r="D89" s="223">
        <f t="shared" si="1"/>
        <v>150000</v>
      </c>
      <c r="E89" s="175"/>
    </row>
    <row r="90" spans="1:5" x14ac:dyDescent="0.25">
      <c r="A90" s="5">
        <v>41548</v>
      </c>
      <c r="B90" s="223">
        <v>455000</v>
      </c>
      <c r="C90" s="223">
        <v>170000</v>
      </c>
      <c r="D90" s="223">
        <f t="shared" si="1"/>
        <v>625000</v>
      </c>
      <c r="E90" s="175"/>
    </row>
    <row r="91" spans="1:5" x14ac:dyDescent="0.25">
      <c r="A91" s="5">
        <v>41579</v>
      </c>
      <c r="B91" s="223">
        <v>700000</v>
      </c>
      <c r="C91" s="223">
        <v>265000</v>
      </c>
      <c r="D91" s="223">
        <f t="shared" si="1"/>
        <v>965000</v>
      </c>
      <c r="E91" s="175"/>
    </row>
    <row r="92" spans="1:5" x14ac:dyDescent="0.25">
      <c r="A92" s="5">
        <v>41609</v>
      </c>
      <c r="B92" s="223">
        <v>805000</v>
      </c>
      <c r="C92" s="223">
        <v>300000</v>
      </c>
      <c r="D92" s="223">
        <f t="shared" si="1"/>
        <v>1105000</v>
      </c>
      <c r="E92" s="175"/>
    </row>
    <row r="93" spans="1:5" x14ac:dyDescent="0.25">
      <c r="A93" s="5">
        <v>41640</v>
      </c>
      <c r="B93" s="223">
        <v>395000</v>
      </c>
      <c r="C93" s="223">
        <v>145000</v>
      </c>
      <c r="D93" s="223">
        <f t="shared" si="1"/>
        <v>540000</v>
      </c>
      <c r="E93" s="175"/>
    </row>
    <row r="94" spans="1:5" x14ac:dyDescent="0.25">
      <c r="A94" s="5">
        <v>41671</v>
      </c>
      <c r="B94" s="223">
        <v>70000</v>
      </c>
      <c r="C94" s="223">
        <v>25000</v>
      </c>
      <c r="D94" s="223">
        <f t="shared" si="1"/>
        <v>95000</v>
      </c>
      <c r="E94" s="175"/>
    </row>
    <row r="95" spans="1:5" x14ac:dyDescent="0.25">
      <c r="A95" s="5">
        <v>41699</v>
      </c>
      <c r="B95" s="223">
        <v>380000</v>
      </c>
      <c r="C95" s="223">
        <v>145000</v>
      </c>
      <c r="D95" s="223">
        <f t="shared" si="1"/>
        <v>525000</v>
      </c>
      <c r="E95" s="175"/>
    </row>
    <row r="96" spans="1:5" x14ac:dyDescent="0.25">
      <c r="A96" s="5">
        <v>41730</v>
      </c>
      <c r="B96" s="223">
        <v>65000</v>
      </c>
      <c r="C96" s="223">
        <v>25000</v>
      </c>
      <c r="D96" s="223">
        <f t="shared" si="1"/>
        <v>90000</v>
      </c>
      <c r="E96" s="175"/>
    </row>
    <row r="97" spans="1:5" x14ac:dyDescent="0.25">
      <c r="A97" s="5">
        <v>41760</v>
      </c>
      <c r="B97" s="223">
        <v>35000</v>
      </c>
      <c r="C97" s="223">
        <v>10000</v>
      </c>
      <c r="D97" s="223">
        <f t="shared" si="1"/>
        <v>45000</v>
      </c>
      <c r="E97" s="175"/>
    </row>
    <row r="98" spans="1:5" x14ac:dyDescent="0.25">
      <c r="A98" s="5">
        <v>41791</v>
      </c>
      <c r="B98" s="223">
        <v>555000</v>
      </c>
      <c r="C98" s="223">
        <v>210000</v>
      </c>
      <c r="D98" s="223">
        <f t="shared" si="1"/>
        <v>765000</v>
      </c>
      <c r="E98" s="175"/>
    </row>
    <row r="99" spans="1:5" x14ac:dyDescent="0.25">
      <c r="A99" s="5">
        <v>41821</v>
      </c>
      <c r="B99" s="223">
        <v>185000</v>
      </c>
      <c r="C99" s="223">
        <v>70000</v>
      </c>
      <c r="D99" s="223">
        <f t="shared" si="1"/>
        <v>255000</v>
      </c>
      <c r="E99" s="175"/>
    </row>
    <row r="100" spans="1:5" x14ac:dyDescent="0.25">
      <c r="A100" s="5">
        <v>41852</v>
      </c>
      <c r="B100" s="223">
        <v>130000</v>
      </c>
      <c r="C100" s="223">
        <v>50000</v>
      </c>
      <c r="D100" s="223">
        <f t="shared" si="1"/>
        <v>180000</v>
      </c>
      <c r="E100" s="175"/>
    </row>
    <row r="101" spans="1:5" x14ac:dyDescent="0.25">
      <c r="A101" s="5">
        <v>41883</v>
      </c>
      <c r="B101" s="223">
        <v>245000</v>
      </c>
      <c r="C101" s="223">
        <v>90000</v>
      </c>
      <c r="D101" s="223">
        <f t="shared" si="1"/>
        <v>335000</v>
      </c>
      <c r="E101" s="175"/>
    </row>
    <row r="102" spans="1:5" x14ac:dyDescent="0.25">
      <c r="A102" s="5">
        <v>41913</v>
      </c>
      <c r="B102" s="223">
        <v>240000</v>
      </c>
      <c r="C102" s="223">
        <v>90000</v>
      </c>
      <c r="D102" s="223">
        <f t="shared" si="1"/>
        <v>330000</v>
      </c>
      <c r="E102" s="175"/>
    </row>
    <row r="103" spans="1:5" x14ac:dyDescent="0.25">
      <c r="A103" s="5">
        <v>41944</v>
      </c>
      <c r="B103" s="223">
        <v>265000</v>
      </c>
      <c r="C103" s="223">
        <v>100000</v>
      </c>
      <c r="D103" s="223">
        <f t="shared" si="1"/>
        <v>365000</v>
      </c>
      <c r="E103" s="175"/>
    </row>
    <row r="104" spans="1:5" x14ac:dyDescent="0.25">
      <c r="A104" s="5">
        <v>41974</v>
      </c>
      <c r="B104" s="223">
        <v>300000</v>
      </c>
      <c r="C104" s="223">
        <v>110000</v>
      </c>
      <c r="D104" s="223">
        <f t="shared" si="1"/>
        <v>410000</v>
      </c>
      <c r="E104" s="175"/>
    </row>
    <row r="105" spans="1:5" x14ac:dyDescent="0.25">
      <c r="A105" s="5">
        <v>42005</v>
      </c>
      <c r="B105" s="223">
        <v>220000</v>
      </c>
      <c r="C105" s="223">
        <v>85000</v>
      </c>
      <c r="D105" s="223">
        <f t="shared" si="1"/>
        <v>305000</v>
      </c>
      <c r="E105" s="175"/>
    </row>
    <row r="106" spans="1:5" x14ac:dyDescent="0.25">
      <c r="A106" s="5">
        <v>42036</v>
      </c>
      <c r="B106" s="223">
        <v>100000</v>
      </c>
      <c r="C106" s="223">
        <v>40000</v>
      </c>
      <c r="D106" s="223">
        <f t="shared" si="1"/>
        <v>140000</v>
      </c>
      <c r="E106" s="175"/>
    </row>
    <row r="107" spans="1:5" x14ac:dyDescent="0.25">
      <c r="A107" s="5">
        <v>42064</v>
      </c>
      <c r="B107" s="223">
        <v>165000</v>
      </c>
      <c r="C107" s="223">
        <v>65000</v>
      </c>
      <c r="D107" s="223">
        <f t="shared" si="1"/>
        <v>230000</v>
      </c>
      <c r="E107" s="175"/>
    </row>
    <row r="108" spans="1:5" x14ac:dyDescent="0.25">
      <c r="A108" s="5">
        <v>42095</v>
      </c>
      <c r="B108" s="223">
        <v>230000</v>
      </c>
      <c r="C108" s="223">
        <v>85000</v>
      </c>
      <c r="D108" s="223">
        <f t="shared" si="1"/>
        <v>315000</v>
      </c>
      <c r="E108" s="175"/>
    </row>
    <row r="109" spans="1:5" x14ac:dyDescent="0.25">
      <c r="A109" s="5">
        <v>42125</v>
      </c>
      <c r="B109" s="223">
        <v>370000</v>
      </c>
      <c r="C109" s="223">
        <v>135000</v>
      </c>
      <c r="D109" s="223">
        <f t="shared" si="1"/>
        <v>505000</v>
      </c>
      <c r="E109" s="175"/>
    </row>
    <row r="110" spans="1:5" x14ac:dyDescent="0.25">
      <c r="A110" s="5">
        <v>42156</v>
      </c>
      <c r="B110" s="223">
        <v>370000</v>
      </c>
      <c r="C110" s="223">
        <v>140000</v>
      </c>
      <c r="D110" s="223">
        <f t="shared" si="1"/>
        <v>510000</v>
      </c>
      <c r="E110" s="175"/>
    </row>
    <row r="111" spans="1:5" x14ac:dyDescent="0.25">
      <c r="A111" s="5">
        <v>42186</v>
      </c>
      <c r="B111" s="223">
        <v>215000</v>
      </c>
      <c r="C111" s="223">
        <v>80000</v>
      </c>
      <c r="D111" s="223">
        <f t="shared" si="1"/>
        <v>295000</v>
      </c>
      <c r="E111" s="175"/>
    </row>
    <row r="112" spans="1:5" x14ac:dyDescent="0.25">
      <c r="A112" s="5">
        <v>42217</v>
      </c>
      <c r="B112" s="223">
        <v>70000</v>
      </c>
      <c r="C112" s="223">
        <v>25000</v>
      </c>
      <c r="D112" s="223">
        <f t="shared" si="1"/>
        <v>95000</v>
      </c>
      <c r="E112" s="175"/>
    </row>
    <row r="113" spans="1:6" x14ac:dyDescent="0.25">
      <c r="A113" s="5">
        <v>42248</v>
      </c>
      <c r="B113" s="223">
        <v>195000</v>
      </c>
      <c r="C113" s="223">
        <v>70000</v>
      </c>
      <c r="D113" s="223">
        <f t="shared" si="1"/>
        <v>265000</v>
      </c>
      <c r="E113" s="175"/>
    </row>
    <row r="114" spans="1:6" x14ac:dyDescent="0.25">
      <c r="A114" s="5">
        <v>42278</v>
      </c>
      <c r="B114" s="223">
        <v>300000</v>
      </c>
      <c r="C114" s="223">
        <v>115000</v>
      </c>
      <c r="D114" s="223">
        <f t="shared" si="1"/>
        <v>415000</v>
      </c>
      <c r="E114" s="175"/>
    </row>
    <row r="115" spans="1:6" x14ac:dyDescent="0.25">
      <c r="A115" s="5">
        <v>42309</v>
      </c>
      <c r="B115" s="223">
        <v>35000</v>
      </c>
      <c r="C115" s="223">
        <v>10000</v>
      </c>
      <c r="D115" s="223">
        <f t="shared" si="1"/>
        <v>45000</v>
      </c>
      <c r="E115" s="175"/>
    </row>
    <row r="116" spans="1:6" x14ac:dyDescent="0.25">
      <c r="A116" s="5">
        <v>42339</v>
      </c>
      <c r="B116" s="223">
        <v>11775000</v>
      </c>
      <c r="C116" s="223">
        <v>4400000</v>
      </c>
      <c r="D116" s="223">
        <f>C116+B116</f>
        <v>16175000</v>
      </c>
      <c r="E116" s="175"/>
    </row>
    <row r="117" spans="1:6" ht="6.75" customHeight="1" x14ac:dyDescent="0.25">
      <c r="A117" s="5"/>
      <c r="B117" s="223"/>
      <c r="C117" s="223"/>
      <c r="D117" s="223"/>
      <c r="E117" s="175"/>
    </row>
    <row r="118" spans="1:6" x14ac:dyDescent="0.25">
      <c r="A118" s="267" t="s">
        <v>9</v>
      </c>
      <c r="B118" s="321">
        <f>SUM(B10:B117)</f>
        <v>58250000</v>
      </c>
      <c r="C118" s="321">
        <f>SUM(C10:C117)</f>
        <v>21750000</v>
      </c>
      <c r="D118" s="321">
        <f>SUM(D10:D117)</f>
        <v>80000000</v>
      </c>
      <c r="E118" s="175"/>
    </row>
    <row r="119" spans="1:6" x14ac:dyDescent="0.25">
      <c r="A119" s="4"/>
      <c r="B119" s="287"/>
      <c r="C119" s="287"/>
      <c r="D119" s="164"/>
      <c r="E119" s="175"/>
    </row>
    <row r="120" spans="1:6" x14ac:dyDescent="0.25">
      <c r="A120" s="179"/>
      <c r="B120" s="278"/>
      <c r="C120" s="278"/>
      <c r="D120" s="279"/>
      <c r="E120" s="175"/>
    </row>
    <row r="121" spans="1:6" x14ac:dyDescent="0.25">
      <c r="A121" s="4" t="s">
        <v>10</v>
      </c>
      <c r="B121" s="174">
        <f>B6-B118</f>
        <v>0</v>
      </c>
      <c r="C121" s="174">
        <f>C6-C118</f>
        <v>0</v>
      </c>
      <c r="D121" s="164">
        <f>D6-D118</f>
        <v>0</v>
      </c>
      <c r="E121" s="175"/>
      <c r="F121" s="173"/>
    </row>
    <row r="122" spans="1:6" x14ac:dyDescent="0.25">
      <c r="B122" s="175"/>
      <c r="C122" s="175"/>
      <c r="D122" s="269"/>
      <c r="E122" s="175"/>
    </row>
  </sheetData>
  <phoneticPr fontId="9" type="noConversion"/>
  <printOptions gridLines="1"/>
  <pageMargins left="0.5" right="0.5" top="1" bottom="1" header="0.5" footer="0.5"/>
  <pageSetup scale="49" orientation="portrait" r:id="rId1"/>
  <headerFooter alignWithMargins="0">
    <oddHeader>&amp;L&amp;"Univers,Bold"&amp;12MISSISSIPPI HOME CORPORATION 2000 A-1 &amp; A-2&amp;C&amp;A</oddHeader>
    <oddFooter>&amp;L&amp;F &amp;A&amp;C1/1&amp;RHANCOCK BANK
&amp;D &amp;T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S105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3.5" customHeight="1" x14ac:dyDescent="0.25"/>
  <cols>
    <col min="1" max="1" width="17.85546875" style="3" customWidth="1"/>
    <col min="2" max="4" width="20.42578125" style="3" customWidth="1"/>
    <col min="5" max="5" width="9" style="3"/>
    <col min="6" max="6" width="13.42578125" style="3" bestFit="1" customWidth="1"/>
    <col min="7" max="16384" width="9" style="3"/>
  </cols>
  <sheetData>
    <row r="1" spans="1:45" ht="15" x14ac:dyDescent="0.25">
      <c r="A1" s="4" t="s">
        <v>392</v>
      </c>
      <c r="B1" s="168" t="s">
        <v>586</v>
      </c>
      <c r="C1" s="24" t="s">
        <v>586</v>
      </c>
    </row>
    <row r="2" spans="1:45" ht="15" x14ac:dyDescent="0.25">
      <c r="A2" s="4" t="s">
        <v>385</v>
      </c>
      <c r="B2" s="22">
        <v>50557</v>
      </c>
      <c r="C2" s="169">
        <v>50740</v>
      </c>
      <c r="D2" s="251"/>
    </row>
    <row r="3" spans="1:45" ht="15" x14ac:dyDescent="0.25">
      <c r="A3" s="3" t="s">
        <v>386</v>
      </c>
      <c r="B3" s="237">
        <v>4.8500000000000001E-2</v>
      </c>
      <c r="C3" s="170">
        <v>4.9000000000000002E-2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9"/>
      <c r="AK3" s="259"/>
      <c r="AL3" s="259"/>
      <c r="AM3" s="259"/>
    </row>
    <row r="4" spans="1:45" ht="15" x14ac:dyDescent="0.25">
      <c r="A4" s="179" t="s">
        <v>334</v>
      </c>
      <c r="B4" s="274" t="s">
        <v>587</v>
      </c>
      <c r="C4" s="275" t="s">
        <v>588</v>
      </c>
      <c r="D4" s="262" t="s">
        <v>5</v>
      </c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</row>
    <row r="5" spans="1:45" ht="15" x14ac:dyDescent="0.25">
      <c r="A5" s="267"/>
      <c r="B5" s="323"/>
      <c r="C5" s="323"/>
      <c r="D5" s="223"/>
      <c r="E5" s="175"/>
    </row>
    <row r="6" spans="1:45" ht="15" x14ac:dyDescent="0.25">
      <c r="A6" s="4" t="s">
        <v>461</v>
      </c>
      <c r="B6" s="322">
        <v>36000000</v>
      </c>
      <c r="C6" s="322">
        <v>4000000</v>
      </c>
      <c r="D6" s="223">
        <f>SUM(B6:C6)</f>
        <v>40000000</v>
      </c>
      <c r="E6" s="175"/>
    </row>
    <row r="7" spans="1:45" ht="15" x14ac:dyDescent="0.25">
      <c r="A7" s="4"/>
      <c r="B7" s="322"/>
      <c r="C7" s="322"/>
      <c r="D7" s="223"/>
      <c r="E7" s="175"/>
    </row>
    <row r="8" spans="1:45" ht="15" customHeight="1" x14ac:dyDescent="0.25">
      <c r="A8" s="4" t="s">
        <v>78</v>
      </c>
      <c r="B8" s="322"/>
      <c r="C8" s="322"/>
      <c r="D8" s="223"/>
      <c r="E8" s="175"/>
    </row>
    <row r="9" spans="1:45" ht="15" x14ac:dyDescent="0.25">
      <c r="A9" s="309">
        <v>39142</v>
      </c>
      <c r="B9" s="322">
        <v>115000</v>
      </c>
      <c r="C9" s="322">
        <v>10000</v>
      </c>
      <c r="D9" s="223">
        <f t="shared" ref="D9:D72" si="0">C9+B9</f>
        <v>125000</v>
      </c>
      <c r="E9" s="269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  <c r="W9" s="223"/>
      <c r="X9" s="223"/>
      <c r="Y9" s="223"/>
      <c r="Z9" s="223"/>
      <c r="AA9" s="223"/>
      <c r="AB9" s="223"/>
      <c r="AC9" s="223"/>
      <c r="AD9" s="223"/>
      <c r="AE9" s="223"/>
      <c r="AF9" s="223"/>
      <c r="AG9" s="223"/>
      <c r="AH9" s="223"/>
      <c r="AI9" s="223"/>
      <c r="AJ9" s="223"/>
      <c r="AK9" s="223"/>
      <c r="AL9" s="223"/>
      <c r="AM9" s="223"/>
      <c r="AN9" s="223"/>
      <c r="AO9" s="223"/>
      <c r="AP9" s="223"/>
      <c r="AQ9" s="223"/>
      <c r="AR9" s="223"/>
      <c r="AS9" s="223"/>
    </row>
    <row r="10" spans="1:45" ht="15" x14ac:dyDescent="0.25">
      <c r="A10" s="309">
        <v>39203</v>
      </c>
      <c r="B10" s="322">
        <v>120000</v>
      </c>
      <c r="C10" s="322">
        <v>10000</v>
      </c>
      <c r="D10" s="223">
        <f t="shared" si="0"/>
        <v>130000</v>
      </c>
      <c r="E10" s="269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</row>
    <row r="11" spans="1:45" ht="15" x14ac:dyDescent="0.25">
      <c r="A11" s="309">
        <v>39234</v>
      </c>
      <c r="B11" s="322">
        <v>315000</v>
      </c>
      <c r="C11" s="322">
        <v>35000</v>
      </c>
      <c r="D11" s="223">
        <f t="shared" si="0"/>
        <v>350000</v>
      </c>
      <c r="E11" s="269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</row>
    <row r="12" spans="1:45" ht="15" x14ac:dyDescent="0.25">
      <c r="A12" s="309">
        <v>39295</v>
      </c>
      <c r="B12" s="322">
        <v>90000</v>
      </c>
      <c r="C12" s="322">
        <v>10000</v>
      </c>
      <c r="D12" s="223">
        <f t="shared" si="0"/>
        <v>100000</v>
      </c>
      <c r="E12" s="269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</row>
    <row r="13" spans="1:45" ht="15" x14ac:dyDescent="0.25">
      <c r="A13" s="309">
        <v>39326</v>
      </c>
      <c r="B13" s="322">
        <v>490000</v>
      </c>
      <c r="C13" s="322">
        <v>55000</v>
      </c>
      <c r="D13" s="223">
        <f t="shared" si="0"/>
        <v>545000</v>
      </c>
      <c r="E13" s="269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</row>
    <row r="14" spans="1:45" ht="15" x14ac:dyDescent="0.25">
      <c r="A14" s="309">
        <v>39356</v>
      </c>
      <c r="B14" s="322">
        <v>65000</v>
      </c>
      <c r="C14" s="322">
        <v>5000</v>
      </c>
      <c r="D14" s="223">
        <f t="shared" si="0"/>
        <v>70000</v>
      </c>
      <c r="E14" s="269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</row>
    <row r="15" spans="1:45" ht="15" x14ac:dyDescent="0.25">
      <c r="A15" s="309">
        <v>39387</v>
      </c>
      <c r="B15" s="322">
        <v>65000</v>
      </c>
      <c r="C15" s="322">
        <v>5000</v>
      </c>
      <c r="D15" s="223">
        <f t="shared" si="0"/>
        <v>70000</v>
      </c>
      <c r="E15" s="269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</row>
    <row r="16" spans="1:45" ht="15" x14ac:dyDescent="0.25">
      <c r="A16" s="309">
        <v>39417</v>
      </c>
      <c r="B16" s="322">
        <v>255000</v>
      </c>
      <c r="C16" s="322">
        <v>30000</v>
      </c>
      <c r="D16" s="223">
        <f t="shared" si="0"/>
        <v>285000</v>
      </c>
      <c r="E16" s="175"/>
    </row>
    <row r="17" spans="1:5" ht="15" x14ac:dyDescent="0.25">
      <c r="A17" s="309">
        <v>39448</v>
      </c>
      <c r="B17" s="322">
        <v>220000</v>
      </c>
      <c r="C17" s="322">
        <v>25000</v>
      </c>
      <c r="D17" s="223">
        <f t="shared" si="0"/>
        <v>245000</v>
      </c>
      <c r="E17" s="175"/>
    </row>
    <row r="18" spans="1:5" ht="15" x14ac:dyDescent="0.25">
      <c r="A18" s="309">
        <v>39479</v>
      </c>
      <c r="B18" s="322">
        <v>100000</v>
      </c>
      <c r="C18" s="322">
        <v>10000</v>
      </c>
      <c r="D18" s="223">
        <f t="shared" si="0"/>
        <v>110000</v>
      </c>
      <c r="E18" s="175"/>
    </row>
    <row r="19" spans="1:5" ht="15" x14ac:dyDescent="0.25">
      <c r="A19" s="309">
        <v>39508</v>
      </c>
      <c r="B19" s="322">
        <v>250000</v>
      </c>
      <c r="C19" s="322">
        <v>25000</v>
      </c>
      <c r="D19" s="223">
        <f t="shared" si="0"/>
        <v>275000</v>
      </c>
      <c r="E19" s="175"/>
    </row>
    <row r="20" spans="1:5" ht="15" x14ac:dyDescent="0.25">
      <c r="A20" s="5">
        <v>39539</v>
      </c>
      <c r="B20" s="322">
        <v>125000</v>
      </c>
      <c r="C20" s="322">
        <v>10000</v>
      </c>
      <c r="D20" s="223">
        <f t="shared" si="0"/>
        <v>135000</v>
      </c>
      <c r="E20" s="175"/>
    </row>
    <row r="21" spans="1:5" ht="15" x14ac:dyDescent="0.25">
      <c r="A21" s="309">
        <v>39569</v>
      </c>
      <c r="B21" s="322">
        <v>0</v>
      </c>
      <c r="C21" s="322">
        <v>0</v>
      </c>
      <c r="D21" s="223">
        <f t="shared" si="0"/>
        <v>0</v>
      </c>
      <c r="E21" s="175"/>
    </row>
    <row r="22" spans="1:5" ht="15" x14ac:dyDescent="0.25">
      <c r="A22" s="5">
        <v>39600</v>
      </c>
      <c r="B22" s="322">
        <f>475000+20000</f>
        <v>495000</v>
      </c>
      <c r="C22" s="322">
        <v>55000</v>
      </c>
      <c r="D22" s="223">
        <f t="shared" si="0"/>
        <v>550000</v>
      </c>
      <c r="E22" s="175" t="s">
        <v>809</v>
      </c>
    </row>
    <row r="23" spans="1:5" ht="15" x14ac:dyDescent="0.25">
      <c r="A23" s="5">
        <v>39630</v>
      </c>
      <c r="B23" s="322">
        <v>0</v>
      </c>
      <c r="C23" s="322">
        <v>0</v>
      </c>
      <c r="D23" s="223">
        <f t="shared" si="0"/>
        <v>0</v>
      </c>
      <c r="E23" s="175"/>
    </row>
    <row r="24" spans="1:5" ht="15" x14ac:dyDescent="0.25">
      <c r="A24" s="5">
        <v>39661</v>
      </c>
      <c r="B24" s="322">
        <v>465000</v>
      </c>
      <c r="C24" s="322">
        <v>50000</v>
      </c>
      <c r="D24" s="223">
        <f t="shared" si="0"/>
        <v>515000</v>
      </c>
      <c r="E24" s="175"/>
    </row>
    <row r="25" spans="1:5" ht="15" x14ac:dyDescent="0.25">
      <c r="A25" s="5">
        <v>39692</v>
      </c>
      <c r="B25" s="322">
        <v>220000</v>
      </c>
      <c r="C25" s="322">
        <v>25000</v>
      </c>
      <c r="D25" s="223">
        <f t="shared" si="0"/>
        <v>245000</v>
      </c>
      <c r="E25" s="175"/>
    </row>
    <row r="26" spans="1:5" ht="15" x14ac:dyDescent="0.25">
      <c r="A26" s="5">
        <v>39722</v>
      </c>
      <c r="B26" s="322">
        <v>100000</v>
      </c>
      <c r="C26" s="322">
        <v>10000</v>
      </c>
      <c r="D26" s="223">
        <f t="shared" si="0"/>
        <v>110000</v>
      </c>
      <c r="E26" s="175"/>
    </row>
    <row r="27" spans="1:5" ht="15" x14ac:dyDescent="0.25">
      <c r="A27" s="5">
        <v>39753</v>
      </c>
      <c r="B27" s="322">
        <v>295000</v>
      </c>
      <c r="C27" s="322">
        <v>30000</v>
      </c>
      <c r="D27" s="223">
        <f t="shared" si="0"/>
        <v>325000</v>
      </c>
      <c r="E27" s="175"/>
    </row>
    <row r="28" spans="1:5" ht="15" x14ac:dyDescent="0.25">
      <c r="A28" s="5">
        <v>39783</v>
      </c>
      <c r="B28" s="322">
        <v>275000</v>
      </c>
      <c r="C28" s="322">
        <v>30000</v>
      </c>
      <c r="D28" s="223">
        <f t="shared" si="0"/>
        <v>305000</v>
      </c>
      <c r="E28" s="175"/>
    </row>
    <row r="29" spans="1:5" ht="15" x14ac:dyDescent="0.25">
      <c r="A29" s="5">
        <v>39814</v>
      </c>
      <c r="B29" s="322">
        <v>70000</v>
      </c>
      <c r="C29" s="322">
        <v>5000</v>
      </c>
      <c r="D29" s="223">
        <f t="shared" si="0"/>
        <v>75000</v>
      </c>
      <c r="E29" s="175"/>
    </row>
    <row r="30" spans="1:5" ht="15" x14ac:dyDescent="0.25">
      <c r="A30" s="5">
        <v>39845</v>
      </c>
      <c r="B30" s="322">
        <v>115000</v>
      </c>
      <c r="C30" s="322">
        <v>10000</v>
      </c>
      <c r="D30" s="223">
        <f t="shared" si="0"/>
        <v>125000</v>
      </c>
      <c r="E30" s="175"/>
    </row>
    <row r="31" spans="1:5" ht="15" x14ac:dyDescent="0.25">
      <c r="A31" s="5">
        <v>39873</v>
      </c>
      <c r="B31" s="322">
        <v>155000</v>
      </c>
      <c r="C31" s="322">
        <v>15000</v>
      </c>
      <c r="D31" s="223">
        <f t="shared" si="0"/>
        <v>170000</v>
      </c>
      <c r="E31" s="175"/>
    </row>
    <row r="32" spans="1:5" ht="15" x14ac:dyDescent="0.25">
      <c r="A32" s="5">
        <v>39904</v>
      </c>
      <c r="B32" s="322">
        <v>485000</v>
      </c>
      <c r="C32" s="322">
        <v>55000</v>
      </c>
      <c r="D32" s="223">
        <f t="shared" si="0"/>
        <v>540000</v>
      </c>
      <c r="E32" s="175"/>
    </row>
    <row r="33" spans="1:5" ht="15" x14ac:dyDescent="0.25">
      <c r="A33" s="5">
        <v>39934</v>
      </c>
      <c r="B33" s="322">
        <v>75000</v>
      </c>
      <c r="C33" s="322">
        <v>10000</v>
      </c>
      <c r="D33" s="223">
        <f t="shared" si="0"/>
        <v>85000</v>
      </c>
      <c r="E33" s="175"/>
    </row>
    <row r="34" spans="1:5" ht="15" x14ac:dyDescent="0.25">
      <c r="A34" s="5">
        <v>39965</v>
      </c>
      <c r="B34" s="322">
        <v>480000</v>
      </c>
      <c r="C34" s="322">
        <v>55000</v>
      </c>
      <c r="D34" s="223">
        <f t="shared" si="0"/>
        <v>535000</v>
      </c>
      <c r="E34" s="175"/>
    </row>
    <row r="35" spans="1:5" ht="15" x14ac:dyDescent="0.25">
      <c r="A35" s="5">
        <v>39995</v>
      </c>
      <c r="B35" s="322">
        <v>175000</v>
      </c>
      <c r="C35" s="322">
        <v>20000</v>
      </c>
      <c r="D35" s="223">
        <f t="shared" si="0"/>
        <v>195000</v>
      </c>
      <c r="E35" s="175"/>
    </row>
    <row r="36" spans="1:5" ht="15" x14ac:dyDescent="0.25">
      <c r="A36" s="5">
        <v>40026</v>
      </c>
      <c r="B36" s="322">
        <v>680000</v>
      </c>
      <c r="C36" s="322">
        <v>75000</v>
      </c>
      <c r="D36" s="223">
        <f t="shared" si="0"/>
        <v>755000</v>
      </c>
      <c r="E36" s="175"/>
    </row>
    <row r="37" spans="1:5" ht="15" x14ac:dyDescent="0.25">
      <c r="A37" s="5">
        <v>40057</v>
      </c>
      <c r="B37" s="322">
        <v>480000</v>
      </c>
      <c r="C37" s="322">
        <v>50000</v>
      </c>
      <c r="D37" s="223">
        <f t="shared" si="0"/>
        <v>530000</v>
      </c>
      <c r="E37" s="175"/>
    </row>
    <row r="38" spans="1:5" ht="15" x14ac:dyDescent="0.25">
      <c r="A38" s="5">
        <v>40087</v>
      </c>
      <c r="B38" s="322">
        <v>100000</v>
      </c>
      <c r="C38" s="322">
        <v>10000</v>
      </c>
      <c r="D38" s="223">
        <f t="shared" si="0"/>
        <v>110000</v>
      </c>
      <c r="E38" s="175"/>
    </row>
    <row r="39" spans="1:5" ht="15" x14ac:dyDescent="0.25">
      <c r="A39" s="5">
        <v>40118</v>
      </c>
      <c r="B39" s="322">
        <v>400000</v>
      </c>
      <c r="C39" s="322">
        <v>45000</v>
      </c>
      <c r="D39" s="223">
        <f t="shared" si="0"/>
        <v>445000</v>
      </c>
      <c r="E39" s="175"/>
    </row>
    <row r="40" spans="1:5" ht="15" x14ac:dyDescent="0.25">
      <c r="A40" s="5">
        <v>40148</v>
      </c>
      <c r="B40" s="322">
        <v>420000</v>
      </c>
      <c r="C40" s="322">
        <v>45000</v>
      </c>
      <c r="D40" s="223">
        <f t="shared" si="0"/>
        <v>465000</v>
      </c>
      <c r="E40" s="175"/>
    </row>
    <row r="41" spans="1:5" ht="15" x14ac:dyDescent="0.25">
      <c r="A41" s="5">
        <v>40179</v>
      </c>
      <c r="B41" s="322">
        <v>215000</v>
      </c>
      <c r="C41" s="322">
        <v>25000</v>
      </c>
      <c r="D41" s="223">
        <f t="shared" si="0"/>
        <v>240000</v>
      </c>
      <c r="E41" s="175"/>
    </row>
    <row r="42" spans="1:5" ht="15" x14ac:dyDescent="0.25">
      <c r="A42" s="5">
        <v>40210</v>
      </c>
      <c r="B42" s="322">
        <v>110000</v>
      </c>
      <c r="C42" s="322">
        <v>10000</v>
      </c>
      <c r="D42" s="223">
        <f t="shared" si="0"/>
        <v>120000</v>
      </c>
      <c r="E42" s="175"/>
    </row>
    <row r="43" spans="1:5" ht="15" x14ac:dyDescent="0.25">
      <c r="A43" s="5">
        <v>40238</v>
      </c>
      <c r="B43" s="322">
        <v>1330000</v>
      </c>
      <c r="C43" s="322">
        <v>150000</v>
      </c>
      <c r="D43" s="223">
        <f t="shared" si="0"/>
        <v>1480000</v>
      </c>
      <c r="E43" s="175"/>
    </row>
    <row r="44" spans="1:5" ht="15" x14ac:dyDescent="0.25">
      <c r="A44" s="5">
        <v>40299</v>
      </c>
      <c r="B44" s="322">
        <v>325000</v>
      </c>
      <c r="C44" s="322">
        <v>35000</v>
      </c>
      <c r="D44" s="223">
        <f t="shared" si="0"/>
        <v>360000</v>
      </c>
      <c r="E44" s="175"/>
    </row>
    <row r="45" spans="1:5" ht="15" x14ac:dyDescent="0.25">
      <c r="A45" s="5">
        <v>40330</v>
      </c>
      <c r="B45" s="322">
        <v>690000</v>
      </c>
      <c r="C45" s="322">
        <v>75000</v>
      </c>
      <c r="D45" s="223">
        <f t="shared" si="0"/>
        <v>765000</v>
      </c>
      <c r="E45" s="175"/>
    </row>
    <row r="46" spans="1:5" ht="15" x14ac:dyDescent="0.25">
      <c r="A46" s="5">
        <v>40391</v>
      </c>
      <c r="B46" s="322">
        <v>905000</v>
      </c>
      <c r="C46" s="322">
        <v>100000</v>
      </c>
      <c r="D46" s="223">
        <f t="shared" si="0"/>
        <v>1005000</v>
      </c>
      <c r="E46" s="175"/>
    </row>
    <row r="47" spans="1:5" ht="15" x14ac:dyDescent="0.25">
      <c r="A47" s="5">
        <v>40422</v>
      </c>
      <c r="B47" s="322">
        <v>150000</v>
      </c>
      <c r="C47" s="322">
        <v>20000</v>
      </c>
      <c r="D47" s="223">
        <f t="shared" si="0"/>
        <v>170000</v>
      </c>
      <c r="E47" s="175"/>
    </row>
    <row r="48" spans="1:5" ht="15" x14ac:dyDescent="0.25">
      <c r="A48" s="5">
        <v>40483</v>
      </c>
      <c r="B48" s="322">
        <v>290000</v>
      </c>
      <c r="C48" s="322">
        <v>30000</v>
      </c>
      <c r="D48" s="223">
        <f t="shared" si="0"/>
        <v>320000</v>
      </c>
      <c r="E48" s="175"/>
    </row>
    <row r="49" spans="1:5" ht="15" x14ac:dyDescent="0.25">
      <c r="A49" s="5">
        <v>40513</v>
      </c>
      <c r="B49" s="223">
        <v>580000</v>
      </c>
      <c r="C49" s="223">
        <v>65000</v>
      </c>
      <c r="D49" s="223">
        <f t="shared" si="0"/>
        <v>645000</v>
      </c>
      <c r="E49" s="175"/>
    </row>
    <row r="50" spans="1:5" ht="15" x14ac:dyDescent="0.25">
      <c r="A50" s="5">
        <v>40575</v>
      </c>
      <c r="B50" s="223">
        <v>1460000</v>
      </c>
      <c r="C50" s="223">
        <v>165000</v>
      </c>
      <c r="D50" s="223">
        <f t="shared" si="0"/>
        <v>1625000</v>
      </c>
      <c r="E50" s="175"/>
    </row>
    <row r="51" spans="1:5" ht="15" x14ac:dyDescent="0.25">
      <c r="A51" s="5">
        <v>40603</v>
      </c>
      <c r="B51" s="223">
        <v>95000</v>
      </c>
      <c r="C51" s="223">
        <v>10000</v>
      </c>
      <c r="D51" s="223">
        <f t="shared" si="0"/>
        <v>105000</v>
      </c>
      <c r="E51" s="175"/>
    </row>
    <row r="52" spans="1:5" ht="15" x14ac:dyDescent="0.25">
      <c r="A52" s="5">
        <v>40664</v>
      </c>
      <c r="B52" s="223">
        <v>160000</v>
      </c>
      <c r="C52" s="223">
        <v>20000</v>
      </c>
      <c r="D52" s="223">
        <f t="shared" si="0"/>
        <v>180000</v>
      </c>
      <c r="E52" s="175"/>
    </row>
    <row r="53" spans="1:5" ht="15" x14ac:dyDescent="0.25">
      <c r="A53" s="5">
        <v>40695</v>
      </c>
      <c r="B53" s="223">
        <v>645000</v>
      </c>
      <c r="C53" s="223">
        <v>75000</v>
      </c>
      <c r="D53" s="223">
        <f t="shared" si="0"/>
        <v>720000</v>
      </c>
      <c r="E53" s="175"/>
    </row>
    <row r="54" spans="1:5" ht="15" x14ac:dyDescent="0.25">
      <c r="A54" s="5">
        <v>40756</v>
      </c>
      <c r="B54" s="223">
        <v>445000</v>
      </c>
      <c r="C54" s="223">
        <v>50000</v>
      </c>
      <c r="D54" s="223">
        <f t="shared" si="0"/>
        <v>495000</v>
      </c>
      <c r="E54" s="175"/>
    </row>
    <row r="55" spans="1:5" ht="15" x14ac:dyDescent="0.25">
      <c r="A55" s="5">
        <v>40787</v>
      </c>
      <c r="B55" s="223">
        <v>70000</v>
      </c>
      <c r="C55" s="223">
        <v>10000</v>
      </c>
      <c r="D55" s="223">
        <f t="shared" si="0"/>
        <v>80000</v>
      </c>
      <c r="E55" s="175"/>
    </row>
    <row r="56" spans="1:5" ht="15" x14ac:dyDescent="0.25">
      <c r="A56" s="5">
        <v>40878</v>
      </c>
      <c r="B56" s="223">
        <v>665000</v>
      </c>
      <c r="C56" s="223">
        <v>75000</v>
      </c>
      <c r="D56" s="223">
        <f t="shared" si="0"/>
        <v>740000</v>
      </c>
      <c r="E56" s="175"/>
    </row>
    <row r="57" spans="1:5" ht="15" x14ac:dyDescent="0.25">
      <c r="A57" s="5">
        <v>40940</v>
      </c>
      <c r="B57" s="223">
        <v>100000</v>
      </c>
      <c r="C57" s="223">
        <v>10000</v>
      </c>
      <c r="D57" s="223">
        <f t="shared" si="0"/>
        <v>110000</v>
      </c>
      <c r="E57" s="175"/>
    </row>
    <row r="58" spans="1:5" ht="15" x14ac:dyDescent="0.25">
      <c r="A58" s="5">
        <v>40969</v>
      </c>
      <c r="B58" s="223">
        <v>190000</v>
      </c>
      <c r="C58" s="223">
        <v>20000</v>
      </c>
      <c r="D58" s="223">
        <f t="shared" si="0"/>
        <v>210000</v>
      </c>
      <c r="E58" s="175"/>
    </row>
    <row r="59" spans="1:5" ht="15" x14ac:dyDescent="0.25">
      <c r="A59" s="5">
        <v>41000</v>
      </c>
      <c r="B59" s="223">
        <v>340000</v>
      </c>
      <c r="C59" s="223">
        <v>40000</v>
      </c>
      <c r="D59" s="223">
        <f t="shared" si="0"/>
        <v>380000</v>
      </c>
      <c r="E59" s="175"/>
    </row>
    <row r="60" spans="1:5" ht="15" x14ac:dyDescent="0.25">
      <c r="A60" s="5">
        <v>41030</v>
      </c>
      <c r="B60" s="223">
        <v>105000</v>
      </c>
      <c r="C60" s="223">
        <v>10000</v>
      </c>
      <c r="D60" s="223">
        <f t="shared" si="0"/>
        <v>115000</v>
      </c>
      <c r="E60" s="175"/>
    </row>
    <row r="61" spans="1:5" ht="15" x14ac:dyDescent="0.25">
      <c r="A61" s="5">
        <v>41061</v>
      </c>
      <c r="B61" s="223">
        <v>475000</v>
      </c>
      <c r="C61" s="223">
        <v>55000</v>
      </c>
      <c r="D61" s="223">
        <f t="shared" si="0"/>
        <v>530000</v>
      </c>
      <c r="E61" s="175"/>
    </row>
    <row r="62" spans="1:5" ht="15" x14ac:dyDescent="0.25">
      <c r="A62" s="5">
        <v>41091</v>
      </c>
      <c r="B62" s="223">
        <v>185000</v>
      </c>
      <c r="C62" s="223">
        <v>20000</v>
      </c>
      <c r="D62" s="223">
        <f t="shared" si="0"/>
        <v>205000</v>
      </c>
      <c r="E62" s="175"/>
    </row>
    <row r="63" spans="1:5" ht="15" x14ac:dyDescent="0.25">
      <c r="A63" s="5">
        <v>41122</v>
      </c>
      <c r="B63" s="223">
        <v>210000</v>
      </c>
      <c r="C63" s="223">
        <v>25000</v>
      </c>
      <c r="D63" s="223">
        <f t="shared" si="0"/>
        <v>235000</v>
      </c>
      <c r="E63" s="175"/>
    </row>
    <row r="64" spans="1:5" ht="15" x14ac:dyDescent="0.25">
      <c r="A64" s="5">
        <v>41153</v>
      </c>
      <c r="B64" s="223">
        <v>370000</v>
      </c>
      <c r="C64" s="223">
        <v>40000</v>
      </c>
      <c r="D64" s="223">
        <f t="shared" si="0"/>
        <v>410000</v>
      </c>
      <c r="E64" s="175"/>
    </row>
    <row r="65" spans="1:5" ht="15" x14ac:dyDescent="0.25">
      <c r="A65" s="5">
        <v>41183</v>
      </c>
      <c r="B65" s="223">
        <v>405000</v>
      </c>
      <c r="C65" s="223">
        <v>45000</v>
      </c>
      <c r="D65" s="223">
        <f t="shared" si="0"/>
        <v>450000</v>
      </c>
      <c r="E65" s="175"/>
    </row>
    <row r="66" spans="1:5" ht="15" x14ac:dyDescent="0.25">
      <c r="A66" s="5">
        <v>41214</v>
      </c>
      <c r="B66" s="223">
        <v>335000</v>
      </c>
      <c r="C66" s="223">
        <v>40000</v>
      </c>
      <c r="D66" s="223">
        <f t="shared" si="0"/>
        <v>375000</v>
      </c>
      <c r="E66" s="175"/>
    </row>
    <row r="67" spans="1:5" ht="15" x14ac:dyDescent="0.25">
      <c r="A67" s="5">
        <v>41244</v>
      </c>
      <c r="B67" s="223">
        <v>735000</v>
      </c>
      <c r="C67" s="223">
        <v>80000</v>
      </c>
      <c r="D67" s="223">
        <f t="shared" si="0"/>
        <v>815000</v>
      </c>
      <c r="E67" s="175"/>
    </row>
    <row r="68" spans="1:5" ht="15" x14ac:dyDescent="0.25">
      <c r="A68" s="5">
        <v>41275</v>
      </c>
      <c r="B68" s="223">
        <v>735000</v>
      </c>
      <c r="C68" s="223">
        <v>80000</v>
      </c>
      <c r="D68" s="223">
        <f t="shared" si="0"/>
        <v>815000</v>
      </c>
      <c r="E68" s="175"/>
    </row>
    <row r="69" spans="1:5" ht="15" x14ac:dyDescent="0.25">
      <c r="A69" s="5">
        <v>41306</v>
      </c>
      <c r="B69" s="223">
        <v>490000</v>
      </c>
      <c r="C69" s="223">
        <v>55000</v>
      </c>
      <c r="D69" s="223">
        <f t="shared" si="0"/>
        <v>545000</v>
      </c>
      <c r="E69" s="175"/>
    </row>
    <row r="70" spans="1:5" ht="15" x14ac:dyDescent="0.25">
      <c r="A70" s="5">
        <v>41334</v>
      </c>
      <c r="B70" s="223">
        <v>240000</v>
      </c>
      <c r="C70" s="223">
        <v>25000</v>
      </c>
      <c r="D70" s="223">
        <f t="shared" si="0"/>
        <v>265000</v>
      </c>
      <c r="E70" s="175"/>
    </row>
    <row r="71" spans="1:5" ht="15" x14ac:dyDescent="0.25">
      <c r="A71" s="5">
        <v>41365</v>
      </c>
      <c r="B71" s="223">
        <v>645000</v>
      </c>
      <c r="C71" s="223">
        <v>70000</v>
      </c>
      <c r="D71" s="223">
        <f t="shared" si="0"/>
        <v>715000</v>
      </c>
      <c r="E71" s="175"/>
    </row>
    <row r="72" spans="1:5" ht="15" x14ac:dyDescent="0.25">
      <c r="A72" s="5">
        <v>41395</v>
      </c>
      <c r="B72" s="223">
        <v>200000</v>
      </c>
      <c r="C72" s="223">
        <v>25000</v>
      </c>
      <c r="D72" s="223">
        <f t="shared" si="0"/>
        <v>225000</v>
      </c>
      <c r="E72" s="175"/>
    </row>
    <row r="73" spans="1:5" ht="15" x14ac:dyDescent="0.25">
      <c r="A73" s="5">
        <v>41426</v>
      </c>
      <c r="B73" s="223">
        <v>690000</v>
      </c>
      <c r="C73" s="223">
        <v>75000</v>
      </c>
      <c r="D73" s="223">
        <f t="shared" ref="D73:D96" si="1">C73+B73</f>
        <v>765000</v>
      </c>
      <c r="E73" s="175"/>
    </row>
    <row r="74" spans="1:5" ht="15" x14ac:dyDescent="0.25">
      <c r="A74" s="5">
        <v>41456</v>
      </c>
      <c r="B74" s="223">
        <v>520000</v>
      </c>
      <c r="C74" s="223">
        <v>60000</v>
      </c>
      <c r="D74" s="223">
        <f t="shared" si="1"/>
        <v>580000</v>
      </c>
      <c r="E74" s="175"/>
    </row>
    <row r="75" spans="1:5" ht="15" x14ac:dyDescent="0.25">
      <c r="A75" s="5">
        <v>41487</v>
      </c>
      <c r="B75" s="223">
        <v>235000</v>
      </c>
      <c r="C75" s="223">
        <v>25000</v>
      </c>
      <c r="D75" s="223">
        <f t="shared" si="1"/>
        <v>260000</v>
      </c>
      <c r="E75" s="175"/>
    </row>
    <row r="76" spans="1:5" ht="15" x14ac:dyDescent="0.25">
      <c r="A76" s="5">
        <v>41518</v>
      </c>
      <c r="B76" s="223">
        <v>195000</v>
      </c>
      <c r="C76" s="223">
        <v>20000</v>
      </c>
      <c r="D76" s="223">
        <f t="shared" si="1"/>
        <v>215000</v>
      </c>
      <c r="E76" s="175"/>
    </row>
    <row r="77" spans="1:5" ht="15" x14ac:dyDescent="0.25">
      <c r="A77" s="5">
        <v>41548</v>
      </c>
      <c r="B77" s="223">
        <v>180000</v>
      </c>
      <c r="C77" s="223">
        <v>20000</v>
      </c>
      <c r="D77" s="223">
        <f t="shared" si="1"/>
        <v>200000</v>
      </c>
      <c r="E77" s="175"/>
    </row>
    <row r="78" spans="1:5" ht="15" x14ac:dyDescent="0.25">
      <c r="A78" s="5">
        <v>41579</v>
      </c>
      <c r="B78" s="223">
        <v>560000</v>
      </c>
      <c r="C78" s="223">
        <v>60000</v>
      </c>
      <c r="D78" s="223">
        <f t="shared" si="1"/>
        <v>620000</v>
      </c>
      <c r="E78" s="175"/>
    </row>
    <row r="79" spans="1:5" ht="15" x14ac:dyDescent="0.25">
      <c r="A79" s="5">
        <v>41609</v>
      </c>
      <c r="B79" s="223">
        <v>485000</v>
      </c>
      <c r="C79" s="223">
        <v>55000</v>
      </c>
      <c r="D79" s="223">
        <f t="shared" si="1"/>
        <v>540000</v>
      </c>
      <c r="E79" s="175"/>
    </row>
    <row r="80" spans="1:5" ht="15" x14ac:dyDescent="0.25">
      <c r="A80" s="5">
        <v>41640</v>
      </c>
      <c r="B80" s="223">
        <v>200000</v>
      </c>
      <c r="C80" s="223">
        <v>20000</v>
      </c>
      <c r="D80" s="223">
        <f t="shared" si="1"/>
        <v>220000</v>
      </c>
      <c r="E80" s="175"/>
    </row>
    <row r="81" spans="1:5" ht="15" x14ac:dyDescent="0.25">
      <c r="A81" s="5">
        <v>41671</v>
      </c>
      <c r="B81" s="223">
        <v>155000</v>
      </c>
      <c r="C81" s="223">
        <v>15000</v>
      </c>
      <c r="D81" s="223">
        <f t="shared" si="1"/>
        <v>170000</v>
      </c>
      <c r="E81" s="175"/>
    </row>
    <row r="82" spans="1:5" ht="15" x14ac:dyDescent="0.25">
      <c r="A82" s="5">
        <v>41730</v>
      </c>
      <c r="B82" s="223">
        <v>285000</v>
      </c>
      <c r="C82" s="223">
        <v>35000</v>
      </c>
      <c r="D82" s="223">
        <f t="shared" si="1"/>
        <v>320000</v>
      </c>
      <c r="E82" s="175"/>
    </row>
    <row r="83" spans="1:5" ht="15" x14ac:dyDescent="0.25">
      <c r="A83" s="5">
        <v>41791</v>
      </c>
      <c r="B83" s="223">
        <v>500000</v>
      </c>
      <c r="C83" s="223">
        <v>55000</v>
      </c>
      <c r="D83" s="223">
        <f t="shared" si="1"/>
        <v>555000</v>
      </c>
      <c r="E83" s="175"/>
    </row>
    <row r="84" spans="1:5" ht="15" x14ac:dyDescent="0.25">
      <c r="A84" s="5">
        <v>41821</v>
      </c>
      <c r="B84" s="223">
        <v>85000</v>
      </c>
      <c r="C84" s="223">
        <v>10000</v>
      </c>
      <c r="D84" s="223">
        <f t="shared" si="1"/>
        <v>95000</v>
      </c>
      <c r="E84" s="175"/>
    </row>
    <row r="85" spans="1:5" ht="15" x14ac:dyDescent="0.25">
      <c r="A85" s="5">
        <v>41913</v>
      </c>
      <c r="B85" s="223">
        <v>200000</v>
      </c>
      <c r="C85" s="223">
        <v>20000</v>
      </c>
      <c r="D85" s="223">
        <f t="shared" si="1"/>
        <v>220000</v>
      </c>
      <c r="E85" s="175"/>
    </row>
    <row r="86" spans="1:5" ht="15" x14ac:dyDescent="0.25">
      <c r="A86" s="5">
        <v>41944</v>
      </c>
      <c r="B86" s="223">
        <v>190000</v>
      </c>
      <c r="C86" s="223">
        <v>20000</v>
      </c>
      <c r="D86" s="223">
        <f t="shared" si="1"/>
        <v>210000</v>
      </c>
      <c r="E86" s="175"/>
    </row>
    <row r="87" spans="1:5" ht="15" x14ac:dyDescent="0.25">
      <c r="A87" s="5">
        <v>41974</v>
      </c>
      <c r="B87" s="223">
        <v>195000</v>
      </c>
      <c r="C87" s="223">
        <v>20000</v>
      </c>
      <c r="D87" s="223">
        <f t="shared" si="1"/>
        <v>215000</v>
      </c>
      <c r="E87" s="175"/>
    </row>
    <row r="88" spans="1:5" ht="15" x14ac:dyDescent="0.25">
      <c r="A88" s="5">
        <v>42036</v>
      </c>
      <c r="B88" s="223">
        <v>165000</v>
      </c>
      <c r="C88" s="223">
        <v>20000</v>
      </c>
      <c r="D88" s="223">
        <f t="shared" si="1"/>
        <v>185000</v>
      </c>
      <c r="E88" s="175"/>
    </row>
    <row r="89" spans="1:5" ht="15" x14ac:dyDescent="0.25">
      <c r="A89" s="5">
        <v>42064</v>
      </c>
      <c r="B89" s="223">
        <v>65000</v>
      </c>
      <c r="C89" s="223">
        <v>10000</v>
      </c>
      <c r="D89" s="223">
        <f t="shared" si="1"/>
        <v>75000</v>
      </c>
      <c r="E89" s="175"/>
    </row>
    <row r="90" spans="1:5" ht="15" x14ac:dyDescent="0.25">
      <c r="A90" s="5">
        <v>42156</v>
      </c>
      <c r="B90" s="223">
        <v>365000</v>
      </c>
      <c r="C90" s="223">
        <v>40000</v>
      </c>
      <c r="D90" s="223">
        <f t="shared" si="1"/>
        <v>405000</v>
      </c>
      <c r="E90" s="175"/>
    </row>
    <row r="91" spans="1:5" ht="15" x14ac:dyDescent="0.25">
      <c r="A91" s="5">
        <v>42186</v>
      </c>
      <c r="B91" s="223">
        <v>410000</v>
      </c>
      <c r="C91" s="223">
        <v>45000</v>
      </c>
      <c r="D91" s="223">
        <f t="shared" si="1"/>
        <v>455000</v>
      </c>
      <c r="E91" s="175"/>
    </row>
    <row r="92" spans="1:5" ht="15" x14ac:dyDescent="0.25">
      <c r="A92" s="5">
        <v>42217</v>
      </c>
      <c r="B92" s="223">
        <v>120000</v>
      </c>
      <c r="C92" s="223">
        <v>15000</v>
      </c>
      <c r="D92" s="223">
        <f t="shared" si="1"/>
        <v>135000</v>
      </c>
      <c r="E92" s="175"/>
    </row>
    <row r="93" spans="1:5" ht="15" x14ac:dyDescent="0.25">
      <c r="A93" s="5">
        <v>42248</v>
      </c>
      <c r="B93" s="223">
        <v>75000</v>
      </c>
      <c r="C93" s="223">
        <v>10000</v>
      </c>
      <c r="D93" s="223">
        <f t="shared" si="1"/>
        <v>85000</v>
      </c>
      <c r="E93" s="175"/>
    </row>
    <row r="94" spans="1:5" ht="15" x14ac:dyDescent="0.25">
      <c r="A94" s="5">
        <v>42278</v>
      </c>
      <c r="B94" s="223">
        <v>90000</v>
      </c>
      <c r="C94" s="223">
        <v>10000</v>
      </c>
      <c r="D94" s="223">
        <f t="shared" si="1"/>
        <v>100000</v>
      </c>
      <c r="E94" s="175"/>
    </row>
    <row r="95" spans="1:5" ht="15" x14ac:dyDescent="0.25">
      <c r="A95" s="5">
        <v>42309</v>
      </c>
      <c r="B95" s="223">
        <v>95000</v>
      </c>
      <c r="C95" s="223">
        <v>10000</v>
      </c>
      <c r="D95" s="223">
        <f t="shared" si="1"/>
        <v>105000</v>
      </c>
      <c r="E95" s="175"/>
    </row>
    <row r="96" spans="1:5" ht="15" x14ac:dyDescent="0.25">
      <c r="A96" s="5">
        <v>42339</v>
      </c>
      <c r="B96" s="223">
        <v>8350000</v>
      </c>
      <c r="C96" s="223">
        <v>950000</v>
      </c>
      <c r="D96" s="223">
        <f t="shared" si="1"/>
        <v>9300000</v>
      </c>
      <c r="E96" s="175"/>
    </row>
    <row r="97" spans="1:6" ht="8.25" customHeight="1" x14ac:dyDescent="0.25">
      <c r="A97" s="5"/>
      <c r="B97" s="223"/>
      <c r="C97" s="223"/>
      <c r="D97" s="223"/>
      <c r="E97" s="175"/>
    </row>
    <row r="98" spans="1:6" ht="15" x14ac:dyDescent="0.25">
      <c r="A98" s="267" t="s">
        <v>9</v>
      </c>
      <c r="B98" s="321">
        <f>SUM(B9:B97)</f>
        <v>36000000</v>
      </c>
      <c r="C98" s="321">
        <f>SUM(C9:C97)</f>
        <v>4000000</v>
      </c>
      <c r="D98" s="321">
        <f>SUM(D9:D97)</f>
        <v>40000000</v>
      </c>
      <c r="E98" s="175"/>
    </row>
    <row r="99" spans="1:6" ht="15" x14ac:dyDescent="0.25">
      <c r="A99" s="179"/>
      <c r="B99" s="278"/>
      <c r="C99" s="278"/>
      <c r="D99" s="279"/>
      <c r="E99" s="175"/>
    </row>
    <row r="100" spans="1:6" ht="15" x14ac:dyDescent="0.25">
      <c r="A100" s="4" t="s">
        <v>10</v>
      </c>
      <c r="B100" s="174">
        <f>B6-B98</f>
        <v>0</v>
      </c>
      <c r="C100" s="174">
        <f>C6-C98</f>
        <v>0</v>
      </c>
      <c r="D100" s="164">
        <f>D6-D98</f>
        <v>0</v>
      </c>
      <c r="E100" s="175"/>
      <c r="F100" s="175"/>
    </row>
    <row r="101" spans="1:6" ht="15" x14ac:dyDescent="0.25">
      <c r="B101" s="175"/>
      <c r="C101" s="175"/>
      <c r="D101" s="269"/>
      <c r="E101" s="175"/>
    </row>
    <row r="102" spans="1:6" ht="15" x14ac:dyDescent="0.25"/>
    <row r="103" spans="1:6" ht="15" x14ac:dyDescent="0.25"/>
    <row r="104" spans="1:6" ht="15" x14ac:dyDescent="0.25"/>
    <row r="105" spans="1:6" ht="15" x14ac:dyDescent="0.25"/>
  </sheetData>
  <phoneticPr fontId="9" type="noConversion"/>
  <pageMargins left="0.75" right="0.75" top="1" bottom="1" header="0.5" footer="0.5"/>
  <pageSetup scale="62" orientation="portrait" r:id="rId1"/>
  <headerFooter alignWithMargins="0">
    <oddHeader>&amp;C&amp;A</oddHeader>
    <oddFooter>&amp;C1/1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S122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9.9499999999999993" customHeight="1" x14ac:dyDescent="0.25"/>
  <cols>
    <col min="1" max="1" width="17.85546875" style="3" customWidth="1"/>
    <col min="2" max="4" width="20.42578125" style="3" customWidth="1"/>
    <col min="5" max="5" width="9" style="3"/>
    <col min="6" max="6" width="13.42578125" style="3" bestFit="1" customWidth="1"/>
    <col min="7" max="16384" width="9" style="3"/>
  </cols>
  <sheetData>
    <row r="1" spans="1:45" ht="15" x14ac:dyDescent="0.25">
      <c r="A1" s="4" t="s">
        <v>392</v>
      </c>
      <c r="B1" s="168" t="s">
        <v>589</v>
      </c>
      <c r="C1" s="24" t="s">
        <v>589</v>
      </c>
    </row>
    <row r="2" spans="1:45" ht="15" x14ac:dyDescent="0.25">
      <c r="A2" s="4" t="s">
        <v>385</v>
      </c>
      <c r="B2" s="22">
        <v>50557</v>
      </c>
      <c r="C2" s="169">
        <v>50740</v>
      </c>
      <c r="D2" s="251"/>
    </row>
    <row r="3" spans="1:45" ht="15" x14ac:dyDescent="0.25">
      <c r="A3" s="3" t="s">
        <v>386</v>
      </c>
      <c r="B3" s="237">
        <v>4.8000000000000001E-2</v>
      </c>
      <c r="C3" s="170">
        <v>4.9000000000000002E-2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9"/>
      <c r="AK3" s="259"/>
      <c r="AL3" s="259"/>
      <c r="AM3" s="259"/>
    </row>
    <row r="4" spans="1:45" ht="15" x14ac:dyDescent="0.25">
      <c r="A4" s="179" t="s">
        <v>334</v>
      </c>
      <c r="B4" s="274" t="s">
        <v>590</v>
      </c>
      <c r="C4" s="275" t="s">
        <v>591</v>
      </c>
      <c r="D4" s="262" t="s">
        <v>5</v>
      </c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</row>
    <row r="5" spans="1:45" ht="15" x14ac:dyDescent="0.25">
      <c r="A5" s="267"/>
      <c r="B5" s="323"/>
      <c r="C5" s="323"/>
      <c r="D5" s="223"/>
      <c r="E5" s="175"/>
    </row>
    <row r="6" spans="1:45" ht="15" x14ac:dyDescent="0.25">
      <c r="A6" s="4" t="s">
        <v>461</v>
      </c>
      <c r="B6" s="322">
        <v>19415000</v>
      </c>
      <c r="C6" s="322">
        <v>60585000</v>
      </c>
      <c r="D6" s="223">
        <f>SUM(B6:C6)</f>
        <v>80000000</v>
      </c>
      <c r="E6" s="175"/>
    </row>
    <row r="7" spans="1:45" ht="15" x14ac:dyDescent="0.25">
      <c r="A7" s="4"/>
      <c r="B7" s="322"/>
      <c r="C7" s="322"/>
      <c r="D7" s="223"/>
      <c r="E7" s="175"/>
    </row>
    <row r="8" spans="1:45" ht="15" customHeight="1" x14ac:dyDescent="0.25">
      <c r="A8" s="4" t="s">
        <v>78</v>
      </c>
      <c r="B8" s="322"/>
      <c r="C8" s="322"/>
      <c r="D8" s="223"/>
      <c r="E8" s="175"/>
    </row>
    <row r="9" spans="1:45" ht="15" x14ac:dyDescent="0.25">
      <c r="A9" s="5"/>
      <c r="B9" s="322"/>
      <c r="C9" s="322"/>
      <c r="D9" s="223"/>
      <c r="E9" s="175"/>
    </row>
    <row r="10" spans="1:45" ht="15" x14ac:dyDescent="0.25">
      <c r="A10" s="309">
        <v>39142</v>
      </c>
      <c r="B10" s="322">
        <v>290000</v>
      </c>
      <c r="C10" s="322">
        <v>20000</v>
      </c>
      <c r="D10" s="223">
        <f t="shared" ref="D10:D73" si="0">C10+B10</f>
        <v>310000</v>
      </c>
      <c r="E10" s="269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</row>
    <row r="11" spans="1:45" ht="15" x14ac:dyDescent="0.25">
      <c r="A11" s="309">
        <v>39203</v>
      </c>
      <c r="B11" s="322">
        <v>35000</v>
      </c>
      <c r="C11" s="322">
        <v>5000</v>
      </c>
      <c r="D11" s="223">
        <f t="shared" si="0"/>
        <v>40000</v>
      </c>
      <c r="E11" s="269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</row>
    <row r="12" spans="1:45" ht="15" x14ac:dyDescent="0.25">
      <c r="A12" s="309">
        <v>39234</v>
      </c>
      <c r="B12" s="322">
        <v>110000</v>
      </c>
      <c r="C12" s="322">
        <v>370000</v>
      </c>
      <c r="D12" s="223">
        <f t="shared" si="0"/>
        <v>480000</v>
      </c>
      <c r="E12" s="269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</row>
    <row r="13" spans="1:45" ht="15" x14ac:dyDescent="0.25">
      <c r="A13" s="309">
        <v>39264</v>
      </c>
      <c r="B13" s="322">
        <v>85000</v>
      </c>
      <c r="C13" s="322">
        <v>550000</v>
      </c>
      <c r="D13" s="223">
        <f t="shared" si="0"/>
        <v>635000</v>
      </c>
      <c r="E13" s="269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</row>
    <row r="14" spans="1:45" ht="15" x14ac:dyDescent="0.25">
      <c r="A14" s="309">
        <v>39295</v>
      </c>
      <c r="B14" s="322">
        <v>155000</v>
      </c>
      <c r="C14" s="322">
        <v>190000</v>
      </c>
      <c r="D14" s="223">
        <f t="shared" si="0"/>
        <v>345000</v>
      </c>
      <c r="E14" s="269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</row>
    <row r="15" spans="1:45" ht="15" x14ac:dyDescent="0.25">
      <c r="A15" s="309">
        <v>39326</v>
      </c>
      <c r="B15" s="322">
        <v>0</v>
      </c>
      <c r="C15" s="322">
        <v>215000</v>
      </c>
      <c r="D15" s="223">
        <f t="shared" si="0"/>
        <v>215000</v>
      </c>
      <c r="E15" s="269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</row>
    <row r="16" spans="1:45" ht="15" x14ac:dyDescent="0.25">
      <c r="A16" s="309">
        <v>39356</v>
      </c>
      <c r="B16" s="322">
        <v>5000</v>
      </c>
      <c r="C16" s="322">
        <v>140000</v>
      </c>
      <c r="D16" s="223">
        <f t="shared" si="0"/>
        <v>145000</v>
      </c>
      <c r="E16" s="269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</row>
    <row r="17" spans="1:5" ht="15" x14ac:dyDescent="0.25">
      <c r="A17" s="309">
        <v>39387</v>
      </c>
      <c r="B17" s="322">
        <v>220000</v>
      </c>
      <c r="C17" s="322">
        <v>495000</v>
      </c>
      <c r="D17" s="223">
        <f t="shared" si="0"/>
        <v>715000</v>
      </c>
      <c r="E17" s="175"/>
    </row>
    <row r="18" spans="1:5" ht="15" x14ac:dyDescent="0.25">
      <c r="A18" s="309">
        <v>39417</v>
      </c>
      <c r="B18" s="322">
        <v>135000</v>
      </c>
      <c r="C18" s="322">
        <v>635000</v>
      </c>
      <c r="D18" s="223">
        <f t="shared" si="0"/>
        <v>770000</v>
      </c>
      <c r="E18" s="175"/>
    </row>
    <row r="19" spans="1:5" ht="15" x14ac:dyDescent="0.25">
      <c r="A19" s="5">
        <v>39448</v>
      </c>
      <c r="B19" s="322">
        <v>0</v>
      </c>
      <c r="C19" s="322">
        <v>225000</v>
      </c>
      <c r="D19" s="223">
        <f t="shared" si="0"/>
        <v>225000</v>
      </c>
      <c r="E19" s="175"/>
    </row>
    <row r="20" spans="1:5" ht="15" x14ac:dyDescent="0.25">
      <c r="A20" s="5">
        <v>39479</v>
      </c>
      <c r="B20" s="322">
        <v>80000</v>
      </c>
      <c r="C20" s="322">
        <v>5000</v>
      </c>
      <c r="D20" s="223">
        <f t="shared" si="0"/>
        <v>85000</v>
      </c>
      <c r="E20" s="175"/>
    </row>
    <row r="21" spans="1:5" ht="15" x14ac:dyDescent="0.25">
      <c r="A21" s="5">
        <v>39508</v>
      </c>
      <c r="B21" s="322">
        <f>125000+75000</f>
        <v>200000</v>
      </c>
      <c r="C21" s="322">
        <v>325000</v>
      </c>
      <c r="D21" s="223">
        <f t="shared" si="0"/>
        <v>525000</v>
      </c>
      <c r="E21" s="175" t="s">
        <v>808</v>
      </c>
    </row>
    <row r="22" spans="1:5" ht="15" x14ac:dyDescent="0.25">
      <c r="A22" s="5">
        <v>39539</v>
      </c>
      <c r="B22" s="322">
        <v>125000</v>
      </c>
      <c r="C22" s="322">
        <v>175000</v>
      </c>
      <c r="D22" s="223">
        <f t="shared" si="0"/>
        <v>300000</v>
      </c>
      <c r="E22" s="175"/>
    </row>
    <row r="23" spans="1:5" ht="15" x14ac:dyDescent="0.25">
      <c r="A23" s="5">
        <v>39569</v>
      </c>
      <c r="B23" s="322">
        <v>135000</v>
      </c>
      <c r="C23" s="322">
        <v>130000</v>
      </c>
      <c r="D23" s="223">
        <f t="shared" si="0"/>
        <v>265000</v>
      </c>
      <c r="E23" s="175"/>
    </row>
    <row r="24" spans="1:5" ht="15" x14ac:dyDescent="0.25">
      <c r="A24" s="5">
        <v>39600</v>
      </c>
      <c r="B24" s="322">
        <v>90000</v>
      </c>
      <c r="C24" s="322">
        <v>720000</v>
      </c>
      <c r="D24" s="223">
        <f t="shared" si="0"/>
        <v>810000</v>
      </c>
      <c r="E24" s="175"/>
    </row>
    <row r="25" spans="1:5" ht="15" x14ac:dyDescent="0.25">
      <c r="A25" s="5">
        <v>39630</v>
      </c>
      <c r="B25" s="322">
        <v>0</v>
      </c>
      <c r="C25" s="322">
        <v>320000</v>
      </c>
      <c r="D25" s="223">
        <f t="shared" si="0"/>
        <v>320000</v>
      </c>
      <c r="E25" s="175"/>
    </row>
    <row r="26" spans="1:5" ht="15" x14ac:dyDescent="0.25">
      <c r="A26" s="5">
        <v>39661</v>
      </c>
      <c r="B26" s="322">
        <v>280000</v>
      </c>
      <c r="C26" s="322">
        <v>975000</v>
      </c>
      <c r="D26" s="223">
        <f t="shared" si="0"/>
        <v>1255000</v>
      </c>
      <c r="E26" s="175"/>
    </row>
    <row r="27" spans="1:5" ht="15" x14ac:dyDescent="0.25">
      <c r="A27" s="5">
        <v>39692</v>
      </c>
      <c r="B27" s="322">
        <v>5000</v>
      </c>
      <c r="C27" s="322">
        <v>500000</v>
      </c>
      <c r="D27" s="223">
        <f t="shared" si="0"/>
        <v>505000</v>
      </c>
      <c r="E27" s="175"/>
    </row>
    <row r="28" spans="1:5" ht="15" x14ac:dyDescent="0.25">
      <c r="A28" s="5">
        <v>39722</v>
      </c>
      <c r="B28" s="322">
        <v>455000</v>
      </c>
      <c r="C28" s="322">
        <v>5000</v>
      </c>
      <c r="D28" s="223">
        <f t="shared" si="0"/>
        <v>460000</v>
      </c>
      <c r="E28" s="175"/>
    </row>
    <row r="29" spans="1:5" ht="15" x14ac:dyDescent="0.25">
      <c r="A29" s="5">
        <v>39753</v>
      </c>
      <c r="B29" s="322">
        <v>95000</v>
      </c>
      <c r="C29" s="322">
        <v>160000</v>
      </c>
      <c r="D29" s="223">
        <f t="shared" si="0"/>
        <v>255000</v>
      </c>
      <c r="E29" s="175"/>
    </row>
    <row r="30" spans="1:5" ht="15" x14ac:dyDescent="0.25">
      <c r="A30" s="5">
        <v>39783</v>
      </c>
      <c r="B30" s="322">
        <v>215000</v>
      </c>
      <c r="C30" s="322">
        <v>485000</v>
      </c>
      <c r="D30" s="223">
        <f t="shared" si="0"/>
        <v>700000</v>
      </c>
      <c r="E30" s="175"/>
    </row>
    <row r="31" spans="1:5" ht="15" x14ac:dyDescent="0.25">
      <c r="A31" s="5">
        <v>39814</v>
      </c>
      <c r="B31" s="322">
        <v>0</v>
      </c>
      <c r="C31" s="322">
        <v>285000</v>
      </c>
      <c r="D31" s="223">
        <f t="shared" si="0"/>
        <v>285000</v>
      </c>
      <c r="E31" s="175"/>
    </row>
    <row r="32" spans="1:5" ht="15" x14ac:dyDescent="0.25">
      <c r="A32" s="5">
        <v>39845</v>
      </c>
      <c r="B32" s="322">
        <v>135000</v>
      </c>
      <c r="C32" s="322">
        <v>555000</v>
      </c>
      <c r="D32" s="223">
        <f t="shared" si="0"/>
        <v>690000</v>
      </c>
      <c r="E32" s="175"/>
    </row>
    <row r="33" spans="1:5" ht="15" x14ac:dyDescent="0.25">
      <c r="A33" s="5">
        <v>39873</v>
      </c>
      <c r="B33" s="322">
        <v>260000</v>
      </c>
      <c r="C33" s="322">
        <v>390000</v>
      </c>
      <c r="D33" s="223">
        <f t="shared" si="0"/>
        <v>650000</v>
      </c>
      <c r="E33" s="175"/>
    </row>
    <row r="34" spans="1:5" ht="15" x14ac:dyDescent="0.25">
      <c r="A34" s="5">
        <v>39904</v>
      </c>
      <c r="B34" s="322">
        <v>125000</v>
      </c>
      <c r="C34" s="322">
        <v>430000</v>
      </c>
      <c r="D34" s="223">
        <f t="shared" si="0"/>
        <v>555000</v>
      </c>
      <c r="E34" s="175"/>
    </row>
    <row r="35" spans="1:5" ht="15" x14ac:dyDescent="0.25">
      <c r="A35" s="5">
        <v>39934</v>
      </c>
      <c r="B35" s="322">
        <v>250000</v>
      </c>
      <c r="C35" s="322">
        <v>475000</v>
      </c>
      <c r="D35" s="223">
        <f t="shared" si="0"/>
        <v>725000</v>
      </c>
      <c r="E35" s="175"/>
    </row>
    <row r="36" spans="1:5" ht="15" x14ac:dyDescent="0.25">
      <c r="A36" s="5">
        <v>39965</v>
      </c>
      <c r="B36" s="322">
        <v>330000</v>
      </c>
      <c r="C36" s="322">
        <v>1235000</v>
      </c>
      <c r="D36" s="223">
        <f t="shared" si="0"/>
        <v>1565000</v>
      </c>
      <c r="E36" s="175"/>
    </row>
    <row r="37" spans="1:5" ht="15" x14ac:dyDescent="0.25">
      <c r="A37" s="5">
        <v>39995</v>
      </c>
      <c r="B37" s="322">
        <v>180000</v>
      </c>
      <c r="C37" s="322">
        <v>660000</v>
      </c>
      <c r="D37" s="223">
        <f t="shared" si="0"/>
        <v>840000</v>
      </c>
      <c r="E37" s="175"/>
    </row>
    <row r="38" spans="1:5" ht="15" x14ac:dyDescent="0.25">
      <c r="A38" s="5">
        <v>40026</v>
      </c>
      <c r="B38" s="322">
        <v>115000</v>
      </c>
      <c r="C38" s="322">
        <v>440000</v>
      </c>
      <c r="D38" s="223">
        <f t="shared" si="0"/>
        <v>555000</v>
      </c>
      <c r="E38" s="175"/>
    </row>
    <row r="39" spans="1:5" ht="15" x14ac:dyDescent="0.25">
      <c r="A39" s="5">
        <v>40057</v>
      </c>
      <c r="B39" s="322">
        <v>235000</v>
      </c>
      <c r="C39" s="322">
        <v>345000</v>
      </c>
      <c r="D39" s="223">
        <f t="shared" si="0"/>
        <v>580000</v>
      </c>
      <c r="E39" s="175"/>
    </row>
    <row r="40" spans="1:5" ht="15" x14ac:dyDescent="0.25">
      <c r="A40" s="5">
        <v>40087</v>
      </c>
      <c r="B40" s="322">
        <v>160000</v>
      </c>
      <c r="C40" s="322">
        <v>920000</v>
      </c>
      <c r="D40" s="223">
        <f t="shared" si="0"/>
        <v>1080000</v>
      </c>
      <c r="E40" s="175"/>
    </row>
    <row r="41" spans="1:5" ht="15" x14ac:dyDescent="0.25">
      <c r="A41" s="5">
        <v>40118</v>
      </c>
      <c r="B41" s="322">
        <v>500000</v>
      </c>
      <c r="C41" s="322">
        <v>810000</v>
      </c>
      <c r="D41" s="223">
        <f t="shared" si="0"/>
        <v>1310000</v>
      </c>
      <c r="E41" s="175"/>
    </row>
    <row r="42" spans="1:5" ht="15" x14ac:dyDescent="0.25">
      <c r="A42" s="5">
        <v>40148</v>
      </c>
      <c r="B42" s="322">
        <v>130000</v>
      </c>
      <c r="C42" s="322">
        <v>765000</v>
      </c>
      <c r="D42" s="223">
        <f t="shared" si="0"/>
        <v>895000</v>
      </c>
      <c r="E42" s="175"/>
    </row>
    <row r="43" spans="1:5" ht="15" x14ac:dyDescent="0.25">
      <c r="A43" s="5">
        <v>40179</v>
      </c>
      <c r="B43" s="322">
        <v>95000</v>
      </c>
      <c r="C43" s="322">
        <v>725000</v>
      </c>
      <c r="D43" s="223">
        <f t="shared" si="0"/>
        <v>820000</v>
      </c>
      <c r="E43" s="175"/>
    </row>
    <row r="44" spans="1:5" ht="15" x14ac:dyDescent="0.25">
      <c r="A44" s="5">
        <v>40210</v>
      </c>
      <c r="B44" s="322">
        <v>235000</v>
      </c>
      <c r="C44" s="322">
        <v>310000</v>
      </c>
      <c r="D44" s="223">
        <f t="shared" si="0"/>
        <v>545000</v>
      </c>
      <c r="E44" s="175"/>
    </row>
    <row r="45" spans="1:5" ht="15" x14ac:dyDescent="0.25">
      <c r="A45" s="5">
        <v>40238</v>
      </c>
      <c r="B45" s="322">
        <v>755000</v>
      </c>
      <c r="C45" s="322">
        <v>3150000</v>
      </c>
      <c r="D45" s="223">
        <f t="shared" si="0"/>
        <v>3905000</v>
      </c>
      <c r="E45" s="175"/>
    </row>
    <row r="46" spans="1:5" ht="15" x14ac:dyDescent="0.25">
      <c r="A46" s="5">
        <v>40269</v>
      </c>
      <c r="B46" s="322">
        <v>5000</v>
      </c>
      <c r="C46" s="322">
        <v>745000</v>
      </c>
      <c r="D46" s="223">
        <f t="shared" si="0"/>
        <v>750000</v>
      </c>
      <c r="E46" s="175"/>
    </row>
    <row r="47" spans="1:5" ht="15" x14ac:dyDescent="0.25">
      <c r="A47" s="5">
        <v>40299</v>
      </c>
      <c r="B47" s="322">
        <v>120000</v>
      </c>
      <c r="C47" s="322">
        <v>755000</v>
      </c>
      <c r="D47" s="223">
        <f t="shared" si="0"/>
        <v>875000</v>
      </c>
      <c r="E47" s="175"/>
    </row>
    <row r="48" spans="1:5" ht="15" x14ac:dyDescent="0.25">
      <c r="A48" s="5">
        <v>40330</v>
      </c>
      <c r="B48" s="322">
        <v>465000</v>
      </c>
      <c r="C48" s="322">
        <v>1135000</v>
      </c>
      <c r="D48" s="223">
        <f t="shared" si="0"/>
        <v>1600000</v>
      </c>
      <c r="E48" s="175"/>
    </row>
    <row r="49" spans="1:5" ht="15" x14ac:dyDescent="0.25">
      <c r="A49" s="5">
        <v>40360</v>
      </c>
      <c r="B49" s="322">
        <v>330000</v>
      </c>
      <c r="C49" s="322">
        <v>660000</v>
      </c>
      <c r="D49" s="223">
        <f t="shared" si="0"/>
        <v>990000</v>
      </c>
      <c r="E49" s="175"/>
    </row>
    <row r="50" spans="1:5" ht="15" x14ac:dyDescent="0.25">
      <c r="A50" s="5">
        <v>40391</v>
      </c>
      <c r="B50" s="322">
        <v>115000</v>
      </c>
      <c r="C50" s="322">
        <v>1375000</v>
      </c>
      <c r="D50" s="223">
        <f t="shared" si="0"/>
        <v>1490000</v>
      </c>
      <c r="E50" s="175"/>
    </row>
    <row r="51" spans="1:5" ht="15" x14ac:dyDescent="0.25">
      <c r="A51" s="5">
        <v>40422</v>
      </c>
      <c r="B51" s="322">
        <v>95000</v>
      </c>
      <c r="C51" s="322">
        <v>760000</v>
      </c>
      <c r="D51" s="223">
        <f t="shared" si="0"/>
        <v>855000</v>
      </c>
      <c r="E51" s="175"/>
    </row>
    <row r="52" spans="1:5" ht="15" x14ac:dyDescent="0.25">
      <c r="A52" s="5">
        <v>40452</v>
      </c>
      <c r="B52" s="322">
        <v>255000</v>
      </c>
      <c r="C52" s="322">
        <v>390000</v>
      </c>
      <c r="D52" s="223">
        <f t="shared" si="0"/>
        <v>645000</v>
      </c>
      <c r="E52" s="175"/>
    </row>
    <row r="53" spans="1:5" ht="15" x14ac:dyDescent="0.25">
      <c r="A53" s="5">
        <v>40483</v>
      </c>
      <c r="B53" s="322">
        <v>165000</v>
      </c>
      <c r="C53" s="322">
        <v>760000</v>
      </c>
      <c r="D53" s="223">
        <f t="shared" si="0"/>
        <v>925000</v>
      </c>
      <c r="E53" s="175"/>
    </row>
    <row r="54" spans="1:5" ht="15" x14ac:dyDescent="0.25">
      <c r="A54" s="5">
        <v>40513</v>
      </c>
      <c r="B54" s="223">
        <v>250000</v>
      </c>
      <c r="C54" s="223">
        <v>970000</v>
      </c>
      <c r="D54" s="223">
        <f t="shared" si="0"/>
        <v>1220000</v>
      </c>
      <c r="E54" s="175"/>
    </row>
    <row r="55" spans="1:5" ht="15" x14ac:dyDescent="0.25">
      <c r="A55" s="5">
        <v>40544</v>
      </c>
      <c r="B55" s="223">
        <v>180000</v>
      </c>
      <c r="C55" s="223">
        <v>720000</v>
      </c>
      <c r="D55" s="223">
        <f t="shared" si="0"/>
        <v>900000</v>
      </c>
      <c r="E55" s="175"/>
    </row>
    <row r="56" spans="1:5" ht="15" x14ac:dyDescent="0.25">
      <c r="A56" s="5">
        <v>40575</v>
      </c>
      <c r="B56" s="223">
        <v>265000</v>
      </c>
      <c r="C56" s="223">
        <v>1380000</v>
      </c>
      <c r="D56" s="223">
        <f t="shared" si="0"/>
        <v>1645000</v>
      </c>
      <c r="E56" s="175"/>
    </row>
    <row r="57" spans="1:5" ht="15" x14ac:dyDescent="0.25">
      <c r="A57" s="5">
        <v>40603</v>
      </c>
      <c r="B57" s="223">
        <v>345000</v>
      </c>
      <c r="C57" s="223">
        <v>430000</v>
      </c>
      <c r="D57" s="223">
        <f t="shared" si="0"/>
        <v>775000</v>
      </c>
      <c r="E57" s="175"/>
    </row>
    <row r="58" spans="1:5" ht="15" x14ac:dyDescent="0.25">
      <c r="A58" s="5">
        <v>40634</v>
      </c>
      <c r="B58" s="223">
        <v>140000</v>
      </c>
      <c r="C58" s="223">
        <v>320000</v>
      </c>
      <c r="D58" s="223">
        <f t="shared" si="0"/>
        <v>460000</v>
      </c>
      <c r="E58" s="175"/>
    </row>
    <row r="59" spans="1:5" ht="15" x14ac:dyDescent="0.25">
      <c r="A59" s="5">
        <v>40664</v>
      </c>
      <c r="B59" s="223">
        <v>435000</v>
      </c>
      <c r="C59" s="223">
        <v>290000</v>
      </c>
      <c r="D59" s="223">
        <f t="shared" si="0"/>
        <v>725000</v>
      </c>
      <c r="E59" s="175"/>
    </row>
    <row r="60" spans="1:5" ht="15" x14ac:dyDescent="0.25">
      <c r="A60" s="5">
        <v>40695</v>
      </c>
      <c r="B60" s="223">
        <v>95000</v>
      </c>
      <c r="C60" s="223">
        <v>750000</v>
      </c>
      <c r="D60" s="223">
        <f t="shared" si="0"/>
        <v>845000</v>
      </c>
      <c r="E60" s="175"/>
    </row>
    <row r="61" spans="1:5" ht="15" x14ac:dyDescent="0.25">
      <c r="A61" s="5">
        <v>40725</v>
      </c>
      <c r="B61" s="223">
        <v>145000</v>
      </c>
      <c r="C61" s="223">
        <v>105000</v>
      </c>
      <c r="D61" s="223">
        <f t="shared" si="0"/>
        <v>250000</v>
      </c>
      <c r="E61" s="175"/>
    </row>
    <row r="62" spans="1:5" ht="15" x14ac:dyDescent="0.25">
      <c r="A62" s="5">
        <v>40756</v>
      </c>
      <c r="B62" s="223"/>
      <c r="C62" s="223">
        <v>180000</v>
      </c>
      <c r="D62" s="223">
        <f t="shared" si="0"/>
        <v>180000</v>
      </c>
      <c r="E62" s="175"/>
    </row>
    <row r="63" spans="1:5" ht="15" x14ac:dyDescent="0.25">
      <c r="A63" s="5">
        <v>40787</v>
      </c>
      <c r="B63" s="223"/>
      <c r="C63" s="223">
        <v>250000</v>
      </c>
      <c r="D63" s="223">
        <f t="shared" si="0"/>
        <v>250000</v>
      </c>
      <c r="E63" s="175"/>
    </row>
    <row r="64" spans="1:5" ht="15" x14ac:dyDescent="0.25">
      <c r="A64" s="5">
        <v>40848</v>
      </c>
      <c r="B64" s="223">
        <v>90000</v>
      </c>
      <c r="C64" s="223">
        <v>115000</v>
      </c>
      <c r="D64" s="223">
        <f t="shared" si="0"/>
        <v>205000</v>
      </c>
      <c r="E64" s="175"/>
    </row>
    <row r="65" spans="1:5" ht="15" x14ac:dyDescent="0.25">
      <c r="A65" s="5">
        <v>40878</v>
      </c>
      <c r="B65" s="223">
        <v>305000</v>
      </c>
      <c r="C65" s="223">
        <v>690000</v>
      </c>
      <c r="D65" s="223">
        <f t="shared" si="0"/>
        <v>995000</v>
      </c>
      <c r="E65" s="175"/>
    </row>
    <row r="66" spans="1:5" ht="15" x14ac:dyDescent="0.25">
      <c r="A66" s="5">
        <v>40909</v>
      </c>
      <c r="B66" s="223"/>
      <c r="C66" s="223">
        <v>625000</v>
      </c>
      <c r="D66" s="223">
        <f t="shared" si="0"/>
        <v>625000</v>
      </c>
      <c r="E66" s="175"/>
    </row>
    <row r="67" spans="1:5" ht="15" x14ac:dyDescent="0.25">
      <c r="A67" s="5">
        <v>40940</v>
      </c>
      <c r="B67" s="223">
        <v>40000</v>
      </c>
      <c r="C67" s="223">
        <v>630000</v>
      </c>
      <c r="D67" s="223">
        <f t="shared" si="0"/>
        <v>670000</v>
      </c>
      <c r="E67" s="175"/>
    </row>
    <row r="68" spans="1:5" ht="15" x14ac:dyDescent="0.25">
      <c r="A68" s="5">
        <v>40969</v>
      </c>
      <c r="B68" s="223">
        <v>290000</v>
      </c>
      <c r="C68" s="223">
        <v>155000</v>
      </c>
      <c r="D68" s="223">
        <f t="shared" si="0"/>
        <v>445000</v>
      </c>
      <c r="E68" s="175"/>
    </row>
    <row r="69" spans="1:5" ht="15" x14ac:dyDescent="0.25">
      <c r="A69" s="5">
        <v>41000</v>
      </c>
      <c r="B69" s="223">
        <v>225000</v>
      </c>
      <c r="C69" s="223">
        <v>210000</v>
      </c>
      <c r="D69" s="223">
        <f t="shared" si="0"/>
        <v>435000</v>
      </c>
      <c r="E69" s="175"/>
    </row>
    <row r="70" spans="1:5" ht="15" x14ac:dyDescent="0.25">
      <c r="A70" s="5">
        <v>41030</v>
      </c>
      <c r="B70" s="223">
        <v>235000</v>
      </c>
      <c r="C70" s="223">
        <v>170000</v>
      </c>
      <c r="D70" s="223">
        <f t="shared" si="0"/>
        <v>405000</v>
      </c>
      <c r="E70" s="175"/>
    </row>
    <row r="71" spans="1:5" ht="15" x14ac:dyDescent="0.25">
      <c r="A71" s="5">
        <v>41061</v>
      </c>
      <c r="B71" s="223">
        <v>30000</v>
      </c>
      <c r="C71" s="223">
        <v>430000</v>
      </c>
      <c r="D71" s="223">
        <f t="shared" si="0"/>
        <v>460000</v>
      </c>
      <c r="E71" s="175"/>
    </row>
    <row r="72" spans="1:5" ht="15" x14ac:dyDescent="0.25">
      <c r="A72" s="5">
        <v>41091</v>
      </c>
      <c r="B72" s="223">
        <v>105000</v>
      </c>
      <c r="C72" s="223">
        <v>225000</v>
      </c>
      <c r="D72" s="223">
        <f t="shared" si="0"/>
        <v>330000</v>
      </c>
      <c r="E72" s="175"/>
    </row>
    <row r="73" spans="1:5" ht="15" x14ac:dyDescent="0.25">
      <c r="A73" s="5">
        <v>41122</v>
      </c>
      <c r="B73" s="223">
        <v>225000</v>
      </c>
      <c r="C73" s="223">
        <v>265000</v>
      </c>
      <c r="D73" s="223">
        <f t="shared" si="0"/>
        <v>490000</v>
      </c>
      <c r="E73" s="175"/>
    </row>
    <row r="74" spans="1:5" ht="15" x14ac:dyDescent="0.25">
      <c r="A74" s="5">
        <v>41153</v>
      </c>
      <c r="B74" s="223">
        <v>265000</v>
      </c>
      <c r="C74" s="223">
        <v>410000</v>
      </c>
      <c r="D74" s="223">
        <f t="shared" ref="D74:D112" si="1">C74+B74</f>
        <v>675000</v>
      </c>
      <c r="E74" s="175"/>
    </row>
    <row r="75" spans="1:5" ht="15" x14ac:dyDescent="0.25">
      <c r="A75" s="5">
        <v>41183</v>
      </c>
      <c r="B75" s="223"/>
      <c r="C75" s="223">
        <v>865000</v>
      </c>
      <c r="D75" s="223">
        <f t="shared" si="1"/>
        <v>865000</v>
      </c>
      <c r="E75" s="175"/>
    </row>
    <row r="76" spans="1:5" ht="15" x14ac:dyDescent="0.25">
      <c r="A76" s="5">
        <v>41214</v>
      </c>
      <c r="B76" s="223">
        <v>275000</v>
      </c>
      <c r="C76" s="223">
        <v>130000</v>
      </c>
      <c r="D76" s="223">
        <f t="shared" si="1"/>
        <v>405000</v>
      </c>
      <c r="E76" s="175"/>
    </row>
    <row r="77" spans="1:5" ht="15" x14ac:dyDescent="0.25">
      <c r="A77" s="5">
        <v>41244</v>
      </c>
      <c r="B77" s="223">
        <v>85000</v>
      </c>
      <c r="C77" s="223">
        <v>985000</v>
      </c>
      <c r="D77" s="223">
        <f t="shared" si="1"/>
        <v>1070000</v>
      </c>
      <c r="E77" s="175"/>
    </row>
    <row r="78" spans="1:5" ht="15" x14ac:dyDescent="0.25">
      <c r="A78" s="5">
        <v>41275</v>
      </c>
      <c r="B78" s="223">
        <v>115000</v>
      </c>
      <c r="C78" s="223">
        <v>330000</v>
      </c>
      <c r="D78" s="223">
        <f t="shared" si="1"/>
        <v>445000</v>
      </c>
      <c r="E78" s="175"/>
    </row>
    <row r="79" spans="1:5" ht="15" x14ac:dyDescent="0.25">
      <c r="A79" s="5">
        <v>41306</v>
      </c>
      <c r="B79" s="223">
        <v>50000</v>
      </c>
      <c r="C79" s="223">
        <v>985000</v>
      </c>
      <c r="D79" s="223">
        <f t="shared" si="1"/>
        <v>1035000</v>
      </c>
      <c r="E79" s="175"/>
    </row>
    <row r="80" spans="1:5" ht="15" x14ac:dyDescent="0.25">
      <c r="A80" s="5">
        <v>41334</v>
      </c>
      <c r="B80" s="223">
        <v>80000</v>
      </c>
      <c r="C80" s="223">
        <v>725000</v>
      </c>
      <c r="D80" s="223">
        <f t="shared" si="1"/>
        <v>805000</v>
      </c>
      <c r="E80" s="175"/>
    </row>
    <row r="81" spans="1:5" ht="15" x14ac:dyDescent="0.25">
      <c r="A81" s="5">
        <v>41365</v>
      </c>
      <c r="B81" s="223">
        <v>400000</v>
      </c>
      <c r="C81" s="223">
        <v>110000</v>
      </c>
      <c r="D81" s="223">
        <f t="shared" si="1"/>
        <v>510000</v>
      </c>
      <c r="E81" s="175"/>
    </row>
    <row r="82" spans="1:5" ht="15" x14ac:dyDescent="0.25">
      <c r="A82" s="5">
        <v>41395</v>
      </c>
      <c r="B82" s="223">
        <v>200000</v>
      </c>
      <c r="C82" s="223">
        <v>505000</v>
      </c>
      <c r="D82" s="223">
        <f t="shared" si="1"/>
        <v>705000</v>
      </c>
      <c r="E82" s="175"/>
    </row>
    <row r="83" spans="1:5" ht="15" x14ac:dyDescent="0.25">
      <c r="A83" s="5">
        <v>41426</v>
      </c>
      <c r="B83" s="223">
        <v>625000</v>
      </c>
      <c r="C83" s="223">
        <v>1140000</v>
      </c>
      <c r="D83" s="223">
        <f t="shared" si="1"/>
        <v>1765000</v>
      </c>
      <c r="E83" s="175"/>
    </row>
    <row r="84" spans="1:5" ht="15" x14ac:dyDescent="0.25">
      <c r="A84" s="5">
        <v>41456</v>
      </c>
      <c r="B84" s="223">
        <v>380000</v>
      </c>
      <c r="C84" s="223">
        <v>250000</v>
      </c>
      <c r="D84" s="223">
        <f t="shared" si="1"/>
        <v>630000</v>
      </c>
      <c r="E84" s="175"/>
    </row>
    <row r="85" spans="1:5" ht="15" x14ac:dyDescent="0.25">
      <c r="A85" s="5">
        <v>41487</v>
      </c>
      <c r="B85" s="223">
        <v>255000</v>
      </c>
      <c r="C85" s="223">
        <v>265000</v>
      </c>
      <c r="D85" s="223">
        <f t="shared" si="1"/>
        <v>520000</v>
      </c>
      <c r="E85" s="175"/>
    </row>
    <row r="86" spans="1:5" ht="15" x14ac:dyDescent="0.25">
      <c r="A86" s="5">
        <v>41518</v>
      </c>
      <c r="B86" s="223">
        <v>155000</v>
      </c>
      <c r="C86" s="223">
        <v>125000</v>
      </c>
      <c r="D86" s="223">
        <f t="shared" si="1"/>
        <v>280000</v>
      </c>
      <c r="E86" s="175"/>
    </row>
    <row r="87" spans="1:5" ht="15" x14ac:dyDescent="0.25">
      <c r="A87" s="5">
        <v>41548</v>
      </c>
      <c r="B87" s="223">
        <v>110000</v>
      </c>
      <c r="C87" s="223">
        <v>850000</v>
      </c>
      <c r="D87" s="223">
        <f t="shared" si="1"/>
        <v>960000</v>
      </c>
      <c r="E87" s="175"/>
    </row>
    <row r="88" spans="1:5" ht="15" x14ac:dyDescent="0.25">
      <c r="A88" s="5">
        <v>41579</v>
      </c>
      <c r="B88" s="223">
        <v>0</v>
      </c>
      <c r="C88" s="223">
        <v>400000</v>
      </c>
      <c r="D88" s="223">
        <f t="shared" si="1"/>
        <v>400000</v>
      </c>
      <c r="E88" s="175"/>
    </row>
    <row r="89" spans="1:5" ht="15" x14ac:dyDescent="0.25">
      <c r="A89" s="5">
        <v>41609</v>
      </c>
      <c r="B89" s="223">
        <v>60000</v>
      </c>
      <c r="C89" s="223">
        <v>560000</v>
      </c>
      <c r="D89" s="223">
        <f t="shared" si="1"/>
        <v>620000</v>
      </c>
      <c r="E89" s="175"/>
    </row>
    <row r="90" spans="1:5" ht="15" x14ac:dyDescent="0.25">
      <c r="A90" s="5">
        <v>41640</v>
      </c>
      <c r="B90" s="223">
        <v>0</v>
      </c>
      <c r="C90" s="223">
        <v>445000</v>
      </c>
      <c r="D90" s="223">
        <f t="shared" si="1"/>
        <v>445000</v>
      </c>
      <c r="E90" s="175"/>
    </row>
    <row r="91" spans="1:5" ht="15" x14ac:dyDescent="0.25">
      <c r="A91" s="5">
        <v>41671</v>
      </c>
      <c r="B91" s="223">
        <v>0</v>
      </c>
      <c r="C91" s="223">
        <v>440000</v>
      </c>
      <c r="D91" s="223">
        <f t="shared" si="1"/>
        <v>440000</v>
      </c>
      <c r="E91" s="175"/>
    </row>
    <row r="92" spans="1:5" ht="15" x14ac:dyDescent="0.25">
      <c r="A92" s="5">
        <v>41699</v>
      </c>
      <c r="B92" s="223">
        <v>5000</v>
      </c>
      <c r="C92" s="223">
        <v>230000</v>
      </c>
      <c r="D92" s="223">
        <f t="shared" si="1"/>
        <v>235000</v>
      </c>
      <c r="E92" s="175"/>
    </row>
    <row r="93" spans="1:5" ht="15" x14ac:dyDescent="0.25">
      <c r="A93" s="5">
        <v>41730</v>
      </c>
      <c r="B93" s="223">
        <v>160000</v>
      </c>
      <c r="C93" s="223">
        <v>415000</v>
      </c>
      <c r="D93" s="223">
        <f t="shared" si="1"/>
        <v>575000</v>
      </c>
      <c r="E93" s="175"/>
    </row>
    <row r="94" spans="1:5" ht="15" x14ac:dyDescent="0.25">
      <c r="A94" s="5">
        <v>41760</v>
      </c>
      <c r="B94" s="223">
        <v>20000</v>
      </c>
      <c r="C94" s="223">
        <v>105000</v>
      </c>
      <c r="D94" s="223">
        <f t="shared" si="1"/>
        <v>125000</v>
      </c>
      <c r="E94" s="175"/>
    </row>
    <row r="95" spans="1:5" ht="15" x14ac:dyDescent="0.25">
      <c r="A95" s="5">
        <v>41791</v>
      </c>
      <c r="B95" s="223">
        <v>240000</v>
      </c>
      <c r="C95" s="223">
        <v>640000</v>
      </c>
      <c r="D95" s="223">
        <f t="shared" si="1"/>
        <v>880000</v>
      </c>
      <c r="E95" s="175"/>
    </row>
    <row r="96" spans="1:5" ht="15" x14ac:dyDescent="0.25">
      <c r="A96" s="5">
        <v>41821</v>
      </c>
      <c r="B96" s="223">
        <v>0</v>
      </c>
      <c r="C96" s="223">
        <v>515000</v>
      </c>
      <c r="D96" s="223">
        <f t="shared" si="1"/>
        <v>515000</v>
      </c>
      <c r="E96" s="175"/>
    </row>
    <row r="97" spans="1:5" ht="15" x14ac:dyDescent="0.25">
      <c r="A97" s="5">
        <v>41852</v>
      </c>
      <c r="B97" s="223">
        <v>0</v>
      </c>
      <c r="C97" s="223">
        <v>230000</v>
      </c>
      <c r="D97" s="223">
        <f t="shared" si="1"/>
        <v>230000</v>
      </c>
      <c r="E97" s="175"/>
    </row>
    <row r="98" spans="1:5" ht="15" x14ac:dyDescent="0.25">
      <c r="A98" s="5">
        <v>41883</v>
      </c>
      <c r="B98" s="223">
        <v>80000</v>
      </c>
      <c r="C98" s="223">
        <v>280000</v>
      </c>
      <c r="D98" s="223">
        <f t="shared" si="1"/>
        <v>360000</v>
      </c>
      <c r="E98" s="175"/>
    </row>
    <row r="99" spans="1:5" ht="15" x14ac:dyDescent="0.25">
      <c r="A99" s="5">
        <v>41913</v>
      </c>
      <c r="B99" s="223">
        <v>280000</v>
      </c>
      <c r="C99" s="223">
        <v>0</v>
      </c>
      <c r="D99" s="223">
        <f t="shared" si="1"/>
        <v>280000</v>
      </c>
      <c r="E99" s="175"/>
    </row>
    <row r="100" spans="1:5" ht="15" x14ac:dyDescent="0.25">
      <c r="A100" s="5">
        <v>41944</v>
      </c>
      <c r="B100" s="223">
        <v>0</v>
      </c>
      <c r="C100" s="223">
        <v>315000</v>
      </c>
      <c r="D100" s="223">
        <f t="shared" si="1"/>
        <v>315000</v>
      </c>
      <c r="E100" s="175"/>
    </row>
    <row r="101" spans="1:5" ht="15" x14ac:dyDescent="0.25">
      <c r="A101" s="5">
        <v>41974</v>
      </c>
      <c r="B101" s="223">
        <v>55000</v>
      </c>
      <c r="C101" s="223">
        <v>495000</v>
      </c>
      <c r="D101" s="223">
        <f t="shared" si="1"/>
        <v>550000</v>
      </c>
      <c r="E101" s="175"/>
    </row>
    <row r="102" spans="1:5" ht="15" x14ac:dyDescent="0.25">
      <c r="A102" s="5">
        <v>42005</v>
      </c>
      <c r="B102" s="223">
        <v>0</v>
      </c>
      <c r="C102" s="223">
        <v>185000</v>
      </c>
      <c r="D102" s="223">
        <f t="shared" si="1"/>
        <v>185000</v>
      </c>
      <c r="E102" s="175"/>
    </row>
    <row r="103" spans="1:5" ht="15" x14ac:dyDescent="0.25">
      <c r="A103" s="5">
        <v>42036</v>
      </c>
      <c r="B103" s="223">
        <v>75000</v>
      </c>
      <c r="C103" s="223">
        <v>50000</v>
      </c>
      <c r="D103" s="223">
        <f t="shared" si="1"/>
        <v>125000</v>
      </c>
      <c r="E103" s="175"/>
    </row>
    <row r="104" spans="1:5" ht="15" x14ac:dyDescent="0.25">
      <c r="A104" s="5">
        <v>42064</v>
      </c>
      <c r="B104" s="223">
        <v>100000</v>
      </c>
      <c r="C104" s="223">
        <v>170000</v>
      </c>
      <c r="D104" s="223">
        <f t="shared" si="1"/>
        <v>270000</v>
      </c>
      <c r="E104" s="175"/>
    </row>
    <row r="105" spans="1:5" ht="15" x14ac:dyDescent="0.25">
      <c r="A105" s="5">
        <v>42095</v>
      </c>
      <c r="B105" s="223">
        <v>0</v>
      </c>
      <c r="C105" s="223">
        <v>145000</v>
      </c>
      <c r="D105" s="223">
        <f t="shared" si="1"/>
        <v>145000</v>
      </c>
      <c r="E105" s="175"/>
    </row>
    <row r="106" spans="1:5" ht="15" x14ac:dyDescent="0.25">
      <c r="A106" s="5">
        <v>42125</v>
      </c>
      <c r="B106" s="223">
        <v>210000</v>
      </c>
      <c r="C106" s="223">
        <v>370000</v>
      </c>
      <c r="D106" s="223">
        <f t="shared" si="1"/>
        <v>580000</v>
      </c>
      <c r="E106" s="175"/>
    </row>
    <row r="107" spans="1:5" ht="15" x14ac:dyDescent="0.25">
      <c r="A107" s="5">
        <v>42156</v>
      </c>
      <c r="B107" s="223">
        <v>50000</v>
      </c>
      <c r="C107" s="223">
        <v>330000</v>
      </c>
      <c r="D107" s="223">
        <f t="shared" si="1"/>
        <v>380000</v>
      </c>
      <c r="E107" s="175"/>
    </row>
    <row r="108" spans="1:5" ht="15" x14ac:dyDescent="0.25">
      <c r="A108" s="5">
        <v>42186</v>
      </c>
      <c r="B108" s="223">
        <v>0</v>
      </c>
      <c r="C108" s="223">
        <v>305000</v>
      </c>
      <c r="D108" s="223">
        <f t="shared" si="1"/>
        <v>305000</v>
      </c>
      <c r="E108" s="175"/>
    </row>
    <row r="109" spans="1:5" ht="15" x14ac:dyDescent="0.25">
      <c r="A109" s="5">
        <v>42217</v>
      </c>
      <c r="B109" s="223">
        <v>0</v>
      </c>
      <c r="C109" s="223">
        <v>240000</v>
      </c>
      <c r="D109" s="223">
        <f t="shared" si="1"/>
        <v>240000</v>
      </c>
      <c r="E109" s="175"/>
    </row>
    <row r="110" spans="1:5" ht="15" x14ac:dyDescent="0.25">
      <c r="A110" s="5">
        <v>42248</v>
      </c>
      <c r="B110" s="223">
        <v>80000</v>
      </c>
      <c r="C110" s="223">
        <v>190000</v>
      </c>
      <c r="D110" s="223">
        <f t="shared" si="1"/>
        <v>270000</v>
      </c>
      <c r="E110" s="175"/>
    </row>
    <row r="111" spans="1:5" ht="15" x14ac:dyDescent="0.25">
      <c r="A111" s="5">
        <v>42278</v>
      </c>
      <c r="B111" s="223">
        <v>0</v>
      </c>
      <c r="C111" s="223">
        <v>185000</v>
      </c>
      <c r="D111" s="223">
        <f t="shared" si="1"/>
        <v>185000</v>
      </c>
      <c r="E111" s="175"/>
    </row>
    <row r="112" spans="1:5" ht="15" x14ac:dyDescent="0.25">
      <c r="A112" s="5">
        <v>42309</v>
      </c>
      <c r="B112" s="223">
        <v>10000</v>
      </c>
      <c r="C112" s="223">
        <v>130000</v>
      </c>
      <c r="D112" s="223">
        <f t="shared" si="1"/>
        <v>140000</v>
      </c>
      <c r="E112" s="175"/>
    </row>
    <row r="113" spans="1:6" ht="15" x14ac:dyDescent="0.25">
      <c r="A113" s="5">
        <v>42339</v>
      </c>
      <c r="B113" s="223">
        <v>3825000</v>
      </c>
      <c r="C113" s="223">
        <v>11910000</v>
      </c>
      <c r="D113" s="223">
        <f>C113+B113</f>
        <v>15735000</v>
      </c>
      <c r="E113" s="175"/>
    </row>
    <row r="114" spans="1:6" ht="6" customHeight="1" x14ac:dyDescent="0.25">
      <c r="A114" s="5"/>
      <c r="B114" s="223"/>
      <c r="C114" s="223" t="s">
        <v>485</v>
      </c>
      <c r="D114" s="324"/>
      <c r="E114" s="175"/>
    </row>
    <row r="115" spans="1:6" ht="15" x14ac:dyDescent="0.25">
      <c r="A115" s="267" t="s">
        <v>9</v>
      </c>
      <c r="B115" s="321">
        <f>SUM(B10:B114)</f>
        <v>19415000</v>
      </c>
      <c r="C115" s="321">
        <f>SUM(C10:C114)</f>
        <v>60585000</v>
      </c>
      <c r="D115" s="223">
        <f>C115+B115</f>
        <v>80000000</v>
      </c>
      <c r="E115" s="175"/>
    </row>
    <row r="116" spans="1:6" ht="15" x14ac:dyDescent="0.25">
      <c r="A116" s="179"/>
      <c r="B116" s="278"/>
      <c r="C116" s="367"/>
      <c r="D116" s="175"/>
      <c r="E116" s="175"/>
    </row>
    <row r="117" spans="1:6" ht="15" x14ac:dyDescent="0.25">
      <c r="A117" s="4" t="s">
        <v>10</v>
      </c>
      <c r="B117" s="174">
        <f>B6-B115</f>
        <v>0</v>
      </c>
      <c r="C117" s="174">
        <f>C6-C115</f>
        <v>0</v>
      </c>
      <c r="D117" s="368">
        <f>D6-D115</f>
        <v>0</v>
      </c>
      <c r="E117" s="175"/>
      <c r="F117" s="175"/>
    </row>
    <row r="118" spans="1:6" ht="15" x14ac:dyDescent="0.25">
      <c r="B118" s="175"/>
      <c r="C118" s="175"/>
      <c r="D118" s="269"/>
      <c r="E118" s="175"/>
    </row>
    <row r="119" spans="1:6" ht="15" x14ac:dyDescent="0.25"/>
    <row r="120" spans="1:6" ht="15" x14ac:dyDescent="0.25"/>
    <row r="121" spans="1:6" ht="15" x14ac:dyDescent="0.25"/>
    <row r="122" spans="1:6" ht="15" x14ac:dyDescent="0.25"/>
  </sheetData>
  <phoneticPr fontId="9" type="noConversion"/>
  <pageMargins left="0.75" right="0.75" top="1" bottom="1" header="0.5" footer="0.5"/>
  <pageSetup scale="51" orientation="portrait" r:id="rId1"/>
  <headerFooter alignWithMargins="0">
    <oddHeader>&amp;C&amp;A</oddHeader>
    <oddFooter>&amp;C1/1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R128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3" width="20.42578125" style="3" customWidth="1"/>
    <col min="4" max="4" width="13.5703125" style="3" bestFit="1" customWidth="1"/>
    <col min="5" max="256" width="9.140625" style="3"/>
    <col min="257" max="257" width="17.85546875" style="3" customWidth="1"/>
    <col min="258" max="259" width="20.42578125" style="3" customWidth="1"/>
    <col min="260" max="260" width="13.5703125" style="3" bestFit="1" customWidth="1"/>
    <col min="261" max="512" width="9.140625" style="3"/>
    <col min="513" max="513" width="17.85546875" style="3" customWidth="1"/>
    <col min="514" max="515" width="20.42578125" style="3" customWidth="1"/>
    <col min="516" max="516" width="13.5703125" style="3" bestFit="1" customWidth="1"/>
    <col min="517" max="768" width="9.140625" style="3"/>
    <col min="769" max="769" width="17.85546875" style="3" customWidth="1"/>
    <col min="770" max="771" width="20.42578125" style="3" customWidth="1"/>
    <col min="772" max="772" width="13.5703125" style="3" bestFit="1" customWidth="1"/>
    <col min="773" max="1024" width="9.140625" style="3"/>
    <col min="1025" max="1025" width="17.85546875" style="3" customWidth="1"/>
    <col min="1026" max="1027" width="20.42578125" style="3" customWidth="1"/>
    <col min="1028" max="1028" width="13.5703125" style="3" bestFit="1" customWidth="1"/>
    <col min="1029" max="1280" width="9.140625" style="3"/>
    <col min="1281" max="1281" width="17.85546875" style="3" customWidth="1"/>
    <col min="1282" max="1283" width="20.42578125" style="3" customWidth="1"/>
    <col min="1284" max="1284" width="13.5703125" style="3" bestFit="1" customWidth="1"/>
    <col min="1285" max="1536" width="9.140625" style="3"/>
    <col min="1537" max="1537" width="17.85546875" style="3" customWidth="1"/>
    <col min="1538" max="1539" width="20.42578125" style="3" customWidth="1"/>
    <col min="1540" max="1540" width="13.5703125" style="3" bestFit="1" customWidth="1"/>
    <col min="1541" max="1792" width="9.140625" style="3"/>
    <col min="1793" max="1793" width="17.85546875" style="3" customWidth="1"/>
    <col min="1794" max="1795" width="20.42578125" style="3" customWidth="1"/>
    <col min="1796" max="1796" width="13.5703125" style="3" bestFit="1" customWidth="1"/>
    <col min="1797" max="2048" width="9.140625" style="3"/>
    <col min="2049" max="2049" width="17.85546875" style="3" customWidth="1"/>
    <col min="2050" max="2051" width="20.42578125" style="3" customWidth="1"/>
    <col min="2052" max="2052" width="13.5703125" style="3" bestFit="1" customWidth="1"/>
    <col min="2053" max="2304" width="9.140625" style="3"/>
    <col min="2305" max="2305" width="17.85546875" style="3" customWidth="1"/>
    <col min="2306" max="2307" width="20.42578125" style="3" customWidth="1"/>
    <col min="2308" max="2308" width="13.5703125" style="3" bestFit="1" customWidth="1"/>
    <col min="2309" max="2560" width="9.140625" style="3"/>
    <col min="2561" max="2561" width="17.85546875" style="3" customWidth="1"/>
    <col min="2562" max="2563" width="20.42578125" style="3" customWidth="1"/>
    <col min="2564" max="2564" width="13.5703125" style="3" bestFit="1" customWidth="1"/>
    <col min="2565" max="2816" width="9.140625" style="3"/>
    <col min="2817" max="2817" width="17.85546875" style="3" customWidth="1"/>
    <col min="2818" max="2819" width="20.42578125" style="3" customWidth="1"/>
    <col min="2820" max="2820" width="13.5703125" style="3" bestFit="1" customWidth="1"/>
    <col min="2821" max="3072" width="9.140625" style="3"/>
    <col min="3073" max="3073" width="17.85546875" style="3" customWidth="1"/>
    <col min="3074" max="3075" width="20.42578125" style="3" customWidth="1"/>
    <col min="3076" max="3076" width="13.5703125" style="3" bestFit="1" customWidth="1"/>
    <col min="3077" max="3328" width="9.140625" style="3"/>
    <col min="3329" max="3329" width="17.85546875" style="3" customWidth="1"/>
    <col min="3330" max="3331" width="20.42578125" style="3" customWidth="1"/>
    <col min="3332" max="3332" width="13.5703125" style="3" bestFit="1" customWidth="1"/>
    <col min="3333" max="3584" width="9.140625" style="3"/>
    <col min="3585" max="3585" width="17.85546875" style="3" customWidth="1"/>
    <col min="3586" max="3587" width="20.42578125" style="3" customWidth="1"/>
    <col min="3588" max="3588" width="13.5703125" style="3" bestFit="1" customWidth="1"/>
    <col min="3589" max="3840" width="9.140625" style="3"/>
    <col min="3841" max="3841" width="17.85546875" style="3" customWidth="1"/>
    <col min="3842" max="3843" width="20.42578125" style="3" customWidth="1"/>
    <col min="3844" max="3844" width="13.5703125" style="3" bestFit="1" customWidth="1"/>
    <col min="3845" max="4096" width="9.140625" style="3"/>
    <col min="4097" max="4097" width="17.85546875" style="3" customWidth="1"/>
    <col min="4098" max="4099" width="20.42578125" style="3" customWidth="1"/>
    <col min="4100" max="4100" width="13.5703125" style="3" bestFit="1" customWidth="1"/>
    <col min="4101" max="4352" width="9.140625" style="3"/>
    <col min="4353" max="4353" width="17.85546875" style="3" customWidth="1"/>
    <col min="4354" max="4355" width="20.42578125" style="3" customWidth="1"/>
    <col min="4356" max="4356" width="13.5703125" style="3" bestFit="1" customWidth="1"/>
    <col min="4357" max="4608" width="9.140625" style="3"/>
    <col min="4609" max="4609" width="17.85546875" style="3" customWidth="1"/>
    <col min="4610" max="4611" width="20.42578125" style="3" customWidth="1"/>
    <col min="4612" max="4612" width="13.5703125" style="3" bestFit="1" customWidth="1"/>
    <col min="4613" max="4864" width="9.140625" style="3"/>
    <col min="4865" max="4865" width="17.85546875" style="3" customWidth="1"/>
    <col min="4866" max="4867" width="20.42578125" style="3" customWidth="1"/>
    <col min="4868" max="4868" width="13.5703125" style="3" bestFit="1" customWidth="1"/>
    <col min="4869" max="5120" width="9.140625" style="3"/>
    <col min="5121" max="5121" width="17.85546875" style="3" customWidth="1"/>
    <col min="5122" max="5123" width="20.42578125" style="3" customWidth="1"/>
    <col min="5124" max="5124" width="13.5703125" style="3" bestFit="1" customWidth="1"/>
    <col min="5125" max="5376" width="9.140625" style="3"/>
    <col min="5377" max="5377" width="17.85546875" style="3" customWidth="1"/>
    <col min="5378" max="5379" width="20.42578125" style="3" customWidth="1"/>
    <col min="5380" max="5380" width="13.5703125" style="3" bestFit="1" customWidth="1"/>
    <col min="5381" max="5632" width="9.140625" style="3"/>
    <col min="5633" max="5633" width="17.85546875" style="3" customWidth="1"/>
    <col min="5634" max="5635" width="20.42578125" style="3" customWidth="1"/>
    <col min="5636" max="5636" width="13.5703125" style="3" bestFit="1" customWidth="1"/>
    <col min="5637" max="5888" width="9.140625" style="3"/>
    <col min="5889" max="5889" width="17.85546875" style="3" customWidth="1"/>
    <col min="5890" max="5891" width="20.42578125" style="3" customWidth="1"/>
    <col min="5892" max="5892" width="13.5703125" style="3" bestFit="1" customWidth="1"/>
    <col min="5893" max="6144" width="9.140625" style="3"/>
    <col min="6145" max="6145" width="17.85546875" style="3" customWidth="1"/>
    <col min="6146" max="6147" width="20.42578125" style="3" customWidth="1"/>
    <col min="6148" max="6148" width="13.5703125" style="3" bestFit="1" customWidth="1"/>
    <col min="6149" max="6400" width="9.140625" style="3"/>
    <col min="6401" max="6401" width="17.85546875" style="3" customWidth="1"/>
    <col min="6402" max="6403" width="20.42578125" style="3" customWidth="1"/>
    <col min="6404" max="6404" width="13.5703125" style="3" bestFit="1" customWidth="1"/>
    <col min="6405" max="6656" width="9.140625" style="3"/>
    <col min="6657" max="6657" width="17.85546875" style="3" customWidth="1"/>
    <col min="6658" max="6659" width="20.42578125" style="3" customWidth="1"/>
    <col min="6660" max="6660" width="13.5703125" style="3" bestFit="1" customWidth="1"/>
    <col min="6661" max="6912" width="9.140625" style="3"/>
    <col min="6913" max="6913" width="17.85546875" style="3" customWidth="1"/>
    <col min="6914" max="6915" width="20.42578125" style="3" customWidth="1"/>
    <col min="6916" max="6916" width="13.5703125" style="3" bestFit="1" customWidth="1"/>
    <col min="6917" max="7168" width="9.140625" style="3"/>
    <col min="7169" max="7169" width="17.85546875" style="3" customWidth="1"/>
    <col min="7170" max="7171" width="20.42578125" style="3" customWidth="1"/>
    <col min="7172" max="7172" width="13.5703125" style="3" bestFit="1" customWidth="1"/>
    <col min="7173" max="7424" width="9.140625" style="3"/>
    <col min="7425" max="7425" width="17.85546875" style="3" customWidth="1"/>
    <col min="7426" max="7427" width="20.42578125" style="3" customWidth="1"/>
    <col min="7428" max="7428" width="13.5703125" style="3" bestFit="1" customWidth="1"/>
    <col min="7429" max="7680" width="9.140625" style="3"/>
    <col min="7681" max="7681" width="17.85546875" style="3" customWidth="1"/>
    <col min="7682" max="7683" width="20.42578125" style="3" customWidth="1"/>
    <col min="7684" max="7684" width="13.5703125" style="3" bestFit="1" customWidth="1"/>
    <col min="7685" max="7936" width="9.140625" style="3"/>
    <col min="7937" max="7937" width="17.85546875" style="3" customWidth="1"/>
    <col min="7938" max="7939" width="20.42578125" style="3" customWidth="1"/>
    <col min="7940" max="7940" width="13.5703125" style="3" bestFit="1" customWidth="1"/>
    <col min="7941" max="8192" width="9.140625" style="3"/>
    <col min="8193" max="8193" width="17.85546875" style="3" customWidth="1"/>
    <col min="8194" max="8195" width="20.42578125" style="3" customWidth="1"/>
    <col min="8196" max="8196" width="13.5703125" style="3" bestFit="1" customWidth="1"/>
    <col min="8197" max="8448" width="9.140625" style="3"/>
    <col min="8449" max="8449" width="17.85546875" style="3" customWidth="1"/>
    <col min="8450" max="8451" width="20.42578125" style="3" customWidth="1"/>
    <col min="8452" max="8452" width="13.5703125" style="3" bestFit="1" customWidth="1"/>
    <col min="8453" max="8704" width="9.140625" style="3"/>
    <col min="8705" max="8705" width="17.85546875" style="3" customWidth="1"/>
    <col min="8706" max="8707" width="20.42578125" style="3" customWidth="1"/>
    <col min="8708" max="8708" width="13.5703125" style="3" bestFit="1" customWidth="1"/>
    <col min="8709" max="8960" width="9.140625" style="3"/>
    <col min="8961" max="8961" width="17.85546875" style="3" customWidth="1"/>
    <col min="8962" max="8963" width="20.42578125" style="3" customWidth="1"/>
    <col min="8964" max="8964" width="13.5703125" style="3" bestFit="1" customWidth="1"/>
    <col min="8965" max="9216" width="9.140625" style="3"/>
    <col min="9217" max="9217" width="17.85546875" style="3" customWidth="1"/>
    <col min="9218" max="9219" width="20.42578125" style="3" customWidth="1"/>
    <col min="9220" max="9220" width="13.5703125" style="3" bestFit="1" customWidth="1"/>
    <col min="9221" max="9472" width="9.140625" style="3"/>
    <col min="9473" max="9473" width="17.85546875" style="3" customWidth="1"/>
    <col min="9474" max="9475" width="20.42578125" style="3" customWidth="1"/>
    <col min="9476" max="9476" width="13.5703125" style="3" bestFit="1" customWidth="1"/>
    <col min="9477" max="9728" width="9.140625" style="3"/>
    <col min="9729" max="9729" width="17.85546875" style="3" customWidth="1"/>
    <col min="9730" max="9731" width="20.42578125" style="3" customWidth="1"/>
    <col min="9732" max="9732" width="13.5703125" style="3" bestFit="1" customWidth="1"/>
    <col min="9733" max="9984" width="9.140625" style="3"/>
    <col min="9985" max="9985" width="17.85546875" style="3" customWidth="1"/>
    <col min="9986" max="9987" width="20.42578125" style="3" customWidth="1"/>
    <col min="9988" max="9988" width="13.5703125" style="3" bestFit="1" customWidth="1"/>
    <col min="9989" max="10240" width="9.140625" style="3"/>
    <col min="10241" max="10241" width="17.85546875" style="3" customWidth="1"/>
    <col min="10242" max="10243" width="20.42578125" style="3" customWidth="1"/>
    <col min="10244" max="10244" width="13.5703125" style="3" bestFit="1" customWidth="1"/>
    <col min="10245" max="10496" width="9.140625" style="3"/>
    <col min="10497" max="10497" width="17.85546875" style="3" customWidth="1"/>
    <col min="10498" max="10499" width="20.42578125" style="3" customWidth="1"/>
    <col min="10500" max="10500" width="13.5703125" style="3" bestFit="1" customWidth="1"/>
    <col min="10501" max="10752" width="9.140625" style="3"/>
    <col min="10753" max="10753" width="17.85546875" style="3" customWidth="1"/>
    <col min="10754" max="10755" width="20.42578125" style="3" customWidth="1"/>
    <col min="10756" max="10756" width="13.5703125" style="3" bestFit="1" customWidth="1"/>
    <col min="10757" max="11008" width="9.140625" style="3"/>
    <col min="11009" max="11009" width="17.85546875" style="3" customWidth="1"/>
    <col min="11010" max="11011" width="20.42578125" style="3" customWidth="1"/>
    <col min="11012" max="11012" width="13.5703125" style="3" bestFit="1" customWidth="1"/>
    <col min="11013" max="11264" width="9.140625" style="3"/>
    <col min="11265" max="11265" width="17.85546875" style="3" customWidth="1"/>
    <col min="11266" max="11267" width="20.42578125" style="3" customWidth="1"/>
    <col min="11268" max="11268" width="13.5703125" style="3" bestFit="1" customWidth="1"/>
    <col min="11269" max="11520" width="9.140625" style="3"/>
    <col min="11521" max="11521" width="17.85546875" style="3" customWidth="1"/>
    <col min="11522" max="11523" width="20.42578125" style="3" customWidth="1"/>
    <col min="11524" max="11524" width="13.5703125" style="3" bestFit="1" customWidth="1"/>
    <col min="11525" max="11776" width="9.140625" style="3"/>
    <col min="11777" max="11777" width="17.85546875" style="3" customWidth="1"/>
    <col min="11778" max="11779" width="20.42578125" style="3" customWidth="1"/>
    <col min="11780" max="11780" width="13.5703125" style="3" bestFit="1" customWidth="1"/>
    <col min="11781" max="12032" width="9.140625" style="3"/>
    <col min="12033" max="12033" width="17.85546875" style="3" customWidth="1"/>
    <col min="12034" max="12035" width="20.42578125" style="3" customWidth="1"/>
    <col min="12036" max="12036" width="13.5703125" style="3" bestFit="1" customWidth="1"/>
    <col min="12037" max="12288" width="9.140625" style="3"/>
    <col min="12289" max="12289" width="17.85546875" style="3" customWidth="1"/>
    <col min="12290" max="12291" width="20.42578125" style="3" customWidth="1"/>
    <col min="12292" max="12292" width="13.5703125" style="3" bestFit="1" customWidth="1"/>
    <col min="12293" max="12544" width="9.140625" style="3"/>
    <col min="12545" max="12545" width="17.85546875" style="3" customWidth="1"/>
    <col min="12546" max="12547" width="20.42578125" style="3" customWidth="1"/>
    <col min="12548" max="12548" width="13.5703125" style="3" bestFit="1" customWidth="1"/>
    <col min="12549" max="12800" width="9.140625" style="3"/>
    <col min="12801" max="12801" width="17.85546875" style="3" customWidth="1"/>
    <col min="12802" max="12803" width="20.42578125" style="3" customWidth="1"/>
    <col min="12804" max="12804" width="13.5703125" style="3" bestFit="1" customWidth="1"/>
    <col min="12805" max="13056" width="9.140625" style="3"/>
    <col min="13057" max="13057" width="17.85546875" style="3" customWidth="1"/>
    <col min="13058" max="13059" width="20.42578125" style="3" customWidth="1"/>
    <col min="13060" max="13060" width="13.5703125" style="3" bestFit="1" customWidth="1"/>
    <col min="13061" max="13312" width="9.140625" style="3"/>
    <col min="13313" max="13313" width="17.85546875" style="3" customWidth="1"/>
    <col min="13314" max="13315" width="20.42578125" style="3" customWidth="1"/>
    <col min="13316" max="13316" width="13.5703125" style="3" bestFit="1" customWidth="1"/>
    <col min="13317" max="13568" width="9.140625" style="3"/>
    <col min="13569" max="13569" width="17.85546875" style="3" customWidth="1"/>
    <col min="13570" max="13571" width="20.42578125" style="3" customWidth="1"/>
    <col min="13572" max="13572" width="13.5703125" style="3" bestFit="1" customWidth="1"/>
    <col min="13573" max="13824" width="9.140625" style="3"/>
    <col min="13825" max="13825" width="17.85546875" style="3" customWidth="1"/>
    <col min="13826" max="13827" width="20.42578125" style="3" customWidth="1"/>
    <col min="13828" max="13828" width="13.5703125" style="3" bestFit="1" customWidth="1"/>
    <col min="13829" max="14080" width="9.140625" style="3"/>
    <col min="14081" max="14081" width="17.85546875" style="3" customWidth="1"/>
    <col min="14082" max="14083" width="20.42578125" style="3" customWidth="1"/>
    <col min="14084" max="14084" width="13.5703125" style="3" bestFit="1" customWidth="1"/>
    <col min="14085" max="14336" width="9.140625" style="3"/>
    <col min="14337" max="14337" width="17.85546875" style="3" customWidth="1"/>
    <col min="14338" max="14339" width="20.42578125" style="3" customWidth="1"/>
    <col min="14340" max="14340" width="13.5703125" style="3" bestFit="1" customWidth="1"/>
    <col min="14341" max="14592" width="9.140625" style="3"/>
    <col min="14593" max="14593" width="17.85546875" style="3" customWidth="1"/>
    <col min="14594" max="14595" width="20.42578125" style="3" customWidth="1"/>
    <col min="14596" max="14596" width="13.5703125" style="3" bestFit="1" customWidth="1"/>
    <col min="14597" max="14848" width="9.140625" style="3"/>
    <col min="14849" max="14849" width="17.85546875" style="3" customWidth="1"/>
    <col min="14850" max="14851" width="20.42578125" style="3" customWidth="1"/>
    <col min="14852" max="14852" width="13.5703125" style="3" bestFit="1" customWidth="1"/>
    <col min="14853" max="15104" width="9.140625" style="3"/>
    <col min="15105" max="15105" width="17.85546875" style="3" customWidth="1"/>
    <col min="15106" max="15107" width="20.42578125" style="3" customWidth="1"/>
    <col min="15108" max="15108" width="13.5703125" style="3" bestFit="1" customWidth="1"/>
    <col min="15109" max="15360" width="9.140625" style="3"/>
    <col min="15361" max="15361" width="17.85546875" style="3" customWidth="1"/>
    <col min="15362" max="15363" width="20.42578125" style="3" customWidth="1"/>
    <col min="15364" max="15364" width="13.5703125" style="3" bestFit="1" customWidth="1"/>
    <col min="15365" max="15616" width="9.140625" style="3"/>
    <col min="15617" max="15617" width="17.85546875" style="3" customWidth="1"/>
    <col min="15618" max="15619" width="20.42578125" style="3" customWidth="1"/>
    <col min="15620" max="15620" width="13.5703125" style="3" bestFit="1" customWidth="1"/>
    <col min="15621" max="15872" width="9.140625" style="3"/>
    <col min="15873" max="15873" width="17.85546875" style="3" customWidth="1"/>
    <col min="15874" max="15875" width="20.42578125" style="3" customWidth="1"/>
    <col min="15876" max="15876" width="13.5703125" style="3" bestFit="1" customWidth="1"/>
    <col min="15877" max="16128" width="9.140625" style="3"/>
    <col min="16129" max="16129" width="17.85546875" style="3" customWidth="1"/>
    <col min="16130" max="16131" width="20.42578125" style="3" customWidth="1"/>
    <col min="16132" max="16132" width="13.5703125" style="3" bestFit="1" customWidth="1"/>
    <col min="16133" max="16384" width="9.140625" style="3"/>
  </cols>
  <sheetData>
    <row r="1" spans="1:44" x14ac:dyDescent="0.25">
      <c r="A1" s="4" t="s">
        <v>392</v>
      </c>
      <c r="B1" s="168" t="s">
        <v>592</v>
      </c>
    </row>
    <row r="2" spans="1:44" x14ac:dyDescent="0.25">
      <c r="A2" s="4" t="s">
        <v>385</v>
      </c>
      <c r="B2" s="169">
        <v>50740</v>
      </c>
      <c r="C2" s="251"/>
    </row>
    <row r="3" spans="1:44" x14ac:dyDescent="0.25">
      <c r="A3" s="3" t="s">
        <v>386</v>
      </c>
      <c r="B3" s="170">
        <v>0.05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9"/>
      <c r="AJ3" s="259"/>
      <c r="AK3" s="259"/>
      <c r="AL3" s="259"/>
    </row>
    <row r="4" spans="1:44" x14ac:dyDescent="0.25">
      <c r="A4" s="179" t="s">
        <v>334</v>
      </c>
      <c r="B4" s="275" t="s">
        <v>593</v>
      </c>
      <c r="C4" s="262" t="s">
        <v>5</v>
      </c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</row>
    <row r="5" spans="1:44" x14ac:dyDescent="0.25">
      <c r="A5" s="267"/>
      <c r="B5" s="323"/>
      <c r="C5" s="223"/>
      <c r="D5" s="175"/>
    </row>
    <row r="6" spans="1:44" x14ac:dyDescent="0.25">
      <c r="A6" s="4" t="s">
        <v>461</v>
      </c>
      <c r="B6" s="322">
        <v>80000000</v>
      </c>
      <c r="C6" s="223">
        <f>SUM(B6)</f>
        <v>80000000</v>
      </c>
      <c r="D6" s="175"/>
    </row>
    <row r="7" spans="1:44" x14ac:dyDescent="0.25">
      <c r="A7" s="4"/>
      <c r="B7" s="322"/>
      <c r="C7" s="223"/>
      <c r="D7" s="175"/>
    </row>
    <row r="8" spans="1:44" ht="15" customHeight="1" x14ac:dyDescent="0.25">
      <c r="A8" s="4" t="s">
        <v>78</v>
      </c>
      <c r="B8" s="322"/>
      <c r="C8" s="223"/>
      <c r="D8" s="175"/>
    </row>
    <row r="9" spans="1:44" x14ac:dyDescent="0.25">
      <c r="A9" s="5"/>
      <c r="B9" s="322"/>
      <c r="C9" s="223"/>
      <c r="D9" s="175"/>
    </row>
    <row r="10" spans="1:44" x14ac:dyDescent="0.25">
      <c r="A10" s="309">
        <v>39173</v>
      </c>
      <c r="B10" s="322">
        <v>60000</v>
      </c>
      <c r="C10" s="223">
        <f t="shared" ref="C10:C80" si="0">SUM(B10)</f>
        <v>60000</v>
      </c>
      <c r="D10" s="269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</row>
    <row r="11" spans="1:44" x14ac:dyDescent="0.25">
      <c r="A11" s="309">
        <v>39203</v>
      </c>
      <c r="B11" s="322">
        <v>145000</v>
      </c>
      <c r="C11" s="223">
        <f t="shared" si="0"/>
        <v>145000</v>
      </c>
      <c r="D11" s="269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</row>
    <row r="12" spans="1:44" x14ac:dyDescent="0.25">
      <c r="A12" s="309">
        <v>39234</v>
      </c>
      <c r="B12" s="322">
        <v>215000</v>
      </c>
      <c r="C12" s="223">
        <f t="shared" si="0"/>
        <v>215000</v>
      </c>
      <c r="D12" s="269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</row>
    <row r="13" spans="1:44" x14ac:dyDescent="0.25">
      <c r="A13" s="309">
        <v>39295</v>
      </c>
      <c r="B13" s="322">
        <v>85000</v>
      </c>
      <c r="C13" s="223">
        <f t="shared" si="0"/>
        <v>85000</v>
      </c>
      <c r="D13" s="269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</row>
    <row r="14" spans="1:44" x14ac:dyDescent="0.25">
      <c r="A14" s="309">
        <v>39356</v>
      </c>
      <c r="B14" s="322">
        <v>255000</v>
      </c>
      <c r="C14" s="223">
        <f t="shared" si="0"/>
        <v>255000</v>
      </c>
      <c r="D14" s="269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</row>
    <row r="15" spans="1:44" x14ac:dyDescent="0.25">
      <c r="A15" s="309">
        <v>39387</v>
      </c>
      <c r="B15" s="322">
        <v>120000</v>
      </c>
      <c r="C15" s="223">
        <f t="shared" si="0"/>
        <v>120000</v>
      </c>
      <c r="D15" s="269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</row>
    <row r="16" spans="1:44" x14ac:dyDescent="0.25">
      <c r="A16" s="309">
        <v>39417</v>
      </c>
      <c r="B16" s="322">
        <v>810000</v>
      </c>
      <c r="C16" s="223">
        <f t="shared" si="0"/>
        <v>810000</v>
      </c>
      <c r="D16" s="269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</row>
    <row r="17" spans="1:4" x14ac:dyDescent="0.25">
      <c r="A17" s="5">
        <v>39448</v>
      </c>
      <c r="B17" s="322">
        <v>490000</v>
      </c>
      <c r="C17" s="223">
        <f t="shared" si="0"/>
        <v>490000</v>
      </c>
      <c r="D17" s="175"/>
    </row>
    <row r="18" spans="1:4" x14ac:dyDescent="0.25">
      <c r="A18" s="5">
        <v>39479</v>
      </c>
      <c r="B18" s="322">
        <v>65000</v>
      </c>
      <c r="C18" s="223">
        <f t="shared" si="0"/>
        <v>65000</v>
      </c>
      <c r="D18" s="175"/>
    </row>
    <row r="19" spans="1:4" x14ac:dyDescent="0.25">
      <c r="A19" s="5">
        <v>39508</v>
      </c>
      <c r="B19" s="322">
        <v>255000</v>
      </c>
      <c r="C19" s="223">
        <f t="shared" si="0"/>
        <v>255000</v>
      </c>
      <c r="D19" s="175"/>
    </row>
    <row r="20" spans="1:4" x14ac:dyDescent="0.25">
      <c r="A20" s="5">
        <v>39539</v>
      </c>
      <c r="B20" s="322">
        <v>215000</v>
      </c>
      <c r="C20" s="223">
        <f t="shared" si="0"/>
        <v>215000</v>
      </c>
      <c r="D20" s="175"/>
    </row>
    <row r="21" spans="1:4" x14ac:dyDescent="0.25">
      <c r="A21" s="5">
        <v>39569</v>
      </c>
      <c r="B21" s="322">
        <v>210000</v>
      </c>
      <c r="C21" s="223">
        <f t="shared" si="0"/>
        <v>210000</v>
      </c>
      <c r="D21" s="175"/>
    </row>
    <row r="22" spans="1:4" x14ac:dyDescent="0.25">
      <c r="A22" s="5">
        <v>39600</v>
      </c>
      <c r="B22" s="322">
        <f>1235000+75000</f>
        <v>1310000</v>
      </c>
      <c r="C22" s="223">
        <f t="shared" si="0"/>
        <v>1310000</v>
      </c>
      <c r="D22" s="175"/>
    </row>
    <row r="23" spans="1:4" x14ac:dyDescent="0.25">
      <c r="A23" s="5">
        <v>39630</v>
      </c>
      <c r="B23" s="322">
        <v>250000</v>
      </c>
      <c r="C23" s="223">
        <f t="shared" si="0"/>
        <v>250000</v>
      </c>
      <c r="D23" s="175"/>
    </row>
    <row r="24" spans="1:4" x14ac:dyDescent="0.25">
      <c r="A24" s="5">
        <v>39661</v>
      </c>
      <c r="B24" s="322">
        <v>400000</v>
      </c>
      <c r="C24" s="223">
        <f t="shared" si="0"/>
        <v>400000</v>
      </c>
      <c r="D24" s="175"/>
    </row>
    <row r="25" spans="1:4" x14ac:dyDescent="0.25">
      <c r="A25" s="5">
        <v>39692</v>
      </c>
      <c r="B25" s="322">
        <v>615000</v>
      </c>
      <c r="C25" s="223">
        <f t="shared" si="0"/>
        <v>615000</v>
      </c>
      <c r="D25" s="175"/>
    </row>
    <row r="26" spans="1:4" x14ac:dyDescent="0.25">
      <c r="A26" s="5">
        <v>39722</v>
      </c>
      <c r="B26" s="322">
        <v>135000</v>
      </c>
      <c r="C26" s="223">
        <f t="shared" si="0"/>
        <v>135000</v>
      </c>
      <c r="D26" s="175"/>
    </row>
    <row r="27" spans="1:4" x14ac:dyDescent="0.25">
      <c r="A27" s="5">
        <v>39753</v>
      </c>
      <c r="B27" s="322">
        <v>615000</v>
      </c>
      <c r="C27" s="223">
        <f t="shared" si="0"/>
        <v>615000</v>
      </c>
      <c r="D27" s="175"/>
    </row>
    <row r="28" spans="1:4" x14ac:dyDescent="0.25">
      <c r="A28" s="5">
        <v>39783</v>
      </c>
      <c r="B28" s="322">
        <v>1045000</v>
      </c>
      <c r="C28" s="223">
        <f t="shared" si="0"/>
        <v>1045000</v>
      </c>
      <c r="D28" s="175"/>
    </row>
    <row r="29" spans="1:4" x14ac:dyDescent="0.25">
      <c r="A29" s="5">
        <v>39814</v>
      </c>
      <c r="B29" s="322">
        <v>540000</v>
      </c>
      <c r="C29" s="223">
        <f t="shared" si="0"/>
        <v>540000</v>
      </c>
      <c r="D29" s="175"/>
    </row>
    <row r="30" spans="1:4" x14ac:dyDescent="0.25">
      <c r="A30" s="5">
        <v>39845</v>
      </c>
      <c r="B30" s="322">
        <v>300000</v>
      </c>
      <c r="C30" s="223">
        <f t="shared" si="0"/>
        <v>300000</v>
      </c>
      <c r="D30" s="175"/>
    </row>
    <row r="31" spans="1:4" x14ac:dyDescent="0.25">
      <c r="A31" s="5">
        <v>39873</v>
      </c>
      <c r="B31" s="322">
        <v>745000</v>
      </c>
      <c r="C31" s="223">
        <f t="shared" si="0"/>
        <v>745000</v>
      </c>
      <c r="D31" s="175"/>
    </row>
    <row r="32" spans="1:4" x14ac:dyDescent="0.25">
      <c r="A32" s="5">
        <v>39904</v>
      </c>
      <c r="B32" s="322">
        <v>850000</v>
      </c>
      <c r="C32" s="223">
        <f t="shared" si="0"/>
        <v>850000</v>
      </c>
      <c r="D32" s="175"/>
    </row>
    <row r="33" spans="1:4" x14ac:dyDescent="0.25">
      <c r="A33" s="5">
        <v>39934</v>
      </c>
      <c r="B33" s="322">
        <v>585000</v>
      </c>
      <c r="C33" s="223">
        <f t="shared" si="0"/>
        <v>585000</v>
      </c>
      <c r="D33" s="175"/>
    </row>
    <row r="34" spans="1:4" x14ac:dyDescent="0.25">
      <c r="A34" s="5">
        <v>39965</v>
      </c>
      <c r="B34" s="322">
        <v>1215000</v>
      </c>
      <c r="C34" s="223">
        <f t="shared" si="0"/>
        <v>1215000</v>
      </c>
      <c r="D34" s="175"/>
    </row>
    <row r="35" spans="1:4" x14ac:dyDescent="0.25">
      <c r="A35" s="5">
        <v>39995</v>
      </c>
      <c r="B35" s="322">
        <v>1065000</v>
      </c>
      <c r="C35" s="223">
        <f t="shared" si="0"/>
        <v>1065000</v>
      </c>
      <c r="D35" s="175"/>
    </row>
    <row r="36" spans="1:4" x14ac:dyDescent="0.25">
      <c r="A36" s="5">
        <v>40026</v>
      </c>
      <c r="B36" s="322">
        <v>1230000</v>
      </c>
      <c r="C36" s="223">
        <f t="shared" si="0"/>
        <v>1230000</v>
      </c>
      <c r="D36" s="175"/>
    </row>
    <row r="37" spans="1:4" x14ac:dyDescent="0.25">
      <c r="A37" s="5">
        <v>40057</v>
      </c>
      <c r="B37" s="322">
        <v>830000</v>
      </c>
      <c r="C37" s="223">
        <f t="shared" si="0"/>
        <v>830000</v>
      </c>
      <c r="D37" s="175"/>
    </row>
    <row r="38" spans="1:4" x14ac:dyDescent="0.25">
      <c r="A38" s="5">
        <v>40087</v>
      </c>
      <c r="B38" s="322">
        <v>930000</v>
      </c>
      <c r="C38" s="223">
        <f t="shared" si="0"/>
        <v>930000</v>
      </c>
      <c r="D38" s="175"/>
    </row>
    <row r="39" spans="1:4" x14ac:dyDescent="0.25">
      <c r="A39" s="5">
        <v>40118</v>
      </c>
      <c r="B39" s="322">
        <v>560000</v>
      </c>
      <c r="C39" s="223">
        <f t="shared" si="0"/>
        <v>560000</v>
      </c>
      <c r="D39" s="175"/>
    </row>
    <row r="40" spans="1:4" x14ac:dyDescent="0.25">
      <c r="A40" s="5">
        <v>40148</v>
      </c>
      <c r="B40" s="322">
        <v>1760000</v>
      </c>
      <c r="C40" s="223">
        <f t="shared" si="0"/>
        <v>1760000</v>
      </c>
      <c r="D40" s="175"/>
    </row>
    <row r="41" spans="1:4" x14ac:dyDescent="0.25">
      <c r="A41" s="5">
        <v>40179</v>
      </c>
      <c r="B41" s="322">
        <v>1705000</v>
      </c>
      <c r="C41" s="223">
        <f t="shared" si="0"/>
        <v>1705000</v>
      </c>
      <c r="D41" s="175"/>
    </row>
    <row r="42" spans="1:4" x14ac:dyDescent="0.25">
      <c r="A42" s="5">
        <v>40210</v>
      </c>
      <c r="B42" s="322">
        <v>990000</v>
      </c>
      <c r="C42" s="223">
        <f t="shared" si="0"/>
        <v>990000</v>
      </c>
      <c r="D42" s="175"/>
    </row>
    <row r="43" spans="1:4" x14ac:dyDescent="0.25">
      <c r="A43" s="5">
        <v>40238</v>
      </c>
      <c r="B43" s="322">
        <v>3920000</v>
      </c>
      <c r="C43" s="223">
        <f t="shared" si="0"/>
        <v>3920000</v>
      </c>
      <c r="D43" s="175"/>
    </row>
    <row r="44" spans="1:4" x14ac:dyDescent="0.25">
      <c r="A44" s="5">
        <v>40269</v>
      </c>
      <c r="B44" s="322">
        <v>350000</v>
      </c>
      <c r="C44" s="223">
        <f t="shared" si="0"/>
        <v>350000</v>
      </c>
      <c r="D44" s="175"/>
    </row>
    <row r="45" spans="1:4" x14ac:dyDescent="0.25">
      <c r="A45" s="5">
        <v>40299</v>
      </c>
      <c r="B45" s="322">
        <v>2155000</v>
      </c>
      <c r="C45" s="223">
        <f t="shared" si="0"/>
        <v>2155000</v>
      </c>
      <c r="D45" s="175"/>
    </row>
    <row r="46" spans="1:4" x14ac:dyDescent="0.25">
      <c r="A46" s="5">
        <v>40330</v>
      </c>
      <c r="B46" s="322">
        <v>1755000</v>
      </c>
      <c r="C46" s="223">
        <f t="shared" si="0"/>
        <v>1755000</v>
      </c>
      <c r="D46" s="175"/>
    </row>
    <row r="47" spans="1:4" x14ac:dyDescent="0.25">
      <c r="A47" s="5">
        <v>40360</v>
      </c>
      <c r="B47" s="322">
        <v>765000</v>
      </c>
      <c r="C47" s="223">
        <f t="shared" si="0"/>
        <v>765000</v>
      </c>
      <c r="D47" s="175"/>
    </row>
    <row r="48" spans="1:4" x14ac:dyDescent="0.25">
      <c r="A48" s="5">
        <v>40391</v>
      </c>
      <c r="B48" s="322">
        <v>875000</v>
      </c>
      <c r="C48" s="223">
        <f t="shared" si="0"/>
        <v>875000</v>
      </c>
      <c r="D48" s="175"/>
    </row>
    <row r="49" spans="1:4" x14ac:dyDescent="0.25">
      <c r="A49" s="5">
        <v>40422</v>
      </c>
      <c r="B49" s="322">
        <v>320000</v>
      </c>
      <c r="C49" s="223">
        <f t="shared" si="0"/>
        <v>320000</v>
      </c>
      <c r="D49" s="175"/>
    </row>
    <row r="50" spans="1:4" x14ac:dyDescent="0.25">
      <c r="A50" s="5">
        <v>40452</v>
      </c>
      <c r="B50" s="322">
        <v>455000</v>
      </c>
      <c r="C50" s="223">
        <f t="shared" si="0"/>
        <v>455000</v>
      </c>
      <c r="D50" s="175"/>
    </row>
    <row r="51" spans="1:4" x14ac:dyDescent="0.25">
      <c r="A51" s="5">
        <v>40483</v>
      </c>
      <c r="B51" s="322">
        <v>865000</v>
      </c>
      <c r="C51" s="223">
        <f t="shared" si="0"/>
        <v>865000</v>
      </c>
      <c r="D51" s="175"/>
    </row>
    <row r="52" spans="1:4" x14ac:dyDescent="0.25">
      <c r="A52" s="5">
        <v>40513</v>
      </c>
      <c r="B52" s="223">
        <v>1640000</v>
      </c>
      <c r="C52" s="223">
        <f t="shared" si="0"/>
        <v>1640000</v>
      </c>
      <c r="D52" s="175"/>
    </row>
    <row r="53" spans="1:4" x14ac:dyDescent="0.25">
      <c r="A53" s="5">
        <v>40544</v>
      </c>
      <c r="B53" s="223">
        <v>915000</v>
      </c>
      <c r="C53" s="223">
        <f t="shared" si="0"/>
        <v>915000</v>
      </c>
      <c r="D53" s="175"/>
    </row>
    <row r="54" spans="1:4" x14ac:dyDescent="0.25">
      <c r="A54" s="5">
        <v>40575</v>
      </c>
      <c r="B54" s="223">
        <v>1385000</v>
      </c>
      <c r="C54" s="223">
        <f t="shared" si="0"/>
        <v>1385000</v>
      </c>
      <c r="D54" s="175"/>
    </row>
    <row r="55" spans="1:4" x14ac:dyDescent="0.25">
      <c r="A55" s="5">
        <v>40603</v>
      </c>
      <c r="B55" s="223">
        <v>650000</v>
      </c>
      <c r="C55" s="223">
        <f t="shared" si="0"/>
        <v>650000</v>
      </c>
      <c r="D55" s="175"/>
    </row>
    <row r="56" spans="1:4" x14ac:dyDescent="0.25">
      <c r="A56" s="5">
        <v>40634</v>
      </c>
      <c r="B56" s="223">
        <v>490000</v>
      </c>
      <c r="C56" s="223">
        <f t="shared" si="0"/>
        <v>490000</v>
      </c>
      <c r="D56" s="175"/>
    </row>
    <row r="57" spans="1:4" x14ac:dyDescent="0.25">
      <c r="A57" s="5">
        <v>40664</v>
      </c>
      <c r="B57" s="223">
        <v>935000</v>
      </c>
      <c r="C57" s="223">
        <f t="shared" si="0"/>
        <v>935000</v>
      </c>
      <c r="D57" s="175"/>
    </row>
    <row r="58" spans="1:4" x14ac:dyDescent="0.25">
      <c r="A58" s="5">
        <v>40695</v>
      </c>
      <c r="B58" s="223">
        <v>460000</v>
      </c>
      <c r="C58" s="223">
        <f t="shared" si="0"/>
        <v>460000</v>
      </c>
      <c r="D58" s="175"/>
    </row>
    <row r="59" spans="1:4" x14ac:dyDescent="0.25">
      <c r="A59" s="5">
        <v>40756</v>
      </c>
      <c r="B59" s="223">
        <v>190000</v>
      </c>
      <c r="C59" s="223">
        <f t="shared" si="0"/>
        <v>190000</v>
      </c>
      <c r="D59" s="175"/>
    </row>
    <row r="60" spans="1:4" x14ac:dyDescent="0.25">
      <c r="A60" s="5">
        <v>40787</v>
      </c>
      <c r="B60" s="223">
        <v>715000</v>
      </c>
      <c r="C60" s="223">
        <f t="shared" si="0"/>
        <v>715000</v>
      </c>
      <c r="D60" s="175"/>
    </row>
    <row r="61" spans="1:4" x14ac:dyDescent="0.25">
      <c r="A61" s="5">
        <v>40817</v>
      </c>
      <c r="B61" s="223">
        <v>270000</v>
      </c>
      <c r="C61" s="223">
        <f t="shared" si="0"/>
        <v>270000</v>
      </c>
      <c r="D61" s="175"/>
    </row>
    <row r="62" spans="1:4" x14ac:dyDescent="0.25">
      <c r="A62" s="5">
        <v>40848</v>
      </c>
      <c r="B62" s="223">
        <v>785000</v>
      </c>
      <c r="C62" s="223">
        <f t="shared" si="0"/>
        <v>785000</v>
      </c>
      <c r="D62" s="175"/>
    </row>
    <row r="63" spans="1:4" x14ac:dyDescent="0.25">
      <c r="A63" s="5">
        <v>40878</v>
      </c>
      <c r="B63" s="223">
        <v>1370000</v>
      </c>
      <c r="C63" s="223">
        <f t="shared" si="0"/>
        <v>1370000</v>
      </c>
      <c r="D63" s="175"/>
    </row>
    <row r="64" spans="1:4" x14ac:dyDescent="0.25">
      <c r="A64" s="5">
        <v>40909</v>
      </c>
      <c r="B64" s="223">
        <v>625000</v>
      </c>
      <c r="C64" s="223">
        <f t="shared" si="0"/>
        <v>625000</v>
      </c>
      <c r="D64" s="175"/>
    </row>
    <row r="65" spans="1:4" x14ac:dyDescent="0.25">
      <c r="A65" s="5">
        <v>40940</v>
      </c>
      <c r="B65" s="223">
        <v>480000</v>
      </c>
      <c r="C65" s="223">
        <f t="shared" si="0"/>
        <v>480000</v>
      </c>
      <c r="D65" s="175"/>
    </row>
    <row r="66" spans="1:4" x14ac:dyDescent="0.25">
      <c r="A66" s="5">
        <v>40969</v>
      </c>
      <c r="B66" s="223">
        <v>545000</v>
      </c>
      <c r="C66" s="223">
        <f t="shared" si="0"/>
        <v>545000</v>
      </c>
      <c r="D66" s="175"/>
    </row>
    <row r="67" spans="1:4" x14ac:dyDescent="0.25">
      <c r="A67" s="5">
        <v>41000</v>
      </c>
      <c r="B67" s="223">
        <v>480000</v>
      </c>
      <c r="C67" s="223">
        <f t="shared" si="0"/>
        <v>480000</v>
      </c>
      <c r="D67" s="175"/>
    </row>
    <row r="68" spans="1:4" x14ac:dyDescent="0.25">
      <c r="A68" s="5">
        <v>41030</v>
      </c>
      <c r="B68" s="223">
        <v>105000</v>
      </c>
      <c r="C68" s="223">
        <f t="shared" si="0"/>
        <v>105000</v>
      </c>
      <c r="D68" s="175"/>
    </row>
    <row r="69" spans="1:4" x14ac:dyDescent="0.25">
      <c r="A69" s="5">
        <v>41061</v>
      </c>
      <c r="B69" s="223">
        <v>720000</v>
      </c>
      <c r="C69" s="223">
        <f t="shared" si="0"/>
        <v>720000</v>
      </c>
      <c r="D69" s="175"/>
    </row>
    <row r="70" spans="1:4" x14ac:dyDescent="0.25">
      <c r="A70" s="5">
        <v>41091</v>
      </c>
      <c r="B70" s="223">
        <v>515000</v>
      </c>
      <c r="C70" s="223">
        <f t="shared" si="0"/>
        <v>515000</v>
      </c>
      <c r="D70" s="175"/>
    </row>
    <row r="71" spans="1:4" x14ac:dyDescent="0.25">
      <c r="A71" s="5">
        <v>41122</v>
      </c>
      <c r="B71" s="223">
        <v>365000</v>
      </c>
      <c r="C71" s="223">
        <f t="shared" si="0"/>
        <v>365000</v>
      </c>
      <c r="D71" s="175"/>
    </row>
    <row r="72" spans="1:4" x14ac:dyDescent="0.25">
      <c r="A72" s="5">
        <v>41153</v>
      </c>
      <c r="B72" s="223">
        <v>985000</v>
      </c>
      <c r="C72" s="223">
        <f t="shared" si="0"/>
        <v>985000</v>
      </c>
      <c r="D72" s="175"/>
    </row>
    <row r="73" spans="1:4" x14ac:dyDescent="0.25">
      <c r="A73" s="5">
        <v>41183</v>
      </c>
      <c r="B73" s="223">
        <v>800000</v>
      </c>
      <c r="C73" s="223">
        <f t="shared" si="0"/>
        <v>800000</v>
      </c>
      <c r="D73" s="175"/>
    </row>
    <row r="74" spans="1:4" x14ac:dyDescent="0.25">
      <c r="A74" s="5">
        <v>41214</v>
      </c>
      <c r="B74" s="223">
        <v>470000</v>
      </c>
      <c r="C74" s="223">
        <f t="shared" si="0"/>
        <v>470000</v>
      </c>
      <c r="D74" s="175"/>
    </row>
    <row r="75" spans="1:4" x14ac:dyDescent="0.25">
      <c r="A75" s="5">
        <v>41244</v>
      </c>
      <c r="B75" s="223">
        <v>1520000</v>
      </c>
      <c r="C75" s="223">
        <f t="shared" si="0"/>
        <v>1520000</v>
      </c>
      <c r="D75" s="175"/>
    </row>
    <row r="76" spans="1:4" x14ac:dyDescent="0.25">
      <c r="A76" s="5">
        <v>41275</v>
      </c>
      <c r="B76" s="223">
        <v>910000</v>
      </c>
      <c r="C76" s="223">
        <f t="shared" si="0"/>
        <v>910000</v>
      </c>
      <c r="D76" s="175"/>
    </row>
    <row r="77" spans="1:4" x14ac:dyDescent="0.25">
      <c r="A77" s="5">
        <v>41306</v>
      </c>
      <c r="B77" s="223">
        <v>900000</v>
      </c>
      <c r="C77" s="223">
        <f t="shared" si="0"/>
        <v>900000</v>
      </c>
      <c r="D77" s="175"/>
    </row>
    <row r="78" spans="1:4" x14ac:dyDescent="0.25">
      <c r="A78" s="5">
        <v>41334</v>
      </c>
      <c r="B78" s="223">
        <v>195000</v>
      </c>
      <c r="C78" s="223">
        <f t="shared" si="0"/>
        <v>195000</v>
      </c>
      <c r="D78" s="175"/>
    </row>
    <row r="79" spans="1:4" x14ac:dyDescent="0.25">
      <c r="A79" s="5">
        <v>41365</v>
      </c>
      <c r="B79" s="223">
        <v>935000</v>
      </c>
      <c r="C79" s="223">
        <f t="shared" si="0"/>
        <v>935000</v>
      </c>
      <c r="D79" s="175"/>
    </row>
    <row r="80" spans="1:4" x14ac:dyDescent="0.25">
      <c r="A80" s="5">
        <v>41395</v>
      </c>
      <c r="B80" s="223">
        <v>725000</v>
      </c>
      <c r="C80" s="223">
        <f t="shared" si="0"/>
        <v>725000</v>
      </c>
      <c r="D80" s="175"/>
    </row>
    <row r="81" spans="1:4" x14ac:dyDescent="0.25">
      <c r="A81" s="5">
        <v>41426</v>
      </c>
      <c r="B81" s="223">
        <v>1625000</v>
      </c>
      <c r="C81" s="223">
        <f t="shared" ref="C81:C119" si="1">SUM(B81)</f>
        <v>1625000</v>
      </c>
      <c r="D81" s="175"/>
    </row>
    <row r="82" spans="1:4" x14ac:dyDescent="0.25">
      <c r="A82" s="5">
        <v>41456</v>
      </c>
      <c r="B82" s="223">
        <v>825000</v>
      </c>
      <c r="C82" s="223">
        <f t="shared" si="1"/>
        <v>825000</v>
      </c>
      <c r="D82" s="175"/>
    </row>
    <row r="83" spans="1:4" x14ac:dyDescent="0.25">
      <c r="A83" s="5">
        <v>41487</v>
      </c>
      <c r="B83" s="223">
        <v>440000</v>
      </c>
      <c r="C83" s="223">
        <f t="shared" si="1"/>
        <v>440000</v>
      </c>
      <c r="D83" s="175"/>
    </row>
    <row r="84" spans="1:4" x14ac:dyDescent="0.25">
      <c r="A84" s="5">
        <v>41518</v>
      </c>
      <c r="B84" s="223">
        <v>950000</v>
      </c>
      <c r="C84" s="223">
        <f t="shared" si="1"/>
        <v>950000</v>
      </c>
      <c r="D84" s="175"/>
    </row>
    <row r="85" spans="1:4" x14ac:dyDescent="0.25">
      <c r="A85" s="5">
        <v>41548</v>
      </c>
      <c r="B85" s="223">
        <v>795000</v>
      </c>
      <c r="C85" s="223">
        <f t="shared" si="1"/>
        <v>795000</v>
      </c>
      <c r="D85" s="175"/>
    </row>
    <row r="86" spans="1:4" x14ac:dyDescent="0.25">
      <c r="A86" s="5">
        <v>41579</v>
      </c>
      <c r="B86" s="223">
        <v>615000</v>
      </c>
      <c r="C86" s="223">
        <f t="shared" si="1"/>
        <v>615000</v>
      </c>
      <c r="D86" s="175"/>
    </row>
    <row r="87" spans="1:4" x14ac:dyDescent="0.25">
      <c r="A87" s="5">
        <v>41609</v>
      </c>
      <c r="B87" s="223">
        <v>990000</v>
      </c>
      <c r="C87" s="223">
        <f t="shared" si="1"/>
        <v>990000</v>
      </c>
      <c r="D87" s="175"/>
    </row>
    <row r="88" spans="1:4" x14ac:dyDescent="0.25">
      <c r="A88" s="5">
        <v>41640</v>
      </c>
      <c r="B88" s="223">
        <v>475000</v>
      </c>
      <c r="C88" s="223">
        <f t="shared" si="1"/>
        <v>475000</v>
      </c>
      <c r="D88" s="175"/>
    </row>
    <row r="89" spans="1:4" x14ac:dyDescent="0.25">
      <c r="A89" s="5">
        <v>41671</v>
      </c>
      <c r="B89" s="223">
        <v>475000</v>
      </c>
      <c r="C89" s="223">
        <f t="shared" si="1"/>
        <v>475000</v>
      </c>
      <c r="D89" s="175"/>
    </row>
    <row r="90" spans="1:4" x14ac:dyDescent="0.25">
      <c r="A90" s="5">
        <v>41730</v>
      </c>
      <c r="B90" s="223">
        <v>430000</v>
      </c>
      <c r="C90" s="223">
        <f t="shared" si="1"/>
        <v>430000</v>
      </c>
      <c r="D90" s="175"/>
    </row>
    <row r="91" spans="1:4" x14ac:dyDescent="0.25">
      <c r="A91" s="5">
        <v>41760</v>
      </c>
      <c r="B91" s="223">
        <v>545000</v>
      </c>
      <c r="C91" s="223">
        <f t="shared" si="1"/>
        <v>545000</v>
      </c>
      <c r="D91" s="175"/>
    </row>
    <row r="92" spans="1:4" x14ac:dyDescent="0.25">
      <c r="A92" s="5">
        <v>41791</v>
      </c>
      <c r="B92" s="223">
        <v>500000</v>
      </c>
      <c r="C92" s="223">
        <f t="shared" si="1"/>
        <v>500000</v>
      </c>
      <c r="D92" s="175"/>
    </row>
    <row r="93" spans="1:4" x14ac:dyDescent="0.25">
      <c r="A93" s="5">
        <v>41821</v>
      </c>
      <c r="B93" s="223">
        <v>320000</v>
      </c>
      <c r="C93" s="223">
        <f t="shared" si="1"/>
        <v>320000</v>
      </c>
      <c r="D93" s="175"/>
    </row>
    <row r="94" spans="1:4" x14ac:dyDescent="0.25">
      <c r="A94" s="5">
        <v>41852</v>
      </c>
      <c r="B94" s="223">
        <v>315000</v>
      </c>
      <c r="C94" s="223">
        <f t="shared" si="1"/>
        <v>315000</v>
      </c>
      <c r="D94" s="175"/>
    </row>
    <row r="95" spans="1:4" x14ac:dyDescent="0.25">
      <c r="A95" s="5">
        <v>41883</v>
      </c>
      <c r="B95" s="223">
        <v>265000</v>
      </c>
      <c r="C95" s="223">
        <f t="shared" si="1"/>
        <v>265000</v>
      </c>
      <c r="D95" s="175"/>
    </row>
    <row r="96" spans="1:4" x14ac:dyDescent="0.25">
      <c r="A96" s="5">
        <v>41913</v>
      </c>
      <c r="B96" s="223">
        <v>430000</v>
      </c>
      <c r="C96" s="223">
        <f t="shared" si="1"/>
        <v>430000</v>
      </c>
      <c r="D96" s="175"/>
    </row>
    <row r="97" spans="1:4" x14ac:dyDescent="0.25">
      <c r="A97" s="5">
        <v>41944</v>
      </c>
      <c r="B97" s="223">
        <v>200000</v>
      </c>
      <c r="C97" s="223">
        <f t="shared" si="1"/>
        <v>200000</v>
      </c>
      <c r="D97" s="175"/>
    </row>
    <row r="98" spans="1:4" x14ac:dyDescent="0.25">
      <c r="A98" s="5">
        <v>41974</v>
      </c>
      <c r="B98" s="223">
        <v>675000</v>
      </c>
      <c r="C98" s="223">
        <f t="shared" si="1"/>
        <v>675000</v>
      </c>
      <c r="D98" s="175"/>
    </row>
    <row r="99" spans="1:4" x14ac:dyDescent="0.25">
      <c r="A99" s="5">
        <v>42005</v>
      </c>
      <c r="B99" s="223">
        <v>715000</v>
      </c>
      <c r="C99" s="223">
        <f t="shared" si="1"/>
        <v>715000</v>
      </c>
      <c r="D99" s="175"/>
    </row>
    <row r="100" spans="1:4" x14ac:dyDescent="0.25">
      <c r="A100" s="5">
        <v>42036</v>
      </c>
      <c r="B100" s="223">
        <v>220000</v>
      </c>
      <c r="C100" s="223">
        <f t="shared" si="1"/>
        <v>220000</v>
      </c>
      <c r="D100" s="175"/>
    </row>
    <row r="101" spans="1:4" x14ac:dyDescent="0.25">
      <c r="A101" s="5">
        <v>42064</v>
      </c>
      <c r="B101" s="223">
        <v>365000</v>
      </c>
      <c r="C101" s="223">
        <f t="shared" si="1"/>
        <v>365000</v>
      </c>
      <c r="D101" s="175"/>
    </row>
    <row r="102" spans="1:4" x14ac:dyDescent="0.25">
      <c r="A102" s="5">
        <v>42095</v>
      </c>
      <c r="B102" s="223">
        <v>365000</v>
      </c>
      <c r="C102" s="223">
        <f t="shared" si="1"/>
        <v>365000</v>
      </c>
      <c r="D102" s="175"/>
    </row>
    <row r="103" spans="1:4" x14ac:dyDescent="0.25">
      <c r="A103" s="5">
        <v>42125</v>
      </c>
      <c r="B103" s="223">
        <v>105000</v>
      </c>
      <c r="C103" s="223">
        <f t="shared" si="1"/>
        <v>105000</v>
      </c>
      <c r="D103" s="175"/>
    </row>
    <row r="104" spans="1:4" x14ac:dyDescent="0.25">
      <c r="A104" s="5">
        <v>42156</v>
      </c>
      <c r="B104" s="223">
        <v>385000</v>
      </c>
      <c r="C104" s="223">
        <f t="shared" si="1"/>
        <v>385000</v>
      </c>
      <c r="D104" s="175"/>
    </row>
    <row r="105" spans="1:4" x14ac:dyDescent="0.25">
      <c r="A105" s="5">
        <v>42186</v>
      </c>
      <c r="B105" s="223">
        <v>100000</v>
      </c>
      <c r="C105" s="223">
        <f t="shared" si="1"/>
        <v>100000</v>
      </c>
      <c r="D105" s="175"/>
    </row>
    <row r="106" spans="1:4" x14ac:dyDescent="0.25">
      <c r="A106" s="5">
        <v>42217</v>
      </c>
      <c r="B106" s="223">
        <v>245000</v>
      </c>
      <c r="C106" s="223">
        <f t="shared" si="1"/>
        <v>245000</v>
      </c>
      <c r="D106" s="175"/>
    </row>
    <row r="107" spans="1:4" x14ac:dyDescent="0.25">
      <c r="A107" s="5">
        <v>42278</v>
      </c>
      <c r="B107" s="223">
        <v>380000</v>
      </c>
      <c r="C107" s="223">
        <f t="shared" si="1"/>
        <v>380000</v>
      </c>
      <c r="D107" s="175"/>
    </row>
    <row r="108" spans="1:4" x14ac:dyDescent="0.25">
      <c r="A108" s="5">
        <v>42309</v>
      </c>
      <c r="B108" s="223">
        <v>210000</v>
      </c>
      <c r="C108" s="223">
        <f t="shared" si="1"/>
        <v>210000</v>
      </c>
      <c r="D108" s="175"/>
    </row>
    <row r="109" spans="1:4" x14ac:dyDescent="0.25">
      <c r="A109" s="5">
        <v>42339</v>
      </c>
      <c r="B109" s="223">
        <v>330000</v>
      </c>
      <c r="C109" s="223">
        <f t="shared" si="1"/>
        <v>330000</v>
      </c>
      <c r="D109" s="175"/>
    </row>
    <row r="110" spans="1:4" x14ac:dyDescent="0.25">
      <c r="A110" s="5">
        <v>42370</v>
      </c>
      <c r="B110" s="223">
        <v>80000</v>
      </c>
      <c r="C110" s="223">
        <f t="shared" si="1"/>
        <v>80000</v>
      </c>
      <c r="D110" s="175"/>
    </row>
    <row r="111" spans="1:4" x14ac:dyDescent="0.25">
      <c r="A111" s="5">
        <v>42401</v>
      </c>
      <c r="B111" s="223">
        <v>140000</v>
      </c>
      <c r="C111" s="223">
        <f t="shared" si="1"/>
        <v>140000</v>
      </c>
      <c r="D111" s="175"/>
    </row>
    <row r="112" spans="1:4" x14ac:dyDescent="0.25">
      <c r="A112" s="5">
        <v>42430</v>
      </c>
      <c r="B112" s="223">
        <v>375000</v>
      </c>
      <c r="C112" s="223">
        <f t="shared" si="1"/>
        <v>375000</v>
      </c>
      <c r="D112" s="175"/>
    </row>
    <row r="113" spans="1:5" x14ac:dyDescent="0.25">
      <c r="A113" s="5">
        <v>42461</v>
      </c>
      <c r="B113" s="223">
        <v>65000</v>
      </c>
      <c r="C113" s="223">
        <f t="shared" si="1"/>
        <v>65000</v>
      </c>
      <c r="D113" s="175"/>
    </row>
    <row r="114" spans="1:5" x14ac:dyDescent="0.25">
      <c r="A114" s="5">
        <v>42491</v>
      </c>
      <c r="B114" s="223">
        <v>250000</v>
      </c>
      <c r="C114" s="223">
        <f t="shared" si="1"/>
        <v>250000</v>
      </c>
      <c r="D114" s="175"/>
    </row>
    <row r="115" spans="1:5" x14ac:dyDescent="0.25">
      <c r="A115" s="5">
        <v>42522</v>
      </c>
      <c r="B115" s="223">
        <v>345000</v>
      </c>
      <c r="C115" s="223">
        <f t="shared" si="1"/>
        <v>345000</v>
      </c>
      <c r="D115" s="175"/>
    </row>
    <row r="116" spans="1:5" x14ac:dyDescent="0.25">
      <c r="A116" s="5">
        <v>42552</v>
      </c>
      <c r="B116" s="223">
        <v>275000</v>
      </c>
      <c r="C116" s="223">
        <f t="shared" si="1"/>
        <v>275000</v>
      </c>
      <c r="D116" s="175"/>
    </row>
    <row r="117" spans="1:5" x14ac:dyDescent="0.25">
      <c r="A117" s="5">
        <v>42583</v>
      </c>
      <c r="B117" s="223">
        <v>165000</v>
      </c>
      <c r="C117" s="223">
        <f t="shared" si="1"/>
        <v>165000</v>
      </c>
      <c r="D117" s="175"/>
    </row>
    <row r="118" spans="1:5" x14ac:dyDescent="0.25">
      <c r="A118" s="5">
        <v>42614</v>
      </c>
      <c r="B118" s="223">
        <v>405000</v>
      </c>
      <c r="C118" s="223">
        <f t="shared" si="1"/>
        <v>405000</v>
      </c>
      <c r="D118" s="175"/>
    </row>
    <row r="119" spans="1:5" x14ac:dyDescent="0.25">
      <c r="A119" s="5">
        <v>42644</v>
      </c>
      <c r="B119" s="223">
        <v>185000</v>
      </c>
      <c r="C119" s="223">
        <f t="shared" si="1"/>
        <v>185000</v>
      </c>
      <c r="D119" s="175"/>
    </row>
    <row r="120" spans="1:5" x14ac:dyDescent="0.25">
      <c r="A120" s="5">
        <v>42675</v>
      </c>
      <c r="B120" s="223">
        <v>250000</v>
      </c>
      <c r="C120" s="223">
        <f>SUM(B120)</f>
        <v>250000</v>
      </c>
      <c r="D120" s="175"/>
    </row>
    <row r="121" spans="1:5" x14ac:dyDescent="0.25">
      <c r="A121" s="5">
        <v>42705</v>
      </c>
      <c r="B121" s="223">
        <v>315000</v>
      </c>
      <c r="C121" s="223">
        <f>SUM(B121)</f>
        <v>315000</v>
      </c>
      <c r="D121" s="175"/>
    </row>
    <row r="122" spans="1:5" x14ac:dyDescent="0.25">
      <c r="A122" s="5">
        <v>42705</v>
      </c>
      <c r="B122" s="223">
        <v>9720000</v>
      </c>
      <c r="C122" s="223">
        <f>SUM(B122)</f>
        <v>9720000</v>
      </c>
      <c r="D122" s="175"/>
    </row>
    <row r="123" spans="1:5" ht="6.75" customHeight="1" x14ac:dyDescent="0.25">
      <c r="A123" s="5"/>
      <c r="B123" s="223"/>
      <c r="C123" s="223"/>
      <c r="D123" s="175"/>
    </row>
    <row r="124" spans="1:5" x14ac:dyDescent="0.25">
      <c r="A124" s="267" t="s">
        <v>9</v>
      </c>
      <c r="B124" s="321">
        <f>SUM(B10:B123)</f>
        <v>80000000</v>
      </c>
      <c r="C124" s="321">
        <f>SUM(C10:C123)</f>
        <v>80000000</v>
      </c>
      <c r="D124" s="175"/>
    </row>
    <row r="125" spans="1:5" x14ac:dyDescent="0.25">
      <c r="A125" s="179"/>
      <c r="B125" s="327"/>
      <c r="C125" s="324"/>
      <c r="D125" s="175"/>
    </row>
    <row r="126" spans="1:5" x14ac:dyDescent="0.25">
      <c r="A126" s="4" t="s">
        <v>10</v>
      </c>
      <c r="B126" s="322">
        <f>B6-B124</f>
        <v>0</v>
      </c>
      <c r="C126" s="223">
        <f>C6-C124</f>
        <v>0</v>
      </c>
      <c r="D126" s="175"/>
      <c r="E126" s="173"/>
    </row>
    <row r="127" spans="1:5" x14ac:dyDescent="0.25">
      <c r="B127" s="175"/>
      <c r="C127" s="269"/>
      <c r="D127" s="175"/>
    </row>
    <row r="128" spans="1:5" x14ac:dyDescent="0.25">
      <c r="B128" s="175"/>
      <c r="C128" s="175"/>
      <c r="D128" s="175"/>
    </row>
  </sheetData>
  <phoneticPr fontId="9" type="noConversion"/>
  <pageMargins left="0.75" right="0.75" top="1" bottom="1" header="0.5" footer="0.5"/>
  <pageSetup scale="63" orientation="portrait" r:id="rId1"/>
  <headerFooter alignWithMargins="0">
    <oddHeader>&amp;C&amp;A</oddHeader>
    <oddFooter>&amp;C1/1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R102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3" width="20.42578125" style="3" customWidth="1"/>
    <col min="4" max="4" width="11" style="3" bestFit="1" customWidth="1"/>
    <col min="5" max="256" width="9.140625" style="3"/>
    <col min="257" max="257" width="17.85546875" style="3" customWidth="1"/>
    <col min="258" max="259" width="20.42578125" style="3" customWidth="1"/>
    <col min="260" max="260" width="11" style="3" bestFit="1" customWidth="1"/>
    <col min="261" max="512" width="9.140625" style="3"/>
    <col min="513" max="513" width="17.85546875" style="3" customWidth="1"/>
    <col min="514" max="515" width="20.42578125" style="3" customWidth="1"/>
    <col min="516" max="516" width="11" style="3" bestFit="1" customWidth="1"/>
    <col min="517" max="768" width="9.140625" style="3"/>
    <col min="769" max="769" width="17.85546875" style="3" customWidth="1"/>
    <col min="770" max="771" width="20.42578125" style="3" customWidth="1"/>
    <col min="772" max="772" width="11" style="3" bestFit="1" customWidth="1"/>
    <col min="773" max="1024" width="9.140625" style="3"/>
    <col min="1025" max="1025" width="17.85546875" style="3" customWidth="1"/>
    <col min="1026" max="1027" width="20.42578125" style="3" customWidth="1"/>
    <col min="1028" max="1028" width="11" style="3" bestFit="1" customWidth="1"/>
    <col min="1029" max="1280" width="9.140625" style="3"/>
    <col min="1281" max="1281" width="17.85546875" style="3" customWidth="1"/>
    <col min="1282" max="1283" width="20.42578125" style="3" customWidth="1"/>
    <col min="1284" max="1284" width="11" style="3" bestFit="1" customWidth="1"/>
    <col min="1285" max="1536" width="9.140625" style="3"/>
    <col min="1537" max="1537" width="17.85546875" style="3" customWidth="1"/>
    <col min="1538" max="1539" width="20.42578125" style="3" customWidth="1"/>
    <col min="1540" max="1540" width="11" style="3" bestFit="1" customWidth="1"/>
    <col min="1541" max="1792" width="9.140625" style="3"/>
    <col min="1793" max="1793" width="17.85546875" style="3" customWidth="1"/>
    <col min="1794" max="1795" width="20.42578125" style="3" customWidth="1"/>
    <col min="1796" max="1796" width="11" style="3" bestFit="1" customWidth="1"/>
    <col min="1797" max="2048" width="9.140625" style="3"/>
    <col min="2049" max="2049" width="17.85546875" style="3" customWidth="1"/>
    <col min="2050" max="2051" width="20.42578125" style="3" customWidth="1"/>
    <col min="2052" max="2052" width="11" style="3" bestFit="1" customWidth="1"/>
    <col min="2053" max="2304" width="9.140625" style="3"/>
    <col min="2305" max="2305" width="17.85546875" style="3" customWidth="1"/>
    <col min="2306" max="2307" width="20.42578125" style="3" customWidth="1"/>
    <col min="2308" max="2308" width="11" style="3" bestFit="1" customWidth="1"/>
    <col min="2309" max="2560" width="9.140625" style="3"/>
    <col min="2561" max="2561" width="17.85546875" style="3" customWidth="1"/>
    <col min="2562" max="2563" width="20.42578125" style="3" customWidth="1"/>
    <col min="2564" max="2564" width="11" style="3" bestFit="1" customWidth="1"/>
    <col min="2565" max="2816" width="9.140625" style="3"/>
    <col min="2817" max="2817" width="17.85546875" style="3" customWidth="1"/>
    <col min="2818" max="2819" width="20.42578125" style="3" customWidth="1"/>
    <col min="2820" max="2820" width="11" style="3" bestFit="1" customWidth="1"/>
    <col min="2821" max="3072" width="9.140625" style="3"/>
    <col min="3073" max="3073" width="17.85546875" style="3" customWidth="1"/>
    <col min="3074" max="3075" width="20.42578125" style="3" customWidth="1"/>
    <col min="3076" max="3076" width="11" style="3" bestFit="1" customWidth="1"/>
    <col min="3077" max="3328" width="9.140625" style="3"/>
    <col min="3329" max="3329" width="17.85546875" style="3" customWidth="1"/>
    <col min="3330" max="3331" width="20.42578125" style="3" customWidth="1"/>
    <col min="3332" max="3332" width="11" style="3" bestFit="1" customWidth="1"/>
    <col min="3333" max="3584" width="9.140625" style="3"/>
    <col min="3585" max="3585" width="17.85546875" style="3" customWidth="1"/>
    <col min="3586" max="3587" width="20.42578125" style="3" customWidth="1"/>
    <col min="3588" max="3588" width="11" style="3" bestFit="1" customWidth="1"/>
    <col min="3589" max="3840" width="9.140625" style="3"/>
    <col min="3841" max="3841" width="17.85546875" style="3" customWidth="1"/>
    <col min="3842" max="3843" width="20.42578125" style="3" customWidth="1"/>
    <col min="3844" max="3844" width="11" style="3" bestFit="1" customWidth="1"/>
    <col min="3845" max="4096" width="9.140625" style="3"/>
    <col min="4097" max="4097" width="17.85546875" style="3" customWidth="1"/>
    <col min="4098" max="4099" width="20.42578125" style="3" customWidth="1"/>
    <col min="4100" max="4100" width="11" style="3" bestFit="1" customWidth="1"/>
    <col min="4101" max="4352" width="9.140625" style="3"/>
    <col min="4353" max="4353" width="17.85546875" style="3" customWidth="1"/>
    <col min="4354" max="4355" width="20.42578125" style="3" customWidth="1"/>
    <col min="4356" max="4356" width="11" style="3" bestFit="1" customWidth="1"/>
    <col min="4357" max="4608" width="9.140625" style="3"/>
    <col min="4609" max="4609" width="17.85546875" style="3" customWidth="1"/>
    <col min="4610" max="4611" width="20.42578125" style="3" customWidth="1"/>
    <col min="4612" max="4612" width="11" style="3" bestFit="1" customWidth="1"/>
    <col min="4613" max="4864" width="9.140625" style="3"/>
    <col min="4865" max="4865" width="17.85546875" style="3" customWidth="1"/>
    <col min="4866" max="4867" width="20.42578125" style="3" customWidth="1"/>
    <col min="4868" max="4868" width="11" style="3" bestFit="1" customWidth="1"/>
    <col min="4869" max="5120" width="9.140625" style="3"/>
    <col min="5121" max="5121" width="17.85546875" style="3" customWidth="1"/>
    <col min="5122" max="5123" width="20.42578125" style="3" customWidth="1"/>
    <col min="5124" max="5124" width="11" style="3" bestFit="1" customWidth="1"/>
    <col min="5125" max="5376" width="9.140625" style="3"/>
    <col min="5377" max="5377" width="17.85546875" style="3" customWidth="1"/>
    <col min="5378" max="5379" width="20.42578125" style="3" customWidth="1"/>
    <col min="5380" max="5380" width="11" style="3" bestFit="1" customWidth="1"/>
    <col min="5381" max="5632" width="9.140625" style="3"/>
    <col min="5633" max="5633" width="17.85546875" style="3" customWidth="1"/>
    <col min="5634" max="5635" width="20.42578125" style="3" customWidth="1"/>
    <col min="5636" max="5636" width="11" style="3" bestFit="1" customWidth="1"/>
    <col min="5637" max="5888" width="9.140625" style="3"/>
    <col min="5889" max="5889" width="17.85546875" style="3" customWidth="1"/>
    <col min="5890" max="5891" width="20.42578125" style="3" customWidth="1"/>
    <col min="5892" max="5892" width="11" style="3" bestFit="1" customWidth="1"/>
    <col min="5893" max="6144" width="9.140625" style="3"/>
    <col min="6145" max="6145" width="17.85546875" style="3" customWidth="1"/>
    <col min="6146" max="6147" width="20.42578125" style="3" customWidth="1"/>
    <col min="6148" max="6148" width="11" style="3" bestFit="1" customWidth="1"/>
    <col min="6149" max="6400" width="9.140625" style="3"/>
    <col min="6401" max="6401" width="17.85546875" style="3" customWidth="1"/>
    <col min="6402" max="6403" width="20.42578125" style="3" customWidth="1"/>
    <col min="6404" max="6404" width="11" style="3" bestFit="1" customWidth="1"/>
    <col min="6405" max="6656" width="9.140625" style="3"/>
    <col min="6657" max="6657" width="17.85546875" style="3" customWidth="1"/>
    <col min="6658" max="6659" width="20.42578125" style="3" customWidth="1"/>
    <col min="6660" max="6660" width="11" style="3" bestFit="1" customWidth="1"/>
    <col min="6661" max="6912" width="9.140625" style="3"/>
    <col min="6913" max="6913" width="17.85546875" style="3" customWidth="1"/>
    <col min="6914" max="6915" width="20.42578125" style="3" customWidth="1"/>
    <col min="6916" max="6916" width="11" style="3" bestFit="1" customWidth="1"/>
    <col min="6917" max="7168" width="9.140625" style="3"/>
    <col min="7169" max="7169" width="17.85546875" style="3" customWidth="1"/>
    <col min="7170" max="7171" width="20.42578125" style="3" customWidth="1"/>
    <col min="7172" max="7172" width="11" style="3" bestFit="1" customWidth="1"/>
    <col min="7173" max="7424" width="9.140625" style="3"/>
    <col min="7425" max="7425" width="17.85546875" style="3" customWidth="1"/>
    <col min="7426" max="7427" width="20.42578125" style="3" customWidth="1"/>
    <col min="7428" max="7428" width="11" style="3" bestFit="1" customWidth="1"/>
    <col min="7429" max="7680" width="9.140625" style="3"/>
    <col min="7681" max="7681" width="17.85546875" style="3" customWidth="1"/>
    <col min="7682" max="7683" width="20.42578125" style="3" customWidth="1"/>
    <col min="7684" max="7684" width="11" style="3" bestFit="1" customWidth="1"/>
    <col min="7685" max="7936" width="9.140625" style="3"/>
    <col min="7937" max="7937" width="17.85546875" style="3" customWidth="1"/>
    <col min="7938" max="7939" width="20.42578125" style="3" customWidth="1"/>
    <col min="7940" max="7940" width="11" style="3" bestFit="1" customWidth="1"/>
    <col min="7941" max="8192" width="9.140625" style="3"/>
    <col min="8193" max="8193" width="17.85546875" style="3" customWidth="1"/>
    <col min="8194" max="8195" width="20.42578125" style="3" customWidth="1"/>
    <col min="8196" max="8196" width="11" style="3" bestFit="1" customWidth="1"/>
    <col min="8197" max="8448" width="9.140625" style="3"/>
    <col min="8449" max="8449" width="17.85546875" style="3" customWidth="1"/>
    <col min="8450" max="8451" width="20.42578125" style="3" customWidth="1"/>
    <col min="8452" max="8452" width="11" style="3" bestFit="1" customWidth="1"/>
    <col min="8453" max="8704" width="9.140625" style="3"/>
    <col min="8705" max="8705" width="17.85546875" style="3" customWidth="1"/>
    <col min="8706" max="8707" width="20.42578125" style="3" customWidth="1"/>
    <col min="8708" max="8708" width="11" style="3" bestFit="1" customWidth="1"/>
    <col min="8709" max="8960" width="9.140625" style="3"/>
    <col min="8961" max="8961" width="17.85546875" style="3" customWidth="1"/>
    <col min="8962" max="8963" width="20.42578125" style="3" customWidth="1"/>
    <col min="8964" max="8964" width="11" style="3" bestFit="1" customWidth="1"/>
    <col min="8965" max="9216" width="9.140625" style="3"/>
    <col min="9217" max="9217" width="17.85546875" style="3" customWidth="1"/>
    <col min="9218" max="9219" width="20.42578125" style="3" customWidth="1"/>
    <col min="9220" max="9220" width="11" style="3" bestFit="1" customWidth="1"/>
    <col min="9221" max="9472" width="9.140625" style="3"/>
    <col min="9473" max="9473" width="17.85546875" style="3" customWidth="1"/>
    <col min="9474" max="9475" width="20.42578125" style="3" customWidth="1"/>
    <col min="9476" max="9476" width="11" style="3" bestFit="1" customWidth="1"/>
    <col min="9477" max="9728" width="9.140625" style="3"/>
    <col min="9729" max="9729" width="17.85546875" style="3" customWidth="1"/>
    <col min="9730" max="9731" width="20.42578125" style="3" customWidth="1"/>
    <col min="9732" max="9732" width="11" style="3" bestFit="1" customWidth="1"/>
    <col min="9733" max="9984" width="9.140625" style="3"/>
    <col min="9985" max="9985" width="17.85546875" style="3" customWidth="1"/>
    <col min="9986" max="9987" width="20.42578125" style="3" customWidth="1"/>
    <col min="9988" max="9988" width="11" style="3" bestFit="1" customWidth="1"/>
    <col min="9989" max="10240" width="9.140625" style="3"/>
    <col min="10241" max="10241" width="17.85546875" style="3" customWidth="1"/>
    <col min="10242" max="10243" width="20.42578125" style="3" customWidth="1"/>
    <col min="10244" max="10244" width="11" style="3" bestFit="1" customWidth="1"/>
    <col min="10245" max="10496" width="9.140625" style="3"/>
    <col min="10497" max="10497" width="17.85546875" style="3" customWidth="1"/>
    <col min="10498" max="10499" width="20.42578125" style="3" customWidth="1"/>
    <col min="10500" max="10500" width="11" style="3" bestFit="1" customWidth="1"/>
    <col min="10501" max="10752" width="9.140625" style="3"/>
    <col min="10753" max="10753" width="17.85546875" style="3" customWidth="1"/>
    <col min="10754" max="10755" width="20.42578125" style="3" customWidth="1"/>
    <col min="10756" max="10756" width="11" style="3" bestFit="1" customWidth="1"/>
    <col min="10757" max="11008" width="9.140625" style="3"/>
    <col min="11009" max="11009" width="17.85546875" style="3" customWidth="1"/>
    <col min="11010" max="11011" width="20.42578125" style="3" customWidth="1"/>
    <col min="11012" max="11012" width="11" style="3" bestFit="1" customWidth="1"/>
    <col min="11013" max="11264" width="9.140625" style="3"/>
    <col min="11265" max="11265" width="17.85546875" style="3" customWidth="1"/>
    <col min="11266" max="11267" width="20.42578125" style="3" customWidth="1"/>
    <col min="11268" max="11268" width="11" style="3" bestFit="1" customWidth="1"/>
    <col min="11269" max="11520" width="9.140625" style="3"/>
    <col min="11521" max="11521" width="17.85546875" style="3" customWidth="1"/>
    <col min="11522" max="11523" width="20.42578125" style="3" customWidth="1"/>
    <col min="11524" max="11524" width="11" style="3" bestFit="1" customWidth="1"/>
    <col min="11525" max="11776" width="9.140625" style="3"/>
    <col min="11777" max="11777" width="17.85546875" style="3" customWidth="1"/>
    <col min="11778" max="11779" width="20.42578125" style="3" customWidth="1"/>
    <col min="11780" max="11780" width="11" style="3" bestFit="1" customWidth="1"/>
    <col min="11781" max="12032" width="9.140625" style="3"/>
    <col min="12033" max="12033" width="17.85546875" style="3" customWidth="1"/>
    <col min="12034" max="12035" width="20.42578125" style="3" customWidth="1"/>
    <col min="12036" max="12036" width="11" style="3" bestFit="1" customWidth="1"/>
    <col min="12037" max="12288" width="9.140625" style="3"/>
    <col min="12289" max="12289" width="17.85546875" style="3" customWidth="1"/>
    <col min="12290" max="12291" width="20.42578125" style="3" customWidth="1"/>
    <col min="12292" max="12292" width="11" style="3" bestFit="1" customWidth="1"/>
    <col min="12293" max="12544" width="9.140625" style="3"/>
    <col min="12545" max="12545" width="17.85546875" style="3" customWidth="1"/>
    <col min="12546" max="12547" width="20.42578125" style="3" customWidth="1"/>
    <col min="12548" max="12548" width="11" style="3" bestFit="1" customWidth="1"/>
    <col min="12549" max="12800" width="9.140625" style="3"/>
    <col min="12801" max="12801" width="17.85546875" style="3" customWidth="1"/>
    <col min="12802" max="12803" width="20.42578125" style="3" customWidth="1"/>
    <col min="12804" max="12804" width="11" style="3" bestFit="1" customWidth="1"/>
    <col min="12805" max="13056" width="9.140625" style="3"/>
    <col min="13057" max="13057" width="17.85546875" style="3" customWidth="1"/>
    <col min="13058" max="13059" width="20.42578125" style="3" customWidth="1"/>
    <col min="13060" max="13060" width="11" style="3" bestFit="1" customWidth="1"/>
    <col min="13061" max="13312" width="9.140625" style="3"/>
    <col min="13313" max="13313" width="17.85546875" style="3" customWidth="1"/>
    <col min="13314" max="13315" width="20.42578125" style="3" customWidth="1"/>
    <col min="13316" max="13316" width="11" style="3" bestFit="1" customWidth="1"/>
    <col min="13317" max="13568" width="9.140625" style="3"/>
    <col min="13569" max="13569" width="17.85546875" style="3" customWidth="1"/>
    <col min="13570" max="13571" width="20.42578125" style="3" customWidth="1"/>
    <col min="13572" max="13572" width="11" style="3" bestFit="1" customWidth="1"/>
    <col min="13573" max="13824" width="9.140625" style="3"/>
    <col min="13825" max="13825" width="17.85546875" style="3" customWidth="1"/>
    <col min="13826" max="13827" width="20.42578125" style="3" customWidth="1"/>
    <col min="13828" max="13828" width="11" style="3" bestFit="1" customWidth="1"/>
    <col min="13829" max="14080" width="9.140625" style="3"/>
    <col min="14081" max="14081" width="17.85546875" style="3" customWidth="1"/>
    <col min="14082" max="14083" width="20.42578125" style="3" customWidth="1"/>
    <col min="14084" max="14084" width="11" style="3" bestFit="1" customWidth="1"/>
    <col min="14085" max="14336" width="9.140625" style="3"/>
    <col min="14337" max="14337" width="17.85546875" style="3" customWidth="1"/>
    <col min="14338" max="14339" width="20.42578125" style="3" customWidth="1"/>
    <col min="14340" max="14340" width="11" style="3" bestFit="1" customWidth="1"/>
    <col min="14341" max="14592" width="9.140625" style="3"/>
    <col min="14593" max="14593" width="17.85546875" style="3" customWidth="1"/>
    <col min="14594" max="14595" width="20.42578125" style="3" customWidth="1"/>
    <col min="14596" max="14596" width="11" style="3" bestFit="1" customWidth="1"/>
    <col min="14597" max="14848" width="9.140625" style="3"/>
    <col min="14849" max="14849" width="17.85546875" style="3" customWidth="1"/>
    <col min="14850" max="14851" width="20.42578125" style="3" customWidth="1"/>
    <col min="14852" max="14852" width="11" style="3" bestFit="1" customWidth="1"/>
    <col min="14853" max="15104" width="9.140625" style="3"/>
    <col min="15105" max="15105" width="17.85546875" style="3" customWidth="1"/>
    <col min="15106" max="15107" width="20.42578125" style="3" customWidth="1"/>
    <col min="15108" max="15108" width="11" style="3" bestFit="1" customWidth="1"/>
    <col min="15109" max="15360" width="9.140625" style="3"/>
    <col min="15361" max="15361" width="17.85546875" style="3" customWidth="1"/>
    <col min="15362" max="15363" width="20.42578125" style="3" customWidth="1"/>
    <col min="15364" max="15364" width="11" style="3" bestFit="1" customWidth="1"/>
    <col min="15365" max="15616" width="9.140625" style="3"/>
    <col min="15617" max="15617" width="17.85546875" style="3" customWidth="1"/>
    <col min="15618" max="15619" width="20.42578125" style="3" customWidth="1"/>
    <col min="15620" max="15620" width="11" style="3" bestFit="1" customWidth="1"/>
    <col min="15621" max="15872" width="9.140625" style="3"/>
    <col min="15873" max="15873" width="17.85546875" style="3" customWidth="1"/>
    <col min="15874" max="15875" width="20.42578125" style="3" customWidth="1"/>
    <col min="15876" max="15876" width="11" style="3" bestFit="1" customWidth="1"/>
    <col min="15877" max="16128" width="9.140625" style="3"/>
    <col min="16129" max="16129" width="17.85546875" style="3" customWidth="1"/>
    <col min="16130" max="16131" width="20.42578125" style="3" customWidth="1"/>
    <col min="16132" max="16132" width="11" style="3" bestFit="1" customWidth="1"/>
    <col min="16133" max="16384" width="9.140625" style="3"/>
  </cols>
  <sheetData>
    <row r="1" spans="1:44" x14ac:dyDescent="0.25">
      <c r="A1" s="4" t="s">
        <v>392</v>
      </c>
      <c r="B1" s="168" t="s">
        <v>595</v>
      </c>
    </row>
    <row r="2" spans="1:44" x14ac:dyDescent="0.25">
      <c r="A2" s="4" t="s">
        <v>385</v>
      </c>
      <c r="B2" s="169">
        <v>50922</v>
      </c>
      <c r="C2" s="251"/>
    </row>
    <row r="3" spans="1:44" x14ac:dyDescent="0.25">
      <c r="A3" s="3" t="s">
        <v>386</v>
      </c>
      <c r="B3" s="170">
        <v>4.4999999999999998E-2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9"/>
      <c r="AJ3" s="259"/>
      <c r="AK3" s="259"/>
      <c r="AL3" s="259"/>
    </row>
    <row r="4" spans="1:44" x14ac:dyDescent="0.25">
      <c r="A4" s="179" t="s">
        <v>334</v>
      </c>
      <c r="B4" s="275" t="s">
        <v>594</v>
      </c>
      <c r="C4" s="262" t="s">
        <v>5</v>
      </c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</row>
    <row r="5" spans="1:44" x14ac:dyDescent="0.25">
      <c r="A5" s="267"/>
      <c r="B5" s="323"/>
      <c r="C5" s="223"/>
      <c r="D5" s="175"/>
    </row>
    <row r="6" spans="1:44" x14ac:dyDescent="0.25">
      <c r="A6" s="4" t="s">
        <v>461</v>
      </c>
      <c r="B6" s="322">
        <v>20000000</v>
      </c>
      <c r="C6" s="223">
        <f>SUM(B6:B6)</f>
        <v>20000000</v>
      </c>
      <c r="D6" s="175"/>
    </row>
    <row r="7" spans="1:44" x14ac:dyDescent="0.25">
      <c r="A7" s="4"/>
      <c r="B7" s="322"/>
      <c r="C7" s="223"/>
      <c r="D7" s="175"/>
    </row>
    <row r="8" spans="1:44" ht="15" customHeight="1" x14ac:dyDescent="0.25">
      <c r="A8" s="4" t="s">
        <v>78</v>
      </c>
      <c r="B8" s="322"/>
      <c r="C8" s="223"/>
      <c r="D8" s="175"/>
    </row>
    <row r="9" spans="1:44" x14ac:dyDescent="0.25">
      <c r="A9" s="5"/>
      <c r="B9" s="322"/>
      <c r="C9" s="223"/>
      <c r="D9" s="175"/>
    </row>
    <row r="10" spans="1:44" x14ac:dyDescent="0.25">
      <c r="A10" s="309">
        <v>39203</v>
      </c>
      <c r="B10" s="322">
        <v>205000</v>
      </c>
      <c r="C10" s="223">
        <f t="shared" ref="C10:C73" si="0">B10</f>
        <v>205000</v>
      </c>
      <c r="D10" s="269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</row>
    <row r="11" spans="1:44" x14ac:dyDescent="0.25">
      <c r="A11" s="309">
        <v>39356</v>
      </c>
      <c r="B11" s="322">
        <v>180000</v>
      </c>
      <c r="C11" s="223">
        <f t="shared" si="0"/>
        <v>180000</v>
      </c>
      <c r="D11" s="269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</row>
    <row r="12" spans="1:44" x14ac:dyDescent="0.25">
      <c r="A12" s="309">
        <v>39387</v>
      </c>
      <c r="B12" s="322">
        <v>295000</v>
      </c>
      <c r="C12" s="223">
        <f t="shared" si="0"/>
        <v>295000</v>
      </c>
      <c r="D12" s="269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</row>
    <row r="13" spans="1:44" x14ac:dyDescent="0.25">
      <c r="A13" s="309">
        <v>39417</v>
      </c>
      <c r="B13" s="322">
        <v>105000</v>
      </c>
      <c r="C13" s="223">
        <f t="shared" si="0"/>
        <v>105000</v>
      </c>
      <c r="D13" s="269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</row>
    <row r="14" spans="1:44" x14ac:dyDescent="0.25">
      <c r="A14" s="309">
        <v>39448</v>
      </c>
      <c r="B14" s="322">
        <v>150000</v>
      </c>
      <c r="C14" s="223">
        <f t="shared" si="0"/>
        <v>150000</v>
      </c>
      <c r="D14" s="269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</row>
    <row r="15" spans="1:44" x14ac:dyDescent="0.25">
      <c r="A15" s="309">
        <v>39479</v>
      </c>
      <c r="B15" s="322">
        <f>65000+45000</f>
        <v>110000</v>
      </c>
      <c r="C15" s="223">
        <f t="shared" si="0"/>
        <v>110000</v>
      </c>
      <c r="D15" s="269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</row>
    <row r="16" spans="1:44" x14ac:dyDescent="0.25">
      <c r="A16" s="309">
        <v>39508</v>
      </c>
      <c r="B16" s="322">
        <v>150000</v>
      </c>
      <c r="C16" s="223">
        <f t="shared" si="0"/>
        <v>150000</v>
      </c>
      <c r="D16" s="269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</row>
    <row r="17" spans="1:4" x14ac:dyDescent="0.25">
      <c r="A17" s="309">
        <v>39539</v>
      </c>
      <c r="B17" s="322">
        <v>120000</v>
      </c>
      <c r="C17" s="223">
        <f t="shared" si="0"/>
        <v>120000</v>
      </c>
      <c r="D17" s="175"/>
    </row>
    <row r="18" spans="1:4" x14ac:dyDescent="0.25">
      <c r="A18" s="309">
        <v>39569</v>
      </c>
      <c r="B18" s="322">
        <v>0</v>
      </c>
      <c r="C18" s="223">
        <f t="shared" si="0"/>
        <v>0</v>
      </c>
      <c r="D18" s="175"/>
    </row>
    <row r="19" spans="1:4" x14ac:dyDescent="0.25">
      <c r="A19" s="309">
        <v>39600</v>
      </c>
      <c r="B19" s="322">
        <v>100000</v>
      </c>
      <c r="C19" s="223">
        <f t="shared" si="0"/>
        <v>100000</v>
      </c>
      <c r="D19" s="175"/>
    </row>
    <row r="20" spans="1:4" x14ac:dyDescent="0.25">
      <c r="A20" s="309">
        <v>39630</v>
      </c>
      <c r="B20" s="322">
        <v>215000</v>
      </c>
      <c r="C20" s="223">
        <f t="shared" si="0"/>
        <v>215000</v>
      </c>
      <c r="D20" s="175"/>
    </row>
    <row r="21" spans="1:4" x14ac:dyDescent="0.25">
      <c r="A21" s="309">
        <v>39661</v>
      </c>
      <c r="B21" s="322">
        <v>240000</v>
      </c>
      <c r="C21" s="223">
        <f t="shared" si="0"/>
        <v>240000</v>
      </c>
      <c r="D21" s="175"/>
    </row>
    <row r="22" spans="1:4" x14ac:dyDescent="0.25">
      <c r="A22" s="309">
        <v>39692</v>
      </c>
      <c r="B22" s="322">
        <v>130000</v>
      </c>
      <c r="C22" s="223">
        <f t="shared" si="0"/>
        <v>130000</v>
      </c>
      <c r="D22" s="175"/>
    </row>
    <row r="23" spans="1:4" x14ac:dyDescent="0.25">
      <c r="A23" s="309">
        <v>39722</v>
      </c>
      <c r="B23" s="322">
        <v>320000</v>
      </c>
      <c r="C23" s="223">
        <f t="shared" si="0"/>
        <v>320000</v>
      </c>
      <c r="D23" s="175"/>
    </row>
    <row r="24" spans="1:4" x14ac:dyDescent="0.25">
      <c r="A24" s="309">
        <v>39753</v>
      </c>
      <c r="B24" s="322">
        <v>0</v>
      </c>
      <c r="C24" s="223">
        <f t="shared" si="0"/>
        <v>0</v>
      </c>
      <c r="D24" s="175"/>
    </row>
    <row r="25" spans="1:4" x14ac:dyDescent="0.25">
      <c r="A25" s="309">
        <v>39783</v>
      </c>
      <c r="B25" s="322">
        <v>155000</v>
      </c>
      <c r="C25" s="223">
        <f t="shared" si="0"/>
        <v>155000</v>
      </c>
      <c r="D25" s="175"/>
    </row>
    <row r="26" spans="1:4" x14ac:dyDescent="0.25">
      <c r="A26" s="309">
        <v>39814</v>
      </c>
      <c r="B26" s="322">
        <v>125000</v>
      </c>
      <c r="C26" s="223">
        <f t="shared" si="0"/>
        <v>125000</v>
      </c>
      <c r="D26" s="175"/>
    </row>
    <row r="27" spans="1:4" x14ac:dyDescent="0.25">
      <c r="A27" s="309">
        <v>39845</v>
      </c>
      <c r="B27" s="322">
        <v>0</v>
      </c>
      <c r="C27" s="223">
        <f t="shared" si="0"/>
        <v>0</v>
      </c>
      <c r="D27" s="175"/>
    </row>
    <row r="28" spans="1:4" x14ac:dyDescent="0.25">
      <c r="A28" s="309">
        <v>39873</v>
      </c>
      <c r="B28" s="322">
        <v>0</v>
      </c>
      <c r="C28" s="223">
        <f t="shared" si="0"/>
        <v>0</v>
      </c>
      <c r="D28" s="175"/>
    </row>
    <row r="29" spans="1:4" x14ac:dyDescent="0.25">
      <c r="A29" s="309">
        <v>39904</v>
      </c>
      <c r="B29" s="322">
        <v>170000</v>
      </c>
      <c r="C29" s="223">
        <f t="shared" si="0"/>
        <v>170000</v>
      </c>
      <c r="D29" s="175"/>
    </row>
    <row r="30" spans="1:4" x14ac:dyDescent="0.25">
      <c r="A30" s="309">
        <v>39934</v>
      </c>
      <c r="B30" s="322">
        <v>0</v>
      </c>
      <c r="C30" s="223">
        <f t="shared" si="0"/>
        <v>0</v>
      </c>
      <c r="D30" s="175"/>
    </row>
    <row r="31" spans="1:4" x14ac:dyDescent="0.25">
      <c r="A31" s="309">
        <v>39965</v>
      </c>
      <c r="B31" s="322">
        <v>455000</v>
      </c>
      <c r="C31" s="223">
        <f t="shared" si="0"/>
        <v>455000</v>
      </c>
      <c r="D31" s="175"/>
    </row>
    <row r="32" spans="1:4" x14ac:dyDescent="0.25">
      <c r="A32" s="309">
        <v>39995</v>
      </c>
      <c r="B32" s="322">
        <v>335000</v>
      </c>
      <c r="C32" s="223">
        <f t="shared" si="0"/>
        <v>335000</v>
      </c>
      <c r="D32" s="175"/>
    </row>
    <row r="33" spans="1:4" x14ac:dyDescent="0.25">
      <c r="A33" s="309">
        <v>40026</v>
      </c>
      <c r="B33" s="322">
        <v>135000</v>
      </c>
      <c r="C33" s="223">
        <f t="shared" si="0"/>
        <v>135000</v>
      </c>
      <c r="D33" s="175"/>
    </row>
    <row r="34" spans="1:4" x14ac:dyDescent="0.25">
      <c r="A34" s="309">
        <v>40057</v>
      </c>
      <c r="B34" s="322">
        <v>110000</v>
      </c>
      <c r="C34" s="223">
        <f t="shared" si="0"/>
        <v>110000</v>
      </c>
      <c r="D34" s="175"/>
    </row>
    <row r="35" spans="1:4" x14ac:dyDescent="0.25">
      <c r="A35" s="309">
        <v>40087</v>
      </c>
      <c r="B35" s="322">
        <v>0</v>
      </c>
      <c r="C35" s="223">
        <f t="shared" si="0"/>
        <v>0</v>
      </c>
      <c r="D35" s="175"/>
    </row>
    <row r="36" spans="1:4" x14ac:dyDescent="0.25">
      <c r="A36" s="309">
        <v>40118</v>
      </c>
      <c r="B36" s="322">
        <v>0</v>
      </c>
      <c r="C36" s="223">
        <f t="shared" si="0"/>
        <v>0</v>
      </c>
      <c r="D36" s="175"/>
    </row>
    <row r="37" spans="1:4" x14ac:dyDescent="0.25">
      <c r="A37" s="309">
        <v>40148</v>
      </c>
      <c r="B37" s="322">
        <v>315000</v>
      </c>
      <c r="C37" s="223">
        <f t="shared" si="0"/>
        <v>315000</v>
      </c>
      <c r="D37" s="175"/>
    </row>
    <row r="38" spans="1:4" x14ac:dyDescent="0.25">
      <c r="A38" s="309">
        <v>40179</v>
      </c>
      <c r="B38" s="322">
        <v>125000</v>
      </c>
      <c r="C38" s="223">
        <f t="shared" si="0"/>
        <v>125000</v>
      </c>
      <c r="D38" s="175"/>
    </row>
    <row r="39" spans="1:4" x14ac:dyDescent="0.25">
      <c r="A39" s="309">
        <v>40210</v>
      </c>
      <c r="B39" s="322">
        <v>120000</v>
      </c>
      <c r="C39" s="223">
        <f t="shared" si="0"/>
        <v>120000</v>
      </c>
      <c r="D39" s="175"/>
    </row>
    <row r="40" spans="1:4" x14ac:dyDescent="0.25">
      <c r="A40" s="309">
        <v>40238</v>
      </c>
      <c r="B40" s="322">
        <v>200000</v>
      </c>
      <c r="C40" s="223">
        <f t="shared" si="0"/>
        <v>200000</v>
      </c>
      <c r="D40" s="175"/>
    </row>
    <row r="41" spans="1:4" x14ac:dyDescent="0.25">
      <c r="A41" s="309">
        <v>40299</v>
      </c>
      <c r="B41" s="322">
        <v>240000</v>
      </c>
      <c r="C41" s="223">
        <f t="shared" si="0"/>
        <v>240000</v>
      </c>
      <c r="D41" s="175"/>
    </row>
    <row r="42" spans="1:4" x14ac:dyDescent="0.25">
      <c r="A42" s="309">
        <v>40330</v>
      </c>
      <c r="B42" s="322">
        <v>150000</v>
      </c>
      <c r="C42" s="223">
        <f t="shared" si="0"/>
        <v>150000</v>
      </c>
      <c r="D42" s="175"/>
    </row>
    <row r="43" spans="1:4" x14ac:dyDescent="0.25">
      <c r="A43" s="309">
        <v>40360</v>
      </c>
      <c r="B43" s="322">
        <v>45000</v>
      </c>
      <c r="C43" s="223">
        <f t="shared" si="0"/>
        <v>45000</v>
      </c>
      <c r="D43" s="175"/>
    </row>
    <row r="44" spans="1:4" x14ac:dyDescent="0.25">
      <c r="A44" s="5">
        <v>40391</v>
      </c>
      <c r="B44" s="322">
        <v>60000</v>
      </c>
      <c r="C44" s="223">
        <f t="shared" si="0"/>
        <v>60000</v>
      </c>
      <c r="D44" s="175"/>
    </row>
    <row r="45" spans="1:4" x14ac:dyDescent="0.25">
      <c r="A45" s="5">
        <v>40452</v>
      </c>
      <c r="B45" s="322">
        <v>60000</v>
      </c>
      <c r="C45" s="223">
        <f t="shared" si="0"/>
        <v>60000</v>
      </c>
      <c r="D45" s="175"/>
    </row>
    <row r="46" spans="1:4" x14ac:dyDescent="0.25">
      <c r="A46" s="5">
        <v>40513</v>
      </c>
      <c r="B46" s="322">
        <v>455000</v>
      </c>
      <c r="C46" s="223">
        <f t="shared" si="0"/>
        <v>455000</v>
      </c>
      <c r="D46" s="175"/>
    </row>
    <row r="47" spans="1:4" x14ac:dyDescent="0.25">
      <c r="A47" s="5">
        <v>40544</v>
      </c>
      <c r="B47" s="223">
        <v>135000</v>
      </c>
      <c r="C47" s="223">
        <f t="shared" si="0"/>
        <v>135000</v>
      </c>
      <c r="D47" s="175"/>
    </row>
    <row r="48" spans="1:4" x14ac:dyDescent="0.25">
      <c r="A48" s="5">
        <v>40575</v>
      </c>
      <c r="B48" s="223">
        <v>925000</v>
      </c>
      <c r="C48" s="223">
        <f t="shared" si="0"/>
        <v>925000</v>
      </c>
      <c r="D48" s="175"/>
    </row>
    <row r="49" spans="1:4" x14ac:dyDescent="0.25">
      <c r="A49" s="5">
        <v>40603</v>
      </c>
      <c r="B49" s="223">
        <v>345000</v>
      </c>
      <c r="C49" s="223">
        <f t="shared" si="0"/>
        <v>345000</v>
      </c>
      <c r="D49" s="175"/>
    </row>
    <row r="50" spans="1:4" x14ac:dyDescent="0.25">
      <c r="A50" s="5">
        <v>40664</v>
      </c>
      <c r="B50" s="223">
        <v>280000</v>
      </c>
      <c r="C50" s="223">
        <f t="shared" si="0"/>
        <v>280000</v>
      </c>
      <c r="D50" s="175"/>
    </row>
    <row r="51" spans="1:4" x14ac:dyDescent="0.25">
      <c r="A51" s="5">
        <v>40695</v>
      </c>
      <c r="B51" s="223">
        <v>120000</v>
      </c>
      <c r="C51" s="223">
        <f t="shared" si="0"/>
        <v>120000</v>
      </c>
      <c r="D51" s="175"/>
    </row>
    <row r="52" spans="1:4" x14ac:dyDescent="0.25">
      <c r="A52" s="5">
        <v>40725</v>
      </c>
      <c r="B52" s="223">
        <v>120000</v>
      </c>
      <c r="C52" s="223">
        <f t="shared" si="0"/>
        <v>120000</v>
      </c>
      <c r="D52" s="175"/>
    </row>
    <row r="53" spans="1:4" x14ac:dyDescent="0.25">
      <c r="A53" s="5">
        <v>40756</v>
      </c>
      <c r="B53" s="223">
        <v>95000</v>
      </c>
      <c r="C53" s="223">
        <f t="shared" si="0"/>
        <v>95000</v>
      </c>
      <c r="D53" s="175"/>
    </row>
    <row r="54" spans="1:4" x14ac:dyDescent="0.25">
      <c r="A54" s="5">
        <v>40817</v>
      </c>
      <c r="B54" s="223">
        <v>155000</v>
      </c>
      <c r="C54" s="223">
        <f t="shared" si="0"/>
        <v>155000</v>
      </c>
      <c r="D54" s="175"/>
    </row>
    <row r="55" spans="1:4" x14ac:dyDescent="0.25">
      <c r="A55" s="5">
        <v>40848</v>
      </c>
      <c r="B55" s="223">
        <v>145000</v>
      </c>
      <c r="C55" s="223">
        <f t="shared" si="0"/>
        <v>145000</v>
      </c>
      <c r="D55" s="175"/>
    </row>
    <row r="56" spans="1:4" x14ac:dyDescent="0.25">
      <c r="A56" s="5">
        <v>40878</v>
      </c>
      <c r="B56" s="223">
        <v>115000</v>
      </c>
      <c r="C56" s="223">
        <f t="shared" si="0"/>
        <v>115000</v>
      </c>
      <c r="D56" s="175"/>
    </row>
    <row r="57" spans="1:4" x14ac:dyDescent="0.25">
      <c r="A57" s="5">
        <v>40969</v>
      </c>
      <c r="B57" s="223">
        <v>305000</v>
      </c>
      <c r="C57" s="223">
        <f t="shared" si="0"/>
        <v>305000</v>
      </c>
      <c r="D57" s="175"/>
    </row>
    <row r="58" spans="1:4" x14ac:dyDescent="0.25">
      <c r="A58" s="5">
        <v>41000</v>
      </c>
      <c r="B58" s="223">
        <v>275000</v>
      </c>
      <c r="C58" s="223">
        <f t="shared" si="0"/>
        <v>275000</v>
      </c>
      <c r="D58" s="175"/>
    </row>
    <row r="59" spans="1:4" x14ac:dyDescent="0.25">
      <c r="A59" s="5">
        <v>41030</v>
      </c>
      <c r="B59" s="223">
        <v>95000</v>
      </c>
      <c r="C59" s="223">
        <f t="shared" si="0"/>
        <v>95000</v>
      </c>
      <c r="D59" s="175"/>
    </row>
    <row r="60" spans="1:4" x14ac:dyDescent="0.25">
      <c r="A60" s="5">
        <v>41061</v>
      </c>
      <c r="B60" s="223">
        <v>260000</v>
      </c>
      <c r="C60" s="223">
        <f t="shared" si="0"/>
        <v>260000</v>
      </c>
      <c r="D60" s="175"/>
    </row>
    <row r="61" spans="1:4" x14ac:dyDescent="0.25">
      <c r="A61" s="5">
        <v>41091</v>
      </c>
      <c r="B61" s="223">
        <v>255000</v>
      </c>
      <c r="C61" s="223">
        <f t="shared" si="0"/>
        <v>255000</v>
      </c>
      <c r="D61" s="175"/>
    </row>
    <row r="62" spans="1:4" x14ac:dyDescent="0.25">
      <c r="A62" s="5">
        <v>41122</v>
      </c>
      <c r="B62" s="223">
        <v>255000</v>
      </c>
      <c r="C62" s="223">
        <f t="shared" si="0"/>
        <v>255000</v>
      </c>
      <c r="D62" s="175"/>
    </row>
    <row r="63" spans="1:4" x14ac:dyDescent="0.25">
      <c r="A63" s="5">
        <v>41153</v>
      </c>
      <c r="B63" s="223">
        <v>320000</v>
      </c>
      <c r="C63" s="223">
        <f t="shared" si="0"/>
        <v>320000</v>
      </c>
      <c r="D63" s="175"/>
    </row>
    <row r="64" spans="1:4" x14ac:dyDescent="0.25">
      <c r="A64" s="5">
        <v>41183</v>
      </c>
      <c r="B64" s="223">
        <v>180000</v>
      </c>
      <c r="C64" s="223">
        <f t="shared" si="0"/>
        <v>180000</v>
      </c>
      <c r="D64" s="175"/>
    </row>
    <row r="65" spans="1:4" x14ac:dyDescent="0.25">
      <c r="A65" s="5">
        <v>41214</v>
      </c>
      <c r="B65" s="223">
        <v>140000</v>
      </c>
      <c r="C65" s="223">
        <f t="shared" si="0"/>
        <v>140000</v>
      </c>
      <c r="D65" s="175"/>
    </row>
    <row r="66" spans="1:4" x14ac:dyDescent="0.25">
      <c r="A66" s="5">
        <v>41244</v>
      </c>
      <c r="B66" s="223">
        <v>220000</v>
      </c>
      <c r="C66" s="223">
        <f t="shared" si="0"/>
        <v>220000</v>
      </c>
      <c r="D66" s="175"/>
    </row>
    <row r="67" spans="1:4" x14ac:dyDescent="0.25">
      <c r="A67" s="5">
        <v>41275</v>
      </c>
      <c r="B67" s="223">
        <v>150000</v>
      </c>
      <c r="C67" s="223">
        <f t="shared" si="0"/>
        <v>150000</v>
      </c>
      <c r="D67" s="175"/>
    </row>
    <row r="68" spans="1:4" x14ac:dyDescent="0.25">
      <c r="A68" s="5">
        <v>41306</v>
      </c>
      <c r="B68" s="223">
        <v>225000</v>
      </c>
      <c r="C68" s="223">
        <f t="shared" si="0"/>
        <v>225000</v>
      </c>
      <c r="D68" s="175"/>
    </row>
    <row r="69" spans="1:4" x14ac:dyDescent="0.25">
      <c r="A69" s="5">
        <v>41334</v>
      </c>
      <c r="B69" s="223">
        <v>215000</v>
      </c>
      <c r="C69" s="223">
        <f t="shared" si="0"/>
        <v>215000</v>
      </c>
      <c r="D69" s="175"/>
    </row>
    <row r="70" spans="1:4" x14ac:dyDescent="0.25">
      <c r="A70" s="5">
        <v>41365</v>
      </c>
      <c r="B70" s="223">
        <v>330000</v>
      </c>
      <c r="C70" s="223">
        <f t="shared" si="0"/>
        <v>330000</v>
      </c>
      <c r="D70" s="175"/>
    </row>
    <row r="71" spans="1:4" x14ac:dyDescent="0.25">
      <c r="A71" s="5">
        <v>41426</v>
      </c>
      <c r="B71" s="223">
        <v>550000</v>
      </c>
      <c r="C71" s="223">
        <f t="shared" si="0"/>
        <v>550000</v>
      </c>
      <c r="D71" s="175"/>
    </row>
    <row r="72" spans="1:4" x14ac:dyDescent="0.25">
      <c r="A72" s="5">
        <v>41487</v>
      </c>
      <c r="B72" s="223">
        <v>275000</v>
      </c>
      <c r="C72" s="223">
        <f t="shared" si="0"/>
        <v>275000</v>
      </c>
      <c r="D72" s="175"/>
    </row>
    <row r="73" spans="1:4" x14ac:dyDescent="0.25">
      <c r="A73" s="5">
        <v>41518</v>
      </c>
      <c r="B73" s="223">
        <v>245000</v>
      </c>
      <c r="C73" s="223">
        <f t="shared" si="0"/>
        <v>245000</v>
      </c>
      <c r="D73" s="175"/>
    </row>
    <row r="74" spans="1:4" x14ac:dyDescent="0.25">
      <c r="A74" s="5">
        <v>41548</v>
      </c>
      <c r="B74" s="223">
        <v>365000</v>
      </c>
      <c r="C74" s="223">
        <f t="shared" ref="C74:C96" si="1">B74</f>
        <v>365000</v>
      </c>
      <c r="D74" s="175"/>
    </row>
    <row r="75" spans="1:4" x14ac:dyDescent="0.25">
      <c r="A75" s="5">
        <v>41609</v>
      </c>
      <c r="B75" s="223">
        <v>200000</v>
      </c>
      <c r="C75" s="223">
        <f t="shared" si="1"/>
        <v>200000</v>
      </c>
      <c r="D75" s="175"/>
    </row>
    <row r="76" spans="1:4" x14ac:dyDescent="0.25">
      <c r="A76" s="5">
        <v>41640</v>
      </c>
      <c r="B76" s="223">
        <v>120000</v>
      </c>
      <c r="C76" s="223">
        <f t="shared" si="1"/>
        <v>120000</v>
      </c>
      <c r="D76" s="175"/>
    </row>
    <row r="77" spans="1:4" x14ac:dyDescent="0.25">
      <c r="A77" s="5">
        <v>41671</v>
      </c>
      <c r="B77" s="223">
        <v>220000</v>
      </c>
      <c r="C77" s="223">
        <f t="shared" si="1"/>
        <v>220000</v>
      </c>
      <c r="D77" s="175"/>
    </row>
    <row r="78" spans="1:4" x14ac:dyDescent="0.25">
      <c r="A78" s="5">
        <v>41760</v>
      </c>
      <c r="B78" s="223">
        <v>90000</v>
      </c>
      <c r="C78" s="223">
        <f t="shared" si="1"/>
        <v>90000</v>
      </c>
      <c r="D78" s="175"/>
    </row>
    <row r="79" spans="1:4" x14ac:dyDescent="0.25">
      <c r="A79" s="5">
        <v>41791</v>
      </c>
      <c r="B79" s="223">
        <v>80000</v>
      </c>
      <c r="C79" s="223">
        <f t="shared" si="1"/>
        <v>80000</v>
      </c>
      <c r="D79" s="175"/>
    </row>
    <row r="80" spans="1:4" x14ac:dyDescent="0.25">
      <c r="A80" s="5">
        <v>41852</v>
      </c>
      <c r="B80" s="223">
        <v>285000</v>
      </c>
      <c r="C80" s="223">
        <f t="shared" si="1"/>
        <v>285000</v>
      </c>
      <c r="D80" s="175"/>
    </row>
    <row r="81" spans="1:4" x14ac:dyDescent="0.25">
      <c r="A81" s="5">
        <v>41944</v>
      </c>
      <c r="B81" s="223">
        <v>80000</v>
      </c>
      <c r="C81" s="223">
        <f t="shared" si="1"/>
        <v>80000</v>
      </c>
      <c r="D81" s="175"/>
    </row>
    <row r="82" spans="1:4" x14ac:dyDescent="0.25">
      <c r="A82" s="5">
        <v>41974</v>
      </c>
      <c r="B82" s="223">
        <v>280000</v>
      </c>
      <c r="C82" s="223">
        <f t="shared" si="1"/>
        <v>280000</v>
      </c>
      <c r="D82" s="175"/>
    </row>
    <row r="83" spans="1:4" x14ac:dyDescent="0.25">
      <c r="A83" s="5">
        <v>42036</v>
      </c>
      <c r="B83" s="223">
        <v>100000</v>
      </c>
      <c r="C83" s="223">
        <f t="shared" si="1"/>
        <v>100000</v>
      </c>
      <c r="D83" s="175"/>
    </row>
    <row r="84" spans="1:4" x14ac:dyDescent="0.25">
      <c r="A84" s="5">
        <v>42095</v>
      </c>
      <c r="B84" s="223">
        <v>150000</v>
      </c>
      <c r="C84" s="223">
        <f t="shared" si="1"/>
        <v>150000</v>
      </c>
      <c r="D84" s="175"/>
    </row>
    <row r="85" spans="1:4" x14ac:dyDescent="0.25">
      <c r="A85" s="5">
        <v>42156</v>
      </c>
      <c r="B85" s="223">
        <v>200000</v>
      </c>
      <c r="C85" s="223">
        <f t="shared" si="1"/>
        <v>200000</v>
      </c>
      <c r="D85" s="175"/>
    </row>
    <row r="86" spans="1:4" x14ac:dyDescent="0.25">
      <c r="A86" s="5">
        <v>42248</v>
      </c>
      <c r="B86" s="223">
        <v>110000</v>
      </c>
      <c r="C86" s="223">
        <f t="shared" si="1"/>
        <v>110000</v>
      </c>
      <c r="D86" s="175"/>
    </row>
    <row r="87" spans="1:4" x14ac:dyDescent="0.25">
      <c r="A87" s="5">
        <v>42278</v>
      </c>
      <c r="B87" s="223">
        <v>115000</v>
      </c>
      <c r="C87" s="223">
        <f t="shared" si="1"/>
        <v>115000</v>
      </c>
      <c r="D87" s="175"/>
    </row>
    <row r="88" spans="1:4" x14ac:dyDescent="0.25">
      <c r="A88" s="5">
        <v>42339</v>
      </c>
      <c r="B88" s="223">
        <v>75000</v>
      </c>
      <c r="C88" s="223">
        <f t="shared" si="1"/>
        <v>75000</v>
      </c>
      <c r="D88" s="175"/>
    </row>
    <row r="89" spans="1:4" x14ac:dyDescent="0.25">
      <c r="A89" s="5">
        <v>42370</v>
      </c>
      <c r="B89" s="223">
        <v>115000</v>
      </c>
      <c r="C89" s="223">
        <f t="shared" si="1"/>
        <v>115000</v>
      </c>
      <c r="D89" s="175"/>
    </row>
    <row r="90" spans="1:4" x14ac:dyDescent="0.25">
      <c r="A90" s="5">
        <v>42522</v>
      </c>
      <c r="B90" s="223">
        <v>260000</v>
      </c>
      <c r="C90" s="223">
        <f t="shared" si="1"/>
        <v>260000</v>
      </c>
      <c r="D90" s="175"/>
    </row>
    <row r="91" spans="1:4" x14ac:dyDescent="0.25">
      <c r="A91" s="5">
        <v>42552</v>
      </c>
      <c r="B91" s="223">
        <v>150000</v>
      </c>
      <c r="C91" s="223">
        <f t="shared" si="1"/>
        <v>150000</v>
      </c>
      <c r="D91" s="175"/>
    </row>
    <row r="92" spans="1:4" x14ac:dyDescent="0.25">
      <c r="A92" s="5">
        <v>42583</v>
      </c>
      <c r="B92" s="223">
        <v>75000</v>
      </c>
      <c r="C92" s="223">
        <f t="shared" si="1"/>
        <v>75000</v>
      </c>
      <c r="D92" s="175"/>
    </row>
    <row r="93" spans="1:4" x14ac:dyDescent="0.25">
      <c r="A93" s="5">
        <v>42614</v>
      </c>
      <c r="B93" s="223">
        <v>115000</v>
      </c>
      <c r="C93" s="223">
        <f t="shared" si="1"/>
        <v>115000</v>
      </c>
      <c r="D93" s="175"/>
    </row>
    <row r="94" spans="1:4" x14ac:dyDescent="0.25">
      <c r="A94" s="5">
        <v>42644</v>
      </c>
      <c r="B94" s="223">
        <v>100000</v>
      </c>
      <c r="C94" s="223">
        <f t="shared" si="1"/>
        <v>100000</v>
      </c>
      <c r="D94" s="175"/>
    </row>
    <row r="95" spans="1:4" x14ac:dyDescent="0.25">
      <c r="A95" s="5">
        <v>42705</v>
      </c>
      <c r="B95" s="223">
        <v>75000</v>
      </c>
      <c r="C95" s="223">
        <f t="shared" si="1"/>
        <v>75000</v>
      </c>
      <c r="D95" s="175"/>
    </row>
    <row r="96" spans="1:4" x14ac:dyDescent="0.25">
      <c r="A96" s="5">
        <v>42705</v>
      </c>
      <c r="B96" s="223">
        <v>4335000</v>
      </c>
      <c r="C96" s="223">
        <f t="shared" si="1"/>
        <v>4335000</v>
      </c>
      <c r="D96" s="175"/>
    </row>
    <row r="97" spans="1:5" ht="7.5" customHeight="1" x14ac:dyDescent="0.25">
      <c r="A97" s="5"/>
      <c r="B97" s="223"/>
      <c r="C97" s="223"/>
      <c r="D97" s="175"/>
    </row>
    <row r="98" spans="1:5" x14ac:dyDescent="0.25">
      <c r="A98" s="267" t="s">
        <v>9</v>
      </c>
      <c r="B98" s="321">
        <f>SUM(B9:B97)</f>
        <v>20000000</v>
      </c>
      <c r="C98" s="321">
        <f>SUM(C9:C97)</f>
        <v>20000000</v>
      </c>
      <c r="D98" s="175"/>
    </row>
    <row r="99" spans="1:5" x14ac:dyDescent="0.25">
      <c r="A99" s="179"/>
      <c r="B99" s="327"/>
      <c r="C99" s="324"/>
      <c r="D99" s="175"/>
    </row>
    <row r="100" spans="1:5" x14ac:dyDescent="0.25">
      <c r="A100" s="4" t="s">
        <v>10</v>
      </c>
      <c r="B100" s="322">
        <f>B6-B98</f>
        <v>0</v>
      </c>
      <c r="C100" s="223">
        <f>C6-C98</f>
        <v>0</v>
      </c>
      <c r="D100" s="175"/>
      <c r="E100" s="173"/>
    </row>
    <row r="101" spans="1:5" x14ac:dyDescent="0.25">
      <c r="B101" s="175"/>
      <c r="C101" s="269"/>
      <c r="D101" s="175"/>
    </row>
    <row r="102" spans="1:5" x14ac:dyDescent="0.25">
      <c r="B102" s="175"/>
      <c r="C102" s="175"/>
      <c r="D102" s="175"/>
    </row>
  </sheetData>
  <phoneticPr fontId="9" type="noConversion"/>
  <pageMargins left="0.75" right="0.75" top="1" bottom="1" header="0.5" footer="0.5"/>
  <pageSetup scale="90" orientation="portrait" r:id="rId1"/>
  <headerFooter alignWithMargins="0">
    <oddHeader>&amp;C&amp;A</oddHeader>
    <oddFooter>&amp;C1/1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22"/>
    <pageSetUpPr fitToPage="1"/>
  </sheetPr>
  <dimension ref="A1:O94"/>
  <sheetViews>
    <sheetView zoomScale="75" zoomScaleNormal="75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16.28515625" style="19" bestFit="1" customWidth="1"/>
    <col min="2" max="2" width="12.7109375" style="19" customWidth="1"/>
    <col min="3" max="11" width="12.7109375" style="23" customWidth="1"/>
    <col min="12" max="12" width="13.7109375" style="23" bestFit="1" customWidth="1"/>
    <col min="13" max="13" width="14.7109375" style="23" bestFit="1" customWidth="1"/>
    <col min="14" max="14" width="15.7109375" style="23" bestFit="1" customWidth="1"/>
    <col min="15" max="15" width="16" style="23" customWidth="1"/>
    <col min="16" max="16384" width="12.7109375" style="23"/>
  </cols>
  <sheetData>
    <row r="1" spans="1:15" x14ac:dyDescent="0.25">
      <c r="A1" s="46" t="s">
        <v>0</v>
      </c>
      <c r="B1" s="21">
        <v>36083</v>
      </c>
      <c r="C1" s="22">
        <v>36265</v>
      </c>
      <c r="D1" s="22">
        <v>36448</v>
      </c>
      <c r="E1" s="22">
        <v>36631</v>
      </c>
      <c r="F1" s="22">
        <v>36814</v>
      </c>
      <c r="G1" s="22">
        <v>36996</v>
      </c>
      <c r="H1" s="22">
        <v>37179</v>
      </c>
      <c r="I1" s="22">
        <v>37361</v>
      </c>
      <c r="J1" s="22">
        <v>37544</v>
      </c>
      <c r="K1" s="22">
        <v>37726</v>
      </c>
      <c r="L1" s="22">
        <v>37909</v>
      </c>
      <c r="M1" s="22">
        <v>39736</v>
      </c>
      <c r="N1" s="12">
        <v>42658</v>
      </c>
    </row>
    <row r="2" spans="1:15" x14ac:dyDescent="0.25">
      <c r="A2" s="46" t="s">
        <v>334</v>
      </c>
      <c r="B2" s="22" t="s">
        <v>48</v>
      </c>
      <c r="C2" s="23" t="s">
        <v>49</v>
      </c>
      <c r="D2" s="23" t="s">
        <v>50</v>
      </c>
      <c r="E2" s="23" t="s">
        <v>51</v>
      </c>
      <c r="F2" s="23" t="s">
        <v>52</v>
      </c>
      <c r="G2" s="23" t="s">
        <v>53</v>
      </c>
      <c r="H2" s="23" t="s">
        <v>54</v>
      </c>
      <c r="I2" s="23" t="s">
        <v>55</v>
      </c>
      <c r="J2" s="23" t="s">
        <v>56</v>
      </c>
      <c r="K2" s="23" t="s">
        <v>57</v>
      </c>
      <c r="L2" s="23" t="s">
        <v>58</v>
      </c>
      <c r="M2" s="23" t="s">
        <v>59</v>
      </c>
      <c r="N2" s="24" t="s">
        <v>60</v>
      </c>
    </row>
    <row r="3" spans="1:15" x14ac:dyDescent="0.25">
      <c r="A3" s="46" t="s">
        <v>7</v>
      </c>
      <c r="B3" s="25">
        <v>7.0999999999999994E-2</v>
      </c>
      <c r="C3" s="25">
        <v>7.1999999999999995E-2</v>
      </c>
      <c r="D3" s="25">
        <v>7.1999999999999995E-2</v>
      </c>
      <c r="E3" s="25">
        <v>7.2999999999999995E-2</v>
      </c>
      <c r="F3" s="25">
        <v>7.2999999999999995E-2</v>
      </c>
      <c r="G3" s="25">
        <v>7.3999999999999996E-2</v>
      </c>
      <c r="H3" s="25">
        <v>7.3999999999999996E-2</v>
      </c>
      <c r="I3" s="25">
        <v>7.4499999999999997E-2</v>
      </c>
      <c r="J3" s="25">
        <v>7.4499999999999997E-2</v>
      </c>
      <c r="K3" s="25">
        <v>7.4999999999999997E-2</v>
      </c>
      <c r="L3" s="25">
        <v>7.4999999999999997E-2</v>
      </c>
      <c r="M3" s="25">
        <v>7.6999999999999999E-2</v>
      </c>
      <c r="N3" s="26">
        <v>7.8E-2</v>
      </c>
      <c r="O3" s="23" t="s">
        <v>5</v>
      </c>
    </row>
    <row r="4" spans="1:15" x14ac:dyDescent="0.25">
      <c r="B4" s="27" t="s">
        <v>61</v>
      </c>
      <c r="C4" s="28" t="s">
        <v>62</v>
      </c>
      <c r="D4" s="28" t="s">
        <v>63</v>
      </c>
      <c r="E4" s="28" t="s">
        <v>64</v>
      </c>
      <c r="F4" s="28" t="s">
        <v>65</v>
      </c>
      <c r="G4" s="28" t="s">
        <v>66</v>
      </c>
      <c r="H4" s="28" t="s">
        <v>67</v>
      </c>
      <c r="I4" s="28" t="s">
        <v>68</v>
      </c>
      <c r="J4" s="28" t="s">
        <v>69</v>
      </c>
      <c r="K4" s="28" t="s">
        <v>70</v>
      </c>
      <c r="L4" s="28" t="s">
        <v>71</v>
      </c>
      <c r="M4" s="28" t="s">
        <v>72</v>
      </c>
      <c r="N4" s="29" t="s">
        <v>73</v>
      </c>
      <c r="O4" s="28"/>
    </row>
    <row r="5" spans="1:15" x14ac:dyDescent="0.25">
      <c r="A5" s="20"/>
      <c r="N5" s="24"/>
    </row>
    <row r="6" spans="1:15" x14ac:dyDescent="0.25">
      <c r="A6" s="30" t="s">
        <v>332</v>
      </c>
      <c r="B6" s="31">
        <v>0</v>
      </c>
      <c r="C6" s="31">
        <v>0</v>
      </c>
      <c r="D6" s="31">
        <v>0</v>
      </c>
      <c r="E6" s="31">
        <v>0</v>
      </c>
      <c r="F6" s="31">
        <v>0</v>
      </c>
      <c r="G6" s="31">
        <v>0</v>
      </c>
      <c r="H6" s="31">
        <v>0</v>
      </c>
      <c r="I6" s="31">
        <v>0</v>
      </c>
      <c r="J6" s="31">
        <v>0</v>
      </c>
      <c r="K6" s="31">
        <v>35000</v>
      </c>
      <c r="L6" s="31">
        <v>30000</v>
      </c>
      <c r="M6" s="31">
        <v>410000</v>
      </c>
      <c r="N6" s="32">
        <v>1075000</v>
      </c>
      <c r="O6" s="33">
        <f>SUM(B6:N6)</f>
        <v>1550000</v>
      </c>
    </row>
    <row r="7" spans="1:15" x14ac:dyDescent="0.25">
      <c r="A7" s="30" t="s">
        <v>74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2"/>
      <c r="O7" s="33"/>
    </row>
    <row r="8" spans="1:15" x14ac:dyDescent="0.25">
      <c r="A8" s="34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2"/>
      <c r="O8" s="33"/>
    </row>
    <row r="9" spans="1:15" x14ac:dyDescent="0.25">
      <c r="A9" s="34">
        <v>37726</v>
      </c>
      <c r="B9" s="31">
        <v>0</v>
      </c>
      <c r="C9" s="31">
        <v>0</v>
      </c>
      <c r="D9" s="31">
        <v>0</v>
      </c>
      <c r="E9" s="31">
        <v>0</v>
      </c>
      <c r="F9" s="31">
        <v>0</v>
      </c>
      <c r="G9" s="31">
        <v>0</v>
      </c>
      <c r="H9" s="31">
        <v>0</v>
      </c>
      <c r="I9" s="31">
        <v>0</v>
      </c>
      <c r="J9" s="31">
        <v>0</v>
      </c>
      <c r="K9" s="31">
        <v>35000</v>
      </c>
      <c r="L9" s="35">
        <v>5000</v>
      </c>
      <c r="M9" s="35">
        <v>85000</v>
      </c>
      <c r="N9" s="36">
        <v>225000</v>
      </c>
      <c r="O9" s="33">
        <f>SUM(B9:N9)</f>
        <v>350000</v>
      </c>
    </row>
    <row r="10" spans="1:15" x14ac:dyDescent="0.25">
      <c r="A10" s="34">
        <v>37909</v>
      </c>
      <c r="B10" s="31">
        <v>0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5">
        <v>25000</v>
      </c>
      <c r="M10" s="35">
        <v>150000</v>
      </c>
      <c r="N10" s="36">
        <v>400000</v>
      </c>
      <c r="O10" s="33">
        <f>SUM(B10:N10)</f>
        <v>575000</v>
      </c>
    </row>
    <row r="11" spans="1:15" x14ac:dyDescent="0.25">
      <c r="A11" s="34">
        <v>38092</v>
      </c>
      <c r="B11" s="31">
        <v>0</v>
      </c>
      <c r="C11" s="31">
        <v>0</v>
      </c>
      <c r="D11" s="31">
        <v>0</v>
      </c>
      <c r="E11" s="31">
        <v>0</v>
      </c>
      <c r="F11" s="31">
        <v>0</v>
      </c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31">
        <v>0</v>
      </c>
      <c r="M11" s="31">
        <f>105000+15000</f>
        <v>120000</v>
      </c>
      <c r="N11" s="32">
        <v>270000</v>
      </c>
      <c r="O11" s="33">
        <f>SUM(B11:N11)</f>
        <v>390000</v>
      </c>
    </row>
    <row r="12" spans="1:15" x14ac:dyDescent="0.25">
      <c r="A12" s="34">
        <v>38275</v>
      </c>
      <c r="B12" s="31">
        <v>0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5">
        <v>0</v>
      </c>
      <c r="M12" s="35">
        <v>55000</v>
      </c>
      <c r="N12" s="36">
        <v>180000</v>
      </c>
      <c r="O12" s="33">
        <f>SUM(B12:N12)</f>
        <v>235000</v>
      </c>
    </row>
    <row r="13" spans="1:15" x14ac:dyDescent="0.25">
      <c r="A13" s="3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2"/>
      <c r="O13" s="33"/>
    </row>
    <row r="14" spans="1:15" x14ac:dyDescent="0.25">
      <c r="A14" s="20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2"/>
      <c r="O14" s="33"/>
    </row>
    <row r="15" spans="1:15" x14ac:dyDescent="0.25">
      <c r="A15" s="20" t="s">
        <v>46</v>
      </c>
      <c r="B15" s="38">
        <f t="shared" ref="B15:N15" si="0">SUM(B8:B14)</f>
        <v>0</v>
      </c>
      <c r="C15" s="38">
        <f t="shared" si="0"/>
        <v>0</v>
      </c>
      <c r="D15" s="38">
        <f t="shared" si="0"/>
        <v>0</v>
      </c>
      <c r="E15" s="38">
        <f t="shared" si="0"/>
        <v>0</v>
      </c>
      <c r="F15" s="38">
        <f t="shared" si="0"/>
        <v>0</v>
      </c>
      <c r="G15" s="38">
        <f t="shared" si="0"/>
        <v>0</v>
      </c>
      <c r="H15" s="38">
        <f t="shared" si="0"/>
        <v>0</v>
      </c>
      <c r="I15" s="38">
        <f t="shared" si="0"/>
        <v>0</v>
      </c>
      <c r="J15" s="38">
        <f t="shared" si="0"/>
        <v>0</v>
      </c>
      <c r="K15" s="38">
        <f t="shared" si="0"/>
        <v>35000</v>
      </c>
      <c r="L15" s="38">
        <f t="shared" si="0"/>
        <v>30000</v>
      </c>
      <c r="M15" s="38">
        <f t="shared" si="0"/>
        <v>410000</v>
      </c>
      <c r="N15" s="39">
        <f t="shared" si="0"/>
        <v>1075000</v>
      </c>
      <c r="O15" s="40">
        <f>SUM(B15:N15)</f>
        <v>1550000</v>
      </c>
    </row>
    <row r="16" spans="1:15" x14ac:dyDescent="0.25">
      <c r="A16" s="20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33"/>
    </row>
    <row r="17" spans="1:15" x14ac:dyDescent="0.25">
      <c r="A17" s="20" t="s">
        <v>47</v>
      </c>
      <c r="B17" s="31">
        <f t="shared" ref="B17:N17" si="1">B6-B15</f>
        <v>0</v>
      </c>
      <c r="C17" s="31">
        <f t="shared" si="1"/>
        <v>0</v>
      </c>
      <c r="D17" s="31">
        <f t="shared" si="1"/>
        <v>0</v>
      </c>
      <c r="E17" s="31">
        <f t="shared" si="1"/>
        <v>0</v>
      </c>
      <c r="F17" s="31">
        <f t="shared" si="1"/>
        <v>0</v>
      </c>
      <c r="G17" s="31">
        <f t="shared" si="1"/>
        <v>0</v>
      </c>
      <c r="H17" s="31">
        <f t="shared" si="1"/>
        <v>0</v>
      </c>
      <c r="I17" s="31">
        <f t="shared" si="1"/>
        <v>0</v>
      </c>
      <c r="J17" s="31">
        <f t="shared" si="1"/>
        <v>0</v>
      </c>
      <c r="K17" s="31">
        <f t="shared" si="1"/>
        <v>0</v>
      </c>
      <c r="L17" s="31">
        <f t="shared" si="1"/>
        <v>0</v>
      </c>
      <c r="M17" s="31">
        <f t="shared" si="1"/>
        <v>0</v>
      </c>
      <c r="N17" s="32">
        <f t="shared" si="1"/>
        <v>0</v>
      </c>
      <c r="O17" s="33">
        <f>SUM(B17:N17)</f>
        <v>0</v>
      </c>
    </row>
    <row r="18" spans="1:15" x14ac:dyDescent="0.25"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</row>
    <row r="19" spans="1:15" x14ac:dyDescent="0.25">
      <c r="B19" s="41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</row>
    <row r="20" spans="1:15" x14ac:dyDescent="0.25">
      <c r="B20" s="42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</row>
    <row r="21" spans="1:15" x14ac:dyDescent="0.25"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</row>
    <row r="22" spans="1:15" x14ac:dyDescent="0.25"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</row>
    <row r="23" spans="1:15" x14ac:dyDescent="0.25"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</row>
    <row r="24" spans="1:15" x14ac:dyDescent="0.25"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</row>
    <row r="25" spans="1:15" x14ac:dyDescent="0.25"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</row>
    <row r="26" spans="1:15" x14ac:dyDescent="0.25"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</row>
    <row r="94" spans="12:12" x14ac:dyDescent="0.25">
      <c r="L94" s="23">
        <v>0</v>
      </c>
    </row>
  </sheetData>
  <phoneticPr fontId="0" type="noConversion"/>
  <pageMargins left="0.5" right="0.5" top="1" bottom="1" header="0.5" footer="0.5"/>
  <pageSetup paperSize="5" scale="68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CE119"/>
  <sheetViews>
    <sheetView zoomScaleNormal="100" workbookViewId="0">
      <pane xSplit="17" ySplit="4" topLeftCell="R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11" width="17.85546875" style="3" hidden="1" customWidth="1"/>
    <col min="12" max="13" width="20.42578125" style="3" hidden="1" customWidth="1"/>
    <col min="14" max="17" width="17.85546875" style="3" hidden="1" customWidth="1"/>
    <col min="18" max="19" width="11.5703125" style="3" bestFit="1" customWidth="1"/>
    <col min="20" max="20" width="12.140625" style="3" bestFit="1" customWidth="1"/>
    <col min="21" max="21" width="11.7109375" style="3" bestFit="1" customWidth="1"/>
    <col min="22" max="22" width="11.85546875" style="3" bestFit="1" customWidth="1"/>
    <col min="23" max="23" width="11.42578125" style="3" bestFit="1" customWidth="1"/>
    <col min="24" max="24" width="11.5703125" style="3" bestFit="1" customWidth="1"/>
    <col min="25" max="25" width="11.7109375" style="3" bestFit="1" customWidth="1"/>
    <col min="26" max="26" width="11.85546875" style="3" bestFit="1" customWidth="1"/>
    <col min="27" max="27" width="11.42578125" style="3" bestFit="1" customWidth="1"/>
    <col min="28" max="28" width="11.7109375" style="3" bestFit="1" customWidth="1"/>
    <col min="29" max="29" width="12" style="3" bestFit="1" customWidth="1"/>
    <col min="30" max="30" width="11.42578125" style="3" bestFit="1" customWidth="1"/>
    <col min="31" max="31" width="11.7109375" style="3" bestFit="1" customWidth="1"/>
    <col min="32" max="32" width="11.5703125" style="3" bestFit="1" customWidth="1"/>
    <col min="33" max="33" width="11.42578125" style="3" bestFit="1" customWidth="1"/>
    <col min="34" max="35" width="12.85546875" style="3" bestFit="1" customWidth="1"/>
    <col min="36" max="36" width="14" style="3" bestFit="1" customWidth="1"/>
    <col min="37" max="41" width="12.85546875" style="3" bestFit="1" customWidth="1"/>
    <col min="42" max="42" width="20.42578125" style="3" customWidth="1"/>
    <col min="43" max="256" width="9.140625" style="3"/>
    <col min="257" max="257" width="17.85546875" style="3" customWidth="1"/>
    <col min="258" max="273" width="0" style="3" hidden="1" customWidth="1"/>
    <col min="274" max="275" width="11.5703125" style="3" bestFit="1" customWidth="1"/>
    <col min="276" max="276" width="12.140625" style="3" bestFit="1" customWidth="1"/>
    <col min="277" max="277" width="11.7109375" style="3" bestFit="1" customWidth="1"/>
    <col min="278" max="278" width="11.85546875" style="3" bestFit="1" customWidth="1"/>
    <col min="279" max="279" width="11.42578125" style="3" bestFit="1" customWidth="1"/>
    <col min="280" max="280" width="11.5703125" style="3" bestFit="1" customWidth="1"/>
    <col min="281" max="281" width="11.7109375" style="3" bestFit="1" customWidth="1"/>
    <col min="282" max="282" width="11.85546875" style="3" bestFit="1" customWidth="1"/>
    <col min="283" max="283" width="11.42578125" style="3" bestFit="1" customWidth="1"/>
    <col min="284" max="284" width="11.7109375" style="3" bestFit="1" customWidth="1"/>
    <col min="285" max="285" width="12" style="3" bestFit="1" customWidth="1"/>
    <col min="286" max="286" width="11.42578125" style="3" bestFit="1" customWidth="1"/>
    <col min="287" max="287" width="11.7109375" style="3" bestFit="1" customWidth="1"/>
    <col min="288" max="288" width="11.5703125" style="3" bestFit="1" customWidth="1"/>
    <col min="289" max="289" width="11.42578125" style="3" bestFit="1" customWidth="1"/>
    <col min="290" max="291" width="12.85546875" style="3" bestFit="1" customWidth="1"/>
    <col min="292" max="292" width="14" style="3" bestFit="1" customWidth="1"/>
    <col min="293" max="297" width="12.85546875" style="3" bestFit="1" customWidth="1"/>
    <col min="298" max="298" width="20.42578125" style="3" customWidth="1"/>
    <col min="299" max="512" width="9.140625" style="3"/>
    <col min="513" max="513" width="17.85546875" style="3" customWidth="1"/>
    <col min="514" max="529" width="0" style="3" hidden="1" customWidth="1"/>
    <col min="530" max="531" width="11.5703125" style="3" bestFit="1" customWidth="1"/>
    <col min="532" max="532" width="12.140625" style="3" bestFit="1" customWidth="1"/>
    <col min="533" max="533" width="11.7109375" style="3" bestFit="1" customWidth="1"/>
    <col min="534" max="534" width="11.85546875" style="3" bestFit="1" customWidth="1"/>
    <col min="535" max="535" width="11.42578125" style="3" bestFit="1" customWidth="1"/>
    <col min="536" max="536" width="11.5703125" style="3" bestFit="1" customWidth="1"/>
    <col min="537" max="537" width="11.7109375" style="3" bestFit="1" customWidth="1"/>
    <col min="538" max="538" width="11.85546875" style="3" bestFit="1" customWidth="1"/>
    <col min="539" max="539" width="11.42578125" style="3" bestFit="1" customWidth="1"/>
    <col min="540" max="540" width="11.7109375" style="3" bestFit="1" customWidth="1"/>
    <col min="541" max="541" width="12" style="3" bestFit="1" customWidth="1"/>
    <col min="542" max="542" width="11.42578125" style="3" bestFit="1" customWidth="1"/>
    <col min="543" max="543" width="11.7109375" style="3" bestFit="1" customWidth="1"/>
    <col min="544" max="544" width="11.5703125" style="3" bestFit="1" customWidth="1"/>
    <col min="545" max="545" width="11.42578125" style="3" bestFit="1" customWidth="1"/>
    <col min="546" max="547" width="12.85546875" style="3" bestFit="1" customWidth="1"/>
    <col min="548" max="548" width="14" style="3" bestFit="1" customWidth="1"/>
    <col min="549" max="553" width="12.85546875" style="3" bestFit="1" customWidth="1"/>
    <col min="554" max="554" width="20.42578125" style="3" customWidth="1"/>
    <col min="555" max="768" width="9.140625" style="3"/>
    <col min="769" max="769" width="17.85546875" style="3" customWidth="1"/>
    <col min="770" max="785" width="0" style="3" hidden="1" customWidth="1"/>
    <col min="786" max="787" width="11.5703125" style="3" bestFit="1" customWidth="1"/>
    <col min="788" max="788" width="12.140625" style="3" bestFit="1" customWidth="1"/>
    <col min="789" max="789" width="11.7109375" style="3" bestFit="1" customWidth="1"/>
    <col min="790" max="790" width="11.85546875" style="3" bestFit="1" customWidth="1"/>
    <col min="791" max="791" width="11.42578125" style="3" bestFit="1" customWidth="1"/>
    <col min="792" max="792" width="11.5703125" style="3" bestFit="1" customWidth="1"/>
    <col min="793" max="793" width="11.7109375" style="3" bestFit="1" customWidth="1"/>
    <col min="794" max="794" width="11.85546875" style="3" bestFit="1" customWidth="1"/>
    <col min="795" max="795" width="11.42578125" style="3" bestFit="1" customWidth="1"/>
    <col min="796" max="796" width="11.7109375" style="3" bestFit="1" customWidth="1"/>
    <col min="797" max="797" width="12" style="3" bestFit="1" customWidth="1"/>
    <col min="798" max="798" width="11.42578125" style="3" bestFit="1" customWidth="1"/>
    <col min="799" max="799" width="11.7109375" style="3" bestFit="1" customWidth="1"/>
    <col min="800" max="800" width="11.5703125" style="3" bestFit="1" customWidth="1"/>
    <col min="801" max="801" width="11.42578125" style="3" bestFit="1" customWidth="1"/>
    <col min="802" max="803" width="12.85546875" style="3" bestFit="1" customWidth="1"/>
    <col min="804" max="804" width="14" style="3" bestFit="1" customWidth="1"/>
    <col min="805" max="809" width="12.85546875" style="3" bestFit="1" customWidth="1"/>
    <col min="810" max="810" width="20.42578125" style="3" customWidth="1"/>
    <col min="811" max="1024" width="9.140625" style="3"/>
    <col min="1025" max="1025" width="17.85546875" style="3" customWidth="1"/>
    <col min="1026" max="1041" width="0" style="3" hidden="1" customWidth="1"/>
    <col min="1042" max="1043" width="11.5703125" style="3" bestFit="1" customWidth="1"/>
    <col min="1044" max="1044" width="12.140625" style="3" bestFit="1" customWidth="1"/>
    <col min="1045" max="1045" width="11.7109375" style="3" bestFit="1" customWidth="1"/>
    <col min="1046" max="1046" width="11.85546875" style="3" bestFit="1" customWidth="1"/>
    <col min="1047" max="1047" width="11.42578125" style="3" bestFit="1" customWidth="1"/>
    <col min="1048" max="1048" width="11.5703125" style="3" bestFit="1" customWidth="1"/>
    <col min="1049" max="1049" width="11.7109375" style="3" bestFit="1" customWidth="1"/>
    <col min="1050" max="1050" width="11.85546875" style="3" bestFit="1" customWidth="1"/>
    <col min="1051" max="1051" width="11.42578125" style="3" bestFit="1" customWidth="1"/>
    <col min="1052" max="1052" width="11.7109375" style="3" bestFit="1" customWidth="1"/>
    <col min="1053" max="1053" width="12" style="3" bestFit="1" customWidth="1"/>
    <col min="1054" max="1054" width="11.42578125" style="3" bestFit="1" customWidth="1"/>
    <col min="1055" max="1055" width="11.7109375" style="3" bestFit="1" customWidth="1"/>
    <col min="1056" max="1056" width="11.5703125" style="3" bestFit="1" customWidth="1"/>
    <col min="1057" max="1057" width="11.42578125" style="3" bestFit="1" customWidth="1"/>
    <col min="1058" max="1059" width="12.85546875" style="3" bestFit="1" customWidth="1"/>
    <col min="1060" max="1060" width="14" style="3" bestFit="1" customWidth="1"/>
    <col min="1061" max="1065" width="12.85546875" style="3" bestFit="1" customWidth="1"/>
    <col min="1066" max="1066" width="20.42578125" style="3" customWidth="1"/>
    <col min="1067" max="1280" width="9.140625" style="3"/>
    <col min="1281" max="1281" width="17.85546875" style="3" customWidth="1"/>
    <col min="1282" max="1297" width="0" style="3" hidden="1" customWidth="1"/>
    <col min="1298" max="1299" width="11.5703125" style="3" bestFit="1" customWidth="1"/>
    <col min="1300" max="1300" width="12.140625" style="3" bestFit="1" customWidth="1"/>
    <col min="1301" max="1301" width="11.7109375" style="3" bestFit="1" customWidth="1"/>
    <col min="1302" max="1302" width="11.85546875" style="3" bestFit="1" customWidth="1"/>
    <col min="1303" max="1303" width="11.42578125" style="3" bestFit="1" customWidth="1"/>
    <col min="1304" max="1304" width="11.5703125" style="3" bestFit="1" customWidth="1"/>
    <col min="1305" max="1305" width="11.7109375" style="3" bestFit="1" customWidth="1"/>
    <col min="1306" max="1306" width="11.85546875" style="3" bestFit="1" customWidth="1"/>
    <col min="1307" max="1307" width="11.42578125" style="3" bestFit="1" customWidth="1"/>
    <col min="1308" max="1308" width="11.7109375" style="3" bestFit="1" customWidth="1"/>
    <col min="1309" max="1309" width="12" style="3" bestFit="1" customWidth="1"/>
    <col min="1310" max="1310" width="11.42578125" style="3" bestFit="1" customWidth="1"/>
    <col min="1311" max="1311" width="11.7109375" style="3" bestFit="1" customWidth="1"/>
    <col min="1312" max="1312" width="11.5703125" style="3" bestFit="1" customWidth="1"/>
    <col min="1313" max="1313" width="11.42578125" style="3" bestFit="1" customWidth="1"/>
    <col min="1314" max="1315" width="12.85546875" style="3" bestFit="1" customWidth="1"/>
    <col min="1316" max="1316" width="14" style="3" bestFit="1" customWidth="1"/>
    <col min="1317" max="1321" width="12.85546875" style="3" bestFit="1" customWidth="1"/>
    <col min="1322" max="1322" width="20.42578125" style="3" customWidth="1"/>
    <col min="1323" max="1536" width="9.140625" style="3"/>
    <col min="1537" max="1537" width="17.85546875" style="3" customWidth="1"/>
    <col min="1538" max="1553" width="0" style="3" hidden="1" customWidth="1"/>
    <col min="1554" max="1555" width="11.5703125" style="3" bestFit="1" customWidth="1"/>
    <col min="1556" max="1556" width="12.140625" style="3" bestFit="1" customWidth="1"/>
    <col min="1557" max="1557" width="11.7109375" style="3" bestFit="1" customWidth="1"/>
    <col min="1558" max="1558" width="11.85546875" style="3" bestFit="1" customWidth="1"/>
    <col min="1559" max="1559" width="11.42578125" style="3" bestFit="1" customWidth="1"/>
    <col min="1560" max="1560" width="11.5703125" style="3" bestFit="1" customWidth="1"/>
    <col min="1561" max="1561" width="11.7109375" style="3" bestFit="1" customWidth="1"/>
    <col min="1562" max="1562" width="11.85546875" style="3" bestFit="1" customWidth="1"/>
    <col min="1563" max="1563" width="11.42578125" style="3" bestFit="1" customWidth="1"/>
    <col min="1564" max="1564" width="11.7109375" style="3" bestFit="1" customWidth="1"/>
    <col min="1565" max="1565" width="12" style="3" bestFit="1" customWidth="1"/>
    <col min="1566" max="1566" width="11.42578125" style="3" bestFit="1" customWidth="1"/>
    <col min="1567" max="1567" width="11.7109375" style="3" bestFit="1" customWidth="1"/>
    <col min="1568" max="1568" width="11.5703125" style="3" bestFit="1" customWidth="1"/>
    <col min="1569" max="1569" width="11.42578125" style="3" bestFit="1" customWidth="1"/>
    <col min="1570" max="1571" width="12.85546875" style="3" bestFit="1" customWidth="1"/>
    <col min="1572" max="1572" width="14" style="3" bestFit="1" customWidth="1"/>
    <col min="1573" max="1577" width="12.85546875" style="3" bestFit="1" customWidth="1"/>
    <col min="1578" max="1578" width="20.42578125" style="3" customWidth="1"/>
    <col min="1579" max="1792" width="9.140625" style="3"/>
    <col min="1793" max="1793" width="17.85546875" style="3" customWidth="1"/>
    <col min="1794" max="1809" width="0" style="3" hidden="1" customWidth="1"/>
    <col min="1810" max="1811" width="11.5703125" style="3" bestFit="1" customWidth="1"/>
    <col min="1812" max="1812" width="12.140625" style="3" bestFit="1" customWidth="1"/>
    <col min="1813" max="1813" width="11.7109375" style="3" bestFit="1" customWidth="1"/>
    <col min="1814" max="1814" width="11.85546875" style="3" bestFit="1" customWidth="1"/>
    <col min="1815" max="1815" width="11.42578125" style="3" bestFit="1" customWidth="1"/>
    <col min="1816" max="1816" width="11.5703125" style="3" bestFit="1" customWidth="1"/>
    <col min="1817" max="1817" width="11.7109375" style="3" bestFit="1" customWidth="1"/>
    <col min="1818" max="1818" width="11.85546875" style="3" bestFit="1" customWidth="1"/>
    <col min="1819" max="1819" width="11.42578125" style="3" bestFit="1" customWidth="1"/>
    <col min="1820" max="1820" width="11.7109375" style="3" bestFit="1" customWidth="1"/>
    <col min="1821" max="1821" width="12" style="3" bestFit="1" customWidth="1"/>
    <col min="1822" max="1822" width="11.42578125" style="3" bestFit="1" customWidth="1"/>
    <col min="1823" max="1823" width="11.7109375" style="3" bestFit="1" customWidth="1"/>
    <col min="1824" max="1824" width="11.5703125" style="3" bestFit="1" customWidth="1"/>
    <col min="1825" max="1825" width="11.42578125" style="3" bestFit="1" customWidth="1"/>
    <col min="1826" max="1827" width="12.85546875" style="3" bestFit="1" customWidth="1"/>
    <col min="1828" max="1828" width="14" style="3" bestFit="1" customWidth="1"/>
    <col min="1829" max="1833" width="12.85546875" style="3" bestFit="1" customWidth="1"/>
    <col min="1834" max="1834" width="20.42578125" style="3" customWidth="1"/>
    <col min="1835" max="2048" width="9.140625" style="3"/>
    <col min="2049" max="2049" width="17.85546875" style="3" customWidth="1"/>
    <col min="2050" max="2065" width="0" style="3" hidden="1" customWidth="1"/>
    <col min="2066" max="2067" width="11.5703125" style="3" bestFit="1" customWidth="1"/>
    <col min="2068" max="2068" width="12.140625" style="3" bestFit="1" customWidth="1"/>
    <col min="2069" max="2069" width="11.7109375" style="3" bestFit="1" customWidth="1"/>
    <col min="2070" max="2070" width="11.85546875" style="3" bestFit="1" customWidth="1"/>
    <col min="2071" max="2071" width="11.42578125" style="3" bestFit="1" customWidth="1"/>
    <col min="2072" max="2072" width="11.5703125" style="3" bestFit="1" customWidth="1"/>
    <col min="2073" max="2073" width="11.7109375" style="3" bestFit="1" customWidth="1"/>
    <col min="2074" max="2074" width="11.85546875" style="3" bestFit="1" customWidth="1"/>
    <col min="2075" max="2075" width="11.42578125" style="3" bestFit="1" customWidth="1"/>
    <col min="2076" max="2076" width="11.7109375" style="3" bestFit="1" customWidth="1"/>
    <col min="2077" max="2077" width="12" style="3" bestFit="1" customWidth="1"/>
    <col min="2078" max="2078" width="11.42578125" style="3" bestFit="1" customWidth="1"/>
    <col min="2079" max="2079" width="11.7109375" style="3" bestFit="1" customWidth="1"/>
    <col min="2080" max="2080" width="11.5703125" style="3" bestFit="1" customWidth="1"/>
    <col min="2081" max="2081" width="11.42578125" style="3" bestFit="1" customWidth="1"/>
    <col min="2082" max="2083" width="12.85546875" style="3" bestFit="1" customWidth="1"/>
    <col min="2084" max="2084" width="14" style="3" bestFit="1" customWidth="1"/>
    <col min="2085" max="2089" width="12.85546875" style="3" bestFit="1" customWidth="1"/>
    <col min="2090" max="2090" width="20.42578125" style="3" customWidth="1"/>
    <col min="2091" max="2304" width="9.140625" style="3"/>
    <col min="2305" max="2305" width="17.85546875" style="3" customWidth="1"/>
    <col min="2306" max="2321" width="0" style="3" hidden="1" customWidth="1"/>
    <col min="2322" max="2323" width="11.5703125" style="3" bestFit="1" customWidth="1"/>
    <col min="2324" max="2324" width="12.140625" style="3" bestFit="1" customWidth="1"/>
    <col min="2325" max="2325" width="11.7109375" style="3" bestFit="1" customWidth="1"/>
    <col min="2326" max="2326" width="11.85546875" style="3" bestFit="1" customWidth="1"/>
    <col min="2327" max="2327" width="11.42578125" style="3" bestFit="1" customWidth="1"/>
    <col min="2328" max="2328" width="11.5703125" style="3" bestFit="1" customWidth="1"/>
    <col min="2329" max="2329" width="11.7109375" style="3" bestFit="1" customWidth="1"/>
    <col min="2330" max="2330" width="11.85546875" style="3" bestFit="1" customWidth="1"/>
    <col min="2331" max="2331" width="11.42578125" style="3" bestFit="1" customWidth="1"/>
    <col min="2332" max="2332" width="11.7109375" style="3" bestFit="1" customWidth="1"/>
    <col min="2333" max="2333" width="12" style="3" bestFit="1" customWidth="1"/>
    <col min="2334" max="2334" width="11.42578125" style="3" bestFit="1" customWidth="1"/>
    <col min="2335" max="2335" width="11.7109375" style="3" bestFit="1" customWidth="1"/>
    <col min="2336" max="2336" width="11.5703125" style="3" bestFit="1" customWidth="1"/>
    <col min="2337" max="2337" width="11.42578125" style="3" bestFit="1" customWidth="1"/>
    <col min="2338" max="2339" width="12.85546875" style="3" bestFit="1" customWidth="1"/>
    <col min="2340" max="2340" width="14" style="3" bestFit="1" customWidth="1"/>
    <col min="2341" max="2345" width="12.85546875" style="3" bestFit="1" customWidth="1"/>
    <col min="2346" max="2346" width="20.42578125" style="3" customWidth="1"/>
    <col min="2347" max="2560" width="9.140625" style="3"/>
    <col min="2561" max="2561" width="17.85546875" style="3" customWidth="1"/>
    <col min="2562" max="2577" width="0" style="3" hidden="1" customWidth="1"/>
    <col min="2578" max="2579" width="11.5703125" style="3" bestFit="1" customWidth="1"/>
    <col min="2580" max="2580" width="12.140625" style="3" bestFit="1" customWidth="1"/>
    <col min="2581" max="2581" width="11.7109375" style="3" bestFit="1" customWidth="1"/>
    <col min="2582" max="2582" width="11.85546875" style="3" bestFit="1" customWidth="1"/>
    <col min="2583" max="2583" width="11.42578125" style="3" bestFit="1" customWidth="1"/>
    <col min="2584" max="2584" width="11.5703125" style="3" bestFit="1" customWidth="1"/>
    <col min="2585" max="2585" width="11.7109375" style="3" bestFit="1" customWidth="1"/>
    <col min="2586" max="2586" width="11.85546875" style="3" bestFit="1" customWidth="1"/>
    <col min="2587" max="2587" width="11.42578125" style="3" bestFit="1" customWidth="1"/>
    <col min="2588" max="2588" width="11.7109375" style="3" bestFit="1" customWidth="1"/>
    <col min="2589" max="2589" width="12" style="3" bestFit="1" customWidth="1"/>
    <col min="2590" max="2590" width="11.42578125" style="3" bestFit="1" customWidth="1"/>
    <col min="2591" max="2591" width="11.7109375" style="3" bestFit="1" customWidth="1"/>
    <col min="2592" max="2592" width="11.5703125" style="3" bestFit="1" customWidth="1"/>
    <col min="2593" max="2593" width="11.42578125" style="3" bestFit="1" customWidth="1"/>
    <col min="2594" max="2595" width="12.85546875" style="3" bestFit="1" customWidth="1"/>
    <col min="2596" max="2596" width="14" style="3" bestFit="1" customWidth="1"/>
    <col min="2597" max="2601" width="12.85546875" style="3" bestFit="1" customWidth="1"/>
    <col min="2602" max="2602" width="20.42578125" style="3" customWidth="1"/>
    <col min="2603" max="2816" width="9.140625" style="3"/>
    <col min="2817" max="2817" width="17.85546875" style="3" customWidth="1"/>
    <col min="2818" max="2833" width="0" style="3" hidden="1" customWidth="1"/>
    <col min="2834" max="2835" width="11.5703125" style="3" bestFit="1" customWidth="1"/>
    <col min="2836" max="2836" width="12.140625" style="3" bestFit="1" customWidth="1"/>
    <col min="2837" max="2837" width="11.7109375" style="3" bestFit="1" customWidth="1"/>
    <col min="2838" max="2838" width="11.85546875" style="3" bestFit="1" customWidth="1"/>
    <col min="2839" max="2839" width="11.42578125" style="3" bestFit="1" customWidth="1"/>
    <col min="2840" max="2840" width="11.5703125" style="3" bestFit="1" customWidth="1"/>
    <col min="2841" max="2841" width="11.7109375" style="3" bestFit="1" customWidth="1"/>
    <col min="2842" max="2842" width="11.85546875" style="3" bestFit="1" customWidth="1"/>
    <col min="2843" max="2843" width="11.42578125" style="3" bestFit="1" customWidth="1"/>
    <col min="2844" max="2844" width="11.7109375" style="3" bestFit="1" customWidth="1"/>
    <col min="2845" max="2845" width="12" style="3" bestFit="1" customWidth="1"/>
    <col min="2846" max="2846" width="11.42578125" style="3" bestFit="1" customWidth="1"/>
    <col min="2847" max="2847" width="11.7109375" style="3" bestFit="1" customWidth="1"/>
    <col min="2848" max="2848" width="11.5703125" style="3" bestFit="1" customWidth="1"/>
    <col min="2849" max="2849" width="11.42578125" style="3" bestFit="1" customWidth="1"/>
    <col min="2850" max="2851" width="12.85546875" style="3" bestFit="1" customWidth="1"/>
    <col min="2852" max="2852" width="14" style="3" bestFit="1" customWidth="1"/>
    <col min="2853" max="2857" width="12.85546875" style="3" bestFit="1" customWidth="1"/>
    <col min="2858" max="2858" width="20.42578125" style="3" customWidth="1"/>
    <col min="2859" max="3072" width="9.140625" style="3"/>
    <col min="3073" max="3073" width="17.85546875" style="3" customWidth="1"/>
    <col min="3074" max="3089" width="0" style="3" hidden="1" customWidth="1"/>
    <col min="3090" max="3091" width="11.5703125" style="3" bestFit="1" customWidth="1"/>
    <col min="3092" max="3092" width="12.140625" style="3" bestFit="1" customWidth="1"/>
    <col min="3093" max="3093" width="11.7109375" style="3" bestFit="1" customWidth="1"/>
    <col min="3094" max="3094" width="11.85546875" style="3" bestFit="1" customWidth="1"/>
    <col min="3095" max="3095" width="11.42578125" style="3" bestFit="1" customWidth="1"/>
    <col min="3096" max="3096" width="11.5703125" style="3" bestFit="1" customWidth="1"/>
    <col min="3097" max="3097" width="11.7109375" style="3" bestFit="1" customWidth="1"/>
    <col min="3098" max="3098" width="11.85546875" style="3" bestFit="1" customWidth="1"/>
    <col min="3099" max="3099" width="11.42578125" style="3" bestFit="1" customWidth="1"/>
    <col min="3100" max="3100" width="11.7109375" style="3" bestFit="1" customWidth="1"/>
    <col min="3101" max="3101" width="12" style="3" bestFit="1" customWidth="1"/>
    <col min="3102" max="3102" width="11.42578125" style="3" bestFit="1" customWidth="1"/>
    <col min="3103" max="3103" width="11.7109375" style="3" bestFit="1" customWidth="1"/>
    <col min="3104" max="3104" width="11.5703125" style="3" bestFit="1" customWidth="1"/>
    <col min="3105" max="3105" width="11.42578125" style="3" bestFit="1" customWidth="1"/>
    <col min="3106" max="3107" width="12.85546875" style="3" bestFit="1" customWidth="1"/>
    <col min="3108" max="3108" width="14" style="3" bestFit="1" customWidth="1"/>
    <col min="3109" max="3113" width="12.85546875" style="3" bestFit="1" customWidth="1"/>
    <col min="3114" max="3114" width="20.42578125" style="3" customWidth="1"/>
    <col min="3115" max="3328" width="9.140625" style="3"/>
    <col min="3329" max="3329" width="17.85546875" style="3" customWidth="1"/>
    <col min="3330" max="3345" width="0" style="3" hidden="1" customWidth="1"/>
    <col min="3346" max="3347" width="11.5703125" style="3" bestFit="1" customWidth="1"/>
    <col min="3348" max="3348" width="12.140625" style="3" bestFit="1" customWidth="1"/>
    <col min="3349" max="3349" width="11.7109375" style="3" bestFit="1" customWidth="1"/>
    <col min="3350" max="3350" width="11.85546875" style="3" bestFit="1" customWidth="1"/>
    <col min="3351" max="3351" width="11.42578125" style="3" bestFit="1" customWidth="1"/>
    <col min="3352" max="3352" width="11.5703125" style="3" bestFit="1" customWidth="1"/>
    <col min="3353" max="3353" width="11.7109375" style="3" bestFit="1" customWidth="1"/>
    <col min="3354" max="3354" width="11.85546875" style="3" bestFit="1" customWidth="1"/>
    <col min="3355" max="3355" width="11.42578125" style="3" bestFit="1" customWidth="1"/>
    <col min="3356" max="3356" width="11.7109375" style="3" bestFit="1" customWidth="1"/>
    <col min="3357" max="3357" width="12" style="3" bestFit="1" customWidth="1"/>
    <col min="3358" max="3358" width="11.42578125" style="3" bestFit="1" customWidth="1"/>
    <col min="3359" max="3359" width="11.7109375" style="3" bestFit="1" customWidth="1"/>
    <col min="3360" max="3360" width="11.5703125" style="3" bestFit="1" customWidth="1"/>
    <col min="3361" max="3361" width="11.42578125" style="3" bestFit="1" customWidth="1"/>
    <col min="3362" max="3363" width="12.85546875" style="3" bestFit="1" customWidth="1"/>
    <col min="3364" max="3364" width="14" style="3" bestFit="1" customWidth="1"/>
    <col min="3365" max="3369" width="12.85546875" style="3" bestFit="1" customWidth="1"/>
    <col min="3370" max="3370" width="20.42578125" style="3" customWidth="1"/>
    <col min="3371" max="3584" width="9.140625" style="3"/>
    <col min="3585" max="3585" width="17.85546875" style="3" customWidth="1"/>
    <col min="3586" max="3601" width="0" style="3" hidden="1" customWidth="1"/>
    <col min="3602" max="3603" width="11.5703125" style="3" bestFit="1" customWidth="1"/>
    <col min="3604" max="3604" width="12.140625" style="3" bestFit="1" customWidth="1"/>
    <col min="3605" max="3605" width="11.7109375" style="3" bestFit="1" customWidth="1"/>
    <col min="3606" max="3606" width="11.85546875" style="3" bestFit="1" customWidth="1"/>
    <col min="3607" max="3607" width="11.42578125" style="3" bestFit="1" customWidth="1"/>
    <col min="3608" max="3608" width="11.5703125" style="3" bestFit="1" customWidth="1"/>
    <col min="3609" max="3609" width="11.7109375" style="3" bestFit="1" customWidth="1"/>
    <col min="3610" max="3610" width="11.85546875" style="3" bestFit="1" customWidth="1"/>
    <col min="3611" max="3611" width="11.42578125" style="3" bestFit="1" customWidth="1"/>
    <col min="3612" max="3612" width="11.7109375" style="3" bestFit="1" customWidth="1"/>
    <col min="3613" max="3613" width="12" style="3" bestFit="1" customWidth="1"/>
    <col min="3614" max="3614" width="11.42578125" style="3" bestFit="1" customWidth="1"/>
    <col min="3615" max="3615" width="11.7109375" style="3" bestFit="1" customWidth="1"/>
    <col min="3616" max="3616" width="11.5703125" style="3" bestFit="1" customWidth="1"/>
    <col min="3617" max="3617" width="11.42578125" style="3" bestFit="1" customWidth="1"/>
    <col min="3618" max="3619" width="12.85546875" style="3" bestFit="1" customWidth="1"/>
    <col min="3620" max="3620" width="14" style="3" bestFit="1" customWidth="1"/>
    <col min="3621" max="3625" width="12.85546875" style="3" bestFit="1" customWidth="1"/>
    <col min="3626" max="3626" width="20.42578125" style="3" customWidth="1"/>
    <col min="3627" max="3840" width="9.140625" style="3"/>
    <col min="3841" max="3841" width="17.85546875" style="3" customWidth="1"/>
    <col min="3842" max="3857" width="0" style="3" hidden="1" customWidth="1"/>
    <col min="3858" max="3859" width="11.5703125" style="3" bestFit="1" customWidth="1"/>
    <col min="3860" max="3860" width="12.140625" style="3" bestFit="1" customWidth="1"/>
    <col min="3861" max="3861" width="11.7109375" style="3" bestFit="1" customWidth="1"/>
    <col min="3862" max="3862" width="11.85546875" style="3" bestFit="1" customWidth="1"/>
    <col min="3863" max="3863" width="11.42578125" style="3" bestFit="1" customWidth="1"/>
    <col min="3864" max="3864" width="11.5703125" style="3" bestFit="1" customWidth="1"/>
    <col min="3865" max="3865" width="11.7109375" style="3" bestFit="1" customWidth="1"/>
    <col min="3866" max="3866" width="11.85546875" style="3" bestFit="1" customWidth="1"/>
    <col min="3867" max="3867" width="11.42578125" style="3" bestFit="1" customWidth="1"/>
    <col min="3868" max="3868" width="11.7109375" style="3" bestFit="1" customWidth="1"/>
    <col min="3869" max="3869" width="12" style="3" bestFit="1" customWidth="1"/>
    <col min="3870" max="3870" width="11.42578125" style="3" bestFit="1" customWidth="1"/>
    <col min="3871" max="3871" width="11.7109375" style="3" bestFit="1" customWidth="1"/>
    <col min="3872" max="3872" width="11.5703125" style="3" bestFit="1" customWidth="1"/>
    <col min="3873" max="3873" width="11.42578125" style="3" bestFit="1" customWidth="1"/>
    <col min="3874" max="3875" width="12.85546875" style="3" bestFit="1" customWidth="1"/>
    <col min="3876" max="3876" width="14" style="3" bestFit="1" customWidth="1"/>
    <col min="3877" max="3881" width="12.85546875" style="3" bestFit="1" customWidth="1"/>
    <col min="3882" max="3882" width="20.42578125" style="3" customWidth="1"/>
    <col min="3883" max="4096" width="9.140625" style="3"/>
    <col min="4097" max="4097" width="17.85546875" style="3" customWidth="1"/>
    <col min="4098" max="4113" width="0" style="3" hidden="1" customWidth="1"/>
    <col min="4114" max="4115" width="11.5703125" style="3" bestFit="1" customWidth="1"/>
    <col min="4116" max="4116" width="12.140625" style="3" bestFit="1" customWidth="1"/>
    <col min="4117" max="4117" width="11.7109375" style="3" bestFit="1" customWidth="1"/>
    <col min="4118" max="4118" width="11.85546875" style="3" bestFit="1" customWidth="1"/>
    <col min="4119" max="4119" width="11.42578125" style="3" bestFit="1" customWidth="1"/>
    <col min="4120" max="4120" width="11.5703125" style="3" bestFit="1" customWidth="1"/>
    <col min="4121" max="4121" width="11.7109375" style="3" bestFit="1" customWidth="1"/>
    <col min="4122" max="4122" width="11.85546875" style="3" bestFit="1" customWidth="1"/>
    <col min="4123" max="4123" width="11.42578125" style="3" bestFit="1" customWidth="1"/>
    <col min="4124" max="4124" width="11.7109375" style="3" bestFit="1" customWidth="1"/>
    <col min="4125" max="4125" width="12" style="3" bestFit="1" customWidth="1"/>
    <col min="4126" max="4126" width="11.42578125" style="3" bestFit="1" customWidth="1"/>
    <col min="4127" max="4127" width="11.7109375" style="3" bestFit="1" customWidth="1"/>
    <col min="4128" max="4128" width="11.5703125" style="3" bestFit="1" customWidth="1"/>
    <col min="4129" max="4129" width="11.42578125" style="3" bestFit="1" customWidth="1"/>
    <col min="4130" max="4131" width="12.85546875" style="3" bestFit="1" customWidth="1"/>
    <col min="4132" max="4132" width="14" style="3" bestFit="1" customWidth="1"/>
    <col min="4133" max="4137" width="12.85546875" style="3" bestFit="1" customWidth="1"/>
    <col min="4138" max="4138" width="20.42578125" style="3" customWidth="1"/>
    <col min="4139" max="4352" width="9.140625" style="3"/>
    <col min="4353" max="4353" width="17.85546875" style="3" customWidth="1"/>
    <col min="4354" max="4369" width="0" style="3" hidden="1" customWidth="1"/>
    <col min="4370" max="4371" width="11.5703125" style="3" bestFit="1" customWidth="1"/>
    <col min="4372" max="4372" width="12.140625" style="3" bestFit="1" customWidth="1"/>
    <col min="4373" max="4373" width="11.7109375" style="3" bestFit="1" customWidth="1"/>
    <col min="4374" max="4374" width="11.85546875" style="3" bestFit="1" customWidth="1"/>
    <col min="4375" max="4375" width="11.42578125" style="3" bestFit="1" customWidth="1"/>
    <col min="4376" max="4376" width="11.5703125" style="3" bestFit="1" customWidth="1"/>
    <col min="4377" max="4377" width="11.7109375" style="3" bestFit="1" customWidth="1"/>
    <col min="4378" max="4378" width="11.85546875" style="3" bestFit="1" customWidth="1"/>
    <col min="4379" max="4379" width="11.42578125" style="3" bestFit="1" customWidth="1"/>
    <col min="4380" max="4380" width="11.7109375" style="3" bestFit="1" customWidth="1"/>
    <col min="4381" max="4381" width="12" style="3" bestFit="1" customWidth="1"/>
    <col min="4382" max="4382" width="11.42578125" style="3" bestFit="1" customWidth="1"/>
    <col min="4383" max="4383" width="11.7109375" style="3" bestFit="1" customWidth="1"/>
    <col min="4384" max="4384" width="11.5703125" style="3" bestFit="1" customWidth="1"/>
    <col min="4385" max="4385" width="11.42578125" style="3" bestFit="1" customWidth="1"/>
    <col min="4386" max="4387" width="12.85546875" style="3" bestFit="1" customWidth="1"/>
    <col min="4388" max="4388" width="14" style="3" bestFit="1" customWidth="1"/>
    <col min="4389" max="4393" width="12.85546875" style="3" bestFit="1" customWidth="1"/>
    <col min="4394" max="4394" width="20.42578125" style="3" customWidth="1"/>
    <col min="4395" max="4608" width="9.140625" style="3"/>
    <col min="4609" max="4609" width="17.85546875" style="3" customWidth="1"/>
    <col min="4610" max="4625" width="0" style="3" hidden="1" customWidth="1"/>
    <col min="4626" max="4627" width="11.5703125" style="3" bestFit="1" customWidth="1"/>
    <col min="4628" max="4628" width="12.140625" style="3" bestFit="1" customWidth="1"/>
    <col min="4629" max="4629" width="11.7109375" style="3" bestFit="1" customWidth="1"/>
    <col min="4630" max="4630" width="11.85546875" style="3" bestFit="1" customWidth="1"/>
    <col min="4631" max="4631" width="11.42578125" style="3" bestFit="1" customWidth="1"/>
    <col min="4632" max="4632" width="11.5703125" style="3" bestFit="1" customWidth="1"/>
    <col min="4633" max="4633" width="11.7109375" style="3" bestFit="1" customWidth="1"/>
    <col min="4634" max="4634" width="11.85546875" style="3" bestFit="1" customWidth="1"/>
    <col min="4635" max="4635" width="11.42578125" style="3" bestFit="1" customWidth="1"/>
    <col min="4636" max="4636" width="11.7109375" style="3" bestFit="1" customWidth="1"/>
    <col min="4637" max="4637" width="12" style="3" bestFit="1" customWidth="1"/>
    <col min="4638" max="4638" width="11.42578125" style="3" bestFit="1" customWidth="1"/>
    <col min="4639" max="4639" width="11.7109375" style="3" bestFit="1" customWidth="1"/>
    <col min="4640" max="4640" width="11.5703125" style="3" bestFit="1" customWidth="1"/>
    <col min="4641" max="4641" width="11.42578125" style="3" bestFit="1" customWidth="1"/>
    <col min="4642" max="4643" width="12.85546875" style="3" bestFit="1" customWidth="1"/>
    <col min="4644" max="4644" width="14" style="3" bestFit="1" customWidth="1"/>
    <col min="4645" max="4649" width="12.85546875" style="3" bestFit="1" customWidth="1"/>
    <col min="4650" max="4650" width="20.42578125" style="3" customWidth="1"/>
    <col min="4651" max="4864" width="9.140625" style="3"/>
    <col min="4865" max="4865" width="17.85546875" style="3" customWidth="1"/>
    <col min="4866" max="4881" width="0" style="3" hidden="1" customWidth="1"/>
    <col min="4882" max="4883" width="11.5703125" style="3" bestFit="1" customWidth="1"/>
    <col min="4884" max="4884" width="12.140625" style="3" bestFit="1" customWidth="1"/>
    <col min="4885" max="4885" width="11.7109375" style="3" bestFit="1" customWidth="1"/>
    <col min="4886" max="4886" width="11.85546875" style="3" bestFit="1" customWidth="1"/>
    <col min="4887" max="4887" width="11.42578125" style="3" bestFit="1" customWidth="1"/>
    <col min="4888" max="4888" width="11.5703125" style="3" bestFit="1" customWidth="1"/>
    <col min="4889" max="4889" width="11.7109375" style="3" bestFit="1" customWidth="1"/>
    <col min="4890" max="4890" width="11.85546875" style="3" bestFit="1" customWidth="1"/>
    <col min="4891" max="4891" width="11.42578125" style="3" bestFit="1" customWidth="1"/>
    <col min="4892" max="4892" width="11.7109375" style="3" bestFit="1" customWidth="1"/>
    <col min="4893" max="4893" width="12" style="3" bestFit="1" customWidth="1"/>
    <col min="4894" max="4894" width="11.42578125" style="3" bestFit="1" customWidth="1"/>
    <col min="4895" max="4895" width="11.7109375" style="3" bestFit="1" customWidth="1"/>
    <col min="4896" max="4896" width="11.5703125" style="3" bestFit="1" customWidth="1"/>
    <col min="4897" max="4897" width="11.42578125" style="3" bestFit="1" customWidth="1"/>
    <col min="4898" max="4899" width="12.85546875" style="3" bestFit="1" customWidth="1"/>
    <col min="4900" max="4900" width="14" style="3" bestFit="1" customWidth="1"/>
    <col min="4901" max="4905" width="12.85546875" style="3" bestFit="1" customWidth="1"/>
    <col min="4906" max="4906" width="20.42578125" style="3" customWidth="1"/>
    <col min="4907" max="5120" width="9.140625" style="3"/>
    <col min="5121" max="5121" width="17.85546875" style="3" customWidth="1"/>
    <col min="5122" max="5137" width="0" style="3" hidden="1" customWidth="1"/>
    <col min="5138" max="5139" width="11.5703125" style="3" bestFit="1" customWidth="1"/>
    <col min="5140" max="5140" width="12.140625" style="3" bestFit="1" customWidth="1"/>
    <col min="5141" max="5141" width="11.7109375" style="3" bestFit="1" customWidth="1"/>
    <col min="5142" max="5142" width="11.85546875" style="3" bestFit="1" customWidth="1"/>
    <col min="5143" max="5143" width="11.42578125" style="3" bestFit="1" customWidth="1"/>
    <col min="5144" max="5144" width="11.5703125" style="3" bestFit="1" customWidth="1"/>
    <col min="5145" max="5145" width="11.7109375" style="3" bestFit="1" customWidth="1"/>
    <col min="5146" max="5146" width="11.85546875" style="3" bestFit="1" customWidth="1"/>
    <col min="5147" max="5147" width="11.42578125" style="3" bestFit="1" customWidth="1"/>
    <col min="5148" max="5148" width="11.7109375" style="3" bestFit="1" customWidth="1"/>
    <col min="5149" max="5149" width="12" style="3" bestFit="1" customWidth="1"/>
    <col min="5150" max="5150" width="11.42578125" style="3" bestFit="1" customWidth="1"/>
    <col min="5151" max="5151" width="11.7109375" style="3" bestFit="1" customWidth="1"/>
    <col min="5152" max="5152" width="11.5703125" style="3" bestFit="1" customWidth="1"/>
    <col min="5153" max="5153" width="11.42578125" style="3" bestFit="1" customWidth="1"/>
    <col min="5154" max="5155" width="12.85546875" style="3" bestFit="1" customWidth="1"/>
    <col min="5156" max="5156" width="14" style="3" bestFit="1" customWidth="1"/>
    <col min="5157" max="5161" width="12.85546875" style="3" bestFit="1" customWidth="1"/>
    <col min="5162" max="5162" width="20.42578125" style="3" customWidth="1"/>
    <col min="5163" max="5376" width="9.140625" style="3"/>
    <col min="5377" max="5377" width="17.85546875" style="3" customWidth="1"/>
    <col min="5378" max="5393" width="0" style="3" hidden="1" customWidth="1"/>
    <col min="5394" max="5395" width="11.5703125" style="3" bestFit="1" customWidth="1"/>
    <col min="5396" max="5396" width="12.140625" style="3" bestFit="1" customWidth="1"/>
    <col min="5397" max="5397" width="11.7109375" style="3" bestFit="1" customWidth="1"/>
    <col min="5398" max="5398" width="11.85546875" style="3" bestFit="1" customWidth="1"/>
    <col min="5399" max="5399" width="11.42578125" style="3" bestFit="1" customWidth="1"/>
    <col min="5400" max="5400" width="11.5703125" style="3" bestFit="1" customWidth="1"/>
    <col min="5401" max="5401" width="11.7109375" style="3" bestFit="1" customWidth="1"/>
    <col min="5402" max="5402" width="11.85546875" style="3" bestFit="1" customWidth="1"/>
    <col min="5403" max="5403" width="11.42578125" style="3" bestFit="1" customWidth="1"/>
    <col min="5404" max="5404" width="11.7109375" style="3" bestFit="1" customWidth="1"/>
    <col min="5405" max="5405" width="12" style="3" bestFit="1" customWidth="1"/>
    <col min="5406" max="5406" width="11.42578125" style="3" bestFit="1" customWidth="1"/>
    <col min="5407" max="5407" width="11.7109375" style="3" bestFit="1" customWidth="1"/>
    <col min="5408" max="5408" width="11.5703125" style="3" bestFit="1" customWidth="1"/>
    <col min="5409" max="5409" width="11.42578125" style="3" bestFit="1" customWidth="1"/>
    <col min="5410" max="5411" width="12.85546875" style="3" bestFit="1" customWidth="1"/>
    <col min="5412" max="5412" width="14" style="3" bestFit="1" customWidth="1"/>
    <col min="5413" max="5417" width="12.85546875" style="3" bestFit="1" customWidth="1"/>
    <col min="5418" max="5418" width="20.42578125" style="3" customWidth="1"/>
    <col min="5419" max="5632" width="9.140625" style="3"/>
    <col min="5633" max="5633" width="17.85546875" style="3" customWidth="1"/>
    <col min="5634" max="5649" width="0" style="3" hidden="1" customWidth="1"/>
    <col min="5650" max="5651" width="11.5703125" style="3" bestFit="1" customWidth="1"/>
    <col min="5652" max="5652" width="12.140625" style="3" bestFit="1" customWidth="1"/>
    <col min="5653" max="5653" width="11.7109375" style="3" bestFit="1" customWidth="1"/>
    <col min="5654" max="5654" width="11.85546875" style="3" bestFit="1" customWidth="1"/>
    <col min="5655" max="5655" width="11.42578125" style="3" bestFit="1" customWidth="1"/>
    <col min="5656" max="5656" width="11.5703125" style="3" bestFit="1" customWidth="1"/>
    <col min="5657" max="5657" width="11.7109375" style="3" bestFit="1" customWidth="1"/>
    <col min="5658" max="5658" width="11.85546875" style="3" bestFit="1" customWidth="1"/>
    <col min="5659" max="5659" width="11.42578125" style="3" bestFit="1" customWidth="1"/>
    <col min="5660" max="5660" width="11.7109375" style="3" bestFit="1" customWidth="1"/>
    <col min="5661" max="5661" width="12" style="3" bestFit="1" customWidth="1"/>
    <col min="5662" max="5662" width="11.42578125" style="3" bestFit="1" customWidth="1"/>
    <col min="5663" max="5663" width="11.7109375" style="3" bestFit="1" customWidth="1"/>
    <col min="5664" max="5664" width="11.5703125" style="3" bestFit="1" customWidth="1"/>
    <col min="5665" max="5665" width="11.42578125" style="3" bestFit="1" customWidth="1"/>
    <col min="5666" max="5667" width="12.85546875" style="3" bestFit="1" customWidth="1"/>
    <col min="5668" max="5668" width="14" style="3" bestFit="1" customWidth="1"/>
    <col min="5669" max="5673" width="12.85546875" style="3" bestFit="1" customWidth="1"/>
    <col min="5674" max="5674" width="20.42578125" style="3" customWidth="1"/>
    <col min="5675" max="5888" width="9.140625" style="3"/>
    <col min="5889" max="5889" width="17.85546875" style="3" customWidth="1"/>
    <col min="5890" max="5905" width="0" style="3" hidden="1" customWidth="1"/>
    <col min="5906" max="5907" width="11.5703125" style="3" bestFit="1" customWidth="1"/>
    <col min="5908" max="5908" width="12.140625" style="3" bestFit="1" customWidth="1"/>
    <col min="5909" max="5909" width="11.7109375" style="3" bestFit="1" customWidth="1"/>
    <col min="5910" max="5910" width="11.85546875" style="3" bestFit="1" customWidth="1"/>
    <col min="5911" max="5911" width="11.42578125" style="3" bestFit="1" customWidth="1"/>
    <col min="5912" max="5912" width="11.5703125" style="3" bestFit="1" customWidth="1"/>
    <col min="5913" max="5913" width="11.7109375" style="3" bestFit="1" customWidth="1"/>
    <col min="5914" max="5914" width="11.85546875" style="3" bestFit="1" customWidth="1"/>
    <col min="5915" max="5915" width="11.42578125" style="3" bestFit="1" customWidth="1"/>
    <col min="5916" max="5916" width="11.7109375" style="3" bestFit="1" customWidth="1"/>
    <col min="5917" max="5917" width="12" style="3" bestFit="1" customWidth="1"/>
    <col min="5918" max="5918" width="11.42578125" style="3" bestFit="1" customWidth="1"/>
    <col min="5919" max="5919" width="11.7109375" style="3" bestFit="1" customWidth="1"/>
    <col min="5920" max="5920" width="11.5703125" style="3" bestFit="1" customWidth="1"/>
    <col min="5921" max="5921" width="11.42578125" style="3" bestFit="1" customWidth="1"/>
    <col min="5922" max="5923" width="12.85546875" style="3" bestFit="1" customWidth="1"/>
    <col min="5924" max="5924" width="14" style="3" bestFit="1" customWidth="1"/>
    <col min="5925" max="5929" width="12.85546875" style="3" bestFit="1" customWidth="1"/>
    <col min="5930" max="5930" width="20.42578125" style="3" customWidth="1"/>
    <col min="5931" max="6144" width="9.140625" style="3"/>
    <col min="6145" max="6145" width="17.85546875" style="3" customWidth="1"/>
    <col min="6146" max="6161" width="0" style="3" hidden="1" customWidth="1"/>
    <col min="6162" max="6163" width="11.5703125" style="3" bestFit="1" customWidth="1"/>
    <col min="6164" max="6164" width="12.140625" style="3" bestFit="1" customWidth="1"/>
    <col min="6165" max="6165" width="11.7109375" style="3" bestFit="1" customWidth="1"/>
    <col min="6166" max="6166" width="11.85546875" style="3" bestFit="1" customWidth="1"/>
    <col min="6167" max="6167" width="11.42578125" style="3" bestFit="1" customWidth="1"/>
    <col min="6168" max="6168" width="11.5703125" style="3" bestFit="1" customWidth="1"/>
    <col min="6169" max="6169" width="11.7109375" style="3" bestFit="1" customWidth="1"/>
    <col min="6170" max="6170" width="11.85546875" style="3" bestFit="1" customWidth="1"/>
    <col min="6171" max="6171" width="11.42578125" style="3" bestFit="1" customWidth="1"/>
    <col min="6172" max="6172" width="11.7109375" style="3" bestFit="1" customWidth="1"/>
    <col min="6173" max="6173" width="12" style="3" bestFit="1" customWidth="1"/>
    <col min="6174" max="6174" width="11.42578125" style="3" bestFit="1" customWidth="1"/>
    <col min="6175" max="6175" width="11.7109375" style="3" bestFit="1" customWidth="1"/>
    <col min="6176" max="6176" width="11.5703125" style="3" bestFit="1" customWidth="1"/>
    <col min="6177" max="6177" width="11.42578125" style="3" bestFit="1" customWidth="1"/>
    <col min="6178" max="6179" width="12.85546875" style="3" bestFit="1" customWidth="1"/>
    <col min="6180" max="6180" width="14" style="3" bestFit="1" customWidth="1"/>
    <col min="6181" max="6185" width="12.85546875" style="3" bestFit="1" customWidth="1"/>
    <col min="6186" max="6186" width="20.42578125" style="3" customWidth="1"/>
    <col min="6187" max="6400" width="9.140625" style="3"/>
    <col min="6401" max="6401" width="17.85546875" style="3" customWidth="1"/>
    <col min="6402" max="6417" width="0" style="3" hidden="1" customWidth="1"/>
    <col min="6418" max="6419" width="11.5703125" style="3" bestFit="1" customWidth="1"/>
    <col min="6420" max="6420" width="12.140625" style="3" bestFit="1" customWidth="1"/>
    <col min="6421" max="6421" width="11.7109375" style="3" bestFit="1" customWidth="1"/>
    <col min="6422" max="6422" width="11.85546875" style="3" bestFit="1" customWidth="1"/>
    <col min="6423" max="6423" width="11.42578125" style="3" bestFit="1" customWidth="1"/>
    <col min="6424" max="6424" width="11.5703125" style="3" bestFit="1" customWidth="1"/>
    <col min="6425" max="6425" width="11.7109375" style="3" bestFit="1" customWidth="1"/>
    <col min="6426" max="6426" width="11.85546875" style="3" bestFit="1" customWidth="1"/>
    <col min="6427" max="6427" width="11.42578125" style="3" bestFit="1" customWidth="1"/>
    <col min="6428" max="6428" width="11.7109375" style="3" bestFit="1" customWidth="1"/>
    <col min="6429" max="6429" width="12" style="3" bestFit="1" customWidth="1"/>
    <col min="6430" max="6430" width="11.42578125" style="3" bestFit="1" customWidth="1"/>
    <col min="6431" max="6431" width="11.7109375" style="3" bestFit="1" customWidth="1"/>
    <col min="6432" max="6432" width="11.5703125" style="3" bestFit="1" customWidth="1"/>
    <col min="6433" max="6433" width="11.42578125" style="3" bestFit="1" customWidth="1"/>
    <col min="6434" max="6435" width="12.85546875" style="3" bestFit="1" customWidth="1"/>
    <col min="6436" max="6436" width="14" style="3" bestFit="1" customWidth="1"/>
    <col min="6437" max="6441" width="12.85546875" style="3" bestFit="1" customWidth="1"/>
    <col min="6442" max="6442" width="20.42578125" style="3" customWidth="1"/>
    <col min="6443" max="6656" width="9.140625" style="3"/>
    <col min="6657" max="6657" width="17.85546875" style="3" customWidth="1"/>
    <col min="6658" max="6673" width="0" style="3" hidden="1" customWidth="1"/>
    <col min="6674" max="6675" width="11.5703125" style="3" bestFit="1" customWidth="1"/>
    <col min="6676" max="6676" width="12.140625" style="3" bestFit="1" customWidth="1"/>
    <col min="6677" max="6677" width="11.7109375" style="3" bestFit="1" customWidth="1"/>
    <col min="6678" max="6678" width="11.85546875" style="3" bestFit="1" customWidth="1"/>
    <col min="6679" max="6679" width="11.42578125" style="3" bestFit="1" customWidth="1"/>
    <col min="6680" max="6680" width="11.5703125" style="3" bestFit="1" customWidth="1"/>
    <col min="6681" max="6681" width="11.7109375" style="3" bestFit="1" customWidth="1"/>
    <col min="6682" max="6682" width="11.85546875" style="3" bestFit="1" customWidth="1"/>
    <col min="6683" max="6683" width="11.42578125" style="3" bestFit="1" customWidth="1"/>
    <col min="6684" max="6684" width="11.7109375" style="3" bestFit="1" customWidth="1"/>
    <col min="6685" max="6685" width="12" style="3" bestFit="1" customWidth="1"/>
    <col min="6686" max="6686" width="11.42578125" style="3" bestFit="1" customWidth="1"/>
    <col min="6687" max="6687" width="11.7109375" style="3" bestFit="1" customWidth="1"/>
    <col min="6688" max="6688" width="11.5703125" style="3" bestFit="1" customWidth="1"/>
    <col min="6689" max="6689" width="11.42578125" style="3" bestFit="1" customWidth="1"/>
    <col min="6690" max="6691" width="12.85546875" style="3" bestFit="1" customWidth="1"/>
    <col min="6692" max="6692" width="14" style="3" bestFit="1" customWidth="1"/>
    <col min="6693" max="6697" width="12.85546875" style="3" bestFit="1" customWidth="1"/>
    <col min="6698" max="6698" width="20.42578125" style="3" customWidth="1"/>
    <col min="6699" max="6912" width="9.140625" style="3"/>
    <col min="6913" max="6913" width="17.85546875" style="3" customWidth="1"/>
    <col min="6914" max="6929" width="0" style="3" hidden="1" customWidth="1"/>
    <col min="6930" max="6931" width="11.5703125" style="3" bestFit="1" customWidth="1"/>
    <col min="6932" max="6932" width="12.140625" style="3" bestFit="1" customWidth="1"/>
    <col min="6933" max="6933" width="11.7109375" style="3" bestFit="1" customWidth="1"/>
    <col min="6934" max="6934" width="11.85546875" style="3" bestFit="1" customWidth="1"/>
    <col min="6935" max="6935" width="11.42578125" style="3" bestFit="1" customWidth="1"/>
    <col min="6936" max="6936" width="11.5703125" style="3" bestFit="1" customWidth="1"/>
    <col min="6937" max="6937" width="11.7109375" style="3" bestFit="1" customWidth="1"/>
    <col min="6938" max="6938" width="11.85546875" style="3" bestFit="1" customWidth="1"/>
    <col min="6939" max="6939" width="11.42578125" style="3" bestFit="1" customWidth="1"/>
    <col min="6940" max="6940" width="11.7109375" style="3" bestFit="1" customWidth="1"/>
    <col min="6941" max="6941" width="12" style="3" bestFit="1" customWidth="1"/>
    <col min="6942" max="6942" width="11.42578125" style="3" bestFit="1" customWidth="1"/>
    <col min="6943" max="6943" width="11.7109375" style="3" bestFit="1" customWidth="1"/>
    <col min="6944" max="6944" width="11.5703125" style="3" bestFit="1" customWidth="1"/>
    <col min="6945" max="6945" width="11.42578125" style="3" bestFit="1" customWidth="1"/>
    <col min="6946" max="6947" width="12.85546875" style="3" bestFit="1" customWidth="1"/>
    <col min="6948" max="6948" width="14" style="3" bestFit="1" customWidth="1"/>
    <col min="6949" max="6953" width="12.85546875" style="3" bestFit="1" customWidth="1"/>
    <col min="6954" max="6954" width="20.42578125" style="3" customWidth="1"/>
    <col min="6955" max="7168" width="9.140625" style="3"/>
    <col min="7169" max="7169" width="17.85546875" style="3" customWidth="1"/>
    <col min="7170" max="7185" width="0" style="3" hidden="1" customWidth="1"/>
    <col min="7186" max="7187" width="11.5703125" style="3" bestFit="1" customWidth="1"/>
    <col min="7188" max="7188" width="12.140625" style="3" bestFit="1" customWidth="1"/>
    <col min="7189" max="7189" width="11.7109375" style="3" bestFit="1" customWidth="1"/>
    <col min="7190" max="7190" width="11.85546875" style="3" bestFit="1" customWidth="1"/>
    <col min="7191" max="7191" width="11.42578125" style="3" bestFit="1" customWidth="1"/>
    <col min="7192" max="7192" width="11.5703125" style="3" bestFit="1" customWidth="1"/>
    <col min="7193" max="7193" width="11.7109375" style="3" bestFit="1" customWidth="1"/>
    <col min="7194" max="7194" width="11.85546875" style="3" bestFit="1" customWidth="1"/>
    <col min="7195" max="7195" width="11.42578125" style="3" bestFit="1" customWidth="1"/>
    <col min="7196" max="7196" width="11.7109375" style="3" bestFit="1" customWidth="1"/>
    <col min="7197" max="7197" width="12" style="3" bestFit="1" customWidth="1"/>
    <col min="7198" max="7198" width="11.42578125" style="3" bestFit="1" customWidth="1"/>
    <col min="7199" max="7199" width="11.7109375" style="3" bestFit="1" customWidth="1"/>
    <col min="7200" max="7200" width="11.5703125" style="3" bestFit="1" customWidth="1"/>
    <col min="7201" max="7201" width="11.42578125" style="3" bestFit="1" customWidth="1"/>
    <col min="7202" max="7203" width="12.85546875" style="3" bestFit="1" customWidth="1"/>
    <col min="7204" max="7204" width="14" style="3" bestFit="1" customWidth="1"/>
    <col min="7205" max="7209" width="12.85546875" style="3" bestFit="1" customWidth="1"/>
    <col min="7210" max="7210" width="20.42578125" style="3" customWidth="1"/>
    <col min="7211" max="7424" width="9.140625" style="3"/>
    <col min="7425" max="7425" width="17.85546875" style="3" customWidth="1"/>
    <col min="7426" max="7441" width="0" style="3" hidden="1" customWidth="1"/>
    <col min="7442" max="7443" width="11.5703125" style="3" bestFit="1" customWidth="1"/>
    <col min="7444" max="7444" width="12.140625" style="3" bestFit="1" customWidth="1"/>
    <col min="7445" max="7445" width="11.7109375" style="3" bestFit="1" customWidth="1"/>
    <col min="7446" max="7446" width="11.85546875" style="3" bestFit="1" customWidth="1"/>
    <col min="7447" max="7447" width="11.42578125" style="3" bestFit="1" customWidth="1"/>
    <col min="7448" max="7448" width="11.5703125" style="3" bestFit="1" customWidth="1"/>
    <col min="7449" max="7449" width="11.7109375" style="3" bestFit="1" customWidth="1"/>
    <col min="7450" max="7450" width="11.85546875" style="3" bestFit="1" customWidth="1"/>
    <col min="7451" max="7451" width="11.42578125" style="3" bestFit="1" customWidth="1"/>
    <col min="7452" max="7452" width="11.7109375" style="3" bestFit="1" customWidth="1"/>
    <col min="7453" max="7453" width="12" style="3" bestFit="1" customWidth="1"/>
    <col min="7454" max="7454" width="11.42578125" style="3" bestFit="1" customWidth="1"/>
    <col min="7455" max="7455" width="11.7109375" style="3" bestFit="1" customWidth="1"/>
    <col min="7456" max="7456" width="11.5703125" style="3" bestFit="1" customWidth="1"/>
    <col min="7457" max="7457" width="11.42578125" style="3" bestFit="1" customWidth="1"/>
    <col min="7458" max="7459" width="12.85546875" style="3" bestFit="1" customWidth="1"/>
    <col min="7460" max="7460" width="14" style="3" bestFit="1" customWidth="1"/>
    <col min="7461" max="7465" width="12.85546875" style="3" bestFit="1" customWidth="1"/>
    <col min="7466" max="7466" width="20.42578125" style="3" customWidth="1"/>
    <col min="7467" max="7680" width="9.140625" style="3"/>
    <col min="7681" max="7681" width="17.85546875" style="3" customWidth="1"/>
    <col min="7682" max="7697" width="0" style="3" hidden="1" customWidth="1"/>
    <col min="7698" max="7699" width="11.5703125" style="3" bestFit="1" customWidth="1"/>
    <col min="7700" max="7700" width="12.140625" style="3" bestFit="1" customWidth="1"/>
    <col min="7701" max="7701" width="11.7109375" style="3" bestFit="1" customWidth="1"/>
    <col min="7702" max="7702" width="11.85546875" style="3" bestFit="1" customWidth="1"/>
    <col min="7703" max="7703" width="11.42578125" style="3" bestFit="1" customWidth="1"/>
    <col min="7704" max="7704" width="11.5703125" style="3" bestFit="1" customWidth="1"/>
    <col min="7705" max="7705" width="11.7109375" style="3" bestFit="1" customWidth="1"/>
    <col min="7706" max="7706" width="11.85546875" style="3" bestFit="1" customWidth="1"/>
    <col min="7707" max="7707" width="11.42578125" style="3" bestFit="1" customWidth="1"/>
    <col min="7708" max="7708" width="11.7109375" style="3" bestFit="1" customWidth="1"/>
    <col min="7709" max="7709" width="12" style="3" bestFit="1" customWidth="1"/>
    <col min="7710" max="7710" width="11.42578125" style="3" bestFit="1" customWidth="1"/>
    <col min="7711" max="7711" width="11.7109375" style="3" bestFit="1" customWidth="1"/>
    <col min="7712" max="7712" width="11.5703125" style="3" bestFit="1" customWidth="1"/>
    <col min="7713" max="7713" width="11.42578125" style="3" bestFit="1" customWidth="1"/>
    <col min="7714" max="7715" width="12.85546875" style="3" bestFit="1" customWidth="1"/>
    <col min="7716" max="7716" width="14" style="3" bestFit="1" customWidth="1"/>
    <col min="7717" max="7721" width="12.85546875" style="3" bestFit="1" customWidth="1"/>
    <col min="7722" max="7722" width="20.42578125" style="3" customWidth="1"/>
    <col min="7723" max="7936" width="9.140625" style="3"/>
    <col min="7937" max="7937" width="17.85546875" style="3" customWidth="1"/>
    <col min="7938" max="7953" width="0" style="3" hidden="1" customWidth="1"/>
    <col min="7954" max="7955" width="11.5703125" style="3" bestFit="1" customWidth="1"/>
    <col min="7956" max="7956" width="12.140625" style="3" bestFit="1" customWidth="1"/>
    <col min="7957" max="7957" width="11.7109375" style="3" bestFit="1" customWidth="1"/>
    <col min="7958" max="7958" width="11.85546875" style="3" bestFit="1" customWidth="1"/>
    <col min="7959" max="7959" width="11.42578125" style="3" bestFit="1" customWidth="1"/>
    <col min="7960" max="7960" width="11.5703125" style="3" bestFit="1" customWidth="1"/>
    <col min="7961" max="7961" width="11.7109375" style="3" bestFit="1" customWidth="1"/>
    <col min="7962" max="7962" width="11.85546875" style="3" bestFit="1" customWidth="1"/>
    <col min="7963" max="7963" width="11.42578125" style="3" bestFit="1" customWidth="1"/>
    <col min="7964" max="7964" width="11.7109375" style="3" bestFit="1" customWidth="1"/>
    <col min="7965" max="7965" width="12" style="3" bestFit="1" customWidth="1"/>
    <col min="7966" max="7966" width="11.42578125" style="3" bestFit="1" customWidth="1"/>
    <col min="7967" max="7967" width="11.7109375" style="3" bestFit="1" customWidth="1"/>
    <col min="7968" max="7968" width="11.5703125" style="3" bestFit="1" customWidth="1"/>
    <col min="7969" max="7969" width="11.42578125" style="3" bestFit="1" customWidth="1"/>
    <col min="7970" max="7971" width="12.85546875" style="3" bestFit="1" customWidth="1"/>
    <col min="7972" max="7972" width="14" style="3" bestFit="1" customWidth="1"/>
    <col min="7973" max="7977" width="12.85546875" style="3" bestFit="1" customWidth="1"/>
    <col min="7978" max="7978" width="20.42578125" style="3" customWidth="1"/>
    <col min="7979" max="8192" width="9.140625" style="3"/>
    <col min="8193" max="8193" width="17.85546875" style="3" customWidth="1"/>
    <col min="8194" max="8209" width="0" style="3" hidden="1" customWidth="1"/>
    <col min="8210" max="8211" width="11.5703125" style="3" bestFit="1" customWidth="1"/>
    <col min="8212" max="8212" width="12.140625" style="3" bestFit="1" customWidth="1"/>
    <col min="8213" max="8213" width="11.7109375" style="3" bestFit="1" customWidth="1"/>
    <col min="8214" max="8214" width="11.85546875" style="3" bestFit="1" customWidth="1"/>
    <col min="8215" max="8215" width="11.42578125" style="3" bestFit="1" customWidth="1"/>
    <col min="8216" max="8216" width="11.5703125" style="3" bestFit="1" customWidth="1"/>
    <col min="8217" max="8217" width="11.7109375" style="3" bestFit="1" customWidth="1"/>
    <col min="8218" max="8218" width="11.85546875" style="3" bestFit="1" customWidth="1"/>
    <col min="8219" max="8219" width="11.42578125" style="3" bestFit="1" customWidth="1"/>
    <col min="8220" max="8220" width="11.7109375" style="3" bestFit="1" customWidth="1"/>
    <col min="8221" max="8221" width="12" style="3" bestFit="1" customWidth="1"/>
    <col min="8222" max="8222" width="11.42578125" style="3" bestFit="1" customWidth="1"/>
    <col min="8223" max="8223" width="11.7109375" style="3" bestFit="1" customWidth="1"/>
    <col min="8224" max="8224" width="11.5703125" style="3" bestFit="1" customWidth="1"/>
    <col min="8225" max="8225" width="11.42578125" style="3" bestFit="1" customWidth="1"/>
    <col min="8226" max="8227" width="12.85546875" style="3" bestFit="1" customWidth="1"/>
    <col min="8228" max="8228" width="14" style="3" bestFit="1" customWidth="1"/>
    <col min="8229" max="8233" width="12.85546875" style="3" bestFit="1" customWidth="1"/>
    <col min="8234" max="8234" width="20.42578125" style="3" customWidth="1"/>
    <col min="8235" max="8448" width="9.140625" style="3"/>
    <col min="8449" max="8449" width="17.85546875" style="3" customWidth="1"/>
    <col min="8450" max="8465" width="0" style="3" hidden="1" customWidth="1"/>
    <col min="8466" max="8467" width="11.5703125" style="3" bestFit="1" customWidth="1"/>
    <col min="8468" max="8468" width="12.140625" style="3" bestFit="1" customWidth="1"/>
    <col min="8469" max="8469" width="11.7109375" style="3" bestFit="1" customWidth="1"/>
    <col min="8470" max="8470" width="11.85546875" style="3" bestFit="1" customWidth="1"/>
    <col min="8471" max="8471" width="11.42578125" style="3" bestFit="1" customWidth="1"/>
    <col min="8472" max="8472" width="11.5703125" style="3" bestFit="1" customWidth="1"/>
    <col min="8473" max="8473" width="11.7109375" style="3" bestFit="1" customWidth="1"/>
    <col min="8474" max="8474" width="11.85546875" style="3" bestFit="1" customWidth="1"/>
    <col min="8475" max="8475" width="11.42578125" style="3" bestFit="1" customWidth="1"/>
    <col min="8476" max="8476" width="11.7109375" style="3" bestFit="1" customWidth="1"/>
    <col min="8477" max="8477" width="12" style="3" bestFit="1" customWidth="1"/>
    <col min="8478" max="8478" width="11.42578125" style="3" bestFit="1" customWidth="1"/>
    <col min="8479" max="8479" width="11.7109375" style="3" bestFit="1" customWidth="1"/>
    <col min="8480" max="8480" width="11.5703125" style="3" bestFit="1" customWidth="1"/>
    <col min="8481" max="8481" width="11.42578125" style="3" bestFit="1" customWidth="1"/>
    <col min="8482" max="8483" width="12.85546875" style="3" bestFit="1" customWidth="1"/>
    <col min="8484" max="8484" width="14" style="3" bestFit="1" customWidth="1"/>
    <col min="8485" max="8489" width="12.85546875" style="3" bestFit="1" customWidth="1"/>
    <col min="8490" max="8490" width="20.42578125" style="3" customWidth="1"/>
    <col min="8491" max="8704" width="9.140625" style="3"/>
    <col min="8705" max="8705" width="17.85546875" style="3" customWidth="1"/>
    <col min="8706" max="8721" width="0" style="3" hidden="1" customWidth="1"/>
    <col min="8722" max="8723" width="11.5703125" style="3" bestFit="1" customWidth="1"/>
    <col min="8724" max="8724" width="12.140625" style="3" bestFit="1" customWidth="1"/>
    <col min="8725" max="8725" width="11.7109375" style="3" bestFit="1" customWidth="1"/>
    <col min="8726" max="8726" width="11.85546875" style="3" bestFit="1" customWidth="1"/>
    <col min="8727" max="8727" width="11.42578125" style="3" bestFit="1" customWidth="1"/>
    <col min="8728" max="8728" width="11.5703125" style="3" bestFit="1" customWidth="1"/>
    <col min="8729" max="8729" width="11.7109375" style="3" bestFit="1" customWidth="1"/>
    <col min="8730" max="8730" width="11.85546875" style="3" bestFit="1" customWidth="1"/>
    <col min="8731" max="8731" width="11.42578125" style="3" bestFit="1" customWidth="1"/>
    <col min="8732" max="8732" width="11.7109375" style="3" bestFit="1" customWidth="1"/>
    <col min="8733" max="8733" width="12" style="3" bestFit="1" customWidth="1"/>
    <col min="8734" max="8734" width="11.42578125" style="3" bestFit="1" customWidth="1"/>
    <col min="8735" max="8735" width="11.7109375" style="3" bestFit="1" customWidth="1"/>
    <col min="8736" max="8736" width="11.5703125" style="3" bestFit="1" customWidth="1"/>
    <col min="8737" max="8737" width="11.42578125" style="3" bestFit="1" customWidth="1"/>
    <col min="8738" max="8739" width="12.85546875" style="3" bestFit="1" customWidth="1"/>
    <col min="8740" max="8740" width="14" style="3" bestFit="1" customWidth="1"/>
    <col min="8741" max="8745" width="12.85546875" style="3" bestFit="1" customWidth="1"/>
    <col min="8746" max="8746" width="20.42578125" style="3" customWidth="1"/>
    <col min="8747" max="8960" width="9.140625" style="3"/>
    <col min="8961" max="8961" width="17.85546875" style="3" customWidth="1"/>
    <col min="8962" max="8977" width="0" style="3" hidden="1" customWidth="1"/>
    <col min="8978" max="8979" width="11.5703125" style="3" bestFit="1" customWidth="1"/>
    <col min="8980" max="8980" width="12.140625" style="3" bestFit="1" customWidth="1"/>
    <col min="8981" max="8981" width="11.7109375" style="3" bestFit="1" customWidth="1"/>
    <col min="8982" max="8982" width="11.85546875" style="3" bestFit="1" customWidth="1"/>
    <col min="8983" max="8983" width="11.42578125" style="3" bestFit="1" customWidth="1"/>
    <col min="8984" max="8984" width="11.5703125" style="3" bestFit="1" customWidth="1"/>
    <col min="8985" max="8985" width="11.7109375" style="3" bestFit="1" customWidth="1"/>
    <col min="8986" max="8986" width="11.85546875" style="3" bestFit="1" customWidth="1"/>
    <col min="8987" max="8987" width="11.42578125" style="3" bestFit="1" customWidth="1"/>
    <col min="8988" max="8988" width="11.7109375" style="3" bestFit="1" customWidth="1"/>
    <col min="8989" max="8989" width="12" style="3" bestFit="1" customWidth="1"/>
    <col min="8990" max="8990" width="11.42578125" style="3" bestFit="1" customWidth="1"/>
    <col min="8991" max="8991" width="11.7109375" style="3" bestFit="1" customWidth="1"/>
    <col min="8992" max="8992" width="11.5703125" style="3" bestFit="1" customWidth="1"/>
    <col min="8993" max="8993" width="11.42578125" style="3" bestFit="1" customWidth="1"/>
    <col min="8994" max="8995" width="12.85546875" style="3" bestFit="1" customWidth="1"/>
    <col min="8996" max="8996" width="14" style="3" bestFit="1" customWidth="1"/>
    <col min="8997" max="9001" width="12.85546875" style="3" bestFit="1" customWidth="1"/>
    <col min="9002" max="9002" width="20.42578125" style="3" customWidth="1"/>
    <col min="9003" max="9216" width="9.140625" style="3"/>
    <col min="9217" max="9217" width="17.85546875" style="3" customWidth="1"/>
    <col min="9218" max="9233" width="0" style="3" hidden="1" customWidth="1"/>
    <col min="9234" max="9235" width="11.5703125" style="3" bestFit="1" customWidth="1"/>
    <col min="9236" max="9236" width="12.140625" style="3" bestFit="1" customWidth="1"/>
    <col min="9237" max="9237" width="11.7109375" style="3" bestFit="1" customWidth="1"/>
    <col min="9238" max="9238" width="11.85546875" style="3" bestFit="1" customWidth="1"/>
    <col min="9239" max="9239" width="11.42578125" style="3" bestFit="1" customWidth="1"/>
    <col min="9240" max="9240" width="11.5703125" style="3" bestFit="1" customWidth="1"/>
    <col min="9241" max="9241" width="11.7109375" style="3" bestFit="1" customWidth="1"/>
    <col min="9242" max="9242" width="11.85546875" style="3" bestFit="1" customWidth="1"/>
    <col min="9243" max="9243" width="11.42578125" style="3" bestFit="1" customWidth="1"/>
    <col min="9244" max="9244" width="11.7109375" style="3" bestFit="1" customWidth="1"/>
    <col min="9245" max="9245" width="12" style="3" bestFit="1" customWidth="1"/>
    <col min="9246" max="9246" width="11.42578125" style="3" bestFit="1" customWidth="1"/>
    <col min="9247" max="9247" width="11.7109375" style="3" bestFit="1" customWidth="1"/>
    <col min="9248" max="9248" width="11.5703125" style="3" bestFit="1" customWidth="1"/>
    <col min="9249" max="9249" width="11.42578125" style="3" bestFit="1" customWidth="1"/>
    <col min="9250" max="9251" width="12.85546875" style="3" bestFit="1" customWidth="1"/>
    <col min="9252" max="9252" width="14" style="3" bestFit="1" customWidth="1"/>
    <col min="9253" max="9257" width="12.85546875" style="3" bestFit="1" customWidth="1"/>
    <col min="9258" max="9258" width="20.42578125" style="3" customWidth="1"/>
    <col min="9259" max="9472" width="9.140625" style="3"/>
    <col min="9473" max="9473" width="17.85546875" style="3" customWidth="1"/>
    <col min="9474" max="9489" width="0" style="3" hidden="1" customWidth="1"/>
    <col min="9490" max="9491" width="11.5703125" style="3" bestFit="1" customWidth="1"/>
    <col min="9492" max="9492" width="12.140625" style="3" bestFit="1" customWidth="1"/>
    <col min="9493" max="9493" width="11.7109375" style="3" bestFit="1" customWidth="1"/>
    <col min="9494" max="9494" width="11.85546875" style="3" bestFit="1" customWidth="1"/>
    <col min="9495" max="9495" width="11.42578125" style="3" bestFit="1" customWidth="1"/>
    <col min="9496" max="9496" width="11.5703125" style="3" bestFit="1" customWidth="1"/>
    <col min="9497" max="9497" width="11.7109375" style="3" bestFit="1" customWidth="1"/>
    <col min="9498" max="9498" width="11.85546875" style="3" bestFit="1" customWidth="1"/>
    <col min="9499" max="9499" width="11.42578125" style="3" bestFit="1" customWidth="1"/>
    <col min="9500" max="9500" width="11.7109375" style="3" bestFit="1" customWidth="1"/>
    <col min="9501" max="9501" width="12" style="3" bestFit="1" customWidth="1"/>
    <col min="9502" max="9502" width="11.42578125" style="3" bestFit="1" customWidth="1"/>
    <col min="9503" max="9503" width="11.7109375" style="3" bestFit="1" customWidth="1"/>
    <col min="9504" max="9504" width="11.5703125" style="3" bestFit="1" customWidth="1"/>
    <col min="9505" max="9505" width="11.42578125" style="3" bestFit="1" customWidth="1"/>
    <col min="9506" max="9507" width="12.85546875" style="3" bestFit="1" customWidth="1"/>
    <col min="9508" max="9508" width="14" style="3" bestFit="1" customWidth="1"/>
    <col min="9509" max="9513" width="12.85546875" style="3" bestFit="1" customWidth="1"/>
    <col min="9514" max="9514" width="20.42578125" style="3" customWidth="1"/>
    <col min="9515" max="9728" width="9.140625" style="3"/>
    <col min="9729" max="9729" width="17.85546875" style="3" customWidth="1"/>
    <col min="9730" max="9745" width="0" style="3" hidden="1" customWidth="1"/>
    <col min="9746" max="9747" width="11.5703125" style="3" bestFit="1" customWidth="1"/>
    <col min="9748" max="9748" width="12.140625" style="3" bestFit="1" customWidth="1"/>
    <col min="9749" max="9749" width="11.7109375" style="3" bestFit="1" customWidth="1"/>
    <col min="9750" max="9750" width="11.85546875" style="3" bestFit="1" customWidth="1"/>
    <col min="9751" max="9751" width="11.42578125" style="3" bestFit="1" customWidth="1"/>
    <col min="9752" max="9752" width="11.5703125" style="3" bestFit="1" customWidth="1"/>
    <col min="9753" max="9753" width="11.7109375" style="3" bestFit="1" customWidth="1"/>
    <col min="9754" max="9754" width="11.85546875" style="3" bestFit="1" customWidth="1"/>
    <col min="9755" max="9755" width="11.42578125" style="3" bestFit="1" customWidth="1"/>
    <col min="9756" max="9756" width="11.7109375" style="3" bestFit="1" customWidth="1"/>
    <col min="9757" max="9757" width="12" style="3" bestFit="1" customWidth="1"/>
    <col min="9758" max="9758" width="11.42578125" style="3" bestFit="1" customWidth="1"/>
    <col min="9759" max="9759" width="11.7109375" style="3" bestFit="1" customWidth="1"/>
    <col min="9760" max="9760" width="11.5703125" style="3" bestFit="1" customWidth="1"/>
    <col min="9761" max="9761" width="11.42578125" style="3" bestFit="1" customWidth="1"/>
    <col min="9762" max="9763" width="12.85546875" style="3" bestFit="1" customWidth="1"/>
    <col min="9764" max="9764" width="14" style="3" bestFit="1" customWidth="1"/>
    <col min="9765" max="9769" width="12.85546875" style="3" bestFit="1" customWidth="1"/>
    <col min="9770" max="9770" width="20.42578125" style="3" customWidth="1"/>
    <col min="9771" max="9984" width="9.140625" style="3"/>
    <col min="9985" max="9985" width="17.85546875" style="3" customWidth="1"/>
    <col min="9986" max="10001" width="0" style="3" hidden="1" customWidth="1"/>
    <col min="10002" max="10003" width="11.5703125" style="3" bestFit="1" customWidth="1"/>
    <col min="10004" max="10004" width="12.140625" style="3" bestFit="1" customWidth="1"/>
    <col min="10005" max="10005" width="11.7109375" style="3" bestFit="1" customWidth="1"/>
    <col min="10006" max="10006" width="11.85546875" style="3" bestFit="1" customWidth="1"/>
    <col min="10007" max="10007" width="11.42578125" style="3" bestFit="1" customWidth="1"/>
    <col min="10008" max="10008" width="11.5703125" style="3" bestFit="1" customWidth="1"/>
    <col min="10009" max="10009" width="11.7109375" style="3" bestFit="1" customWidth="1"/>
    <col min="10010" max="10010" width="11.85546875" style="3" bestFit="1" customWidth="1"/>
    <col min="10011" max="10011" width="11.42578125" style="3" bestFit="1" customWidth="1"/>
    <col min="10012" max="10012" width="11.7109375" style="3" bestFit="1" customWidth="1"/>
    <col min="10013" max="10013" width="12" style="3" bestFit="1" customWidth="1"/>
    <col min="10014" max="10014" width="11.42578125" style="3" bestFit="1" customWidth="1"/>
    <col min="10015" max="10015" width="11.7109375" style="3" bestFit="1" customWidth="1"/>
    <col min="10016" max="10016" width="11.5703125" style="3" bestFit="1" customWidth="1"/>
    <col min="10017" max="10017" width="11.42578125" style="3" bestFit="1" customWidth="1"/>
    <col min="10018" max="10019" width="12.85546875" style="3" bestFit="1" customWidth="1"/>
    <col min="10020" max="10020" width="14" style="3" bestFit="1" customWidth="1"/>
    <col min="10021" max="10025" width="12.85546875" style="3" bestFit="1" customWidth="1"/>
    <col min="10026" max="10026" width="20.42578125" style="3" customWidth="1"/>
    <col min="10027" max="10240" width="9.140625" style="3"/>
    <col min="10241" max="10241" width="17.85546875" style="3" customWidth="1"/>
    <col min="10242" max="10257" width="0" style="3" hidden="1" customWidth="1"/>
    <col min="10258" max="10259" width="11.5703125" style="3" bestFit="1" customWidth="1"/>
    <col min="10260" max="10260" width="12.140625" style="3" bestFit="1" customWidth="1"/>
    <col min="10261" max="10261" width="11.7109375" style="3" bestFit="1" customWidth="1"/>
    <col min="10262" max="10262" width="11.85546875" style="3" bestFit="1" customWidth="1"/>
    <col min="10263" max="10263" width="11.42578125" style="3" bestFit="1" customWidth="1"/>
    <col min="10264" max="10264" width="11.5703125" style="3" bestFit="1" customWidth="1"/>
    <col min="10265" max="10265" width="11.7109375" style="3" bestFit="1" customWidth="1"/>
    <col min="10266" max="10266" width="11.85546875" style="3" bestFit="1" customWidth="1"/>
    <col min="10267" max="10267" width="11.42578125" style="3" bestFit="1" customWidth="1"/>
    <col min="10268" max="10268" width="11.7109375" style="3" bestFit="1" customWidth="1"/>
    <col min="10269" max="10269" width="12" style="3" bestFit="1" customWidth="1"/>
    <col min="10270" max="10270" width="11.42578125" style="3" bestFit="1" customWidth="1"/>
    <col min="10271" max="10271" width="11.7109375" style="3" bestFit="1" customWidth="1"/>
    <col min="10272" max="10272" width="11.5703125" style="3" bestFit="1" customWidth="1"/>
    <col min="10273" max="10273" width="11.42578125" style="3" bestFit="1" customWidth="1"/>
    <col min="10274" max="10275" width="12.85546875" style="3" bestFit="1" customWidth="1"/>
    <col min="10276" max="10276" width="14" style="3" bestFit="1" customWidth="1"/>
    <col min="10277" max="10281" width="12.85546875" style="3" bestFit="1" customWidth="1"/>
    <col min="10282" max="10282" width="20.42578125" style="3" customWidth="1"/>
    <col min="10283" max="10496" width="9.140625" style="3"/>
    <col min="10497" max="10497" width="17.85546875" style="3" customWidth="1"/>
    <col min="10498" max="10513" width="0" style="3" hidden="1" customWidth="1"/>
    <col min="10514" max="10515" width="11.5703125" style="3" bestFit="1" customWidth="1"/>
    <col min="10516" max="10516" width="12.140625" style="3" bestFit="1" customWidth="1"/>
    <col min="10517" max="10517" width="11.7109375" style="3" bestFit="1" customWidth="1"/>
    <col min="10518" max="10518" width="11.85546875" style="3" bestFit="1" customWidth="1"/>
    <col min="10519" max="10519" width="11.42578125" style="3" bestFit="1" customWidth="1"/>
    <col min="10520" max="10520" width="11.5703125" style="3" bestFit="1" customWidth="1"/>
    <col min="10521" max="10521" width="11.7109375" style="3" bestFit="1" customWidth="1"/>
    <col min="10522" max="10522" width="11.85546875" style="3" bestFit="1" customWidth="1"/>
    <col min="10523" max="10523" width="11.42578125" style="3" bestFit="1" customWidth="1"/>
    <col min="10524" max="10524" width="11.7109375" style="3" bestFit="1" customWidth="1"/>
    <col min="10525" max="10525" width="12" style="3" bestFit="1" customWidth="1"/>
    <col min="10526" max="10526" width="11.42578125" style="3" bestFit="1" customWidth="1"/>
    <col min="10527" max="10527" width="11.7109375" style="3" bestFit="1" customWidth="1"/>
    <col min="10528" max="10528" width="11.5703125" style="3" bestFit="1" customWidth="1"/>
    <col min="10529" max="10529" width="11.42578125" style="3" bestFit="1" customWidth="1"/>
    <col min="10530" max="10531" width="12.85546875" style="3" bestFit="1" customWidth="1"/>
    <col min="10532" max="10532" width="14" style="3" bestFit="1" customWidth="1"/>
    <col min="10533" max="10537" width="12.85546875" style="3" bestFit="1" customWidth="1"/>
    <col min="10538" max="10538" width="20.42578125" style="3" customWidth="1"/>
    <col min="10539" max="10752" width="9.140625" style="3"/>
    <col min="10753" max="10753" width="17.85546875" style="3" customWidth="1"/>
    <col min="10754" max="10769" width="0" style="3" hidden="1" customWidth="1"/>
    <col min="10770" max="10771" width="11.5703125" style="3" bestFit="1" customWidth="1"/>
    <col min="10772" max="10772" width="12.140625" style="3" bestFit="1" customWidth="1"/>
    <col min="10773" max="10773" width="11.7109375" style="3" bestFit="1" customWidth="1"/>
    <col min="10774" max="10774" width="11.85546875" style="3" bestFit="1" customWidth="1"/>
    <col min="10775" max="10775" width="11.42578125" style="3" bestFit="1" customWidth="1"/>
    <col min="10776" max="10776" width="11.5703125" style="3" bestFit="1" customWidth="1"/>
    <col min="10777" max="10777" width="11.7109375" style="3" bestFit="1" customWidth="1"/>
    <col min="10778" max="10778" width="11.85546875" style="3" bestFit="1" customWidth="1"/>
    <col min="10779" max="10779" width="11.42578125" style="3" bestFit="1" customWidth="1"/>
    <col min="10780" max="10780" width="11.7109375" style="3" bestFit="1" customWidth="1"/>
    <col min="10781" max="10781" width="12" style="3" bestFit="1" customWidth="1"/>
    <col min="10782" max="10782" width="11.42578125" style="3" bestFit="1" customWidth="1"/>
    <col min="10783" max="10783" width="11.7109375" style="3" bestFit="1" customWidth="1"/>
    <col min="10784" max="10784" width="11.5703125" style="3" bestFit="1" customWidth="1"/>
    <col min="10785" max="10785" width="11.42578125" style="3" bestFit="1" customWidth="1"/>
    <col min="10786" max="10787" width="12.85546875" style="3" bestFit="1" customWidth="1"/>
    <col min="10788" max="10788" width="14" style="3" bestFit="1" customWidth="1"/>
    <col min="10789" max="10793" width="12.85546875" style="3" bestFit="1" customWidth="1"/>
    <col min="10794" max="10794" width="20.42578125" style="3" customWidth="1"/>
    <col min="10795" max="11008" width="9.140625" style="3"/>
    <col min="11009" max="11009" width="17.85546875" style="3" customWidth="1"/>
    <col min="11010" max="11025" width="0" style="3" hidden="1" customWidth="1"/>
    <col min="11026" max="11027" width="11.5703125" style="3" bestFit="1" customWidth="1"/>
    <col min="11028" max="11028" width="12.140625" style="3" bestFit="1" customWidth="1"/>
    <col min="11029" max="11029" width="11.7109375" style="3" bestFit="1" customWidth="1"/>
    <col min="11030" max="11030" width="11.85546875" style="3" bestFit="1" customWidth="1"/>
    <col min="11031" max="11031" width="11.42578125" style="3" bestFit="1" customWidth="1"/>
    <col min="11032" max="11032" width="11.5703125" style="3" bestFit="1" customWidth="1"/>
    <col min="11033" max="11033" width="11.7109375" style="3" bestFit="1" customWidth="1"/>
    <col min="11034" max="11034" width="11.85546875" style="3" bestFit="1" customWidth="1"/>
    <col min="11035" max="11035" width="11.42578125" style="3" bestFit="1" customWidth="1"/>
    <col min="11036" max="11036" width="11.7109375" style="3" bestFit="1" customWidth="1"/>
    <col min="11037" max="11037" width="12" style="3" bestFit="1" customWidth="1"/>
    <col min="11038" max="11038" width="11.42578125" style="3" bestFit="1" customWidth="1"/>
    <col min="11039" max="11039" width="11.7109375" style="3" bestFit="1" customWidth="1"/>
    <col min="11040" max="11040" width="11.5703125" style="3" bestFit="1" customWidth="1"/>
    <col min="11041" max="11041" width="11.42578125" style="3" bestFit="1" customWidth="1"/>
    <col min="11042" max="11043" width="12.85546875" style="3" bestFit="1" customWidth="1"/>
    <col min="11044" max="11044" width="14" style="3" bestFit="1" customWidth="1"/>
    <col min="11045" max="11049" width="12.85546875" style="3" bestFit="1" customWidth="1"/>
    <col min="11050" max="11050" width="20.42578125" style="3" customWidth="1"/>
    <col min="11051" max="11264" width="9.140625" style="3"/>
    <col min="11265" max="11265" width="17.85546875" style="3" customWidth="1"/>
    <col min="11266" max="11281" width="0" style="3" hidden="1" customWidth="1"/>
    <col min="11282" max="11283" width="11.5703125" style="3" bestFit="1" customWidth="1"/>
    <col min="11284" max="11284" width="12.140625" style="3" bestFit="1" customWidth="1"/>
    <col min="11285" max="11285" width="11.7109375" style="3" bestFit="1" customWidth="1"/>
    <col min="11286" max="11286" width="11.85546875" style="3" bestFit="1" customWidth="1"/>
    <col min="11287" max="11287" width="11.42578125" style="3" bestFit="1" customWidth="1"/>
    <col min="11288" max="11288" width="11.5703125" style="3" bestFit="1" customWidth="1"/>
    <col min="11289" max="11289" width="11.7109375" style="3" bestFit="1" customWidth="1"/>
    <col min="11290" max="11290" width="11.85546875" style="3" bestFit="1" customWidth="1"/>
    <col min="11291" max="11291" width="11.42578125" style="3" bestFit="1" customWidth="1"/>
    <col min="11292" max="11292" width="11.7109375" style="3" bestFit="1" customWidth="1"/>
    <col min="11293" max="11293" width="12" style="3" bestFit="1" customWidth="1"/>
    <col min="11294" max="11294" width="11.42578125" style="3" bestFit="1" customWidth="1"/>
    <col min="11295" max="11295" width="11.7109375" style="3" bestFit="1" customWidth="1"/>
    <col min="11296" max="11296" width="11.5703125" style="3" bestFit="1" customWidth="1"/>
    <col min="11297" max="11297" width="11.42578125" style="3" bestFit="1" customWidth="1"/>
    <col min="11298" max="11299" width="12.85546875" style="3" bestFit="1" customWidth="1"/>
    <col min="11300" max="11300" width="14" style="3" bestFit="1" customWidth="1"/>
    <col min="11301" max="11305" width="12.85546875" style="3" bestFit="1" customWidth="1"/>
    <col min="11306" max="11306" width="20.42578125" style="3" customWidth="1"/>
    <col min="11307" max="11520" width="9.140625" style="3"/>
    <col min="11521" max="11521" width="17.85546875" style="3" customWidth="1"/>
    <col min="11522" max="11537" width="0" style="3" hidden="1" customWidth="1"/>
    <col min="11538" max="11539" width="11.5703125" style="3" bestFit="1" customWidth="1"/>
    <col min="11540" max="11540" width="12.140625" style="3" bestFit="1" customWidth="1"/>
    <col min="11541" max="11541" width="11.7109375" style="3" bestFit="1" customWidth="1"/>
    <col min="11542" max="11542" width="11.85546875" style="3" bestFit="1" customWidth="1"/>
    <col min="11543" max="11543" width="11.42578125" style="3" bestFit="1" customWidth="1"/>
    <col min="11544" max="11544" width="11.5703125" style="3" bestFit="1" customWidth="1"/>
    <col min="11545" max="11545" width="11.7109375" style="3" bestFit="1" customWidth="1"/>
    <col min="11546" max="11546" width="11.85546875" style="3" bestFit="1" customWidth="1"/>
    <col min="11547" max="11547" width="11.42578125" style="3" bestFit="1" customWidth="1"/>
    <col min="11548" max="11548" width="11.7109375" style="3" bestFit="1" customWidth="1"/>
    <col min="11549" max="11549" width="12" style="3" bestFit="1" customWidth="1"/>
    <col min="11550" max="11550" width="11.42578125" style="3" bestFit="1" customWidth="1"/>
    <col min="11551" max="11551" width="11.7109375" style="3" bestFit="1" customWidth="1"/>
    <col min="11552" max="11552" width="11.5703125" style="3" bestFit="1" customWidth="1"/>
    <col min="11553" max="11553" width="11.42578125" style="3" bestFit="1" customWidth="1"/>
    <col min="11554" max="11555" width="12.85546875" style="3" bestFit="1" customWidth="1"/>
    <col min="11556" max="11556" width="14" style="3" bestFit="1" customWidth="1"/>
    <col min="11557" max="11561" width="12.85546875" style="3" bestFit="1" customWidth="1"/>
    <col min="11562" max="11562" width="20.42578125" style="3" customWidth="1"/>
    <col min="11563" max="11776" width="9.140625" style="3"/>
    <col min="11777" max="11777" width="17.85546875" style="3" customWidth="1"/>
    <col min="11778" max="11793" width="0" style="3" hidden="1" customWidth="1"/>
    <col min="11794" max="11795" width="11.5703125" style="3" bestFit="1" customWidth="1"/>
    <col min="11796" max="11796" width="12.140625" style="3" bestFit="1" customWidth="1"/>
    <col min="11797" max="11797" width="11.7109375" style="3" bestFit="1" customWidth="1"/>
    <col min="11798" max="11798" width="11.85546875" style="3" bestFit="1" customWidth="1"/>
    <col min="11799" max="11799" width="11.42578125" style="3" bestFit="1" customWidth="1"/>
    <col min="11800" max="11800" width="11.5703125" style="3" bestFit="1" customWidth="1"/>
    <col min="11801" max="11801" width="11.7109375" style="3" bestFit="1" customWidth="1"/>
    <col min="11802" max="11802" width="11.85546875" style="3" bestFit="1" customWidth="1"/>
    <col min="11803" max="11803" width="11.42578125" style="3" bestFit="1" customWidth="1"/>
    <col min="11804" max="11804" width="11.7109375" style="3" bestFit="1" customWidth="1"/>
    <col min="11805" max="11805" width="12" style="3" bestFit="1" customWidth="1"/>
    <col min="11806" max="11806" width="11.42578125" style="3" bestFit="1" customWidth="1"/>
    <col min="11807" max="11807" width="11.7109375" style="3" bestFit="1" customWidth="1"/>
    <col min="11808" max="11808" width="11.5703125" style="3" bestFit="1" customWidth="1"/>
    <col min="11809" max="11809" width="11.42578125" style="3" bestFit="1" customWidth="1"/>
    <col min="11810" max="11811" width="12.85546875" style="3" bestFit="1" customWidth="1"/>
    <col min="11812" max="11812" width="14" style="3" bestFit="1" customWidth="1"/>
    <col min="11813" max="11817" width="12.85546875" style="3" bestFit="1" customWidth="1"/>
    <col min="11818" max="11818" width="20.42578125" style="3" customWidth="1"/>
    <col min="11819" max="12032" width="9.140625" style="3"/>
    <col min="12033" max="12033" width="17.85546875" style="3" customWidth="1"/>
    <col min="12034" max="12049" width="0" style="3" hidden="1" customWidth="1"/>
    <col min="12050" max="12051" width="11.5703125" style="3" bestFit="1" customWidth="1"/>
    <col min="12052" max="12052" width="12.140625" style="3" bestFit="1" customWidth="1"/>
    <col min="12053" max="12053" width="11.7109375" style="3" bestFit="1" customWidth="1"/>
    <col min="12054" max="12054" width="11.85546875" style="3" bestFit="1" customWidth="1"/>
    <col min="12055" max="12055" width="11.42578125" style="3" bestFit="1" customWidth="1"/>
    <col min="12056" max="12056" width="11.5703125" style="3" bestFit="1" customWidth="1"/>
    <col min="12057" max="12057" width="11.7109375" style="3" bestFit="1" customWidth="1"/>
    <col min="12058" max="12058" width="11.85546875" style="3" bestFit="1" customWidth="1"/>
    <col min="12059" max="12059" width="11.42578125" style="3" bestFit="1" customWidth="1"/>
    <col min="12060" max="12060" width="11.7109375" style="3" bestFit="1" customWidth="1"/>
    <col min="12061" max="12061" width="12" style="3" bestFit="1" customWidth="1"/>
    <col min="12062" max="12062" width="11.42578125" style="3" bestFit="1" customWidth="1"/>
    <col min="12063" max="12063" width="11.7109375" style="3" bestFit="1" customWidth="1"/>
    <col min="12064" max="12064" width="11.5703125" style="3" bestFit="1" customWidth="1"/>
    <col min="12065" max="12065" width="11.42578125" style="3" bestFit="1" customWidth="1"/>
    <col min="12066" max="12067" width="12.85546875" style="3" bestFit="1" customWidth="1"/>
    <col min="12068" max="12068" width="14" style="3" bestFit="1" customWidth="1"/>
    <col min="12069" max="12073" width="12.85546875" style="3" bestFit="1" customWidth="1"/>
    <col min="12074" max="12074" width="20.42578125" style="3" customWidth="1"/>
    <col min="12075" max="12288" width="9.140625" style="3"/>
    <col min="12289" max="12289" width="17.85546875" style="3" customWidth="1"/>
    <col min="12290" max="12305" width="0" style="3" hidden="1" customWidth="1"/>
    <col min="12306" max="12307" width="11.5703125" style="3" bestFit="1" customWidth="1"/>
    <col min="12308" max="12308" width="12.140625" style="3" bestFit="1" customWidth="1"/>
    <col min="12309" max="12309" width="11.7109375" style="3" bestFit="1" customWidth="1"/>
    <col min="12310" max="12310" width="11.85546875" style="3" bestFit="1" customWidth="1"/>
    <col min="12311" max="12311" width="11.42578125" style="3" bestFit="1" customWidth="1"/>
    <col min="12312" max="12312" width="11.5703125" style="3" bestFit="1" customWidth="1"/>
    <col min="12313" max="12313" width="11.7109375" style="3" bestFit="1" customWidth="1"/>
    <col min="12314" max="12314" width="11.85546875" style="3" bestFit="1" customWidth="1"/>
    <col min="12315" max="12315" width="11.42578125" style="3" bestFit="1" customWidth="1"/>
    <col min="12316" max="12316" width="11.7109375" style="3" bestFit="1" customWidth="1"/>
    <col min="12317" max="12317" width="12" style="3" bestFit="1" customWidth="1"/>
    <col min="12318" max="12318" width="11.42578125" style="3" bestFit="1" customWidth="1"/>
    <col min="12319" max="12319" width="11.7109375" style="3" bestFit="1" customWidth="1"/>
    <col min="12320" max="12320" width="11.5703125" style="3" bestFit="1" customWidth="1"/>
    <col min="12321" max="12321" width="11.42578125" style="3" bestFit="1" customWidth="1"/>
    <col min="12322" max="12323" width="12.85546875" style="3" bestFit="1" customWidth="1"/>
    <col min="12324" max="12324" width="14" style="3" bestFit="1" customWidth="1"/>
    <col min="12325" max="12329" width="12.85546875" style="3" bestFit="1" customWidth="1"/>
    <col min="12330" max="12330" width="20.42578125" style="3" customWidth="1"/>
    <col min="12331" max="12544" width="9.140625" style="3"/>
    <col min="12545" max="12545" width="17.85546875" style="3" customWidth="1"/>
    <col min="12546" max="12561" width="0" style="3" hidden="1" customWidth="1"/>
    <col min="12562" max="12563" width="11.5703125" style="3" bestFit="1" customWidth="1"/>
    <col min="12564" max="12564" width="12.140625" style="3" bestFit="1" customWidth="1"/>
    <col min="12565" max="12565" width="11.7109375" style="3" bestFit="1" customWidth="1"/>
    <col min="12566" max="12566" width="11.85546875" style="3" bestFit="1" customWidth="1"/>
    <col min="12567" max="12567" width="11.42578125" style="3" bestFit="1" customWidth="1"/>
    <col min="12568" max="12568" width="11.5703125" style="3" bestFit="1" customWidth="1"/>
    <col min="12569" max="12569" width="11.7109375" style="3" bestFit="1" customWidth="1"/>
    <col min="12570" max="12570" width="11.85546875" style="3" bestFit="1" customWidth="1"/>
    <col min="12571" max="12571" width="11.42578125" style="3" bestFit="1" customWidth="1"/>
    <col min="12572" max="12572" width="11.7109375" style="3" bestFit="1" customWidth="1"/>
    <col min="12573" max="12573" width="12" style="3" bestFit="1" customWidth="1"/>
    <col min="12574" max="12574" width="11.42578125" style="3" bestFit="1" customWidth="1"/>
    <col min="12575" max="12575" width="11.7109375" style="3" bestFit="1" customWidth="1"/>
    <col min="12576" max="12576" width="11.5703125" style="3" bestFit="1" customWidth="1"/>
    <col min="12577" max="12577" width="11.42578125" style="3" bestFit="1" customWidth="1"/>
    <col min="12578" max="12579" width="12.85546875" style="3" bestFit="1" customWidth="1"/>
    <col min="12580" max="12580" width="14" style="3" bestFit="1" customWidth="1"/>
    <col min="12581" max="12585" width="12.85546875" style="3" bestFit="1" customWidth="1"/>
    <col min="12586" max="12586" width="20.42578125" style="3" customWidth="1"/>
    <col min="12587" max="12800" width="9.140625" style="3"/>
    <col min="12801" max="12801" width="17.85546875" style="3" customWidth="1"/>
    <col min="12802" max="12817" width="0" style="3" hidden="1" customWidth="1"/>
    <col min="12818" max="12819" width="11.5703125" style="3" bestFit="1" customWidth="1"/>
    <col min="12820" max="12820" width="12.140625" style="3" bestFit="1" customWidth="1"/>
    <col min="12821" max="12821" width="11.7109375" style="3" bestFit="1" customWidth="1"/>
    <col min="12822" max="12822" width="11.85546875" style="3" bestFit="1" customWidth="1"/>
    <col min="12823" max="12823" width="11.42578125" style="3" bestFit="1" customWidth="1"/>
    <col min="12824" max="12824" width="11.5703125" style="3" bestFit="1" customWidth="1"/>
    <col min="12825" max="12825" width="11.7109375" style="3" bestFit="1" customWidth="1"/>
    <col min="12826" max="12826" width="11.85546875" style="3" bestFit="1" customWidth="1"/>
    <col min="12827" max="12827" width="11.42578125" style="3" bestFit="1" customWidth="1"/>
    <col min="12828" max="12828" width="11.7109375" style="3" bestFit="1" customWidth="1"/>
    <col min="12829" max="12829" width="12" style="3" bestFit="1" customWidth="1"/>
    <col min="12830" max="12830" width="11.42578125" style="3" bestFit="1" customWidth="1"/>
    <col min="12831" max="12831" width="11.7109375" style="3" bestFit="1" customWidth="1"/>
    <col min="12832" max="12832" width="11.5703125" style="3" bestFit="1" customWidth="1"/>
    <col min="12833" max="12833" width="11.42578125" style="3" bestFit="1" customWidth="1"/>
    <col min="12834" max="12835" width="12.85546875" style="3" bestFit="1" customWidth="1"/>
    <col min="12836" max="12836" width="14" style="3" bestFit="1" customWidth="1"/>
    <col min="12837" max="12841" width="12.85546875" style="3" bestFit="1" customWidth="1"/>
    <col min="12842" max="12842" width="20.42578125" style="3" customWidth="1"/>
    <col min="12843" max="13056" width="9.140625" style="3"/>
    <col min="13057" max="13057" width="17.85546875" style="3" customWidth="1"/>
    <col min="13058" max="13073" width="0" style="3" hidden="1" customWidth="1"/>
    <col min="13074" max="13075" width="11.5703125" style="3" bestFit="1" customWidth="1"/>
    <col min="13076" max="13076" width="12.140625" style="3" bestFit="1" customWidth="1"/>
    <col min="13077" max="13077" width="11.7109375" style="3" bestFit="1" customWidth="1"/>
    <col min="13078" max="13078" width="11.85546875" style="3" bestFit="1" customWidth="1"/>
    <col min="13079" max="13079" width="11.42578125" style="3" bestFit="1" customWidth="1"/>
    <col min="13080" max="13080" width="11.5703125" style="3" bestFit="1" customWidth="1"/>
    <col min="13081" max="13081" width="11.7109375" style="3" bestFit="1" customWidth="1"/>
    <col min="13082" max="13082" width="11.85546875" style="3" bestFit="1" customWidth="1"/>
    <col min="13083" max="13083" width="11.42578125" style="3" bestFit="1" customWidth="1"/>
    <col min="13084" max="13084" width="11.7109375" style="3" bestFit="1" customWidth="1"/>
    <col min="13085" max="13085" width="12" style="3" bestFit="1" customWidth="1"/>
    <col min="13086" max="13086" width="11.42578125" style="3" bestFit="1" customWidth="1"/>
    <col min="13087" max="13087" width="11.7109375" style="3" bestFit="1" customWidth="1"/>
    <col min="13088" max="13088" width="11.5703125" style="3" bestFit="1" customWidth="1"/>
    <col min="13089" max="13089" width="11.42578125" style="3" bestFit="1" customWidth="1"/>
    <col min="13090" max="13091" width="12.85546875" style="3" bestFit="1" customWidth="1"/>
    <col min="13092" max="13092" width="14" style="3" bestFit="1" customWidth="1"/>
    <col min="13093" max="13097" width="12.85546875" style="3" bestFit="1" customWidth="1"/>
    <col min="13098" max="13098" width="20.42578125" style="3" customWidth="1"/>
    <col min="13099" max="13312" width="9.140625" style="3"/>
    <col min="13313" max="13313" width="17.85546875" style="3" customWidth="1"/>
    <col min="13314" max="13329" width="0" style="3" hidden="1" customWidth="1"/>
    <col min="13330" max="13331" width="11.5703125" style="3" bestFit="1" customWidth="1"/>
    <col min="13332" max="13332" width="12.140625" style="3" bestFit="1" customWidth="1"/>
    <col min="13333" max="13333" width="11.7109375" style="3" bestFit="1" customWidth="1"/>
    <col min="13334" max="13334" width="11.85546875" style="3" bestFit="1" customWidth="1"/>
    <col min="13335" max="13335" width="11.42578125" style="3" bestFit="1" customWidth="1"/>
    <col min="13336" max="13336" width="11.5703125" style="3" bestFit="1" customWidth="1"/>
    <col min="13337" max="13337" width="11.7109375" style="3" bestFit="1" customWidth="1"/>
    <col min="13338" max="13338" width="11.85546875" style="3" bestFit="1" customWidth="1"/>
    <col min="13339" max="13339" width="11.42578125" style="3" bestFit="1" customWidth="1"/>
    <col min="13340" max="13340" width="11.7109375" style="3" bestFit="1" customWidth="1"/>
    <col min="13341" max="13341" width="12" style="3" bestFit="1" customWidth="1"/>
    <col min="13342" max="13342" width="11.42578125" style="3" bestFit="1" customWidth="1"/>
    <col min="13343" max="13343" width="11.7109375" style="3" bestFit="1" customWidth="1"/>
    <col min="13344" max="13344" width="11.5703125" style="3" bestFit="1" customWidth="1"/>
    <col min="13345" max="13345" width="11.42578125" style="3" bestFit="1" customWidth="1"/>
    <col min="13346" max="13347" width="12.85546875" style="3" bestFit="1" customWidth="1"/>
    <col min="13348" max="13348" width="14" style="3" bestFit="1" customWidth="1"/>
    <col min="13349" max="13353" width="12.85546875" style="3" bestFit="1" customWidth="1"/>
    <col min="13354" max="13354" width="20.42578125" style="3" customWidth="1"/>
    <col min="13355" max="13568" width="9.140625" style="3"/>
    <col min="13569" max="13569" width="17.85546875" style="3" customWidth="1"/>
    <col min="13570" max="13585" width="0" style="3" hidden="1" customWidth="1"/>
    <col min="13586" max="13587" width="11.5703125" style="3" bestFit="1" customWidth="1"/>
    <col min="13588" max="13588" width="12.140625" style="3" bestFit="1" customWidth="1"/>
    <col min="13589" max="13589" width="11.7109375" style="3" bestFit="1" customWidth="1"/>
    <col min="13590" max="13590" width="11.85546875" style="3" bestFit="1" customWidth="1"/>
    <col min="13591" max="13591" width="11.42578125" style="3" bestFit="1" customWidth="1"/>
    <col min="13592" max="13592" width="11.5703125" style="3" bestFit="1" customWidth="1"/>
    <col min="13593" max="13593" width="11.7109375" style="3" bestFit="1" customWidth="1"/>
    <col min="13594" max="13594" width="11.85546875" style="3" bestFit="1" customWidth="1"/>
    <col min="13595" max="13595" width="11.42578125" style="3" bestFit="1" customWidth="1"/>
    <col min="13596" max="13596" width="11.7109375" style="3" bestFit="1" customWidth="1"/>
    <col min="13597" max="13597" width="12" style="3" bestFit="1" customWidth="1"/>
    <col min="13598" max="13598" width="11.42578125" style="3" bestFit="1" customWidth="1"/>
    <col min="13599" max="13599" width="11.7109375" style="3" bestFit="1" customWidth="1"/>
    <col min="13600" max="13600" width="11.5703125" style="3" bestFit="1" customWidth="1"/>
    <col min="13601" max="13601" width="11.42578125" style="3" bestFit="1" customWidth="1"/>
    <col min="13602" max="13603" width="12.85546875" style="3" bestFit="1" customWidth="1"/>
    <col min="13604" max="13604" width="14" style="3" bestFit="1" customWidth="1"/>
    <col min="13605" max="13609" width="12.85546875" style="3" bestFit="1" customWidth="1"/>
    <col min="13610" max="13610" width="20.42578125" style="3" customWidth="1"/>
    <col min="13611" max="13824" width="9.140625" style="3"/>
    <col min="13825" max="13825" width="17.85546875" style="3" customWidth="1"/>
    <col min="13826" max="13841" width="0" style="3" hidden="1" customWidth="1"/>
    <col min="13842" max="13843" width="11.5703125" style="3" bestFit="1" customWidth="1"/>
    <col min="13844" max="13844" width="12.140625" style="3" bestFit="1" customWidth="1"/>
    <col min="13845" max="13845" width="11.7109375" style="3" bestFit="1" customWidth="1"/>
    <col min="13846" max="13846" width="11.85546875" style="3" bestFit="1" customWidth="1"/>
    <col min="13847" max="13847" width="11.42578125" style="3" bestFit="1" customWidth="1"/>
    <col min="13848" max="13848" width="11.5703125" style="3" bestFit="1" customWidth="1"/>
    <col min="13849" max="13849" width="11.7109375" style="3" bestFit="1" customWidth="1"/>
    <col min="13850" max="13850" width="11.85546875" style="3" bestFit="1" customWidth="1"/>
    <col min="13851" max="13851" width="11.42578125" style="3" bestFit="1" customWidth="1"/>
    <col min="13852" max="13852" width="11.7109375" style="3" bestFit="1" customWidth="1"/>
    <col min="13853" max="13853" width="12" style="3" bestFit="1" customWidth="1"/>
    <col min="13854" max="13854" width="11.42578125" style="3" bestFit="1" customWidth="1"/>
    <col min="13855" max="13855" width="11.7109375" style="3" bestFit="1" customWidth="1"/>
    <col min="13856" max="13856" width="11.5703125" style="3" bestFit="1" customWidth="1"/>
    <col min="13857" max="13857" width="11.42578125" style="3" bestFit="1" customWidth="1"/>
    <col min="13858" max="13859" width="12.85546875" style="3" bestFit="1" customWidth="1"/>
    <col min="13860" max="13860" width="14" style="3" bestFit="1" customWidth="1"/>
    <col min="13861" max="13865" width="12.85546875" style="3" bestFit="1" customWidth="1"/>
    <col min="13866" max="13866" width="20.42578125" style="3" customWidth="1"/>
    <col min="13867" max="14080" width="9.140625" style="3"/>
    <col min="14081" max="14081" width="17.85546875" style="3" customWidth="1"/>
    <col min="14082" max="14097" width="0" style="3" hidden="1" customWidth="1"/>
    <col min="14098" max="14099" width="11.5703125" style="3" bestFit="1" customWidth="1"/>
    <col min="14100" max="14100" width="12.140625" style="3" bestFit="1" customWidth="1"/>
    <col min="14101" max="14101" width="11.7109375" style="3" bestFit="1" customWidth="1"/>
    <col min="14102" max="14102" width="11.85546875" style="3" bestFit="1" customWidth="1"/>
    <col min="14103" max="14103" width="11.42578125" style="3" bestFit="1" customWidth="1"/>
    <col min="14104" max="14104" width="11.5703125" style="3" bestFit="1" customWidth="1"/>
    <col min="14105" max="14105" width="11.7109375" style="3" bestFit="1" customWidth="1"/>
    <col min="14106" max="14106" width="11.85546875" style="3" bestFit="1" customWidth="1"/>
    <col min="14107" max="14107" width="11.42578125" style="3" bestFit="1" customWidth="1"/>
    <col min="14108" max="14108" width="11.7109375" style="3" bestFit="1" customWidth="1"/>
    <col min="14109" max="14109" width="12" style="3" bestFit="1" customWidth="1"/>
    <col min="14110" max="14110" width="11.42578125" style="3" bestFit="1" customWidth="1"/>
    <col min="14111" max="14111" width="11.7109375" style="3" bestFit="1" customWidth="1"/>
    <col min="14112" max="14112" width="11.5703125" style="3" bestFit="1" customWidth="1"/>
    <col min="14113" max="14113" width="11.42578125" style="3" bestFit="1" customWidth="1"/>
    <col min="14114" max="14115" width="12.85546875" style="3" bestFit="1" customWidth="1"/>
    <col min="14116" max="14116" width="14" style="3" bestFit="1" customWidth="1"/>
    <col min="14117" max="14121" width="12.85546875" style="3" bestFit="1" customWidth="1"/>
    <col min="14122" max="14122" width="20.42578125" style="3" customWidth="1"/>
    <col min="14123" max="14336" width="9.140625" style="3"/>
    <col min="14337" max="14337" width="17.85546875" style="3" customWidth="1"/>
    <col min="14338" max="14353" width="0" style="3" hidden="1" customWidth="1"/>
    <col min="14354" max="14355" width="11.5703125" style="3" bestFit="1" customWidth="1"/>
    <col min="14356" max="14356" width="12.140625" style="3" bestFit="1" customWidth="1"/>
    <col min="14357" max="14357" width="11.7109375" style="3" bestFit="1" customWidth="1"/>
    <col min="14358" max="14358" width="11.85546875" style="3" bestFit="1" customWidth="1"/>
    <col min="14359" max="14359" width="11.42578125" style="3" bestFit="1" customWidth="1"/>
    <col min="14360" max="14360" width="11.5703125" style="3" bestFit="1" customWidth="1"/>
    <col min="14361" max="14361" width="11.7109375" style="3" bestFit="1" customWidth="1"/>
    <col min="14362" max="14362" width="11.85546875" style="3" bestFit="1" customWidth="1"/>
    <col min="14363" max="14363" width="11.42578125" style="3" bestFit="1" customWidth="1"/>
    <col min="14364" max="14364" width="11.7109375" style="3" bestFit="1" customWidth="1"/>
    <col min="14365" max="14365" width="12" style="3" bestFit="1" customWidth="1"/>
    <col min="14366" max="14366" width="11.42578125" style="3" bestFit="1" customWidth="1"/>
    <col min="14367" max="14367" width="11.7109375" style="3" bestFit="1" customWidth="1"/>
    <col min="14368" max="14368" width="11.5703125" style="3" bestFit="1" customWidth="1"/>
    <col min="14369" max="14369" width="11.42578125" style="3" bestFit="1" customWidth="1"/>
    <col min="14370" max="14371" width="12.85546875" style="3" bestFit="1" customWidth="1"/>
    <col min="14372" max="14372" width="14" style="3" bestFit="1" customWidth="1"/>
    <col min="14373" max="14377" width="12.85546875" style="3" bestFit="1" customWidth="1"/>
    <col min="14378" max="14378" width="20.42578125" style="3" customWidth="1"/>
    <col min="14379" max="14592" width="9.140625" style="3"/>
    <col min="14593" max="14593" width="17.85546875" style="3" customWidth="1"/>
    <col min="14594" max="14609" width="0" style="3" hidden="1" customWidth="1"/>
    <col min="14610" max="14611" width="11.5703125" style="3" bestFit="1" customWidth="1"/>
    <col min="14612" max="14612" width="12.140625" style="3" bestFit="1" customWidth="1"/>
    <col min="14613" max="14613" width="11.7109375" style="3" bestFit="1" customWidth="1"/>
    <col min="14614" max="14614" width="11.85546875" style="3" bestFit="1" customWidth="1"/>
    <col min="14615" max="14615" width="11.42578125" style="3" bestFit="1" customWidth="1"/>
    <col min="14616" max="14616" width="11.5703125" style="3" bestFit="1" customWidth="1"/>
    <col min="14617" max="14617" width="11.7109375" style="3" bestFit="1" customWidth="1"/>
    <col min="14618" max="14618" width="11.85546875" style="3" bestFit="1" customWidth="1"/>
    <col min="14619" max="14619" width="11.42578125" style="3" bestFit="1" customWidth="1"/>
    <col min="14620" max="14620" width="11.7109375" style="3" bestFit="1" customWidth="1"/>
    <col min="14621" max="14621" width="12" style="3" bestFit="1" customWidth="1"/>
    <col min="14622" max="14622" width="11.42578125" style="3" bestFit="1" customWidth="1"/>
    <col min="14623" max="14623" width="11.7109375" style="3" bestFit="1" customWidth="1"/>
    <col min="14624" max="14624" width="11.5703125" style="3" bestFit="1" customWidth="1"/>
    <col min="14625" max="14625" width="11.42578125" style="3" bestFit="1" customWidth="1"/>
    <col min="14626" max="14627" width="12.85546875" style="3" bestFit="1" customWidth="1"/>
    <col min="14628" max="14628" width="14" style="3" bestFit="1" customWidth="1"/>
    <col min="14629" max="14633" width="12.85546875" style="3" bestFit="1" customWidth="1"/>
    <col min="14634" max="14634" width="20.42578125" style="3" customWidth="1"/>
    <col min="14635" max="14848" width="9.140625" style="3"/>
    <col min="14849" max="14849" width="17.85546875" style="3" customWidth="1"/>
    <col min="14850" max="14865" width="0" style="3" hidden="1" customWidth="1"/>
    <col min="14866" max="14867" width="11.5703125" style="3" bestFit="1" customWidth="1"/>
    <col min="14868" max="14868" width="12.140625" style="3" bestFit="1" customWidth="1"/>
    <col min="14869" max="14869" width="11.7109375" style="3" bestFit="1" customWidth="1"/>
    <col min="14870" max="14870" width="11.85546875" style="3" bestFit="1" customWidth="1"/>
    <col min="14871" max="14871" width="11.42578125" style="3" bestFit="1" customWidth="1"/>
    <col min="14872" max="14872" width="11.5703125" style="3" bestFit="1" customWidth="1"/>
    <col min="14873" max="14873" width="11.7109375" style="3" bestFit="1" customWidth="1"/>
    <col min="14874" max="14874" width="11.85546875" style="3" bestFit="1" customWidth="1"/>
    <col min="14875" max="14875" width="11.42578125" style="3" bestFit="1" customWidth="1"/>
    <col min="14876" max="14876" width="11.7109375" style="3" bestFit="1" customWidth="1"/>
    <col min="14877" max="14877" width="12" style="3" bestFit="1" customWidth="1"/>
    <col min="14878" max="14878" width="11.42578125" style="3" bestFit="1" customWidth="1"/>
    <col min="14879" max="14879" width="11.7109375" style="3" bestFit="1" customWidth="1"/>
    <col min="14880" max="14880" width="11.5703125" style="3" bestFit="1" customWidth="1"/>
    <col min="14881" max="14881" width="11.42578125" style="3" bestFit="1" customWidth="1"/>
    <col min="14882" max="14883" width="12.85546875" style="3" bestFit="1" customWidth="1"/>
    <col min="14884" max="14884" width="14" style="3" bestFit="1" customWidth="1"/>
    <col min="14885" max="14889" width="12.85546875" style="3" bestFit="1" customWidth="1"/>
    <col min="14890" max="14890" width="20.42578125" style="3" customWidth="1"/>
    <col min="14891" max="15104" width="9.140625" style="3"/>
    <col min="15105" max="15105" width="17.85546875" style="3" customWidth="1"/>
    <col min="15106" max="15121" width="0" style="3" hidden="1" customWidth="1"/>
    <col min="15122" max="15123" width="11.5703125" style="3" bestFit="1" customWidth="1"/>
    <col min="15124" max="15124" width="12.140625" style="3" bestFit="1" customWidth="1"/>
    <col min="15125" max="15125" width="11.7109375" style="3" bestFit="1" customWidth="1"/>
    <col min="15126" max="15126" width="11.85546875" style="3" bestFit="1" customWidth="1"/>
    <col min="15127" max="15127" width="11.42578125" style="3" bestFit="1" customWidth="1"/>
    <col min="15128" max="15128" width="11.5703125" style="3" bestFit="1" customWidth="1"/>
    <col min="15129" max="15129" width="11.7109375" style="3" bestFit="1" customWidth="1"/>
    <col min="15130" max="15130" width="11.85546875" style="3" bestFit="1" customWidth="1"/>
    <col min="15131" max="15131" width="11.42578125" style="3" bestFit="1" customWidth="1"/>
    <col min="15132" max="15132" width="11.7109375" style="3" bestFit="1" customWidth="1"/>
    <col min="15133" max="15133" width="12" style="3" bestFit="1" customWidth="1"/>
    <col min="15134" max="15134" width="11.42578125" style="3" bestFit="1" customWidth="1"/>
    <col min="15135" max="15135" width="11.7109375" style="3" bestFit="1" customWidth="1"/>
    <col min="15136" max="15136" width="11.5703125" style="3" bestFit="1" customWidth="1"/>
    <col min="15137" max="15137" width="11.42578125" style="3" bestFit="1" customWidth="1"/>
    <col min="15138" max="15139" width="12.85546875" style="3" bestFit="1" customWidth="1"/>
    <col min="15140" max="15140" width="14" style="3" bestFit="1" customWidth="1"/>
    <col min="15141" max="15145" width="12.85546875" style="3" bestFit="1" customWidth="1"/>
    <col min="15146" max="15146" width="20.42578125" style="3" customWidth="1"/>
    <col min="15147" max="15360" width="9.140625" style="3"/>
    <col min="15361" max="15361" width="17.85546875" style="3" customWidth="1"/>
    <col min="15362" max="15377" width="0" style="3" hidden="1" customWidth="1"/>
    <col min="15378" max="15379" width="11.5703125" style="3" bestFit="1" customWidth="1"/>
    <col min="15380" max="15380" width="12.140625" style="3" bestFit="1" customWidth="1"/>
    <col min="15381" max="15381" width="11.7109375" style="3" bestFit="1" customWidth="1"/>
    <col min="15382" max="15382" width="11.85546875" style="3" bestFit="1" customWidth="1"/>
    <col min="15383" max="15383" width="11.42578125" style="3" bestFit="1" customWidth="1"/>
    <col min="15384" max="15384" width="11.5703125" style="3" bestFit="1" customWidth="1"/>
    <col min="15385" max="15385" width="11.7109375" style="3" bestFit="1" customWidth="1"/>
    <col min="15386" max="15386" width="11.85546875" style="3" bestFit="1" customWidth="1"/>
    <col min="15387" max="15387" width="11.42578125" style="3" bestFit="1" customWidth="1"/>
    <col min="15388" max="15388" width="11.7109375" style="3" bestFit="1" customWidth="1"/>
    <col min="15389" max="15389" width="12" style="3" bestFit="1" customWidth="1"/>
    <col min="15390" max="15390" width="11.42578125" style="3" bestFit="1" customWidth="1"/>
    <col min="15391" max="15391" width="11.7109375" style="3" bestFit="1" customWidth="1"/>
    <col min="15392" max="15392" width="11.5703125" style="3" bestFit="1" customWidth="1"/>
    <col min="15393" max="15393" width="11.42578125" style="3" bestFit="1" customWidth="1"/>
    <col min="15394" max="15395" width="12.85546875" style="3" bestFit="1" customWidth="1"/>
    <col min="15396" max="15396" width="14" style="3" bestFit="1" customWidth="1"/>
    <col min="15397" max="15401" width="12.85546875" style="3" bestFit="1" customWidth="1"/>
    <col min="15402" max="15402" width="20.42578125" style="3" customWidth="1"/>
    <col min="15403" max="15616" width="9.140625" style="3"/>
    <col min="15617" max="15617" width="17.85546875" style="3" customWidth="1"/>
    <col min="15618" max="15633" width="0" style="3" hidden="1" customWidth="1"/>
    <col min="15634" max="15635" width="11.5703125" style="3" bestFit="1" customWidth="1"/>
    <col min="15636" max="15636" width="12.140625" style="3" bestFit="1" customWidth="1"/>
    <col min="15637" max="15637" width="11.7109375" style="3" bestFit="1" customWidth="1"/>
    <col min="15638" max="15638" width="11.85546875" style="3" bestFit="1" customWidth="1"/>
    <col min="15639" max="15639" width="11.42578125" style="3" bestFit="1" customWidth="1"/>
    <col min="15640" max="15640" width="11.5703125" style="3" bestFit="1" customWidth="1"/>
    <col min="15641" max="15641" width="11.7109375" style="3" bestFit="1" customWidth="1"/>
    <col min="15642" max="15642" width="11.85546875" style="3" bestFit="1" customWidth="1"/>
    <col min="15643" max="15643" width="11.42578125" style="3" bestFit="1" customWidth="1"/>
    <col min="15644" max="15644" width="11.7109375" style="3" bestFit="1" customWidth="1"/>
    <col min="15645" max="15645" width="12" style="3" bestFit="1" customWidth="1"/>
    <col min="15646" max="15646" width="11.42578125" style="3" bestFit="1" customWidth="1"/>
    <col min="15647" max="15647" width="11.7109375" style="3" bestFit="1" customWidth="1"/>
    <col min="15648" max="15648" width="11.5703125" style="3" bestFit="1" customWidth="1"/>
    <col min="15649" max="15649" width="11.42578125" style="3" bestFit="1" customWidth="1"/>
    <col min="15650" max="15651" width="12.85546875" style="3" bestFit="1" customWidth="1"/>
    <col min="15652" max="15652" width="14" style="3" bestFit="1" customWidth="1"/>
    <col min="15653" max="15657" width="12.85546875" style="3" bestFit="1" customWidth="1"/>
    <col min="15658" max="15658" width="20.42578125" style="3" customWidth="1"/>
    <col min="15659" max="15872" width="9.140625" style="3"/>
    <col min="15873" max="15873" width="17.85546875" style="3" customWidth="1"/>
    <col min="15874" max="15889" width="0" style="3" hidden="1" customWidth="1"/>
    <col min="15890" max="15891" width="11.5703125" style="3" bestFit="1" customWidth="1"/>
    <col min="15892" max="15892" width="12.140625" style="3" bestFit="1" customWidth="1"/>
    <col min="15893" max="15893" width="11.7109375" style="3" bestFit="1" customWidth="1"/>
    <col min="15894" max="15894" width="11.85546875" style="3" bestFit="1" customWidth="1"/>
    <col min="15895" max="15895" width="11.42578125" style="3" bestFit="1" customWidth="1"/>
    <col min="15896" max="15896" width="11.5703125" style="3" bestFit="1" customWidth="1"/>
    <col min="15897" max="15897" width="11.7109375" style="3" bestFit="1" customWidth="1"/>
    <col min="15898" max="15898" width="11.85546875" style="3" bestFit="1" customWidth="1"/>
    <col min="15899" max="15899" width="11.42578125" style="3" bestFit="1" customWidth="1"/>
    <col min="15900" max="15900" width="11.7109375" style="3" bestFit="1" customWidth="1"/>
    <col min="15901" max="15901" width="12" style="3" bestFit="1" customWidth="1"/>
    <col min="15902" max="15902" width="11.42578125" style="3" bestFit="1" customWidth="1"/>
    <col min="15903" max="15903" width="11.7109375" style="3" bestFit="1" customWidth="1"/>
    <col min="15904" max="15904" width="11.5703125" style="3" bestFit="1" customWidth="1"/>
    <col min="15905" max="15905" width="11.42578125" style="3" bestFit="1" customWidth="1"/>
    <col min="15906" max="15907" width="12.85546875" style="3" bestFit="1" customWidth="1"/>
    <col min="15908" max="15908" width="14" style="3" bestFit="1" customWidth="1"/>
    <col min="15909" max="15913" width="12.85546875" style="3" bestFit="1" customWidth="1"/>
    <col min="15914" max="15914" width="20.42578125" style="3" customWidth="1"/>
    <col min="15915" max="16128" width="9.140625" style="3"/>
    <col min="16129" max="16129" width="17.85546875" style="3" customWidth="1"/>
    <col min="16130" max="16145" width="0" style="3" hidden="1" customWidth="1"/>
    <col min="16146" max="16147" width="11.5703125" style="3" bestFit="1" customWidth="1"/>
    <col min="16148" max="16148" width="12.140625" style="3" bestFit="1" customWidth="1"/>
    <col min="16149" max="16149" width="11.7109375" style="3" bestFit="1" customWidth="1"/>
    <col min="16150" max="16150" width="11.85546875" style="3" bestFit="1" customWidth="1"/>
    <col min="16151" max="16151" width="11.42578125" style="3" bestFit="1" customWidth="1"/>
    <col min="16152" max="16152" width="11.5703125" style="3" bestFit="1" customWidth="1"/>
    <col min="16153" max="16153" width="11.7109375" style="3" bestFit="1" customWidth="1"/>
    <col min="16154" max="16154" width="11.85546875" style="3" bestFit="1" customWidth="1"/>
    <col min="16155" max="16155" width="11.42578125" style="3" bestFit="1" customWidth="1"/>
    <col min="16156" max="16156" width="11.7109375" style="3" bestFit="1" customWidth="1"/>
    <col min="16157" max="16157" width="12" style="3" bestFit="1" customWidth="1"/>
    <col min="16158" max="16158" width="11.42578125" style="3" bestFit="1" customWidth="1"/>
    <col min="16159" max="16159" width="11.7109375" style="3" bestFit="1" customWidth="1"/>
    <col min="16160" max="16160" width="11.5703125" style="3" bestFit="1" customWidth="1"/>
    <col min="16161" max="16161" width="11.42578125" style="3" bestFit="1" customWidth="1"/>
    <col min="16162" max="16163" width="12.85546875" style="3" bestFit="1" customWidth="1"/>
    <col min="16164" max="16164" width="14" style="3" bestFit="1" customWidth="1"/>
    <col min="16165" max="16169" width="12.85546875" style="3" bestFit="1" customWidth="1"/>
    <col min="16170" max="16170" width="20.42578125" style="3" customWidth="1"/>
    <col min="16171" max="16384" width="9.140625" style="3"/>
  </cols>
  <sheetData>
    <row r="1" spans="1:83" x14ac:dyDescent="0.25">
      <c r="A1" s="4" t="s">
        <v>392</v>
      </c>
      <c r="B1" s="168" t="s">
        <v>613</v>
      </c>
      <c r="C1" s="24" t="s">
        <v>613</v>
      </c>
      <c r="D1" s="24" t="s">
        <v>613</v>
      </c>
      <c r="E1" s="24" t="s">
        <v>613</v>
      </c>
      <c r="F1" s="24" t="s">
        <v>613</v>
      </c>
      <c r="G1" s="24" t="s">
        <v>613</v>
      </c>
      <c r="H1" s="24" t="s">
        <v>613</v>
      </c>
      <c r="I1" s="24" t="s">
        <v>613</v>
      </c>
      <c r="J1" s="24" t="s">
        <v>613</v>
      </c>
      <c r="K1" s="24" t="s">
        <v>613</v>
      </c>
      <c r="L1" s="24" t="s">
        <v>613</v>
      </c>
      <c r="M1" s="24" t="s">
        <v>613</v>
      </c>
      <c r="N1" s="24" t="s">
        <v>613</v>
      </c>
      <c r="O1" s="24" t="s">
        <v>613</v>
      </c>
      <c r="P1" s="24" t="s">
        <v>613</v>
      </c>
      <c r="Q1" s="24" t="s">
        <v>613</v>
      </c>
      <c r="R1" s="24" t="s">
        <v>613</v>
      </c>
      <c r="S1" s="24" t="s">
        <v>613</v>
      </c>
      <c r="T1" s="24" t="s">
        <v>613</v>
      </c>
      <c r="U1" s="24" t="s">
        <v>613</v>
      </c>
      <c r="V1" s="24" t="s">
        <v>613</v>
      </c>
      <c r="W1" s="24" t="s">
        <v>613</v>
      </c>
      <c r="X1" s="24" t="s">
        <v>613</v>
      </c>
      <c r="Y1" s="24" t="s">
        <v>613</v>
      </c>
      <c r="Z1" s="24" t="s">
        <v>613</v>
      </c>
      <c r="AA1" s="24" t="s">
        <v>613</v>
      </c>
      <c r="AB1" s="24" t="s">
        <v>613</v>
      </c>
      <c r="AC1" s="24" t="s">
        <v>613</v>
      </c>
      <c r="AD1" s="24" t="s">
        <v>613</v>
      </c>
      <c r="AE1" s="24" t="s">
        <v>613</v>
      </c>
      <c r="AF1" s="24" t="s">
        <v>613</v>
      </c>
      <c r="AG1" s="24" t="s">
        <v>613</v>
      </c>
      <c r="AH1" s="24" t="s">
        <v>613</v>
      </c>
      <c r="AI1" s="168" t="s">
        <v>613</v>
      </c>
      <c r="AJ1" s="24" t="s">
        <v>613</v>
      </c>
      <c r="AK1" s="24" t="s">
        <v>613</v>
      </c>
      <c r="AL1" s="24" t="s">
        <v>613</v>
      </c>
      <c r="AM1" s="24" t="s">
        <v>613</v>
      </c>
      <c r="AN1" s="24" t="s">
        <v>613</v>
      </c>
      <c r="AO1" s="24" t="s">
        <v>613</v>
      </c>
    </row>
    <row r="2" spans="1:83" x14ac:dyDescent="0.25">
      <c r="A2" s="4" t="s">
        <v>385</v>
      </c>
      <c r="B2" s="169">
        <v>39965</v>
      </c>
      <c r="C2" s="169">
        <v>39965</v>
      </c>
      <c r="D2" s="169">
        <v>40148</v>
      </c>
      <c r="E2" s="169">
        <v>40148</v>
      </c>
      <c r="F2" s="169">
        <v>40330</v>
      </c>
      <c r="G2" s="169">
        <v>40330</v>
      </c>
      <c r="H2" s="169">
        <v>40513</v>
      </c>
      <c r="I2" s="169">
        <v>40513</v>
      </c>
      <c r="J2" s="169">
        <v>40695</v>
      </c>
      <c r="K2" s="169">
        <v>40878</v>
      </c>
      <c r="L2" s="169">
        <v>40695</v>
      </c>
      <c r="M2" s="169">
        <v>40878</v>
      </c>
      <c r="N2" s="169">
        <v>41061</v>
      </c>
      <c r="O2" s="169">
        <v>41061</v>
      </c>
      <c r="P2" s="169">
        <v>41244</v>
      </c>
      <c r="Q2" s="169">
        <v>41244</v>
      </c>
      <c r="R2" s="169">
        <v>41426</v>
      </c>
      <c r="S2" s="169">
        <v>41426</v>
      </c>
      <c r="T2" s="169">
        <v>41609</v>
      </c>
      <c r="U2" s="169">
        <v>41609</v>
      </c>
      <c r="V2" s="169">
        <v>41791</v>
      </c>
      <c r="W2" s="169">
        <v>41791</v>
      </c>
      <c r="X2" s="169">
        <v>41974</v>
      </c>
      <c r="Y2" s="169">
        <v>41974</v>
      </c>
      <c r="Z2" s="169">
        <v>42156</v>
      </c>
      <c r="AA2" s="169">
        <v>42156</v>
      </c>
      <c r="AB2" s="169">
        <v>42339</v>
      </c>
      <c r="AC2" s="169">
        <v>42339</v>
      </c>
      <c r="AD2" s="169">
        <v>42522</v>
      </c>
      <c r="AE2" s="169">
        <v>42522</v>
      </c>
      <c r="AF2" s="169">
        <v>42705</v>
      </c>
      <c r="AG2" s="169">
        <v>42705</v>
      </c>
      <c r="AH2" s="169">
        <v>44896</v>
      </c>
      <c r="AI2" s="169">
        <v>50557</v>
      </c>
      <c r="AJ2" s="169">
        <v>50557</v>
      </c>
      <c r="AK2" s="169">
        <v>44896</v>
      </c>
      <c r="AL2" s="169">
        <v>48549</v>
      </c>
      <c r="AM2" s="169">
        <v>48549</v>
      </c>
      <c r="AN2" s="169">
        <v>50740</v>
      </c>
      <c r="AO2" s="169">
        <v>50740</v>
      </c>
      <c r="AP2" s="251"/>
    </row>
    <row r="3" spans="1:83" x14ac:dyDescent="0.25">
      <c r="A3" s="4" t="s">
        <v>386</v>
      </c>
      <c r="B3" s="280">
        <v>3.5999999999999997E-2</v>
      </c>
      <c r="C3" s="281">
        <v>3.85E-2</v>
      </c>
      <c r="D3" s="281">
        <v>3.6249999999999998E-2</v>
      </c>
      <c r="E3" s="281">
        <v>3.85E-2</v>
      </c>
      <c r="F3" s="281">
        <v>3.6499999999999998E-2</v>
      </c>
      <c r="G3" s="281">
        <v>3.95E-2</v>
      </c>
      <c r="H3" s="281">
        <v>3.6499999999999998E-2</v>
      </c>
      <c r="I3" s="281">
        <v>3.95E-2</v>
      </c>
      <c r="J3" s="281">
        <v>3.6999999999999998E-2</v>
      </c>
      <c r="K3" s="281">
        <v>3.6999999999999998E-2</v>
      </c>
      <c r="L3" s="281">
        <v>0.04</v>
      </c>
      <c r="M3" s="281">
        <v>0.04</v>
      </c>
      <c r="N3" s="281">
        <v>3.7999999999999999E-2</v>
      </c>
      <c r="O3" s="281">
        <v>4.0500000000000001E-2</v>
      </c>
      <c r="P3" s="281">
        <v>3.7999999999999999E-2</v>
      </c>
      <c r="Q3" s="281">
        <v>4.0500000000000001E-2</v>
      </c>
      <c r="R3" s="281">
        <v>3.85E-2</v>
      </c>
      <c r="S3" s="281">
        <v>4.1000000000000002E-2</v>
      </c>
      <c r="T3" s="281">
        <v>3.85E-2</v>
      </c>
      <c r="U3" s="281">
        <v>4.1000000000000002E-2</v>
      </c>
      <c r="V3" s="281">
        <v>3.95E-2</v>
      </c>
      <c r="W3" s="281">
        <v>4.1500000000000002E-2</v>
      </c>
      <c r="X3" s="281">
        <v>3.95E-2</v>
      </c>
      <c r="Y3" s="281">
        <v>4.1500000000000002E-2</v>
      </c>
      <c r="Z3" s="281">
        <v>0.04</v>
      </c>
      <c r="AA3" s="281">
        <v>4.2500000000000003E-2</v>
      </c>
      <c r="AB3" s="281">
        <v>0.04</v>
      </c>
      <c r="AC3" s="281">
        <v>4.2500000000000003E-2</v>
      </c>
      <c r="AD3" s="281">
        <v>4.0500000000000001E-2</v>
      </c>
      <c r="AE3" s="281">
        <v>4.2999999999999997E-2</v>
      </c>
      <c r="AF3" s="281">
        <v>4.0500000000000001E-2</v>
      </c>
      <c r="AG3" s="281">
        <v>4.2999999999999997E-2</v>
      </c>
      <c r="AH3" s="281">
        <v>4.2999999999999997E-2</v>
      </c>
      <c r="AI3" s="280">
        <v>5.5E-2</v>
      </c>
      <c r="AJ3" s="281">
        <v>5.5E-2</v>
      </c>
      <c r="AK3" s="281">
        <v>4.5999999999999999E-2</v>
      </c>
      <c r="AL3" s="281">
        <v>4.4999999999999998E-2</v>
      </c>
      <c r="AM3" s="281">
        <v>4.7500000000000001E-2</v>
      </c>
      <c r="AN3" s="281">
        <v>4.4999999999999998E-2</v>
      </c>
      <c r="AO3" s="281">
        <v>4.8000000000000001E-2</v>
      </c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9"/>
      <c r="BW3" s="259"/>
      <c r="BX3" s="259"/>
      <c r="BY3" s="259"/>
    </row>
    <row r="4" spans="1:83" x14ac:dyDescent="0.25">
      <c r="A4" s="179" t="s">
        <v>334</v>
      </c>
      <c r="B4" s="168" t="s">
        <v>621</v>
      </c>
      <c r="C4" s="282" t="s">
        <v>623</v>
      </c>
      <c r="D4" s="282" t="s">
        <v>624</v>
      </c>
      <c r="E4" s="282" t="s">
        <v>625</v>
      </c>
      <c r="F4" s="282" t="s">
        <v>626</v>
      </c>
      <c r="G4" s="282" t="s">
        <v>627</v>
      </c>
      <c r="H4" s="282" t="s">
        <v>628</v>
      </c>
      <c r="I4" s="282" t="s">
        <v>629</v>
      </c>
      <c r="J4" s="282" t="s">
        <v>630</v>
      </c>
      <c r="K4" s="283" t="s">
        <v>631</v>
      </c>
      <c r="L4" s="282" t="s">
        <v>616</v>
      </c>
      <c r="M4" s="282" t="s">
        <v>617</v>
      </c>
      <c r="N4" s="283" t="s">
        <v>632</v>
      </c>
      <c r="O4" s="283" t="s">
        <v>633</v>
      </c>
      <c r="P4" s="283" t="s">
        <v>635</v>
      </c>
      <c r="Q4" s="283" t="s">
        <v>636</v>
      </c>
      <c r="R4" s="283" t="s">
        <v>637</v>
      </c>
      <c r="S4" s="283" t="s">
        <v>638</v>
      </c>
      <c r="T4" s="283" t="s">
        <v>639</v>
      </c>
      <c r="U4" s="283" t="s">
        <v>640</v>
      </c>
      <c r="V4" s="283" t="s">
        <v>641</v>
      </c>
      <c r="W4" s="283" t="s">
        <v>642</v>
      </c>
      <c r="X4" s="283" t="s">
        <v>643</v>
      </c>
      <c r="Y4" s="283" t="s">
        <v>644</v>
      </c>
      <c r="Z4" s="283" t="s">
        <v>645</v>
      </c>
      <c r="AA4" s="283" t="s">
        <v>646</v>
      </c>
      <c r="AB4" s="283" t="s">
        <v>647</v>
      </c>
      <c r="AC4" s="283" t="s">
        <v>648</v>
      </c>
      <c r="AD4" s="283" t="s">
        <v>649</v>
      </c>
      <c r="AE4" s="283" t="s">
        <v>650</v>
      </c>
      <c r="AF4" s="283" t="s">
        <v>651</v>
      </c>
      <c r="AG4" s="283" t="s">
        <v>652</v>
      </c>
      <c r="AH4" s="283" t="s">
        <v>653</v>
      </c>
      <c r="AI4" s="168" t="s">
        <v>614</v>
      </c>
      <c r="AJ4" s="282" t="s">
        <v>615</v>
      </c>
      <c r="AK4" s="282" t="s">
        <v>618</v>
      </c>
      <c r="AL4" s="282" t="s">
        <v>634</v>
      </c>
      <c r="AM4" s="282" t="s">
        <v>619</v>
      </c>
      <c r="AN4" s="282" t="s">
        <v>622</v>
      </c>
      <c r="AO4" s="282" t="s">
        <v>620</v>
      </c>
      <c r="AP4" s="284" t="s">
        <v>5</v>
      </c>
    </row>
    <row r="5" spans="1:83" x14ac:dyDescent="0.25">
      <c r="A5" s="267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76"/>
      <c r="M5" s="276"/>
      <c r="N5" s="285"/>
      <c r="O5" s="285"/>
      <c r="P5" s="285"/>
      <c r="Q5" s="285"/>
      <c r="R5" s="32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3"/>
      <c r="AK5" s="323"/>
      <c r="AL5" s="323"/>
      <c r="AM5" s="323"/>
      <c r="AN5" s="323"/>
      <c r="AO5" s="323"/>
      <c r="AP5" s="223"/>
      <c r="AQ5" s="175"/>
    </row>
    <row r="6" spans="1:83" x14ac:dyDescent="0.25">
      <c r="A6" s="4" t="s">
        <v>461</v>
      </c>
      <c r="B6" s="268">
        <v>100000</v>
      </c>
      <c r="C6" s="268">
        <v>145000</v>
      </c>
      <c r="D6" s="268">
        <v>125000</v>
      </c>
      <c r="E6" s="268">
        <v>185000</v>
      </c>
      <c r="F6" s="268">
        <v>130000</v>
      </c>
      <c r="G6" s="268">
        <v>195000</v>
      </c>
      <c r="H6" s="268">
        <v>135000</v>
      </c>
      <c r="I6" s="268">
        <v>195000</v>
      </c>
      <c r="J6" s="268">
        <v>135000</v>
      </c>
      <c r="K6" s="268">
        <v>140000</v>
      </c>
      <c r="L6" s="286">
        <v>200000</v>
      </c>
      <c r="M6" s="286">
        <v>210000</v>
      </c>
      <c r="N6" s="268">
        <v>80000</v>
      </c>
      <c r="O6" s="268">
        <v>120000</v>
      </c>
      <c r="P6" s="268">
        <v>80000</v>
      </c>
      <c r="Q6" s="268">
        <v>120000</v>
      </c>
      <c r="R6" s="318">
        <v>85000</v>
      </c>
      <c r="S6" s="318">
        <v>130000</v>
      </c>
      <c r="T6" s="318">
        <v>85000</v>
      </c>
      <c r="U6" s="318">
        <v>130000</v>
      </c>
      <c r="V6" s="318">
        <v>90000</v>
      </c>
      <c r="W6" s="318">
        <v>135000</v>
      </c>
      <c r="X6" s="318">
        <v>90000</v>
      </c>
      <c r="Y6" s="318">
        <v>140000</v>
      </c>
      <c r="Z6" s="318">
        <v>95000</v>
      </c>
      <c r="AA6" s="318">
        <v>140000</v>
      </c>
      <c r="AB6" s="318">
        <v>95000</v>
      </c>
      <c r="AC6" s="318">
        <v>145000</v>
      </c>
      <c r="AD6" s="318">
        <v>100000</v>
      </c>
      <c r="AE6" s="318">
        <v>155000</v>
      </c>
      <c r="AF6" s="318">
        <v>100000</v>
      </c>
      <c r="AG6" s="318">
        <v>155000</v>
      </c>
      <c r="AH6" s="318">
        <v>1495000</v>
      </c>
      <c r="AI6" s="318">
        <v>8500000</v>
      </c>
      <c r="AJ6" s="322">
        <v>12250000</v>
      </c>
      <c r="AK6" s="322">
        <v>2295000</v>
      </c>
      <c r="AL6" s="322">
        <v>4035000</v>
      </c>
      <c r="AM6" s="322">
        <v>6270000</v>
      </c>
      <c r="AN6" s="322">
        <v>4305000</v>
      </c>
      <c r="AO6" s="322">
        <v>6685000</v>
      </c>
      <c r="AP6" s="223">
        <f>SUM(B6:AO6)</f>
        <v>50000000</v>
      </c>
      <c r="AQ6" s="175"/>
    </row>
    <row r="7" spans="1:83" x14ac:dyDescent="0.25">
      <c r="A7" s="4"/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87"/>
      <c r="M7" s="287"/>
      <c r="N7" s="268"/>
      <c r="O7" s="268"/>
      <c r="P7" s="268"/>
      <c r="Q7" s="268"/>
      <c r="R7" s="318"/>
      <c r="S7" s="318"/>
      <c r="T7" s="318"/>
      <c r="U7" s="318"/>
      <c r="V7" s="318"/>
      <c r="W7" s="318"/>
      <c r="X7" s="318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22"/>
      <c r="AK7" s="322"/>
      <c r="AL7" s="322"/>
      <c r="AM7" s="322"/>
      <c r="AN7" s="322"/>
      <c r="AO7" s="322"/>
      <c r="AP7" s="223"/>
      <c r="AQ7" s="175"/>
    </row>
    <row r="8" spans="1:83" x14ac:dyDescent="0.25">
      <c r="A8" s="4" t="s">
        <v>78</v>
      </c>
      <c r="B8" s="268"/>
      <c r="C8" s="268"/>
      <c r="D8" s="268"/>
      <c r="E8" s="268"/>
      <c r="F8" s="268"/>
      <c r="G8" s="268"/>
      <c r="H8" s="268"/>
      <c r="I8" s="268"/>
      <c r="J8" s="268"/>
      <c r="K8" s="268"/>
      <c r="L8" s="286"/>
      <c r="M8" s="286"/>
      <c r="N8" s="268"/>
      <c r="O8" s="268"/>
      <c r="P8" s="268"/>
      <c r="Q8" s="268"/>
      <c r="R8" s="318"/>
      <c r="S8" s="318"/>
      <c r="T8" s="318"/>
      <c r="U8" s="318"/>
      <c r="V8" s="318"/>
      <c r="W8" s="318"/>
      <c r="X8" s="318"/>
      <c r="Y8" s="318"/>
      <c r="Z8" s="318"/>
      <c r="AA8" s="318"/>
      <c r="AB8" s="318"/>
      <c r="AC8" s="318"/>
      <c r="AD8" s="318"/>
      <c r="AE8" s="318"/>
      <c r="AF8" s="318"/>
      <c r="AG8" s="318"/>
      <c r="AH8" s="318"/>
      <c r="AI8" s="318"/>
      <c r="AJ8" s="322"/>
      <c r="AK8" s="322"/>
      <c r="AL8" s="322"/>
      <c r="AM8" s="322"/>
      <c r="AN8" s="322"/>
      <c r="AO8" s="322"/>
      <c r="AP8" s="223"/>
      <c r="AQ8" s="175"/>
    </row>
    <row r="9" spans="1:83" x14ac:dyDescent="0.25">
      <c r="A9" s="309">
        <v>39356</v>
      </c>
      <c r="B9" s="268">
        <v>0</v>
      </c>
      <c r="C9" s="268">
        <v>0</v>
      </c>
      <c r="D9" s="268">
        <v>0</v>
      </c>
      <c r="E9" s="268">
        <v>0</v>
      </c>
      <c r="F9" s="268">
        <v>0</v>
      </c>
      <c r="G9" s="268">
        <v>0</v>
      </c>
      <c r="H9" s="268">
        <v>0</v>
      </c>
      <c r="I9" s="268">
        <v>0</v>
      </c>
      <c r="J9" s="268">
        <v>0</v>
      </c>
      <c r="K9" s="268">
        <v>0</v>
      </c>
      <c r="L9" s="286">
        <v>5000</v>
      </c>
      <c r="M9" s="286">
        <v>5000</v>
      </c>
      <c r="N9" s="268">
        <v>0</v>
      </c>
      <c r="O9" s="268">
        <v>0</v>
      </c>
      <c r="P9" s="268">
        <v>0</v>
      </c>
      <c r="Q9" s="268">
        <v>0</v>
      </c>
      <c r="R9" s="318">
        <v>0</v>
      </c>
      <c r="S9" s="318">
        <v>0</v>
      </c>
      <c r="T9" s="318">
        <v>0</v>
      </c>
      <c r="U9" s="318">
        <v>0</v>
      </c>
      <c r="V9" s="318">
        <v>0</v>
      </c>
      <c r="W9" s="318">
        <v>0</v>
      </c>
      <c r="X9" s="318">
        <v>0</v>
      </c>
      <c r="Y9" s="318">
        <v>0</v>
      </c>
      <c r="Z9" s="318">
        <v>0</v>
      </c>
      <c r="AA9" s="318">
        <v>0</v>
      </c>
      <c r="AB9" s="318">
        <v>0</v>
      </c>
      <c r="AC9" s="318">
        <v>0</v>
      </c>
      <c r="AD9" s="318">
        <v>0</v>
      </c>
      <c r="AE9" s="318">
        <v>0</v>
      </c>
      <c r="AF9" s="318">
        <v>0</v>
      </c>
      <c r="AG9" s="318">
        <v>0</v>
      </c>
      <c r="AH9" s="318">
        <v>0</v>
      </c>
      <c r="AI9" s="318">
        <v>10000</v>
      </c>
      <c r="AJ9" s="322">
        <v>40000</v>
      </c>
      <c r="AK9" s="322">
        <v>10000</v>
      </c>
      <c r="AL9" s="322">
        <v>0</v>
      </c>
      <c r="AM9" s="322">
        <v>30000</v>
      </c>
      <c r="AN9" s="322">
        <v>0</v>
      </c>
      <c r="AO9" s="322">
        <v>30000</v>
      </c>
      <c r="AP9" s="223">
        <f t="shared" ref="AP9:AP45" si="0">SUM(B9:AO9)</f>
        <v>130000</v>
      </c>
      <c r="AQ9" s="269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  <c r="BI9" s="223"/>
      <c r="BJ9" s="223"/>
      <c r="BK9" s="223"/>
      <c r="BL9" s="223"/>
      <c r="BM9" s="223"/>
      <c r="BN9" s="223"/>
      <c r="BO9" s="223"/>
      <c r="BP9" s="223"/>
      <c r="BQ9" s="223"/>
      <c r="BR9" s="223"/>
      <c r="BS9" s="223"/>
      <c r="BT9" s="223"/>
      <c r="BU9" s="223"/>
      <c r="BV9" s="223"/>
      <c r="BW9" s="223"/>
      <c r="BX9" s="223"/>
      <c r="BY9" s="223"/>
      <c r="BZ9" s="223"/>
      <c r="CA9" s="223"/>
      <c r="CB9" s="223"/>
      <c r="CC9" s="223"/>
      <c r="CD9" s="223"/>
      <c r="CE9" s="223"/>
    </row>
    <row r="10" spans="1:83" x14ac:dyDescent="0.25">
      <c r="A10" s="309">
        <v>39387</v>
      </c>
      <c r="B10" s="268">
        <v>0</v>
      </c>
      <c r="C10" s="268">
        <v>0</v>
      </c>
      <c r="D10" s="268">
        <v>0</v>
      </c>
      <c r="E10" s="268">
        <v>0</v>
      </c>
      <c r="F10" s="268">
        <v>0</v>
      </c>
      <c r="G10" s="268">
        <v>0</v>
      </c>
      <c r="H10" s="268">
        <v>0</v>
      </c>
      <c r="I10" s="268">
        <v>0</v>
      </c>
      <c r="J10" s="268">
        <v>5000</v>
      </c>
      <c r="K10" s="268">
        <v>5000</v>
      </c>
      <c r="L10" s="286">
        <v>0</v>
      </c>
      <c r="M10" s="286">
        <v>0</v>
      </c>
      <c r="N10" s="268">
        <v>0</v>
      </c>
      <c r="O10" s="268">
        <v>0</v>
      </c>
      <c r="P10" s="268">
        <v>0</v>
      </c>
      <c r="Q10" s="268">
        <v>0</v>
      </c>
      <c r="R10" s="318">
        <v>0</v>
      </c>
      <c r="S10" s="318">
        <v>0</v>
      </c>
      <c r="T10" s="318">
        <v>0</v>
      </c>
      <c r="U10" s="318">
        <v>0</v>
      </c>
      <c r="V10" s="318">
        <v>0</v>
      </c>
      <c r="W10" s="318">
        <v>0</v>
      </c>
      <c r="X10" s="318">
        <v>0</v>
      </c>
      <c r="Y10" s="318">
        <v>0</v>
      </c>
      <c r="Z10" s="318">
        <v>0</v>
      </c>
      <c r="AA10" s="318">
        <v>0</v>
      </c>
      <c r="AB10" s="318">
        <v>0</v>
      </c>
      <c r="AC10" s="318">
        <v>0</v>
      </c>
      <c r="AD10" s="318">
        <v>0</v>
      </c>
      <c r="AE10" s="318">
        <v>0</v>
      </c>
      <c r="AF10" s="318">
        <v>0</v>
      </c>
      <c r="AG10" s="318">
        <v>0</v>
      </c>
      <c r="AH10" s="318">
        <v>10000</v>
      </c>
      <c r="AI10" s="318">
        <v>40000</v>
      </c>
      <c r="AJ10" s="322">
        <v>0</v>
      </c>
      <c r="AK10" s="322">
        <v>0</v>
      </c>
      <c r="AL10" s="322">
        <v>30000</v>
      </c>
      <c r="AM10" s="322">
        <v>0</v>
      </c>
      <c r="AN10" s="322">
        <v>35000</v>
      </c>
      <c r="AO10" s="322">
        <v>0</v>
      </c>
      <c r="AP10" s="223">
        <f t="shared" si="0"/>
        <v>125000</v>
      </c>
      <c r="AQ10" s="269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  <c r="BN10" s="223"/>
      <c r="BO10" s="223"/>
      <c r="BP10" s="223"/>
      <c r="BQ10" s="223"/>
      <c r="BR10" s="223"/>
      <c r="BS10" s="223"/>
      <c r="BT10" s="223"/>
      <c r="BU10" s="223"/>
      <c r="BV10" s="223"/>
      <c r="BW10" s="223"/>
      <c r="BX10" s="223"/>
      <c r="BY10" s="223"/>
      <c r="BZ10" s="223"/>
      <c r="CA10" s="223"/>
      <c r="CB10" s="223"/>
      <c r="CC10" s="223"/>
      <c r="CD10" s="223"/>
      <c r="CE10" s="223"/>
    </row>
    <row r="11" spans="1:83" x14ac:dyDescent="0.25">
      <c r="A11" s="309">
        <v>39417</v>
      </c>
      <c r="B11" s="268">
        <v>0</v>
      </c>
      <c r="C11" s="268">
        <v>0</v>
      </c>
      <c r="D11" s="268">
        <v>0</v>
      </c>
      <c r="E11" s="268">
        <v>0</v>
      </c>
      <c r="F11" s="268">
        <v>0</v>
      </c>
      <c r="G11" s="268">
        <v>0</v>
      </c>
      <c r="H11" s="268">
        <v>0</v>
      </c>
      <c r="I11" s="268">
        <v>0</v>
      </c>
      <c r="J11" s="268">
        <v>0</v>
      </c>
      <c r="K11" s="268">
        <v>5000</v>
      </c>
      <c r="L11" s="286">
        <v>0</v>
      </c>
      <c r="M11" s="286">
        <v>5000</v>
      </c>
      <c r="N11" s="268">
        <v>0</v>
      </c>
      <c r="O11" s="268">
        <v>0</v>
      </c>
      <c r="P11" s="268">
        <v>0</v>
      </c>
      <c r="Q11" s="268">
        <v>0</v>
      </c>
      <c r="R11" s="318">
        <v>0</v>
      </c>
      <c r="S11" s="318">
        <v>0</v>
      </c>
      <c r="T11" s="318">
        <v>0</v>
      </c>
      <c r="U11" s="318">
        <v>0</v>
      </c>
      <c r="V11" s="318">
        <v>0</v>
      </c>
      <c r="W11" s="318">
        <v>0</v>
      </c>
      <c r="X11" s="318">
        <v>0</v>
      </c>
      <c r="Y11" s="318">
        <v>0</v>
      </c>
      <c r="Z11" s="318">
        <v>0</v>
      </c>
      <c r="AA11" s="318">
        <v>0</v>
      </c>
      <c r="AB11" s="318">
        <v>0</v>
      </c>
      <c r="AC11" s="318">
        <v>0</v>
      </c>
      <c r="AD11" s="318">
        <v>0</v>
      </c>
      <c r="AE11" s="318">
        <v>0</v>
      </c>
      <c r="AF11" s="318">
        <v>0</v>
      </c>
      <c r="AG11" s="318">
        <v>0</v>
      </c>
      <c r="AH11" s="318">
        <v>10000</v>
      </c>
      <c r="AI11" s="318">
        <v>55000</v>
      </c>
      <c r="AJ11" s="322">
        <v>50000</v>
      </c>
      <c r="AK11" s="322">
        <v>10000</v>
      </c>
      <c r="AL11" s="322">
        <v>30000</v>
      </c>
      <c r="AM11" s="322">
        <v>30000</v>
      </c>
      <c r="AN11" s="322">
        <v>30000</v>
      </c>
      <c r="AO11" s="322">
        <v>35000</v>
      </c>
      <c r="AP11" s="223">
        <f t="shared" si="0"/>
        <v>260000</v>
      </c>
      <c r="AQ11" s="269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  <c r="BX11" s="223"/>
      <c r="BY11" s="223"/>
      <c r="BZ11" s="223"/>
      <c r="CA11" s="223"/>
      <c r="CB11" s="223"/>
      <c r="CC11" s="223"/>
      <c r="CD11" s="223"/>
      <c r="CE11" s="223"/>
    </row>
    <row r="12" spans="1:83" x14ac:dyDescent="0.25">
      <c r="A12" s="5">
        <v>39448</v>
      </c>
      <c r="B12" s="268">
        <v>0</v>
      </c>
      <c r="C12" s="268">
        <v>0</v>
      </c>
      <c r="D12" s="268">
        <v>0</v>
      </c>
      <c r="E12" s="268">
        <v>0</v>
      </c>
      <c r="F12" s="268">
        <v>0</v>
      </c>
      <c r="G12" s="268">
        <v>0</v>
      </c>
      <c r="H12" s="268">
        <v>5000</v>
      </c>
      <c r="I12" s="268">
        <v>0</v>
      </c>
      <c r="J12" s="268">
        <v>0</v>
      </c>
      <c r="K12" s="268">
        <v>0</v>
      </c>
      <c r="L12" s="286">
        <v>0</v>
      </c>
      <c r="M12" s="286">
        <v>5000</v>
      </c>
      <c r="N12" s="268">
        <v>0</v>
      </c>
      <c r="O12" s="268">
        <v>0</v>
      </c>
      <c r="P12" s="268">
        <v>0</v>
      </c>
      <c r="Q12" s="268">
        <v>0</v>
      </c>
      <c r="R12" s="318">
        <v>0</v>
      </c>
      <c r="S12" s="318">
        <v>0</v>
      </c>
      <c r="T12" s="318">
        <v>0</v>
      </c>
      <c r="U12" s="318">
        <v>0</v>
      </c>
      <c r="V12" s="318">
        <v>0</v>
      </c>
      <c r="W12" s="318">
        <v>0</v>
      </c>
      <c r="X12" s="318">
        <v>0</v>
      </c>
      <c r="Y12" s="318">
        <v>0</v>
      </c>
      <c r="Z12" s="318">
        <v>0</v>
      </c>
      <c r="AA12" s="318">
        <v>0</v>
      </c>
      <c r="AB12" s="318">
        <v>0</v>
      </c>
      <c r="AC12" s="318">
        <v>0</v>
      </c>
      <c r="AD12" s="318">
        <v>0</v>
      </c>
      <c r="AE12" s="318">
        <v>0</v>
      </c>
      <c r="AF12" s="318">
        <v>0</v>
      </c>
      <c r="AG12" s="318">
        <v>0</v>
      </c>
      <c r="AH12" s="318">
        <v>10000</v>
      </c>
      <c r="AI12" s="318">
        <v>45000</v>
      </c>
      <c r="AJ12" s="322">
        <v>45000</v>
      </c>
      <c r="AK12" s="322">
        <v>10000</v>
      </c>
      <c r="AL12" s="322">
        <v>20000</v>
      </c>
      <c r="AM12" s="322">
        <v>25000</v>
      </c>
      <c r="AN12" s="322">
        <v>20000</v>
      </c>
      <c r="AO12" s="322">
        <v>25000</v>
      </c>
      <c r="AP12" s="223">
        <f t="shared" si="0"/>
        <v>210000</v>
      </c>
      <c r="AQ12" s="269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  <c r="BI12" s="223"/>
      <c r="BJ12" s="223"/>
      <c r="BK12" s="223"/>
      <c r="BL12" s="223"/>
      <c r="BM12" s="223"/>
      <c r="BN12" s="223"/>
      <c r="BO12" s="223"/>
      <c r="BP12" s="223"/>
      <c r="BQ12" s="223"/>
      <c r="BR12" s="223"/>
      <c r="BS12" s="223"/>
      <c r="BT12" s="223"/>
      <c r="BU12" s="223"/>
      <c r="BV12" s="223"/>
      <c r="BW12" s="223"/>
      <c r="BX12" s="223"/>
      <c r="BY12" s="223"/>
      <c r="BZ12" s="223"/>
      <c r="CA12" s="223"/>
      <c r="CB12" s="223"/>
      <c r="CC12" s="223"/>
      <c r="CD12" s="223"/>
      <c r="CE12" s="223"/>
    </row>
    <row r="13" spans="1:83" x14ac:dyDescent="0.25">
      <c r="A13" s="5">
        <v>39479</v>
      </c>
      <c r="B13" s="268">
        <v>0</v>
      </c>
      <c r="C13" s="268">
        <v>0</v>
      </c>
      <c r="D13" s="268">
        <v>0</v>
      </c>
      <c r="E13" s="268">
        <v>0</v>
      </c>
      <c r="F13" s="268">
        <v>0</v>
      </c>
      <c r="G13" s="268">
        <v>0</v>
      </c>
      <c r="H13" s="268">
        <v>0</v>
      </c>
      <c r="I13" s="268">
        <v>0</v>
      </c>
      <c r="J13" s="268">
        <v>0</v>
      </c>
      <c r="K13" s="268">
        <v>0</v>
      </c>
      <c r="L13" s="268">
        <v>0</v>
      </c>
      <c r="M13" s="268">
        <v>0</v>
      </c>
      <c r="N13" s="268">
        <v>0</v>
      </c>
      <c r="O13" s="268">
        <v>0</v>
      </c>
      <c r="P13" s="268">
        <v>0</v>
      </c>
      <c r="Q13" s="268">
        <v>0</v>
      </c>
      <c r="R13" s="318">
        <v>0</v>
      </c>
      <c r="S13" s="318">
        <v>0</v>
      </c>
      <c r="T13" s="318">
        <v>0</v>
      </c>
      <c r="U13" s="318">
        <v>0</v>
      </c>
      <c r="V13" s="318">
        <v>0</v>
      </c>
      <c r="W13" s="318">
        <v>0</v>
      </c>
      <c r="X13" s="318">
        <v>0</v>
      </c>
      <c r="Y13" s="318">
        <v>0</v>
      </c>
      <c r="Z13" s="318">
        <v>0</v>
      </c>
      <c r="AA13" s="318">
        <v>0</v>
      </c>
      <c r="AB13" s="318">
        <v>0</v>
      </c>
      <c r="AC13" s="318">
        <v>0</v>
      </c>
      <c r="AD13" s="318">
        <v>0</v>
      </c>
      <c r="AE13" s="318">
        <v>0</v>
      </c>
      <c r="AF13" s="318">
        <v>0</v>
      </c>
      <c r="AG13" s="318">
        <v>0</v>
      </c>
      <c r="AH13" s="318">
        <v>0</v>
      </c>
      <c r="AI13" s="318">
        <v>0</v>
      </c>
      <c r="AJ13" s="318">
        <v>0</v>
      </c>
      <c r="AK13" s="318">
        <v>0</v>
      </c>
      <c r="AL13" s="318">
        <v>0</v>
      </c>
      <c r="AM13" s="318">
        <v>0</v>
      </c>
      <c r="AN13" s="318">
        <v>0</v>
      </c>
      <c r="AO13" s="318">
        <v>0</v>
      </c>
      <c r="AP13" s="223">
        <f t="shared" si="0"/>
        <v>0</v>
      </c>
      <c r="AQ13" s="269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223"/>
      <c r="BN13" s="223"/>
      <c r="BO13" s="223"/>
      <c r="BP13" s="223"/>
      <c r="BQ13" s="223"/>
      <c r="BR13" s="223"/>
      <c r="BS13" s="223"/>
      <c r="BT13" s="223"/>
      <c r="BU13" s="223"/>
      <c r="BV13" s="223"/>
      <c r="BW13" s="223"/>
      <c r="BX13" s="223"/>
      <c r="BY13" s="223"/>
      <c r="BZ13" s="223"/>
      <c r="CA13" s="223"/>
      <c r="CB13" s="223"/>
      <c r="CC13" s="223"/>
      <c r="CD13" s="223"/>
      <c r="CE13" s="223"/>
    </row>
    <row r="14" spans="1:83" x14ac:dyDescent="0.25">
      <c r="A14" s="5">
        <v>39508</v>
      </c>
      <c r="B14" s="268">
        <v>0</v>
      </c>
      <c r="C14" s="268">
        <v>0</v>
      </c>
      <c r="D14" s="268">
        <v>0</v>
      </c>
      <c r="E14" s="268">
        <v>0</v>
      </c>
      <c r="F14" s="268">
        <v>0</v>
      </c>
      <c r="G14" s="268">
        <v>0</v>
      </c>
      <c r="H14" s="268">
        <v>5000</v>
      </c>
      <c r="I14" s="268">
        <v>0</v>
      </c>
      <c r="J14" s="268">
        <v>5000</v>
      </c>
      <c r="K14" s="268">
        <v>5000</v>
      </c>
      <c r="L14" s="286">
        <v>5000</v>
      </c>
      <c r="M14" s="286">
        <v>5000</v>
      </c>
      <c r="N14" s="268">
        <v>0</v>
      </c>
      <c r="O14" s="268">
        <v>0</v>
      </c>
      <c r="P14" s="268">
        <v>0</v>
      </c>
      <c r="Q14" s="268">
        <v>0</v>
      </c>
      <c r="R14" s="318">
        <v>0</v>
      </c>
      <c r="S14" s="318">
        <v>0</v>
      </c>
      <c r="T14" s="318">
        <v>0</v>
      </c>
      <c r="U14" s="318">
        <v>0</v>
      </c>
      <c r="V14" s="318">
        <v>0</v>
      </c>
      <c r="W14" s="318">
        <v>0</v>
      </c>
      <c r="X14" s="318">
        <v>0</v>
      </c>
      <c r="Y14" s="318">
        <v>0</v>
      </c>
      <c r="Z14" s="318">
        <v>0</v>
      </c>
      <c r="AA14" s="318">
        <v>0</v>
      </c>
      <c r="AB14" s="318">
        <v>0</v>
      </c>
      <c r="AC14" s="318">
        <v>0</v>
      </c>
      <c r="AD14" s="318">
        <v>0</v>
      </c>
      <c r="AE14" s="318">
        <v>0</v>
      </c>
      <c r="AF14" s="318">
        <v>0</v>
      </c>
      <c r="AG14" s="318">
        <v>0</v>
      </c>
      <c r="AH14" s="318">
        <v>15000</v>
      </c>
      <c r="AI14" s="318">
        <v>20000</v>
      </c>
      <c r="AJ14" s="322">
        <v>50000</v>
      </c>
      <c r="AK14" s="322">
        <v>10000</v>
      </c>
      <c r="AL14" s="322">
        <v>45000</v>
      </c>
      <c r="AM14" s="322">
        <v>25000</v>
      </c>
      <c r="AN14" s="322">
        <v>50000</v>
      </c>
      <c r="AO14" s="322">
        <v>30000</v>
      </c>
      <c r="AP14" s="223">
        <f t="shared" si="0"/>
        <v>270000</v>
      </c>
      <c r="AQ14" s="175"/>
    </row>
    <row r="15" spans="1:83" x14ac:dyDescent="0.25">
      <c r="A15" s="5">
        <v>39539</v>
      </c>
      <c r="B15" s="268">
        <v>0</v>
      </c>
      <c r="C15" s="268">
        <v>0</v>
      </c>
      <c r="D15" s="268">
        <v>0</v>
      </c>
      <c r="E15" s="268">
        <v>0</v>
      </c>
      <c r="F15" s="268">
        <v>0</v>
      </c>
      <c r="G15" s="268">
        <v>0</v>
      </c>
      <c r="H15" s="268">
        <v>0</v>
      </c>
      <c r="I15" s="268">
        <v>0</v>
      </c>
      <c r="J15" s="268">
        <v>0</v>
      </c>
      <c r="K15" s="268">
        <v>0</v>
      </c>
      <c r="L15" s="286">
        <v>0</v>
      </c>
      <c r="M15" s="286">
        <v>0</v>
      </c>
      <c r="N15" s="268">
        <v>0</v>
      </c>
      <c r="O15" s="268">
        <v>0</v>
      </c>
      <c r="P15" s="268">
        <v>0</v>
      </c>
      <c r="Q15" s="268">
        <v>0</v>
      </c>
      <c r="R15" s="318">
        <v>0</v>
      </c>
      <c r="S15" s="318">
        <v>0</v>
      </c>
      <c r="T15" s="318">
        <v>0</v>
      </c>
      <c r="U15" s="318">
        <v>0</v>
      </c>
      <c r="V15" s="318">
        <v>0</v>
      </c>
      <c r="W15" s="318">
        <v>0</v>
      </c>
      <c r="X15" s="318">
        <v>0</v>
      </c>
      <c r="Y15" s="318">
        <v>0</v>
      </c>
      <c r="Z15" s="318">
        <v>0</v>
      </c>
      <c r="AA15" s="318">
        <v>0</v>
      </c>
      <c r="AB15" s="318">
        <v>0</v>
      </c>
      <c r="AC15" s="318">
        <v>0</v>
      </c>
      <c r="AD15" s="318">
        <v>0</v>
      </c>
      <c r="AE15" s="318">
        <v>0</v>
      </c>
      <c r="AF15" s="318">
        <v>0</v>
      </c>
      <c r="AG15" s="318">
        <v>0</v>
      </c>
      <c r="AH15" s="318">
        <v>10000</v>
      </c>
      <c r="AI15" s="318">
        <v>45000</v>
      </c>
      <c r="AJ15" s="322">
        <v>0</v>
      </c>
      <c r="AK15" s="322">
        <v>0</v>
      </c>
      <c r="AL15" s="322">
        <v>25000</v>
      </c>
      <c r="AM15" s="322">
        <v>5000</v>
      </c>
      <c r="AN15" s="322">
        <v>25000</v>
      </c>
      <c r="AO15" s="322">
        <v>5000</v>
      </c>
      <c r="AP15" s="223">
        <f t="shared" si="0"/>
        <v>115000</v>
      </c>
      <c r="AQ15" s="175"/>
    </row>
    <row r="16" spans="1:83" x14ac:dyDescent="0.25">
      <c r="A16" s="5">
        <v>39569</v>
      </c>
      <c r="B16" s="268">
        <v>0</v>
      </c>
      <c r="C16" s="268">
        <v>0</v>
      </c>
      <c r="D16" s="268">
        <v>0</v>
      </c>
      <c r="E16" s="268">
        <v>0</v>
      </c>
      <c r="F16" s="268">
        <v>0</v>
      </c>
      <c r="G16" s="268">
        <v>0</v>
      </c>
      <c r="H16" s="268">
        <v>0</v>
      </c>
      <c r="I16" s="268">
        <v>0</v>
      </c>
      <c r="J16" s="268">
        <v>0</v>
      </c>
      <c r="K16" s="268">
        <v>0</v>
      </c>
      <c r="L16" s="268">
        <v>0</v>
      </c>
      <c r="M16" s="268">
        <v>0</v>
      </c>
      <c r="N16" s="268">
        <v>0</v>
      </c>
      <c r="O16" s="268">
        <v>0</v>
      </c>
      <c r="P16" s="268">
        <v>0</v>
      </c>
      <c r="Q16" s="268">
        <v>0</v>
      </c>
      <c r="R16" s="318">
        <v>0</v>
      </c>
      <c r="S16" s="318">
        <v>0</v>
      </c>
      <c r="T16" s="318">
        <v>0</v>
      </c>
      <c r="U16" s="318">
        <v>0</v>
      </c>
      <c r="V16" s="318">
        <v>0</v>
      </c>
      <c r="W16" s="318">
        <v>0</v>
      </c>
      <c r="X16" s="318">
        <v>0</v>
      </c>
      <c r="Y16" s="318">
        <v>0</v>
      </c>
      <c r="Z16" s="318">
        <v>0</v>
      </c>
      <c r="AA16" s="318">
        <v>0</v>
      </c>
      <c r="AB16" s="318">
        <v>0</v>
      </c>
      <c r="AC16" s="318">
        <v>0</v>
      </c>
      <c r="AD16" s="318">
        <v>0</v>
      </c>
      <c r="AE16" s="318">
        <v>0</v>
      </c>
      <c r="AF16" s="318">
        <v>0</v>
      </c>
      <c r="AG16" s="318">
        <v>0</v>
      </c>
      <c r="AH16" s="318">
        <v>0</v>
      </c>
      <c r="AI16" s="318">
        <v>0</v>
      </c>
      <c r="AJ16" s="318">
        <v>0</v>
      </c>
      <c r="AK16" s="318">
        <v>0</v>
      </c>
      <c r="AL16" s="318">
        <v>0</v>
      </c>
      <c r="AM16" s="318">
        <v>0</v>
      </c>
      <c r="AN16" s="318">
        <v>0</v>
      </c>
      <c r="AO16" s="318">
        <v>0</v>
      </c>
      <c r="AP16" s="223">
        <f t="shared" si="0"/>
        <v>0</v>
      </c>
      <c r="AQ16" s="175"/>
    </row>
    <row r="17" spans="1:43" x14ac:dyDescent="0.25">
      <c r="A17" s="5">
        <v>39600</v>
      </c>
      <c r="B17" s="268">
        <v>0</v>
      </c>
      <c r="C17" s="268">
        <v>0</v>
      </c>
      <c r="D17" s="268">
        <v>5000</v>
      </c>
      <c r="E17" s="268">
        <v>5000</v>
      </c>
      <c r="F17" s="268">
        <v>5000</v>
      </c>
      <c r="G17" s="268">
        <v>10000</v>
      </c>
      <c r="H17" s="268">
        <v>5000</v>
      </c>
      <c r="I17" s="268">
        <v>10000</v>
      </c>
      <c r="J17" s="268">
        <v>5000</v>
      </c>
      <c r="K17" s="268">
        <v>5000</v>
      </c>
      <c r="L17" s="268">
        <v>10000</v>
      </c>
      <c r="M17" s="268">
        <v>10000</v>
      </c>
      <c r="N17" s="268">
        <v>0</v>
      </c>
      <c r="O17" s="268">
        <v>0</v>
      </c>
      <c r="P17" s="268">
        <v>0</v>
      </c>
      <c r="Q17" s="268">
        <v>0</v>
      </c>
      <c r="R17" s="318">
        <v>0</v>
      </c>
      <c r="S17" s="318">
        <v>0</v>
      </c>
      <c r="T17" s="318">
        <v>0</v>
      </c>
      <c r="U17" s="318">
        <v>0</v>
      </c>
      <c r="V17" s="318">
        <v>0</v>
      </c>
      <c r="W17" s="318">
        <v>0</v>
      </c>
      <c r="X17" s="318">
        <v>0</v>
      </c>
      <c r="Y17" s="318">
        <v>0</v>
      </c>
      <c r="Z17" s="318">
        <v>0</v>
      </c>
      <c r="AA17" s="318">
        <v>0</v>
      </c>
      <c r="AB17" s="318">
        <v>0</v>
      </c>
      <c r="AC17" s="318">
        <v>0</v>
      </c>
      <c r="AD17" s="318">
        <v>0</v>
      </c>
      <c r="AE17" s="318">
        <v>5000</v>
      </c>
      <c r="AF17" s="318">
        <v>5000</v>
      </c>
      <c r="AG17" s="318">
        <v>5000</v>
      </c>
      <c r="AH17" s="318">
        <v>30000</v>
      </c>
      <c r="AI17" s="318">
        <v>10000</v>
      </c>
      <c r="AJ17" s="318">
        <v>45000</v>
      </c>
      <c r="AK17" s="318">
        <v>55000</v>
      </c>
      <c r="AL17" s="318">
        <v>85000</v>
      </c>
      <c r="AM17" s="318">
        <v>150000</v>
      </c>
      <c r="AN17" s="318">
        <v>90000</v>
      </c>
      <c r="AO17" s="318">
        <v>155000</v>
      </c>
      <c r="AP17" s="223">
        <f t="shared" si="0"/>
        <v>705000</v>
      </c>
      <c r="AQ17" s="175"/>
    </row>
    <row r="18" spans="1:43" x14ac:dyDescent="0.25">
      <c r="A18" s="5">
        <v>39630</v>
      </c>
      <c r="B18" s="268">
        <v>0</v>
      </c>
      <c r="C18" s="268">
        <v>0</v>
      </c>
      <c r="D18" s="268">
        <v>0</v>
      </c>
      <c r="E18" s="268">
        <v>5000</v>
      </c>
      <c r="F18" s="268">
        <v>5000</v>
      </c>
      <c r="G18" s="268">
        <v>5000</v>
      </c>
      <c r="H18" s="268">
        <v>0</v>
      </c>
      <c r="I18" s="268">
        <v>5000</v>
      </c>
      <c r="J18" s="268">
        <v>5000</v>
      </c>
      <c r="K18" s="268">
        <v>5000</v>
      </c>
      <c r="L18" s="268">
        <v>5000</v>
      </c>
      <c r="M18" s="268">
        <v>5000</v>
      </c>
      <c r="N18" s="268">
        <v>0</v>
      </c>
      <c r="O18" s="268">
        <v>0</v>
      </c>
      <c r="P18" s="268">
        <v>0</v>
      </c>
      <c r="Q18" s="268">
        <v>0</v>
      </c>
      <c r="R18" s="318">
        <v>0</v>
      </c>
      <c r="S18" s="318">
        <v>0</v>
      </c>
      <c r="T18" s="318">
        <v>0</v>
      </c>
      <c r="U18" s="318">
        <v>0</v>
      </c>
      <c r="V18" s="318">
        <v>0</v>
      </c>
      <c r="W18" s="318">
        <v>0</v>
      </c>
      <c r="X18" s="318">
        <v>0</v>
      </c>
      <c r="Y18" s="318">
        <v>0</v>
      </c>
      <c r="Z18" s="318">
        <v>0</v>
      </c>
      <c r="AA18" s="318">
        <v>0</v>
      </c>
      <c r="AB18" s="318">
        <v>0</v>
      </c>
      <c r="AC18" s="318">
        <v>0</v>
      </c>
      <c r="AD18" s="318">
        <v>0</v>
      </c>
      <c r="AE18" s="318">
        <v>0</v>
      </c>
      <c r="AF18" s="318">
        <v>0</v>
      </c>
      <c r="AG18" s="318">
        <v>0</v>
      </c>
      <c r="AH18" s="318">
        <v>15000</v>
      </c>
      <c r="AI18" s="318">
        <v>40000</v>
      </c>
      <c r="AJ18" s="318">
        <v>155000</v>
      </c>
      <c r="AK18" s="318">
        <v>30000</v>
      </c>
      <c r="AL18" s="318">
        <v>40000</v>
      </c>
      <c r="AM18" s="318">
        <v>75000</v>
      </c>
      <c r="AN18" s="318">
        <v>40000</v>
      </c>
      <c r="AO18" s="318">
        <v>85000</v>
      </c>
      <c r="AP18" s="223">
        <f t="shared" si="0"/>
        <v>520000</v>
      </c>
      <c r="AQ18" s="175"/>
    </row>
    <row r="19" spans="1:43" x14ac:dyDescent="0.25">
      <c r="A19" s="5">
        <v>39661</v>
      </c>
      <c r="B19" s="268">
        <v>0</v>
      </c>
      <c r="C19" s="268">
        <v>0</v>
      </c>
      <c r="D19" s="268">
        <v>5000</v>
      </c>
      <c r="E19" s="268">
        <v>0</v>
      </c>
      <c r="F19" s="268">
        <v>5000</v>
      </c>
      <c r="G19" s="268">
        <v>0</v>
      </c>
      <c r="H19" s="268">
        <v>5000</v>
      </c>
      <c r="I19" s="268">
        <v>0</v>
      </c>
      <c r="J19" s="268">
        <v>5000</v>
      </c>
      <c r="K19" s="268">
        <v>5000</v>
      </c>
      <c r="L19" s="268">
        <v>0</v>
      </c>
      <c r="M19" s="268">
        <v>0</v>
      </c>
      <c r="N19" s="268">
        <v>0</v>
      </c>
      <c r="O19" s="268">
        <v>0</v>
      </c>
      <c r="P19" s="268">
        <v>0</v>
      </c>
      <c r="Q19" s="268">
        <v>0</v>
      </c>
      <c r="R19" s="318">
        <v>0</v>
      </c>
      <c r="S19" s="318">
        <v>0</v>
      </c>
      <c r="T19" s="318">
        <v>0</v>
      </c>
      <c r="U19" s="318">
        <v>0</v>
      </c>
      <c r="V19" s="318">
        <v>0</v>
      </c>
      <c r="W19" s="318">
        <v>0</v>
      </c>
      <c r="X19" s="318">
        <v>0</v>
      </c>
      <c r="Y19" s="318">
        <v>0</v>
      </c>
      <c r="Z19" s="318">
        <v>0</v>
      </c>
      <c r="AA19" s="318">
        <v>0</v>
      </c>
      <c r="AB19" s="318">
        <v>0</v>
      </c>
      <c r="AC19" s="318">
        <v>0</v>
      </c>
      <c r="AD19" s="318">
        <v>0</v>
      </c>
      <c r="AE19" s="318">
        <v>0</v>
      </c>
      <c r="AF19" s="318">
        <v>0</v>
      </c>
      <c r="AG19" s="318">
        <v>0</v>
      </c>
      <c r="AH19" s="318">
        <v>20000</v>
      </c>
      <c r="AI19" s="318">
        <v>120000</v>
      </c>
      <c r="AJ19" s="318">
        <v>5000</v>
      </c>
      <c r="AK19" s="318">
        <v>0</v>
      </c>
      <c r="AL19" s="318">
        <v>55000</v>
      </c>
      <c r="AM19" s="318">
        <v>0</v>
      </c>
      <c r="AN19" s="318">
        <v>60000</v>
      </c>
      <c r="AO19" s="318">
        <v>0</v>
      </c>
      <c r="AP19" s="223">
        <f t="shared" si="0"/>
        <v>285000</v>
      </c>
      <c r="AQ19" s="175"/>
    </row>
    <row r="20" spans="1:43" x14ac:dyDescent="0.25">
      <c r="A20" s="5">
        <v>39692</v>
      </c>
      <c r="B20" s="268">
        <v>0</v>
      </c>
      <c r="C20" s="268">
        <v>5000</v>
      </c>
      <c r="D20" s="268">
        <v>0</v>
      </c>
      <c r="E20" s="268">
        <v>5000</v>
      </c>
      <c r="F20" s="268">
        <v>0</v>
      </c>
      <c r="G20" s="268">
        <v>5000</v>
      </c>
      <c r="H20" s="268">
        <v>0</v>
      </c>
      <c r="I20" s="268">
        <v>5000</v>
      </c>
      <c r="J20" s="268">
        <v>0</v>
      </c>
      <c r="K20" s="268">
        <v>0</v>
      </c>
      <c r="L20" s="268">
        <v>5000</v>
      </c>
      <c r="M20" s="268">
        <v>5000</v>
      </c>
      <c r="N20" s="268">
        <v>0</v>
      </c>
      <c r="O20" s="268">
        <v>0</v>
      </c>
      <c r="P20" s="268">
        <v>0</v>
      </c>
      <c r="Q20" s="268">
        <v>0</v>
      </c>
      <c r="R20" s="318">
        <v>0</v>
      </c>
      <c r="S20" s="318">
        <v>0</v>
      </c>
      <c r="T20" s="318">
        <v>0</v>
      </c>
      <c r="U20" s="318">
        <v>0</v>
      </c>
      <c r="V20" s="318">
        <v>0</v>
      </c>
      <c r="W20" s="318">
        <v>0</v>
      </c>
      <c r="X20" s="318">
        <v>0</v>
      </c>
      <c r="Y20" s="318">
        <v>0</v>
      </c>
      <c r="Z20" s="318">
        <v>0</v>
      </c>
      <c r="AA20" s="318">
        <v>0</v>
      </c>
      <c r="AB20" s="318">
        <v>0</v>
      </c>
      <c r="AC20" s="318">
        <v>5000</v>
      </c>
      <c r="AD20" s="318">
        <v>0</v>
      </c>
      <c r="AE20" s="318">
        <v>5000</v>
      </c>
      <c r="AF20" s="318">
        <v>0</v>
      </c>
      <c r="AG20" s="318">
        <v>5000</v>
      </c>
      <c r="AH20" s="318">
        <v>0</v>
      </c>
      <c r="AI20" s="318">
        <v>0</v>
      </c>
      <c r="AJ20" s="318">
        <v>230000</v>
      </c>
      <c r="AK20" s="318">
        <v>40000</v>
      </c>
      <c r="AL20" s="318">
        <v>0</v>
      </c>
      <c r="AM20" s="318">
        <v>115000</v>
      </c>
      <c r="AN20" s="318">
        <v>5000</v>
      </c>
      <c r="AO20" s="318">
        <v>120000</v>
      </c>
      <c r="AP20" s="223">
        <f t="shared" si="0"/>
        <v>555000</v>
      </c>
      <c r="AQ20" s="175"/>
    </row>
    <row r="21" spans="1:43" x14ac:dyDescent="0.25">
      <c r="A21" s="5">
        <v>39722</v>
      </c>
      <c r="B21" s="268">
        <v>0</v>
      </c>
      <c r="C21" s="268">
        <v>0</v>
      </c>
      <c r="D21" s="268">
        <v>0</v>
      </c>
      <c r="E21" s="268">
        <v>0</v>
      </c>
      <c r="F21" s="268">
        <v>0</v>
      </c>
      <c r="G21" s="268">
        <v>0</v>
      </c>
      <c r="H21" s="268">
        <v>0</v>
      </c>
      <c r="I21" s="268">
        <v>0</v>
      </c>
      <c r="J21" s="268">
        <v>0</v>
      </c>
      <c r="K21" s="268">
        <v>0</v>
      </c>
      <c r="L21" s="268">
        <v>0</v>
      </c>
      <c r="M21" s="268">
        <v>0</v>
      </c>
      <c r="N21" s="268">
        <v>0</v>
      </c>
      <c r="O21" s="268">
        <v>0</v>
      </c>
      <c r="P21" s="268">
        <v>0</v>
      </c>
      <c r="Q21" s="268">
        <v>0</v>
      </c>
      <c r="R21" s="318">
        <v>0</v>
      </c>
      <c r="S21" s="318">
        <v>0</v>
      </c>
      <c r="T21" s="318">
        <v>0</v>
      </c>
      <c r="U21" s="318">
        <v>0</v>
      </c>
      <c r="V21" s="318">
        <v>0</v>
      </c>
      <c r="W21" s="318">
        <v>0</v>
      </c>
      <c r="X21" s="318">
        <v>0</v>
      </c>
      <c r="Y21" s="318">
        <v>0</v>
      </c>
      <c r="Z21" s="318">
        <v>0</v>
      </c>
      <c r="AA21" s="318">
        <v>0</v>
      </c>
      <c r="AB21" s="318">
        <v>0</v>
      </c>
      <c r="AC21" s="318">
        <v>0</v>
      </c>
      <c r="AD21" s="318">
        <v>0</v>
      </c>
      <c r="AE21" s="318">
        <v>0</v>
      </c>
      <c r="AF21" s="318">
        <v>0</v>
      </c>
      <c r="AG21" s="318">
        <v>0</v>
      </c>
      <c r="AH21" s="318">
        <v>0</v>
      </c>
      <c r="AI21" s="318">
        <v>0</v>
      </c>
      <c r="AJ21" s="318">
        <v>0</v>
      </c>
      <c r="AK21" s="318">
        <v>0</v>
      </c>
      <c r="AL21" s="318">
        <v>0</v>
      </c>
      <c r="AM21" s="318">
        <v>0</v>
      </c>
      <c r="AN21" s="318">
        <v>0</v>
      </c>
      <c r="AO21" s="318">
        <v>0</v>
      </c>
      <c r="AP21" s="223">
        <f t="shared" si="0"/>
        <v>0</v>
      </c>
      <c r="AQ21" s="175"/>
    </row>
    <row r="22" spans="1:43" x14ac:dyDescent="0.25">
      <c r="A22" s="5">
        <v>39753</v>
      </c>
      <c r="B22" s="268">
        <v>0</v>
      </c>
      <c r="C22" s="268">
        <v>0</v>
      </c>
      <c r="D22" s="268">
        <v>0</v>
      </c>
      <c r="E22" s="268">
        <v>0</v>
      </c>
      <c r="F22" s="268">
        <v>0</v>
      </c>
      <c r="G22" s="268">
        <v>0</v>
      </c>
      <c r="H22" s="268">
        <v>0</v>
      </c>
      <c r="I22" s="268">
        <v>0</v>
      </c>
      <c r="J22" s="268">
        <v>0</v>
      </c>
      <c r="K22" s="268">
        <v>0</v>
      </c>
      <c r="L22" s="268">
        <v>0</v>
      </c>
      <c r="M22" s="268">
        <v>0</v>
      </c>
      <c r="N22" s="268">
        <v>0</v>
      </c>
      <c r="O22" s="268">
        <v>0</v>
      </c>
      <c r="P22" s="268">
        <v>0</v>
      </c>
      <c r="Q22" s="268">
        <v>0</v>
      </c>
      <c r="R22" s="318">
        <v>0</v>
      </c>
      <c r="S22" s="318">
        <v>0</v>
      </c>
      <c r="T22" s="318">
        <v>0</v>
      </c>
      <c r="U22" s="318">
        <v>0</v>
      </c>
      <c r="V22" s="318">
        <v>0</v>
      </c>
      <c r="W22" s="318">
        <v>0</v>
      </c>
      <c r="X22" s="318">
        <v>0</v>
      </c>
      <c r="Y22" s="318">
        <v>0</v>
      </c>
      <c r="Z22" s="318">
        <v>0</v>
      </c>
      <c r="AA22" s="318">
        <v>0</v>
      </c>
      <c r="AB22" s="318">
        <v>0</v>
      </c>
      <c r="AC22" s="318">
        <v>0</v>
      </c>
      <c r="AD22" s="318">
        <v>0</v>
      </c>
      <c r="AE22" s="318">
        <v>0</v>
      </c>
      <c r="AF22" s="318">
        <v>0</v>
      </c>
      <c r="AG22" s="318">
        <v>0</v>
      </c>
      <c r="AH22" s="318">
        <v>5000</v>
      </c>
      <c r="AI22" s="318">
        <v>30000</v>
      </c>
      <c r="AJ22" s="318">
        <v>5000</v>
      </c>
      <c r="AK22" s="318">
        <v>0</v>
      </c>
      <c r="AL22" s="318">
        <v>15000</v>
      </c>
      <c r="AM22" s="318">
        <v>5000</v>
      </c>
      <c r="AN22" s="318">
        <v>15000</v>
      </c>
      <c r="AO22" s="318">
        <v>5000</v>
      </c>
      <c r="AP22" s="223">
        <f t="shared" si="0"/>
        <v>80000</v>
      </c>
      <c r="AQ22" s="175"/>
    </row>
    <row r="23" spans="1:43" x14ac:dyDescent="0.25">
      <c r="A23" s="5">
        <v>39783</v>
      </c>
      <c r="B23" s="268">
        <v>0</v>
      </c>
      <c r="C23" s="268">
        <v>0</v>
      </c>
      <c r="D23" s="268">
        <v>0</v>
      </c>
      <c r="E23" s="268">
        <v>10000</v>
      </c>
      <c r="F23" s="268">
        <v>0</v>
      </c>
      <c r="G23" s="268">
        <v>10000</v>
      </c>
      <c r="H23" s="268">
        <v>0</v>
      </c>
      <c r="I23" s="268">
        <v>10000</v>
      </c>
      <c r="J23" s="268">
        <v>0</v>
      </c>
      <c r="K23" s="268">
        <v>0</v>
      </c>
      <c r="L23" s="268">
        <v>10000</v>
      </c>
      <c r="M23" s="268">
        <v>10000</v>
      </c>
      <c r="N23" s="268">
        <v>0</v>
      </c>
      <c r="O23" s="268">
        <v>0</v>
      </c>
      <c r="P23" s="268">
        <v>0</v>
      </c>
      <c r="Q23" s="268">
        <v>0</v>
      </c>
      <c r="R23" s="318">
        <v>0</v>
      </c>
      <c r="S23" s="318">
        <v>0</v>
      </c>
      <c r="T23" s="318">
        <v>0</v>
      </c>
      <c r="U23" s="318">
        <v>0</v>
      </c>
      <c r="V23" s="318">
        <v>0</v>
      </c>
      <c r="W23" s="318">
        <v>0</v>
      </c>
      <c r="X23" s="318">
        <v>0</v>
      </c>
      <c r="Y23" s="318">
        <v>0</v>
      </c>
      <c r="Z23" s="318">
        <v>0</v>
      </c>
      <c r="AA23" s="318">
        <v>0</v>
      </c>
      <c r="AB23" s="318">
        <v>0</v>
      </c>
      <c r="AC23" s="318">
        <v>0</v>
      </c>
      <c r="AD23" s="318">
        <v>0</v>
      </c>
      <c r="AE23" s="318">
        <v>5000</v>
      </c>
      <c r="AF23" s="318">
        <v>0</v>
      </c>
      <c r="AG23" s="318">
        <v>5000</v>
      </c>
      <c r="AH23" s="318">
        <v>0</v>
      </c>
      <c r="AI23" s="318">
        <v>125000</v>
      </c>
      <c r="AJ23" s="318">
        <v>0</v>
      </c>
      <c r="AK23" s="318">
        <v>65000</v>
      </c>
      <c r="AL23" s="318">
        <v>0</v>
      </c>
      <c r="AM23" s="318">
        <v>170000</v>
      </c>
      <c r="AN23" s="318">
        <v>0</v>
      </c>
      <c r="AO23" s="318">
        <v>180000</v>
      </c>
      <c r="AP23" s="223">
        <f t="shared" si="0"/>
        <v>600000</v>
      </c>
      <c r="AQ23" s="175"/>
    </row>
    <row r="24" spans="1:43" x14ac:dyDescent="0.25">
      <c r="A24" s="5">
        <v>39814</v>
      </c>
      <c r="B24" s="268">
        <v>0</v>
      </c>
      <c r="C24" s="268">
        <v>0</v>
      </c>
      <c r="D24" s="268">
        <v>0</v>
      </c>
      <c r="E24" s="268">
        <v>0</v>
      </c>
      <c r="F24" s="268">
        <v>0</v>
      </c>
      <c r="G24" s="268">
        <v>5000</v>
      </c>
      <c r="H24" s="268">
        <v>0</v>
      </c>
      <c r="I24" s="268">
        <v>5000</v>
      </c>
      <c r="J24" s="268">
        <v>0</v>
      </c>
      <c r="K24" s="268">
        <v>0</v>
      </c>
      <c r="L24" s="268">
        <v>0</v>
      </c>
      <c r="M24" s="268">
        <v>5000</v>
      </c>
      <c r="N24" s="268">
        <v>0</v>
      </c>
      <c r="O24" s="268">
        <v>0</v>
      </c>
      <c r="P24" s="268">
        <v>0</v>
      </c>
      <c r="Q24" s="268">
        <v>0</v>
      </c>
      <c r="R24" s="318">
        <v>0</v>
      </c>
      <c r="S24" s="318">
        <v>0</v>
      </c>
      <c r="T24" s="318">
        <v>0</v>
      </c>
      <c r="U24" s="318">
        <v>0</v>
      </c>
      <c r="V24" s="318">
        <v>0</v>
      </c>
      <c r="W24" s="318">
        <v>0</v>
      </c>
      <c r="X24" s="318">
        <v>0</v>
      </c>
      <c r="Y24" s="318">
        <v>0</v>
      </c>
      <c r="Z24" s="318">
        <v>0</v>
      </c>
      <c r="AA24" s="318">
        <v>0</v>
      </c>
      <c r="AB24" s="318">
        <v>0</v>
      </c>
      <c r="AC24" s="318">
        <v>0</v>
      </c>
      <c r="AD24" s="318">
        <v>0</v>
      </c>
      <c r="AE24" s="318">
        <v>0</v>
      </c>
      <c r="AF24" s="318">
        <v>0</v>
      </c>
      <c r="AG24" s="318">
        <v>0</v>
      </c>
      <c r="AH24" s="318">
        <v>0</v>
      </c>
      <c r="AI24" s="318">
        <v>0</v>
      </c>
      <c r="AJ24" s="318">
        <v>40000</v>
      </c>
      <c r="AK24" s="318">
        <v>20000</v>
      </c>
      <c r="AL24" s="318">
        <v>0</v>
      </c>
      <c r="AM24" s="318">
        <v>45000</v>
      </c>
      <c r="AN24" s="318">
        <v>0</v>
      </c>
      <c r="AO24" s="318">
        <v>50000</v>
      </c>
      <c r="AP24" s="223">
        <f t="shared" si="0"/>
        <v>170000</v>
      </c>
      <c r="AQ24" s="175"/>
    </row>
    <row r="25" spans="1:43" x14ac:dyDescent="0.25">
      <c r="A25" s="5">
        <v>39845</v>
      </c>
      <c r="B25" s="268">
        <v>0</v>
      </c>
      <c r="C25" s="268">
        <v>0</v>
      </c>
      <c r="D25" s="268">
        <v>0</v>
      </c>
      <c r="E25" s="268">
        <v>0</v>
      </c>
      <c r="F25" s="268">
        <v>0</v>
      </c>
      <c r="G25" s="268">
        <v>0</v>
      </c>
      <c r="H25" s="268">
        <v>0</v>
      </c>
      <c r="I25" s="268">
        <v>0</v>
      </c>
      <c r="J25" s="268">
        <v>0</v>
      </c>
      <c r="K25" s="268">
        <v>0</v>
      </c>
      <c r="L25" s="268">
        <v>0</v>
      </c>
      <c r="M25" s="268">
        <v>0</v>
      </c>
      <c r="N25" s="268">
        <v>0</v>
      </c>
      <c r="O25" s="268">
        <v>0</v>
      </c>
      <c r="P25" s="268">
        <v>0</v>
      </c>
      <c r="Q25" s="268">
        <v>0</v>
      </c>
      <c r="R25" s="318">
        <v>0</v>
      </c>
      <c r="S25" s="318">
        <v>0</v>
      </c>
      <c r="T25" s="318">
        <v>0</v>
      </c>
      <c r="U25" s="318">
        <v>0</v>
      </c>
      <c r="V25" s="318">
        <v>0</v>
      </c>
      <c r="W25" s="318">
        <v>0</v>
      </c>
      <c r="X25" s="318">
        <v>0</v>
      </c>
      <c r="Y25" s="318">
        <v>0</v>
      </c>
      <c r="Z25" s="318">
        <v>0</v>
      </c>
      <c r="AA25" s="318">
        <v>0</v>
      </c>
      <c r="AB25" s="318">
        <v>0</v>
      </c>
      <c r="AC25" s="318">
        <v>0</v>
      </c>
      <c r="AD25" s="318">
        <v>0</v>
      </c>
      <c r="AE25" s="318">
        <v>0</v>
      </c>
      <c r="AF25" s="318">
        <v>0</v>
      </c>
      <c r="AG25" s="318">
        <v>0</v>
      </c>
      <c r="AH25" s="318">
        <v>0</v>
      </c>
      <c r="AI25" s="318">
        <v>65000</v>
      </c>
      <c r="AJ25" s="318">
        <v>80000</v>
      </c>
      <c r="AK25" s="318">
        <v>0</v>
      </c>
      <c r="AL25" s="318">
        <v>0</v>
      </c>
      <c r="AM25" s="318">
        <v>5000</v>
      </c>
      <c r="AN25" s="318">
        <v>0</v>
      </c>
      <c r="AO25" s="318">
        <v>5000</v>
      </c>
      <c r="AP25" s="223">
        <f t="shared" si="0"/>
        <v>155000</v>
      </c>
      <c r="AQ25" s="175"/>
    </row>
    <row r="26" spans="1:43" x14ac:dyDescent="0.25">
      <c r="A26" s="5">
        <v>39873</v>
      </c>
      <c r="B26" s="268">
        <v>0</v>
      </c>
      <c r="C26" s="268">
        <v>0</v>
      </c>
      <c r="D26" s="268">
        <v>0</v>
      </c>
      <c r="E26" s="268">
        <v>0</v>
      </c>
      <c r="F26" s="268">
        <v>0</v>
      </c>
      <c r="G26" s="268">
        <v>0</v>
      </c>
      <c r="H26" s="268">
        <v>0</v>
      </c>
      <c r="I26" s="268">
        <v>0</v>
      </c>
      <c r="J26" s="268">
        <v>0</v>
      </c>
      <c r="K26" s="268">
        <v>0</v>
      </c>
      <c r="L26" s="268">
        <v>0</v>
      </c>
      <c r="M26" s="268">
        <v>0</v>
      </c>
      <c r="N26" s="268">
        <v>0</v>
      </c>
      <c r="O26" s="268">
        <v>0</v>
      </c>
      <c r="P26" s="268">
        <v>0</v>
      </c>
      <c r="Q26" s="268">
        <v>0</v>
      </c>
      <c r="R26" s="318">
        <v>0</v>
      </c>
      <c r="S26" s="318">
        <v>0</v>
      </c>
      <c r="T26" s="318">
        <v>0</v>
      </c>
      <c r="U26" s="318">
        <v>0</v>
      </c>
      <c r="V26" s="318">
        <v>0</v>
      </c>
      <c r="W26" s="318">
        <v>0</v>
      </c>
      <c r="X26" s="318">
        <v>0</v>
      </c>
      <c r="Y26" s="318">
        <v>0</v>
      </c>
      <c r="Z26" s="318">
        <v>0</v>
      </c>
      <c r="AA26" s="318">
        <v>0</v>
      </c>
      <c r="AB26" s="318">
        <v>0</v>
      </c>
      <c r="AC26" s="318">
        <v>0</v>
      </c>
      <c r="AD26" s="318">
        <v>0</v>
      </c>
      <c r="AE26" s="318">
        <v>0</v>
      </c>
      <c r="AF26" s="318">
        <v>0</v>
      </c>
      <c r="AG26" s="318">
        <v>0</v>
      </c>
      <c r="AH26" s="318">
        <v>0</v>
      </c>
      <c r="AI26" s="318">
        <v>0</v>
      </c>
      <c r="AJ26" s="318">
        <v>0</v>
      </c>
      <c r="AK26" s="318">
        <v>0</v>
      </c>
      <c r="AL26" s="318">
        <v>0</v>
      </c>
      <c r="AM26" s="318">
        <v>0</v>
      </c>
      <c r="AN26" s="318">
        <v>0</v>
      </c>
      <c r="AO26" s="318">
        <v>0</v>
      </c>
      <c r="AP26" s="223">
        <f t="shared" si="0"/>
        <v>0</v>
      </c>
      <c r="AQ26" s="175"/>
    </row>
    <row r="27" spans="1:43" x14ac:dyDescent="0.25">
      <c r="A27" s="5">
        <v>39904</v>
      </c>
      <c r="B27" s="268">
        <v>0</v>
      </c>
      <c r="C27" s="268">
        <v>0</v>
      </c>
      <c r="D27" s="268">
        <v>0</v>
      </c>
      <c r="E27" s="268">
        <v>0</v>
      </c>
      <c r="F27" s="268">
        <v>0</v>
      </c>
      <c r="G27" s="268">
        <v>0</v>
      </c>
      <c r="H27" s="268">
        <v>0</v>
      </c>
      <c r="I27" s="268">
        <v>0</v>
      </c>
      <c r="J27" s="268">
        <v>0</v>
      </c>
      <c r="K27" s="268">
        <v>0</v>
      </c>
      <c r="L27" s="268">
        <v>0</v>
      </c>
      <c r="M27" s="268">
        <v>0</v>
      </c>
      <c r="N27" s="268">
        <v>0</v>
      </c>
      <c r="O27" s="268">
        <v>0</v>
      </c>
      <c r="P27" s="268">
        <v>0</v>
      </c>
      <c r="Q27" s="268">
        <v>0</v>
      </c>
      <c r="R27" s="318">
        <v>0</v>
      </c>
      <c r="S27" s="318">
        <v>0</v>
      </c>
      <c r="T27" s="318">
        <v>0</v>
      </c>
      <c r="U27" s="318">
        <v>0</v>
      </c>
      <c r="V27" s="318">
        <v>0</v>
      </c>
      <c r="W27" s="318">
        <v>0</v>
      </c>
      <c r="X27" s="318">
        <v>0</v>
      </c>
      <c r="Y27" s="318">
        <v>0</v>
      </c>
      <c r="Z27" s="318">
        <v>0</v>
      </c>
      <c r="AA27" s="318">
        <v>0</v>
      </c>
      <c r="AB27" s="318">
        <v>0</v>
      </c>
      <c r="AC27" s="318">
        <v>0</v>
      </c>
      <c r="AD27" s="318">
        <v>0</v>
      </c>
      <c r="AE27" s="318">
        <v>0</v>
      </c>
      <c r="AF27" s="318">
        <v>0</v>
      </c>
      <c r="AG27" s="318">
        <v>0</v>
      </c>
      <c r="AH27" s="318">
        <v>0</v>
      </c>
      <c r="AI27" s="318">
        <v>0</v>
      </c>
      <c r="AJ27" s="318">
        <v>0</v>
      </c>
      <c r="AK27" s="318">
        <v>0</v>
      </c>
      <c r="AL27" s="318">
        <v>0</v>
      </c>
      <c r="AM27" s="318">
        <v>0</v>
      </c>
      <c r="AN27" s="318">
        <v>0</v>
      </c>
      <c r="AO27" s="318">
        <v>0</v>
      </c>
      <c r="AP27" s="223">
        <f t="shared" si="0"/>
        <v>0</v>
      </c>
      <c r="AQ27" s="175"/>
    </row>
    <row r="28" spans="1:43" x14ac:dyDescent="0.25">
      <c r="A28" s="5">
        <v>39934</v>
      </c>
      <c r="B28" s="268">
        <v>0</v>
      </c>
      <c r="C28" s="268">
        <v>0</v>
      </c>
      <c r="D28" s="268">
        <v>0</v>
      </c>
      <c r="E28" s="268">
        <v>0</v>
      </c>
      <c r="F28" s="268">
        <v>0</v>
      </c>
      <c r="G28" s="268">
        <v>0</v>
      </c>
      <c r="H28" s="268">
        <v>0</v>
      </c>
      <c r="I28" s="268">
        <v>0</v>
      </c>
      <c r="J28" s="268">
        <v>0</v>
      </c>
      <c r="K28" s="268">
        <v>0</v>
      </c>
      <c r="L28" s="268">
        <v>0</v>
      </c>
      <c r="M28" s="268">
        <v>0</v>
      </c>
      <c r="N28" s="268">
        <v>0</v>
      </c>
      <c r="O28" s="268">
        <v>0</v>
      </c>
      <c r="P28" s="268">
        <v>0</v>
      </c>
      <c r="Q28" s="268">
        <v>0</v>
      </c>
      <c r="R28" s="318">
        <v>0</v>
      </c>
      <c r="S28" s="318">
        <v>0</v>
      </c>
      <c r="T28" s="318">
        <v>0</v>
      </c>
      <c r="U28" s="318">
        <v>0</v>
      </c>
      <c r="V28" s="318">
        <v>0</v>
      </c>
      <c r="W28" s="318">
        <v>0</v>
      </c>
      <c r="X28" s="318">
        <v>0</v>
      </c>
      <c r="Y28" s="318">
        <v>0</v>
      </c>
      <c r="Z28" s="318">
        <v>0</v>
      </c>
      <c r="AA28" s="318">
        <v>0</v>
      </c>
      <c r="AB28" s="318">
        <v>0</v>
      </c>
      <c r="AC28" s="318">
        <v>0</v>
      </c>
      <c r="AD28" s="318">
        <v>0</v>
      </c>
      <c r="AE28" s="318">
        <v>0</v>
      </c>
      <c r="AF28" s="318">
        <v>0</v>
      </c>
      <c r="AG28" s="318">
        <v>0</v>
      </c>
      <c r="AH28" s="318">
        <v>0</v>
      </c>
      <c r="AI28" s="318">
        <v>230000</v>
      </c>
      <c r="AJ28" s="318">
        <v>270000</v>
      </c>
      <c r="AK28" s="318">
        <v>0</v>
      </c>
      <c r="AL28" s="318">
        <v>0</v>
      </c>
      <c r="AM28" s="318">
        <v>5000</v>
      </c>
      <c r="AN28" s="318">
        <v>0</v>
      </c>
      <c r="AO28" s="318">
        <v>5000</v>
      </c>
      <c r="AP28" s="223">
        <f t="shared" si="0"/>
        <v>510000</v>
      </c>
      <c r="AQ28" s="175"/>
    </row>
    <row r="29" spans="1:43" x14ac:dyDescent="0.25">
      <c r="A29" s="5">
        <v>39965</v>
      </c>
      <c r="B29" s="268">
        <v>100000</v>
      </c>
      <c r="C29" s="268">
        <v>140000</v>
      </c>
      <c r="D29" s="268">
        <v>0</v>
      </c>
      <c r="E29" s="268">
        <v>10000</v>
      </c>
      <c r="F29" s="268">
        <v>0</v>
      </c>
      <c r="G29" s="268">
        <v>10000</v>
      </c>
      <c r="H29" s="268">
        <v>0</v>
      </c>
      <c r="I29" s="268">
        <v>10000</v>
      </c>
      <c r="J29" s="268">
        <v>0</v>
      </c>
      <c r="K29" s="268">
        <v>0</v>
      </c>
      <c r="L29" s="268">
        <v>10000</v>
      </c>
      <c r="M29" s="268">
        <v>10000</v>
      </c>
      <c r="N29" s="268">
        <v>0</v>
      </c>
      <c r="O29" s="268">
        <v>0</v>
      </c>
      <c r="P29" s="268">
        <v>0</v>
      </c>
      <c r="Q29" s="268">
        <v>0</v>
      </c>
      <c r="R29" s="318">
        <v>0</v>
      </c>
      <c r="S29" s="318">
        <v>5000</v>
      </c>
      <c r="T29" s="318">
        <v>0</v>
      </c>
      <c r="U29" s="318">
        <v>5000</v>
      </c>
      <c r="V29" s="318">
        <v>0</v>
      </c>
      <c r="W29" s="318">
        <v>10000</v>
      </c>
      <c r="X29" s="318">
        <v>0</v>
      </c>
      <c r="Y29" s="318">
        <v>10000</v>
      </c>
      <c r="Z29" s="318">
        <v>0</v>
      </c>
      <c r="AA29" s="318">
        <v>10000</v>
      </c>
      <c r="AB29" s="318">
        <v>0</v>
      </c>
      <c r="AC29" s="318">
        <v>10000</v>
      </c>
      <c r="AD29" s="318">
        <v>0</v>
      </c>
      <c r="AE29" s="318">
        <v>10000</v>
      </c>
      <c r="AF29" s="318">
        <v>0</v>
      </c>
      <c r="AG29" s="318">
        <v>10000</v>
      </c>
      <c r="AH29" s="318">
        <v>0</v>
      </c>
      <c r="AI29" s="318">
        <v>100000</v>
      </c>
      <c r="AJ29" s="318">
        <v>95000</v>
      </c>
      <c r="AK29" s="318">
        <v>120000</v>
      </c>
      <c r="AL29" s="318">
        <v>0</v>
      </c>
      <c r="AM29" s="318">
        <v>325000</v>
      </c>
      <c r="AN29" s="318">
        <v>0</v>
      </c>
      <c r="AO29" s="318">
        <v>345000</v>
      </c>
      <c r="AP29" s="223">
        <f t="shared" si="0"/>
        <v>1345000</v>
      </c>
      <c r="AQ29" s="175"/>
    </row>
    <row r="30" spans="1:43" x14ac:dyDescent="0.25">
      <c r="A30" s="5">
        <v>39995</v>
      </c>
      <c r="B30" s="268"/>
      <c r="C30" s="268"/>
      <c r="D30" s="268">
        <v>0</v>
      </c>
      <c r="E30" s="268">
        <v>5000</v>
      </c>
      <c r="F30" s="268">
        <v>0</v>
      </c>
      <c r="G30" s="268">
        <v>5000</v>
      </c>
      <c r="H30" s="268">
        <v>0</v>
      </c>
      <c r="I30" s="268">
        <v>5000</v>
      </c>
      <c r="J30" s="268">
        <v>0</v>
      </c>
      <c r="K30" s="268">
        <v>0</v>
      </c>
      <c r="L30" s="268">
        <v>5000</v>
      </c>
      <c r="M30" s="268">
        <v>5000</v>
      </c>
      <c r="N30" s="268">
        <v>0</v>
      </c>
      <c r="O30" s="268">
        <v>0</v>
      </c>
      <c r="P30" s="268">
        <v>0</v>
      </c>
      <c r="Q30" s="268">
        <v>0</v>
      </c>
      <c r="R30" s="318">
        <v>0</v>
      </c>
      <c r="S30" s="318">
        <v>0</v>
      </c>
      <c r="T30" s="318">
        <v>0</v>
      </c>
      <c r="U30" s="318">
        <v>0</v>
      </c>
      <c r="V30" s="318">
        <v>0</v>
      </c>
      <c r="W30" s="318">
        <v>0</v>
      </c>
      <c r="X30" s="318">
        <v>0</v>
      </c>
      <c r="Y30" s="318">
        <v>0</v>
      </c>
      <c r="Z30" s="318">
        <v>0</v>
      </c>
      <c r="AA30" s="318">
        <v>0</v>
      </c>
      <c r="AB30" s="318">
        <v>0</v>
      </c>
      <c r="AC30" s="318">
        <v>5000</v>
      </c>
      <c r="AD30" s="318">
        <v>0</v>
      </c>
      <c r="AE30" s="318">
        <v>5000</v>
      </c>
      <c r="AF30" s="318">
        <v>0</v>
      </c>
      <c r="AG30" s="318">
        <v>5000</v>
      </c>
      <c r="AH30" s="318">
        <v>0</v>
      </c>
      <c r="AI30" s="318">
        <v>60000</v>
      </c>
      <c r="AJ30" s="318">
        <v>105000</v>
      </c>
      <c r="AK30" s="318">
        <v>40000</v>
      </c>
      <c r="AL30" s="318">
        <v>0</v>
      </c>
      <c r="AM30" s="318">
        <v>110000</v>
      </c>
      <c r="AN30" s="318">
        <v>0</v>
      </c>
      <c r="AO30" s="318">
        <v>115000</v>
      </c>
      <c r="AP30" s="223">
        <f t="shared" si="0"/>
        <v>470000</v>
      </c>
      <c r="AQ30" s="175"/>
    </row>
    <row r="31" spans="1:43" x14ac:dyDescent="0.25">
      <c r="A31" s="5">
        <v>40026</v>
      </c>
      <c r="B31" s="268"/>
      <c r="C31" s="268"/>
      <c r="D31" s="268">
        <v>5000</v>
      </c>
      <c r="E31" s="268">
        <v>5000</v>
      </c>
      <c r="F31" s="268">
        <v>5000</v>
      </c>
      <c r="G31" s="268">
        <v>5000</v>
      </c>
      <c r="H31" s="268">
        <v>10000</v>
      </c>
      <c r="I31" s="268">
        <v>5000</v>
      </c>
      <c r="J31" s="268">
        <v>5000</v>
      </c>
      <c r="K31" s="268">
        <v>5000</v>
      </c>
      <c r="L31" s="268">
        <v>5000</v>
      </c>
      <c r="M31" s="268">
        <v>0</v>
      </c>
      <c r="N31" s="268">
        <v>5000</v>
      </c>
      <c r="O31" s="268">
        <v>0</v>
      </c>
      <c r="P31" s="268">
        <v>5000</v>
      </c>
      <c r="Q31" s="268">
        <v>0</v>
      </c>
      <c r="R31" s="318">
        <v>5000</v>
      </c>
      <c r="S31" s="318">
        <v>0</v>
      </c>
      <c r="T31" s="318">
        <v>5000</v>
      </c>
      <c r="U31" s="318">
        <v>0</v>
      </c>
      <c r="V31" s="318">
        <v>5000</v>
      </c>
      <c r="W31" s="318">
        <v>0</v>
      </c>
      <c r="X31" s="318">
        <v>5000</v>
      </c>
      <c r="Y31" s="318">
        <v>5000</v>
      </c>
      <c r="Z31" s="318">
        <v>5000</v>
      </c>
      <c r="AA31" s="318">
        <v>5000</v>
      </c>
      <c r="AB31" s="318">
        <v>5000</v>
      </c>
      <c r="AC31" s="318">
        <v>0</v>
      </c>
      <c r="AD31" s="318">
        <v>5000</v>
      </c>
      <c r="AE31" s="318">
        <v>5000</v>
      </c>
      <c r="AF31" s="318">
        <v>5000</v>
      </c>
      <c r="AG31" s="318">
        <v>5000</v>
      </c>
      <c r="AH31" s="318">
        <v>80000</v>
      </c>
      <c r="AI31" s="318">
        <v>95000</v>
      </c>
      <c r="AJ31" s="318">
        <v>110000</v>
      </c>
      <c r="AK31" s="318">
        <v>45000</v>
      </c>
      <c r="AL31" s="318">
        <v>210000</v>
      </c>
      <c r="AM31" s="318">
        <v>125000</v>
      </c>
      <c r="AN31" s="318">
        <v>225000</v>
      </c>
      <c r="AO31" s="318">
        <v>130000</v>
      </c>
      <c r="AP31" s="223">
        <f t="shared" si="0"/>
        <v>1140000</v>
      </c>
      <c r="AQ31" s="175"/>
    </row>
    <row r="32" spans="1:43" x14ac:dyDescent="0.25">
      <c r="A32" s="5">
        <v>40057</v>
      </c>
      <c r="B32" s="268"/>
      <c r="C32" s="268"/>
      <c r="D32" s="268">
        <v>5000</v>
      </c>
      <c r="E32" s="268">
        <v>5000</v>
      </c>
      <c r="F32" s="268">
        <v>5000</v>
      </c>
      <c r="G32" s="268">
        <v>5000</v>
      </c>
      <c r="H32" s="268">
        <v>0</v>
      </c>
      <c r="I32" s="268">
        <v>5000</v>
      </c>
      <c r="J32" s="268">
        <v>0</v>
      </c>
      <c r="K32" s="268">
        <v>0</v>
      </c>
      <c r="L32" s="268">
        <v>5000</v>
      </c>
      <c r="M32" s="268">
        <v>5000</v>
      </c>
      <c r="N32" s="268">
        <v>0</v>
      </c>
      <c r="O32" s="268">
        <v>0</v>
      </c>
      <c r="P32" s="268">
        <v>0</v>
      </c>
      <c r="Q32" s="268">
        <v>0</v>
      </c>
      <c r="R32" s="318">
        <v>0</v>
      </c>
      <c r="S32" s="318">
        <v>0</v>
      </c>
      <c r="T32" s="318">
        <v>0</v>
      </c>
      <c r="U32" s="318">
        <v>0</v>
      </c>
      <c r="V32" s="318">
        <v>0</v>
      </c>
      <c r="W32" s="318">
        <v>0</v>
      </c>
      <c r="X32" s="318">
        <v>0</v>
      </c>
      <c r="Y32" s="318">
        <v>0</v>
      </c>
      <c r="Z32" s="318">
        <v>0</v>
      </c>
      <c r="AA32" s="318">
        <v>0</v>
      </c>
      <c r="AB32" s="318">
        <v>0</v>
      </c>
      <c r="AC32" s="318">
        <v>0</v>
      </c>
      <c r="AD32" s="318">
        <v>0</v>
      </c>
      <c r="AE32" s="318">
        <v>0</v>
      </c>
      <c r="AF32" s="318">
        <v>0</v>
      </c>
      <c r="AG32" s="318">
        <v>0</v>
      </c>
      <c r="AH32" s="318">
        <v>15000</v>
      </c>
      <c r="AI32" s="318">
        <v>80000</v>
      </c>
      <c r="AJ32" s="318">
        <v>110000</v>
      </c>
      <c r="AK32" s="318">
        <v>25000</v>
      </c>
      <c r="AL32" s="318">
        <v>45000</v>
      </c>
      <c r="AM32" s="318">
        <v>70000</v>
      </c>
      <c r="AN32" s="318">
        <v>45000</v>
      </c>
      <c r="AO32" s="318">
        <v>75000</v>
      </c>
      <c r="AP32" s="223">
        <f t="shared" si="0"/>
        <v>500000</v>
      </c>
      <c r="AQ32" s="175"/>
    </row>
    <row r="33" spans="1:43" x14ac:dyDescent="0.25">
      <c r="A33" s="5">
        <v>40087</v>
      </c>
      <c r="B33" s="268"/>
      <c r="C33" s="268"/>
      <c r="D33" s="268">
        <v>5000</v>
      </c>
      <c r="E33" s="268">
        <v>0</v>
      </c>
      <c r="F33" s="268">
        <v>5000</v>
      </c>
      <c r="G33" s="268">
        <v>0</v>
      </c>
      <c r="H33" s="268">
        <v>5000</v>
      </c>
      <c r="I33" s="268">
        <v>0</v>
      </c>
      <c r="J33" s="268">
        <v>5000</v>
      </c>
      <c r="K33" s="268">
        <v>5000</v>
      </c>
      <c r="L33" s="268">
        <v>0</v>
      </c>
      <c r="M33" s="268">
        <v>0</v>
      </c>
      <c r="N33" s="268">
        <v>0</v>
      </c>
      <c r="O33" s="268">
        <v>0</v>
      </c>
      <c r="P33" s="268">
        <v>0</v>
      </c>
      <c r="Q33" s="268">
        <v>0</v>
      </c>
      <c r="R33" s="318">
        <v>0</v>
      </c>
      <c r="S33" s="318">
        <v>0</v>
      </c>
      <c r="T33" s="318">
        <v>0</v>
      </c>
      <c r="U33" s="318">
        <v>0</v>
      </c>
      <c r="V33" s="318">
        <v>0</v>
      </c>
      <c r="W33" s="318">
        <v>0</v>
      </c>
      <c r="X33" s="318">
        <v>0</v>
      </c>
      <c r="Y33" s="318">
        <v>0</v>
      </c>
      <c r="Z33" s="318">
        <v>0</v>
      </c>
      <c r="AA33" s="318">
        <v>0</v>
      </c>
      <c r="AB33" s="318">
        <v>0</v>
      </c>
      <c r="AC33" s="318">
        <v>0</v>
      </c>
      <c r="AD33" s="318">
        <v>5000</v>
      </c>
      <c r="AE33" s="318">
        <v>0</v>
      </c>
      <c r="AF33" s="318">
        <v>0</v>
      </c>
      <c r="AG33" s="318">
        <v>0</v>
      </c>
      <c r="AH33" s="318">
        <v>30000</v>
      </c>
      <c r="AI33" s="318">
        <v>80000</v>
      </c>
      <c r="AJ33" s="318">
        <v>5000</v>
      </c>
      <c r="AK33" s="318">
        <v>0</v>
      </c>
      <c r="AL33" s="318">
        <v>75000</v>
      </c>
      <c r="AM33" s="318">
        <v>0</v>
      </c>
      <c r="AN33" s="318">
        <v>80000</v>
      </c>
      <c r="AO33" s="318">
        <v>0</v>
      </c>
      <c r="AP33" s="223">
        <f t="shared" si="0"/>
        <v>300000</v>
      </c>
      <c r="AQ33" s="175"/>
    </row>
    <row r="34" spans="1:43" x14ac:dyDescent="0.25">
      <c r="A34" s="5">
        <v>40118</v>
      </c>
      <c r="B34" s="268"/>
      <c r="C34" s="268"/>
      <c r="D34" s="268">
        <v>5000</v>
      </c>
      <c r="E34" s="268">
        <v>0</v>
      </c>
      <c r="F34" s="268">
        <v>5000</v>
      </c>
      <c r="G34" s="268">
        <v>0</v>
      </c>
      <c r="H34" s="268">
        <v>5000</v>
      </c>
      <c r="I34" s="268">
        <v>0</v>
      </c>
      <c r="J34" s="268">
        <v>5000</v>
      </c>
      <c r="K34" s="268">
        <v>5000</v>
      </c>
      <c r="L34" s="268">
        <v>0</v>
      </c>
      <c r="M34" s="268">
        <v>0</v>
      </c>
      <c r="N34" s="268">
        <v>0</v>
      </c>
      <c r="O34" s="268">
        <v>0</v>
      </c>
      <c r="P34" s="268">
        <v>0</v>
      </c>
      <c r="Q34" s="268">
        <v>0</v>
      </c>
      <c r="R34" s="318">
        <v>0</v>
      </c>
      <c r="S34" s="318">
        <v>0</v>
      </c>
      <c r="T34" s="318">
        <v>0</v>
      </c>
      <c r="U34" s="318">
        <v>0</v>
      </c>
      <c r="V34" s="318">
        <v>0</v>
      </c>
      <c r="W34" s="318">
        <v>0</v>
      </c>
      <c r="X34" s="318">
        <v>0</v>
      </c>
      <c r="Y34" s="318">
        <v>0</v>
      </c>
      <c r="Z34" s="318">
        <v>0</v>
      </c>
      <c r="AA34" s="318">
        <v>0</v>
      </c>
      <c r="AB34" s="318">
        <v>0</v>
      </c>
      <c r="AC34" s="318">
        <v>0</v>
      </c>
      <c r="AD34" s="318">
        <v>0</v>
      </c>
      <c r="AE34" s="318">
        <v>0</v>
      </c>
      <c r="AF34" s="318">
        <v>5000</v>
      </c>
      <c r="AG34" s="318">
        <v>0</v>
      </c>
      <c r="AH34" s="318">
        <v>35000</v>
      </c>
      <c r="AI34" s="318">
        <v>85000</v>
      </c>
      <c r="AJ34" s="318">
        <v>110000</v>
      </c>
      <c r="AK34" s="318">
        <v>0</v>
      </c>
      <c r="AL34" s="318">
        <v>95000</v>
      </c>
      <c r="AM34" s="318">
        <v>0</v>
      </c>
      <c r="AN34" s="318">
        <v>100000</v>
      </c>
      <c r="AO34" s="318">
        <v>0</v>
      </c>
      <c r="AP34" s="223">
        <f t="shared" si="0"/>
        <v>455000</v>
      </c>
      <c r="AQ34" s="175"/>
    </row>
    <row r="35" spans="1:43" x14ac:dyDescent="0.25">
      <c r="A35" s="5">
        <v>40148</v>
      </c>
      <c r="B35" s="268"/>
      <c r="C35" s="268"/>
      <c r="D35" s="268">
        <v>95000</v>
      </c>
      <c r="E35" s="268">
        <v>135000</v>
      </c>
      <c r="F35" s="268"/>
      <c r="G35" s="268"/>
      <c r="H35" s="268"/>
      <c r="I35" s="268">
        <v>5000</v>
      </c>
      <c r="J35" s="268"/>
      <c r="K35" s="268">
        <v>5000</v>
      </c>
      <c r="L35" s="268">
        <v>5000</v>
      </c>
      <c r="M35" s="268">
        <v>5000</v>
      </c>
      <c r="N35" s="268"/>
      <c r="O35" s="268"/>
      <c r="P35" s="268"/>
      <c r="Q35" s="268"/>
      <c r="R35" s="318"/>
      <c r="S35" s="318"/>
      <c r="T35" s="318"/>
      <c r="U35" s="318"/>
      <c r="V35" s="318"/>
      <c r="W35" s="318"/>
      <c r="X35" s="318"/>
      <c r="Y35" s="318"/>
      <c r="Z35" s="318"/>
      <c r="AA35" s="318"/>
      <c r="AB35" s="318"/>
      <c r="AC35" s="318"/>
      <c r="AD35" s="318"/>
      <c r="AE35" s="318"/>
      <c r="AF35" s="318"/>
      <c r="AG35" s="318"/>
      <c r="AH35" s="318">
        <v>10000</v>
      </c>
      <c r="AI35" s="318">
        <v>90000</v>
      </c>
      <c r="AJ35" s="318">
        <v>245000</v>
      </c>
      <c r="AK35" s="318">
        <v>15000</v>
      </c>
      <c r="AL35" s="318">
        <v>20000</v>
      </c>
      <c r="AM35" s="318">
        <v>50000</v>
      </c>
      <c r="AN35" s="318">
        <v>20000</v>
      </c>
      <c r="AO35" s="318">
        <v>50000</v>
      </c>
      <c r="AP35" s="223">
        <f t="shared" si="0"/>
        <v>750000</v>
      </c>
      <c r="AQ35" s="175"/>
    </row>
    <row r="36" spans="1:43" x14ac:dyDescent="0.25">
      <c r="A36" s="5">
        <v>40179</v>
      </c>
      <c r="B36" s="268"/>
      <c r="C36" s="268"/>
      <c r="D36" s="268"/>
      <c r="E36" s="268"/>
      <c r="F36" s="268">
        <v>5000</v>
      </c>
      <c r="G36" s="268">
        <v>5000</v>
      </c>
      <c r="H36" s="268">
        <v>5000</v>
      </c>
      <c r="I36" s="268"/>
      <c r="J36" s="268">
        <v>5000</v>
      </c>
      <c r="K36" s="268"/>
      <c r="L36" s="268"/>
      <c r="M36" s="268"/>
      <c r="N36" s="268"/>
      <c r="O36" s="268"/>
      <c r="P36" s="268"/>
      <c r="Q36" s="268"/>
      <c r="R36" s="318"/>
      <c r="S36" s="318"/>
      <c r="T36" s="318"/>
      <c r="U36" s="318"/>
      <c r="V36" s="318"/>
      <c r="W36" s="318"/>
      <c r="X36" s="318"/>
      <c r="Y36" s="318"/>
      <c r="Z36" s="318"/>
      <c r="AA36" s="318"/>
      <c r="AB36" s="318"/>
      <c r="AC36" s="318"/>
      <c r="AD36" s="318">
        <v>5000</v>
      </c>
      <c r="AE36" s="318"/>
      <c r="AF36" s="318"/>
      <c r="AG36" s="318"/>
      <c r="AH36" s="318">
        <v>20000</v>
      </c>
      <c r="AI36" s="318">
        <v>90000</v>
      </c>
      <c r="AJ36" s="318">
        <v>125000</v>
      </c>
      <c r="AK36" s="318">
        <v>5000</v>
      </c>
      <c r="AL36" s="318">
        <v>60000</v>
      </c>
      <c r="AM36" s="318">
        <v>15000</v>
      </c>
      <c r="AN36" s="318">
        <v>60000</v>
      </c>
      <c r="AO36" s="318">
        <v>15000</v>
      </c>
      <c r="AP36" s="223">
        <f t="shared" si="0"/>
        <v>415000</v>
      </c>
      <c r="AQ36" s="175"/>
    </row>
    <row r="37" spans="1:43" x14ac:dyDescent="0.25">
      <c r="A37" s="5">
        <v>40210</v>
      </c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318"/>
      <c r="S37" s="318"/>
      <c r="T37" s="318"/>
      <c r="U37" s="318"/>
      <c r="V37" s="318"/>
      <c r="W37" s="318"/>
      <c r="X37" s="318"/>
      <c r="Y37" s="318"/>
      <c r="Z37" s="318"/>
      <c r="AA37" s="318">
        <v>5000</v>
      </c>
      <c r="AB37" s="318"/>
      <c r="AC37" s="318">
        <v>5000</v>
      </c>
      <c r="AD37" s="318"/>
      <c r="AE37" s="318"/>
      <c r="AF37" s="318"/>
      <c r="AG37" s="318"/>
      <c r="AH37" s="318"/>
      <c r="AI37" s="318">
        <v>5000</v>
      </c>
      <c r="AJ37" s="318">
        <v>130000</v>
      </c>
      <c r="AK37" s="318">
        <v>15000</v>
      </c>
      <c r="AL37" s="318"/>
      <c r="AM37" s="318">
        <v>35000</v>
      </c>
      <c r="AN37" s="318"/>
      <c r="AO37" s="318">
        <v>35000</v>
      </c>
      <c r="AP37" s="223">
        <f t="shared" si="0"/>
        <v>230000</v>
      </c>
      <c r="AQ37" s="175"/>
    </row>
    <row r="38" spans="1:43" x14ac:dyDescent="0.25">
      <c r="A38" s="5">
        <v>40238</v>
      </c>
      <c r="B38" s="268"/>
      <c r="C38" s="268"/>
      <c r="D38" s="268"/>
      <c r="E38" s="268"/>
      <c r="F38" s="268"/>
      <c r="G38" s="268">
        <v>5000</v>
      </c>
      <c r="H38" s="268"/>
      <c r="I38" s="268">
        <v>5000</v>
      </c>
      <c r="J38" s="268"/>
      <c r="K38" s="268"/>
      <c r="L38" s="268">
        <v>5000</v>
      </c>
      <c r="M38" s="268">
        <v>5000</v>
      </c>
      <c r="N38" s="268"/>
      <c r="O38" s="268">
        <v>5000</v>
      </c>
      <c r="P38" s="268"/>
      <c r="Q38" s="268">
        <v>5000</v>
      </c>
      <c r="R38" s="318"/>
      <c r="S38" s="318">
        <v>5000</v>
      </c>
      <c r="T38" s="318"/>
      <c r="U38" s="318">
        <v>5000</v>
      </c>
      <c r="V38" s="318"/>
      <c r="W38" s="318">
        <v>5000</v>
      </c>
      <c r="X38" s="318"/>
      <c r="Y38" s="318">
        <v>5000</v>
      </c>
      <c r="Z38" s="318">
        <v>5000</v>
      </c>
      <c r="AA38" s="318">
        <v>5000</v>
      </c>
      <c r="AB38" s="318">
        <v>5000</v>
      </c>
      <c r="AC38" s="318">
        <v>5000</v>
      </c>
      <c r="AD38" s="318"/>
      <c r="AE38" s="318">
        <v>5000</v>
      </c>
      <c r="AF38" s="318"/>
      <c r="AG38" s="318">
        <v>5000</v>
      </c>
      <c r="AH38" s="318">
        <v>10000</v>
      </c>
      <c r="AI38" s="318">
        <v>180000</v>
      </c>
      <c r="AJ38" s="318">
        <v>135000</v>
      </c>
      <c r="AK38" s="318">
        <v>75000</v>
      </c>
      <c r="AL38" s="318">
        <v>30000</v>
      </c>
      <c r="AM38" s="318">
        <v>205000</v>
      </c>
      <c r="AN38" s="318">
        <v>35000</v>
      </c>
      <c r="AO38" s="318">
        <v>220000</v>
      </c>
      <c r="AP38" s="223">
        <f>SUM(B38:AO38)</f>
        <v>970000</v>
      </c>
      <c r="AQ38" s="175"/>
    </row>
    <row r="39" spans="1:43" x14ac:dyDescent="0.25">
      <c r="A39" s="5">
        <v>40269</v>
      </c>
      <c r="B39" s="268"/>
      <c r="C39" s="268"/>
      <c r="D39" s="268"/>
      <c r="E39" s="268"/>
      <c r="F39" s="268"/>
      <c r="G39" s="268"/>
      <c r="H39" s="268"/>
      <c r="I39" s="268"/>
      <c r="J39" s="268"/>
      <c r="K39" s="268"/>
      <c r="L39" s="175"/>
      <c r="M39" s="175"/>
      <c r="N39" s="268"/>
      <c r="O39" s="175"/>
      <c r="P39" s="268"/>
      <c r="Q39" s="175"/>
      <c r="R39" s="318"/>
      <c r="S39" s="223"/>
      <c r="T39" s="318"/>
      <c r="U39" s="223"/>
      <c r="V39" s="318"/>
      <c r="W39" s="223"/>
      <c r="X39" s="318"/>
      <c r="Y39" s="223"/>
      <c r="Z39" s="318"/>
      <c r="AA39" s="223"/>
      <c r="AB39" s="318"/>
      <c r="AC39" s="223"/>
      <c r="AD39" s="318"/>
      <c r="AE39" s="223"/>
      <c r="AF39" s="318"/>
      <c r="AG39" s="223"/>
      <c r="AH39" s="318"/>
      <c r="AI39" s="318"/>
      <c r="AJ39" s="223">
        <v>100000</v>
      </c>
      <c r="AK39" s="223"/>
      <c r="AL39" s="318"/>
      <c r="AM39" s="223"/>
      <c r="AN39" s="318"/>
      <c r="AO39" s="223"/>
      <c r="AP39" s="223">
        <f>SUM(B39:AO39)</f>
        <v>100000</v>
      </c>
      <c r="AQ39" s="175"/>
    </row>
    <row r="40" spans="1:43" x14ac:dyDescent="0.25">
      <c r="A40" s="5">
        <v>40299</v>
      </c>
      <c r="B40" s="268"/>
      <c r="C40" s="268"/>
      <c r="D40" s="268"/>
      <c r="E40" s="268"/>
      <c r="F40" s="268"/>
      <c r="G40" s="268"/>
      <c r="H40" s="268"/>
      <c r="I40" s="268">
        <v>5000</v>
      </c>
      <c r="J40" s="268"/>
      <c r="K40" s="268"/>
      <c r="L40" s="175">
        <v>5000</v>
      </c>
      <c r="M40" s="175">
        <v>5000</v>
      </c>
      <c r="N40" s="268"/>
      <c r="O40" s="175"/>
      <c r="P40" s="268"/>
      <c r="Q40" s="175"/>
      <c r="R40" s="318"/>
      <c r="S40" s="223"/>
      <c r="T40" s="318"/>
      <c r="U40" s="223"/>
      <c r="V40" s="318"/>
      <c r="W40" s="223"/>
      <c r="X40" s="318"/>
      <c r="Y40" s="223"/>
      <c r="Z40" s="318"/>
      <c r="AA40" s="223"/>
      <c r="AB40" s="318"/>
      <c r="AC40" s="223"/>
      <c r="AD40" s="318"/>
      <c r="AE40" s="223"/>
      <c r="AF40" s="318"/>
      <c r="AG40" s="223"/>
      <c r="AH40" s="318"/>
      <c r="AI40" s="318">
        <v>85000</v>
      </c>
      <c r="AJ40" s="223">
        <v>165000</v>
      </c>
      <c r="AK40" s="223">
        <v>20000</v>
      </c>
      <c r="AL40" s="318"/>
      <c r="AM40" s="223">
        <v>45000</v>
      </c>
      <c r="AN40" s="318"/>
      <c r="AO40" s="223">
        <v>50000</v>
      </c>
      <c r="AP40" s="223">
        <f>SUM(B40:AO40)</f>
        <v>380000</v>
      </c>
      <c r="AQ40" s="175"/>
    </row>
    <row r="41" spans="1:43" x14ac:dyDescent="0.25">
      <c r="A41" s="5">
        <v>40330</v>
      </c>
      <c r="B41" s="268"/>
      <c r="C41" s="268"/>
      <c r="D41" s="268"/>
      <c r="E41" s="268"/>
      <c r="F41" s="268">
        <v>90000</v>
      </c>
      <c r="G41" s="268">
        <v>125000</v>
      </c>
      <c r="H41" s="268"/>
      <c r="I41" s="268"/>
      <c r="J41" s="268"/>
      <c r="K41" s="268"/>
      <c r="L41" s="175">
        <v>5000</v>
      </c>
      <c r="M41" s="175">
        <v>5000</v>
      </c>
      <c r="N41" s="268"/>
      <c r="O41" s="175"/>
      <c r="P41" s="268"/>
      <c r="Q41" s="175"/>
      <c r="R41" s="318"/>
      <c r="S41" s="223">
        <v>5000</v>
      </c>
      <c r="T41" s="318"/>
      <c r="U41" s="223">
        <v>5000</v>
      </c>
      <c r="V41" s="318"/>
      <c r="W41" s="223">
        <v>5000</v>
      </c>
      <c r="X41" s="318"/>
      <c r="Y41" s="223">
        <v>5000</v>
      </c>
      <c r="Z41" s="318"/>
      <c r="AA41" s="223"/>
      <c r="AB41" s="318"/>
      <c r="AC41" s="223"/>
      <c r="AD41" s="318"/>
      <c r="AE41" s="223"/>
      <c r="AF41" s="318"/>
      <c r="AG41" s="223"/>
      <c r="AH41" s="318"/>
      <c r="AI41" s="318">
        <v>185000</v>
      </c>
      <c r="AJ41" s="223">
        <v>135000</v>
      </c>
      <c r="AK41" s="223">
        <v>35000</v>
      </c>
      <c r="AL41" s="318"/>
      <c r="AM41" s="223">
        <v>90000</v>
      </c>
      <c r="AN41" s="318"/>
      <c r="AO41" s="223">
        <v>95000</v>
      </c>
      <c r="AP41" s="223">
        <f>SUM(B41:AO41)</f>
        <v>785000</v>
      </c>
      <c r="AQ41" s="175"/>
    </row>
    <row r="42" spans="1:43" x14ac:dyDescent="0.25">
      <c r="A42" s="5">
        <v>40360</v>
      </c>
      <c r="B42" s="268"/>
      <c r="C42" s="268"/>
      <c r="D42" s="268"/>
      <c r="E42" s="268"/>
      <c r="F42" s="268"/>
      <c r="G42" s="268"/>
      <c r="H42" s="268">
        <v>5000</v>
      </c>
      <c r="I42" s="268">
        <v>5000</v>
      </c>
      <c r="J42" s="268">
        <v>5000</v>
      </c>
      <c r="K42" s="268">
        <v>5000</v>
      </c>
      <c r="L42" s="175"/>
      <c r="M42" s="175"/>
      <c r="N42" s="268"/>
      <c r="O42" s="175"/>
      <c r="P42" s="268"/>
      <c r="Q42" s="175"/>
      <c r="R42" s="318"/>
      <c r="S42" s="223"/>
      <c r="T42" s="318"/>
      <c r="U42" s="223"/>
      <c r="V42" s="318">
        <v>5000</v>
      </c>
      <c r="W42" s="223"/>
      <c r="X42" s="318">
        <v>5000</v>
      </c>
      <c r="Y42" s="223"/>
      <c r="Z42" s="318">
        <v>5000</v>
      </c>
      <c r="AA42" s="223"/>
      <c r="AB42" s="318">
        <v>5000</v>
      </c>
      <c r="AC42" s="223"/>
      <c r="AD42" s="318">
        <v>5000</v>
      </c>
      <c r="AE42" s="223"/>
      <c r="AF42" s="318">
        <v>5000</v>
      </c>
      <c r="AG42" s="223">
        <v>5000</v>
      </c>
      <c r="AH42" s="318">
        <v>50000</v>
      </c>
      <c r="AI42" s="318">
        <v>90000</v>
      </c>
      <c r="AJ42" s="223">
        <v>135000</v>
      </c>
      <c r="AK42" s="223">
        <v>10000</v>
      </c>
      <c r="AL42" s="318">
        <v>135000</v>
      </c>
      <c r="AM42" s="223">
        <v>35000</v>
      </c>
      <c r="AN42" s="318">
        <v>145000</v>
      </c>
      <c r="AO42" s="223">
        <v>35000</v>
      </c>
      <c r="AP42" s="223">
        <f t="shared" si="0"/>
        <v>690000</v>
      </c>
      <c r="AQ42" s="175"/>
    </row>
    <row r="43" spans="1:43" s="175" customFormat="1" x14ac:dyDescent="0.25">
      <c r="A43" s="5">
        <v>40391</v>
      </c>
      <c r="H43" s="175">
        <v>5000</v>
      </c>
      <c r="I43" s="175">
        <v>15000</v>
      </c>
      <c r="J43" s="175">
        <v>5000</v>
      </c>
      <c r="K43" s="175">
        <v>5000</v>
      </c>
      <c r="L43" s="175">
        <v>15000</v>
      </c>
      <c r="M43" s="175">
        <v>15000</v>
      </c>
      <c r="O43" s="175">
        <v>15000</v>
      </c>
      <c r="Q43" s="175">
        <v>15000</v>
      </c>
      <c r="R43" s="223"/>
      <c r="S43" s="223">
        <v>15000</v>
      </c>
      <c r="T43" s="223"/>
      <c r="U43" s="223">
        <v>15000</v>
      </c>
      <c r="V43" s="223"/>
      <c r="W43" s="223">
        <v>15000</v>
      </c>
      <c r="X43" s="223">
        <v>5000</v>
      </c>
      <c r="Y43" s="223">
        <v>15000</v>
      </c>
      <c r="Z43" s="223">
        <v>5000</v>
      </c>
      <c r="AA43" s="223">
        <v>20000</v>
      </c>
      <c r="AB43" s="223">
        <v>5000</v>
      </c>
      <c r="AC43" s="223">
        <v>20000</v>
      </c>
      <c r="AD43" s="223">
        <v>5000</v>
      </c>
      <c r="AE43" s="223">
        <v>20000</v>
      </c>
      <c r="AF43" s="223">
        <v>5000</v>
      </c>
      <c r="AG43" s="223">
        <v>15000</v>
      </c>
      <c r="AH43" s="223">
        <v>40000</v>
      </c>
      <c r="AI43" s="223">
        <v>85000</v>
      </c>
      <c r="AJ43" s="223">
        <v>135000</v>
      </c>
      <c r="AK43" s="223">
        <v>235000</v>
      </c>
      <c r="AL43" s="223">
        <v>115000</v>
      </c>
      <c r="AM43" s="223">
        <v>640000</v>
      </c>
      <c r="AN43" s="223">
        <v>120000</v>
      </c>
      <c r="AO43" s="223">
        <v>680000</v>
      </c>
      <c r="AP43" s="223">
        <f t="shared" si="0"/>
        <v>2300000</v>
      </c>
    </row>
    <row r="44" spans="1:43" x14ac:dyDescent="0.25">
      <c r="A44" s="5">
        <v>40422</v>
      </c>
      <c r="B44" s="268"/>
      <c r="C44" s="268"/>
      <c r="D44" s="268"/>
      <c r="E44" s="268"/>
      <c r="F44" s="268"/>
      <c r="G44" s="268"/>
      <c r="H44" s="268"/>
      <c r="I44" s="268"/>
      <c r="J44" s="268"/>
      <c r="K44" s="268"/>
      <c r="L44" s="286"/>
      <c r="M44" s="286"/>
      <c r="N44" s="268"/>
      <c r="O44" s="268"/>
      <c r="P44" s="268"/>
      <c r="Q44" s="268"/>
      <c r="R44" s="318"/>
      <c r="S44" s="318"/>
      <c r="T44" s="318"/>
      <c r="U44" s="318">
        <v>5000</v>
      </c>
      <c r="V44" s="318"/>
      <c r="W44" s="318">
        <v>5000</v>
      </c>
      <c r="X44" s="318"/>
      <c r="Y44" s="318">
        <v>5000</v>
      </c>
      <c r="Z44" s="318"/>
      <c r="AA44" s="318"/>
      <c r="AB44" s="318"/>
      <c r="AC44" s="318"/>
      <c r="AD44" s="318"/>
      <c r="AE44" s="318"/>
      <c r="AF44" s="318">
        <v>5000</v>
      </c>
      <c r="AG44" s="318"/>
      <c r="AH44" s="318">
        <v>5000</v>
      </c>
      <c r="AI44" s="318">
        <v>90000</v>
      </c>
      <c r="AJ44" s="322">
        <v>135000</v>
      </c>
      <c r="AK44" s="322">
        <v>15000</v>
      </c>
      <c r="AL44" s="322">
        <v>20000</v>
      </c>
      <c r="AM44" s="322">
        <v>45000</v>
      </c>
      <c r="AN44" s="322">
        <v>20000</v>
      </c>
      <c r="AO44" s="322">
        <v>45000</v>
      </c>
      <c r="AP44" s="223">
        <f t="shared" si="0"/>
        <v>395000</v>
      </c>
      <c r="AQ44" s="175"/>
    </row>
    <row r="45" spans="1:43" x14ac:dyDescent="0.25">
      <c r="A45" s="5">
        <v>40452</v>
      </c>
      <c r="B45" s="268"/>
      <c r="C45" s="268"/>
      <c r="D45" s="268"/>
      <c r="E45" s="268"/>
      <c r="F45" s="268"/>
      <c r="G45" s="268"/>
      <c r="H45" s="268"/>
      <c r="I45" s="268"/>
      <c r="J45" s="268"/>
      <c r="K45" s="268">
        <v>5000</v>
      </c>
      <c r="L45" s="272"/>
      <c r="M45" s="272"/>
      <c r="N45" s="268"/>
      <c r="O45" s="268"/>
      <c r="P45" s="268"/>
      <c r="Q45" s="268">
        <v>5000</v>
      </c>
      <c r="R45" s="318">
        <v>5000</v>
      </c>
      <c r="S45" s="318">
        <v>5000</v>
      </c>
      <c r="T45" s="318">
        <v>5000</v>
      </c>
      <c r="U45" s="318">
        <v>5000</v>
      </c>
      <c r="V45" s="318">
        <v>5000</v>
      </c>
      <c r="W45" s="318">
        <v>5000</v>
      </c>
      <c r="X45" s="318">
        <v>5000</v>
      </c>
      <c r="Y45" s="318">
        <v>5000</v>
      </c>
      <c r="Z45" s="318">
        <v>5000</v>
      </c>
      <c r="AA45" s="318">
        <v>5000</v>
      </c>
      <c r="AB45" s="318">
        <v>5000</v>
      </c>
      <c r="AC45" s="318">
        <v>5000</v>
      </c>
      <c r="AD45" s="318">
        <v>5000</v>
      </c>
      <c r="AE45" s="318">
        <v>5000</v>
      </c>
      <c r="AF45" s="318">
        <v>5000</v>
      </c>
      <c r="AG45" s="318">
        <v>5000</v>
      </c>
      <c r="AH45" s="318">
        <v>45000</v>
      </c>
      <c r="AI45" s="318">
        <v>85000</v>
      </c>
      <c r="AJ45" s="318">
        <v>135000</v>
      </c>
      <c r="AK45" s="318">
        <v>50000</v>
      </c>
      <c r="AL45" s="318">
        <v>120000</v>
      </c>
      <c r="AM45" s="318">
        <v>135000</v>
      </c>
      <c r="AN45" s="318">
        <v>130000</v>
      </c>
      <c r="AO45" s="318">
        <v>145000</v>
      </c>
      <c r="AP45" s="223">
        <f t="shared" si="0"/>
        <v>935000</v>
      </c>
      <c r="AQ45" s="175"/>
    </row>
    <row r="46" spans="1:43" x14ac:dyDescent="0.25">
      <c r="A46" s="5">
        <v>40483</v>
      </c>
      <c r="B46" s="268"/>
      <c r="C46" s="268"/>
      <c r="D46" s="268"/>
      <c r="E46" s="268"/>
      <c r="F46" s="268"/>
      <c r="G46" s="268"/>
      <c r="H46" s="268"/>
      <c r="I46" s="268">
        <v>5000</v>
      </c>
      <c r="J46" s="268"/>
      <c r="K46" s="268"/>
      <c r="L46" s="272">
        <v>5000</v>
      </c>
      <c r="M46" s="272">
        <v>5000</v>
      </c>
      <c r="N46" s="268"/>
      <c r="O46" s="268">
        <v>5000</v>
      </c>
      <c r="P46" s="268"/>
      <c r="Q46" s="268">
        <v>5000</v>
      </c>
      <c r="R46" s="318"/>
      <c r="S46" s="318">
        <v>5000</v>
      </c>
      <c r="T46" s="318">
        <v>5000</v>
      </c>
      <c r="U46" s="318">
        <v>5000</v>
      </c>
      <c r="V46" s="318">
        <v>5000</v>
      </c>
      <c r="W46" s="318">
        <v>5000</v>
      </c>
      <c r="X46" s="318"/>
      <c r="Y46" s="318">
        <v>5000</v>
      </c>
      <c r="Z46" s="318"/>
      <c r="AA46" s="318">
        <v>5000</v>
      </c>
      <c r="AB46" s="318"/>
      <c r="AC46" s="318">
        <v>5000</v>
      </c>
      <c r="AD46" s="318"/>
      <c r="AE46" s="318">
        <v>5000</v>
      </c>
      <c r="AF46" s="318"/>
      <c r="AG46" s="318">
        <v>5000</v>
      </c>
      <c r="AH46" s="318">
        <v>15000</v>
      </c>
      <c r="AI46" s="318">
        <v>90000</v>
      </c>
      <c r="AJ46" s="318">
        <v>130000</v>
      </c>
      <c r="AK46" s="318">
        <v>70000</v>
      </c>
      <c r="AL46" s="318">
        <v>35000</v>
      </c>
      <c r="AM46" s="318">
        <v>195000</v>
      </c>
      <c r="AN46" s="318">
        <v>35000</v>
      </c>
      <c r="AO46" s="318">
        <v>210000</v>
      </c>
      <c r="AP46" s="223">
        <f t="shared" ref="AP46:AP109" si="1">SUM(B46:AO46)</f>
        <v>855000</v>
      </c>
      <c r="AQ46" s="175"/>
    </row>
    <row r="47" spans="1:43" x14ac:dyDescent="0.25">
      <c r="A47" s="5">
        <v>40513</v>
      </c>
      <c r="B47" s="268"/>
      <c r="C47" s="268"/>
      <c r="D47" s="268"/>
      <c r="E47" s="268"/>
      <c r="F47" s="268"/>
      <c r="G47" s="268"/>
      <c r="H47" s="268">
        <v>80000</v>
      </c>
      <c r="I47" s="268">
        <v>95000</v>
      </c>
      <c r="J47" s="268">
        <v>5000</v>
      </c>
      <c r="K47" s="268"/>
      <c r="L47" s="272">
        <v>5000</v>
      </c>
      <c r="M47" s="272">
        <v>5000</v>
      </c>
      <c r="N47" s="268"/>
      <c r="O47" s="268">
        <v>5000</v>
      </c>
      <c r="P47" s="268"/>
      <c r="Q47" s="268">
        <v>5000</v>
      </c>
      <c r="R47" s="318"/>
      <c r="S47" s="318">
        <v>5000</v>
      </c>
      <c r="T47" s="318"/>
      <c r="U47" s="318"/>
      <c r="V47" s="318"/>
      <c r="W47" s="318"/>
      <c r="X47" s="318"/>
      <c r="Y47" s="318"/>
      <c r="Z47" s="318"/>
      <c r="AA47" s="318"/>
      <c r="AB47" s="318"/>
      <c r="AC47" s="318"/>
      <c r="AD47" s="318"/>
      <c r="AE47" s="318"/>
      <c r="AF47" s="318"/>
      <c r="AG47" s="318">
        <v>5000</v>
      </c>
      <c r="AH47" s="318">
        <v>5000</v>
      </c>
      <c r="AI47" s="318">
        <v>85000</v>
      </c>
      <c r="AJ47" s="318">
        <v>130000</v>
      </c>
      <c r="AK47" s="318">
        <v>35000</v>
      </c>
      <c r="AL47" s="318">
        <v>15000</v>
      </c>
      <c r="AM47" s="318">
        <v>95000</v>
      </c>
      <c r="AN47" s="318">
        <v>15000</v>
      </c>
      <c r="AO47" s="318">
        <v>105000</v>
      </c>
      <c r="AP47" s="223">
        <f t="shared" si="1"/>
        <v>695000</v>
      </c>
      <c r="AQ47" s="175"/>
    </row>
    <row r="48" spans="1:43" x14ac:dyDescent="0.25">
      <c r="A48" s="5">
        <v>40544</v>
      </c>
      <c r="B48" s="268"/>
      <c r="C48" s="268"/>
      <c r="D48" s="268"/>
      <c r="E48" s="268"/>
      <c r="F48" s="268"/>
      <c r="G48" s="268"/>
      <c r="H48" s="268"/>
      <c r="I48" s="268"/>
      <c r="J48" s="268">
        <v>5000</v>
      </c>
      <c r="K48" s="268">
        <v>5000</v>
      </c>
      <c r="L48" s="272"/>
      <c r="M48" s="272"/>
      <c r="N48" s="268">
        <v>5000</v>
      </c>
      <c r="O48" s="268">
        <v>5000</v>
      </c>
      <c r="P48" s="268">
        <v>5000</v>
      </c>
      <c r="Q48" s="268"/>
      <c r="R48" s="318">
        <v>5000</v>
      </c>
      <c r="S48" s="318"/>
      <c r="T48" s="318"/>
      <c r="U48" s="318"/>
      <c r="V48" s="318"/>
      <c r="W48" s="318"/>
      <c r="X48" s="318">
        <v>5000</v>
      </c>
      <c r="Y48" s="318"/>
      <c r="Z48" s="318">
        <v>5000</v>
      </c>
      <c r="AA48" s="318"/>
      <c r="AB48" s="318">
        <v>5000</v>
      </c>
      <c r="AC48" s="318"/>
      <c r="AD48" s="318">
        <v>5000</v>
      </c>
      <c r="AE48" s="318"/>
      <c r="AF48" s="318"/>
      <c r="AG48" s="318"/>
      <c r="AH48" s="318">
        <v>55000</v>
      </c>
      <c r="AI48" s="318">
        <v>80000</v>
      </c>
      <c r="AJ48" s="318">
        <v>135000</v>
      </c>
      <c r="AK48" s="318">
        <v>5000</v>
      </c>
      <c r="AL48" s="318">
        <v>145000</v>
      </c>
      <c r="AM48" s="318">
        <v>15000</v>
      </c>
      <c r="AN48" s="318">
        <v>155000</v>
      </c>
      <c r="AO48" s="318">
        <v>20000</v>
      </c>
      <c r="AP48" s="223">
        <f t="shared" si="1"/>
        <v>660000</v>
      </c>
      <c r="AQ48" s="175"/>
    </row>
    <row r="49" spans="1:43" x14ac:dyDescent="0.25">
      <c r="A49" s="5">
        <v>40575</v>
      </c>
      <c r="B49" s="268"/>
      <c r="C49" s="268"/>
      <c r="D49" s="268"/>
      <c r="E49" s="268"/>
      <c r="F49" s="268"/>
      <c r="G49" s="268"/>
      <c r="H49" s="268"/>
      <c r="I49" s="268"/>
      <c r="J49" s="268">
        <v>5000</v>
      </c>
      <c r="K49" s="268">
        <v>5000</v>
      </c>
      <c r="L49" s="272">
        <v>5000</v>
      </c>
      <c r="M49" s="272">
        <v>5000</v>
      </c>
      <c r="N49" s="268">
        <v>5000</v>
      </c>
      <c r="O49" s="268"/>
      <c r="P49" s="268">
        <v>5000</v>
      </c>
      <c r="Q49" s="268"/>
      <c r="R49" s="318">
        <v>5000</v>
      </c>
      <c r="S49" s="318">
        <v>5000</v>
      </c>
      <c r="T49" s="318">
        <v>5000</v>
      </c>
      <c r="U49" s="318">
        <v>5000</v>
      </c>
      <c r="V49" s="318"/>
      <c r="W49" s="318">
        <v>5000</v>
      </c>
      <c r="X49" s="318"/>
      <c r="Y49" s="318">
        <v>5000</v>
      </c>
      <c r="Z49" s="318"/>
      <c r="AA49" s="318">
        <v>5000</v>
      </c>
      <c r="AB49" s="318"/>
      <c r="AC49" s="318">
        <v>5000</v>
      </c>
      <c r="AD49" s="318"/>
      <c r="AE49" s="318">
        <v>5000</v>
      </c>
      <c r="AF49" s="318"/>
      <c r="AG49" s="318"/>
      <c r="AH49" s="318">
        <v>35000</v>
      </c>
      <c r="AI49" s="318">
        <v>85000</v>
      </c>
      <c r="AJ49" s="318">
        <v>130000</v>
      </c>
      <c r="AK49" s="318">
        <v>50000</v>
      </c>
      <c r="AL49" s="318">
        <v>90000</v>
      </c>
      <c r="AM49" s="318">
        <v>140000</v>
      </c>
      <c r="AN49" s="318">
        <v>100000</v>
      </c>
      <c r="AO49" s="318">
        <v>150000</v>
      </c>
      <c r="AP49" s="223">
        <f t="shared" si="1"/>
        <v>855000</v>
      </c>
      <c r="AQ49" s="175"/>
    </row>
    <row r="50" spans="1:43" x14ac:dyDescent="0.25">
      <c r="A50" s="5">
        <v>40603</v>
      </c>
      <c r="B50" s="268"/>
      <c r="C50" s="268"/>
      <c r="D50" s="268"/>
      <c r="E50" s="268"/>
      <c r="F50" s="268"/>
      <c r="G50" s="268"/>
      <c r="H50" s="268"/>
      <c r="I50" s="268"/>
      <c r="J50" s="268"/>
      <c r="K50" s="268"/>
      <c r="L50" s="272">
        <v>5000</v>
      </c>
      <c r="M50" s="272">
        <v>5000</v>
      </c>
      <c r="N50" s="268"/>
      <c r="O50" s="268">
        <v>5000</v>
      </c>
      <c r="P50" s="268"/>
      <c r="Q50" s="268">
        <v>5000</v>
      </c>
      <c r="R50" s="318"/>
      <c r="S50" s="318"/>
      <c r="T50" s="318"/>
      <c r="U50" s="318"/>
      <c r="V50" s="318">
        <v>5000</v>
      </c>
      <c r="W50" s="318"/>
      <c r="X50" s="318">
        <v>5000</v>
      </c>
      <c r="Y50" s="318">
        <v>5000</v>
      </c>
      <c r="Z50" s="318">
        <v>5000</v>
      </c>
      <c r="AA50" s="318">
        <v>5000</v>
      </c>
      <c r="AB50" s="318">
        <v>5000</v>
      </c>
      <c r="AC50" s="318">
        <v>5000</v>
      </c>
      <c r="AD50" s="318">
        <v>5000</v>
      </c>
      <c r="AE50" s="318">
        <v>5000</v>
      </c>
      <c r="AF50" s="318">
        <v>5000</v>
      </c>
      <c r="AG50" s="318">
        <v>5000</v>
      </c>
      <c r="AH50" s="318">
        <v>35000</v>
      </c>
      <c r="AI50" s="318">
        <v>85000</v>
      </c>
      <c r="AJ50" s="318">
        <v>125000</v>
      </c>
      <c r="AK50" s="318">
        <v>50000</v>
      </c>
      <c r="AL50" s="318">
        <v>90000</v>
      </c>
      <c r="AM50" s="318">
        <v>145000</v>
      </c>
      <c r="AN50" s="318">
        <v>100000</v>
      </c>
      <c r="AO50" s="318">
        <v>150000</v>
      </c>
      <c r="AP50" s="223">
        <f t="shared" si="1"/>
        <v>855000</v>
      </c>
      <c r="AQ50" s="175"/>
    </row>
    <row r="51" spans="1:43" x14ac:dyDescent="0.25">
      <c r="A51" s="5">
        <v>40634</v>
      </c>
      <c r="B51" s="268"/>
      <c r="C51" s="268"/>
      <c r="D51" s="268"/>
      <c r="E51" s="268"/>
      <c r="F51" s="268"/>
      <c r="G51" s="268"/>
      <c r="H51" s="268"/>
      <c r="I51" s="268"/>
      <c r="J51" s="268"/>
      <c r="K51" s="268"/>
      <c r="L51" s="272"/>
      <c r="M51" s="272"/>
      <c r="N51" s="268"/>
      <c r="O51" s="268"/>
      <c r="P51" s="268"/>
      <c r="Q51" s="268"/>
      <c r="R51" s="318">
        <v>5000</v>
      </c>
      <c r="S51" s="318"/>
      <c r="T51" s="318">
        <v>5000</v>
      </c>
      <c r="U51" s="318"/>
      <c r="V51" s="318">
        <v>5000</v>
      </c>
      <c r="W51" s="318"/>
      <c r="X51" s="318"/>
      <c r="Y51" s="318"/>
      <c r="Z51" s="318"/>
      <c r="AA51" s="318"/>
      <c r="AB51" s="318"/>
      <c r="AC51" s="318"/>
      <c r="AD51" s="318"/>
      <c r="AE51" s="318"/>
      <c r="AF51" s="318"/>
      <c r="AG51" s="318"/>
      <c r="AH51" s="318">
        <v>20000</v>
      </c>
      <c r="AI51" s="318">
        <v>85000</v>
      </c>
      <c r="AJ51" s="318"/>
      <c r="AK51" s="318"/>
      <c r="AL51" s="318">
        <v>55000</v>
      </c>
      <c r="AM51" s="318"/>
      <c r="AN51" s="318">
        <v>55000</v>
      </c>
      <c r="AO51" s="318"/>
      <c r="AP51" s="223">
        <f t="shared" si="1"/>
        <v>230000</v>
      </c>
      <c r="AQ51" s="175"/>
    </row>
    <row r="52" spans="1:43" x14ac:dyDescent="0.25">
      <c r="A52" s="5">
        <v>40695</v>
      </c>
      <c r="B52" s="268"/>
      <c r="C52" s="268"/>
      <c r="D52" s="268"/>
      <c r="E52" s="268"/>
      <c r="F52" s="268"/>
      <c r="G52" s="268"/>
      <c r="H52" s="268"/>
      <c r="I52" s="268"/>
      <c r="J52" s="268">
        <v>65000</v>
      </c>
      <c r="K52" s="268"/>
      <c r="L52" s="272">
        <v>80000</v>
      </c>
      <c r="M52" s="272"/>
      <c r="N52" s="268"/>
      <c r="O52" s="268"/>
      <c r="P52" s="268"/>
      <c r="Q52" s="268"/>
      <c r="R52" s="318"/>
      <c r="S52" s="318"/>
      <c r="T52" s="318"/>
      <c r="U52" s="318">
        <v>5000</v>
      </c>
      <c r="V52" s="318"/>
      <c r="W52" s="318">
        <v>5000</v>
      </c>
      <c r="X52" s="318"/>
      <c r="Y52" s="318"/>
      <c r="Z52" s="318"/>
      <c r="AA52" s="318"/>
      <c r="AB52" s="318"/>
      <c r="AC52" s="318"/>
      <c r="AD52" s="318"/>
      <c r="AE52" s="318"/>
      <c r="AF52" s="318"/>
      <c r="AG52" s="318"/>
      <c r="AH52" s="318"/>
      <c r="AI52" s="318">
        <v>145000</v>
      </c>
      <c r="AJ52" s="318">
        <v>385000</v>
      </c>
      <c r="AK52" s="318">
        <v>15000</v>
      </c>
      <c r="AL52" s="318"/>
      <c r="AM52" s="318">
        <v>45000</v>
      </c>
      <c r="AN52" s="318"/>
      <c r="AO52" s="318">
        <v>45000</v>
      </c>
      <c r="AP52" s="223">
        <f t="shared" si="1"/>
        <v>790000</v>
      </c>
      <c r="AQ52" s="175"/>
    </row>
    <row r="53" spans="1:43" x14ac:dyDescent="0.25">
      <c r="A53" s="5">
        <v>40725</v>
      </c>
      <c r="B53" s="268"/>
      <c r="C53" s="268"/>
      <c r="D53" s="268"/>
      <c r="E53" s="268"/>
      <c r="F53" s="268"/>
      <c r="G53" s="268"/>
      <c r="H53" s="268"/>
      <c r="I53" s="268"/>
      <c r="J53" s="268"/>
      <c r="K53" s="268"/>
      <c r="L53" s="272"/>
      <c r="M53" s="272"/>
      <c r="N53" s="268"/>
      <c r="O53" s="268"/>
      <c r="P53" s="268"/>
      <c r="Q53" s="26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18"/>
      <c r="AK53" s="318"/>
      <c r="AL53" s="318"/>
      <c r="AM53" s="318"/>
      <c r="AN53" s="318"/>
      <c r="AO53" s="318"/>
      <c r="AP53" s="223">
        <f t="shared" si="1"/>
        <v>0</v>
      </c>
      <c r="AQ53" s="175"/>
    </row>
    <row r="54" spans="1:43" x14ac:dyDescent="0.25">
      <c r="A54" s="5">
        <v>40756</v>
      </c>
      <c r="B54" s="268"/>
      <c r="C54" s="268"/>
      <c r="D54" s="268"/>
      <c r="E54" s="268"/>
      <c r="F54" s="268"/>
      <c r="G54" s="268"/>
      <c r="H54" s="268"/>
      <c r="I54" s="268"/>
      <c r="J54" s="268"/>
      <c r="K54" s="268"/>
      <c r="L54" s="272"/>
      <c r="M54" s="272"/>
      <c r="N54" s="268"/>
      <c r="O54" s="268"/>
      <c r="P54" s="268"/>
      <c r="Q54" s="268"/>
      <c r="R54" s="318"/>
      <c r="S54" s="318"/>
      <c r="T54" s="318"/>
      <c r="U54" s="318"/>
      <c r="V54" s="318"/>
      <c r="W54" s="318"/>
      <c r="X54" s="318"/>
      <c r="Y54" s="318"/>
      <c r="Z54" s="318"/>
      <c r="AA54" s="318"/>
      <c r="AB54" s="318"/>
      <c r="AC54" s="318"/>
      <c r="AD54" s="318"/>
      <c r="AE54" s="318"/>
      <c r="AF54" s="318"/>
      <c r="AG54" s="318"/>
      <c r="AH54" s="318"/>
      <c r="AI54" s="318">
        <v>120000</v>
      </c>
      <c r="AJ54" s="318"/>
      <c r="AK54" s="318"/>
      <c r="AL54" s="318"/>
      <c r="AM54" s="318"/>
      <c r="AN54" s="318"/>
      <c r="AO54" s="318"/>
      <c r="AP54" s="223">
        <f t="shared" si="1"/>
        <v>120000</v>
      </c>
      <c r="AQ54" s="175"/>
    </row>
    <row r="55" spans="1:43" x14ac:dyDescent="0.25">
      <c r="A55" s="5">
        <v>40787</v>
      </c>
      <c r="B55" s="268"/>
      <c r="C55" s="268"/>
      <c r="D55" s="268"/>
      <c r="E55" s="268"/>
      <c r="F55" s="268"/>
      <c r="G55" s="268"/>
      <c r="H55" s="268"/>
      <c r="I55" s="268"/>
      <c r="J55" s="268"/>
      <c r="K55" s="268"/>
      <c r="L55" s="272"/>
      <c r="M55" s="272"/>
      <c r="N55" s="268"/>
      <c r="O55" s="268"/>
      <c r="P55" s="268"/>
      <c r="Q55" s="268"/>
      <c r="R55" s="318"/>
      <c r="S55" s="318"/>
      <c r="T55" s="318"/>
      <c r="U55" s="318"/>
      <c r="V55" s="318"/>
      <c r="W55" s="318"/>
      <c r="X55" s="318"/>
      <c r="Y55" s="318"/>
      <c r="Z55" s="318"/>
      <c r="AA55" s="318"/>
      <c r="AB55" s="318"/>
      <c r="AC55" s="318"/>
      <c r="AD55" s="318"/>
      <c r="AE55" s="318"/>
      <c r="AF55" s="318"/>
      <c r="AG55" s="318"/>
      <c r="AH55" s="318"/>
      <c r="AI55" s="318">
        <v>110000</v>
      </c>
      <c r="AJ55" s="318">
        <v>5000</v>
      </c>
      <c r="AK55" s="318"/>
      <c r="AL55" s="318"/>
      <c r="AM55" s="318"/>
      <c r="AN55" s="318"/>
      <c r="AO55" s="318"/>
      <c r="AP55" s="223">
        <f t="shared" si="1"/>
        <v>115000</v>
      </c>
      <c r="AQ55" s="175"/>
    </row>
    <row r="56" spans="1:43" x14ac:dyDescent="0.25">
      <c r="A56" s="5">
        <v>40817</v>
      </c>
      <c r="B56" s="268"/>
      <c r="C56" s="268"/>
      <c r="D56" s="268"/>
      <c r="E56" s="268"/>
      <c r="F56" s="268"/>
      <c r="G56" s="268"/>
      <c r="H56" s="268"/>
      <c r="I56" s="268"/>
      <c r="J56" s="268"/>
      <c r="K56" s="268">
        <v>5000</v>
      </c>
      <c r="L56" s="272"/>
      <c r="M56" s="272"/>
      <c r="N56" s="268">
        <v>5000</v>
      </c>
      <c r="O56" s="268"/>
      <c r="P56" s="268">
        <v>5000</v>
      </c>
      <c r="Q56" s="268"/>
      <c r="R56" s="318"/>
      <c r="S56" s="318"/>
      <c r="T56" s="318"/>
      <c r="U56" s="318"/>
      <c r="V56" s="318"/>
      <c r="W56" s="318"/>
      <c r="X56" s="318"/>
      <c r="Y56" s="318"/>
      <c r="Z56" s="318"/>
      <c r="AA56" s="318"/>
      <c r="AB56" s="318"/>
      <c r="AC56" s="318"/>
      <c r="AD56" s="318"/>
      <c r="AE56" s="318"/>
      <c r="AF56" s="318"/>
      <c r="AG56" s="318"/>
      <c r="AH56" s="318">
        <v>15000</v>
      </c>
      <c r="AI56" s="318">
        <v>115000</v>
      </c>
      <c r="AJ56" s="318">
        <v>105000</v>
      </c>
      <c r="AK56" s="318"/>
      <c r="AL56" s="318">
        <v>50000</v>
      </c>
      <c r="AM56" s="318"/>
      <c r="AN56" s="318">
        <v>55000</v>
      </c>
      <c r="AO56" s="318"/>
      <c r="AP56" s="223">
        <f t="shared" si="1"/>
        <v>355000</v>
      </c>
      <c r="AQ56" s="175"/>
    </row>
    <row r="57" spans="1:43" x14ac:dyDescent="0.25">
      <c r="A57" s="5">
        <v>40848</v>
      </c>
      <c r="B57" s="268"/>
      <c r="C57" s="268"/>
      <c r="D57" s="268"/>
      <c r="E57" s="268"/>
      <c r="F57" s="268"/>
      <c r="G57" s="268"/>
      <c r="H57" s="268"/>
      <c r="I57" s="268"/>
      <c r="J57" s="268"/>
      <c r="K57" s="268"/>
      <c r="L57" s="272"/>
      <c r="M57" s="272"/>
      <c r="N57" s="268"/>
      <c r="O57" s="268"/>
      <c r="P57" s="268"/>
      <c r="Q57" s="268"/>
      <c r="R57" s="318"/>
      <c r="S57" s="318"/>
      <c r="T57" s="318"/>
      <c r="U57" s="318"/>
      <c r="V57" s="318"/>
      <c r="W57" s="318"/>
      <c r="X57" s="318"/>
      <c r="Y57" s="318"/>
      <c r="Z57" s="318"/>
      <c r="AA57" s="318"/>
      <c r="AB57" s="318"/>
      <c r="AC57" s="318"/>
      <c r="AD57" s="318"/>
      <c r="AE57" s="318"/>
      <c r="AF57" s="318"/>
      <c r="AG57" s="318"/>
      <c r="AH57" s="318"/>
      <c r="AI57" s="318">
        <v>55000</v>
      </c>
      <c r="AJ57" s="318">
        <v>205000</v>
      </c>
      <c r="AK57" s="318"/>
      <c r="AL57" s="318"/>
      <c r="AM57" s="318"/>
      <c r="AN57" s="318"/>
      <c r="AO57" s="318"/>
      <c r="AP57" s="223">
        <f t="shared" si="1"/>
        <v>260000</v>
      </c>
      <c r="AQ57" s="175"/>
    </row>
    <row r="58" spans="1:43" x14ac:dyDescent="0.25">
      <c r="A58" s="5">
        <v>40878</v>
      </c>
      <c r="B58" s="268"/>
      <c r="C58" s="268"/>
      <c r="D58" s="268"/>
      <c r="E58" s="268"/>
      <c r="F58" s="268"/>
      <c r="G58" s="268"/>
      <c r="H58" s="268"/>
      <c r="I58" s="268"/>
      <c r="J58" s="268"/>
      <c r="K58" s="268">
        <v>60000</v>
      </c>
      <c r="L58" s="272"/>
      <c r="M58" s="272">
        <v>80000</v>
      </c>
      <c r="N58" s="268"/>
      <c r="O58" s="268"/>
      <c r="P58" s="268"/>
      <c r="Q58" s="268"/>
      <c r="R58" s="318"/>
      <c r="S58" s="318"/>
      <c r="T58" s="318"/>
      <c r="U58" s="318"/>
      <c r="V58" s="318"/>
      <c r="W58" s="318"/>
      <c r="X58" s="318"/>
      <c r="Y58" s="318"/>
      <c r="Z58" s="318"/>
      <c r="AA58" s="318"/>
      <c r="AB58" s="318"/>
      <c r="AC58" s="318"/>
      <c r="AD58" s="318"/>
      <c r="AE58" s="318"/>
      <c r="AF58" s="318"/>
      <c r="AG58" s="318"/>
      <c r="AH58" s="318"/>
      <c r="AI58" s="318">
        <v>70000</v>
      </c>
      <c r="AJ58" s="318">
        <v>180000</v>
      </c>
      <c r="AK58" s="318"/>
      <c r="AL58" s="318"/>
      <c r="AM58" s="318"/>
      <c r="AN58" s="318"/>
      <c r="AO58" s="318"/>
      <c r="AP58" s="223">
        <f t="shared" si="1"/>
        <v>390000</v>
      </c>
      <c r="AQ58" s="175"/>
    </row>
    <row r="59" spans="1:43" x14ac:dyDescent="0.25">
      <c r="A59" s="5">
        <v>40909</v>
      </c>
      <c r="B59" s="268"/>
      <c r="C59" s="268"/>
      <c r="D59" s="268"/>
      <c r="E59" s="268"/>
      <c r="F59" s="268"/>
      <c r="G59" s="268"/>
      <c r="H59" s="268"/>
      <c r="I59" s="268"/>
      <c r="J59" s="268"/>
      <c r="K59" s="268"/>
      <c r="L59" s="272"/>
      <c r="M59" s="272"/>
      <c r="N59" s="268"/>
      <c r="O59" s="268"/>
      <c r="P59" s="268"/>
      <c r="Q59" s="268"/>
      <c r="R59" s="318"/>
      <c r="S59" s="318"/>
      <c r="T59" s="318"/>
      <c r="U59" s="318"/>
      <c r="V59" s="318"/>
      <c r="W59" s="318"/>
      <c r="X59" s="318"/>
      <c r="Y59" s="318"/>
      <c r="Z59" s="318"/>
      <c r="AA59" s="318"/>
      <c r="AB59" s="318"/>
      <c r="AC59" s="318"/>
      <c r="AD59" s="318"/>
      <c r="AE59" s="318"/>
      <c r="AF59" s="318"/>
      <c r="AG59" s="318">
        <v>5000</v>
      </c>
      <c r="AH59" s="318"/>
      <c r="AI59" s="318"/>
      <c r="AJ59" s="318">
        <v>365000</v>
      </c>
      <c r="AK59" s="318">
        <v>5000</v>
      </c>
      <c r="AL59" s="318"/>
      <c r="AM59" s="318">
        <v>15000</v>
      </c>
      <c r="AN59" s="318"/>
      <c r="AO59" s="318">
        <v>15000</v>
      </c>
      <c r="AP59" s="223">
        <f t="shared" si="1"/>
        <v>405000</v>
      </c>
      <c r="AQ59" s="175"/>
    </row>
    <row r="60" spans="1:43" x14ac:dyDescent="0.25">
      <c r="A60" s="5">
        <v>40940</v>
      </c>
      <c r="B60" s="268"/>
      <c r="C60" s="268"/>
      <c r="D60" s="268"/>
      <c r="E60" s="268"/>
      <c r="F60" s="268"/>
      <c r="G60" s="268"/>
      <c r="H60" s="268"/>
      <c r="I60" s="268"/>
      <c r="J60" s="268"/>
      <c r="K60" s="268"/>
      <c r="L60" s="272"/>
      <c r="M60" s="272"/>
      <c r="N60" s="268"/>
      <c r="O60" s="268"/>
      <c r="P60" s="268"/>
      <c r="Q60" s="268"/>
      <c r="R60" s="318"/>
      <c r="S60" s="318"/>
      <c r="T60" s="318"/>
      <c r="U60" s="318"/>
      <c r="V60" s="318"/>
      <c r="W60" s="318"/>
      <c r="X60" s="318"/>
      <c r="Y60" s="318"/>
      <c r="Z60" s="318"/>
      <c r="AA60" s="318"/>
      <c r="AB60" s="318"/>
      <c r="AC60" s="318"/>
      <c r="AD60" s="318">
        <v>5000</v>
      </c>
      <c r="AE60" s="318"/>
      <c r="AF60" s="318">
        <v>5000</v>
      </c>
      <c r="AG60" s="318"/>
      <c r="AH60" s="318">
        <v>15000</v>
      </c>
      <c r="AI60" s="318">
        <v>195000</v>
      </c>
      <c r="AJ60" s="318">
        <v>120000</v>
      </c>
      <c r="AK60" s="318">
        <v>5000</v>
      </c>
      <c r="AL60" s="318">
        <v>40000</v>
      </c>
      <c r="AM60" s="318">
        <v>5000</v>
      </c>
      <c r="AN60" s="318">
        <v>45000</v>
      </c>
      <c r="AO60" s="318">
        <v>10000</v>
      </c>
      <c r="AP60" s="223">
        <f t="shared" si="1"/>
        <v>445000</v>
      </c>
      <c r="AQ60" s="175"/>
    </row>
    <row r="61" spans="1:43" x14ac:dyDescent="0.25">
      <c r="A61" s="5">
        <v>40969</v>
      </c>
      <c r="B61" s="268"/>
      <c r="C61" s="268"/>
      <c r="D61" s="268"/>
      <c r="E61" s="268"/>
      <c r="F61" s="268"/>
      <c r="G61" s="268"/>
      <c r="H61" s="268"/>
      <c r="I61" s="268"/>
      <c r="J61" s="268"/>
      <c r="K61" s="268"/>
      <c r="L61" s="272"/>
      <c r="M61" s="272"/>
      <c r="N61" s="268"/>
      <c r="O61" s="268"/>
      <c r="P61" s="268"/>
      <c r="Q61" s="268"/>
      <c r="R61" s="318"/>
      <c r="S61" s="318">
        <v>5000</v>
      </c>
      <c r="T61" s="318"/>
      <c r="U61" s="318"/>
      <c r="V61" s="318"/>
      <c r="W61" s="318"/>
      <c r="X61" s="318"/>
      <c r="Y61" s="318"/>
      <c r="Z61" s="318"/>
      <c r="AA61" s="318"/>
      <c r="AB61" s="318"/>
      <c r="AC61" s="318"/>
      <c r="AD61" s="318"/>
      <c r="AE61" s="318"/>
      <c r="AF61" s="318"/>
      <c r="AG61" s="318"/>
      <c r="AH61" s="318"/>
      <c r="AI61" s="318">
        <v>5000</v>
      </c>
      <c r="AJ61" s="318">
        <v>120000</v>
      </c>
      <c r="AK61" s="318">
        <v>10000</v>
      </c>
      <c r="AL61" s="318"/>
      <c r="AM61" s="318">
        <v>30000</v>
      </c>
      <c r="AN61" s="318"/>
      <c r="AO61" s="318">
        <v>30000</v>
      </c>
      <c r="AP61" s="223">
        <f t="shared" si="1"/>
        <v>200000</v>
      </c>
      <c r="AQ61" s="175"/>
    </row>
    <row r="62" spans="1:43" x14ac:dyDescent="0.25">
      <c r="A62" s="5">
        <v>41000</v>
      </c>
      <c r="B62" s="268"/>
      <c r="C62" s="268"/>
      <c r="D62" s="268"/>
      <c r="E62" s="268"/>
      <c r="F62" s="268"/>
      <c r="G62" s="268"/>
      <c r="H62" s="268"/>
      <c r="I62" s="268"/>
      <c r="J62" s="268"/>
      <c r="K62" s="268"/>
      <c r="L62" s="272"/>
      <c r="M62" s="272"/>
      <c r="N62" s="268"/>
      <c r="O62" s="268">
        <v>5000</v>
      </c>
      <c r="P62" s="268"/>
      <c r="Q62" s="268">
        <v>5000</v>
      </c>
      <c r="R62" s="318"/>
      <c r="S62" s="318"/>
      <c r="T62" s="318"/>
      <c r="U62" s="318"/>
      <c r="V62" s="318"/>
      <c r="W62" s="318"/>
      <c r="X62" s="318"/>
      <c r="Y62" s="318"/>
      <c r="Z62" s="318"/>
      <c r="AA62" s="318"/>
      <c r="AB62" s="318"/>
      <c r="AC62" s="318"/>
      <c r="AD62" s="318"/>
      <c r="AE62" s="318">
        <v>5000</v>
      </c>
      <c r="AF62" s="318"/>
      <c r="AG62" s="318"/>
      <c r="AH62" s="318"/>
      <c r="AI62" s="318">
        <v>75000</v>
      </c>
      <c r="AJ62" s="318">
        <v>120000</v>
      </c>
      <c r="AK62" s="318">
        <v>20000</v>
      </c>
      <c r="AL62" s="318"/>
      <c r="AM62" s="318">
        <v>60000</v>
      </c>
      <c r="AN62" s="318"/>
      <c r="AO62" s="318">
        <v>60000</v>
      </c>
      <c r="AP62" s="223">
        <f t="shared" si="1"/>
        <v>350000</v>
      </c>
      <c r="AQ62" s="175"/>
    </row>
    <row r="63" spans="1:43" x14ac:dyDescent="0.25">
      <c r="A63" s="5">
        <v>41030</v>
      </c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72"/>
      <c r="M63" s="272"/>
      <c r="N63" s="268"/>
      <c r="O63" s="268"/>
      <c r="P63" s="268"/>
      <c r="Q63" s="268"/>
      <c r="R63" s="318"/>
      <c r="S63" s="318"/>
      <c r="T63" s="318">
        <v>5000</v>
      </c>
      <c r="U63" s="318"/>
      <c r="V63" s="318">
        <v>5000</v>
      </c>
      <c r="W63" s="318"/>
      <c r="X63" s="318">
        <v>5000</v>
      </c>
      <c r="Y63" s="318"/>
      <c r="Z63" s="318">
        <v>5000</v>
      </c>
      <c r="AA63" s="318"/>
      <c r="AB63" s="318">
        <v>5000</v>
      </c>
      <c r="AC63" s="318"/>
      <c r="AD63" s="318"/>
      <c r="AE63" s="318"/>
      <c r="AF63" s="318"/>
      <c r="AG63" s="318"/>
      <c r="AH63" s="318">
        <v>35000</v>
      </c>
      <c r="AI63" s="318">
        <v>145000</v>
      </c>
      <c r="AJ63" s="318">
        <v>115000</v>
      </c>
      <c r="AK63" s="318">
        <v>5000</v>
      </c>
      <c r="AL63" s="318">
        <v>100000</v>
      </c>
      <c r="AM63" s="318">
        <v>10000</v>
      </c>
      <c r="AN63" s="318">
        <v>105000</v>
      </c>
      <c r="AO63" s="318">
        <v>15000</v>
      </c>
      <c r="AP63" s="223">
        <f t="shared" si="1"/>
        <v>555000</v>
      </c>
      <c r="AQ63" s="175"/>
    </row>
    <row r="64" spans="1:43" x14ac:dyDescent="0.25">
      <c r="A64" s="5">
        <v>41061</v>
      </c>
      <c r="B64" s="268"/>
      <c r="C64" s="268"/>
      <c r="D64" s="268"/>
      <c r="E64" s="268"/>
      <c r="F64" s="268"/>
      <c r="G64" s="268"/>
      <c r="H64" s="268"/>
      <c r="I64" s="268"/>
      <c r="J64" s="268"/>
      <c r="K64" s="268"/>
      <c r="L64" s="272"/>
      <c r="M64" s="272"/>
      <c r="N64" s="268">
        <v>60000</v>
      </c>
      <c r="O64" s="268">
        <v>75000</v>
      </c>
      <c r="P64" s="268">
        <v>5000</v>
      </c>
      <c r="Q64" s="268"/>
      <c r="R64" s="318">
        <v>5000</v>
      </c>
      <c r="S64" s="318"/>
      <c r="T64" s="318">
        <v>5000</v>
      </c>
      <c r="U64" s="318"/>
      <c r="V64" s="318">
        <v>5000</v>
      </c>
      <c r="W64" s="318"/>
      <c r="X64" s="318">
        <v>5000</v>
      </c>
      <c r="Y64" s="318"/>
      <c r="Z64" s="318">
        <v>5000</v>
      </c>
      <c r="AA64" s="318"/>
      <c r="AB64" s="318">
        <v>5000</v>
      </c>
      <c r="AC64" s="318"/>
      <c r="AD64" s="318">
        <v>5000</v>
      </c>
      <c r="AE64" s="318"/>
      <c r="AF64" s="318">
        <v>5000</v>
      </c>
      <c r="AG64" s="318"/>
      <c r="AH64" s="318">
        <v>70000</v>
      </c>
      <c r="AI64" s="318">
        <v>120000</v>
      </c>
      <c r="AJ64" s="318">
        <v>160000</v>
      </c>
      <c r="AK64" s="318"/>
      <c r="AL64" s="318">
        <v>195000</v>
      </c>
      <c r="AM64" s="318"/>
      <c r="AN64" s="318">
        <v>205000</v>
      </c>
      <c r="AO64" s="318"/>
      <c r="AP64" s="223">
        <f t="shared" si="1"/>
        <v>930000</v>
      </c>
      <c r="AQ64" s="175"/>
    </row>
    <row r="65" spans="1:43" x14ac:dyDescent="0.25">
      <c r="A65" s="5">
        <v>41091</v>
      </c>
      <c r="B65" s="268"/>
      <c r="C65" s="268"/>
      <c r="D65" s="268"/>
      <c r="E65" s="268"/>
      <c r="F65" s="268"/>
      <c r="G65" s="268"/>
      <c r="H65" s="268"/>
      <c r="I65" s="268"/>
      <c r="J65" s="268"/>
      <c r="K65" s="268"/>
      <c r="L65" s="272"/>
      <c r="M65" s="272"/>
      <c r="N65" s="268"/>
      <c r="O65" s="268"/>
      <c r="P65" s="268"/>
      <c r="Q65" s="268"/>
      <c r="R65" s="318">
        <v>5000</v>
      </c>
      <c r="S65" s="318"/>
      <c r="T65" s="318"/>
      <c r="U65" s="318"/>
      <c r="V65" s="318"/>
      <c r="W65" s="318"/>
      <c r="X65" s="318"/>
      <c r="Y65" s="318"/>
      <c r="Z65" s="318"/>
      <c r="AA65" s="318"/>
      <c r="AB65" s="318"/>
      <c r="AC65" s="318"/>
      <c r="AD65" s="318"/>
      <c r="AE65" s="318"/>
      <c r="AF65" s="318"/>
      <c r="AG65" s="318"/>
      <c r="AH65" s="318">
        <v>10000</v>
      </c>
      <c r="AI65" s="318">
        <v>75000</v>
      </c>
      <c r="AJ65" s="318">
        <v>110000</v>
      </c>
      <c r="AK65" s="318"/>
      <c r="AL65" s="318">
        <v>20000</v>
      </c>
      <c r="AM65" s="318"/>
      <c r="AN65" s="318">
        <v>20000</v>
      </c>
      <c r="AO65" s="318"/>
      <c r="AP65" s="223">
        <f t="shared" si="1"/>
        <v>240000</v>
      </c>
      <c r="AQ65" s="175"/>
    </row>
    <row r="66" spans="1:43" x14ac:dyDescent="0.25">
      <c r="A66" s="5">
        <v>41122</v>
      </c>
      <c r="B66" s="268"/>
      <c r="C66" s="268"/>
      <c r="D66" s="268"/>
      <c r="E66" s="268"/>
      <c r="F66" s="268"/>
      <c r="G66" s="268"/>
      <c r="H66" s="268"/>
      <c r="I66" s="268"/>
      <c r="J66" s="268"/>
      <c r="K66" s="268"/>
      <c r="L66" s="272"/>
      <c r="M66" s="272"/>
      <c r="N66" s="268"/>
      <c r="O66" s="268"/>
      <c r="P66" s="268">
        <v>5000</v>
      </c>
      <c r="Q66" s="268"/>
      <c r="R66" s="318"/>
      <c r="S66" s="318"/>
      <c r="T66" s="318"/>
      <c r="U66" s="318">
        <v>5000</v>
      </c>
      <c r="V66" s="318"/>
      <c r="W66" s="318">
        <v>5000</v>
      </c>
      <c r="X66" s="318"/>
      <c r="Y66" s="318">
        <v>5000</v>
      </c>
      <c r="Z66" s="318"/>
      <c r="AA66" s="318">
        <v>5000</v>
      </c>
      <c r="AB66" s="318"/>
      <c r="AC66" s="318">
        <v>5000</v>
      </c>
      <c r="AD66" s="318">
        <v>5000</v>
      </c>
      <c r="AE66" s="318"/>
      <c r="AF66" s="318">
        <v>5000</v>
      </c>
      <c r="AG66" s="318"/>
      <c r="AH66" s="318">
        <v>30000</v>
      </c>
      <c r="AI66" s="318">
        <v>75000</v>
      </c>
      <c r="AJ66" s="318">
        <v>135000</v>
      </c>
      <c r="AK66" s="318">
        <v>45000</v>
      </c>
      <c r="AL66" s="318">
        <v>70000</v>
      </c>
      <c r="AM66" s="318">
        <v>120000</v>
      </c>
      <c r="AN66" s="318">
        <v>75000</v>
      </c>
      <c r="AO66" s="318">
        <v>125000</v>
      </c>
      <c r="AP66" s="223">
        <f t="shared" si="1"/>
        <v>715000</v>
      </c>
      <c r="AQ66" s="175"/>
    </row>
    <row r="67" spans="1:43" x14ac:dyDescent="0.25">
      <c r="A67" s="5">
        <v>41153</v>
      </c>
      <c r="B67" s="268"/>
      <c r="C67" s="268"/>
      <c r="D67" s="268"/>
      <c r="E67" s="268"/>
      <c r="F67" s="268"/>
      <c r="G67" s="268"/>
      <c r="H67" s="268"/>
      <c r="I67" s="268"/>
      <c r="J67" s="268"/>
      <c r="K67" s="268"/>
      <c r="L67" s="272"/>
      <c r="M67" s="272"/>
      <c r="N67" s="268"/>
      <c r="O67" s="268"/>
      <c r="P67" s="268"/>
      <c r="Q67" s="268">
        <v>5000</v>
      </c>
      <c r="R67" s="318"/>
      <c r="S67" s="318">
        <v>5000</v>
      </c>
      <c r="T67" s="318"/>
      <c r="U67" s="318"/>
      <c r="V67" s="318"/>
      <c r="W67" s="318"/>
      <c r="X67" s="318">
        <v>5000</v>
      </c>
      <c r="Y67" s="318"/>
      <c r="Z67" s="318">
        <v>5000</v>
      </c>
      <c r="AA67" s="318"/>
      <c r="AB67" s="318">
        <v>5000</v>
      </c>
      <c r="AC67" s="318"/>
      <c r="AD67" s="318"/>
      <c r="AE67" s="318">
        <v>5000</v>
      </c>
      <c r="AF67" s="318"/>
      <c r="AG67" s="318">
        <v>5000</v>
      </c>
      <c r="AH67" s="318">
        <v>20000</v>
      </c>
      <c r="AI67" s="318">
        <v>75000</v>
      </c>
      <c r="AJ67" s="318">
        <v>115000</v>
      </c>
      <c r="AK67" s="318">
        <v>30000</v>
      </c>
      <c r="AL67" s="318">
        <v>60000</v>
      </c>
      <c r="AM67" s="318">
        <v>80000</v>
      </c>
      <c r="AN67" s="318">
        <v>60000</v>
      </c>
      <c r="AO67" s="318">
        <v>85000</v>
      </c>
      <c r="AP67" s="223">
        <f t="shared" si="1"/>
        <v>560000</v>
      </c>
      <c r="AQ67" s="175"/>
    </row>
    <row r="68" spans="1:43" x14ac:dyDescent="0.25">
      <c r="A68" s="5">
        <v>41183</v>
      </c>
      <c r="B68" s="268"/>
      <c r="C68" s="268"/>
      <c r="D68" s="268"/>
      <c r="E68" s="268"/>
      <c r="F68" s="268"/>
      <c r="G68" s="268"/>
      <c r="H68" s="268"/>
      <c r="I68" s="268"/>
      <c r="J68" s="268"/>
      <c r="K68" s="268"/>
      <c r="L68" s="272"/>
      <c r="M68" s="272"/>
      <c r="N68" s="268"/>
      <c r="O68" s="268"/>
      <c r="P68" s="268"/>
      <c r="Q68" s="268"/>
      <c r="R68" s="318"/>
      <c r="S68" s="318"/>
      <c r="T68" s="318"/>
      <c r="U68" s="318"/>
      <c r="V68" s="318"/>
      <c r="W68" s="318"/>
      <c r="X68" s="318"/>
      <c r="Y68" s="318"/>
      <c r="Z68" s="318"/>
      <c r="AA68" s="318"/>
      <c r="AB68" s="318"/>
      <c r="AC68" s="318">
        <v>5000</v>
      </c>
      <c r="AD68" s="318"/>
      <c r="AE68" s="318"/>
      <c r="AF68" s="318"/>
      <c r="AG68" s="318"/>
      <c r="AH68" s="318"/>
      <c r="AI68" s="318"/>
      <c r="AJ68" s="318">
        <v>115000</v>
      </c>
      <c r="AK68" s="318">
        <v>15000</v>
      </c>
      <c r="AL68" s="318"/>
      <c r="AM68" s="318">
        <v>35000</v>
      </c>
      <c r="AN68" s="318"/>
      <c r="AO68" s="318">
        <v>35000</v>
      </c>
      <c r="AP68" s="223">
        <f t="shared" si="1"/>
        <v>205000</v>
      </c>
      <c r="AQ68" s="175"/>
    </row>
    <row r="69" spans="1:43" x14ac:dyDescent="0.25">
      <c r="A69" s="5">
        <v>41214</v>
      </c>
      <c r="B69" s="268"/>
      <c r="C69" s="268"/>
      <c r="D69" s="268"/>
      <c r="E69" s="268"/>
      <c r="F69" s="268"/>
      <c r="G69" s="268"/>
      <c r="H69" s="268"/>
      <c r="I69" s="268"/>
      <c r="J69" s="268"/>
      <c r="K69" s="268"/>
      <c r="L69" s="272"/>
      <c r="M69" s="272"/>
      <c r="N69" s="268"/>
      <c r="O69" s="268"/>
      <c r="P69" s="268"/>
      <c r="Q69" s="268"/>
      <c r="R69" s="318"/>
      <c r="S69" s="318"/>
      <c r="T69" s="318"/>
      <c r="U69" s="318"/>
      <c r="V69" s="318"/>
      <c r="W69" s="318">
        <v>5000</v>
      </c>
      <c r="X69" s="318"/>
      <c r="Y69" s="318">
        <v>5000</v>
      </c>
      <c r="Z69" s="318"/>
      <c r="AA69" s="318">
        <v>5000</v>
      </c>
      <c r="AB69" s="318"/>
      <c r="AC69" s="318"/>
      <c r="AD69" s="318"/>
      <c r="AE69" s="318"/>
      <c r="AF69" s="318"/>
      <c r="AG69" s="318"/>
      <c r="AH69" s="318"/>
      <c r="AI69" s="318">
        <v>150000</v>
      </c>
      <c r="AJ69" s="318">
        <v>115000</v>
      </c>
      <c r="AK69" s="318">
        <v>30000</v>
      </c>
      <c r="AL69" s="318"/>
      <c r="AM69" s="318">
        <v>75000</v>
      </c>
      <c r="AN69" s="318">
        <v>5000</v>
      </c>
      <c r="AO69" s="318">
        <v>80000</v>
      </c>
      <c r="AP69" s="223">
        <f t="shared" si="1"/>
        <v>470000</v>
      </c>
      <c r="AQ69" s="175"/>
    </row>
    <row r="70" spans="1:43" x14ac:dyDescent="0.25">
      <c r="A70" s="5">
        <v>41244</v>
      </c>
      <c r="B70" s="268"/>
      <c r="C70" s="268"/>
      <c r="D70" s="268"/>
      <c r="E70" s="268"/>
      <c r="F70" s="268"/>
      <c r="G70" s="268"/>
      <c r="H70" s="268"/>
      <c r="I70" s="268"/>
      <c r="J70" s="268"/>
      <c r="K70" s="268"/>
      <c r="L70" s="272"/>
      <c r="M70" s="272"/>
      <c r="N70" s="268"/>
      <c r="O70" s="268"/>
      <c r="P70" s="268">
        <v>50000</v>
      </c>
      <c r="Q70" s="268">
        <v>70000</v>
      </c>
      <c r="R70" s="318"/>
      <c r="S70" s="318">
        <v>5000</v>
      </c>
      <c r="T70" s="318"/>
      <c r="U70" s="318">
        <v>5000</v>
      </c>
      <c r="V70" s="318"/>
      <c r="W70" s="318"/>
      <c r="X70" s="318"/>
      <c r="Y70" s="318"/>
      <c r="Z70" s="318"/>
      <c r="AA70" s="318"/>
      <c r="AB70" s="318"/>
      <c r="AC70" s="318"/>
      <c r="AD70" s="318"/>
      <c r="AE70" s="318"/>
      <c r="AF70" s="318"/>
      <c r="AG70" s="318"/>
      <c r="AH70" s="318"/>
      <c r="AI70" s="318">
        <v>35000</v>
      </c>
      <c r="AJ70" s="318">
        <v>160000</v>
      </c>
      <c r="AK70" s="318">
        <v>25000</v>
      </c>
      <c r="AL70" s="318"/>
      <c r="AM70" s="318">
        <v>70000</v>
      </c>
      <c r="AN70" s="318"/>
      <c r="AO70" s="318">
        <v>75000</v>
      </c>
      <c r="AP70" s="223">
        <f t="shared" si="1"/>
        <v>495000</v>
      </c>
      <c r="AQ70" s="175"/>
    </row>
    <row r="71" spans="1:43" x14ac:dyDescent="0.25">
      <c r="A71" s="5">
        <v>41275</v>
      </c>
      <c r="B71" s="268"/>
      <c r="C71" s="268"/>
      <c r="D71" s="268"/>
      <c r="E71" s="268"/>
      <c r="F71" s="268"/>
      <c r="G71" s="268"/>
      <c r="H71" s="268"/>
      <c r="I71" s="268"/>
      <c r="J71" s="268"/>
      <c r="K71" s="268"/>
      <c r="L71" s="272"/>
      <c r="M71" s="272"/>
      <c r="N71" s="268"/>
      <c r="O71" s="268"/>
      <c r="P71" s="268"/>
      <c r="Q71" s="268"/>
      <c r="R71" s="318"/>
      <c r="S71" s="318"/>
      <c r="T71" s="318"/>
      <c r="U71" s="318"/>
      <c r="V71" s="318">
        <v>5000</v>
      </c>
      <c r="W71" s="318"/>
      <c r="X71" s="318"/>
      <c r="Y71" s="318"/>
      <c r="Z71" s="318"/>
      <c r="AA71" s="318"/>
      <c r="AB71" s="318"/>
      <c r="AC71" s="318"/>
      <c r="AD71" s="318"/>
      <c r="AE71" s="318"/>
      <c r="AF71" s="318"/>
      <c r="AG71" s="318">
        <v>5000</v>
      </c>
      <c r="AH71" s="318">
        <v>5000</v>
      </c>
      <c r="AI71" s="318">
        <v>145000</v>
      </c>
      <c r="AJ71" s="318">
        <v>105000</v>
      </c>
      <c r="AK71" s="318">
        <v>20000</v>
      </c>
      <c r="AL71" s="318">
        <v>20000</v>
      </c>
      <c r="AM71" s="318">
        <v>50000</v>
      </c>
      <c r="AN71" s="318">
        <v>25000</v>
      </c>
      <c r="AO71" s="318">
        <v>50000</v>
      </c>
      <c r="AP71" s="223">
        <f t="shared" si="1"/>
        <v>430000</v>
      </c>
      <c r="AQ71" s="175"/>
    </row>
    <row r="72" spans="1:43" x14ac:dyDescent="0.25">
      <c r="A72" s="5">
        <v>41306</v>
      </c>
      <c r="B72" s="268"/>
      <c r="C72" s="268"/>
      <c r="D72" s="268"/>
      <c r="E72" s="268"/>
      <c r="F72" s="268"/>
      <c r="G72" s="268"/>
      <c r="H72" s="268"/>
      <c r="I72" s="268"/>
      <c r="J72" s="268"/>
      <c r="K72" s="268"/>
      <c r="L72" s="272"/>
      <c r="M72" s="272"/>
      <c r="N72" s="268"/>
      <c r="O72" s="268"/>
      <c r="P72" s="268"/>
      <c r="Q72" s="268"/>
      <c r="R72" s="318"/>
      <c r="S72" s="318"/>
      <c r="T72" s="318">
        <v>5000</v>
      </c>
      <c r="U72" s="318"/>
      <c r="V72" s="318"/>
      <c r="W72" s="318"/>
      <c r="X72" s="318"/>
      <c r="Y72" s="318"/>
      <c r="Z72" s="318"/>
      <c r="AA72" s="318">
        <v>5000</v>
      </c>
      <c r="AB72" s="318"/>
      <c r="AC72" s="318">
        <v>5000</v>
      </c>
      <c r="AD72" s="318"/>
      <c r="AE72" s="318">
        <v>5000</v>
      </c>
      <c r="AF72" s="318"/>
      <c r="AG72" s="318"/>
      <c r="AH72" s="318">
        <v>5000</v>
      </c>
      <c r="AI72" s="318">
        <v>75000</v>
      </c>
      <c r="AJ72" s="318">
        <v>110000</v>
      </c>
      <c r="AK72" s="318">
        <v>25000</v>
      </c>
      <c r="AL72" s="318">
        <v>15000</v>
      </c>
      <c r="AM72" s="318">
        <v>65000</v>
      </c>
      <c r="AN72" s="318">
        <v>15000</v>
      </c>
      <c r="AO72" s="318">
        <v>70000</v>
      </c>
      <c r="AP72" s="223">
        <f t="shared" si="1"/>
        <v>400000</v>
      </c>
      <c r="AQ72" s="175"/>
    </row>
    <row r="73" spans="1:43" x14ac:dyDescent="0.25">
      <c r="A73" s="5">
        <v>41334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318">
        <v>5000</v>
      </c>
      <c r="S73" s="318"/>
      <c r="T73" s="318">
        <v>5000</v>
      </c>
      <c r="U73" s="318"/>
      <c r="V73" s="318"/>
      <c r="W73" s="318"/>
      <c r="X73" s="318"/>
      <c r="Y73" s="318"/>
      <c r="Z73" s="318"/>
      <c r="AA73" s="318"/>
      <c r="AB73" s="318"/>
      <c r="AC73" s="318"/>
      <c r="AD73" s="318"/>
      <c r="AE73" s="318">
        <v>5000</v>
      </c>
      <c r="AF73" s="318">
        <v>5000</v>
      </c>
      <c r="AG73" s="318">
        <v>5000</v>
      </c>
      <c r="AH73" s="318">
        <v>25000</v>
      </c>
      <c r="AI73" s="318">
        <v>70000</v>
      </c>
      <c r="AJ73" s="318">
        <v>115000</v>
      </c>
      <c r="AK73" s="318">
        <v>20000</v>
      </c>
      <c r="AL73" s="318">
        <v>60000</v>
      </c>
      <c r="AM73" s="318">
        <v>50000</v>
      </c>
      <c r="AN73" s="318">
        <v>65000</v>
      </c>
      <c r="AO73" s="318">
        <v>60000</v>
      </c>
      <c r="AP73" s="223">
        <f t="shared" si="1"/>
        <v>490000</v>
      </c>
      <c r="AQ73" s="175"/>
    </row>
    <row r="74" spans="1:43" x14ac:dyDescent="0.25">
      <c r="A74" s="5">
        <v>41365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318">
        <v>5000</v>
      </c>
      <c r="S74" s="318"/>
      <c r="T74" s="318"/>
      <c r="U74" s="318"/>
      <c r="V74" s="318">
        <v>5000</v>
      </c>
      <c r="W74" s="318"/>
      <c r="X74" s="318">
        <v>5000</v>
      </c>
      <c r="Y74" s="318"/>
      <c r="Z74" s="318">
        <v>5000</v>
      </c>
      <c r="AA74" s="318"/>
      <c r="AB74" s="318">
        <v>5000</v>
      </c>
      <c r="AC74" s="318"/>
      <c r="AD74" s="318">
        <v>5000</v>
      </c>
      <c r="AE74" s="318"/>
      <c r="AF74" s="318">
        <v>5000</v>
      </c>
      <c r="AG74" s="318"/>
      <c r="AH74" s="318">
        <v>65000</v>
      </c>
      <c r="AI74" s="318">
        <v>70000</v>
      </c>
      <c r="AJ74" s="318">
        <v>100000</v>
      </c>
      <c r="AK74" s="318"/>
      <c r="AL74" s="318">
        <v>175000</v>
      </c>
      <c r="AM74" s="318"/>
      <c r="AN74" s="318">
        <v>190000</v>
      </c>
      <c r="AO74" s="318"/>
      <c r="AP74" s="223">
        <f t="shared" si="1"/>
        <v>635000</v>
      </c>
      <c r="AQ74" s="175"/>
    </row>
    <row r="75" spans="1:43" x14ac:dyDescent="0.25">
      <c r="A75" s="5">
        <v>41395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318">
        <v>0</v>
      </c>
      <c r="S75" s="318">
        <v>0</v>
      </c>
      <c r="T75" s="318">
        <v>0</v>
      </c>
      <c r="U75" s="318">
        <v>5000</v>
      </c>
      <c r="V75" s="318">
        <v>0</v>
      </c>
      <c r="W75" s="318">
        <v>5000</v>
      </c>
      <c r="X75" s="318">
        <v>0</v>
      </c>
      <c r="Y75" s="318">
        <v>5000</v>
      </c>
      <c r="Z75" s="318">
        <v>0</v>
      </c>
      <c r="AA75" s="318">
        <v>0</v>
      </c>
      <c r="AB75" s="318">
        <v>5000</v>
      </c>
      <c r="AC75" s="318">
        <v>0</v>
      </c>
      <c r="AD75" s="318">
        <v>5000</v>
      </c>
      <c r="AE75" s="318">
        <v>0</v>
      </c>
      <c r="AF75" s="318">
        <v>0</v>
      </c>
      <c r="AG75" s="318">
        <v>0</v>
      </c>
      <c r="AH75" s="318">
        <v>15000</v>
      </c>
      <c r="AI75" s="318">
        <v>75000</v>
      </c>
      <c r="AJ75" s="318">
        <v>115000</v>
      </c>
      <c r="AK75" s="318">
        <v>25000</v>
      </c>
      <c r="AL75" s="318">
        <v>45000</v>
      </c>
      <c r="AM75" s="318">
        <v>70000</v>
      </c>
      <c r="AN75" s="318">
        <v>50000</v>
      </c>
      <c r="AO75" s="318">
        <v>75000</v>
      </c>
      <c r="AP75" s="223">
        <f t="shared" si="1"/>
        <v>495000</v>
      </c>
      <c r="AQ75" s="175"/>
    </row>
    <row r="76" spans="1:43" x14ac:dyDescent="0.25">
      <c r="A76" s="5">
        <v>41426</v>
      </c>
      <c r="B76" s="268"/>
      <c r="C76" s="268"/>
      <c r="D76" s="268"/>
      <c r="E76" s="268"/>
      <c r="F76" s="268"/>
      <c r="G76" s="268"/>
      <c r="H76" s="268"/>
      <c r="I76" s="268"/>
      <c r="J76" s="268"/>
      <c r="K76" s="268"/>
      <c r="L76" s="272"/>
      <c r="M76" s="272"/>
      <c r="N76" s="268"/>
      <c r="O76" s="268"/>
      <c r="P76" s="268"/>
      <c r="Q76" s="268"/>
      <c r="R76" s="318">
        <v>40000</v>
      </c>
      <c r="S76" s="318">
        <v>65000</v>
      </c>
      <c r="T76" s="318">
        <v>5000</v>
      </c>
      <c r="U76" s="318">
        <v>0</v>
      </c>
      <c r="V76" s="318">
        <v>5000</v>
      </c>
      <c r="W76" s="318">
        <v>0</v>
      </c>
      <c r="X76" s="318">
        <v>5000</v>
      </c>
      <c r="Y76" s="318">
        <v>5000</v>
      </c>
      <c r="Z76" s="318">
        <v>5000</v>
      </c>
      <c r="AA76" s="318">
        <v>5000</v>
      </c>
      <c r="AB76" s="318">
        <v>0</v>
      </c>
      <c r="AC76" s="318">
        <v>5000</v>
      </c>
      <c r="AD76" s="318">
        <v>5000</v>
      </c>
      <c r="AE76" s="318">
        <v>0</v>
      </c>
      <c r="AF76" s="318">
        <v>5000</v>
      </c>
      <c r="AG76" s="318">
        <v>0</v>
      </c>
      <c r="AH76" s="318">
        <v>55000</v>
      </c>
      <c r="AI76" s="318">
        <v>105000</v>
      </c>
      <c r="AJ76" s="318">
        <v>155000</v>
      </c>
      <c r="AK76" s="318">
        <v>35000</v>
      </c>
      <c r="AL76" s="318">
        <v>150000</v>
      </c>
      <c r="AM76" s="318">
        <v>90000</v>
      </c>
      <c r="AN76" s="318">
        <v>160000</v>
      </c>
      <c r="AO76" s="318">
        <v>100000</v>
      </c>
      <c r="AP76" s="223">
        <f t="shared" si="1"/>
        <v>1000000</v>
      </c>
      <c r="AQ76" s="175"/>
    </row>
    <row r="77" spans="1:43" x14ac:dyDescent="0.25">
      <c r="A77" s="5">
        <v>41456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318">
        <v>0</v>
      </c>
      <c r="S77" s="318">
        <v>0</v>
      </c>
      <c r="T77" s="318">
        <v>0</v>
      </c>
      <c r="U77" s="318">
        <v>0</v>
      </c>
      <c r="V77" s="318">
        <v>0</v>
      </c>
      <c r="W77" s="318">
        <v>5000</v>
      </c>
      <c r="X77" s="318">
        <v>0</v>
      </c>
      <c r="Y77" s="318">
        <v>0</v>
      </c>
      <c r="Z77" s="318">
        <v>0</v>
      </c>
      <c r="AA77" s="318">
        <v>0</v>
      </c>
      <c r="AB77" s="318">
        <v>0</v>
      </c>
      <c r="AC77" s="318">
        <v>0</v>
      </c>
      <c r="AD77" s="318">
        <v>0</v>
      </c>
      <c r="AE77" s="318">
        <v>0</v>
      </c>
      <c r="AF77" s="318">
        <v>0</v>
      </c>
      <c r="AG77" s="318">
        <v>0</v>
      </c>
      <c r="AH77" s="318">
        <v>5000</v>
      </c>
      <c r="AI77" s="318">
        <v>70000</v>
      </c>
      <c r="AJ77" s="318">
        <v>105000</v>
      </c>
      <c r="AK77" s="318">
        <v>10000</v>
      </c>
      <c r="AL77" s="318">
        <v>10000</v>
      </c>
      <c r="AM77" s="318">
        <v>35000</v>
      </c>
      <c r="AN77" s="318">
        <v>15000</v>
      </c>
      <c r="AO77" s="318">
        <v>35000</v>
      </c>
      <c r="AP77" s="223">
        <f t="shared" si="1"/>
        <v>290000</v>
      </c>
      <c r="AQ77" s="175"/>
    </row>
    <row r="78" spans="1:43" x14ac:dyDescent="0.25">
      <c r="A78" s="5">
        <v>41487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318">
        <v>0</v>
      </c>
      <c r="S78" s="318">
        <v>0</v>
      </c>
      <c r="T78" s="318">
        <v>0</v>
      </c>
      <c r="U78" s="318">
        <v>5000</v>
      </c>
      <c r="V78" s="318">
        <v>0</v>
      </c>
      <c r="W78" s="318">
        <v>0</v>
      </c>
      <c r="X78" s="318">
        <v>0</v>
      </c>
      <c r="Y78" s="318">
        <v>0</v>
      </c>
      <c r="Z78" s="318">
        <v>5000</v>
      </c>
      <c r="AA78" s="318">
        <v>0</v>
      </c>
      <c r="AB78" s="318">
        <v>5000</v>
      </c>
      <c r="AC78" s="318">
        <v>0</v>
      </c>
      <c r="AD78" s="318">
        <v>0</v>
      </c>
      <c r="AE78" s="318">
        <v>0</v>
      </c>
      <c r="AF78" s="318">
        <v>0</v>
      </c>
      <c r="AG78" s="318">
        <v>0</v>
      </c>
      <c r="AH78" s="318">
        <v>15000</v>
      </c>
      <c r="AI78" s="318">
        <v>70000</v>
      </c>
      <c r="AJ78" s="318">
        <v>110000</v>
      </c>
      <c r="AK78" s="318">
        <v>25000</v>
      </c>
      <c r="AL78" s="318">
        <v>45000</v>
      </c>
      <c r="AM78" s="318">
        <v>65000</v>
      </c>
      <c r="AN78" s="318">
        <v>50000</v>
      </c>
      <c r="AO78" s="318">
        <v>70000</v>
      </c>
      <c r="AP78" s="223">
        <f t="shared" si="1"/>
        <v>465000</v>
      </c>
      <c r="AQ78" s="175"/>
    </row>
    <row r="79" spans="1:43" x14ac:dyDescent="0.25">
      <c r="A79" s="5">
        <v>41518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318">
        <v>0</v>
      </c>
      <c r="S79" s="318">
        <v>0</v>
      </c>
      <c r="T79" s="318">
        <v>0</v>
      </c>
      <c r="U79" s="318">
        <v>0</v>
      </c>
      <c r="V79" s="318">
        <v>5000</v>
      </c>
      <c r="W79" s="318">
        <v>0</v>
      </c>
      <c r="X79" s="318">
        <v>5000</v>
      </c>
      <c r="Y79" s="318">
        <v>0</v>
      </c>
      <c r="Z79" s="318">
        <v>0</v>
      </c>
      <c r="AA79" s="318">
        <v>0</v>
      </c>
      <c r="AB79" s="318">
        <v>0</v>
      </c>
      <c r="AC79" s="318">
        <v>5000</v>
      </c>
      <c r="AD79" s="318">
        <v>0</v>
      </c>
      <c r="AE79" s="318">
        <v>5000</v>
      </c>
      <c r="AF79" s="318">
        <v>0</v>
      </c>
      <c r="AG79" s="318">
        <v>5000</v>
      </c>
      <c r="AH79" s="318">
        <v>20000</v>
      </c>
      <c r="AI79" s="318">
        <v>70000</v>
      </c>
      <c r="AJ79" s="318">
        <v>105000</v>
      </c>
      <c r="AK79" s="318">
        <v>30000</v>
      </c>
      <c r="AL79" s="318">
        <v>50000</v>
      </c>
      <c r="AM79" s="318">
        <v>80000</v>
      </c>
      <c r="AN79" s="318">
        <v>50000</v>
      </c>
      <c r="AO79" s="318">
        <v>85000</v>
      </c>
      <c r="AP79" s="223">
        <f t="shared" si="1"/>
        <v>515000</v>
      </c>
      <c r="AQ79" s="175"/>
    </row>
    <row r="80" spans="1:43" x14ac:dyDescent="0.25">
      <c r="A80" s="5">
        <v>41548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318">
        <v>0</v>
      </c>
      <c r="S80" s="318">
        <v>0</v>
      </c>
      <c r="T80" s="318">
        <v>5000</v>
      </c>
      <c r="U80" s="318">
        <v>0</v>
      </c>
      <c r="V80" s="318">
        <v>0</v>
      </c>
      <c r="W80" s="318">
        <v>0</v>
      </c>
      <c r="X80" s="318">
        <v>0</v>
      </c>
      <c r="Y80" s="318">
        <v>0</v>
      </c>
      <c r="Z80" s="318">
        <v>0</v>
      </c>
      <c r="AA80" s="318">
        <v>0</v>
      </c>
      <c r="AB80" s="318">
        <v>0</v>
      </c>
      <c r="AC80" s="318">
        <v>0</v>
      </c>
      <c r="AD80" s="318">
        <v>0</v>
      </c>
      <c r="AE80" s="318">
        <v>0</v>
      </c>
      <c r="AF80" s="318">
        <v>5000</v>
      </c>
      <c r="AG80" s="318">
        <v>0</v>
      </c>
      <c r="AH80" s="318">
        <v>25000</v>
      </c>
      <c r="AI80" s="318">
        <v>60000</v>
      </c>
      <c r="AJ80" s="318">
        <v>105000</v>
      </c>
      <c r="AK80" s="318">
        <v>5000</v>
      </c>
      <c r="AL80" s="318">
        <v>65000</v>
      </c>
      <c r="AM80" s="318">
        <v>10000</v>
      </c>
      <c r="AN80" s="318">
        <v>70000</v>
      </c>
      <c r="AO80" s="318">
        <v>10000</v>
      </c>
      <c r="AP80" s="223">
        <f t="shared" si="1"/>
        <v>360000</v>
      </c>
      <c r="AQ80" s="175"/>
    </row>
    <row r="81" spans="1:43" x14ac:dyDescent="0.25">
      <c r="A81" s="5">
        <v>41579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318">
        <v>0</v>
      </c>
      <c r="S81" s="318">
        <v>0</v>
      </c>
      <c r="T81" s="318">
        <v>0</v>
      </c>
      <c r="U81" s="318">
        <v>5000</v>
      </c>
      <c r="V81" s="318">
        <v>0</v>
      </c>
      <c r="W81" s="318">
        <v>5000</v>
      </c>
      <c r="X81" s="318">
        <v>0</v>
      </c>
      <c r="Y81" s="318">
        <v>5000</v>
      </c>
      <c r="Z81" s="318">
        <v>0</v>
      </c>
      <c r="AA81" s="318">
        <v>5000</v>
      </c>
      <c r="AB81" s="318">
        <v>5000</v>
      </c>
      <c r="AC81" s="318">
        <v>0</v>
      </c>
      <c r="AD81" s="318">
        <v>5000</v>
      </c>
      <c r="AE81" s="318">
        <v>0</v>
      </c>
      <c r="AF81" s="318">
        <v>0</v>
      </c>
      <c r="AG81" s="318">
        <v>0</v>
      </c>
      <c r="AH81" s="318">
        <v>20000</v>
      </c>
      <c r="AI81" s="318">
        <v>70000</v>
      </c>
      <c r="AJ81" s="318">
        <v>105000</v>
      </c>
      <c r="AK81" s="318">
        <v>35000</v>
      </c>
      <c r="AL81" s="318">
        <v>50000</v>
      </c>
      <c r="AM81" s="318">
        <v>100000</v>
      </c>
      <c r="AN81" s="318">
        <v>50000</v>
      </c>
      <c r="AO81" s="318">
        <v>110000</v>
      </c>
      <c r="AP81" s="223">
        <f t="shared" si="1"/>
        <v>570000</v>
      </c>
      <c r="AQ81" s="175"/>
    </row>
    <row r="82" spans="1:43" x14ac:dyDescent="0.25">
      <c r="A82" s="5">
        <v>41609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318">
        <v>0</v>
      </c>
      <c r="S82" s="318">
        <v>0</v>
      </c>
      <c r="T82" s="318">
        <v>30000</v>
      </c>
      <c r="U82" s="318">
        <v>50000</v>
      </c>
      <c r="V82" s="318">
        <v>0</v>
      </c>
      <c r="W82" s="318">
        <v>0</v>
      </c>
      <c r="X82" s="318">
        <v>5000</v>
      </c>
      <c r="Y82" s="318">
        <v>0</v>
      </c>
      <c r="Z82" s="318">
        <v>5000</v>
      </c>
      <c r="AA82" s="318">
        <v>0</v>
      </c>
      <c r="AB82" s="318">
        <v>0</v>
      </c>
      <c r="AC82" s="318">
        <v>0</v>
      </c>
      <c r="AD82" s="318">
        <v>0</v>
      </c>
      <c r="AE82" s="318">
        <v>5000</v>
      </c>
      <c r="AF82" s="318">
        <v>0</v>
      </c>
      <c r="AG82" s="318">
        <v>5000</v>
      </c>
      <c r="AH82" s="318">
        <v>25000</v>
      </c>
      <c r="AI82" s="318">
        <v>100000</v>
      </c>
      <c r="AJ82" s="318">
        <v>145000</v>
      </c>
      <c r="AK82" s="318">
        <v>35000</v>
      </c>
      <c r="AL82" s="318">
        <v>65000</v>
      </c>
      <c r="AM82" s="318">
        <v>90000</v>
      </c>
      <c r="AN82" s="318">
        <v>65000</v>
      </c>
      <c r="AO82" s="318">
        <v>95000</v>
      </c>
      <c r="AP82" s="223">
        <f t="shared" si="1"/>
        <v>720000</v>
      </c>
      <c r="AQ82" s="175"/>
    </row>
    <row r="83" spans="1:43" x14ac:dyDescent="0.25">
      <c r="A83" s="5">
        <v>41640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318">
        <v>0</v>
      </c>
      <c r="S83" s="318">
        <v>0</v>
      </c>
      <c r="T83" s="318">
        <v>0</v>
      </c>
      <c r="U83" s="318">
        <v>0</v>
      </c>
      <c r="V83" s="318">
        <v>5000</v>
      </c>
      <c r="W83" s="318">
        <v>0</v>
      </c>
      <c r="X83" s="318">
        <v>5000</v>
      </c>
      <c r="Y83" s="318">
        <v>0</v>
      </c>
      <c r="Z83" s="318">
        <v>0</v>
      </c>
      <c r="AA83" s="318">
        <v>0</v>
      </c>
      <c r="AB83" s="318">
        <v>0</v>
      </c>
      <c r="AC83" s="318">
        <v>0</v>
      </c>
      <c r="AD83" s="318">
        <v>0</v>
      </c>
      <c r="AE83" s="318">
        <v>0</v>
      </c>
      <c r="AF83" s="318">
        <v>0</v>
      </c>
      <c r="AG83" s="318">
        <v>0</v>
      </c>
      <c r="AH83" s="318">
        <v>35000</v>
      </c>
      <c r="AI83" s="318">
        <v>65000</v>
      </c>
      <c r="AJ83" s="318">
        <v>105000</v>
      </c>
      <c r="AK83" s="318">
        <v>5000</v>
      </c>
      <c r="AL83" s="318">
        <v>95000</v>
      </c>
      <c r="AM83" s="318">
        <v>15000</v>
      </c>
      <c r="AN83" s="318">
        <v>100000</v>
      </c>
      <c r="AO83" s="318">
        <v>20000</v>
      </c>
      <c r="AP83" s="223">
        <f t="shared" si="1"/>
        <v>450000</v>
      </c>
      <c r="AQ83" s="175"/>
    </row>
    <row r="84" spans="1:43" x14ac:dyDescent="0.25">
      <c r="A84" s="5">
        <v>41671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318">
        <v>0</v>
      </c>
      <c r="S84" s="318">
        <v>0</v>
      </c>
      <c r="T84" s="318">
        <v>0</v>
      </c>
      <c r="U84" s="318">
        <v>0</v>
      </c>
      <c r="V84" s="318">
        <v>0</v>
      </c>
      <c r="W84" s="318">
        <v>0</v>
      </c>
      <c r="X84" s="318">
        <v>0</v>
      </c>
      <c r="Y84" s="318">
        <v>0</v>
      </c>
      <c r="Z84" s="318">
        <v>0</v>
      </c>
      <c r="AA84" s="318">
        <v>0</v>
      </c>
      <c r="AB84" s="318">
        <v>0</v>
      </c>
      <c r="AC84" s="318">
        <v>0</v>
      </c>
      <c r="AD84" s="318">
        <v>5000</v>
      </c>
      <c r="AE84" s="318">
        <v>0</v>
      </c>
      <c r="AF84" s="318">
        <v>5000</v>
      </c>
      <c r="AG84" s="318">
        <v>0</v>
      </c>
      <c r="AH84" s="318">
        <v>30000</v>
      </c>
      <c r="AI84" s="318">
        <v>70000</v>
      </c>
      <c r="AJ84" s="318">
        <v>85000</v>
      </c>
      <c r="AK84" s="318">
        <v>0</v>
      </c>
      <c r="AL84" s="318">
        <v>75000</v>
      </c>
      <c r="AM84" s="318">
        <v>0</v>
      </c>
      <c r="AN84" s="318">
        <v>80000</v>
      </c>
      <c r="AO84" s="318">
        <v>0</v>
      </c>
      <c r="AP84" s="223">
        <f t="shared" si="1"/>
        <v>350000</v>
      </c>
      <c r="AQ84" s="175"/>
    </row>
    <row r="85" spans="1:43" x14ac:dyDescent="0.25">
      <c r="A85" s="5">
        <v>41699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318">
        <v>0</v>
      </c>
      <c r="S85" s="318">
        <v>0</v>
      </c>
      <c r="T85" s="318">
        <v>0</v>
      </c>
      <c r="U85" s="318">
        <v>0</v>
      </c>
      <c r="V85" s="318">
        <v>0</v>
      </c>
      <c r="W85" s="318">
        <v>0</v>
      </c>
      <c r="X85" s="318">
        <v>0</v>
      </c>
      <c r="Y85" s="318">
        <v>0</v>
      </c>
      <c r="Z85" s="318">
        <v>0</v>
      </c>
      <c r="AA85" s="318">
        <v>0</v>
      </c>
      <c r="AB85" s="318">
        <v>0</v>
      </c>
      <c r="AC85" s="318">
        <v>0</v>
      </c>
      <c r="AD85" s="318">
        <v>0</v>
      </c>
      <c r="AE85" s="318">
        <v>0</v>
      </c>
      <c r="AF85" s="318">
        <v>0</v>
      </c>
      <c r="AG85" s="318">
        <v>0</v>
      </c>
      <c r="AH85" s="318">
        <v>0</v>
      </c>
      <c r="AI85" s="318">
        <v>0</v>
      </c>
      <c r="AJ85" s="318">
        <v>35000</v>
      </c>
      <c r="AK85" s="318">
        <v>0</v>
      </c>
      <c r="AL85" s="318">
        <v>0</v>
      </c>
      <c r="AM85" s="318">
        <v>0</v>
      </c>
      <c r="AN85" s="318">
        <v>0</v>
      </c>
      <c r="AO85" s="318">
        <v>0</v>
      </c>
      <c r="AP85" s="223">
        <f t="shared" si="1"/>
        <v>35000</v>
      </c>
      <c r="AQ85" s="175"/>
    </row>
    <row r="86" spans="1:43" x14ac:dyDescent="0.25">
      <c r="A86" s="5">
        <v>41730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318">
        <v>0</v>
      </c>
      <c r="S86" s="318">
        <v>0</v>
      </c>
      <c r="T86" s="318">
        <v>0</v>
      </c>
      <c r="U86" s="318">
        <v>0</v>
      </c>
      <c r="V86" s="318">
        <v>0</v>
      </c>
      <c r="W86" s="318">
        <v>0</v>
      </c>
      <c r="X86" s="318">
        <v>0</v>
      </c>
      <c r="Y86" s="318">
        <v>0</v>
      </c>
      <c r="Z86" s="318">
        <v>0</v>
      </c>
      <c r="AA86" s="318">
        <v>0</v>
      </c>
      <c r="AB86" s="318">
        <v>5000</v>
      </c>
      <c r="AC86" s="318">
        <v>5000</v>
      </c>
      <c r="AD86" s="318">
        <v>0</v>
      </c>
      <c r="AE86" s="318">
        <v>0</v>
      </c>
      <c r="AF86" s="318">
        <v>0</v>
      </c>
      <c r="AG86" s="318">
        <v>0</v>
      </c>
      <c r="AH86" s="318">
        <v>5000</v>
      </c>
      <c r="AI86" s="318">
        <v>130000</v>
      </c>
      <c r="AJ86" s="318">
        <v>185000</v>
      </c>
      <c r="AK86" s="318">
        <v>5000</v>
      </c>
      <c r="AL86" s="318">
        <v>20000</v>
      </c>
      <c r="AM86" s="318">
        <v>20000</v>
      </c>
      <c r="AN86" s="318">
        <v>25000</v>
      </c>
      <c r="AO86" s="318">
        <v>25000</v>
      </c>
      <c r="AP86" s="223">
        <f t="shared" si="1"/>
        <v>425000</v>
      </c>
      <c r="AQ86" s="175"/>
    </row>
    <row r="87" spans="1:43" x14ac:dyDescent="0.25">
      <c r="A87" s="5">
        <v>41760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318">
        <v>0</v>
      </c>
      <c r="S87" s="318">
        <v>0</v>
      </c>
      <c r="T87" s="318">
        <v>0</v>
      </c>
      <c r="U87" s="318">
        <v>0</v>
      </c>
      <c r="V87" s="318">
        <v>0</v>
      </c>
      <c r="W87" s="318">
        <v>5000</v>
      </c>
      <c r="X87" s="318">
        <v>0</v>
      </c>
      <c r="Y87" s="318">
        <v>5000</v>
      </c>
      <c r="Z87" s="318">
        <v>0</v>
      </c>
      <c r="AA87" s="318">
        <v>5000</v>
      </c>
      <c r="AB87" s="318">
        <v>0</v>
      </c>
      <c r="AC87" s="318">
        <v>0</v>
      </c>
      <c r="AD87" s="318">
        <v>0</v>
      </c>
      <c r="AE87" s="318">
        <v>0</v>
      </c>
      <c r="AF87" s="318">
        <v>0</v>
      </c>
      <c r="AG87" s="318">
        <v>0</v>
      </c>
      <c r="AH87" s="318">
        <v>0</v>
      </c>
      <c r="AI87" s="318">
        <v>0</v>
      </c>
      <c r="AJ87" s="318">
        <v>100000</v>
      </c>
      <c r="AK87" s="318">
        <v>35000</v>
      </c>
      <c r="AL87" s="318">
        <v>0</v>
      </c>
      <c r="AM87" s="318">
        <v>95000</v>
      </c>
      <c r="AN87" s="318">
        <v>0</v>
      </c>
      <c r="AO87" s="318">
        <v>100000</v>
      </c>
      <c r="AP87" s="223">
        <f t="shared" si="1"/>
        <v>345000</v>
      </c>
      <c r="AQ87" s="175"/>
    </row>
    <row r="88" spans="1:43" x14ac:dyDescent="0.25">
      <c r="A88" s="5">
        <v>41791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318">
        <v>0</v>
      </c>
      <c r="S88" s="318">
        <v>0</v>
      </c>
      <c r="T88" s="318">
        <v>0</v>
      </c>
      <c r="U88" s="318">
        <v>0</v>
      </c>
      <c r="V88" s="318">
        <v>25000</v>
      </c>
      <c r="W88" s="318">
        <v>45000</v>
      </c>
      <c r="X88" s="318">
        <v>0</v>
      </c>
      <c r="Y88" s="318">
        <v>0</v>
      </c>
      <c r="Z88" s="318">
        <v>0</v>
      </c>
      <c r="AA88" s="318">
        <v>0</v>
      </c>
      <c r="AB88" s="318">
        <v>0</v>
      </c>
      <c r="AC88" s="318">
        <v>0</v>
      </c>
      <c r="AD88" s="318">
        <v>0</v>
      </c>
      <c r="AE88" s="318">
        <v>0</v>
      </c>
      <c r="AF88" s="318">
        <v>0</v>
      </c>
      <c r="AG88" s="318">
        <v>0</v>
      </c>
      <c r="AH88" s="318">
        <v>0</v>
      </c>
      <c r="AI88" s="318">
        <v>50000</v>
      </c>
      <c r="AJ88" s="318">
        <v>100000</v>
      </c>
      <c r="AK88" s="318">
        <v>0</v>
      </c>
      <c r="AL88" s="318">
        <v>0</v>
      </c>
      <c r="AM88" s="318">
        <v>0</v>
      </c>
      <c r="AN88" s="318">
        <v>0</v>
      </c>
      <c r="AO88" s="318">
        <v>0</v>
      </c>
      <c r="AP88" s="223">
        <f t="shared" si="1"/>
        <v>220000</v>
      </c>
      <c r="AQ88" s="175"/>
    </row>
    <row r="89" spans="1:43" x14ac:dyDescent="0.25">
      <c r="A89" s="5">
        <v>41821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318">
        <v>0</v>
      </c>
      <c r="S89" s="318">
        <v>0</v>
      </c>
      <c r="T89" s="318">
        <v>0</v>
      </c>
      <c r="U89" s="318">
        <v>0</v>
      </c>
      <c r="V89" s="318">
        <v>0</v>
      </c>
      <c r="W89" s="318">
        <v>0</v>
      </c>
      <c r="X89" s="318">
        <v>0</v>
      </c>
      <c r="Y89" s="318">
        <v>0</v>
      </c>
      <c r="Z89" s="318">
        <v>0</v>
      </c>
      <c r="AA89" s="318">
        <v>0</v>
      </c>
      <c r="AB89" s="318">
        <v>0</v>
      </c>
      <c r="AC89" s="318">
        <v>0</v>
      </c>
      <c r="AD89" s="318">
        <v>0</v>
      </c>
      <c r="AE89" s="318">
        <v>0</v>
      </c>
      <c r="AF89" s="318">
        <v>0</v>
      </c>
      <c r="AG89" s="318">
        <v>5000</v>
      </c>
      <c r="AH89" s="318">
        <v>0</v>
      </c>
      <c r="AI89" s="318">
        <v>135000</v>
      </c>
      <c r="AJ89" s="318">
        <v>140000</v>
      </c>
      <c r="AK89" s="318">
        <v>15000</v>
      </c>
      <c r="AL89" s="318">
        <v>0</v>
      </c>
      <c r="AM89" s="318">
        <v>40000</v>
      </c>
      <c r="AN89" s="318">
        <v>0</v>
      </c>
      <c r="AO89" s="318">
        <v>45000</v>
      </c>
      <c r="AP89" s="223">
        <f t="shared" si="1"/>
        <v>380000</v>
      </c>
      <c r="AQ89" s="175"/>
    </row>
    <row r="90" spans="1:43" x14ac:dyDescent="0.25">
      <c r="A90" s="5">
        <v>41852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318">
        <v>0</v>
      </c>
      <c r="S90" s="318">
        <v>0</v>
      </c>
      <c r="T90" s="318">
        <v>0</v>
      </c>
      <c r="U90" s="318">
        <v>0</v>
      </c>
      <c r="V90" s="318">
        <v>0</v>
      </c>
      <c r="W90" s="318">
        <v>0</v>
      </c>
      <c r="X90" s="318">
        <v>0</v>
      </c>
      <c r="Y90" s="318">
        <v>0</v>
      </c>
      <c r="Z90" s="318">
        <v>0</v>
      </c>
      <c r="AA90" s="318">
        <v>0</v>
      </c>
      <c r="AB90" s="318">
        <v>0</v>
      </c>
      <c r="AC90" s="318">
        <v>0</v>
      </c>
      <c r="AD90" s="318">
        <v>0</v>
      </c>
      <c r="AE90" s="318">
        <v>0</v>
      </c>
      <c r="AF90" s="318">
        <v>0</v>
      </c>
      <c r="AG90" s="318">
        <v>0</v>
      </c>
      <c r="AH90" s="318">
        <v>0</v>
      </c>
      <c r="AI90" s="318">
        <v>105000</v>
      </c>
      <c r="AJ90" s="318">
        <v>100000</v>
      </c>
      <c r="AK90" s="318">
        <v>5000</v>
      </c>
      <c r="AL90" s="318">
        <v>0</v>
      </c>
      <c r="AM90" s="318">
        <v>15000</v>
      </c>
      <c r="AN90" s="318">
        <v>0</v>
      </c>
      <c r="AO90" s="318">
        <v>15000</v>
      </c>
      <c r="AP90" s="223">
        <f t="shared" si="1"/>
        <v>240000</v>
      </c>
      <c r="AQ90" s="175"/>
    </row>
    <row r="91" spans="1:43" x14ac:dyDescent="0.25">
      <c r="A91" s="5">
        <v>41883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318">
        <v>0</v>
      </c>
      <c r="S91" s="318">
        <v>0</v>
      </c>
      <c r="T91" s="318">
        <v>0</v>
      </c>
      <c r="U91" s="318">
        <v>0</v>
      </c>
      <c r="V91" s="318">
        <v>0</v>
      </c>
      <c r="W91" s="318">
        <v>0</v>
      </c>
      <c r="X91" s="318">
        <v>0</v>
      </c>
      <c r="Y91" s="318">
        <v>0</v>
      </c>
      <c r="Z91" s="318">
        <v>0</v>
      </c>
      <c r="AA91" s="318">
        <v>0</v>
      </c>
      <c r="AB91" s="318">
        <v>0</v>
      </c>
      <c r="AC91" s="318">
        <v>0</v>
      </c>
      <c r="AD91" s="318">
        <v>0</v>
      </c>
      <c r="AE91" s="318">
        <v>0</v>
      </c>
      <c r="AF91" s="318">
        <v>0</v>
      </c>
      <c r="AG91" s="318">
        <v>0</v>
      </c>
      <c r="AH91" s="318">
        <v>5000</v>
      </c>
      <c r="AI91" s="318">
        <v>65000</v>
      </c>
      <c r="AJ91" s="318">
        <v>95000</v>
      </c>
      <c r="AK91" s="318">
        <v>0</v>
      </c>
      <c r="AL91" s="318">
        <v>10000</v>
      </c>
      <c r="AM91" s="318">
        <v>10000</v>
      </c>
      <c r="AN91" s="318">
        <v>10000</v>
      </c>
      <c r="AO91" s="318">
        <v>10000</v>
      </c>
      <c r="AP91" s="223">
        <f t="shared" si="1"/>
        <v>205000</v>
      </c>
      <c r="AQ91" s="175"/>
    </row>
    <row r="92" spans="1:43" x14ac:dyDescent="0.25">
      <c r="A92" s="5">
        <v>41913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318">
        <v>0</v>
      </c>
      <c r="S92" s="318">
        <v>0</v>
      </c>
      <c r="T92" s="318">
        <v>0</v>
      </c>
      <c r="U92" s="318">
        <v>0</v>
      </c>
      <c r="V92" s="318">
        <v>0</v>
      </c>
      <c r="W92" s="318">
        <v>0</v>
      </c>
      <c r="X92" s="318">
        <v>0</v>
      </c>
      <c r="Y92" s="318">
        <v>0</v>
      </c>
      <c r="Z92" s="318">
        <v>5000</v>
      </c>
      <c r="AA92" s="318">
        <v>0</v>
      </c>
      <c r="AB92" s="318">
        <v>0</v>
      </c>
      <c r="AC92" s="318">
        <v>0</v>
      </c>
      <c r="AD92" s="318">
        <v>0</v>
      </c>
      <c r="AE92" s="318">
        <v>0</v>
      </c>
      <c r="AF92" s="318">
        <v>0</v>
      </c>
      <c r="AG92" s="318">
        <v>0</v>
      </c>
      <c r="AH92" s="318">
        <v>5000</v>
      </c>
      <c r="AI92" s="318">
        <v>65000</v>
      </c>
      <c r="AJ92" s="318">
        <v>0</v>
      </c>
      <c r="AK92" s="318">
        <v>0</v>
      </c>
      <c r="AL92" s="318">
        <v>25000</v>
      </c>
      <c r="AM92" s="318">
        <v>0</v>
      </c>
      <c r="AN92" s="318">
        <v>25000</v>
      </c>
      <c r="AO92" s="318">
        <v>0</v>
      </c>
      <c r="AP92" s="223">
        <f t="shared" si="1"/>
        <v>125000</v>
      </c>
      <c r="AQ92" s="175"/>
    </row>
    <row r="93" spans="1:43" x14ac:dyDescent="0.25">
      <c r="A93" s="5">
        <v>41974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318">
        <v>0</v>
      </c>
      <c r="S93" s="318">
        <v>0</v>
      </c>
      <c r="T93" s="318">
        <v>0</v>
      </c>
      <c r="U93" s="318">
        <v>0</v>
      </c>
      <c r="V93" s="318">
        <v>0</v>
      </c>
      <c r="W93" s="318">
        <v>0</v>
      </c>
      <c r="X93" s="318">
        <v>20000</v>
      </c>
      <c r="Y93" s="318">
        <v>45000</v>
      </c>
      <c r="Z93" s="318">
        <v>0</v>
      </c>
      <c r="AA93" s="318">
        <v>0</v>
      </c>
      <c r="AB93" s="318">
        <v>0</v>
      </c>
      <c r="AC93" s="318">
        <v>0</v>
      </c>
      <c r="AD93" s="318">
        <v>0</v>
      </c>
      <c r="AE93" s="318">
        <v>0</v>
      </c>
      <c r="AF93" s="318">
        <v>0</v>
      </c>
      <c r="AG93" s="318">
        <v>0</v>
      </c>
      <c r="AH93" s="318">
        <v>0</v>
      </c>
      <c r="AI93" s="318">
        <v>100000</v>
      </c>
      <c r="AJ93" s="318">
        <v>215000</v>
      </c>
      <c r="AK93" s="318">
        <v>0</v>
      </c>
      <c r="AL93" s="318">
        <v>0</v>
      </c>
      <c r="AM93" s="318">
        <v>0</v>
      </c>
      <c r="AN93" s="318">
        <v>0</v>
      </c>
      <c r="AO93" s="318">
        <v>0</v>
      </c>
      <c r="AP93" s="223">
        <f t="shared" si="1"/>
        <v>380000</v>
      </c>
      <c r="AQ93" s="175"/>
    </row>
    <row r="94" spans="1:43" x14ac:dyDescent="0.25">
      <c r="A94" s="5">
        <v>42005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318">
        <v>0</v>
      </c>
      <c r="S94" s="318">
        <v>0</v>
      </c>
      <c r="T94" s="318">
        <v>0</v>
      </c>
      <c r="U94" s="318">
        <v>0</v>
      </c>
      <c r="V94" s="318">
        <v>0</v>
      </c>
      <c r="W94" s="318">
        <v>0</v>
      </c>
      <c r="X94" s="318">
        <v>0</v>
      </c>
      <c r="Y94" s="318">
        <v>0</v>
      </c>
      <c r="Z94" s="318">
        <v>0</v>
      </c>
      <c r="AA94" s="318">
        <v>0</v>
      </c>
      <c r="AB94" s="318">
        <v>0</v>
      </c>
      <c r="AC94" s="318">
        <v>0</v>
      </c>
      <c r="AD94" s="318">
        <v>0</v>
      </c>
      <c r="AE94" s="318">
        <v>0</v>
      </c>
      <c r="AF94" s="318">
        <v>5000</v>
      </c>
      <c r="AG94" s="318">
        <v>0</v>
      </c>
      <c r="AH94" s="318">
        <v>15000</v>
      </c>
      <c r="AI94" s="318">
        <v>110000</v>
      </c>
      <c r="AJ94" s="318">
        <v>0</v>
      </c>
      <c r="AK94" s="318">
        <v>0</v>
      </c>
      <c r="AL94" s="318">
        <v>45000</v>
      </c>
      <c r="AM94" s="318">
        <v>0</v>
      </c>
      <c r="AN94" s="318">
        <v>50000</v>
      </c>
      <c r="AO94" s="318">
        <v>0</v>
      </c>
      <c r="AP94" s="223">
        <f t="shared" si="1"/>
        <v>225000</v>
      </c>
      <c r="AQ94" s="175"/>
    </row>
    <row r="95" spans="1:43" x14ac:dyDescent="0.25">
      <c r="A95" s="5">
        <v>42036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318">
        <v>0</v>
      </c>
      <c r="S95" s="318">
        <v>0</v>
      </c>
      <c r="T95" s="318">
        <v>0</v>
      </c>
      <c r="U95" s="318">
        <v>0</v>
      </c>
      <c r="V95" s="318">
        <v>0</v>
      </c>
      <c r="W95" s="318">
        <v>0</v>
      </c>
      <c r="X95" s="318">
        <v>0</v>
      </c>
      <c r="Y95" s="318">
        <v>0</v>
      </c>
      <c r="Z95" s="318">
        <v>0</v>
      </c>
      <c r="AA95" s="318">
        <v>0</v>
      </c>
      <c r="AB95" s="318">
        <v>0</v>
      </c>
      <c r="AC95" s="318">
        <v>0</v>
      </c>
      <c r="AD95" s="318">
        <v>0</v>
      </c>
      <c r="AE95" s="318">
        <v>0</v>
      </c>
      <c r="AF95" s="318">
        <v>0</v>
      </c>
      <c r="AG95" s="318">
        <v>0</v>
      </c>
      <c r="AH95" s="318">
        <v>10000</v>
      </c>
      <c r="AI95" s="318">
        <v>60000</v>
      </c>
      <c r="AJ95" s="318">
        <v>100000</v>
      </c>
      <c r="AK95" s="318">
        <v>0</v>
      </c>
      <c r="AL95" s="318">
        <v>20000</v>
      </c>
      <c r="AM95" s="318">
        <v>0</v>
      </c>
      <c r="AN95" s="318">
        <v>20000</v>
      </c>
      <c r="AO95" s="318">
        <v>0</v>
      </c>
      <c r="AP95" s="223">
        <f t="shared" si="1"/>
        <v>210000</v>
      </c>
      <c r="AQ95" s="175"/>
    </row>
    <row r="96" spans="1:43" x14ac:dyDescent="0.25">
      <c r="A96" s="5">
        <v>42125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318">
        <v>0</v>
      </c>
      <c r="S96" s="318">
        <v>0</v>
      </c>
      <c r="T96" s="318">
        <v>0</v>
      </c>
      <c r="U96" s="318">
        <v>0</v>
      </c>
      <c r="V96" s="318">
        <v>0</v>
      </c>
      <c r="W96" s="318">
        <v>0</v>
      </c>
      <c r="X96" s="318">
        <v>0</v>
      </c>
      <c r="Y96" s="318">
        <v>0</v>
      </c>
      <c r="Z96" s="318">
        <v>0</v>
      </c>
      <c r="AA96" s="318">
        <v>0</v>
      </c>
      <c r="AB96" s="318">
        <v>0</v>
      </c>
      <c r="AC96" s="318">
        <v>0</v>
      </c>
      <c r="AD96" s="318">
        <v>0</v>
      </c>
      <c r="AE96" s="318">
        <v>0</v>
      </c>
      <c r="AF96" s="318">
        <v>0</v>
      </c>
      <c r="AG96" s="318">
        <v>0</v>
      </c>
      <c r="AH96" s="318">
        <v>0</v>
      </c>
      <c r="AI96" s="318">
        <v>80000</v>
      </c>
      <c r="AJ96" s="318">
        <v>210000</v>
      </c>
      <c r="AK96" s="318">
        <v>0</v>
      </c>
      <c r="AL96" s="318">
        <v>0</v>
      </c>
      <c r="AM96" s="318">
        <v>0</v>
      </c>
      <c r="AN96" s="318">
        <v>0</v>
      </c>
      <c r="AO96" s="318">
        <v>0</v>
      </c>
      <c r="AP96" s="223">
        <f t="shared" si="1"/>
        <v>290000</v>
      </c>
      <c r="AQ96" s="175"/>
    </row>
    <row r="97" spans="1:43" x14ac:dyDescent="0.25">
      <c r="A97" s="5">
        <v>42156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318">
        <v>0</v>
      </c>
      <c r="S97" s="318">
        <v>0</v>
      </c>
      <c r="T97" s="318">
        <v>0</v>
      </c>
      <c r="U97" s="318">
        <v>0</v>
      </c>
      <c r="V97" s="318">
        <v>0</v>
      </c>
      <c r="W97" s="318">
        <v>0</v>
      </c>
      <c r="X97" s="318">
        <v>0</v>
      </c>
      <c r="Y97" s="318">
        <v>0</v>
      </c>
      <c r="Z97" s="318">
        <v>20000</v>
      </c>
      <c r="AA97" s="318">
        <v>45000</v>
      </c>
      <c r="AB97" s="318">
        <v>0</v>
      </c>
      <c r="AC97" s="318">
        <v>0</v>
      </c>
      <c r="AD97" s="318">
        <v>0</v>
      </c>
      <c r="AE97" s="318">
        <v>0</v>
      </c>
      <c r="AF97" s="318">
        <v>0</v>
      </c>
      <c r="AG97" s="318">
        <v>0</v>
      </c>
      <c r="AH97" s="318">
        <v>0</v>
      </c>
      <c r="AI97" s="318">
        <v>25000</v>
      </c>
      <c r="AJ97" s="318">
        <v>160000</v>
      </c>
      <c r="AK97" s="318">
        <v>0</v>
      </c>
      <c r="AL97" s="318">
        <v>0</v>
      </c>
      <c r="AM97" s="318">
        <v>0</v>
      </c>
      <c r="AN97" s="318">
        <v>0</v>
      </c>
      <c r="AO97" s="318">
        <v>0</v>
      </c>
      <c r="AP97" s="223">
        <f t="shared" si="1"/>
        <v>250000</v>
      </c>
      <c r="AQ97" s="175"/>
    </row>
    <row r="98" spans="1:43" x14ac:dyDescent="0.25">
      <c r="A98" s="5">
        <v>42186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318">
        <v>0</v>
      </c>
      <c r="S98" s="318">
        <v>0</v>
      </c>
      <c r="T98" s="318">
        <v>0</v>
      </c>
      <c r="U98" s="318">
        <v>0</v>
      </c>
      <c r="V98" s="318">
        <v>0</v>
      </c>
      <c r="W98" s="318">
        <v>0</v>
      </c>
      <c r="X98" s="318">
        <v>0</v>
      </c>
      <c r="Y98" s="318">
        <v>0</v>
      </c>
      <c r="Z98" s="318">
        <v>0</v>
      </c>
      <c r="AA98" s="318">
        <v>0</v>
      </c>
      <c r="AB98" s="318">
        <v>0</v>
      </c>
      <c r="AC98" s="318">
        <v>0</v>
      </c>
      <c r="AD98" s="318">
        <v>0</v>
      </c>
      <c r="AE98" s="318">
        <v>0</v>
      </c>
      <c r="AF98" s="318">
        <v>0</v>
      </c>
      <c r="AG98" s="318">
        <v>0</v>
      </c>
      <c r="AH98" s="318">
        <v>5000</v>
      </c>
      <c r="AI98" s="318">
        <v>220000</v>
      </c>
      <c r="AJ98" s="318">
        <v>135000</v>
      </c>
      <c r="AK98" s="318">
        <v>0</v>
      </c>
      <c r="AL98" s="318">
        <v>5000</v>
      </c>
      <c r="AM98" s="318">
        <v>0</v>
      </c>
      <c r="AN98" s="318">
        <v>5000</v>
      </c>
      <c r="AO98" s="318">
        <v>0</v>
      </c>
      <c r="AP98" s="223">
        <f t="shared" si="1"/>
        <v>370000</v>
      </c>
      <c r="AQ98" s="175"/>
    </row>
    <row r="99" spans="1:43" x14ac:dyDescent="0.25">
      <c r="A99" s="5">
        <v>42217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318">
        <v>0</v>
      </c>
      <c r="S99" s="318">
        <v>0</v>
      </c>
      <c r="T99" s="318">
        <v>0</v>
      </c>
      <c r="U99" s="318">
        <v>0</v>
      </c>
      <c r="V99" s="318">
        <v>0</v>
      </c>
      <c r="W99" s="318">
        <v>0</v>
      </c>
      <c r="X99" s="318">
        <v>0</v>
      </c>
      <c r="Y99" s="318">
        <v>0</v>
      </c>
      <c r="Z99" s="318">
        <v>0</v>
      </c>
      <c r="AA99" s="318">
        <v>0</v>
      </c>
      <c r="AB99" s="318">
        <v>0</v>
      </c>
      <c r="AC99" s="318">
        <v>0</v>
      </c>
      <c r="AD99" s="318">
        <v>0</v>
      </c>
      <c r="AE99" s="318">
        <v>0</v>
      </c>
      <c r="AF99" s="318">
        <v>0</v>
      </c>
      <c r="AG99" s="318">
        <v>0</v>
      </c>
      <c r="AH99" s="318">
        <v>0</v>
      </c>
      <c r="AI99" s="318">
        <v>0</v>
      </c>
      <c r="AJ99" s="318">
        <v>75000</v>
      </c>
      <c r="AK99" s="318">
        <v>0</v>
      </c>
      <c r="AL99" s="318">
        <v>0</v>
      </c>
      <c r="AM99" s="318">
        <v>0</v>
      </c>
      <c r="AN99" s="318">
        <v>0</v>
      </c>
      <c r="AO99" s="318">
        <v>0</v>
      </c>
      <c r="AP99" s="223">
        <f t="shared" si="1"/>
        <v>75000</v>
      </c>
      <c r="AQ99" s="175"/>
    </row>
    <row r="100" spans="1:43" x14ac:dyDescent="0.25">
      <c r="A100" s="5">
        <v>42248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318">
        <v>0</v>
      </c>
      <c r="S100" s="318">
        <v>0</v>
      </c>
      <c r="T100" s="318">
        <v>0</v>
      </c>
      <c r="U100" s="318">
        <v>0</v>
      </c>
      <c r="V100" s="318">
        <v>0</v>
      </c>
      <c r="W100" s="318">
        <v>0</v>
      </c>
      <c r="X100" s="318">
        <v>0</v>
      </c>
      <c r="Y100" s="318">
        <v>0</v>
      </c>
      <c r="Z100" s="318">
        <v>0</v>
      </c>
      <c r="AA100" s="318">
        <v>0</v>
      </c>
      <c r="AB100" s="318">
        <v>0</v>
      </c>
      <c r="AC100" s="318">
        <v>0</v>
      </c>
      <c r="AD100" s="318">
        <v>0</v>
      </c>
      <c r="AE100" s="318">
        <v>0</v>
      </c>
      <c r="AF100" s="318">
        <v>0</v>
      </c>
      <c r="AG100" s="318">
        <v>0</v>
      </c>
      <c r="AH100" s="318">
        <v>0</v>
      </c>
      <c r="AI100" s="318">
        <v>0</v>
      </c>
      <c r="AJ100" s="318">
        <v>160000</v>
      </c>
      <c r="AK100" s="318">
        <v>0</v>
      </c>
      <c r="AL100" s="318">
        <v>0</v>
      </c>
      <c r="AM100" s="318">
        <v>0</v>
      </c>
      <c r="AN100" s="318">
        <v>0</v>
      </c>
      <c r="AO100" s="318">
        <v>0</v>
      </c>
      <c r="AP100" s="223">
        <f t="shared" si="1"/>
        <v>160000</v>
      </c>
      <c r="AQ100" s="175"/>
    </row>
    <row r="101" spans="1:43" x14ac:dyDescent="0.25">
      <c r="A101" s="5">
        <v>42278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318">
        <v>0</v>
      </c>
      <c r="S101" s="318">
        <v>0</v>
      </c>
      <c r="T101" s="318">
        <v>0</v>
      </c>
      <c r="U101" s="318">
        <v>0</v>
      </c>
      <c r="V101" s="318">
        <v>0</v>
      </c>
      <c r="W101" s="318">
        <v>0</v>
      </c>
      <c r="X101" s="318">
        <v>0</v>
      </c>
      <c r="Y101" s="318">
        <v>0</v>
      </c>
      <c r="Z101" s="318">
        <v>0</v>
      </c>
      <c r="AA101" s="318">
        <v>0</v>
      </c>
      <c r="AB101" s="318">
        <v>0</v>
      </c>
      <c r="AC101" s="318">
        <v>0</v>
      </c>
      <c r="AD101" s="318">
        <v>0</v>
      </c>
      <c r="AE101" s="318">
        <v>0</v>
      </c>
      <c r="AF101" s="318">
        <v>0</v>
      </c>
      <c r="AG101" s="318">
        <v>0</v>
      </c>
      <c r="AH101" s="318">
        <v>0</v>
      </c>
      <c r="AI101" s="318">
        <v>0</v>
      </c>
      <c r="AJ101" s="318">
        <v>105000</v>
      </c>
      <c r="AK101" s="318">
        <v>0</v>
      </c>
      <c r="AL101" s="318">
        <v>0</v>
      </c>
      <c r="AM101" s="318">
        <v>0</v>
      </c>
      <c r="AN101" s="318">
        <v>0</v>
      </c>
      <c r="AO101" s="318">
        <v>0</v>
      </c>
      <c r="AP101" s="223">
        <f t="shared" si="1"/>
        <v>105000</v>
      </c>
      <c r="AQ101" s="175"/>
    </row>
    <row r="102" spans="1:43" x14ac:dyDescent="0.25">
      <c r="A102" s="5">
        <v>42309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318">
        <v>0</v>
      </c>
      <c r="S102" s="318">
        <v>0</v>
      </c>
      <c r="T102" s="318">
        <v>0</v>
      </c>
      <c r="U102" s="318">
        <v>0</v>
      </c>
      <c r="V102" s="318">
        <v>0</v>
      </c>
      <c r="W102" s="318">
        <v>0</v>
      </c>
      <c r="X102" s="318">
        <v>0</v>
      </c>
      <c r="Y102" s="318">
        <v>0</v>
      </c>
      <c r="Z102" s="318">
        <v>0</v>
      </c>
      <c r="AA102" s="318">
        <v>0</v>
      </c>
      <c r="AB102" s="318">
        <v>0</v>
      </c>
      <c r="AC102" s="318">
        <v>0</v>
      </c>
      <c r="AD102" s="318">
        <v>0</v>
      </c>
      <c r="AE102" s="318">
        <v>0</v>
      </c>
      <c r="AF102" s="318">
        <v>0</v>
      </c>
      <c r="AG102" s="318">
        <v>0</v>
      </c>
      <c r="AH102" s="318">
        <v>0</v>
      </c>
      <c r="AI102" s="318">
        <v>0</v>
      </c>
      <c r="AJ102" s="318">
        <v>45000</v>
      </c>
      <c r="AK102" s="318">
        <v>0</v>
      </c>
      <c r="AL102" s="318">
        <v>0</v>
      </c>
      <c r="AM102" s="318">
        <v>0</v>
      </c>
      <c r="AN102" s="318">
        <v>0</v>
      </c>
      <c r="AO102" s="318">
        <v>0</v>
      </c>
      <c r="AP102" s="223">
        <f t="shared" si="1"/>
        <v>45000</v>
      </c>
      <c r="AQ102" s="175"/>
    </row>
    <row r="103" spans="1:43" x14ac:dyDescent="0.25">
      <c r="A103" s="5">
        <v>42339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318">
        <v>0</v>
      </c>
      <c r="S103" s="318">
        <v>0</v>
      </c>
      <c r="T103" s="318">
        <v>0</v>
      </c>
      <c r="U103" s="318">
        <v>0</v>
      </c>
      <c r="V103" s="318">
        <v>0</v>
      </c>
      <c r="W103" s="318">
        <v>0</v>
      </c>
      <c r="X103" s="318">
        <v>0</v>
      </c>
      <c r="Y103" s="318">
        <v>0</v>
      </c>
      <c r="Z103" s="318">
        <v>0</v>
      </c>
      <c r="AA103" s="318">
        <v>0</v>
      </c>
      <c r="AB103" s="318">
        <v>20000</v>
      </c>
      <c r="AC103" s="318">
        <v>45000</v>
      </c>
      <c r="AD103" s="318">
        <v>0</v>
      </c>
      <c r="AE103" s="318">
        <v>0</v>
      </c>
      <c r="AF103" s="318">
        <v>0</v>
      </c>
      <c r="AG103" s="318">
        <v>0</v>
      </c>
      <c r="AH103" s="318">
        <v>0</v>
      </c>
      <c r="AI103" s="318">
        <v>25000</v>
      </c>
      <c r="AJ103" s="318">
        <v>220000</v>
      </c>
      <c r="AK103" s="318">
        <v>0</v>
      </c>
      <c r="AL103" s="318">
        <v>0</v>
      </c>
      <c r="AM103" s="318">
        <v>0</v>
      </c>
      <c r="AN103" s="318">
        <v>0</v>
      </c>
      <c r="AO103" s="318">
        <v>0</v>
      </c>
      <c r="AP103" s="223">
        <f t="shared" si="1"/>
        <v>310000</v>
      </c>
      <c r="AQ103" s="175"/>
    </row>
    <row r="104" spans="1:43" x14ac:dyDescent="0.25">
      <c r="A104" s="5">
        <v>42370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318">
        <v>0</v>
      </c>
      <c r="S104" s="318">
        <v>0</v>
      </c>
      <c r="T104" s="318">
        <v>0</v>
      </c>
      <c r="U104" s="318">
        <v>0</v>
      </c>
      <c r="V104" s="318">
        <v>0</v>
      </c>
      <c r="W104" s="318">
        <v>0</v>
      </c>
      <c r="X104" s="318">
        <v>0</v>
      </c>
      <c r="Y104" s="318">
        <v>0</v>
      </c>
      <c r="Z104" s="318">
        <v>0</v>
      </c>
      <c r="AA104" s="318">
        <v>0</v>
      </c>
      <c r="AB104" s="318">
        <v>0</v>
      </c>
      <c r="AC104" s="318">
        <v>0</v>
      </c>
      <c r="AD104" s="318">
        <v>0</v>
      </c>
      <c r="AE104" s="318">
        <v>0</v>
      </c>
      <c r="AF104" s="318">
        <v>0</v>
      </c>
      <c r="AG104" s="318">
        <v>0</v>
      </c>
      <c r="AH104" s="318">
        <v>0</v>
      </c>
      <c r="AI104" s="318">
        <v>95000</v>
      </c>
      <c r="AJ104" s="318">
        <v>5000</v>
      </c>
      <c r="AK104" s="318">
        <v>0</v>
      </c>
      <c r="AL104" s="318">
        <v>0</v>
      </c>
      <c r="AM104" s="318">
        <v>0</v>
      </c>
      <c r="AN104" s="318">
        <v>0</v>
      </c>
      <c r="AO104" s="318">
        <v>0</v>
      </c>
      <c r="AP104" s="223">
        <f t="shared" si="1"/>
        <v>100000</v>
      </c>
      <c r="AQ104" s="175"/>
    </row>
    <row r="105" spans="1:43" x14ac:dyDescent="0.25">
      <c r="A105" s="5">
        <v>42401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318">
        <v>0</v>
      </c>
      <c r="S105" s="318">
        <v>0</v>
      </c>
      <c r="T105" s="318">
        <v>0</v>
      </c>
      <c r="U105" s="318">
        <v>0</v>
      </c>
      <c r="V105" s="318">
        <v>0</v>
      </c>
      <c r="W105" s="318">
        <v>0</v>
      </c>
      <c r="X105" s="318">
        <v>0</v>
      </c>
      <c r="Y105" s="318">
        <v>0</v>
      </c>
      <c r="Z105" s="318">
        <v>0</v>
      </c>
      <c r="AA105" s="318">
        <v>0</v>
      </c>
      <c r="AB105" s="318">
        <v>0</v>
      </c>
      <c r="AC105" s="318">
        <v>0</v>
      </c>
      <c r="AD105" s="318">
        <v>0</v>
      </c>
      <c r="AE105" s="318">
        <v>0</v>
      </c>
      <c r="AF105" s="318">
        <v>0</v>
      </c>
      <c r="AG105" s="318">
        <v>0</v>
      </c>
      <c r="AH105" s="318">
        <v>0</v>
      </c>
      <c r="AI105" s="318">
        <v>0</v>
      </c>
      <c r="AJ105" s="318">
        <v>135000</v>
      </c>
      <c r="AK105" s="318">
        <v>0</v>
      </c>
      <c r="AL105" s="318">
        <v>0</v>
      </c>
      <c r="AM105" s="318">
        <v>0</v>
      </c>
      <c r="AN105" s="318">
        <v>0</v>
      </c>
      <c r="AO105" s="318">
        <v>0</v>
      </c>
      <c r="AP105" s="223">
        <f t="shared" si="1"/>
        <v>135000</v>
      </c>
      <c r="AQ105" s="175"/>
    </row>
    <row r="106" spans="1:43" x14ac:dyDescent="0.25">
      <c r="A106" s="5">
        <v>42461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318">
        <v>0</v>
      </c>
      <c r="S106" s="318">
        <v>0</v>
      </c>
      <c r="T106" s="318">
        <v>0</v>
      </c>
      <c r="U106" s="318">
        <v>0</v>
      </c>
      <c r="V106" s="318">
        <v>0</v>
      </c>
      <c r="W106" s="318">
        <v>0</v>
      </c>
      <c r="X106" s="318">
        <v>0</v>
      </c>
      <c r="Y106" s="318">
        <v>0</v>
      </c>
      <c r="Z106" s="318">
        <v>0</v>
      </c>
      <c r="AA106" s="318">
        <v>0</v>
      </c>
      <c r="AB106" s="318">
        <v>0</v>
      </c>
      <c r="AC106" s="318">
        <v>0</v>
      </c>
      <c r="AD106" s="318">
        <v>0</v>
      </c>
      <c r="AE106" s="318">
        <v>0</v>
      </c>
      <c r="AF106" s="318">
        <v>0</v>
      </c>
      <c r="AG106" s="318">
        <v>0</v>
      </c>
      <c r="AH106" s="318">
        <v>0</v>
      </c>
      <c r="AI106" s="318">
        <v>125000</v>
      </c>
      <c r="AJ106" s="318">
        <v>0</v>
      </c>
      <c r="AK106" s="318">
        <v>0</v>
      </c>
      <c r="AL106" s="318">
        <v>0</v>
      </c>
      <c r="AM106" s="318">
        <v>0</v>
      </c>
      <c r="AN106" s="318">
        <v>0</v>
      </c>
      <c r="AO106" s="318">
        <v>0</v>
      </c>
      <c r="AP106" s="223">
        <f t="shared" si="1"/>
        <v>125000</v>
      </c>
      <c r="AQ106" s="175"/>
    </row>
    <row r="107" spans="1:43" x14ac:dyDescent="0.25">
      <c r="A107" s="5">
        <v>42491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318">
        <v>0</v>
      </c>
      <c r="S107" s="318">
        <v>0</v>
      </c>
      <c r="T107" s="318">
        <v>0</v>
      </c>
      <c r="U107" s="318">
        <v>0</v>
      </c>
      <c r="V107" s="318">
        <v>0</v>
      </c>
      <c r="W107" s="318">
        <v>0</v>
      </c>
      <c r="X107" s="318">
        <v>0</v>
      </c>
      <c r="Y107" s="318">
        <v>0</v>
      </c>
      <c r="Z107" s="318">
        <v>0</v>
      </c>
      <c r="AA107" s="318">
        <v>0</v>
      </c>
      <c r="AB107" s="318">
        <v>0</v>
      </c>
      <c r="AC107" s="318">
        <v>0</v>
      </c>
      <c r="AD107" s="318">
        <v>0</v>
      </c>
      <c r="AE107" s="318">
        <v>0</v>
      </c>
      <c r="AF107" s="318">
        <v>0</v>
      </c>
      <c r="AG107" s="318">
        <v>0</v>
      </c>
      <c r="AH107" s="318">
        <v>0</v>
      </c>
      <c r="AI107" s="318">
        <v>0</v>
      </c>
      <c r="AJ107" s="318">
        <v>95000</v>
      </c>
      <c r="AK107" s="318">
        <v>0</v>
      </c>
      <c r="AL107" s="318">
        <v>0</v>
      </c>
      <c r="AM107" s="318">
        <v>0</v>
      </c>
      <c r="AN107" s="318">
        <v>0</v>
      </c>
      <c r="AO107" s="318">
        <v>0</v>
      </c>
      <c r="AP107" s="223">
        <f t="shared" si="1"/>
        <v>95000</v>
      </c>
      <c r="AQ107" s="175"/>
    </row>
    <row r="108" spans="1:43" x14ac:dyDescent="0.25">
      <c r="A108" s="5">
        <v>42522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318">
        <v>0</v>
      </c>
      <c r="S108" s="318">
        <v>0</v>
      </c>
      <c r="T108" s="318">
        <v>0</v>
      </c>
      <c r="U108" s="318">
        <v>0</v>
      </c>
      <c r="V108" s="318">
        <v>0</v>
      </c>
      <c r="W108" s="318">
        <v>0</v>
      </c>
      <c r="X108" s="318">
        <v>0</v>
      </c>
      <c r="Y108" s="318">
        <v>0</v>
      </c>
      <c r="Z108" s="318">
        <v>0</v>
      </c>
      <c r="AA108" s="318">
        <v>0</v>
      </c>
      <c r="AB108" s="318">
        <v>0</v>
      </c>
      <c r="AC108" s="318">
        <v>0</v>
      </c>
      <c r="AD108" s="318">
        <v>20000</v>
      </c>
      <c r="AE108" s="318">
        <v>45000</v>
      </c>
      <c r="AF108" s="318">
        <v>0</v>
      </c>
      <c r="AG108" s="318">
        <v>0</v>
      </c>
      <c r="AH108" s="318">
        <v>0</v>
      </c>
      <c r="AI108" s="318">
        <v>245000</v>
      </c>
      <c r="AJ108" s="318">
        <v>125000</v>
      </c>
      <c r="AK108" s="318">
        <v>0</v>
      </c>
      <c r="AL108" s="318">
        <v>0</v>
      </c>
      <c r="AM108" s="318">
        <v>0</v>
      </c>
      <c r="AN108" s="318">
        <v>0</v>
      </c>
      <c r="AO108" s="318">
        <v>0</v>
      </c>
      <c r="AP108" s="223">
        <f t="shared" si="1"/>
        <v>435000</v>
      </c>
      <c r="AQ108" s="175"/>
    </row>
    <row r="109" spans="1:43" x14ac:dyDescent="0.25">
      <c r="A109" s="5">
        <v>42583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318">
        <v>0</v>
      </c>
      <c r="S109" s="318">
        <v>0</v>
      </c>
      <c r="T109" s="318">
        <v>0</v>
      </c>
      <c r="U109" s="318">
        <v>0</v>
      </c>
      <c r="V109" s="318">
        <v>0</v>
      </c>
      <c r="W109" s="318">
        <v>0</v>
      </c>
      <c r="X109" s="318">
        <v>0</v>
      </c>
      <c r="Y109" s="318">
        <v>0</v>
      </c>
      <c r="Z109" s="318">
        <v>0</v>
      </c>
      <c r="AA109" s="318">
        <v>0</v>
      </c>
      <c r="AB109" s="318">
        <v>0</v>
      </c>
      <c r="AC109" s="318">
        <v>0</v>
      </c>
      <c r="AD109" s="318">
        <v>0</v>
      </c>
      <c r="AE109" s="318">
        <v>0</v>
      </c>
      <c r="AF109" s="318">
        <v>0</v>
      </c>
      <c r="AG109" s="318">
        <v>0</v>
      </c>
      <c r="AH109" s="318">
        <v>0</v>
      </c>
      <c r="AI109" s="318">
        <v>95000</v>
      </c>
      <c r="AJ109" s="318">
        <v>105000</v>
      </c>
      <c r="AK109" s="318">
        <v>0</v>
      </c>
      <c r="AL109" s="318">
        <v>0</v>
      </c>
      <c r="AM109" s="318">
        <v>0</v>
      </c>
      <c r="AN109" s="318">
        <v>0</v>
      </c>
      <c r="AO109" s="318">
        <v>0</v>
      </c>
      <c r="AP109" s="223">
        <f t="shared" si="1"/>
        <v>200000</v>
      </c>
      <c r="AQ109" s="175"/>
    </row>
    <row r="110" spans="1:43" x14ac:dyDescent="0.25">
      <c r="A110" s="5">
        <v>42644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318">
        <v>0</v>
      </c>
      <c r="S110" s="318">
        <v>0</v>
      </c>
      <c r="T110" s="318">
        <v>0</v>
      </c>
      <c r="U110" s="318">
        <v>0</v>
      </c>
      <c r="V110" s="318">
        <v>0</v>
      </c>
      <c r="W110" s="318">
        <v>0</v>
      </c>
      <c r="X110" s="318">
        <v>0</v>
      </c>
      <c r="Y110" s="318">
        <v>0</v>
      </c>
      <c r="Z110" s="318">
        <v>0</v>
      </c>
      <c r="AA110" s="318">
        <v>0</v>
      </c>
      <c r="AB110" s="318">
        <v>0</v>
      </c>
      <c r="AC110" s="318">
        <v>0</v>
      </c>
      <c r="AD110" s="318">
        <v>0</v>
      </c>
      <c r="AE110" s="318">
        <v>0</v>
      </c>
      <c r="AF110" s="318">
        <v>0</v>
      </c>
      <c r="AG110" s="318">
        <v>0</v>
      </c>
      <c r="AH110" s="318">
        <v>0</v>
      </c>
      <c r="AI110" s="318">
        <v>0</v>
      </c>
      <c r="AJ110" s="318">
        <v>100000</v>
      </c>
      <c r="AK110" s="318">
        <v>0</v>
      </c>
      <c r="AL110" s="318">
        <v>0</v>
      </c>
      <c r="AM110" s="318">
        <v>0</v>
      </c>
      <c r="AN110" s="318">
        <v>0</v>
      </c>
      <c r="AO110" s="318">
        <v>0</v>
      </c>
      <c r="AP110" s="223">
        <f t="shared" ref="AP110:AP113" si="2">SUM(B110:AO110)</f>
        <v>100000</v>
      </c>
      <c r="AQ110" s="175"/>
    </row>
    <row r="111" spans="1:43" x14ac:dyDescent="0.25">
      <c r="A111" s="5">
        <v>42675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318">
        <v>0</v>
      </c>
      <c r="S111" s="318">
        <v>0</v>
      </c>
      <c r="T111" s="318">
        <v>0</v>
      </c>
      <c r="U111" s="318">
        <v>0</v>
      </c>
      <c r="V111" s="318">
        <v>0</v>
      </c>
      <c r="W111" s="318">
        <v>0</v>
      </c>
      <c r="X111" s="318">
        <v>0</v>
      </c>
      <c r="Y111" s="318">
        <v>0</v>
      </c>
      <c r="Z111" s="318">
        <v>0</v>
      </c>
      <c r="AA111" s="318">
        <v>0</v>
      </c>
      <c r="AB111" s="318">
        <v>0</v>
      </c>
      <c r="AC111" s="318">
        <v>0</v>
      </c>
      <c r="AD111" s="318">
        <v>0</v>
      </c>
      <c r="AE111" s="318">
        <v>0</v>
      </c>
      <c r="AF111" s="318">
        <v>0</v>
      </c>
      <c r="AG111" s="318">
        <v>0</v>
      </c>
      <c r="AH111" s="318">
        <v>0</v>
      </c>
      <c r="AI111" s="318">
        <v>0</v>
      </c>
      <c r="AJ111" s="318">
        <v>90000</v>
      </c>
      <c r="AK111" s="318">
        <v>0</v>
      </c>
      <c r="AL111" s="318">
        <v>0</v>
      </c>
      <c r="AM111" s="318">
        <v>0</v>
      </c>
      <c r="AN111" s="318">
        <v>0</v>
      </c>
      <c r="AO111" s="318">
        <v>0</v>
      </c>
      <c r="AP111" s="223">
        <f t="shared" si="2"/>
        <v>90000</v>
      </c>
      <c r="AQ111" s="175"/>
    </row>
    <row r="112" spans="1:43" x14ac:dyDescent="0.25">
      <c r="A112" s="5">
        <v>42705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318">
        <v>0</v>
      </c>
      <c r="S112" s="318">
        <v>0</v>
      </c>
      <c r="T112" s="318">
        <v>0</v>
      </c>
      <c r="U112" s="318">
        <v>0</v>
      </c>
      <c r="V112" s="318">
        <v>0</v>
      </c>
      <c r="W112" s="318">
        <v>0</v>
      </c>
      <c r="X112" s="318">
        <v>0</v>
      </c>
      <c r="Y112" s="318">
        <v>0</v>
      </c>
      <c r="Z112" s="318">
        <v>0</v>
      </c>
      <c r="AA112" s="318">
        <v>0</v>
      </c>
      <c r="AB112" s="318">
        <v>0</v>
      </c>
      <c r="AC112" s="318">
        <v>0</v>
      </c>
      <c r="AD112" s="318">
        <v>0</v>
      </c>
      <c r="AE112" s="318">
        <v>0</v>
      </c>
      <c r="AF112" s="318">
        <v>15000</v>
      </c>
      <c r="AG112" s="318">
        <v>40000</v>
      </c>
      <c r="AH112" s="318">
        <v>0</v>
      </c>
      <c r="AI112" s="318">
        <v>30000</v>
      </c>
      <c r="AJ112" s="318">
        <v>95000</v>
      </c>
      <c r="AK112" s="318">
        <v>0</v>
      </c>
      <c r="AL112" s="318">
        <v>0</v>
      </c>
      <c r="AM112" s="318">
        <v>0</v>
      </c>
      <c r="AN112" s="318">
        <v>0</v>
      </c>
      <c r="AO112" s="318">
        <v>0</v>
      </c>
      <c r="AP112" s="223">
        <f t="shared" si="2"/>
        <v>180000</v>
      </c>
      <c r="AQ112" s="175"/>
    </row>
    <row r="113" spans="1:44" x14ac:dyDescent="0.25">
      <c r="A113" s="5">
        <v>42705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318"/>
      <c r="S113" s="318"/>
      <c r="T113" s="318"/>
      <c r="U113" s="318"/>
      <c r="V113" s="318"/>
      <c r="W113" s="318"/>
      <c r="X113" s="318"/>
      <c r="Y113" s="318"/>
      <c r="Z113" s="318"/>
      <c r="AA113" s="318"/>
      <c r="AB113" s="318"/>
      <c r="AC113" s="318"/>
      <c r="AD113" s="318"/>
      <c r="AE113" s="318"/>
      <c r="AF113" s="318"/>
      <c r="AG113" s="318"/>
      <c r="AH113" s="318">
        <v>280000</v>
      </c>
      <c r="AI113" s="318">
        <v>1230000</v>
      </c>
      <c r="AJ113" s="318">
        <v>1350000</v>
      </c>
      <c r="AK113" s="318">
        <v>595000</v>
      </c>
      <c r="AL113" s="318">
        <v>755000</v>
      </c>
      <c r="AM113" s="318">
        <v>1625000</v>
      </c>
      <c r="AN113" s="318">
        <v>805000</v>
      </c>
      <c r="AO113" s="318">
        <v>1735000</v>
      </c>
      <c r="AP113" s="223">
        <f t="shared" si="2"/>
        <v>8375000</v>
      </c>
      <c r="AQ113" s="175"/>
    </row>
    <row r="114" spans="1:44" ht="7.5" customHeight="1" x14ac:dyDescent="0.25">
      <c r="A114" s="5"/>
      <c r="B114" s="268"/>
      <c r="C114" s="268"/>
      <c r="D114" s="268"/>
      <c r="E114" s="268"/>
      <c r="F114" s="268"/>
      <c r="G114" s="268"/>
      <c r="H114" s="268"/>
      <c r="I114" s="268"/>
      <c r="J114" s="268"/>
      <c r="K114" s="268"/>
      <c r="L114" s="272"/>
      <c r="M114" s="272"/>
      <c r="N114" s="268"/>
      <c r="O114" s="268"/>
      <c r="P114" s="268"/>
      <c r="Q114" s="268"/>
      <c r="R114" s="318"/>
      <c r="S114" s="318"/>
      <c r="T114" s="318"/>
      <c r="U114" s="318"/>
      <c r="V114" s="318"/>
      <c r="W114" s="318"/>
      <c r="X114" s="318"/>
      <c r="Y114" s="318"/>
      <c r="Z114" s="318"/>
      <c r="AA114" s="318"/>
      <c r="AB114" s="318"/>
      <c r="AC114" s="318"/>
      <c r="AD114" s="318"/>
      <c r="AE114" s="318"/>
      <c r="AF114" s="318"/>
      <c r="AG114" s="318"/>
      <c r="AH114" s="318"/>
      <c r="AI114" s="318"/>
      <c r="AJ114" s="318"/>
      <c r="AK114" s="318"/>
      <c r="AL114" s="318"/>
      <c r="AM114" s="318"/>
      <c r="AN114" s="318"/>
      <c r="AO114" s="318"/>
      <c r="AP114" s="223"/>
      <c r="AQ114" s="175"/>
    </row>
    <row r="115" spans="1:44" x14ac:dyDescent="0.25">
      <c r="A115" s="267" t="s">
        <v>9</v>
      </c>
      <c r="B115" s="288">
        <f>SUM(B8:B44)</f>
        <v>100000</v>
      </c>
      <c r="C115" s="288">
        <f>SUM(C8:C44)</f>
        <v>145000</v>
      </c>
      <c r="D115" s="288">
        <f t="shared" ref="D115:AP115" si="3">SUM(D8:D114)</f>
        <v>125000</v>
      </c>
      <c r="E115" s="288">
        <f t="shared" si="3"/>
        <v>185000</v>
      </c>
      <c r="F115" s="288">
        <f t="shared" si="3"/>
        <v>130000</v>
      </c>
      <c r="G115" s="288">
        <f t="shared" si="3"/>
        <v>195000</v>
      </c>
      <c r="H115" s="288">
        <f t="shared" si="3"/>
        <v>135000</v>
      </c>
      <c r="I115" s="288">
        <f t="shared" si="3"/>
        <v>195000</v>
      </c>
      <c r="J115" s="288">
        <f t="shared" si="3"/>
        <v>135000</v>
      </c>
      <c r="K115" s="288">
        <f t="shared" si="3"/>
        <v>140000</v>
      </c>
      <c r="L115" s="288">
        <f t="shared" si="3"/>
        <v>200000</v>
      </c>
      <c r="M115" s="288">
        <f t="shared" si="3"/>
        <v>210000</v>
      </c>
      <c r="N115" s="288">
        <f t="shared" si="3"/>
        <v>80000</v>
      </c>
      <c r="O115" s="288">
        <f t="shared" si="3"/>
        <v>120000</v>
      </c>
      <c r="P115" s="288">
        <f t="shared" si="3"/>
        <v>80000</v>
      </c>
      <c r="Q115" s="288">
        <f t="shared" si="3"/>
        <v>120000</v>
      </c>
      <c r="R115" s="325">
        <f t="shared" si="3"/>
        <v>85000</v>
      </c>
      <c r="S115" s="325">
        <f t="shared" si="3"/>
        <v>130000</v>
      </c>
      <c r="T115" s="325">
        <f t="shared" si="3"/>
        <v>85000</v>
      </c>
      <c r="U115" s="325">
        <f t="shared" si="3"/>
        <v>130000</v>
      </c>
      <c r="V115" s="325">
        <f t="shared" si="3"/>
        <v>90000</v>
      </c>
      <c r="W115" s="325">
        <f t="shared" si="3"/>
        <v>135000</v>
      </c>
      <c r="X115" s="325">
        <f t="shared" si="3"/>
        <v>90000</v>
      </c>
      <c r="Y115" s="325">
        <f t="shared" si="3"/>
        <v>140000</v>
      </c>
      <c r="Z115" s="325">
        <f t="shared" si="3"/>
        <v>95000</v>
      </c>
      <c r="AA115" s="325">
        <f t="shared" si="3"/>
        <v>140000</v>
      </c>
      <c r="AB115" s="325">
        <f t="shared" si="3"/>
        <v>95000</v>
      </c>
      <c r="AC115" s="325">
        <f t="shared" si="3"/>
        <v>145000</v>
      </c>
      <c r="AD115" s="325">
        <f t="shared" si="3"/>
        <v>100000</v>
      </c>
      <c r="AE115" s="325">
        <f t="shared" si="3"/>
        <v>155000</v>
      </c>
      <c r="AF115" s="325">
        <f t="shared" si="3"/>
        <v>100000</v>
      </c>
      <c r="AG115" s="325">
        <f t="shared" si="3"/>
        <v>155000</v>
      </c>
      <c r="AH115" s="325">
        <f t="shared" si="3"/>
        <v>1495000</v>
      </c>
      <c r="AI115" s="325">
        <f t="shared" si="3"/>
        <v>8500000</v>
      </c>
      <c r="AJ115" s="325">
        <f t="shared" si="3"/>
        <v>12250000</v>
      </c>
      <c r="AK115" s="325">
        <f>SUM(AK8:AK114)</f>
        <v>2295000</v>
      </c>
      <c r="AL115" s="325">
        <f>SUM(AL8:AL114)</f>
        <v>4035000</v>
      </c>
      <c r="AM115" s="325">
        <f t="shared" si="3"/>
        <v>6270000</v>
      </c>
      <c r="AN115" s="325">
        <f t="shared" si="3"/>
        <v>4305000</v>
      </c>
      <c r="AO115" s="325">
        <f t="shared" si="3"/>
        <v>6685000</v>
      </c>
      <c r="AP115" s="325">
        <f t="shared" si="3"/>
        <v>50000000</v>
      </c>
      <c r="AQ115" s="175"/>
    </row>
    <row r="116" spans="1:44" x14ac:dyDescent="0.25">
      <c r="A116" s="179"/>
      <c r="B116" s="289"/>
      <c r="C116" s="289"/>
      <c r="D116" s="289"/>
      <c r="E116" s="289"/>
      <c r="F116" s="289"/>
      <c r="G116" s="289"/>
      <c r="H116" s="289"/>
      <c r="I116" s="289"/>
      <c r="J116" s="289"/>
      <c r="K116" s="289"/>
      <c r="L116" s="278"/>
      <c r="M116" s="278"/>
      <c r="N116" s="289"/>
      <c r="O116" s="289"/>
      <c r="P116" s="289"/>
      <c r="Q116" s="289"/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  <c r="AE116" s="326"/>
      <c r="AF116" s="326"/>
      <c r="AG116" s="326"/>
      <c r="AH116" s="326"/>
      <c r="AI116" s="326"/>
      <c r="AJ116" s="327"/>
      <c r="AK116" s="327"/>
      <c r="AL116" s="327"/>
      <c r="AM116" s="327"/>
      <c r="AN116" s="327"/>
      <c r="AO116" s="327"/>
      <c r="AP116" s="223"/>
      <c r="AQ116" s="175"/>
    </row>
    <row r="117" spans="1:44" x14ac:dyDescent="0.25">
      <c r="A117" s="4" t="s">
        <v>10</v>
      </c>
      <c r="B117" s="268">
        <f t="shared" ref="B117:K117" si="4">+B6-B115</f>
        <v>0</v>
      </c>
      <c r="C117" s="268">
        <f t="shared" si="4"/>
        <v>0</v>
      </c>
      <c r="D117" s="268">
        <f t="shared" si="4"/>
        <v>0</v>
      </c>
      <c r="E117" s="268">
        <f t="shared" si="4"/>
        <v>0</v>
      </c>
      <c r="F117" s="268">
        <f t="shared" si="4"/>
        <v>0</v>
      </c>
      <c r="G117" s="268">
        <f t="shared" si="4"/>
        <v>0</v>
      </c>
      <c r="H117" s="268">
        <f t="shared" si="4"/>
        <v>0</v>
      </c>
      <c r="I117" s="268">
        <f t="shared" si="4"/>
        <v>0</v>
      </c>
      <c r="J117" s="268">
        <f t="shared" si="4"/>
        <v>0</v>
      </c>
      <c r="K117" s="268">
        <f t="shared" si="4"/>
        <v>0</v>
      </c>
      <c r="L117" s="174">
        <f>L6-L115</f>
        <v>0</v>
      </c>
      <c r="M117" s="174">
        <f>M6-M115</f>
        <v>0</v>
      </c>
      <c r="N117" s="268">
        <f t="shared" ref="N117:AI117" si="5">+N6-N115</f>
        <v>0</v>
      </c>
      <c r="O117" s="268">
        <f t="shared" si="5"/>
        <v>0</v>
      </c>
      <c r="P117" s="268">
        <f t="shared" si="5"/>
        <v>0</v>
      </c>
      <c r="Q117" s="268">
        <f t="shared" si="5"/>
        <v>0</v>
      </c>
      <c r="R117" s="318">
        <f t="shared" si="5"/>
        <v>0</v>
      </c>
      <c r="S117" s="318">
        <f t="shared" si="5"/>
        <v>0</v>
      </c>
      <c r="T117" s="318">
        <f t="shared" si="5"/>
        <v>0</v>
      </c>
      <c r="U117" s="318">
        <f t="shared" si="5"/>
        <v>0</v>
      </c>
      <c r="V117" s="318">
        <f t="shared" si="5"/>
        <v>0</v>
      </c>
      <c r="W117" s="318">
        <f t="shared" si="5"/>
        <v>0</v>
      </c>
      <c r="X117" s="318">
        <f t="shared" si="5"/>
        <v>0</v>
      </c>
      <c r="Y117" s="318">
        <f t="shared" si="5"/>
        <v>0</v>
      </c>
      <c r="Z117" s="318">
        <f t="shared" si="5"/>
        <v>0</v>
      </c>
      <c r="AA117" s="318">
        <f t="shared" si="5"/>
        <v>0</v>
      </c>
      <c r="AB117" s="318">
        <f t="shared" si="5"/>
        <v>0</v>
      </c>
      <c r="AC117" s="318">
        <f t="shared" si="5"/>
        <v>0</v>
      </c>
      <c r="AD117" s="318">
        <f t="shared" si="5"/>
        <v>0</v>
      </c>
      <c r="AE117" s="318">
        <f t="shared" si="5"/>
        <v>0</v>
      </c>
      <c r="AF117" s="318">
        <f t="shared" si="5"/>
        <v>0</v>
      </c>
      <c r="AG117" s="318">
        <f t="shared" si="5"/>
        <v>0</v>
      </c>
      <c r="AH117" s="318">
        <f t="shared" si="5"/>
        <v>0</v>
      </c>
      <c r="AI117" s="318">
        <f t="shared" si="5"/>
        <v>0</v>
      </c>
      <c r="AJ117" s="322">
        <f t="shared" ref="AJ117:AO117" si="6">AJ6-AJ115</f>
        <v>0</v>
      </c>
      <c r="AK117" s="322">
        <f t="shared" si="6"/>
        <v>0</v>
      </c>
      <c r="AL117" s="322">
        <f t="shared" si="6"/>
        <v>0</v>
      </c>
      <c r="AM117" s="322">
        <f t="shared" si="6"/>
        <v>0</v>
      </c>
      <c r="AN117" s="322">
        <f t="shared" si="6"/>
        <v>0</v>
      </c>
      <c r="AO117" s="322">
        <f t="shared" si="6"/>
        <v>0</v>
      </c>
      <c r="AP117" s="335">
        <f>SUM(B117:AO117)</f>
        <v>0</v>
      </c>
      <c r="AQ117" s="175"/>
      <c r="AR117" s="173"/>
    </row>
    <row r="118" spans="1:44" x14ac:dyDescent="0.25">
      <c r="L118" s="175"/>
      <c r="M118" s="175"/>
      <c r="AI118" s="175"/>
      <c r="AJ118" s="175"/>
      <c r="AK118" s="175"/>
      <c r="AL118" s="175"/>
      <c r="AM118" s="175"/>
      <c r="AN118" s="175"/>
      <c r="AO118" s="175"/>
      <c r="AP118" s="269"/>
      <c r="AQ118" s="175"/>
    </row>
    <row r="119" spans="1:44" x14ac:dyDescent="0.25">
      <c r="L119" s="175"/>
      <c r="M119" s="175"/>
      <c r="AI119" s="175"/>
      <c r="AJ119" s="175"/>
      <c r="AK119" s="175"/>
      <c r="AL119" s="175"/>
      <c r="AM119" s="175"/>
      <c r="AN119" s="175"/>
      <c r="AO119" s="175"/>
      <c r="AP119" s="175"/>
      <c r="AQ119" s="175"/>
    </row>
  </sheetData>
  <phoneticPr fontId="9" type="noConversion"/>
  <pageMargins left="0.75" right="0.75" top="1" bottom="1" header="0.5" footer="0.5"/>
  <pageSetup scale="51" orientation="landscape" r:id="rId1"/>
  <headerFooter alignWithMargins="0">
    <oddHeader>&amp;C&amp;A</oddHeader>
    <oddFooter>&amp;L&amp;Z&amp;F&amp;C&amp;P/&amp;N</oddFooter>
  </headerFooter>
  <colBreaks count="1" manualBreakCount="1">
    <brk id="32" min="58" max="115" man="1"/>
  </colBreaks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CF142"/>
  <sheetViews>
    <sheetView zoomScaleNormal="100" workbookViewId="0">
      <pane xSplit="21" ySplit="4" topLeftCell="V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2" width="17.85546875" style="3" hidden="1" customWidth="1"/>
    <col min="3" max="7" width="20.42578125" style="3" hidden="1" customWidth="1"/>
    <col min="8" max="8" width="12" style="3" hidden="1" customWidth="1"/>
    <col min="9" max="9" width="11.7109375" style="3" hidden="1" customWidth="1"/>
    <col min="10" max="10" width="11.42578125" style="3" hidden="1" customWidth="1"/>
    <col min="11" max="13" width="11.5703125" style="3" hidden="1" customWidth="1"/>
    <col min="14" max="14" width="11.28515625" style="3" hidden="1" customWidth="1"/>
    <col min="15" max="15" width="11.7109375" style="3" hidden="1" customWidth="1"/>
    <col min="16" max="16" width="11.5703125" style="3" hidden="1" customWidth="1"/>
    <col min="17" max="18" width="11.42578125" style="3" hidden="1" customWidth="1"/>
    <col min="19" max="19" width="11.28515625" style="3" hidden="1" customWidth="1"/>
    <col min="20" max="20" width="11.42578125" style="3" hidden="1" customWidth="1"/>
    <col min="21" max="21" width="11.5703125" style="3" hidden="1" customWidth="1"/>
    <col min="22" max="22" width="11.7109375" style="3" bestFit="1" customWidth="1"/>
    <col min="23" max="24" width="11.42578125" style="3" bestFit="1" customWidth="1"/>
    <col min="25" max="25" width="11.5703125" style="3" bestFit="1" customWidth="1"/>
    <col min="26" max="26" width="11.7109375" style="3" bestFit="1" customWidth="1"/>
    <col min="27" max="27" width="11.42578125" style="3" bestFit="1" customWidth="1"/>
    <col min="28" max="28" width="11.7109375" style="3" bestFit="1" customWidth="1"/>
    <col min="29" max="29" width="11.42578125" style="3" bestFit="1" customWidth="1"/>
    <col min="30" max="30" width="12" style="3" bestFit="1" customWidth="1"/>
    <col min="31" max="31" width="11.7109375" style="3" bestFit="1" customWidth="1"/>
    <col min="32" max="32" width="11.42578125" style="3" bestFit="1" customWidth="1"/>
    <col min="33" max="33" width="11.7109375" style="3" bestFit="1" customWidth="1"/>
    <col min="34" max="34" width="14" style="3" bestFit="1" customWidth="1"/>
    <col min="35" max="39" width="12.85546875" style="3" bestFit="1" customWidth="1"/>
    <col min="40" max="41" width="14" style="3" bestFit="1" customWidth="1"/>
    <col min="42" max="42" width="12.85546875" style="3" bestFit="1" customWidth="1"/>
    <col min="43" max="43" width="14" style="3" bestFit="1" customWidth="1"/>
    <col min="44" max="256" width="9.140625" style="3"/>
    <col min="257" max="257" width="17.85546875" style="3" customWidth="1"/>
    <col min="258" max="277" width="0" style="3" hidden="1" customWidth="1"/>
    <col min="278" max="278" width="11.7109375" style="3" bestFit="1" customWidth="1"/>
    <col min="279" max="280" width="11.42578125" style="3" bestFit="1" customWidth="1"/>
    <col min="281" max="281" width="11.5703125" style="3" bestFit="1" customWidth="1"/>
    <col min="282" max="282" width="11.7109375" style="3" bestFit="1" customWidth="1"/>
    <col min="283" max="283" width="11.42578125" style="3" bestFit="1" customWidth="1"/>
    <col min="284" max="284" width="11.7109375" style="3" bestFit="1" customWidth="1"/>
    <col min="285" max="285" width="11.42578125" style="3" bestFit="1" customWidth="1"/>
    <col min="286" max="286" width="12" style="3" bestFit="1" customWidth="1"/>
    <col min="287" max="287" width="11.7109375" style="3" bestFit="1" customWidth="1"/>
    <col min="288" max="288" width="11.42578125" style="3" bestFit="1" customWidth="1"/>
    <col min="289" max="289" width="11.7109375" style="3" bestFit="1" customWidth="1"/>
    <col min="290" max="290" width="14" style="3" bestFit="1" customWidth="1"/>
    <col min="291" max="295" width="12.85546875" style="3" bestFit="1" customWidth="1"/>
    <col min="296" max="297" width="14" style="3" bestFit="1" customWidth="1"/>
    <col min="298" max="298" width="12.85546875" style="3" bestFit="1" customWidth="1"/>
    <col min="299" max="299" width="14" style="3" bestFit="1" customWidth="1"/>
    <col min="300" max="512" width="9.140625" style="3"/>
    <col min="513" max="513" width="17.85546875" style="3" customWidth="1"/>
    <col min="514" max="533" width="0" style="3" hidden="1" customWidth="1"/>
    <col min="534" max="534" width="11.7109375" style="3" bestFit="1" customWidth="1"/>
    <col min="535" max="536" width="11.42578125" style="3" bestFit="1" customWidth="1"/>
    <col min="537" max="537" width="11.5703125" style="3" bestFit="1" customWidth="1"/>
    <col min="538" max="538" width="11.7109375" style="3" bestFit="1" customWidth="1"/>
    <col min="539" max="539" width="11.42578125" style="3" bestFit="1" customWidth="1"/>
    <col min="540" max="540" width="11.7109375" style="3" bestFit="1" customWidth="1"/>
    <col min="541" max="541" width="11.42578125" style="3" bestFit="1" customWidth="1"/>
    <col min="542" max="542" width="12" style="3" bestFit="1" customWidth="1"/>
    <col min="543" max="543" width="11.7109375" style="3" bestFit="1" customWidth="1"/>
    <col min="544" max="544" width="11.42578125" style="3" bestFit="1" customWidth="1"/>
    <col min="545" max="545" width="11.7109375" style="3" bestFit="1" customWidth="1"/>
    <col min="546" max="546" width="14" style="3" bestFit="1" customWidth="1"/>
    <col min="547" max="551" width="12.85546875" style="3" bestFit="1" customWidth="1"/>
    <col min="552" max="553" width="14" style="3" bestFit="1" customWidth="1"/>
    <col min="554" max="554" width="12.85546875" style="3" bestFit="1" customWidth="1"/>
    <col min="555" max="555" width="14" style="3" bestFit="1" customWidth="1"/>
    <col min="556" max="768" width="9.140625" style="3"/>
    <col min="769" max="769" width="17.85546875" style="3" customWidth="1"/>
    <col min="770" max="789" width="0" style="3" hidden="1" customWidth="1"/>
    <col min="790" max="790" width="11.7109375" style="3" bestFit="1" customWidth="1"/>
    <col min="791" max="792" width="11.42578125" style="3" bestFit="1" customWidth="1"/>
    <col min="793" max="793" width="11.5703125" style="3" bestFit="1" customWidth="1"/>
    <col min="794" max="794" width="11.7109375" style="3" bestFit="1" customWidth="1"/>
    <col min="795" max="795" width="11.42578125" style="3" bestFit="1" customWidth="1"/>
    <col min="796" max="796" width="11.7109375" style="3" bestFit="1" customWidth="1"/>
    <col min="797" max="797" width="11.42578125" style="3" bestFit="1" customWidth="1"/>
    <col min="798" max="798" width="12" style="3" bestFit="1" customWidth="1"/>
    <col min="799" max="799" width="11.7109375" style="3" bestFit="1" customWidth="1"/>
    <col min="800" max="800" width="11.42578125" style="3" bestFit="1" customWidth="1"/>
    <col min="801" max="801" width="11.7109375" style="3" bestFit="1" customWidth="1"/>
    <col min="802" max="802" width="14" style="3" bestFit="1" customWidth="1"/>
    <col min="803" max="807" width="12.85546875" style="3" bestFit="1" customWidth="1"/>
    <col min="808" max="809" width="14" style="3" bestFit="1" customWidth="1"/>
    <col min="810" max="810" width="12.85546875" style="3" bestFit="1" customWidth="1"/>
    <col min="811" max="811" width="14" style="3" bestFit="1" customWidth="1"/>
    <col min="812" max="1024" width="9.140625" style="3"/>
    <col min="1025" max="1025" width="17.85546875" style="3" customWidth="1"/>
    <col min="1026" max="1045" width="0" style="3" hidden="1" customWidth="1"/>
    <col min="1046" max="1046" width="11.7109375" style="3" bestFit="1" customWidth="1"/>
    <col min="1047" max="1048" width="11.42578125" style="3" bestFit="1" customWidth="1"/>
    <col min="1049" max="1049" width="11.5703125" style="3" bestFit="1" customWidth="1"/>
    <col min="1050" max="1050" width="11.7109375" style="3" bestFit="1" customWidth="1"/>
    <col min="1051" max="1051" width="11.42578125" style="3" bestFit="1" customWidth="1"/>
    <col min="1052" max="1052" width="11.7109375" style="3" bestFit="1" customWidth="1"/>
    <col min="1053" max="1053" width="11.42578125" style="3" bestFit="1" customWidth="1"/>
    <col min="1054" max="1054" width="12" style="3" bestFit="1" customWidth="1"/>
    <col min="1055" max="1055" width="11.7109375" style="3" bestFit="1" customWidth="1"/>
    <col min="1056" max="1056" width="11.42578125" style="3" bestFit="1" customWidth="1"/>
    <col min="1057" max="1057" width="11.7109375" style="3" bestFit="1" customWidth="1"/>
    <col min="1058" max="1058" width="14" style="3" bestFit="1" customWidth="1"/>
    <col min="1059" max="1063" width="12.85546875" style="3" bestFit="1" customWidth="1"/>
    <col min="1064" max="1065" width="14" style="3" bestFit="1" customWidth="1"/>
    <col min="1066" max="1066" width="12.85546875" style="3" bestFit="1" customWidth="1"/>
    <col min="1067" max="1067" width="14" style="3" bestFit="1" customWidth="1"/>
    <col min="1068" max="1280" width="9.140625" style="3"/>
    <col min="1281" max="1281" width="17.85546875" style="3" customWidth="1"/>
    <col min="1282" max="1301" width="0" style="3" hidden="1" customWidth="1"/>
    <col min="1302" max="1302" width="11.7109375" style="3" bestFit="1" customWidth="1"/>
    <col min="1303" max="1304" width="11.42578125" style="3" bestFit="1" customWidth="1"/>
    <col min="1305" max="1305" width="11.5703125" style="3" bestFit="1" customWidth="1"/>
    <col min="1306" max="1306" width="11.7109375" style="3" bestFit="1" customWidth="1"/>
    <col min="1307" max="1307" width="11.42578125" style="3" bestFit="1" customWidth="1"/>
    <col min="1308" max="1308" width="11.7109375" style="3" bestFit="1" customWidth="1"/>
    <col min="1309" max="1309" width="11.42578125" style="3" bestFit="1" customWidth="1"/>
    <col min="1310" max="1310" width="12" style="3" bestFit="1" customWidth="1"/>
    <col min="1311" max="1311" width="11.7109375" style="3" bestFit="1" customWidth="1"/>
    <col min="1312" max="1312" width="11.42578125" style="3" bestFit="1" customWidth="1"/>
    <col min="1313" max="1313" width="11.7109375" style="3" bestFit="1" customWidth="1"/>
    <col min="1314" max="1314" width="14" style="3" bestFit="1" customWidth="1"/>
    <col min="1315" max="1319" width="12.85546875" style="3" bestFit="1" customWidth="1"/>
    <col min="1320" max="1321" width="14" style="3" bestFit="1" customWidth="1"/>
    <col min="1322" max="1322" width="12.85546875" style="3" bestFit="1" customWidth="1"/>
    <col min="1323" max="1323" width="14" style="3" bestFit="1" customWidth="1"/>
    <col min="1324" max="1536" width="9.140625" style="3"/>
    <col min="1537" max="1537" width="17.85546875" style="3" customWidth="1"/>
    <col min="1538" max="1557" width="0" style="3" hidden="1" customWidth="1"/>
    <col min="1558" max="1558" width="11.7109375" style="3" bestFit="1" customWidth="1"/>
    <col min="1559" max="1560" width="11.42578125" style="3" bestFit="1" customWidth="1"/>
    <col min="1561" max="1561" width="11.5703125" style="3" bestFit="1" customWidth="1"/>
    <col min="1562" max="1562" width="11.7109375" style="3" bestFit="1" customWidth="1"/>
    <col min="1563" max="1563" width="11.42578125" style="3" bestFit="1" customWidth="1"/>
    <col min="1564" max="1564" width="11.7109375" style="3" bestFit="1" customWidth="1"/>
    <col min="1565" max="1565" width="11.42578125" style="3" bestFit="1" customWidth="1"/>
    <col min="1566" max="1566" width="12" style="3" bestFit="1" customWidth="1"/>
    <col min="1567" max="1567" width="11.7109375" style="3" bestFit="1" customWidth="1"/>
    <col min="1568" max="1568" width="11.42578125" style="3" bestFit="1" customWidth="1"/>
    <col min="1569" max="1569" width="11.7109375" style="3" bestFit="1" customWidth="1"/>
    <col min="1570" max="1570" width="14" style="3" bestFit="1" customWidth="1"/>
    <col min="1571" max="1575" width="12.85546875" style="3" bestFit="1" customWidth="1"/>
    <col min="1576" max="1577" width="14" style="3" bestFit="1" customWidth="1"/>
    <col min="1578" max="1578" width="12.85546875" style="3" bestFit="1" customWidth="1"/>
    <col min="1579" max="1579" width="14" style="3" bestFit="1" customWidth="1"/>
    <col min="1580" max="1792" width="9.140625" style="3"/>
    <col min="1793" max="1793" width="17.85546875" style="3" customWidth="1"/>
    <col min="1794" max="1813" width="0" style="3" hidden="1" customWidth="1"/>
    <col min="1814" max="1814" width="11.7109375" style="3" bestFit="1" customWidth="1"/>
    <col min="1815" max="1816" width="11.42578125" style="3" bestFit="1" customWidth="1"/>
    <col min="1817" max="1817" width="11.5703125" style="3" bestFit="1" customWidth="1"/>
    <col min="1818" max="1818" width="11.7109375" style="3" bestFit="1" customWidth="1"/>
    <col min="1819" max="1819" width="11.42578125" style="3" bestFit="1" customWidth="1"/>
    <col min="1820" max="1820" width="11.7109375" style="3" bestFit="1" customWidth="1"/>
    <col min="1821" max="1821" width="11.42578125" style="3" bestFit="1" customWidth="1"/>
    <col min="1822" max="1822" width="12" style="3" bestFit="1" customWidth="1"/>
    <col min="1823" max="1823" width="11.7109375" style="3" bestFit="1" customWidth="1"/>
    <col min="1824" max="1824" width="11.42578125" style="3" bestFit="1" customWidth="1"/>
    <col min="1825" max="1825" width="11.7109375" style="3" bestFit="1" customWidth="1"/>
    <col min="1826" max="1826" width="14" style="3" bestFit="1" customWidth="1"/>
    <col min="1827" max="1831" width="12.85546875" style="3" bestFit="1" customWidth="1"/>
    <col min="1832" max="1833" width="14" style="3" bestFit="1" customWidth="1"/>
    <col min="1834" max="1834" width="12.85546875" style="3" bestFit="1" customWidth="1"/>
    <col min="1835" max="1835" width="14" style="3" bestFit="1" customWidth="1"/>
    <col min="1836" max="2048" width="9.140625" style="3"/>
    <col min="2049" max="2049" width="17.85546875" style="3" customWidth="1"/>
    <col min="2050" max="2069" width="0" style="3" hidden="1" customWidth="1"/>
    <col min="2070" max="2070" width="11.7109375" style="3" bestFit="1" customWidth="1"/>
    <col min="2071" max="2072" width="11.42578125" style="3" bestFit="1" customWidth="1"/>
    <col min="2073" max="2073" width="11.5703125" style="3" bestFit="1" customWidth="1"/>
    <col min="2074" max="2074" width="11.7109375" style="3" bestFit="1" customWidth="1"/>
    <col min="2075" max="2075" width="11.42578125" style="3" bestFit="1" customWidth="1"/>
    <col min="2076" max="2076" width="11.7109375" style="3" bestFit="1" customWidth="1"/>
    <col min="2077" max="2077" width="11.42578125" style="3" bestFit="1" customWidth="1"/>
    <col min="2078" max="2078" width="12" style="3" bestFit="1" customWidth="1"/>
    <col min="2079" max="2079" width="11.7109375" style="3" bestFit="1" customWidth="1"/>
    <col min="2080" max="2080" width="11.42578125" style="3" bestFit="1" customWidth="1"/>
    <col min="2081" max="2081" width="11.7109375" style="3" bestFit="1" customWidth="1"/>
    <col min="2082" max="2082" width="14" style="3" bestFit="1" customWidth="1"/>
    <col min="2083" max="2087" width="12.85546875" style="3" bestFit="1" customWidth="1"/>
    <col min="2088" max="2089" width="14" style="3" bestFit="1" customWidth="1"/>
    <col min="2090" max="2090" width="12.85546875" style="3" bestFit="1" customWidth="1"/>
    <col min="2091" max="2091" width="14" style="3" bestFit="1" customWidth="1"/>
    <col min="2092" max="2304" width="9.140625" style="3"/>
    <col min="2305" max="2305" width="17.85546875" style="3" customWidth="1"/>
    <col min="2306" max="2325" width="0" style="3" hidden="1" customWidth="1"/>
    <col min="2326" max="2326" width="11.7109375" style="3" bestFit="1" customWidth="1"/>
    <col min="2327" max="2328" width="11.42578125" style="3" bestFit="1" customWidth="1"/>
    <col min="2329" max="2329" width="11.5703125" style="3" bestFit="1" customWidth="1"/>
    <col min="2330" max="2330" width="11.7109375" style="3" bestFit="1" customWidth="1"/>
    <col min="2331" max="2331" width="11.42578125" style="3" bestFit="1" customWidth="1"/>
    <col min="2332" max="2332" width="11.7109375" style="3" bestFit="1" customWidth="1"/>
    <col min="2333" max="2333" width="11.42578125" style="3" bestFit="1" customWidth="1"/>
    <col min="2334" max="2334" width="12" style="3" bestFit="1" customWidth="1"/>
    <col min="2335" max="2335" width="11.7109375" style="3" bestFit="1" customWidth="1"/>
    <col min="2336" max="2336" width="11.42578125" style="3" bestFit="1" customWidth="1"/>
    <col min="2337" max="2337" width="11.7109375" style="3" bestFit="1" customWidth="1"/>
    <col min="2338" max="2338" width="14" style="3" bestFit="1" customWidth="1"/>
    <col min="2339" max="2343" width="12.85546875" style="3" bestFit="1" customWidth="1"/>
    <col min="2344" max="2345" width="14" style="3" bestFit="1" customWidth="1"/>
    <col min="2346" max="2346" width="12.85546875" style="3" bestFit="1" customWidth="1"/>
    <col min="2347" max="2347" width="14" style="3" bestFit="1" customWidth="1"/>
    <col min="2348" max="2560" width="9.140625" style="3"/>
    <col min="2561" max="2561" width="17.85546875" style="3" customWidth="1"/>
    <col min="2562" max="2581" width="0" style="3" hidden="1" customWidth="1"/>
    <col min="2582" max="2582" width="11.7109375" style="3" bestFit="1" customWidth="1"/>
    <col min="2583" max="2584" width="11.42578125" style="3" bestFit="1" customWidth="1"/>
    <col min="2585" max="2585" width="11.5703125" style="3" bestFit="1" customWidth="1"/>
    <col min="2586" max="2586" width="11.7109375" style="3" bestFit="1" customWidth="1"/>
    <col min="2587" max="2587" width="11.42578125" style="3" bestFit="1" customWidth="1"/>
    <col min="2588" max="2588" width="11.7109375" style="3" bestFit="1" customWidth="1"/>
    <col min="2589" max="2589" width="11.42578125" style="3" bestFit="1" customWidth="1"/>
    <col min="2590" max="2590" width="12" style="3" bestFit="1" customWidth="1"/>
    <col min="2591" max="2591" width="11.7109375" style="3" bestFit="1" customWidth="1"/>
    <col min="2592" max="2592" width="11.42578125" style="3" bestFit="1" customWidth="1"/>
    <col min="2593" max="2593" width="11.7109375" style="3" bestFit="1" customWidth="1"/>
    <col min="2594" max="2594" width="14" style="3" bestFit="1" customWidth="1"/>
    <col min="2595" max="2599" width="12.85546875" style="3" bestFit="1" customWidth="1"/>
    <col min="2600" max="2601" width="14" style="3" bestFit="1" customWidth="1"/>
    <col min="2602" max="2602" width="12.85546875" style="3" bestFit="1" customWidth="1"/>
    <col min="2603" max="2603" width="14" style="3" bestFit="1" customWidth="1"/>
    <col min="2604" max="2816" width="9.140625" style="3"/>
    <col min="2817" max="2817" width="17.85546875" style="3" customWidth="1"/>
    <col min="2818" max="2837" width="0" style="3" hidden="1" customWidth="1"/>
    <col min="2838" max="2838" width="11.7109375" style="3" bestFit="1" customWidth="1"/>
    <col min="2839" max="2840" width="11.42578125" style="3" bestFit="1" customWidth="1"/>
    <col min="2841" max="2841" width="11.5703125" style="3" bestFit="1" customWidth="1"/>
    <col min="2842" max="2842" width="11.7109375" style="3" bestFit="1" customWidth="1"/>
    <col min="2843" max="2843" width="11.42578125" style="3" bestFit="1" customWidth="1"/>
    <col min="2844" max="2844" width="11.7109375" style="3" bestFit="1" customWidth="1"/>
    <col min="2845" max="2845" width="11.42578125" style="3" bestFit="1" customWidth="1"/>
    <col min="2846" max="2846" width="12" style="3" bestFit="1" customWidth="1"/>
    <col min="2847" max="2847" width="11.7109375" style="3" bestFit="1" customWidth="1"/>
    <col min="2848" max="2848" width="11.42578125" style="3" bestFit="1" customWidth="1"/>
    <col min="2849" max="2849" width="11.7109375" style="3" bestFit="1" customWidth="1"/>
    <col min="2850" max="2850" width="14" style="3" bestFit="1" customWidth="1"/>
    <col min="2851" max="2855" width="12.85546875" style="3" bestFit="1" customWidth="1"/>
    <col min="2856" max="2857" width="14" style="3" bestFit="1" customWidth="1"/>
    <col min="2858" max="2858" width="12.85546875" style="3" bestFit="1" customWidth="1"/>
    <col min="2859" max="2859" width="14" style="3" bestFit="1" customWidth="1"/>
    <col min="2860" max="3072" width="9.140625" style="3"/>
    <col min="3073" max="3073" width="17.85546875" style="3" customWidth="1"/>
    <col min="3074" max="3093" width="0" style="3" hidden="1" customWidth="1"/>
    <col min="3094" max="3094" width="11.7109375" style="3" bestFit="1" customWidth="1"/>
    <col min="3095" max="3096" width="11.42578125" style="3" bestFit="1" customWidth="1"/>
    <col min="3097" max="3097" width="11.5703125" style="3" bestFit="1" customWidth="1"/>
    <col min="3098" max="3098" width="11.7109375" style="3" bestFit="1" customWidth="1"/>
    <col min="3099" max="3099" width="11.42578125" style="3" bestFit="1" customWidth="1"/>
    <col min="3100" max="3100" width="11.7109375" style="3" bestFit="1" customWidth="1"/>
    <col min="3101" max="3101" width="11.42578125" style="3" bestFit="1" customWidth="1"/>
    <col min="3102" max="3102" width="12" style="3" bestFit="1" customWidth="1"/>
    <col min="3103" max="3103" width="11.7109375" style="3" bestFit="1" customWidth="1"/>
    <col min="3104" max="3104" width="11.42578125" style="3" bestFit="1" customWidth="1"/>
    <col min="3105" max="3105" width="11.7109375" style="3" bestFit="1" customWidth="1"/>
    <col min="3106" max="3106" width="14" style="3" bestFit="1" customWidth="1"/>
    <col min="3107" max="3111" width="12.85546875" style="3" bestFit="1" customWidth="1"/>
    <col min="3112" max="3113" width="14" style="3" bestFit="1" customWidth="1"/>
    <col min="3114" max="3114" width="12.85546875" style="3" bestFit="1" customWidth="1"/>
    <col min="3115" max="3115" width="14" style="3" bestFit="1" customWidth="1"/>
    <col min="3116" max="3328" width="9.140625" style="3"/>
    <col min="3329" max="3329" width="17.85546875" style="3" customWidth="1"/>
    <col min="3330" max="3349" width="0" style="3" hidden="1" customWidth="1"/>
    <col min="3350" max="3350" width="11.7109375" style="3" bestFit="1" customWidth="1"/>
    <col min="3351" max="3352" width="11.42578125" style="3" bestFit="1" customWidth="1"/>
    <col min="3353" max="3353" width="11.5703125" style="3" bestFit="1" customWidth="1"/>
    <col min="3354" max="3354" width="11.7109375" style="3" bestFit="1" customWidth="1"/>
    <col min="3355" max="3355" width="11.42578125" style="3" bestFit="1" customWidth="1"/>
    <col min="3356" max="3356" width="11.7109375" style="3" bestFit="1" customWidth="1"/>
    <col min="3357" max="3357" width="11.42578125" style="3" bestFit="1" customWidth="1"/>
    <col min="3358" max="3358" width="12" style="3" bestFit="1" customWidth="1"/>
    <col min="3359" max="3359" width="11.7109375" style="3" bestFit="1" customWidth="1"/>
    <col min="3360" max="3360" width="11.42578125" style="3" bestFit="1" customWidth="1"/>
    <col min="3361" max="3361" width="11.7109375" style="3" bestFit="1" customWidth="1"/>
    <col min="3362" max="3362" width="14" style="3" bestFit="1" customWidth="1"/>
    <col min="3363" max="3367" width="12.85546875" style="3" bestFit="1" customWidth="1"/>
    <col min="3368" max="3369" width="14" style="3" bestFit="1" customWidth="1"/>
    <col min="3370" max="3370" width="12.85546875" style="3" bestFit="1" customWidth="1"/>
    <col min="3371" max="3371" width="14" style="3" bestFit="1" customWidth="1"/>
    <col min="3372" max="3584" width="9.140625" style="3"/>
    <col min="3585" max="3585" width="17.85546875" style="3" customWidth="1"/>
    <col min="3586" max="3605" width="0" style="3" hidden="1" customWidth="1"/>
    <col min="3606" max="3606" width="11.7109375" style="3" bestFit="1" customWidth="1"/>
    <col min="3607" max="3608" width="11.42578125" style="3" bestFit="1" customWidth="1"/>
    <col min="3609" max="3609" width="11.5703125" style="3" bestFit="1" customWidth="1"/>
    <col min="3610" max="3610" width="11.7109375" style="3" bestFit="1" customWidth="1"/>
    <col min="3611" max="3611" width="11.42578125" style="3" bestFit="1" customWidth="1"/>
    <col min="3612" max="3612" width="11.7109375" style="3" bestFit="1" customWidth="1"/>
    <col min="3613" max="3613" width="11.42578125" style="3" bestFit="1" customWidth="1"/>
    <col min="3614" max="3614" width="12" style="3" bestFit="1" customWidth="1"/>
    <col min="3615" max="3615" width="11.7109375" style="3" bestFit="1" customWidth="1"/>
    <col min="3616" max="3616" width="11.42578125" style="3" bestFit="1" customWidth="1"/>
    <col min="3617" max="3617" width="11.7109375" style="3" bestFit="1" customWidth="1"/>
    <col min="3618" max="3618" width="14" style="3" bestFit="1" customWidth="1"/>
    <col min="3619" max="3623" width="12.85546875" style="3" bestFit="1" customWidth="1"/>
    <col min="3624" max="3625" width="14" style="3" bestFit="1" customWidth="1"/>
    <col min="3626" max="3626" width="12.85546875" style="3" bestFit="1" customWidth="1"/>
    <col min="3627" max="3627" width="14" style="3" bestFit="1" customWidth="1"/>
    <col min="3628" max="3840" width="9.140625" style="3"/>
    <col min="3841" max="3841" width="17.85546875" style="3" customWidth="1"/>
    <col min="3842" max="3861" width="0" style="3" hidden="1" customWidth="1"/>
    <col min="3862" max="3862" width="11.7109375" style="3" bestFit="1" customWidth="1"/>
    <col min="3863" max="3864" width="11.42578125" style="3" bestFit="1" customWidth="1"/>
    <col min="3865" max="3865" width="11.5703125" style="3" bestFit="1" customWidth="1"/>
    <col min="3866" max="3866" width="11.7109375" style="3" bestFit="1" customWidth="1"/>
    <col min="3867" max="3867" width="11.42578125" style="3" bestFit="1" customWidth="1"/>
    <col min="3868" max="3868" width="11.7109375" style="3" bestFit="1" customWidth="1"/>
    <col min="3869" max="3869" width="11.42578125" style="3" bestFit="1" customWidth="1"/>
    <col min="3870" max="3870" width="12" style="3" bestFit="1" customWidth="1"/>
    <col min="3871" max="3871" width="11.7109375" style="3" bestFit="1" customWidth="1"/>
    <col min="3872" max="3872" width="11.42578125" style="3" bestFit="1" customWidth="1"/>
    <col min="3873" max="3873" width="11.7109375" style="3" bestFit="1" customWidth="1"/>
    <col min="3874" max="3874" width="14" style="3" bestFit="1" customWidth="1"/>
    <col min="3875" max="3879" width="12.85546875" style="3" bestFit="1" customWidth="1"/>
    <col min="3880" max="3881" width="14" style="3" bestFit="1" customWidth="1"/>
    <col min="3882" max="3882" width="12.85546875" style="3" bestFit="1" customWidth="1"/>
    <col min="3883" max="3883" width="14" style="3" bestFit="1" customWidth="1"/>
    <col min="3884" max="4096" width="9.140625" style="3"/>
    <col min="4097" max="4097" width="17.85546875" style="3" customWidth="1"/>
    <col min="4098" max="4117" width="0" style="3" hidden="1" customWidth="1"/>
    <col min="4118" max="4118" width="11.7109375" style="3" bestFit="1" customWidth="1"/>
    <col min="4119" max="4120" width="11.42578125" style="3" bestFit="1" customWidth="1"/>
    <col min="4121" max="4121" width="11.5703125" style="3" bestFit="1" customWidth="1"/>
    <col min="4122" max="4122" width="11.7109375" style="3" bestFit="1" customWidth="1"/>
    <col min="4123" max="4123" width="11.42578125" style="3" bestFit="1" customWidth="1"/>
    <col min="4124" max="4124" width="11.7109375" style="3" bestFit="1" customWidth="1"/>
    <col min="4125" max="4125" width="11.42578125" style="3" bestFit="1" customWidth="1"/>
    <col min="4126" max="4126" width="12" style="3" bestFit="1" customWidth="1"/>
    <col min="4127" max="4127" width="11.7109375" style="3" bestFit="1" customWidth="1"/>
    <col min="4128" max="4128" width="11.42578125" style="3" bestFit="1" customWidth="1"/>
    <col min="4129" max="4129" width="11.7109375" style="3" bestFit="1" customWidth="1"/>
    <col min="4130" max="4130" width="14" style="3" bestFit="1" customWidth="1"/>
    <col min="4131" max="4135" width="12.85546875" style="3" bestFit="1" customWidth="1"/>
    <col min="4136" max="4137" width="14" style="3" bestFit="1" customWidth="1"/>
    <col min="4138" max="4138" width="12.85546875" style="3" bestFit="1" customWidth="1"/>
    <col min="4139" max="4139" width="14" style="3" bestFit="1" customWidth="1"/>
    <col min="4140" max="4352" width="9.140625" style="3"/>
    <col min="4353" max="4353" width="17.85546875" style="3" customWidth="1"/>
    <col min="4354" max="4373" width="0" style="3" hidden="1" customWidth="1"/>
    <col min="4374" max="4374" width="11.7109375" style="3" bestFit="1" customWidth="1"/>
    <col min="4375" max="4376" width="11.42578125" style="3" bestFit="1" customWidth="1"/>
    <col min="4377" max="4377" width="11.5703125" style="3" bestFit="1" customWidth="1"/>
    <col min="4378" max="4378" width="11.7109375" style="3" bestFit="1" customWidth="1"/>
    <col min="4379" max="4379" width="11.42578125" style="3" bestFit="1" customWidth="1"/>
    <col min="4380" max="4380" width="11.7109375" style="3" bestFit="1" customWidth="1"/>
    <col min="4381" max="4381" width="11.42578125" style="3" bestFit="1" customWidth="1"/>
    <col min="4382" max="4382" width="12" style="3" bestFit="1" customWidth="1"/>
    <col min="4383" max="4383" width="11.7109375" style="3" bestFit="1" customWidth="1"/>
    <col min="4384" max="4384" width="11.42578125" style="3" bestFit="1" customWidth="1"/>
    <col min="4385" max="4385" width="11.7109375" style="3" bestFit="1" customWidth="1"/>
    <col min="4386" max="4386" width="14" style="3" bestFit="1" customWidth="1"/>
    <col min="4387" max="4391" width="12.85546875" style="3" bestFit="1" customWidth="1"/>
    <col min="4392" max="4393" width="14" style="3" bestFit="1" customWidth="1"/>
    <col min="4394" max="4394" width="12.85546875" style="3" bestFit="1" customWidth="1"/>
    <col min="4395" max="4395" width="14" style="3" bestFit="1" customWidth="1"/>
    <col min="4396" max="4608" width="9.140625" style="3"/>
    <col min="4609" max="4609" width="17.85546875" style="3" customWidth="1"/>
    <col min="4610" max="4629" width="0" style="3" hidden="1" customWidth="1"/>
    <col min="4630" max="4630" width="11.7109375" style="3" bestFit="1" customWidth="1"/>
    <col min="4631" max="4632" width="11.42578125" style="3" bestFit="1" customWidth="1"/>
    <col min="4633" max="4633" width="11.5703125" style="3" bestFit="1" customWidth="1"/>
    <col min="4634" max="4634" width="11.7109375" style="3" bestFit="1" customWidth="1"/>
    <col min="4635" max="4635" width="11.42578125" style="3" bestFit="1" customWidth="1"/>
    <col min="4636" max="4636" width="11.7109375" style="3" bestFit="1" customWidth="1"/>
    <col min="4637" max="4637" width="11.42578125" style="3" bestFit="1" customWidth="1"/>
    <col min="4638" max="4638" width="12" style="3" bestFit="1" customWidth="1"/>
    <col min="4639" max="4639" width="11.7109375" style="3" bestFit="1" customWidth="1"/>
    <col min="4640" max="4640" width="11.42578125" style="3" bestFit="1" customWidth="1"/>
    <col min="4641" max="4641" width="11.7109375" style="3" bestFit="1" customWidth="1"/>
    <col min="4642" max="4642" width="14" style="3" bestFit="1" customWidth="1"/>
    <col min="4643" max="4647" width="12.85546875" style="3" bestFit="1" customWidth="1"/>
    <col min="4648" max="4649" width="14" style="3" bestFit="1" customWidth="1"/>
    <col min="4650" max="4650" width="12.85546875" style="3" bestFit="1" customWidth="1"/>
    <col min="4651" max="4651" width="14" style="3" bestFit="1" customWidth="1"/>
    <col min="4652" max="4864" width="9.140625" style="3"/>
    <col min="4865" max="4865" width="17.85546875" style="3" customWidth="1"/>
    <col min="4866" max="4885" width="0" style="3" hidden="1" customWidth="1"/>
    <col min="4886" max="4886" width="11.7109375" style="3" bestFit="1" customWidth="1"/>
    <col min="4887" max="4888" width="11.42578125" style="3" bestFit="1" customWidth="1"/>
    <col min="4889" max="4889" width="11.5703125" style="3" bestFit="1" customWidth="1"/>
    <col min="4890" max="4890" width="11.7109375" style="3" bestFit="1" customWidth="1"/>
    <col min="4891" max="4891" width="11.42578125" style="3" bestFit="1" customWidth="1"/>
    <col min="4892" max="4892" width="11.7109375" style="3" bestFit="1" customWidth="1"/>
    <col min="4893" max="4893" width="11.42578125" style="3" bestFit="1" customWidth="1"/>
    <col min="4894" max="4894" width="12" style="3" bestFit="1" customWidth="1"/>
    <col min="4895" max="4895" width="11.7109375" style="3" bestFit="1" customWidth="1"/>
    <col min="4896" max="4896" width="11.42578125" style="3" bestFit="1" customWidth="1"/>
    <col min="4897" max="4897" width="11.7109375" style="3" bestFit="1" customWidth="1"/>
    <col min="4898" max="4898" width="14" style="3" bestFit="1" customWidth="1"/>
    <col min="4899" max="4903" width="12.85546875" style="3" bestFit="1" customWidth="1"/>
    <col min="4904" max="4905" width="14" style="3" bestFit="1" customWidth="1"/>
    <col min="4906" max="4906" width="12.85546875" style="3" bestFit="1" customWidth="1"/>
    <col min="4907" max="4907" width="14" style="3" bestFit="1" customWidth="1"/>
    <col min="4908" max="5120" width="9.140625" style="3"/>
    <col min="5121" max="5121" width="17.85546875" style="3" customWidth="1"/>
    <col min="5122" max="5141" width="0" style="3" hidden="1" customWidth="1"/>
    <col min="5142" max="5142" width="11.7109375" style="3" bestFit="1" customWidth="1"/>
    <col min="5143" max="5144" width="11.42578125" style="3" bestFit="1" customWidth="1"/>
    <col min="5145" max="5145" width="11.5703125" style="3" bestFit="1" customWidth="1"/>
    <col min="5146" max="5146" width="11.7109375" style="3" bestFit="1" customWidth="1"/>
    <col min="5147" max="5147" width="11.42578125" style="3" bestFit="1" customWidth="1"/>
    <col min="5148" max="5148" width="11.7109375" style="3" bestFit="1" customWidth="1"/>
    <col min="5149" max="5149" width="11.42578125" style="3" bestFit="1" customWidth="1"/>
    <col min="5150" max="5150" width="12" style="3" bestFit="1" customWidth="1"/>
    <col min="5151" max="5151" width="11.7109375" style="3" bestFit="1" customWidth="1"/>
    <col min="5152" max="5152" width="11.42578125" style="3" bestFit="1" customWidth="1"/>
    <col min="5153" max="5153" width="11.7109375" style="3" bestFit="1" customWidth="1"/>
    <col min="5154" max="5154" width="14" style="3" bestFit="1" customWidth="1"/>
    <col min="5155" max="5159" width="12.85546875" style="3" bestFit="1" customWidth="1"/>
    <col min="5160" max="5161" width="14" style="3" bestFit="1" customWidth="1"/>
    <col min="5162" max="5162" width="12.85546875" style="3" bestFit="1" customWidth="1"/>
    <col min="5163" max="5163" width="14" style="3" bestFit="1" customWidth="1"/>
    <col min="5164" max="5376" width="9.140625" style="3"/>
    <col min="5377" max="5377" width="17.85546875" style="3" customWidth="1"/>
    <col min="5378" max="5397" width="0" style="3" hidden="1" customWidth="1"/>
    <col min="5398" max="5398" width="11.7109375" style="3" bestFit="1" customWidth="1"/>
    <col min="5399" max="5400" width="11.42578125" style="3" bestFit="1" customWidth="1"/>
    <col min="5401" max="5401" width="11.5703125" style="3" bestFit="1" customWidth="1"/>
    <col min="5402" max="5402" width="11.7109375" style="3" bestFit="1" customWidth="1"/>
    <col min="5403" max="5403" width="11.42578125" style="3" bestFit="1" customWidth="1"/>
    <col min="5404" max="5404" width="11.7109375" style="3" bestFit="1" customWidth="1"/>
    <col min="5405" max="5405" width="11.42578125" style="3" bestFit="1" customWidth="1"/>
    <col min="5406" max="5406" width="12" style="3" bestFit="1" customWidth="1"/>
    <col min="5407" max="5407" width="11.7109375" style="3" bestFit="1" customWidth="1"/>
    <col min="5408" max="5408" width="11.42578125" style="3" bestFit="1" customWidth="1"/>
    <col min="5409" max="5409" width="11.7109375" style="3" bestFit="1" customWidth="1"/>
    <col min="5410" max="5410" width="14" style="3" bestFit="1" customWidth="1"/>
    <col min="5411" max="5415" width="12.85546875" style="3" bestFit="1" customWidth="1"/>
    <col min="5416" max="5417" width="14" style="3" bestFit="1" customWidth="1"/>
    <col min="5418" max="5418" width="12.85546875" style="3" bestFit="1" customWidth="1"/>
    <col min="5419" max="5419" width="14" style="3" bestFit="1" customWidth="1"/>
    <col min="5420" max="5632" width="9.140625" style="3"/>
    <col min="5633" max="5633" width="17.85546875" style="3" customWidth="1"/>
    <col min="5634" max="5653" width="0" style="3" hidden="1" customWidth="1"/>
    <col min="5654" max="5654" width="11.7109375" style="3" bestFit="1" customWidth="1"/>
    <col min="5655" max="5656" width="11.42578125" style="3" bestFit="1" customWidth="1"/>
    <col min="5657" max="5657" width="11.5703125" style="3" bestFit="1" customWidth="1"/>
    <col min="5658" max="5658" width="11.7109375" style="3" bestFit="1" customWidth="1"/>
    <col min="5659" max="5659" width="11.42578125" style="3" bestFit="1" customWidth="1"/>
    <col min="5660" max="5660" width="11.7109375" style="3" bestFit="1" customWidth="1"/>
    <col min="5661" max="5661" width="11.42578125" style="3" bestFit="1" customWidth="1"/>
    <col min="5662" max="5662" width="12" style="3" bestFit="1" customWidth="1"/>
    <col min="5663" max="5663" width="11.7109375" style="3" bestFit="1" customWidth="1"/>
    <col min="5664" max="5664" width="11.42578125" style="3" bestFit="1" customWidth="1"/>
    <col min="5665" max="5665" width="11.7109375" style="3" bestFit="1" customWidth="1"/>
    <col min="5666" max="5666" width="14" style="3" bestFit="1" customWidth="1"/>
    <col min="5667" max="5671" width="12.85546875" style="3" bestFit="1" customWidth="1"/>
    <col min="5672" max="5673" width="14" style="3" bestFit="1" customWidth="1"/>
    <col min="5674" max="5674" width="12.85546875" style="3" bestFit="1" customWidth="1"/>
    <col min="5675" max="5675" width="14" style="3" bestFit="1" customWidth="1"/>
    <col min="5676" max="5888" width="9.140625" style="3"/>
    <col min="5889" max="5889" width="17.85546875" style="3" customWidth="1"/>
    <col min="5890" max="5909" width="0" style="3" hidden="1" customWidth="1"/>
    <col min="5910" max="5910" width="11.7109375" style="3" bestFit="1" customWidth="1"/>
    <col min="5911" max="5912" width="11.42578125" style="3" bestFit="1" customWidth="1"/>
    <col min="5913" max="5913" width="11.5703125" style="3" bestFit="1" customWidth="1"/>
    <col min="5914" max="5914" width="11.7109375" style="3" bestFit="1" customWidth="1"/>
    <col min="5915" max="5915" width="11.42578125" style="3" bestFit="1" customWidth="1"/>
    <col min="5916" max="5916" width="11.7109375" style="3" bestFit="1" customWidth="1"/>
    <col min="5917" max="5917" width="11.42578125" style="3" bestFit="1" customWidth="1"/>
    <col min="5918" max="5918" width="12" style="3" bestFit="1" customWidth="1"/>
    <col min="5919" max="5919" width="11.7109375" style="3" bestFit="1" customWidth="1"/>
    <col min="5920" max="5920" width="11.42578125" style="3" bestFit="1" customWidth="1"/>
    <col min="5921" max="5921" width="11.7109375" style="3" bestFit="1" customWidth="1"/>
    <col min="5922" max="5922" width="14" style="3" bestFit="1" customWidth="1"/>
    <col min="5923" max="5927" width="12.85546875" style="3" bestFit="1" customWidth="1"/>
    <col min="5928" max="5929" width="14" style="3" bestFit="1" customWidth="1"/>
    <col min="5930" max="5930" width="12.85546875" style="3" bestFit="1" customWidth="1"/>
    <col min="5931" max="5931" width="14" style="3" bestFit="1" customWidth="1"/>
    <col min="5932" max="6144" width="9.140625" style="3"/>
    <col min="6145" max="6145" width="17.85546875" style="3" customWidth="1"/>
    <col min="6146" max="6165" width="0" style="3" hidden="1" customWidth="1"/>
    <col min="6166" max="6166" width="11.7109375" style="3" bestFit="1" customWidth="1"/>
    <col min="6167" max="6168" width="11.42578125" style="3" bestFit="1" customWidth="1"/>
    <col min="6169" max="6169" width="11.5703125" style="3" bestFit="1" customWidth="1"/>
    <col min="6170" max="6170" width="11.7109375" style="3" bestFit="1" customWidth="1"/>
    <col min="6171" max="6171" width="11.42578125" style="3" bestFit="1" customWidth="1"/>
    <col min="6172" max="6172" width="11.7109375" style="3" bestFit="1" customWidth="1"/>
    <col min="6173" max="6173" width="11.42578125" style="3" bestFit="1" customWidth="1"/>
    <col min="6174" max="6174" width="12" style="3" bestFit="1" customWidth="1"/>
    <col min="6175" max="6175" width="11.7109375" style="3" bestFit="1" customWidth="1"/>
    <col min="6176" max="6176" width="11.42578125" style="3" bestFit="1" customWidth="1"/>
    <col min="6177" max="6177" width="11.7109375" style="3" bestFit="1" customWidth="1"/>
    <col min="6178" max="6178" width="14" style="3" bestFit="1" customWidth="1"/>
    <col min="6179" max="6183" width="12.85546875" style="3" bestFit="1" customWidth="1"/>
    <col min="6184" max="6185" width="14" style="3" bestFit="1" customWidth="1"/>
    <col min="6186" max="6186" width="12.85546875" style="3" bestFit="1" customWidth="1"/>
    <col min="6187" max="6187" width="14" style="3" bestFit="1" customWidth="1"/>
    <col min="6188" max="6400" width="9.140625" style="3"/>
    <col min="6401" max="6401" width="17.85546875" style="3" customWidth="1"/>
    <col min="6402" max="6421" width="0" style="3" hidden="1" customWidth="1"/>
    <col min="6422" max="6422" width="11.7109375" style="3" bestFit="1" customWidth="1"/>
    <col min="6423" max="6424" width="11.42578125" style="3" bestFit="1" customWidth="1"/>
    <col min="6425" max="6425" width="11.5703125" style="3" bestFit="1" customWidth="1"/>
    <col min="6426" max="6426" width="11.7109375" style="3" bestFit="1" customWidth="1"/>
    <col min="6427" max="6427" width="11.42578125" style="3" bestFit="1" customWidth="1"/>
    <col min="6428" max="6428" width="11.7109375" style="3" bestFit="1" customWidth="1"/>
    <col min="6429" max="6429" width="11.42578125" style="3" bestFit="1" customWidth="1"/>
    <col min="6430" max="6430" width="12" style="3" bestFit="1" customWidth="1"/>
    <col min="6431" max="6431" width="11.7109375" style="3" bestFit="1" customWidth="1"/>
    <col min="6432" max="6432" width="11.42578125" style="3" bestFit="1" customWidth="1"/>
    <col min="6433" max="6433" width="11.7109375" style="3" bestFit="1" customWidth="1"/>
    <col min="6434" max="6434" width="14" style="3" bestFit="1" customWidth="1"/>
    <col min="6435" max="6439" width="12.85546875" style="3" bestFit="1" customWidth="1"/>
    <col min="6440" max="6441" width="14" style="3" bestFit="1" customWidth="1"/>
    <col min="6442" max="6442" width="12.85546875" style="3" bestFit="1" customWidth="1"/>
    <col min="6443" max="6443" width="14" style="3" bestFit="1" customWidth="1"/>
    <col min="6444" max="6656" width="9.140625" style="3"/>
    <col min="6657" max="6657" width="17.85546875" style="3" customWidth="1"/>
    <col min="6658" max="6677" width="0" style="3" hidden="1" customWidth="1"/>
    <col min="6678" max="6678" width="11.7109375" style="3" bestFit="1" customWidth="1"/>
    <col min="6679" max="6680" width="11.42578125" style="3" bestFit="1" customWidth="1"/>
    <col min="6681" max="6681" width="11.5703125" style="3" bestFit="1" customWidth="1"/>
    <col min="6682" max="6682" width="11.7109375" style="3" bestFit="1" customWidth="1"/>
    <col min="6683" max="6683" width="11.42578125" style="3" bestFit="1" customWidth="1"/>
    <col min="6684" max="6684" width="11.7109375" style="3" bestFit="1" customWidth="1"/>
    <col min="6685" max="6685" width="11.42578125" style="3" bestFit="1" customWidth="1"/>
    <col min="6686" max="6686" width="12" style="3" bestFit="1" customWidth="1"/>
    <col min="6687" max="6687" width="11.7109375" style="3" bestFit="1" customWidth="1"/>
    <col min="6688" max="6688" width="11.42578125" style="3" bestFit="1" customWidth="1"/>
    <col min="6689" max="6689" width="11.7109375" style="3" bestFit="1" customWidth="1"/>
    <col min="6690" max="6690" width="14" style="3" bestFit="1" customWidth="1"/>
    <col min="6691" max="6695" width="12.85546875" style="3" bestFit="1" customWidth="1"/>
    <col min="6696" max="6697" width="14" style="3" bestFit="1" customWidth="1"/>
    <col min="6698" max="6698" width="12.85546875" style="3" bestFit="1" customWidth="1"/>
    <col min="6699" max="6699" width="14" style="3" bestFit="1" customWidth="1"/>
    <col min="6700" max="6912" width="9.140625" style="3"/>
    <col min="6913" max="6913" width="17.85546875" style="3" customWidth="1"/>
    <col min="6914" max="6933" width="0" style="3" hidden="1" customWidth="1"/>
    <col min="6934" max="6934" width="11.7109375" style="3" bestFit="1" customWidth="1"/>
    <col min="6935" max="6936" width="11.42578125" style="3" bestFit="1" customWidth="1"/>
    <col min="6937" max="6937" width="11.5703125" style="3" bestFit="1" customWidth="1"/>
    <col min="6938" max="6938" width="11.7109375" style="3" bestFit="1" customWidth="1"/>
    <col min="6939" max="6939" width="11.42578125" style="3" bestFit="1" customWidth="1"/>
    <col min="6940" max="6940" width="11.7109375" style="3" bestFit="1" customWidth="1"/>
    <col min="6941" max="6941" width="11.42578125" style="3" bestFit="1" customWidth="1"/>
    <col min="6942" max="6942" width="12" style="3" bestFit="1" customWidth="1"/>
    <col min="6943" max="6943" width="11.7109375" style="3" bestFit="1" customWidth="1"/>
    <col min="6944" max="6944" width="11.42578125" style="3" bestFit="1" customWidth="1"/>
    <col min="6945" max="6945" width="11.7109375" style="3" bestFit="1" customWidth="1"/>
    <col min="6946" max="6946" width="14" style="3" bestFit="1" customWidth="1"/>
    <col min="6947" max="6951" width="12.85546875" style="3" bestFit="1" customWidth="1"/>
    <col min="6952" max="6953" width="14" style="3" bestFit="1" customWidth="1"/>
    <col min="6954" max="6954" width="12.85546875" style="3" bestFit="1" customWidth="1"/>
    <col min="6955" max="6955" width="14" style="3" bestFit="1" customWidth="1"/>
    <col min="6956" max="7168" width="9.140625" style="3"/>
    <col min="7169" max="7169" width="17.85546875" style="3" customWidth="1"/>
    <col min="7170" max="7189" width="0" style="3" hidden="1" customWidth="1"/>
    <col min="7190" max="7190" width="11.7109375" style="3" bestFit="1" customWidth="1"/>
    <col min="7191" max="7192" width="11.42578125" style="3" bestFit="1" customWidth="1"/>
    <col min="7193" max="7193" width="11.5703125" style="3" bestFit="1" customWidth="1"/>
    <col min="7194" max="7194" width="11.7109375" style="3" bestFit="1" customWidth="1"/>
    <col min="7195" max="7195" width="11.42578125" style="3" bestFit="1" customWidth="1"/>
    <col min="7196" max="7196" width="11.7109375" style="3" bestFit="1" customWidth="1"/>
    <col min="7197" max="7197" width="11.42578125" style="3" bestFit="1" customWidth="1"/>
    <col min="7198" max="7198" width="12" style="3" bestFit="1" customWidth="1"/>
    <col min="7199" max="7199" width="11.7109375" style="3" bestFit="1" customWidth="1"/>
    <col min="7200" max="7200" width="11.42578125" style="3" bestFit="1" customWidth="1"/>
    <col min="7201" max="7201" width="11.7109375" style="3" bestFit="1" customWidth="1"/>
    <col min="7202" max="7202" width="14" style="3" bestFit="1" customWidth="1"/>
    <col min="7203" max="7207" width="12.85546875" style="3" bestFit="1" customWidth="1"/>
    <col min="7208" max="7209" width="14" style="3" bestFit="1" customWidth="1"/>
    <col min="7210" max="7210" width="12.85546875" style="3" bestFit="1" customWidth="1"/>
    <col min="7211" max="7211" width="14" style="3" bestFit="1" customWidth="1"/>
    <col min="7212" max="7424" width="9.140625" style="3"/>
    <col min="7425" max="7425" width="17.85546875" style="3" customWidth="1"/>
    <col min="7426" max="7445" width="0" style="3" hidden="1" customWidth="1"/>
    <col min="7446" max="7446" width="11.7109375" style="3" bestFit="1" customWidth="1"/>
    <col min="7447" max="7448" width="11.42578125" style="3" bestFit="1" customWidth="1"/>
    <col min="7449" max="7449" width="11.5703125" style="3" bestFit="1" customWidth="1"/>
    <col min="7450" max="7450" width="11.7109375" style="3" bestFit="1" customWidth="1"/>
    <col min="7451" max="7451" width="11.42578125" style="3" bestFit="1" customWidth="1"/>
    <col min="7452" max="7452" width="11.7109375" style="3" bestFit="1" customWidth="1"/>
    <col min="7453" max="7453" width="11.42578125" style="3" bestFit="1" customWidth="1"/>
    <col min="7454" max="7454" width="12" style="3" bestFit="1" customWidth="1"/>
    <col min="7455" max="7455" width="11.7109375" style="3" bestFit="1" customWidth="1"/>
    <col min="7456" max="7456" width="11.42578125" style="3" bestFit="1" customWidth="1"/>
    <col min="7457" max="7457" width="11.7109375" style="3" bestFit="1" customWidth="1"/>
    <col min="7458" max="7458" width="14" style="3" bestFit="1" customWidth="1"/>
    <col min="7459" max="7463" width="12.85546875" style="3" bestFit="1" customWidth="1"/>
    <col min="7464" max="7465" width="14" style="3" bestFit="1" customWidth="1"/>
    <col min="7466" max="7466" width="12.85546875" style="3" bestFit="1" customWidth="1"/>
    <col min="7467" max="7467" width="14" style="3" bestFit="1" customWidth="1"/>
    <col min="7468" max="7680" width="9.140625" style="3"/>
    <col min="7681" max="7681" width="17.85546875" style="3" customWidth="1"/>
    <col min="7682" max="7701" width="0" style="3" hidden="1" customWidth="1"/>
    <col min="7702" max="7702" width="11.7109375" style="3" bestFit="1" customWidth="1"/>
    <col min="7703" max="7704" width="11.42578125" style="3" bestFit="1" customWidth="1"/>
    <col min="7705" max="7705" width="11.5703125" style="3" bestFit="1" customWidth="1"/>
    <col min="7706" max="7706" width="11.7109375" style="3" bestFit="1" customWidth="1"/>
    <col min="7707" max="7707" width="11.42578125" style="3" bestFit="1" customWidth="1"/>
    <col min="7708" max="7708" width="11.7109375" style="3" bestFit="1" customWidth="1"/>
    <col min="7709" max="7709" width="11.42578125" style="3" bestFit="1" customWidth="1"/>
    <col min="7710" max="7710" width="12" style="3" bestFit="1" customWidth="1"/>
    <col min="7711" max="7711" width="11.7109375" style="3" bestFit="1" customWidth="1"/>
    <col min="7712" max="7712" width="11.42578125" style="3" bestFit="1" customWidth="1"/>
    <col min="7713" max="7713" width="11.7109375" style="3" bestFit="1" customWidth="1"/>
    <col min="7714" max="7714" width="14" style="3" bestFit="1" customWidth="1"/>
    <col min="7715" max="7719" width="12.85546875" style="3" bestFit="1" customWidth="1"/>
    <col min="7720" max="7721" width="14" style="3" bestFit="1" customWidth="1"/>
    <col min="7722" max="7722" width="12.85546875" style="3" bestFit="1" customWidth="1"/>
    <col min="7723" max="7723" width="14" style="3" bestFit="1" customWidth="1"/>
    <col min="7724" max="7936" width="9.140625" style="3"/>
    <col min="7937" max="7937" width="17.85546875" style="3" customWidth="1"/>
    <col min="7938" max="7957" width="0" style="3" hidden="1" customWidth="1"/>
    <col min="7958" max="7958" width="11.7109375" style="3" bestFit="1" customWidth="1"/>
    <col min="7959" max="7960" width="11.42578125" style="3" bestFit="1" customWidth="1"/>
    <col min="7961" max="7961" width="11.5703125" style="3" bestFit="1" customWidth="1"/>
    <col min="7962" max="7962" width="11.7109375" style="3" bestFit="1" customWidth="1"/>
    <col min="7963" max="7963" width="11.42578125" style="3" bestFit="1" customWidth="1"/>
    <col min="7964" max="7964" width="11.7109375" style="3" bestFit="1" customWidth="1"/>
    <col min="7965" max="7965" width="11.42578125" style="3" bestFit="1" customWidth="1"/>
    <col min="7966" max="7966" width="12" style="3" bestFit="1" customWidth="1"/>
    <col min="7967" max="7967" width="11.7109375" style="3" bestFit="1" customWidth="1"/>
    <col min="7968" max="7968" width="11.42578125" style="3" bestFit="1" customWidth="1"/>
    <col min="7969" max="7969" width="11.7109375" style="3" bestFit="1" customWidth="1"/>
    <col min="7970" max="7970" width="14" style="3" bestFit="1" customWidth="1"/>
    <col min="7971" max="7975" width="12.85546875" style="3" bestFit="1" customWidth="1"/>
    <col min="7976" max="7977" width="14" style="3" bestFit="1" customWidth="1"/>
    <col min="7978" max="7978" width="12.85546875" style="3" bestFit="1" customWidth="1"/>
    <col min="7979" max="7979" width="14" style="3" bestFit="1" customWidth="1"/>
    <col min="7980" max="8192" width="9.140625" style="3"/>
    <col min="8193" max="8193" width="17.85546875" style="3" customWidth="1"/>
    <col min="8194" max="8213" width="0" style="3" hidden="1" customWidth="1"/>
    <col min="8214" max="8214" width="11.7109375" style="3" bestFit="1" customWidth="1"/>
    <col min="8215" max="8216" width="11.42578125" style="3" bestFit="1" customWidth="1"/>
    <col min="8217" max="8217" width="11.5703125" style="3" bestFit="1" customWidth="1"/>
    <col min="8218" max="8218" width="11.7109375" style="3" bestFit="1" customWidth="1"/>
    <col min="8219" max="8219" width="11.42578125" style="3" bestFit="1" customWidth="1"/>
    <col min="8220" max="8220" width="11.7109375" style="3" bestFit="1" customWidth="1"/>
    <col min="8221" max="8221" width="11.42578125" style="3" bestFit="1" customWidth="1"/>
    <col min="8222" max="8222" width="12" style="3" bestFit="1" customWidth="1"/>
    <col min="8223" max="8223" width="11.7109375" style="3" bestFit="1" customWidth="1"/>
    <col min="8224" max="8224" width="11.42578125" style="3" bestFit="1" customWidth="1"/>
    <col min="8225" max="8225" width="11.7109375" style="3" bestFit="1" customWidth="1"/>
    <col min="8226" max="8226" width="14" style="3" bestFit="1" customWidth="1"/>
    <col min="8227" max="8231" width="12.85546875" style="3" bestFit="1" customWidth="1"/>
    <col min="8232" max="8233" width="14" style="3" bestFit="1" customWidth="1"/>
    <col min="8234" max="8234" width="12.85546875" style="3" bestFit="1" customWidth="1"/>
    <col min="8235" max="8235" width="14" style="3" bestFit="1" customWidth="1"/>
    <col min="8236" max="8448" width="9.140625" style="3"/>
    <col min="8449" max="8449" width="17.85546875" style="3" customWidth="1"/>
    <col min="8450" max="8469" width="0" style="3" hidden="1" customWidth="1"/>
    <col min="8470" max="8470" width="11.7109375" style="3" bestFit="1" customWidth="1"/>
    <col min="8471" max="8472" width="11.42578125" style="3" bestFit="1" customWidth="1"/>
    <col min="8473" max="8473" width="11.5703125" style="3" bestFit="1" customWidth="1"/>
    <col min="8474" max="8474" width="11.7109375" style="3" bestFit="1" customWidth="1"/>
    <col min="8475" max="8475" width="11.42578125" style="3" bestFit="1" customWidth="1"/>
    <col min="8476" max="8476" width="11.7109375" style="3" bestFit="1" customWidth="1"/>
    <col min="8477" max="8477" width="11.42578125" style="3" bestFit="1" customWidth="1"/>
    <col min="8478" max="8478" width="12" style="3" bestFit="1" customWidth="1"/>
    <col min="8479" max="8479" width="11.7109375" style="3" bestFit="1" customWidth="1"/>
    <col min="8480" max="8480" width="11.42578125" style="3" bestFit="1" customWidth="1"/>
    <col min="8481" max="8481" width="11.7109375" style="3" bestFit="1" customWidth="1"/>
    <col min="8482" max="8482" width="14" style="3" bestFit="1" customWidth="1"/>
    <col min="8483" max="8487" width="12.85546875" style="3" bestFit="1" customWidth="1"/>
    <col min="8488" max="8489" width="14" style="3" bestFit="1" customWidth="1"/>
    <col min="8490" max="8490" width="12.85546875" style="3" bestFit="1" customWidth="1"/>
    <col min="8491" max="8491" width="14" style="3" bestFit="1" customWidth="1"/>
    <col min="8492" max="8704" width="9.140625" style="3"/>
    <col min="8705" max="8705" width="17.85546875" style="3" customWidth="1"/>
    <col min="8706" max="8725" width="0" style="3" hidden="1" customWidth="1"/>
    <col min="8726" max="8726" width="11.7109375" style="3" bestFit="1" customWidth="1"/>
    <col min="8727" max="8728" width="11.42578125" style="3" bestFit="1" customWidth="1"/>
    <col min="8729" max="8729" width="11.5703125" style="3" bestFit="1" customWidth="1"/>
    <col min="8730" max="8730" width="11.7109375" style="3" bestFit="1" customWidth="1"/>
    <col min="8731" max="8731" width="11.42578125" style="3" bestFit="1" customWidth="1"/>
    <col min="8732" max="8732" width="11.7109375" style="3" bestFit="1" customWidth="1"/>
    <col min="8733" max="8733" width="11.42578125" style="3" bestFit="1" customWidth="1"/>
    <col min="8734" max="8734" width="12" style="3" bestFit="1" customWidth="1"/>
    <col min="8735" max="8735" width="11.7109375" style="3" bestFit="1" customWidth="1"/>
    <col min="8736" max="8736" width="11.42578125" style="3" bestFit="1" customWidth="1"/>
    <col min="8737" max="8737" width="11.7109375" style="3" bestFit="1" customWidth="1"/>
    <col min="8738" max="8738" width="14" style="3" bestFit="1" customWidth="1"/>
    <col min="8739" max="8743" width="12.85546875" style="3" bestFit="1" customWidth="1"/>
    <col min="8744" max="8745" width="14" style="3" bestFit="1" customWidth="1"/>
    <col min="8746" max="8746" width="12.85546875" style="3" bestFit="1" customWidth="1"/>
    <col min="8747" max="8747" width="14" style="3" bestFit="1" customWidth="1"/>
    <col min="8748" max="8960" width="9.140625" style="3"/>
    <col min="8961" max="8961" width="17.85546875" style="3" customWidth="1"/>
    <col min="8962" max="8981" width="0" style="3" hidden="1" customWidth="1"/>
    <col min="8982" max="8982" width="11.7109375" style="3" bestFit="1" customWidth="1"/>
    <col min="8983" max="8984" width="11.42578125" style="3" bestFit="1" customWidth="1"/>
    <col min="8985" max="8985" width="11.5703125" style="3" bestFit="1" customWidth="1"/>
    <col min="8986" max="8986" width="11.7109375" style="3" bestFit="1" customWidth="1"/>
    <col min="8987" max="8987" width="11.42578125" style="3" bestFit="1" customWidth="1"/>
    <col min="8988" max="8988" width="11.7109375" style="3" bestFit="1" customWidth="1"/>
    <col min="8989" max="8989" width="11.42578125" style="3" bestFit="1" customWidth="1"/>
    <col min="8990" max="8990" width="12" style="3" bestFit="1" customWidth="1"/>
    <col min="8991" max="8991" width="11.7109375" style="3" bestFit="1" customWidth="1"/>
    <col min="8992" max="8992" width="11.42578125" style="3" bestFit="1" customWidth="1"/>
    <col min="8993" max="8993" width="11.7109375" style="3" bestFit="1" customWidth="1"/>
    <col min="8994" max="8994" width="14" style="3" bestFit="1" customWidth="1"/>
    <col min="8995" max="8999" width="12.85546875" style="3" bestFit="1" customWidth="1"/>
    <col min="9000" max="9001" width="14" style="3" bestFit="1" customWidth="1"/>
    <col min="9002" max="9002" width="12.85546875" style="3" bestFit="1" customWidth="1"/>
    <col min="9003" max="9003" width="14" style="3" bestFit="1" customWidth="1"/>
    <col min="9004" max="9216" width="9.140625" style="3"/>
    <col min="9217" max="9217" width="17.85546875" style="3" customWidth="1"/>
    <col min="9218" max="9237" width="0" style="3" hidden="1" customWidth="1"/>
    <col min="9238" max="9238" width="11.7109375" style="3" bestFit="1" customWidth="1"/>
    <col min="9239" max="9240" width="11.42578125" style="3" bestFit="1" customWidth="1"/>
    <col min="9241" max="9241" width="11.5703125" style="3" bestFit="1" customWidth="1"/>
    <col min="9242" max="9242" width="11.7109375" style="3" bestFit="1" customWidth="1"/>
    <col min="9243" max="9243" width="11.42578125" style="3" bestFit="1" customWidth="1"/>
    <col min="9244" max="9244" width="11.7109375" style="3" bestFit="1" customWidth="1"/>
    <col min="9245" max="9245" width="11.42578125" style="3" bestFit="1" customWidth="1"/>
    <col min="9246" max="9246" width="12" style="3" bestFit="1" customWidth="1"/>
    <col min="9247" max="9247" width="11.7109375" style="3" bestFit="1" customWidth="1"/>
    <col min="9248" max="9248" width="11.42578125" style="3" bestFit="1" customWidth="1"/>
    <col min="9249" max="9249" width="11.7109375" style="3" bestFit="1" customWidth="1"/>
    <col min="9250" max="9250" width="14" style="3" bestFit="1" customWidth="1"/>
    <col min="9251" max="9255" width="12.85546875" style="3" bestFit="1" customWidth="1"/>
    <col min="9256" max="9257" width="14" style="3" bestFit="1" customWidth="1"/>
    <col min="9258" max="9258" width="12.85546875" style="3" bestFit="1" customWidth="1"/>
    <col min="9259" max="9259" width="14" style="3" bestFit="1" customWidth="1"/>
    <col min="9260" max="9472" width="9.140625" style="3"/>
    <col min="9473" max="9473" width="17.85546875" style="3" customWidth="1"/>
    <col min="9474" max="9493" width="0" style="3" hidden="1" customWidth="1"/>
    <col min="9494" max="9494" width="11.7109375" style="3" bestFit="1" customWidth="1"/>
    <col min="9495" max="9496" width="11.42578125" style="3" bestFit="1" customWidth="1"/>
    <col min="9497" max="9497" width="11.5703125" style="3" bestFit="1" customWidth="1"/>
    <col min="9498" max="9498" width="11.7109375" style="3" bestFit="1" customWidth="1"/>
    <col min="9499" max="9499" width="11.42578125" style="3" bestFit="1" customWidth="1"/>
    <col min="9500" max="9500" width="11.7109375" style="3" bestFit="1" customWidth="1"/>
    <col min="9501" max="9501" width="11.42578125" style="3" bestFit="1" customWidth="1"/>
    <col min="9502" max="9502" width="12" style="3" bestFit="1" customWidth="1"/>
    <col min="9503" max="9503" width="11.7109375" style="3" bestFit="1" customWidth="1"/>
    <col min="9504" max="9504" width="11.42578125" style="3" bestFit="1" customWidth="1"/>
    <col min="9505" max="9505" width="11.7109375" style="3" bestFit="1" customWidth="1"/>
    <col min="9506" max="9506" width="14" style="3" bestFit="1" customWidth="1"/>
    <col min="9507" max="9511" width="12.85546875" style="3" bestFit="1" customWidth="1"/>
    <col min="9512" max="9513" width="14" style="3" bestFit="1" customWidth="1"/>
    <col min="9514" max="9514" width="12.85546875" style="3" bestFit="1" customWidth="1"/>
    <col min="9515" max="9515" width="14" style="3" bestFit="1" customWidth="1"/>
    <col min="9516" max="9728" width="9.140625" style="3"/>
    <col min="9729" max="9729" width="17.85546875" style="3" customWidth="1"/>
    <col min="9730" max="9749" width="0" style="3" hidden="1" customWidth="1"/>
    <col min="9750" max="9750" width="11.7109375" style="3" bestFit="1" customWidth="1"/>
    <col min="9751" max="9752" width="11.42578125" style="3" bestFit="1" customWidth="1"/>
    <col min="9753" max="9753" width="11.5703125" style="3" bestFit="1" customWidth="1"/>
    <col min="9754" max="9754" width="11.7109375" style="3" bestFit="1" customWidth="1"/>
    <col min="9755" max="9755" width="11.42578125" style="3" bestFit="1" customWidth="1"/>
    <col min="9756" max="9756" width="11.7109375" style="3" bestFit="1" customWidth="1"/>
    <col min="9757" max="9757" width="11.42578125" style="3" bestFit="1" customWidth="1"/>
    <col min="9758" max="9758" width="12" style="3" bestFit="1" customWidth="1"/>
    <col min="9759" max="9759" width="11.7109375" style="3" bestFit="1" customWidth="1"/>
    <col min="9760" max="9760" width="11.42578125" style="3" bestFit="1" customWidth="1"/>
    <col min="9761" max="9761" width="11.7109375" style="3" bestFit="1" customWidth="1"/>
    <col min="9762" max="9762" width="14" style="3" bestFit="1" customWidth="1"/>
    <col min="9763" max="9767" width="12.85546875" style="3" bestFit="1" customWidth="1"/>
    <col min="9768" max="9769" width="14" style="3" bestFit="1" customWidth="1"/>
    <col min="9770" max="9770" width="12.85546875" style="3" bestFit="1" customWidth="1"/>
    <col min="9771" max="9771" width="14" style="3" bestFit="1" customWidth="1"/>
    <col min="9772" max="9984" width="9.140625" style="3"/>
    <col min="9985" max="9985" width="17.85546875" style="3" customWidth="1"/>
    <col min="9986" max="10005" width="0" style="3" hidden="1" customWidth="1"/>
    <col min="10006" max="10006" width="11.7109375" style="3" bestFit="1" customWidth="1"/>
    <col min="10007" max="10008" width="11.42578125" style="3" bestFit="1" customWidth="1"/>
    <col min="10009" max="10009" width="11.5703125" style="3" bestFit="1" customWidth="1"/>
    <col min="10010" max="10010" width="11.7109375" style="3" bestFit="1" customWidth="1"/>
    <col min="10011" max="10011" width="11.42578125" style="3" bestFit="1" customWidth="1"/>
    <col min="10012" max="10012" width="11.7109375" style="3" bestFit="1" customWidth="1"/>
    <col min="10013" max="10013" width="11.42578125" style="3" bestFit="1" customWidth="1"/>
    <col min="10014" max="10014" width="12" style="3" bestFit="1" customWidth="1"/>
    <col min="10015" max="10015" width="11.7109375" style="3" bestFit="1" customWidth="1"/>
    <col min="10016" max="10016" width="11.42578125" style="3" bestFit="1" customWidth="1"/>
    <col min="10017" max="10017" width="11.7109375" style="3" bestFit="1" customWidth="1"/>
    <col min="10018" max="10018" width="14" style="3" bestFit="1" customWidth="1"/>
    <col min="10019" max="10023" width="12.85546875" style="3" bestFit="1" customWidth="1"/>
    <col min="10024" max="10025" width="14" style="3" bestFit="1" customWidth="1"/>
    <col min="10026" max="10026" width="12.85546875" style="3" bestFit="1" customWidth="1"/>
    <col min="10027" max="10027" width="14" style="3" bestFit="1" customWidth="1"/>
    <col min="10028" max="10240" width="9.140625" style="3"/>
    <col min="10241" max="10241" width="17.85546875" style="3" customWidth="1"/>
    <col min="10242" max="10261" width="0" style="3" hidden="1" customWidth="1"/>
    <col min="10262" max="10262" width="11.7109375" style="3" bestFit="1" customWidth="1"/>
    <col min="10263" max="10264" width="11.42578125" style="3" bestFit="1" customWidth="1"/>
    <col min="10265" max="10265" width="11.5703125" style="3" bestFit="1" customWidth="1"/>
    <col min="10266" max="10266" width="11.7109375" style="3" bestFit="1" customWidth="1"/>
    <col min="10267" max="10267" width="11.42578125" style="3" bestFit="1" customWidth="1"/>
    <col min="10268" max="10268" width="11.7109375" style="3" bestFit="1" customWidth="1"/>
    <col min="10269" max="10269" width="11.42578125" style="3" bestFit="1" customWidth="1"/>
    <col min="10270" max="10270" width="12" style="3" bestFit="1" customWidth="1"/>
    <col min="10271" max="10271" width="11.7109375" style="3" bestFit="1" customWidth="1"/>
    <col min="10272" max="10272" width="11.42578125" style="3" bestFit="1" customWidth="1"/>
    <col min="10273" max="10273" width="11.7109375" style="3" bestFit="1" customWidth="1"/>
    <col min="10274" max="10274" width="14" style="3" bestFit="1" customWidth="1"/>
    <col min="10275" max="10279" width="12.85546875" style="3" bestFit="1" customWidth="1"/>
    <col min="10280" max="10281" width="14" style="3" bestFit="1" customWidth="1"/>
    <col min="10282" max="10282" width="12.85546875" style="3" bestFit="1" customWidth="1"/>
    <col min="10283" max="10283" width="14" style="3" bestFit="1" customWidth="1"/>
    <col min="10284" max="10496" width="9.140625" style="3"/>
    <col min="10497" max="10497" width="17.85546875" style="3" customWidth="1"/>
    <col min="10498" max="10517" width="0" style="3" hidden="1" customWidth="1"/>
    <col min="10518" max="10518" width="11.7109375" style="3" bestFit="1" customWidth="1"/>
    <col min="10519" max="10520" width="11.42578125" style="3" bestFit="1" customWidth="1"/>
    <col min="10521" max="10521" width="11.5703125" style="3" bestFit="1" customWidth="1"/>
    <col min="10522" max="10522" width="11.7109375" style="3" bestFit="1" customWidth="1"/>
    <col min="10523" max="10523" width="11.42578125" style="3" bestFit="1" customWidth="1"/>
    <col min="10524" max="10524" width="11.7109375" style="3" bestFit="1" customWidth="1"/>
    <col min="10525" max="10525" width="11.42578125" style="3" bestFit="1" customWidth="1"/>
    <col min="10526" max="10526" width="12" style="3" bestFit="1" customWidth="1"/>
    <col min="10527" max="10527" width="11.7109375" style="3" bestFit="1" customWidth="1"/>
    <col min="10528" max="10528" width="11.42578125" style="3" bestFit="1" customWidth="1"/>
    <col min="10529" max="10529" width="11.7109375" style="3" bestFit="1" customWidth="1"/>
    <col min="10530" max="10530" width="14" style="3" bestFit="1" customWidth="1"/>
    <col min="10531" max="10535" width="12.85546875" style="3" bestFit="1" customWidth="1"/>
    <col min="10536" max="10537" width="14" style="3" bestFit="1" customWidth="1"/>
    <col min="10538" max="10538" width="12.85546875" style="3" bestFit="1" customWidth="1"/>
    <col min="10539" max="10539" width="14" style="3" bestFit="1" customWidth="1"/>
    <col min="10540" max="10752" width="9.140625" style="3"/>
    <col min="10753" max="10753" width="17.85546875" style="3" customWidth="1"/>
    <col min="10754" max="10773" width="0" style="3" hidden="1" customWidth="1"/>
    <col min="10774" max="10774" width="11.7109375" style="3" bestFit="1" customWidth="1"/>
    <col min="10775" max="10776" width="11.42578125" style="3" bestFit="1" customWidth="1"/>
    <col min="10777" max="10777" width="11.5703125" style="3" bestFit="1" customWidth="1"/>
    <col min="10778" max="10778" width="11.7109375" style="3" bestFit="1" customWidth="1"/>
    <col min="10779" max="10779" width="11.42578125" style="3" bestFit="1" customWidth="1"/>
    <col min="10780" max="10780" width="11.7109375" style="3" bestFit="1" customWidth="1"/>
    <col min="10781" max="10781" width="11.42578125" style="3" bestFit="1" customWidth="1"/>
    <col min="10782" max="10782" width="12" style="3" bestFit="1" customWidth="1"/>
    <col min="10783" max="10783" width="11.7109375" style="3" bestFit="1" customWidth="1"/>
    <col min="10784" max="10784" width="11.42578125" style="3" bestFit="1" customWidth="1"/>
    <col min="10785" max="10785" width="11.7109375" style="3" bestFit="1" customWidth="1"/>
    <col min="10786" max="10786" width="14" style="3" bestFit="1" customWidth="1"/>
    <col min="10787" max="10791" width="12.85546875" style="3" bestFit="1" customWidth="1"/>
    <col min="10792" max="10793" width="14" style="3" bestFit="1" customWidth="1"/>
    <col min="10794" max="10794" width="12.85546875" style="3" bestFit="1" customWidth="1"/>
    <col min="10795" max="10795" width="14" style="3" bestFit="1" customWidth="1"/>
    <col min="10796" max="11008" width="9.140625" style="3"/>
    <col min="11009" max="11009" width="17.85546875" style="3" customWidth="1"/>
    <col min="11010" max="11029" width="0" style="3" hidden="1" customWidth="1"/>
    <col min="11030" max="11030" width="11.7109375" style="3" bestFit="1" customWidth="1"/>
    <col min="11031" max="11032" width="11.42578125" style="3" bestFit="1" customWidth="1"/>
    <col min="11033" max="11033" width="11.5703125" style="3" bestFit="1" customWidth="1"/>
    <col min="11034" max="11034" width="11.7109375" style="3" bestFit="1" customWidth="1"/>
    <col min="11035" max="11035" width="11.42578125" style="3" bestFit="1" customWidth="1"/>
    <col min="11036" max="11036" width="11.7109375" style="3" bestFit="1" customWidth="1"/>
    <col min="11037" max="11037" width="11.42578125" style="3" bestFit="1" customWidth="1"/>
    <col min="11038" max="11038" width="12" style="3" bestFit="1" customWidth="1"/>
    <col min="11039" max="11039" width="11.7109375" style="3" bestFit="1" customWidth="1"/>
    <col min="11040" max="11040" width="11.42578125" style="3" bestFit="1" customWidth="1"/>
    <col min="11041" max="11041" width="11.7109375" style="3" bestFit="1" customWidth="1"/>
    <col min="11042" max="11042" width="14" style="3" bestFit="1" customWidth="1"/>
    <col min="11043" max="11047" width="12.85546875" style="3" bestFit="1" customWidth="1"/>
    <col min="11048" max="11049" width="14" style="3" bestFit="1" customWidth="1"/>
    <col min="11050" max="11050" width="12.85546875" style="3" bestFit="1" customWidth="1"/>
    <col min="11051" max="11051" width="14" style="3" bestFit="1" customWidth="1"/>
    <col min="11052" max="11264" width="9.140625" style="3"/>
    <col min="11265" max="11265" width="17.85546875" style="3" customWidth="1"/>
    <col min="11266" max="11285" width="0" style="3" hidden="1" customWidth="1"/>
    <col min="11286" max="11286" width="11.7109375" style="3" bestFit="1" customWidth="1"/>
    <col min="11287" max="11288" width="11.42578125" style="3" bestFit="1" customWidth="1"/>
    <col min="11289" max="11289" width="11.5703125" style="3" bestFit="1" customWidth="1"/>
    <col min="11290" max="11290" width="11.7109375" style="3" bestFit="1" customWidth="1"/>
    <col min="11291" max="11291" width="11.42578125" style="3" bestFit="1" customWidth="1"/>
    <col min="11292" max="11292" width="11.7109375" style="3" bestFit="1" customWidth="1"/>
    <col min="11293" max="11293" width="11.42578125" style="3" bestFit="1" customWidth="1"/>
    <col min="11294" max="11294" width="12" style="3" bestFit="1" customWidth="1"/>
    <col min="11295" max="11295" width="11.7109375" style="3" bestFit="1" customWidth="1"/>
    <col min="11296" max="11296" width="11.42578125" style="3" bestFit="1" customWidth="1"/>
    <col min="11297" max="11297" width="11.7109375" style="3" bestFit="1" customWidth="1"/>
    <col min="11298" max="11298" width="14" style="3" bestFit="1" customWidth="1"/>
    <col min="11299" max="11303" width="12.85546875" style="3" bestFit="1" customWidth="1"/>
    <col min="11304" max="11305" width="14" style="3" bestFit="1" customWidth="1"/>
    <col min="11306" max="11306" width="12.85546875" style="3" bestFit="1" customWidth="1"/>
    <col min="11307" max="11307" width="14" style="3" bestFit="1" customWidth="1"/>
    <col min="11308" max="11520" width="9.140625" style="3"/>
    <col min="11521" max="11521" width="17.85546875" style="3" customWidth="1"/>
    <col min="11522" max="11541" width="0" style="3" hidden="1" customWidth="1"/>
    <col min="11542" max="11542" width="11.7109375" style="3" bestFit="1" customWidth="1"/>
    <col min="11543" max="11544" width="11.42578125" style="3" bestFit="1" customWidth="1"/>
    <col min="11545" max="11545" width="11.5703125" style="3" bestFit="1" customWidth="1"/>
    <col min="11546" max="11546" width="11.7109375" style="3" bestFit="1" customWidth="1"/>
    <col min="11547" max="11547" width="11.42578125" style="3" bestFit="1" customWidth="1"/>
    <col min="11548" max="11548" width="11.7109375" style="3" bestFit="1" customWidth="1"/>
    <col min="11549" max="11549" width="11.42578125" style="3" bestFit="1" customWidth="1"/>
    <col min="11550" max="11550" width="12" style="3" bestFit="1" customWidth="1"/>
    <col min="11551" max="11551" width="11.7109375" style="3" bestFit="1" customWidth="1"/>
    <col min="11552" max="11552" width="11.42578125" style="3" bestFit="1" customWidth="1"/>
    <col min="11553" max="11553" width="11.7109375" style="3" bestFit="1" customWidth="1"/>
    <col min="11554" max="11554" width="14" style="3" bestFit="1" customWidth="1"/>
    <col min="11555" max="11559" width="12.85546875" style="3" bestFit="1" customWidth="1"/>
    <col min="11560" max="11561" width="14" style="3" bestFit="1" customWidth="1"/>
    <col min="11562" max="11562" width="12.85546875" style="3" bestFit="1" customWidth="1"/>
    <col min="11563" max="11563" width="14" style="3" bestFit="1" customWidth="1"/>
    <col min="11564" max="11776" width="9.140625" style="3"/>
    <col min="11777" max="11777" width="17.85546875" style="3" customWidth="1"/>
    <col min="11778" max="11797" width="0" style="3" hidden="1" customWidth="1"/>
    <col min="11798" max="11798" width="11.7109375" style="3" bestFit="1" customWidth="1"/>
    <col min="11799" max="11800" width="11.42578125" style="3" bestFit="1" customWidth="1"/>
    <col min="11801" max="11801" width="11.5703125" style="3" bestFit="1" customWidth="1"/>
    <col min="11802" max="11802" width="11.7109375" style="3" bestFit="1" customWidth="1"/>
    <col min="11803" max="11803" width="11.42578125" style="3" bestFit="1" customWidth="1"/>
    <col min="11804" max="11804" width="11.7109375" style="3" bestFit="1" customWidth="1"/>
    <col min="11805" max="11805" width="11.42578125" style="3" bestFit="1" customWidth="1"/>
    <col min="11806" max="11806" width="12" style="3" bestFit="1" customWidth="1"/>
    <col min="11807" max="11807" width="11.7109375" style="3" bestFit="1" customWidth="1"/>
    <col min="11808" max="11808" width="11.42578125" style="3" bestFit="1" customWidth="1"/>
    <col min="11809" max="11809" width="11.7109375" style="3" bestFit="1" customWidth="1"/>
    <col min="11810" max="11810" width="14" style="3" bestFit="1" customWidth="1"/>
    <col min="11811" max="11815" width="12.85546875" style="3" bestFit="1" customWidth="1"/>
    <col min="11816" max="11817" width="14" style="3" bestFit="1" customWidth="1"/>
    <col min="11818" max="11818" width="12.85546875" style="3" bestFit="1" customWidth="1"/>
    <col min="11819" max="11819" width="14" style="3" bestFit="1" customWidth="1"/>
    <col min="11820" max="12032" width="9.140625" style="3"/>
    <col min="12033" max="12033" width="17.85546875" style="3" customWidth="1"/>
    <col min="12034" max="12053" width="0" style="3" hidden="1" customWidth="1"/>
    <col min="12054" max="12054" width="11.7109375" style="3" bestFit="1" customWidth="1"/>
    <col min="12055" max="12056" width="11.42578125" style="3" bestFit="1" customWidth="1"/>
    <col min="12057" max="12057" width="11.5703125" style="3" bestFit="1" customWidth="1"/>
    <col min="12058" max="12058" width="11.7109375" style="3" bestFit="1" customWidth="1"/>
    <col min="12059" max="12059" width="11.42578125" style="3" bestFit="1" customWidth="1"/>
    <col min="12060" max="12060" width="11.7109375" style="3" bestFit="1" customWidth="1"/>
    <col min="12061" max="12061" width="11.42578125" style="3" bestFit="1" customWidth="1"/>
    <col min="12062" max="12062" width="12" style="3" bestFit="1" customWidth="1"/>
    <col min="12063" max="12063" width="11.7109375" style="3" bestFit="1" customWidth="1"/>
    <col min="12064" max="12064" width="11.42578125" style="3" bestFit="1" customWidth="1"/>
    <col min="12065" max="12065" width="11.7109375" style="3" bestFit="1" customWidth="1"/>
    <col min="12066" max="12066" width="14" style="3" bestFit="1" customWidth="1"/>
    <col min="12067" max="12071" width="12.85546875" style="3" bestFit="1" customWidth="1"/>
    <col min="12072" max="12073" width="14" style="3" bestFit="1" customWidth="1"/>
    <col min="12074" max="12074" width="12.85546875" style="3" bestFit="1" customWidth="1"/>
    <col min="12075" max="12075" width="14" style="3" bestFit="1" customWidth="1"/>
    <col min="12076" max="12288" width="9.140625" style="3"/>
    <col min="12289" max="12289" width="17.85546875" style="3" customWidth="1"/>
    <col min="12290" max="12309" width="0" style="3" hidden="1" customWidth="1"/>
    <col min="12310" max="12310" width="11.7109375" style="3" bestFit="1" customWidth="1"/>
    <col min="12311" max="12312" width="11.42578125" style="3" bestFit="1" customWidth="1"/>
    <col min="12313" max="12313" width="11.5703125" style="3" bestFit="1" customWidth="1"/>
    <col min="12314" max="12314" width="11.7109375" style="3" bestFit="1" customWidth="1"/>
    <col min="12315" max="12315" width="11.42578125" style="3" bestFit="1" customWidth="1"/>
    <col min="12316" max="12316" width="11.7109375" style="3" bestFit="1" customWidth="1"/>
    <col min="12317" max="12317" width="11.42578125" style="3" bestFit="1" customWidth="1"/>
    <col min="12318" max="12318" width="12" style="3" bestFit="1" customWidth="1"/>
    <col min="12319" max="12319" width="11.7109375" style="3" bestFit="1" customWidth="1"/>
    <col min="12320" max="12320" width="11.42578125" style="3" bestFit="1" customWidth="1"/>
    <col min="12321" max="12321" width="11.7109375" style="3" bestFit="1" customWidth="1"/>
    <col min="12322" max="12322" width="14" style="3" bestFit="1" customWidth="1"/>
    <col min="12323" max="12327" width="12.85546875" style="3" bestFit="1" customWidth="1"/>
    <col min="12328" max="12329" width="14" style="3" bestFit="1" customWidth="1"/>
    <col min="12330" max="12330" width="12.85546875" style="3" bestFit="1" customWidth="1"/>
    <col min="12331" max="12331" width="14" style="3" bestFit="1" customWidth="1"/>
    <col min="12332" max="12544" width="9.140625" style="3"/>
    <col min="12545" max="12545" width="17.85546875" style="3" customWidth="1"/>
    <col min="12546" max="12565" width="0" style="3" hidden="1" customWidth="1"/>
    <col min="12566" max="12566" width="11.7109375" style="3" bestFit="1" customWidth="1"/>
    <col min="12567" max="12568" width="11.42578125" style="3" bestFit="1" customWidth="1"/>
    <col min="12569" max="12569" width="11.5703125" style="3" bestFit="1" customWidth="1"/>
    <col min="12570" max="12570" width="11.7109375" style="3" bestFit="1" customWidth="1"/>
    <col min="12571" max="12571" width="11.42578125" style="3" bestFit="1" customWidth="1"/>
    <col min="12572" max="12572" width="11.7109375" style="3" bestFit="1" customWidth="1"/>
    <col min="12573" max="12573" width="11.42578125" style="3" bestFit="1" customWidth="1"/>
    <col min="12574" max="12574" width="12" style="3" bestFit="1" customWidth="1"/>
    <col min="12575" max="12575" width="11.7109375" style="3" bestFit="1" customWidth="1"/>
    <col min="12576" max="12576" width="11.42578125" style="3" bestFit="1" customWidth="1"/>
    <col min="12577" max="12577" width="11.7109375" style="3" bestFit="1" customWidth="1"/>
    <col min="12578" max="12578" width="14" style="3" bestFit="1" customWidth="1"/>
    <col min="12579" max="12583" width="12.85546875" style="3" bestFit="1" customWidth="1"/>
    <col min="12584" max="12585" width="14" style="3" bestFit="1" customWidth="1"/>
    <col min="12586" max="12586" width="12.85546875" style="3" bestFit="1" customWidth="1"/>
    <col min="12587" max="12587" width="14" style="3" bestFit="1" customWidth="1"/>
    <col min="12588" max="12800" width="9.140625" style="3"/>
    <col min="12801" max="12801" width="17.85546875" style="3" customWidth="1"/>
    <col min="12802" max="12821" width="0" style="3" hidden="1" customWidth="1"/>
    <col min="12822" max="12822" width="11.7109375" style="3" bestFit="1" customWidth="1"/>
    <col min="12823" max="12824" width="11.42578125" style="3" bestFit="1" customWidth="1"/>
    <col min="12825" max="12825" width="11.5703125" style="3" bestFit="1" customWidth="1"/>
    <col min="12826" max="12826" width="11.7109375" style="3" bestFit="1" customWidth="1"/>
    <col min="12827" max="12827" width="11.42578125" style="3" bestFit="1" customWidth="1"/>
    <col min="12828" max="12828" width="11.7109375" style="3" bestFit="1" customWidth="1"/>
    <col min="12829" max="12829" width="11.42578125" style="3" bestFit="1" customWidth="1"/>
    <col min="12830" max="12830" width="12" style="3" bestFit="1" customWidth="1"/>
    <col min="12831" max="12831" width="11.7109375" style="3" bestFit="1" customWidth="1"/>
    <col min="12832" max="12832" width="11.42578125" style="3" bestFit="1" customWidth="1"/>
    <col min="12833" max="12833" width="11.7109375" style="3" bestFit="1" customWidth="1"/>
    <col min="12834" max="12834" width="14" style="3" bestFit="1" customWidth="1"/>
    <col min="12835" max="12839" width="12.85546875" style="3" bestFit="1" customWidth="1"/>
    <col min="12840" max="12841" width="14" style="3" bestFit="1" customWidth="1"/>
    <col min="12842" max="12842" width="12.85546875" style="3" bestFit="1" customWidth="1"/>
    <col min="12843" max="12843" width="14" style="3" bestFit="1" customWidth="1"/>
    <col min="12844" max="13056" width="9.140625" style="3"/>
    <col min="13057" max="13057" width="17.85546875" style="3" customWidth="1"/>
    <col min="13058" max="13077" width="0" style="3" hidden="1" customWidth="1"/>
    <col min="13078" max="13078" width="11.7109375" style="3" bestFit="1" customWidth="1"/>
    <col min="13079" max="13080" width="11.42578125" style="3" bestFit="1" customWidth="1"/>
    <col min="13081" max="13081" width="11.5703125" style="3" bestFit="1" customWidth="1"/>
    <col min="13082" max="13082" width="11.7109375" style="3" bestFit="1" customWidth="1"/>
    <col min="13083" max="13083" width="11.42578125" style="3" bestFit="1" customWidth="1"/>
    <col min="13084" max="13084" width="11.7109375" style="3" bestFit="1" customWidth="1"/>
    <col min="13085" max="13085" width="11.42578125" style="3" bestFit="1" customWidth="1"/>
    <col min="13086" max="13086" width="12" style="3" bestFit="1" customWidth="1"/>
    <col min="13087" max="13087" width="11.7109375" style="3" bestFit="1" customWidth="1"/>
    <col min="13088" max="13088" width="11.42578125" style="3" bestFit="1" customWidth="1"/>
    <col min="13089" max="13089" width="11.7109375" style="3" bestFit="1" customWidth="1"/>
    <col min="13090" max="13090" width="14" style="3" bestFit="1" customWidth="1"/>
    <col min="13091" max="13095" width="12.85546875" style="3" bestFit="1" customWidth="1"/>
    <col min="13096" max="13097" width="14" style="3" bestFit="1" customWidth="1"/>
    <col min="13098" max="13098" width="12.85546875" style="3" bestFit="1" customWidth="1"/>
    <col min="13099" max="13099" width="14" style="3" bestFit="1" customWidth="1"/>
    <col min="13100" max="13312" width="9.140625" style="3"/>
    <col min="13313" max="13313" width="17.85546875" style="3" customWidth="1"/>
    <col min="13314" max="13333" width="0" style="3" hidden="1" customWidth="1"/>
    <col min="13334" max="13334" width="11.7109375" style="3" bestFit="1" customWidth="1"/>
    <col min="13335" max="13336" width="11.42578125" style="3" bestFit="1" customWidth="1"/>
    <col min="13337" max="13337" width="11.5703125" style="3" bestFit="1" customWidth="1"/>
    <col min="13338" max="13338" width="11.7109375" style="3" bestFit="1" customWidth="1"/>
    <col min="13339" max="13339" width="11.42578125" style="3" bestFit="1" customWidth="1"/>
    <col min="13340" max="13340" width="11.7109375" style="3" bestFit="1" customWidth="1"/>
    <col min="13341" max="13341" width="11.42578125" style="3" bestFit="1" customWidth="1"/>
    <col min="13342" max="13342" width="12" style="3" bestFit="1" customWidth="1"/>
    <col min="13343" max="13343" width="11.7109375" style="3" bestFit="1" customWidth="1"/>
    <col min="13344" max="13344" width="11.42578125" style="3" bestFit="1" customWidth="1"/>
    <col min="13345" max="13345" width="11.7109375" style="3" bestFit="1" customWidth="1"/>
    <col min="13346" max="13346" width="14" style="3" bestFit="1" customWidth="1"/>
    <col min="13347" max="13351" width="12.85546875" style="3" bestFit="1" customWidth="1"/>
    <col min="13352" max="13353" width="14" style="3" bestFit="1" customWidth="1"/>
    <col min="13354" max="13354" width="12.85546875" style="3" bestFit="1" customWidth="1"/>
    <col min="13355" max="13355" width="14" style="3" bestFit="1" customWidth="1"/>
    <col min="13356" max="13568" width="9.140625" style="3"/>
    <col min="13569" max="13569" width="17.85546875" style="3" customWidth="1"/>
    <col min="13570" max="13589" width="0" style="3" hidden="1" customWidth="1"/>
    <col min="13590" max="13590" width="11.7109375" style="3" bestFit="1" customWidth="1"/>
    <col min="13591" max="13592" width="11.42578125" style="3" bestFit="1" customWidth="1"/>
    <col min="13593" max="13593" width="11.5703125" style="3" bestFit="1" customWidth="1"/>
    <col min="13594" max="13594" width="11.7109375" style="3" bestFit="1" customWidth="1"/>
    <col min="13595" max="13595" width="11.42578125" style="3" bestFit="1" customWidth="1"/>
    <col min="13596" max="13596" width="11.7109375" style="3" bestFit="1" customWidth="1"/>
    <col min="13597" max="13597" width="11.42578125" style="3" bestFit="1" customWidth="1"/>
    <col min="13598" max="13598" width="12" style="3" bestFit="1" customWidth="1"/>
    <col min="13599" max="13599" width="11.7109375" style="3" bestFit="1" customWidth="1"/>
    <col min="13600" max="13600" width="11.42578125" style="3" bestFit="1" customWidth="1"/>
    <col min="13601" max="13601" width="11.7109375" style="3" bestFit="1" customWidth="1"/>
    <col min="13602" max="13602" width="14" style="3" bestFit="1" customWidth="1"/>
    <col min="13603" max="13607" width="12.85546875" style="3" bestFit="1" customWidth="1"/>
    <col min="13608" max="13609" width="14" style="3" bestFit="1" customWidth="1"/>
    <col min="13610" max="13610" width="12.85546875" style="3" bestFit="1" customWidth="1"/>
    <col min="13611" max="13611" width="14" style="3" bestFit="1" customWidth="1"/>
    <col min="13612" max="13824" width="9.140625" style="3"/>
    <col min="13825" max="13825" width="17.85546875" style="3" customWidth="1"/>
    <col min="13826" max="13845" width="0" style="3" hidden="1" customWidth="1"/>
    <col min="13846" max="13846" width="11.7109375" style="3" bestFit="1" customWidth="1"/>
    <col min="13847" max="13848" width="11.42578125" style="3" bestFit="1" customWidth="1"/>
    <col min="13849" max="13849" width="11.5703125" style="3" bestFit="1" customWidth="1"/>
    <col min="13850" max="13850" width="11.7109375" style="3" bestFit="1" customWidth="1"/>
    <col min="13851" max="13851" width="11.42578125" style="3" bestFit="1" customWidth="1"/>
    <col min="13852" max="13852" width="11.7109375" style="3" bestFit="1" customWidth="1"/>
    <col min="13853" max="13853" width="11.42578125" style="3" bestFit="1" customWidth="1"/>
    <col min="13854" max="13854" width="12" style="3" bestFit="1" customWidth="1"/>
    <col min="13855" max="13855" width="11.7109375" style="3" bestFit="1" customWidth="1"/>
    <col min="13856" max="13856" width="11.42578125" style="3" bestFit="1" customWidth="1"/>
    <col min="13857" max="13857" width="11.7109375" style="3" bestFit="1" customWidth="1"/>
    <col min="13858" max="13858" width="14" style="3" bestFit="1" customWidth="1"/>
    <col min="13859" max="13863" width="12.85546875" style="3" bestFit="1" customWidth="1"/>
    <col min="13864" max="13865" width="14" style="3" bestFit="1" customWidth="1"/>
    <col min="13866" max="13866" width="12.85546875" style="3" bestFit="1" customWidth="1"/>
    <col min="13867" max="13867" width="14" style="3" bestFit="1" customWidth="1"/>
    <col min="13868" max="14080" width="9.140625" style="3"/>
    <col min="14081" max="14081" width="17.85546875" style="3" customWidth="1"/>
    <col min="14082" max="14101" width="0" style="3" hidden="1" customWidth="1"/>
    <col min="14102" max="14102" width="11.7109375" style="3" bestFit="1" customWidth="1"/>
    <col min="14103" max="14104" width="11.42578125" style="3" bestFit="1" customWidth="1"/>
    <col min="14105" max="14105" width="11.5703125" style="3" bestFit="1" customWidth="1"/>
    <col min="14106" max="14106" width="11.7109375" style="3" bestFit="1" customWidth="1"/>
    <col min="14107" max="14107" width="11.42578125" style="3" bestFit="1" customWidth="1"/>
    <col min="14108" max="14108" width="11.7109375" style="3" bestFit="1" customWidth="1"/>
    <col min="14109" max="14109" width="11.42578125" style="3" bestFit="1" customWidth="1"/>
    <col min="14110" max="14110" width="12" style="3" bestFit="1" customWidth="1"/>
    <col min="14111" max="14111" width="11.7109375" style="3" bestFit="1" customWidth="1"/>
    <col min="14112" max="14112" width="11.42578125" style="3" bestFit="1" customWidth="1"/>
    <col min="14113" max="14113" width="11.7109375" style="3" bestFit="1" customWidth="1"/>
    <col min="14114" max="14114" width="14" style="3" bestFit="1" customWidth="1"/>
    <col min="14115" max="14119" width="12.85546875" style="3" bestFit="1" customWidth="1"/>
    <col min="14120" max="14121" width="14" style="3" bestFit="1" customWidth="1"/>
    <col min="14122" max="14122" width="12.85546875" style="3" bestFit="1" customWidth="1"/>
    <col min="14123" max="14123" width="14" style="3" bestFit="1" customWidth="1"/>
    <col min="14124" max="14336" width="9.140625" style="3"/>
    <col min="14337" max="14337" width="17.85546875" style="3" customWidth="1"/>
    <col min="14338" max="14357" width="0" style="3" hidden="1" customWidth="1"/>
    <col min="14358" max="14358" width="11.7109375" style="3" bestFit="1" customWidth="1"/>
    <col min="14359" max="14360" width="11.42578125" style="3" bestFit="1" customWidth="1"/>
    <col min="14361" max="14361" width="11.5703125" style="3" bestFit="1" customWidth="1"/>
    <col min="14362" max="14362" width="11.7109375" style="3" bestFit="1" customWidth="1"/>
    <col min="14363" max="14363" width="11.42578125" style="3" bestFit="1" customWidth="1"/>
    <col min="14364" max="14364" width="11.7109375" style="3" bestFit="1" customWidth="1"/>
    <col min="14365" max="14365" width="11.42578125" style="3" bestFit="1" customWidth="1"/>
    <col min="14366" max="14366" width="12" style="3" bestFit="1" customWidth="1"/>
    <col min="14367" max="14367" width="11.7109375" style="3" bestFit="1" customWidth="1"/>
    <col min="14368" max="14368" width="11.42578125" style="3" bestFit="1" customWidth="1"/>
    <col min="14369" max="14369" width="11.7109375" style="3" bestFit="1" customWidth="1"/>
    <col min="14370" max="14370" width="14" style="3" bestFit="1" customWidth="1"/>
    <col min="14371" max="14375" width="12.85546875" style="3" bestFit="1" customWidth="1"/>
    <col min="14376" max="14377" width="14" style="3" bestFit="1" customWidth="1"/>
    <col min="14378" max="14378" width="12.85546875" style="3" bestFit="1" customWidth="1"/>
    <col min="14379" max="14379" width="14" style="3" bestFit="1" customWidth="1"/>
    <col min="14380" max="14592" width="9.140625" style="3"/>
    <col min="14593" max="14593" width="17.85546875" style="3" customWidth="1"/>
    <col min="14594" max="14613" width="0" style="3" hidden="1" customWidth="1"/>
    <col min="14614" max="14614" width="11.7109375" style="3" bestFit="1" customWidth="1"/>
    <col min="14615" max="14616" width="11.42578125" style="3" bestFit="1" customWidth="1"/>
    <col min="14617" max="14617" width="11.5703125" style="3" bestFit="1" customWidth="1"/>
    <col min="14618" max="14618" width="11.7109375" style="3" bestFit="1" customWidth="1"/>
    <col min="14619" max="14619" width="11.42578125" style="3" bestFit="1" customWidth="1"/>
    <col min="14620" max="14620" width="11.7109375" style="3" bestFit="1" customWidth="1"/>
    <col min="14621" max="14621" width="11.42578125" style="3" bestFit="1" customWidth="1"/>
    <col min="14622" max="14622" width="12" style="3" bestFit="1" customWidth="1"/>
    <col min="14623" max="14623" width="11.7109375" style="3" bestFit="1" customWidth="1"/>
    <col min="14624" max="14624" width="11.42578125" style="3" bestFit="1" customWidth="1"/>
    <col min="14625" max="14625" width="11.7109375" style="3" bestFit="1" customWidth="1"/>
    <col min="14626" max="14626" width="14" style="3" bestFit="1" customWidth="1"/>
    <col min="14627" max="14631" width="12.85546875" style="3" bestFit="1" customWidth="1"/>
    <col min="14632" max="14633" width="14" style="3" bestFit="1" customWidth="1"/>
    <col min="14634" max="14634" width="12.85546875" style="3" bestFit="1" customWidth="1"/>
    <col min="14635" max="14635" width="14" style="3" bestFit="1" customWidth="1"/>
    <col min="14636" max="14848" width="9.140625" style="3"/>
    <col min="14849" max="14849" width="17.85546875" style="3" customWidth="1"/>
    <col min="14850" max="14869" width="0" style="3" hidden="1" customWidth="1"/>
    <col min="14870" max="14870" width="11.7109375" style="3" bestFit="1" customWidth="1"/>
    <col min="14871" max="14872" width="11.42578125" style="3" bestFit="1" customWidth="1"/>
    <col min="14873" max="14873" width="11.5703125" style="3" bestFit="1" customWidth="1"/>
    <col min="14874" max="14874" width="11.7109375" style="3" bestFit="1" customWidth="1"/>
    <col min="14875" max="14875" width="11.42578125" style="3" bestFit="1" customWidth="1"/>
    <col min="14876" max="14876" width="11.7109375" style="3" bestFit="1" customWidth="1"/>
    <col min="14877" max="14877" width="11.42578125" style="3" bestFit="1" customWidth="1"/>
    <col min="14878" max="14878" width="12" style="3" bestFit="1" customWidth="1"/>
    <col min="14879" max="14879" width="11.7109375" style="3" bestFit="1" customWidth="1"/>
    <col min="14880" max="14880" width="11.42578125" style="3" bestFit="1" customWidth="1"/>
    <col min="14881" max="14881" width="11.7109375" style="3" bestFit="1" customWidth="1"/>
    <col min="14882" max="14882" width="14" style="3" bestFit="1" customWidth="1"/>
    <col min="14883" max="14887" width="12.85546875" style="3" bestFit="1" customWidth="1"/>
    <col min="14888" max="14889" width="14" style="3" bestFit="1" customWidth="1"/>
    <col min="14890" max="14890" width="12.85546875" style="3" bestFit="1" customWidth="1"/>
    <col min="14891" max="14891" width="14" style="3" bestFit="1" customWidth="1"/>
    <col min="14892" max="15104" width="9.140625" style="3"/>
    <col min="15105" max="15105" width="17.85546875" style="3" customWidth="1"/>
    <col min="15106" max="15125" width="0" style="3" hidden="1" customWidth="1"/>
    <col min="15126" max="15126" width="11.7109375" style="3" bestFit="1" customWidth="1"/>
    <col min="15127" max="15128" width="11.42578125" style="3" bestFit="1" customWidth="1"/>
    <col min="15129" max="15129" width="11.5703125" style="3" bestFit="1" customWidth="1"/>
    <col min="15130" max="15130" width="11.7109375" style="3" bestFit="1" customWidth="1"/>
    <col min="15131" max="15131" width="11.42578125" style="3" bestFit="1" customWidth="1"/>
    <col min="15132" max="15132" width="11.7109375" style="3" bestFit="1" customWidth="1"/>
    <col min="15133" max="15133" width="11.42578125" style="3" bestFit="1" customWidth="1"/>
    <col min="15134" max="15134" width="12" style="3" bestFit="1" customWidth="1"/>
    <col min="15135" max="15135" width="11.7109375" style="3" bestFit="1" customWidth="1"/>
    <col min="15136" max="15136" width="11.42578125" style="3" bestFit="1" customWidth="1"/>
    <col min="15137" max="15137" width="11.7109375" style="3" bestFit="1" customWidth="1"/>
    <col min="15138" max="15138" width="14" style="3" bestFit="1" customWidth="1"/>
    <col min="15139" max="15143" width="12.85546875" style="3" bestFit="1" customWidth="1"/>
    <col min="15144" max="15145" width="14" style="3" bestFit="1" customWidth="1"/>
    <col min="15146" max="15146" width="12.85546875" style="3" bestFit="1" customWidth="1"/>
    <col min="15147" max="15147" width="14" style="3" bestFit="1" customWidth="1"/>
    <col min="15148" max="15360" width="9.140625" style="3"/>
    <col min="15361" max="15361" width="17.85546875" style="3" customWidth="1"/>
    <col min="15362" max="15381" width="0" style="3" hidden="1" customWidth="1"/>
    <col min="15382" max="15382" width="11.7109375" style="3" bestFit="1" customWidth="1"/>
    <col min="15383" max="15384" width="11.42578125" style="3" bestFit="1" customWidth="1"/>
    <col min="15385" max="15385" width="11.5703125" style="3" bestFit="1" customWidth="1"/>
    <col min="15386" max="15386" width="11.7109375" style="3" bestFit="1" customWidth="1"/>
    <col min="15387" max="15387" width="11.42578125" style="3" bestFit="1" customWidth="1"/>
    <col min="15388" max="15388" width="11.7109375" style="3" bestFit="1" customWidth="1"/>
    <col min="15389" max="15389" width="11.42578125" style="3" bestFit="1" customWidth="1"/>
    <col min="15390" max="15390" width="12" style="3" bestFit="1" customWidth="1"/>
    <col min="15391" max="15391" width="11.7109375" style="3" bestFit="1" customWidth="1"/>
    <col min="15392" max="15392" width="11.42578125" style="3" bestFit="1" customWidth="1"/>
    <col min="15393" max="15393" width="11.7109375" style="3" bestFit="1" customWidth="1"/>
    <col min="15394" max="15394" width="14" style="3" bestFit="1" customWidth="1"/>
    <col min="15395" max="15399" width="12.85546875" style="3" bestFit="1" customWidth="1"/>
    <col min="15400" max="15401" width="14" style="3" bestFit="1" customWidth="1"/>
    <col min="15402" max="15402" width="12.85546875" style="3" bestFit="1" customWidth="1"/>
    <col min="15403" max="15403" width="14" style="3" bestFit="1" customWidth="1"/>
    <col min="15404" max="15616" width="9.140625" style="3"/>
    <col min="15617" max="15617" width="17.85546875" style="3" customWidth="1"/>
    <col min="15618" max="15637" width="0" style="3" hidden="1" customWidth="1"/>
    <col min="15638" max="15638" width="11.7109375" style="3" bestFit="1" customWidth="1"/>
    <col min="15639" max="15640" width="11.42578125" style="3" bestFit="1" customWidth="1"/>
    <col min="15641" max="15641" width="11.5703125" style="3" bestFit="1" customWidth="1"/>
    <col min="15642" max="15642" width="11.7109375" style="3" bestFit="1" customWidth="1"/>
    <col min="15643" max="15643" width="11.42578125" style="3" bestFit="1" customWidth="1"/>
    <col min="15644" max="15644" width="11.7109375" style="3" bestFit="1" customWidth="1"/>
    <col min="15645" max="15645" width="11.42578125" style="3" bestFit="1" customWidth="1"/>
    <col min="15646" max="15646" width="12" style="3" bestFit="1" customWidth="1"/>
    <col min="15647" max="15647" width="11.7109375" style="3" bestFit="1" customWidth="1"/>
    <col min="15648" max="15648" width="11.42578125" style="3" bestFit="1" customWidth="1"/>
    <col min="15649" max="15649" width="11.7109375" style="3" bestFit="1" customWidth="1"/>
    <col min="15650" max="15650" width="14" style="3" bestFit="1" customWidth="1"/>
    <col min="15651" max="15655" width="12.85546875" style="3" bestFit="1" customWidth="1"/>
    <col min="15656" max="15657" width="14" style="3" bestFit="1" customWidth="1"/>
    <col min="15658" max="15658" width="12.85546875" style="3" bestFit="1" customWidth="1"/>
    <col min="15659" max="15659" width="14" style="3" bestFit="1" customWidth="1"/>
    <col min="15660" max="15872" width="9.140625" style="3"/>
    <col min="15873" max="15873" width="17.85546875" style="3" customWidth="1"/>
    <col min="15874" max="15893" width="0" style="3" hidden="1" customWidth="1"/>
    <col min="15894" max="15894" width="11.7109375" style="3" bestFit="1" customWidth="1"/>
    <col min="15895" max="15896" width="11.42578125" style="3" bestFit="1" customWidth="1"/>
    <col min="15897" max="15897" width="11.5703125" style="3" bestFit="1" customWidth="1"/>
    <col min="15898" max="15898" width="11.7109375" style="3" bestFit="1" customWidth="1"/>
    <col min="15899" max="15899" width="11.42578125" style="3" bestFit="1" customWidth="1"/>
    <col min="15900" max="15900" width="11.7109375" style="3" bestFit="1" customWidth="1"/>
    <col min="15901" max="15901" width="11.42578125" style="3" bestFit="1" customWidth="1"/>
    <col min="15902" max="15902" width="12" style="3" bestFit="1" customWidth="1"/>
    <col min="15903" max="15903" width="11.7109375" style="3" bestFit="1" customWidth="1"/>
    <col min="15904" max="15904" width="11.42578125" style="3" bestFit="1" customWidth="1"/>
    <col min="15905" max="15905" width="11.7109375" style="3" bestFit="1" customWidth="1"/>
    <col min="15906" max="15906" width="14" style="3" bestFit="1" customWidth="1"/>
    <col min="15907" max="15911" width="12.85546875" style="3" bestFit="1" customWidth="1"/>
    <col min="15912" max="15913" width="14" style="3" bestFit="1" customWidth="1"/>
    <col min="15914" max="15914" width="12.85546875" style="3" bestFit="1" customWidth="1"/>
    <col min="15915" max="15915" width="14" style="3" bestFit="1" customWidth="1"/>
    <col min="15916" max="16128" width="9.140625" style="3"/>
    <col min="16129" max="16129" width="17.85546875" style="3" customWidth="1"/>
    <col min="16130" max="16149" width="0" style="3" hidden="1" customWidth="1"/>
    <col min="16150" max="16150" width="11.7109375" style="3" bestFit="1" customWidth="1"/>
    <col min="16151" max="16152" width="11.42578125" style="3" bestFit="1" customWidth="1"/>
    <col min="16153" max="16153" width="11.5703125" style="3" bestFit="1" customWidth="1"/>
    <col min="16154" max="16154" width="11.7109375" style="3" bestFit="1" customWidth="1"/>
    <col min="16155" max="16155" width="11.42578125" style="3" bestFit="1" customWidth="1"/>
    <col min="16156" max="16156" width="11.7109375" style="3" bestFit="1" customWidth="1"/>
    <col min="16157" max="16157" width="11.42578125" style="3" bestFit="1" customWidth="1"/>
    <col min="16158" max="16158" width="12" style="3" bestFit="1" customWidth="1"/>
    <col min="16159" max="16159" width="11.7109375" style="3" bestFit="1" customWidth="1"/>
    <col min="16160" max="16160" width="11.42578125" style="3" bestFit="1" customWidth="1"/>
    <col min="16161" max="16161" width="11.7109375" style="3" bestFit="1" customWidth="1"/>
    <col min="16162" max="16162" width="14" style="3" bestFit="1" customWidth="1"/>
    <col min="16163" max="16167" width="12.85546875" style="3" bestFit="1" customWidth="1"/>
    <col min="16168" max="16169" width="14" style="3" bestFit="1" customWidth="1"/>
    <col min="16170" max="16170" width="12.85546875" style="3" bestFit="1" customWidth="1"/>
    <col min="16171" max="16171" width="14" style="3" bestFit="1" customWidth="1"/>
    <col min="16172" max="16384" width="9.140625" style="3"/>
  </cols>
  <sheetData>
    <row r="1" spans="1:84" x14ac:dyDescent="0.25">
      <c r="A1" s="4" t="s">
        <v>392</v>
      </c>
      <c r="B1" s="168" t="s">
        <v>597</v>
      </c>
      <c r="C1" s="24" t="s">
        <v>597</v>
      </c>
      <c r="D1" s="24" t="s">
        <v>597</v>
      </c>
      <c r="E1" s="24" t="s">
        <v>597</v>
      </c>
      <c r="F1" s="24" t="s">
        <v>597</v>
      </c>
      <c r="G1" s="24" t="s">
        <v>597</v>
      </c>
      <c r="H1" s="24" t="s">
        <v>597</v>
      </c>
      <c r="I1" s="24" t="s">
        <v>597</v>
      </c>
      <c r="J1" s="24" t="s">
        <v>597</v>
      </c>
      <c r="K1" s="24" t="s">
        <v>597</v>
      </c>
      <c r="L1" s="24" t="s">
        <v>597</v>
      </c>
      <c r="M1" s="24" t="s">
        <v>597</v>
      </c>
      <c r="N1" s="24" t="s">
        <v>597</v>
      </c>
      <c r="O1" s="24" t="s">
        <v>597</v>
      </c>
      <c r="P1" s="24" t="s">
        <v>597</v>
      </c>
      <c r="Q1" s="24" t="s">
        <v>597</v>
      </c>
      <c r="R1" s="24" t="s">
        <v>597</v>
      </c>
      <c r="S1" s="168" t="s">
        <v>597</v>
      </c>
      <c r="T1" s="24" t="s">
        <v>597</v>
      </c>
      <c r="U1" s="24" t="s">
        <v>597</v>
      </c>
      <c r="V1" s="24" t="s">
        <v>597</v>
      </c>
      <c r="W1" s="24" t="s">
        <v>597</v>
      </c>
      <c r="X1" s="24" t="s">
        <v>597</v>
      </c>
      <c r="Y1" s="24" t="s">
        <v>597</v>
      </c>
      <c r="Z1" s="24" t="s">
        <v>597</v>
      </c>
      <c r="AA1" s="24" t="s">
        <v>597</v>
      </c>
      <c r="AB1" s="24" t="s">
        <v>597</v>
      </c>
      <c r="AC1" s="24" t="s">
        <v>597</v>
      </c>
      <c r="AD1" s="24" t="s">
        <v>597</v>
      </c>
      <c r="AE1" s="24" t="s">
        <v>597</v>
      </c>
      <c r="AF1" s="24" t="s">
        <v>597</v>
      </c>
      <c r="AG1" s="24" t="s">
        <v>597</v>
      </c>
      <c r="AH1" s="24" t="s">
        <v>597</v>
      </c>
      <c r="AI1" s="24" t="s">
        <v>597</v>
      </c>
      <c r="AJ1" s="24" t="s">
        <v>597</v>
      </c>
      <c r="AK1" s="24" t="s">
        <v>597</v>
      </c>
      <c r="AL1" s="24" t="s">
        <v>597</v>
      </c>
      <c r="AM1" s="24" t="s">
        <v>597</v>
      </c>
      <c r="AN1" s="24" t="s">
        <v>597</v>
      </c>
      <c r="AO1" s="24" t="s">
        <v>597</v>
      </c>
      <c r="AP1" s="23" t="s">
        <v>597</v>
      </c>
    </row>
    <row r="2" spans="1:84" x14ac:dyDescent="0.25">
      <c r="A2" s="4" t="s">
        <v>385</v>
      </c>
      <c r="B2" s="168" t="s">
        <v>598</v>
      </c>
      <c r="C2" s="24" t="s">
        <v>599</v>
      </c>
      <c r="D2" s="24" t="s">
        <v>659</v>
      </c>
      <c r="E2" s="24" t="s">
        <v>600</v>
      </c>
      <c r="F2" s="24" t="s">
        <v>660</v>
      </c>
      <c r="G2" s="24" t="s">
        <v>601</v>
      </c>
      <c r="H2" s="24" t="s">
        <v>661</v>
      </c>
      <c r="I2" s="24" t="s">
        <v>654</v>
      </c>
      <c r="J2" s="24" t="s">
        <v>662</v>
      </c>
      <c r="K2" s="24" t="s">
        <v>602</v>
      </c>
      <c r="L2" s="24" t="s">
        <v>663</v>
      </c>
      <c r="M2" s="24" t="s">
        <v>603</v>
      </c>
      <c r="N2" s="24" t="s">
        <v>664</v>
      </c>
      <c r="O2" s="24" t="s">
        <v>604</v>
      </c>
      <c r="P2" s="24" t="s">
        <v>665</v>
      </c>
      <c r="Q2" s="24" t="s">
        <v>605</v>
      </c>
      <c r="R2" s="24" t="s">
        <v>666</v>
      </c>
      <c r="S2" s="168" t="s">
        <v>606</v>
      </c>
      <c r="T2" s="24" t="s">
        <v>667</v>
      </c>
      <c r="U2" s="24" t="s">
        <v>607</v>
      </c>
      <c r="V2" s="24" t="s">
        <v>668</v>
      </c>
      <c r="W2" s="24" t="s">
        <v>669</v>
      </c>
      <c r="X2" s="24" t="s">
        <v>670</v>
      </c>
      <c r="Y2" s="24" t="s">
        <v>671</v>
      </c>
      <c r="Z2" s="24" t="s">
        <v>672</v>
      </c>
      <c r="AA2" s="24" t="s">
        <v>673</v>
      </c>
      <c r="AB2" s="24" t="s">
        <v>674</v>
      </c>
      <c r="AC2" s="24" t="s">
        <v>675</v>
      </c>
      <c r="AD2" s="24" t="s">
        <v>676</v>
      </c>
      <c r="AE2" s="24" t="s">
        <v>677</v>
      </c>
      <c r="AF2" s="24" t="s">
        <v>678</v>
      </c>
      <c r="AG2" s="24" t="s">
        <v>679</v>
      </c>
      <c r="AH2" s="24" t="s">
        <v>608</v>
      </c>
      <c r="AI2" s="24" t="s">
        <v>655</v>
      </c>
      <c r="AJ2" s="24" t="s">
        <v>609</v>
      </c>
      <c r="AK2" s="24" t="s">
        <v>656</v>
      </c>
      <c r="AL2" s="24" t="s">
        <v>657</v>
      </c>
      <c r="AM2" s="24" t="s">
        <v>658</v>
      </c>
      <c r="AN2" s="24" t="s">
        <v>610</v>
      </c>
      <c r="AO2" s="24" t="s">
        <v>611</v>
      </c>
      <c r="AP2" s="23" t="s">
        <v>612</v>
      </c>
      <c r="AQ2" s="251"/>
    </row>
    <row r="3" spans="1:84" x14ac:dyDescent="0.25">
      <c r="A3" s="4" t="s">
        <v>386</v>
      </c>
      <c r="B3" s="169">
        <v>39417</v>
      </c>
      <c r="C3" s="12">
        <v>39600</v>
      </c>
      <c r="D3" s="12">
        <v>39783</v>
      </c>
      <c r="E3" s="12">
        <v>39783</v>
      </c>
      <c r="F3" s="12">
        <v>39965</v>
      </c>
      <c r="G3" s="12">
        <v>39965</v>
      </c>
      <c r="H3" s="12">
        <v>40148</v>
      </c>
      <c r="I3" s="12">
        <v>40148</v>
      </c>
      <c r="J3" s="12">
        <v>40330</v>
      </c>
      <c r="K3" s="12">
        <v>40330</v>
      </c>
      <c r="L3" s="12">
        <v>40513</v>
      </c>
      <c r="M3" s="12">
        <v>40513</v>
      </c>
      <c r="N3" s="12">
        <v>40695</v>
      </c>
      <c r="O3" s="12">
        <v>40695</v>
      </c>
      <c r="P3" s="12">
        <v>40878</v>
      </c>
      <c r="Q3" s="12">
        <v>40878</v>
      </c>
      <c r="R3" s="12">
        <v>41061</v>
      </c>
      <c r="S3" s="169">
        <v>41061</v>
      </c>
      <c r="T3" s="12">
        <v>41244</v>
      </c>
      <c r="U3" s="12">
        <v>41244</v>
      </c>
      <c r="V3" s="12">
        <v>41426</v>
      </c>
      <c r="W3" s="12">
        <v>41609</v>
      </c>
      <c r="X3" s="12">
        <v>41791</v>
      </c>
      <c r="Y3" s="12">
        <v>41974</v>
      </c>
      <c r="Z3" s="12">
        <v>42156</v>
      </c>
      <c r="AA3" s="12">
        <v>42339</v>
      </c>
      <c r="AB3" s="12">
        <v>42522</v>
      </c>
      <c r="AC3" s="12">
        <v>42705</v>
      </c>
      <c r="AD3" s="12">
        <v>42887</v>
      </c>
      <c r="AE3" s="12">
        <v>43070</v>
      </c>
      <c r="AF3" s="12">
        <v>43252</v>
      </c>
      <c r="AG3" s="12">
        <v>43435</v>
      </c>
      <c r="AH3" s="12">
        <v>43435</v>
      </c>
      <c r="AI3" s="12">
        <v>45261</v>
      </c>
      <c r="AJ3" s="12">
        <v>45261</v>
      </c>
      <c r="AK3" s="12">
        <v>47088</v>
      </c>
      <c r="AL3" s="12">
        <v>48914</v>
      </c>
      <c r="AM3" s="12">
        <v>50740</v>
      </c>
      <c r="AN3" s="12">
        <v>50740</v>
      </c>
      <c r="AO3" s="12">
        <v>50740</v>
      </c>
      <c r="AP3" s="22">
        <v>50740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9"/>
      <c r="BX3" s="259"/>
      <c r="BY3" s="259"/>
      <c r="BZ3" s="259"/>
    </row>
    <row r="4" spans="1:84" x14ac:dyDescent="0.25">
      <c r="A4" s="179" t="s">
        <v>334</v>
      </c>
      <c r="B4" s="369">
        <v>3.6999999999999998E-2</v>
      </c>
      <c r="C4" s="211">
        <v>3.7499999999999999E-2</v>
      </c>
      <c r="D4" s="211">
        <v>3.5499999999999997E-2</v>
      </c>
      <c r="E4" s="211">
        <v>3.7999999999999999E-2</v>
      </c>
      <c r="F4" s="211">
        <v>3.5999999999999997E-2</v>
      </c>
      <c r="G4" s="211">
        <v>3.85E-2</v>
      </c>
      <c r="H4" s="211">
        <v>3.6499999999999998E-2</v>
      </c>
      <c r="I4" s="211">
        <v>3.85E-2</v>
      </c>
      <c r="J4" s="211">
        <v>3.6999999999999998E-2</v>
      </c>
      <c r="K4" s="211">
        <v>3.9E-2</v>
      </c>
      <c r="L4" s="211">
        <v>3.6999999999999998E-2</v>
      </c>
      <c r="M4" s="211">
        <v>3.9E-2</v>
      </c>
      <c r="N4" s="211">
        <v>3.7499999999999999E-2</v>
      </c>
      <c r="O4" s="211">
        <v>3.95E-2</v>
      </c>
      <c r="P4" s="211">
        <v>3.7499999999999999E-2</v>
      </c>
      <c r="Q4" s="211">
        <v>3.95E-2</v>
      </c>
      <c r="R4" s="211">
        <v>3.7999999999999999E-2</v>
      </c>
      <c r="S4" s="369">
        <v>0.04</v>
      </c>
      <c r="T4" s="211">
        <v>3.7999999999999999E-2</v>
      </c>
      <c r="U4" s="211">
        <v>0.04</v>
      </c>
      <c r="V4" s="211">
        <v>3.85E-2</v>
      </c>
      <c r="W4" s="211">
        <v>3.85E-2</v>
      </c>
      <c r="X4" s="211">
        <v>3.95E-2</v>
      </c>
      <c r="Y4" s="211">
        <v>3.95E-2</v>
      </c>
      <c r="Z4" s="211">
        <v>0.04</v>
      </c>
      <c r="AA4" s="211">
        <v>0.04</v>
      </c>
      <c r="AB4" s="211">
        <v>4.1000000000000002E-2</v>
      </c>
      <c r="AC4" s="211">
        <v>4.1000000000000002E-2</v>
      </c>
      <c r="AD4" s="211">
        <v>4.2000000000000003E-2</v>
      </c>
      <c r="AE4" s="211">
        <v>4.2000000000000003E-2</v>
      </c>
      <c r="AF4" s="211">
        <v>4.2500000000000003E-2</v>
      </c>
      <c r="AG4" s="211">
        <v>4.2500000000000003E-2</v>
      </c>
      <c r="AH4" s="211">
        <v>4.3749999999999997E-2</v>
      </c>
      <c r="AI4" s="211">
        <v>4.4999999999999998E-2</v>
      </c>
      <c r="AJ4" s="211">
        <v>4.6249999999999999E-2</v>
      </c>
      <c r="AK4" s="211">
        <v>4.5499999999999999E-2</v>
      </c>
      <c r="AL4" s="211">
        <v>4.5999999999999999E-2</v>
      </c>
      <c r="AM4" s="211">
        <v>4.65E-2</v>
      </c>
      <c r="AN4" s="211">
        <v>4.7500000000000001E-2</v>
      </c>
      <c r="AO4" s="211">
        <v>5.3749999999999999E-2</v>
      </c>
      <c r="AP4" s="210">
        <v>5.3749999999999999E-2</v>
      </c>
      <c r="AQ4" s="262" t="s">
        <v>5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  <c r="BS4" s="259"/>
      <c r="BT4" s="259"/>
      <c r="BU4" s="259"/>
      <c r="BV4" s="259"/>
      <c r="BW4" s="259"/>
      <c r="BX4" s="259"/>
      <c r="BY4" s="259"/>
      <c r="BZ4" s="259"/>
    </row>
    <row r="5" spans="1:84" x14ac:dyDescent="0.25">
      <c r="A5" s="267"/>
      <c r="B5" s="285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223"/>
      <c r="AQ5" s="223"/>
      <c r="AR5" s="175"/>
    </row>
    <row r="6" spans="1:84" x14ac:dyDescent="0.25">
      <c r="A6" s="4" t="s">
        <v>461</v>
      </c>
      <c r="B6" s="272">
        <v>165000</v>
      </c>
      <c r="C6" s="286">
        <v>170000</v>
      </c>
      <c r="D6" s="286">
        <v>85000</v>
      </c>
      <c r="E6" s="286">
        <v>435000</v>
      </c>
      <c r="F6" s="286">
        <v>145000</v>
      </c>
      <c r="G6" s="286">
        <v>580000</v>
      </c>
      <c r="H6" s="286">
        <v>145000</v>
      </c>
      <c r="I6" s="286">
        <v>655000</v>
      </c>
      <c r="J6" s="286">
        <v>150000</v>
      </c>
      <c r="K6" s="286">
        <v>675000</v>
      </c>
      <c r="L6" s="286">
        <v>180000</v>
      </c>
      <c r="M6" s="286">
        <v>695000</v>
      </c>
      <c r="N6" s="286">
        <v>185000</v>
      </c>
      <c r="O6" s="286">
        <v>720000</v>
      </c>
      <c r="P6" s="286">
        <v>185000</v>
      </c>
      <c r="Q6" s="286">
        <v>765000</v>
      </c>
      <c r="R6" s="286">
        <v>190000</v>
      </c>
      <c r="S6" s="286">
        <v>785000</v>
      </c>
      <c r="T6" s="286">
        <v>195000</v>
      </c>
      <c r="U6" s="286">
        <v>810000</v>
      </c>
      <c r="V6" s="322">
        <v>195000</v>
      </c>
      <c r="W6" s="322">
        <v>200000</v>
      </c>
      <c r="X6" s="322">
        <v>205000</v>
      </c>
      <c r="Y6" s="322">
        <v>210000</v>
      </c>
      <c r="Z6" s="322">
        <v>215000</v>
      </c>
      <c r="AA6" s="322">
        <v>215000</v>
      </c>
      <c r="AB6" s="322">
        <v>220000</v>
      </c>
      <c r="AC6" s="322">
        <v>225000</v>
      </c>
      <c r="AD6" s="322">
        <v>230000</v>
      </c>
      <c r="AE6" s="322">
        <v>235000</v>
      </c>
      <c r="AF6" s="322">
        <v>240000</v>
      </c>
      <c r="AG6" s="322">
        <v>245000</v>
      </c>
      <c r="AH6" s="322">
        <v>11195000</v>
      </c>
      <c r="AI6" s="322">
        <v>2125000</v>
      </c>
      <c r="AJ6" s="322">
        <v>8745000</v>
      </c>
      <c r="AK6" s="322">
        <v>1680000</v>
      </c>
      <c r="AL6" s="322">
        <v>2200000</v>
      </c>
      <c r="AM6" s="322">
        <v>2200000</v>
      </c>
      <c r="AN6" s="322">
        <v>17800000</v>
      </c>
      <c r="AO6" s="322">
        <v>30000000</v>
      </c>
      <c r="AP6" s="223">
        <v>7700000</v>
      </c>
      <c r="AQ6" s="223">
        <f>SUM(B6:AP6)</f>
        <v>94195000</v>
      </c>
      <c r="AR6" s="175"/>
    </row>
    <row r="7" spans="1:84" x14ac:dyDescent="0.25">
      <c r="A7" s="4"/>
      <c r="B7" s="268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322"/>
      <c r="AL7" s="322"/>
      <c r="AM7" s="322"/>
      <c r="AN7" s="322"/>
      <c r="AO7" s="322"/>
      <c r="AP7" s="223"/>
      <c r="AQ7" s="223"/>
      <c r="AR7" s="175"/>
    </row>
    <row r="8" spans="1:84" ht="15" customHeight="1" x14ac:dyDescent="0.25">
      <c r="A8" s="4" t="s">
        <v>78</v>
      </c>
      <c r="B8" s="268"/>
      <c r="C8" s="287"/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322"/>
      <c r="W8" s="322"/>
      <c r="X8" s="322"/>
      <c r="Y8" s="322"/>
      <c r="Z8" s="322"/>
      <c r="AA8" s="322"/>
      <c r="AB8" s="322"/>
      <c r="AC8" s="322"/>
      <c r="AD8" s="322"/>
      <c r="AE8" s="322"/>
      <c r="AF8" s="322"/>
      <c r="AG8" s="322"/>
      <c r="AH8" s="322"/>
      <c r="AI8" s="322"/>
      <c r="AJ8" s="322"/>
      <c r="AK8" s="322"/>
      <c r="AL8" s="322"/>
      <c r="AM8" s="322"/>
      <c r="AN8" s="322"/>
      <c r="AO8" s="322"/>
      <c r="AP8" s="223"/>
      <c r="AQ8" s="223"/>
      <c r="AR8" s="175"/>
    </row>
    <row r="9" spans="1:84" x14ac:dyDescent="0.25">
      <c r="A9" s="5"/>
      <c r="B9" s="268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286"/>
      <c r="T9" s="286"/>
      <c r="U9" s="286"/>
      <c r="V9" s="322"/>
      <c r="W9" s="322"/>
      <c r="X9" s="322"/>
      <c r="Y9" s="322"/>
      <c r="Z9" s="322"/>
      <c r="AA9" s="322"/>
      <c r="AB9" s="322"/>
      <c r="AC9" s="322"/>
      <c r="AD9" s="322"/>
      <c r="AE9" s="322"/>
      <c r="AF9" s="322"/>
      <c r="AG9" s="322"/>
      <c r="AH9" s="322"/>
      <c r="AI9" s="322"/>
      <c r="AJ9" s="322"/>
      <c r="AK9" s="322"/>
      <c r="AL9" s="322"/>
      <c r="AM9" s="322"/>
      <c r="AN9" s="322"/>
      <c r="AO9" s="322"/>
      <c r="AP9" s="223"/>
      <c r="AQ9" s="223"/>
      <c r="AR9" s="175"/>
    </row>
    <row r="10" spans="1:84" x14ac:dyDescent="0.25">
      <c r="A10" s="309">
        <v>39264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286">
        <v>5000</v>
      </c>
      <c r="H10" s="286">
        <v>0</v>
      </c>
      <c r="I10" s="286">
        <v>5000</v>
      </c>
      <c r="J10" s="286">
        <v>0</v>
      </c>
      <c r="K10" s="286">
        <v>5000</v>
      </c>
      <c r="L10" s="286">
        <v>0</v>
      </c>
      <c r="M10" s="286">
        <v>5000</v>
      </c>
      <c r="N10" s="286">
        <v>0</v>
      </c>
      <c r="O10" s="286">
        <v>5000</v>
      </c>
      <c r="P10" s="286">
        <v>0</v>
      </c>
      <c r="Q10" s="286">
        <v>5000</v>
      </c>
      <c r="R10" s="286">
        <v>0</v>
      </c>
      <c r="S10" s="286">
        <v>5000</v>
      </c>
      <c r="T10" s="286">
        <v>0</v>
      </c>
      <c r="U10" s="286">
        <v>5000</v>
      </c>
      <c r="V10" s="322">
        <v>0</v>
      </c>
      <c r="W10" s="322">
        <v>0</v>
      </c>
      <c r="X10" s="322">
        <v>0</v>
      </c>
      <c r="Y10" s="322">
        <v>0</v>
      </c>
      <c r="Z10" s="322">
        <v>0</v>
      </c>
      <c r="AA10" s="322">
        <v>0</v>
      </c>
      <c r="AB10" s="322">
        <v>0</v>
      </c>
      <c r="AC10" s="322">
        <v>0</v>
      </c>
      <c r="AD10" s="322">
        <v>0</v>
      </c>
      <c r="AE10" s="322">
        <v>0</v>
      </c>
      <c r="AF10" s="322">
        <v>0</v>
      </c>
      <c r="AG10" s="322">
        <v>0</v>
      </c>
      <c r="AH10" s="322">
        <v>60000</v>
      </c>
      <c r="AI10" s="322">
        <v>0</v>
      </c>
      <c r="AJ10" s="322">
        <v>45000</v>
      </c>
      <c r="AK10" s="322">
        <v>0</v>
      </c>
      <c r="AL10" s="322">
        <v>0</v>
      </c>
      <c r="AM10" s="322">
        <v>0</v>
      </c>
      <c r="AN10" s="322">
        <v>95000</v>
      </c>
      <c r="AO10" s="322">
        <v>160000</v>
      </c>
      <c r="AP10" s="223">
        <v>0</v>
      </c>
      <c r="AQ10" s="223">
        <f t="shared" ref="AQ10:AQ73" si="0">SUM(B10:AP10)</f>
        <v>400000</v>
      </c>
      <c r="AR10" s="269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  <c r="BN10" s="223"/>
      <c r="BO10" s="223"/>
      <c r="BP10" s="223"/>
      <c r="BQ10" s="223"/>
      <c r="BR10" s="223"/>
      <c r="BS10" s="223"/>
      <c r="BT10" s="223"/>
      <c r="BU10" s="223"/>
      <c r="BV10" s="223"/>
      <c r="BW10" s="223"/>
      <c r="BX10" s="223"/>
      <c r="BY10" s="223"/>
      <c r="BZ10" s="223"/>
      <c r="CA10" s="223"/>
      <c r="CB10" s="223"/>
      <c r="CC10" s="223"/>
      <c r="CD10" s="223"/>
      <c r="CE10" s="223"/>
      <c r="CF10" s="223"/>
    </row>
    <row r="11" spans="1:84" x14ac:dyDescent="0.25">
      <c r="A11" s="309">
        <v>39295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286">
        <v>0</v>
      </c>
      <c r="I11" s="286">
        <v>0</v>
      </c>
      <c r="J11" s="286">
        <v>0</v>
      </c>
      <c r="K11" s="286">
        <v>0</v>
      </c>
      <c r="L11" s="286">
        <v>0</v>
      </c>
      <c r="M11" s="286">
        <v>5000</v>
      </c>
      <c r="N11" s="286">
        <v>0</v>
      </c>
      <c r="O11" s="286">
        <v>5000</v>
      </c>
      <c r="P11" s="286">
        <v>0</v>
      </c>
      <c r="Q11" s="286">
        <v>5000</v>
      </c>
      <c r="R11" s="286">
        <v>0</v>
      </c>
      <c r="S11" s="286">
        <v>5000</v>
      </c>
      <c r="T11" s="286">
        <v>0</v>
      </c>
      <c r="U11" s="286">
        <v>5000</v>
      </c>
      <c r="V11" s="322">
        <v>0</v>
      </c>
      <c r="W11" s="322">
        <v>0</v>
      </c>
      <c r="X11" s="322">
        <v>0</v>
      </c>
      <c r="Y11" s="322">
        <v>0</v>
      </c>
      <c r="Z11" s="322">
        <v>0</v>
      </c>
      <c r="AA11" s="322">
        <v>0</v>
      </c>
      <c r="AB11" s="322">
        <v>0</v>
      </c>
      <c r="AC11" s="322">
        <v>0</v>
      </c>
      <c r="AD11" s="322">
        <v>0</v>
      </c>
      <c r="AE11" s="322">
        <v>0</v>
      </c>
      <c r="AF11" s="322">
        <v>0</v>
      </c>
      <c r="AG11" s="322">
        <v>0</v>
      </c>
      <c r="AH11" s="322">
        <v>40000</v>
      </c>
      <c r="AI11" s="322">
        <v>0</v>
      </c>
      <c r="AJ11" s="322">
        <v>35000</v>
      </c>
      <c r="AK11" s="322">
        <v>0</v>
      </c>
      <c r="AL11" s="322">
        <v>0</v>
      </c>
      <c r="AM11" s="322">
        <v>0</v>
      </c>
      <c r="AN11" s="322">
        <v>65000</v>
      </c>
      <c r="AO11" s="322">
        <v>110000</v>
      </c>
      <c r="AP11" s="223">
        <v>0</v>
      </c>
      <c r="AQ11" s="223">
        <f t="shared" si="0"/>
        <v>275000</v>
      </c>
      <c r="AR11" s="269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  <c r="BX11" s="223"/>
      <c r="BY11" s="223"/>
      <c r="BZ11" s="223"/>
      <c r="CA11" s="223"/>
      <c r="CB11" s="223"/>
      <c r="CC11" s="223"/>
      <c r="CD11" s="223"/>
      <c r="CE11" s="223"/>
      <c r="CF11" s="223"/>
    </row>
    <row r="12" spans="1:84" x14ac:dyDescent="0.25">
      <c r="A12" s="309">
        <v>39326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286">
        <v>0</v>
      </c>
      <c r="H12" s="286">
        <v>0</v>
      </c>
      <c r="I12" s="286">
        <v>0</v>
      </c>
      <c r="J12" s="286">
        <v>0</v>
      </c>
      <c r="K12" s="286">
        <v>0</v>
      </c>
      <c r="L12" s="286">
        <v>0</v>
      </c>
      <c r="M12" s="286">
        <v>0</v>
      </c>
      <c r="N12" s="286">
        <v>0</v>
      </c>
      <c r="O12" s="286">
        <v>5000</v>
      </c>
      <c r="P12" s="286">
        <v>0</v>
      </c>
      <c r="Q12" s="286">
        <v>5000</v>
      </c>
      <c r="R12" s="286">
        <v>0</v>
      </c>
      <c r="S12" s="286">
        <v>5000</v>
      </c>
      <c r="T12" s="286">
        <v>0</v>
      </c>
      <c r="U12" s="286">
        <v>5000</v>
      </c>
      <c r="V12" s="322">
        <v>0</v>
      </c>
      <c r="W12" s="322">
        <v>0</v>
      </c>
      <c r="X12" s="322">
        <v>0</v>
      </c>
      <c r="Y12" s="322">
        <v>0</v>
      </c>
      <c r="Z12" s="322">
        <v>0</v>
      </c>
      <c r="AA12" s="322">
        <v>0</v>
      </c>
      <c r="AB12" s="322">
        <v>0</v>
      </c>
      <c r="AC12" s="322">
        <v>0</v>
      </c>
      <c r="AD12" s="322">
        <v>0</v>
      </c>
      <c r="AE12" s="322">
        <v>0</v>
      </c>
      <c r="AF12" s="322">
        <v>0</v>
      </c>
      <c r="AG12" s="322">
        <v>0</v>
      </c>
      <c r="AH12" s="322">
        <v>35000</v>
      </c>
      <c r="AI12" s="322">
        <v>0</v>
      </c>
      <c r="AJ12" s="322">
        <v>25000</v>
      </c>
      <c r="AK12" s="322">
        <v>0</v>
      </c>
      <c r="AL12" s="322">
        <v>0</v>
      </c>
      <c r="AM12" s="322">
        <v>0</v>
      </c>
      <c r="AN12" s="322">
        <v>55000</v>
      </c>
      <c r="AO12" s="322">
        <v>95000</v>
      </c>
      <c r="AP12" s="223">
        <v>0</v>
      </c>
      <c r="AQ12" s="223">
        <f t="shared" si="0"/>
        <v>230000</v>
      </c>
      <c r="AR12" s="269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  <c r="BI12" s="223"/>
      <c r="BJ12" s="223"/>
      <c r="BK12" s="223"/>
      <c r="BL12" s="223"/>
      <c r="BM12" s="223"/>
      <c r="BN12" s="223"/>
      <c r="BO12" s="223"/>
      <c r="BP12" s="223"/>
      <c r="BQ12" s="223"/>
      <c r="BR12" s="223"/>
      <c r="BS12" s="223"/>
      <c r="BT12" s="223"/>
      <c r="BU12" s="223"/>
      <c r="BV12" s="223"/>
      <c r="BW12" s="223"/>
      <c r="BX12" s="223"/>
      <c r="BY12" s="223"/>
      <c r="BZ12" s="223"/>
      <c r="CA12" s="223"/>
      <c r="CB12" s="223"/>
      <c r="CC12" s="223"/>
      <c r="CD12" s="223"/>
      <c r="CE12" s="223"/>
      <c r="CF12" s="223"/>
    </row>
    <row r="13" spans="1:84" x14ac:dyDescent="0.25">
      <c r="A13" s="309">
        <v>39356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286">
        <v>0</v>
      </c>
      <c r="H13" s="286">
        <v>0</v>
      </c>
      <c r="I13" s="286">
        <v>0</v>
      </c>
      <c r="J13" s="286">
        <v>0</v>
      </c>
      <c r="K13" s="286">
        <v>0</v>
      </c>
      <c r="L13" s="286">
        <v>0</v>
      </c>
      <c r="M13" s="286">
        <v>0</v>
      </c>
      <c r="N13" s="286">
        <v>0</v>
      </c>
      <c r="O13" s="286">
        <v>0</v>
      </c>
      <c r="P13" s="286">
        <v>0</v>
      </c>
      <c r="Q13" s="286">
        <v>0</v>
      </c>
      <c r="R13" s="286">
        <v>0</v>
      </c>
      <c r="S13" s="286">
        <v>5000</v>
      </c>
      <c r="T13" s="286">
        <v>0</v>
      </c>
      <c r="U13" s="286">
        <v>5000</v>
      </c>
      <c r="V13" s="322">
        <v>0</v>
      </c>
      <c r="W13" s="322">
        <v>0</v>
      </c>
      <c r="X13" s="322">
        <v>0</v>
      </c>
      <c r="Y13" s="322">
        <v>0</v>
      </c>
      <c r="Z13" s="322">
        <v>0</v>
      </c>
      <c r="AA13" s="322">
        <v>0</v>
      </c>
      <c r="AB13" s="322">
        <v>0</v>
      </c>
      <c r="AC13" s="322">
        <v>0</v>
      </c>
      <c r="AD13" s="322">
        <v>0</v>
      </c>
      <c r="AE13" s="322">
        <v>0</v>
      </c>
      <c r="AF13" s="322">
        <v>0</v>
      </c>
      <c r="AG13" s="322">
        <v>0</v>
      </c>
      <c r="AH13" s="322">
        <v>25000</v>
      </c>
      <c r="AI13" s="322">
        <v>0</v>
      </c>
      <c r="AJ13" s="322">
        <v>20000</v>
      </c>
      <c r="AK13" s="322">
        <v>0</v>
      </c>
      <c r="AL13" s="322">
        <v>0</v>
      </c>
      <c r="AM13" s="322">
        <v>0</v>
      </c>
      <c r="AN13" s="322">
        <v>35000</v>
      </c>
      <c r="AO13" s="322">
        <v>60000</v>
      </c>
      <c r="AP13" s="223">
        <v>5000</v>
      </c>
      <c r="AQ13" s="223">
        <f t="shared" si="0"/>
        <v>155000</v>
      </c>
      <c r="AR13" s="269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223"/>
      <c r="BN13" s="223"/>
      <c r="BO13" s="223"/>
      <c r="BP13" s="223"/>
      <c r="BQ13" s="223"/>
      <c r="BR13" s="223"/>
      <c r="BS13" s="223"/>
      <c r="BT13" s="223"/>
      <c r="BU13" s="223"/>
      <c r="BV13" s="223"/>
      <c r="BW13" s="223"/>
      <c r="BX13" s="223"/>
      <c r="BY13" s="223"/>
      <c r="BZ13" s="223"/>
      <c r="CA13" s="223"/>
      <c r="CB13" s="223"/>
      <c r="CC13" s="223"/>
      <c r="CD13" s="223"/>
      <c r="CE13" s="223"/>
      <c r="CF13" s="223"/>
    </row>
    <row r="14" spans="1:84" x14ac:dyDescent="0.25">
      <c r="A14" s="309">
        <v>39387</v>
      </c>
      <c r="B14" s="272">
        <v>0</v>
      </c>
      <c r="C14" s="286">
        <v>0</v>
      </c>
      <c r="D14" s="286">
        <v>0</v>
      </c>
      <c r="E14" s="286">
        <v>0</v>
      </c>
      <c r="F14" s="286">
        <v>0</v>
      </c>
      <c r="G14" s="286">
        <v>0</v>
      </c>
      <c r="H14" s="286">
        <v>0</v>
      </c>
      <c r="I14" s="286">
        <v>0</v>
      </c>
      <c r="J14" s="286">
        <v>0</v>
      </c>
      <c r="K14" s="286">
        <v>0</v>
      </c>
      <c r="L14" s="286">
        <v>0</v>
      </c>
      <c r="M14" s="286">
        <v>5000</v>
      </c>
      <c r="N14" s="286">
        <v>0</v>
      </c>
      <c r="O14" s="286">
        <v>5000</v>
      </c>
      <c r="P14" s="286">
        <v>0</v>
      </c>
      <c r="Q14" s="286">
        <v>5000</v>
      </c>
      <c r="R14" s="286">
        <v>0</v>
      </c>
      <c r="S14" s="286">
        <v>5000</v>
      </c>
      <c r="T14" s="286">
        <v>0</v>
      </c>
      <c r="U14" s="286">
        <v>5000</v>
      </c>
      <c r="V14" s="322">
        <v>0</v>
      </c>
      <c r="W14" s="322">
        <v>0</v>
      </c>
      <c r="X14" s="322">
        <v>0</v>
      </c>
      <c r="Y14" s="322">
        <v>0</v>
      </c>
      <c r="Z14" s="322">
        <v>0</v>
      </c>
      <c r="AA14" s="322">
        <v>0</v>
      </c>
      <c r="AB14" s="322">
        <v>0</v>
      </c>
      <c r="AC14" s="322">
        <v>0</v>
      </c>
      <c r="AD14" s="322">
        <v>0</v>
      </c>
      <c r="AE14" s="322">
        <v>0</v>
      </c>
      <c r="AF14" s="322">
        <v>0</v>
      </c>
      <c r="AG14" s="322">
        <v>0</v>
      </c>
      <c r="AH14" s="322">
        <v>45000</v>
      </c>
      <c r="AI14" s="322">
        <v>0</v>
      </c>
      <c r="AJ14" s="322">
        <v>35000</v>
      </c>
      <c r="AK14" s="322">
        <v>0</v>
      </c>
      <c r="AL14" s="322">
        <v>0</v>
      </c>
      <c r="AM14" s="322">
        <v>0</v>
      </c>
      <c r="AN14" s="322">
        <v>70000</v>
      </c>
      <c r="AO14" s="322">
        <v>120000</v>
      </c>
      <c r="AP14" s="223">
        <v>0</v>
      </c>
      <c r="AQ14" s="223">
        <f t="shared" si="0"/>
        <v>295000</v>
      </c>
      <c r="AR14" s="269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223"/>
      <c r="BN14" s="223"/>
      <c r="BO14" s="223"/>
      <c r="BP14" s="223"/>
      <c r="BQ14" s="223"/>
      <c r="BR14" s="223"/>
      <c r="BS14" s="223"/>
      <c r="BT14" s="223"/>
      <c r="BU14" s="223"/>
      <c r="BV14" s="223"/>
      <c r="BW14" s="223"/>
      <c r="BX14" s="223"/>
      <c r="BY14" s="223"/>
      <c r="BZ14" s="223"/>
      <c r="CA14" s="223"/>
      <c r="CB14" s="223"/>
      <c r="CC14" s="223"/>
      <c r="CD14" s="223"/>
      <c r="CE14" s="223"/>
      <c r="CF14" s="223"/>
    </row>
    <row r="15" spans="1:84" x14ac:dyDescent="0.25">
      <c r="A15" s="309">
        <v>39417</v>
      </c>
      <c r="B15" s="272">
        <v>165000</v>
      </c>
      <c r="C15" s="286">
        <v>0</v>
      </c>
      <c r="D15" s="286">
        <v>0</v>
      </c>
      <c r="E15" s="286">
        <v>0</v>
      </c>
      <c r="F15" s="286">
        <v>0</v>
      </c>
      <c r="G15" s="286">
        <v>0</v>
      </c>
      <c r="H15" s="286">
        <v>0</v>
      </c>
      <c r="I15" s="286">
        <v>0</v>
      </c>
      <c r="J15" s="286">
        <v>0</v>
      </c>
      <c r="K15" s="286">
        <v>0</v>
      </c>
      <c r="L15" s="286">
        <v>0</v>
      </c>
      <c r="M15" s="286">
        <v>0</v>
      </c>
      <c r="N15" s="286">
        <v>0</v>
      </c>
      <c r="O15" s="286">
        <v>0</v>
      </c>
      <c r="P15" s="286">
        <v>0</v>
      </c>
      <c r="Q15" s="286">
        <v>0</v>
      </c>
      <c r="R15" s="286">
        <v>0</v>
      </c>
      <c r="S15" s="286">
        <v>5000</v>
      </c>
      <c r="T15" s="286">
        <v>0</v>
      </c>
      <c r="U15" s="286">
        <v>5000</v>
      </c>
      <c r="V15" s="322">
        <v>0</v>
      </c>
      <c r="W15" s="322">
        <v>0</v>
      </c>
      <c r="X15" s="322">
        <v>0</v>
      </c>
      <c r="Y15" s="322">
        <v>0</v>
      </c>
      <c r="Z15" s="322">
        <v>0</v>
      </c>
      <c r="AA15" s="322">
        <v>5000</v>
      </c>
      <c r="AB15" s="322">
        <v>5000</v>
      </c>
      <c r="AC15" s="322">
        <v>5000</v>
      </c>
      <c r="AD15" s="322">
        <v>5000</v>
      </c>
      <c r="AE15" s="322">
        <v>5000</v>
      </c>
      <c r="AF15" s="322">
        <v>5000</v>
      </c>
      <c r="AG15" s="322">
        <v>5000</v>
      </c>
      <c r="AH15" s="322">
        <v>15000</v>
      </c>
      <c r="AI15" s="322">
        <v>15000</v>
      </c>
      <c r="AJ15" s="322">
        <v>15000</v>
      </c>
      <c r="AK15" s="322">
        <v>15000</v>
      </c>
      <c r="AL15" s="322">
        <v>15000</v>
      </c>
      <c r="AM15" s="322">
        <v>15000</v>
      </c>
      <c r="AN15" s="322">
        <v>25000</v>
      </c>
      <c r="AO15" s="322">
        <v>45000</v>
      </c>
      <c r="AP15" s="223">
        <v>60000</v>
      </c>
      <c r="AQ15" s="223">
        <f t="shared" si="0"/>
        <v>430000</v>
      </c>
      <c r="AR15" s="269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  <c r="BI15" s="223"/>
      <c r="BJ15" s="223"/>
      <c r="BK15" s="223"/>
      <c r="BL15" s="223"/>
      <c r="BM15" s="223"/>
      <c r="BN15" s="223"/>
      <c r="BO15" s="223"/>
      <c r="BP15" s="223"/>
      <c r="BQ15" s="223"/>
      <c r="BR15" s="223"/>
      <c r="BS15" s="223"/>
      <c r="BT15" s="223"/>
      <c r="BU15" s="223"/>
      <c r="BV15" s="223"/>
      <c r="BW15" s="223"/>
      <c r="BX15" s="223"/>
      <c r="BY15" s="223"/>
      <c r="BZ15" s="223"/>
      <c r="CA15" s="223"/>
      <c r="CB15" s="223"/>
      <c r="CC15" s="223"/>
      <c r="CD15" s="223"/>
      <c r="CE15" s="223"/>
      <c r="CF15" s="223"/>
    </row>
    <row r="16" spans="1:84" x14ac:dyDescent="0.25">
      <c r="A16" s="5">
        <v>39448</v>
      </c>
      <c r="B16" s="272">
        <v>0</v>
      </c>
      <c r="C16" s="286">
        <v>0</v>
      </c>
      <c r="D16" s="286">
        <v>0</v>
      </c>
      <c r="E16" s="286">
        <v>0</v>
      </c>
      <c r="F16" s="286">
        <v>0</v>
      </c>
      <c r="G16" s="286">
        <v>0</v>
      </c>
      <c r="H16" s="286">
        <v>0</v>
      </c>
      <c r="I16" s="286">
        <v>0</v>
      </c>
      <c r="J16" s="286">
        <v>0</v>
      </c>
      <c r="K16" s="286">
        <v>0</v>
      </c>
      <c r="L16" s="286">
        <v>0</v>
      </c>
      <c r="M16" s="286">
        <v>0</v>
      </c>
      <c r="N16" s="286">
        <v>0</v>
      </c>
      <c r="O16" s="286">
        <v>0</v>
      </c>
      <c r="P16" s="286">
        <v>0</v>
      </c>
      <c r="Q16" s="286">
        <v>0</v>
      </c>
      <c r="R16" s="286">
        <v>0</v>
      </c>
      <c r="S16" s="286">
        <v>5000</v>
      </c>
      <c r="T16" s="286">
        <v>0</v>
      </c>
      <c r="U16" s="286">
        <v>5000</v>
      </c>
      <c r="V16" s="322">
        <v>0</v>
      </c>
      <c r="W16" s="322">
        <v>0</v>
      </c>
      <c r="X16" s="322">
        <v>0</v>
      </c>
      <c r="Y16" s="322">
        <v>0</v>
      </c>
      <c r="Z16" s="322">
        <v>0</v>
      </c>
      <c r="AA16" s="322">
        <v>0</v>
      </c>
      <c r="AB16" s="322">
        <v>0</v>
      </c>
      <c r="AC16" s="322">
        <v>0</v>
      </c>
      <c r="AD16" s="322">
        <v>0</v>
      </c>
      <c r="AE16" s="322">
        <v>0</v>
      </c>
      <c r="AF16" s="322">
        <v>0</v>
      </c>
      <c r="AG16" s="322">
        <v>0</v>
      </c>
      <c r="AH16" s="322">
        <v>20000</v>
      </c>
      <c r="AI16" s="322">
        <v>0</v>
      </c>
      <c r="AJ16" s="322">
        <v>15000</v>
      </c>
      <c r="AK16" s="322">
        <v>0</v>
      </c>
      <c r="AL16" s="322">
        <v>0</v>
      </c>
      <c r="AM16" s="322">
        <v>0</v>
      </c>
      <c r="AN16" s="322">
        <v>30000</v>
      </c>
      <c r="AO16" s="322">
        <v>50000</v>
      </c>
      <c r="AP16" s="223">
        <v>5000</v>
      </c>
      <c r="AQ16" s="223">
        <f t="shared" si="0"/>
        <v>130000</v>
      </c>
      <c r="AR16" s="269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  <c r="BI16" s="223"/>
      <c r="BJ16" s="223"/>
      <c r="BK16" s="223"/>
      <c r="BL16" s="223"/>
      <c r="BM16" s="223"/>
      <c r="BN16" s="223"/>
      <c r="BO16" s="223"/>
      <c r="BP16" s="223"/>
      <c r="BQ16" s="223"/>
      <c r="BR16" s="223"/>
      <c r="BS16" s="223"/>
      <c r="BT16" s="223"/>
      <c r="BU16" s="223"/>
      <c r="BV16" s="223"/>
      <c r="BW16" s="223"/>
      <c r="BX16" s="223"/>
      <c r="BY16" s="223"/>
      <c r="BZ16" s="223"/>
      <c r="CA16" s="223"/>
      <c r="CB16" s="223"/>
      <c r="CC16" s="223"/>
      <c r="CD16" s="223"/>
      <c r="CE16" s="223"/>
      <c r="CF16" s="223"/>
    </row>
    <row r="17" spans="1:84" x14ac:dyDescent="0.25">
      <c r="A17" s="5">
        <v>39479</v>
      </c>
      <c r="B17" s="272">
        <v>0</v>
      </c>
      <c r="C17" s="286">
        <v>0</v>
      </c>
      <c r="D17" s="286">
        <v>0</v>
      </c>
      <c r="E17" s="286">
        <v>0</v>
      </c>
      <c r="F17" s="286">
        <v>0</v>
      </c>
      <c r="G17" s="286">
        <v>0</v>
      </c>
      <c r="H17" s="286">
        <v>0</v>
      </c>
      <c r="I17" s="286">
        <v>0</v>
      </c>
      <c r="J17" s="286">
        <v>0</v>
      </c>
      <c r="K17" s="286">
        <v>0</v>
      </c>
      <c r="L17" s="286">
        <v>0</v>
      </c>
      <c r="M17" s="286">
        <v>0</v>
      </c>
      <c r="N17" s="286">
        <v>0</v>
      </c>
      <c r="O17" s="286">
        <v>0</v>
      </c>
      <c r="P17" s="286">
        <v>0</v>
      </c>
      <c r="Q17" s="286">
        <v>0</v>
      </c>
      <c r="R17" s="286">
        <v>0</v>
      </c>
      <c r="S17" s="286">
        <v>0</v>
      </c>
      <c r="T17" s="286">
        <v>0</v>
      </c>
      <c r="U17" s="286">
        <v>5000</v>
      </c>
      <c r="V17" s="322">
        <v>0</v>
      </c>
      <c r="W17" s="322">
        <v>0</v>
      </c>
      <c r="X17" s="322">
        <v>0</v>
      </c>
      <c r="Y17" s="322">
        <v>0</v>
      </c>
      <c r="Z17" s="322">
        <v>0</v>
      </c>
      <c r="AA17" s="322">
        <v>0</v>
      </c>
      <c r="AB17" s="322">
        <v>0</v>
      </c>
      <c r="AC17" s="322">
        <v>0</v>
      </c>
      <c r="AD17" s="322">
        <v>0</v>
      </c>
      <c r="AE17" s="322"/>
      <c r="AF17" s="322">
        <v>0</v>
      </c>
      <c r="AG17" s="322">
        <v>0</v>
      </c>
      <c r="AH17" s="322">
        <v>15000</v>
      </c>
      <c r="AI17" s="322">
        <v>0</v>
      </c>
      <c r="AJ17" s="322">
        <v>10000</v>
      </c>
      <c r="AK17" s="322">
        <v>0</v>
      </c>
      <c r="AL17" s="322">
        <v>0</v>
      </c>
      <c r="AM17" s="322">
        <v>0</v>
      </c>
      <c r="AN17" s="322">
        <v>25000</v>
      </c>
      <c r="AO17" s="322">
        <v>40000</v>
      </c>
      <c r="AP17" s="223">
        <v>5000</v>
      </c>
      <c r="AQ17" s="223">
        <f t="shared" si="0"/>
        <v>100000</v>
      </c>
      <c r="AR17" s="269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  <c r="BE17" s="223"/>
      <c r="BF17" s="223"/>
      <c r="BG17" s="223"/>
      <c r="BH17" s="223"/>
      <c r="BI17" s="223"/>
      <c r="BJ17" s="223"/>
      <c r="BK17" s="223"/>
      <c r="BL17" s="223"/>
      <c r="BM17" s="223"/>
      <c r="BN17" s="223"/>
      <c r="BO17" s="223"/>
      <c r="BP17" s="223"/>
      <c r="BQ17" s="223"/>
      <c r="BR17" s="223"/>
      <c r="BS17" s="223"/>
      <c r="BT17" s="223"/>
      <c r="BU17" s="223"/>
      <c r="BV17" s="223"/>
      <c r="BW17" s="223"/>
      <c r="BX17" s="223"/>
      <c r="BY17" s="223"/>
      <c r="BZ17" s="223"/>
      <c r="CA17" s="223"/>
      <c r="CB17" s="223"/>
      <c r="CC17" s="223"/>
      <c r="CD17" s="223"/>
      <c r="CE17" s="223"/>
      <c r="CF17" s="223"/>
    </row>
    <row r="18" spans="1:84" x14ac:dyDescent="0.25">
      <c r="A18" s="5">
        <v>39508</v>
      </c>
      <c r="B18" s="272">
        <v>0</v>
      </c>
      <c r="C18" s="286">
        <v>0</v>
      </c>
      <c r="D18" s="286">
        <v>0</v>
      </c>
      <c r="E18" s="286">
        <v>0</v>
      </c>
      <c r="F18" s="286">
        <v>0</v>
      </c>
      <c r="G18" s="286">
        <v>0</v>
      </c>
      <c r="H18" s="286">
        <v>0</v>
      </c>
      <c r="I18" s="286">
        <v>0</v>
      </c>
      <c r="J18" s="286">
        <v>0</v>
      </c>
      <c r="K18" s="286">
        <v>0</v>
      </c>
      <c r="L18" s="286">
        <v>0</v>
      </c>
      <c r="M18" s="286">
        <v>0</v>
      </c>
      <c r="N18" s="286">
        <v>0</v>
      </c>
      <c r="O18" s="286">
        <v>5000</v>
      </c>
      <c r="P18" s="286">
        <v>0</v>
      </c>
      <c r="Q18" s="286">
        <v>5000</v>
      </c>
      <c r="R18" s="286">
        <v>0</v>
      </c>
      <c r="S18" s="286">
        <v>5000</v>
      </c>
      <c r="T18" s="286">
        <v>0</v>
      </c>
      <c r="U18" s="286">
        <v>5000</v>
      </c>
      <c r="V18" s="322">
        <v>0</v>
      </c>
      <c r="W18" s="322">
        <v>0</v>
      </c>
      <c r="X18" s="322">
        <v>0</v>
      </c>
      <c r="Y18" s="322">
        <v>0</v>
      </c>
      <c r="Z18" s="322">
        <v>0</v>
      </c>
      <c r="AA18" s="322">
        <v>0</v>
      </c>
      <c r="AB18" s="322">
        <v>0</v>
      </c>
      <c r="AC18" s="322">
        <v>0</v>
      </c>
      <c r="AD18" s="322">
        <v>0</v>
      </c>
      <c r="AE18" s="322">
        <v>0</v>
      </c>
      <c r="AF18" s="322">
        <v>0</v>
      </c>
      <c r="AG18" s="322">
        <v>0</v>
      </c>
      <c r="AH18" s="322">
        <v>35000</v>
      </c>
      <c r="AI18" s="322">
        <v>0</v>
      </c>
      <c r="AJ18" s="322">
        <v>30000</v>
      </c>
      <c r="AK18" s="322">
        <v>0</v>
      </c>
      <c r="AL18" s="322">
        <v>0</v>
      </c>
      <c r="AM18" s="322">
        <v>0</v>
      </c>
      <c r="AN18" s="322">
        <v>55000</v>
      </c>
      <c r="AO18" s="322">
        <v>95000</v>
      </c>
      <c r="AP18" s="223">
        <v>0</v>
      </c>
      <c r="AQ18" s="223">
        <f t="shared" si="0"/>
        <v>235000</v>
      </c>
      <c r="AR18" s="175"/>
    </row>
    <row r="19" spans="1:84" x14ac:dyDescent="0.25">
      <c r="A19" s="5">
        <v>39539</v>
      </c>
      <c r="B19" s="272">
        <v>0</v>
      </c>
      <c r="C19" s="286">
        <v>0</v>
      </c>
      <c r="D19" s="286">
        <v>0</v>
      </c>
      <c r="E19" s="286">
        <v>0</v>
      </c>
      <c r="F19" s="286">
        <v>0</v>
      </c>
      <c r="G19" s="286">
        <v>0</v>
      </c>
      <c r="H19" s="286">
        <v>0</v>
      </c>
      <c r="I19" s="286">
        <v>0</v>
      </c>
      <c r="J19" s="286">
        <v>0</v>
      </c>
      <c r="K19" s="286">
        <v>0</v>
      </c>
      <c r="L19" s="286">
        <v>0</v>
      </c>
      <c r="M19" s="286">
        <v>0</v>
      </c>
      <c r="N19" s="286">
        <v>0</v>
      </c>
      <c r="O19" s="286">
        <v>0</v>
      </c>
      <c r="P19" s="286">
        <v>0</v>
      </c>
      <c r="Q19" s="286">
        <v>0</v>
      </c>
      <c r="R19" s="286">
        <v>0</v>
      </c>
      <c r="S19" s="286">
        <v>5000</v>
      </c>
      <c r="T19" s="286">
        <v>0</v>
      </c>
      <c r="U19" s="286">
        <v>5000</v>
      </c>
      <c r="V19" s="322">
        <v>0</v>
      </c>
      <c r="W19" s="322">
        <v>0</v>
      </c>
      <c r="X19" s="322">
        <v>0</v>
      </c>
      <c r="Y19" s="322">
        <v>0</v>
      </c>
      <c r="Z19" s="322">
        <v>0</v>
      </c>
      <c r="AA19" s="322">
        <v>0</v>
      </c>
      <c r="AB19" s="322">
        <v>0</v>
      </c>
      <c r="AC19" s="322">
        <v>0</v>
      </c>
      <c r="AD19" s="322">
        <v>0</v>
      </c>
      <c r="AE19" s="322">
        <v>0</v>
      </c>
      <c r="AF19" s="322">
        <v>0</v>
      </c>
      <c r="AG19" s="322">
        <v>0</v>
      </c>
      <c r="AH19" s="322">
        <v>25000</v>
      </c>
      <c r="AI19" s="322">
        <v>0</v>
      </c>
      <c r="AJ19" s="322">
        <v>20000</v>
      </c>
      <c r="AK19" s="322">
        <v>0</v>
      </c>
      <c r="AL19" s="322">
        <v>0</v>
      </c>
      <c r="AM19" s="322">
        <v>0</v>
      </c>
      <c r="AN19" s="322">
        <v>35000</v>
      </c>
      <c r="AO19" s="322">
        <v>60000</v>
      </c>
      <c r="AP19" s="223">
        <v>0</v>
      </c>
      <c r="AQ19" s="223">
        <f t="shared" si="0"/>
        <v>150000</v>
      </c>
      <c r="AR19" s="175"/>
    </row>
    <row r="20" spans="1:84" x14ac:dyDescent="0.25">
      <c r="A20" s="5">
        <v>39569</v>
      </c>
      <c r="B20" s="272">
        <v>0</v>
      </c>
      <c r="C20" s="286">
        <v>0</v>
      </c>
      <c r="D20" s="286">
        <v>0</v>
      </c>
      <c r="E20" s="286">
        <v>0</v>
      </c>
      <c r="F20" s="286">
        <v>0</v>
      </c>
      <c r="G20" s="286">
        <v>0</v>
      </c>
      <c r="H20" s="286">
        <v>0</v>
      </c>
      <c r="I20" s="286">
        <v>0</v>
      </c>
      <c r="J20" s="286">
        <v>0</v>
      </c>
      <c r="K20" s="286">
        <v>0</v>
      </c>
      <c r="L20" s="286">
        <v>0</v>
      </c>
      <c r="M20" s="286">
        <v>0</v>
      </c>
      <c r="N20" s="286">
        <v>0</v>
      </c>
      <c r="O20" s="286">
        <v>0</v>
      </c>
      <c r="P20" s="286">
        <v>0</v>
      </c>
      <c r="Q20" s="286">
        <v>0</v>
      </c>
      <c r="R20" s="286">
        <v>0</v>
      </c>
      <c r="S20" s="286">
        <v>0</v>
      </c>
      <c r="T20" s="286">
        <v>0</v>
      </c>
      <c r="U20" s="286">
        <v>0</v>
      </c>
      <c r="V20" s="322">
        <v>0</v>
      </c>
      <c r="W20" s="322">
        <v>0</v>
      </c>
      <c r="X20" s="322">
        <v>0</v>
      </c>
      <c r="Y20" s="322">
        <v>0</v>
      </c>
      <c r="Z20" s="322">
        <v>0</v>
      </c>
      <c r="AA20" s="322">
        <v>0</v>
      </c>
      <c r="AB20" s="322">
        <v>0</v>
      </c>
      <c r="AC20" s="322">
        <v>0</v>
      </c>
      <c r="AD20" s="322">
        <v>5000</v>
      </c>
      <c r="AE20" s="322">
        <v>5000</v>
      </c>
      <c r="AF20" s="322">
        <v>5000</v>
      </c>
      <c r="AG20" s="322">
        <v>5000</v>
      </c>
      <c r="AH20" s="322">
        <v>10000</v>
      </c>
      <c r="AI20" s="322">
        <v>10000</v>
      </c>
      <c r="AJ20" s="322">
        <v>10000</v>
      </c>
      <c r="AK20" s="322">
        <v>10000</v>
      </c>
      <c r="AL20" s="322">
        <v>15000</v>
      </c>
      <c r="AM20" s="322">
        <v>15000</v>
      </c>
      <c r="AN20" s="322">
        <v>15000</v>
      </c>
      <c r="AO20" s="322">
        <v>25000</v>
      </c>
      <c r="AP20" s="223">
        <v>45000</v>
      </c>
      <c r="AQ20" s="223">
        <f t="shared" si="0"/>
        <v>175000</v>
      </c>
      <c r="AR20" s="175"/>
    </row>
    <row r="21" spans="1:84" x14ac:dyDescent="0.25">
      <c r="A21" s="5">
        <v>39600</v>
      </c>
      <c r="B21" s="286">
        <v>0</v>
      </c>
      <c r="C21" s="286">
        <v>170000</v>
      </c>
      <c r="D21" s="286">
        <v>0</v>
      </c>
      <c r="E21" s="286">
        <v>10000</v>
      </c>
      <c r="F21" s="286">
        <v>0</v>
      </c>
      <c r="G21" s="286">
        <v>10000</v>
      </c>
      <c r="H21" s="286">
        <v>0</v>
      </c>
      <c r="I21" s="286">
        <v>10000</v>
      </c>
      <c r="J21" s="286">
        <v>0</v>
      </c>
      <c r="K21" s="286">
        <v>10000</v>
      </c>
      <c r="L21" s="286">
        <v>0</v>
      </c>
      <c r="M21" s="286">
        <v>10000</v>
      </c>
      <c r="N21" s="286">
        <v>0</v>
      </c>
      <c r="O21" s="286">
        <v>10000</v>
      </c>
      <c r="P21" s="286">
        <v>0</v>
      </c>
      <c r="Q21" s="286">
        <v>10000</v>
      </c>
      <c r="R21" s="286">
        <v>0</v>
      </c>
      <c r="S21" s="286">
        <v>10000</v>
      </c>
      <c r="T21" s="286">
        <v>0</v>
      </c>
      <c r="U21" s="286">
        <v>10000</v>
      </c>
      <c r="V21" s="322">
        <v>0</v>
      </c>
      <c r="W21" s="322">
        <v>0</v>
      </c>
      <c r="X21" s="322">
        <v>0</v>
      </c>
      <c r="Y21" s="322">
        <v>0</v>
      </c>
      <c r="Z21" s="322">
        <v>5000</v>
      </c>
      <c r="AA21" s="322">
        <v>5000</v>
      </c>
      <c r="AB21" s="322">
        <v>5000</v>
      </c>
      <c r="AC21" s="322">
        <v>5000</v>
      </c>
      <c r="AD21" s="322">
        <v>5000</v>
      </c>
      <c r="AE21" s="322">
        <v>5000</v>
      </c>
      <c r="AF21" s="322">
        <v>5000</v>
      </c>
      <c r="AG21" s="322">
        <v>5000</v>
      </c>
      <c r="AH21" s="322">
        <v>165000</v>
      </c>
      <c r="AI21" s="322">
        <v>25000</v>
      </c>
      <c r="AJ21" s="322">
        <v>130000</v>
      </c>
      <c r="AK21" s="322">
        <v>20000</v>
      </c>
      <c r="AL21" s="322">
        <v>25000</v>
      </c>
      <c r="AM21" s="322">
        <v>25000</v>
      </c>
      <c r="AN21" s="322">
        <v>265000</v>
      </c>
      <c r="AO21" s="322">
        <v>350000</v>
      </c>
      <c r="AP21" s="223">
        <v>90000</v>
      </c>
      <c r="AQ21" s="223">
        <f t="shared" si="0"/>
        <v>1395000</v>
      </c>
      <c r="AR21" s="175"/>
    </row>
    <row r="22" spans="1:84" x14ac:dyDescent="0.25">
      <c r="A22" s="5">
        <v>39630</v>
      </c>
      <c r="B22" s="286">
        <v>0</v>
      </c>
      <c r="C22" s="286">
        <v>0</v>
      </c>
      <c r="D22" s="286">
        <v>0</v>
      </c>
      <c r="E22" s="286">
        <v>0</v>
      </c>
      <c r="F22" s="286">
        <v>0</v>
      </c>
      <c r="G22" s="286">
        <v>0</v>
      </c>
      <c r="H22" s="286">
        <v>0</v>
      </c>
      <c r="I22" s="286">
        <v>0</v>
      </c>
      <c r="J22" s="286">
        <v>0</v>
      </c>
      <c r="K22" s="286">
        <v>0</v>
      </c>
      <c r="L22" s="286">
        <v>0</v>
      </c>
      <c r="M22" s="286">
        <v>0</v>
      </c>
      <c r="N22" s="286">
        <v>0</v>
      </c>
      <c r="O22" s="286">
        <v>0</v>
      </c>
      <c r="P22" s="286">
        <v>0</v>
      </c>
      <c r="Q22" s="286">
        <v>0</v>
      </c>
      <c r="R22" s="286">
        <v>5000</v>
      </c>
      <c r="S22" s="286">
        <v>0</v>
      </c>
      <c r="T22" s="286">
        <v>5000</v>
      </c>
      <c r="U22" s="286">
        <v>0</v>
      </c>
      <c r="V22" s="322">
        <v>5000</v>
      </c>
      <c r="W22" s="322">
        <v>5000</v>
      </c>
      <c r="X22" s="322">
        <v>5000</v>
      </c>
      <c r="Y22" s="322">
        <v>5000</v>
      </c>
      <c r="Z22" s="322">
        <v>5000</v>
      </c>
      <c r="AA22" s="322">
        <v>5000</v>
      </c>
      <c r="AB22" s="322">
        <v>5000</v>
      </c>
      <c r="AC22" s="322">
        <v>5000</v>
      </c>
      <c r="AD22" s="322">
        <v>5000</v>
      </c>
      <c r="AE22" s="322">
        <v>5000</v>
      </c>
      <c r="AF22" s="322">
        <v>5000</v>
      </c>
      <c r="AG22" s="322">
        <v>5000</v>
      </c>
      <c r="AH22" s="322">
        <v>10000</v>
      </c>
      <c r="AI22" s="322">
        <v>30000</v>
      </c>
      <c r="AJ22" s="322">
        <v>10000</v>
      </c>
      <c r="AK22" s="322">
        <v>20000</v>
      </c>
      <c r="AL22" s="322">
        <v>30000</v>
      </c>
      <c r="AM22" s="322">
        <v>30000</v>
      </c>
      <c r="AN22" s="322">
        <v>15000</v>
      </c>
      <c r="AO22" s="322">
        <v>155000</v>
      </c>
      <c r="AP22" s="223">
        <v>110000</v>
      </c>
      <c r="AQ22" s="223">
        <f t="shared" si="0"/>
        <v>480000</v>
      </c>
      <c r="AR22" s="175"/>
    </row>
    <row r="23" spans="1:84" x14ac:dyDescent="0.25">
      <c r="A23" s="5">
        <v>39661</v>
      </c>
      <c r="B23" s="286">
        <v>0</v>
      </c>
      <c r="C23" s="286">
        <v>0</v>
      </c>
      <c r="D23" s="286">
        <v>0</v>
      </c>
      <c r="E23" s="286">
        <v>0</v>
      </c>
      <c r="F23" s="286">
        <v>0</v>
      </c>
      <c r="G23" s="286">
        <v>0</v>
      </c>
      <c r="H23" s="286">
        <v>0</v>
      </c>
      <c r="I23" s="286">
        <v>0</v>
      </c>
      <c r="J23" s="286">
        <v>0</v>
      </c>
      <c r="K23" s="286">
        <v>0</v>
      </c>
      <c r="L23" s="286">
        <v>0</v>
      </c>
      <c r="M23" s="286">
        <v>0</v>
      </c>
      <c r="N23" s="286">
        <v>0</v>
      </c>
      <c r="O23" s="286">
        <v>0</v>
      </c>
      <c r="P23" s="286">
        <v>0</v>
      </c>
      <c r="Q23" s="286">
        <v>0</v>
      </c>
      <c r="R23" s="286">
        <v>0</v>
      </c>
      <c r="S23" s="286">
        <v>0</v>
      </c>
      <c r="T23" s="286">
        <v>0</v>
      </c>
      <c r="U23" s="286">
        <v>0</v>
      </c>
      <c r="V23" s="322">
        <v>0</v>
      </c>
      <c r="W23" s="322">
        <v>0</v>
      </c>
      <c r="X23" s="322">
        <v>0</v>
      </c>
      <c r="Y23" s="322">
        <v>0</v>
      </c>
      <c r="Z23" s="322">
        <v>5000</v>
      </c>
      <c r="AA23" s="322">
        <v>0</v>
      </c>
      <c r="AB23" s="322">
        <v>5000</v>
      </c>
      <c r="AC23" s="322">
        <v>5000</v>
      </c>
      <c r="AD23" s="322">
        <v>5000</v>
      </c>
      <c r="AE23" s="322">
        <v>5000</v>
      </c>
      <c r="AF23" s="322">
        <v>5000</v>
      </c>
      <c r="AG23" s="322">
        <v>5000</v>
      </c>
      <c r="AH23" s="322">
        <v>5000</v>
      </c>
      <c r="AI23" s="322">
        <v>15000</v>
      </c>
      <c r="AJ23" s="322">
        <v>5000</v>
      </c>
      <c r="AK23" s="322">
        <v>10000</v>
      </c>
      <c r="AL23" s="322">
        <v>15000</v>
      </c>
      <c r="AM23" s="322">
        <v>15000</v>
      </c>
      <c r="AN23" s="322">
        <v>5000</v>
      </c>
      <c r="AO23" s="322">
        <v>165000</v>
      </c>
      <c r="AP23" s="223">
        <v>55000</v>
      </c>
      <c r="AQ23" s="223">
        <f t="shared" si="0"/>
        <v>325000</v>
      </c>
      <c r="AR23" s="175"/>
    </row>
    <row r="24" spans="1:84" x14ac:dyDescent="0.25">
      <c r="A24" s="5">
        <v>39692</v>
      </c>
      <c r="B24" s="286">
        <v>0</v>
      </c>
      <c r="C24" s="286">
        <v>0</v>
      </c>
      <c r="D24" s="286">
        <v>0</v>
      </c>
      <c r="E24" s="286">
        <v>0</v>
      </c>
      <c r="F24" s="286">
        <v>0</v>
      </c>
      <c r="G24" s="286">
        <v>0</v>
      </c>
      <c r="H24" s="286">
        <v>0</v>
      </c>
      <c r="I24" s="286">
        <v>0</v>
      </c>
      <c r="J24" s="286">
        <v>0</v>
      </c>
      <c r="K24" s="286">
        <v>0</v>
      </c>
      <c r="L24" s="286">
        <v>0</v>
      </c>
      <c r="M24" s="286">
        <v>0</v>
      </c>
      <c r="N24" s="286">
        <v>0</v>
      </c>
      <c r="O24" s="286">
        <v>0</v>
      </c>
      <c r="P24" s="286">
        <v>0</v>
      </c>
      <c r="Q24" s="286">
        <v>0</v>
      </c>
      <c r="R24" s="286">
        <v>0</v>
      </c>
      <c r="S24" s="286">
        <v>5000</v>
      </c>
      <c r="T24" s="286">
        <v>0</v>
      </c>
      <c r="U24" s="286">
        <v>5000</v>
      </c>
      <c r="V24" s="322">
        <v>0</v>
      </c>
      <c r="W24" s="322">
        <v>0</v>
      </c>
      <c r="X24" s="322">
        <v>0</v>
      </c>
      <c r="Y24" s="322">
        <v>5000</v>
      </c>
      <c r="Z24" s="322">
        <v>0</v>
      </c>
      <c r="AA24" s="322">
        <v>0</v>
      </c>
      <c r="AB24" s="322">
        <v>5000</v>
      </c>
      <c r="AC24" s="322">
        <v>5000</v>
      </c>
      <c r="AD24" s="322">
        <v>5000</v>
      </c>
      <c r="AE24" s="322">
        <v>5000</v>
      </c>
      <c r="AF24" s="322">
        <v>5000</v>
      </c>
      <c r="AG24" s="322">
        <v>5000</v>
      </c>
      <c r="AH24" s="322">
        <v>20000</v>
      </c>
      <c r="AI24" s="322">
        <v>15000</v>
      </c>
      <c r="AJ24" s="322">
        <v>15000</v>
      </c>
      <c r="AK24" s="322">
        <v>10000</v>
      </c>
      <c r="AL24" s="322">
        <v>15000</v>
      </c>
      <c r="AM24" s="322">
        <v>15000</v>
      </c>
      <c r="AN24" s="322">
        <v>35000</v>
      </c>
      <c r="AO24" s="322">
        <v>170000</v>
      </c>
      <c r="AP24" s="223">
        <v>55000</v>
      </c>
      <c r="AQ24" s="223">
        <f t="shared" si="0"/>
        <v>395000</v>
      </c>
      <c r="AR24" s="175"/>
    </row>
    <row r="25" spans="1:84" x14ac:dyDescent="0.25">
      <c r="A25" s="5">
        <v>39722</v>
      </c>
      <c r="B25" s="272"/>
      <c r="C25" s="286"/>
      <c r="D25" s="286">
        <v>0</v>
      </c>
      <c r="E25" s="286">
        <v>0</v>
      </c>
      <c r="F25" s="286">
        <v>0</v>
      </c>
      <c r="G25" s="286">
        <v>0</v>
      </c>
      <c r="H25" s="286">
        <v>0</v>
      </c>
      <c r="I25" s="286">
        <v>0</v>
      </c>
      <c r="J25" s="286">
        <v>0</v>
      </c>
      <c r="K25" s="286">
        <v>0</v>
      </c>
      <c r="L25" s="286">
        <v>0</v>
      </c>
      <c r="M25" s="286">
        <v>0</v>
      </c>
      <c r="N25" s="286">
        <v>0</v>
      </c>
      <c r="O25" s="286">
        <v>0</v>
      </c>
      <c r="P25" s="286">
        <v>0</v>
      </c>
      <c r="Q25" s="286">
        <v>0</v>
      </c>
      <c r="R25" s="286">
        <v>0</v>
      </c>
      <c r="S25" s="286">
        <v>0</v>
      </c>
      <c r="T25" s="286">
        <v>0</v>
      </c>
      <c r="U25" s="286">
        <v>5000</v>
      </c>
      <c r="V25" s="322">
        <v>0</v>
      </c>
      <c r="W25" s="322">
        <v>0</v>
      </c>
      <c r="X25" s="322">
        <v>0</v>
      </c>
      <c r="Y25" s="322">
        <v>0</v>
      </c>
      <c r="Z25" s="322">
        <v>0</v>
      </c>
      <c r="AA25" s="322">
        <v>0</v>
      </c>
      <c r="AB25" s="322">
        <v>0</v>
      </c>
      <c r="AC25" s="322">
        <v>0</v>
      </c>
      <c r="AD25" s="322">
        <v>0</v>
      </c>
      <c r="AE25" s="322">
        <v>5000</v>
      </c>
      <c r="AF25" s="322">
        <v>5000</v>
      </c>
      <c r="AG25" s="322">
        <v>5000</v>
      </c>
      <c r="AH25" s="322">
        <v>25000</v>
      </c>
      <c r="AI25" s="322">
        <v>15000</v>
      </c>
      <c r="AJ25" s="322">
        <v>20000</v>
      </c>
      <c r="AK25" s="322">
        <v>10000</v>
      </c>
      <c r="AL25" s="322">
        <v>15000</v>
      </c>
      <c r="AM25" s="322">
        <v>15000</v>
      </c>
      <c r="AN25" s="322">
        <v>35000</v>
      </c>
      <c r="AO25" s="322">
        <v>180000</v>
      </c>
      <c r="AP25" s="223">
        <v>45000</v>
      </c>
      <c r="AQ25" s="223">
        <f t="shared" si="0"/>
        <v>380000</v>
      </c>
      <c r="AR25" s="175"/>
    </row>
    <row r="26" spans="1:84" x14ac:dyDescent="0.25">
      <c r="A26" s="5">
        <v>39753</v>
      </c>
      <c r="B26" s="272"/>
      <c r="C26" s="286"/>
      <c r="D26" s="286">
        <v>0</v>
      </c>
      <c r="E26" s="286">
        <v>0</v>
      </c>
      <c r="F26" s="286">
        <v>0</v>
      </c>
      <c r="G26" s="286">
        <v>0</v>
      </c>
      <c r="H26" s="286">
        <v>0</v>
      </c>
      <c r="I26" s="286">
        <v>0</v>
      </c>
      <c r="J26" s="286">
        <v>0</v>
      </c>
      <c r="K26" s="286">
        <v>0</v>
      </c>
      <c r="L26" s="286">
        <v>0</v>
      </c>
      <c r="M26" s="286">
        <v>0</v>
      </c>
      <c r="N26" s="286">
        <v>0</v>
      </c>
      <c r="O26" s="286">
        <v>0</v>
      </c>
      <c r="P26" s="286">
        <v>0</v>
      </c>
      <c r="Q26" s="286">
        <v>0</v>
      </c>
      <c r="R26" s="286">
        <v>0</v>
      </c>
      <c r="S26" s="286">
        <v>0</v>
      </c>
      <c r="T26" s="286">
        <v>0</v>
      </c>
      <c r="U26" s="286">
        <v>0</v>
      </c>
      <c r="V26" s="322">
        <v>0</v>
      </c>
      <c r="W26" s="322">
        <v>0</v>
      </c>
      <c r="X26" s="322">
        <v>0</v>
      </c>
      <c r="Y26" s="322">
        <v>0</v>
      </c>
      <c r="Z26" s="322">
        <v>0</v>
      </c>
      <c r="AA26" s="322">
        <v>0</v>
      </c>
      <c r="AB26" s="322">
        <v>0</v>
      </c>
      <c r="AC26" s="322">
        <v>0</v>
      </c>
      <c r="AD26" s="322">
        <v>0</v>
      </c>
      <c r="AE26" s="322">
        <v>0</v>
      </c>
      <c r="AF26" s="322">
        <v>0</v>
      </c>
      <c r="AG26" s="322">
        <v>0</v>
      </c>
      <c r="AH26" s="322">
        <v>0</v>
      </c>
      <c r="AI26" s="322">
        <v>0</v>
      </c>
      <c r="AJ26" s="322">
        <v>0</v>
      </c>
      <c r="AK26" s="322">
        <v>0</v>
      </c>
      <c r="AL26" s="322">
        <v>0</v>
      </c>
      <c r="AM26" s="322">
        <v>0</v>
      </c>
      <c r="AN26" s="322">
        <v>0</v>
      </c>
      <c r="AO26" s="322">
        <v>0</v>
      </c>
      <c r="AP26" s="223">
        <v>0</v>
      </c>
      <c r="AQ26" s="223">
        <f t="shared" si="0"/>
        <v>0</v>
      </c>
      <c r="AR26" s="175"/>
    </row>
    <row r="27" spans="1:84" x14ac:dyDescent="0.25">
      <c r="A27" s="5">
        <v>39783</v>
      </c>
      <c r="B27" s="272"/>
      <c r="C27" s="286"/>
      <c r="D27" s="286">
        <v>85000</v>
      </c>
      <c r="E27" s="286">
        <v>425000</v>
      </c>
      <c r="F27" s="286">
        <v>0</v>
      </c>
      <c r="G27" s="286">
        <v>0</v>
      </c>
      <c r="H27" s="286">
        <v>0</v>
      </c>
      <c r="I27" s="286">
        <v>15000</v>
      </c>
      <c r="J27" s="286">
        <v>0</v>
      </c>
      <c r="K27" s="286">
        <v>15000</v>
      </c>
      <c r="L27" s="286">
        <v>0</v>
      </c>
      <c r="M27" s="286">
        <v>20000</v>
      </c>
      <c r="N27" s="286">
        <v>0</v>
      </c>
      <c r="O27" s="286">
        <v>20000</v>
      </c>
      <c r="P27" s="286">
        <v>0</v>
      </c>
      <c r="Q27" s="286">
        <v>20000</v>
      </c>
      <c r="R27" s="286">
        <v>0</v>
      </c>
      <c r="S27" s="286">
        <v>20000</v>
      </c>
      <c r="T27" s="286">
        <v>0</v>
      </c>
      <c r="U27" s="286">
        <v>20000</v>
      </c>
      <c r="V27" s="322">
        <v>0</v>
      </c>
      <c r="W27" s="322">
        <v>0</v>
      </c>
      <c r="X27" s="322">
        <v>0</v>
      </c>
      <c r="Y27" s="322">
        <v>0</v>
      </c>
      <c r="Z27" s="322">
        <v>0</v>
      </c>
      <c r="AA27" s="322">
        <v>0</v>
      </c>
      <c r="AB27" s="322">
        <v>0</v>
      </c>
      <c r="AC27" s="322">
        <v>0</v>
      </c>
      <c r="AD27" s="322">
        <v>0</v>
      </c>
      <c r="AE27" s="322">
        <v>0</v>
      </c>
      <c r="AF27" s="322">
        <v>0</v>
      </c>
      <c r="AG27" s="322">
        <v>0</v>
      </c>
      <c r="AH27" s="322">
        <v>240000</v>
      </c>
      <c r="AI27" s="322">
        <v>0</v>
      </c>
      <c r="AJ27" s="322">
        <v>185000</v>
      </c>
      <c r="AK27" s="322">
        <v>0</v>
      </c>
      <c r="AL27" s="322">
        <v>5000</v>
      </c>
      <c r="AM27" s="322">
        <v>5000</v>
      </c>
      <c r="AN27" s="322">
        <v>390000</v>
      </c>
      <c r="AO27" s="322">
        <v>390000</v>
      </c>
      <c r="AP27" s="223">
        <v>10000</v>
      </c>
      <c r="AQ27" s="223">
        <f t="shared" si="0"/>
        <v>1865000</v>
      </c>
      <c r="AR27" s="175"/>
    </row>
    <row r="28" spans="1:84" x14ac:dyDescent="0.25">
      <c r="A28" s="5">
        <v>39814</v>
      </c>
      <c r="B28" s="272"/>
      <c r="C28" s="286"/>
      <c r="D28" s="286">
        <v>0</v>
      </c>
      <c r="E28" s="286">
        <v>0</v>
      </c>
      <c r="F28" s="286">
        <v>0</v>
      </c>
      <c r="G28" s="286">
        <v>0</v>
      </c>
      <c r="H28" s="286">
        <v>0</v>
      </c>
      <c r="I28" s="286">
        <v>0</v>
      </c>
      <c r="J28" s="286">
        <v>0</v>
      </c>
      <c r="K28" s="286">
        <v>0</v>
      </c>
      <c r="L28" s="286">
        <v>0</v>
      </c>
      <c r="M28" s="286">
        <v>0</v>
      </c>
      <c r="N28" s="286">
        <v>0</v>
      </c>
      <c r="O28" s="286">
        <v>0</v>
      </c>
      <c r="P28" s="286">
        <v>0</v>
      </c>
      <c r="Q28" s="286">
        <v>5000</v>
      </c>
      <c r="R28" s="286">
        <v>0</v>
      </c>
      <c r="S28" s="286">
        <v>5000</v>
      </c>
      <c r="T28" s="286">
        <v>0</v>
      </c>
      <c r="U28" s="286">
        <v>5000</v>
      </c>
      <c r="V28" s="322">
        <v>0</v>
      </c>
      <c r="W28" s="322">
        <v>0</v>
      </c>
      <c r="X28" s="322">
        <v>0</v>
      </c>
      <c r="Y28" s="322">
        <v>0</v>
      </c>
      <c r="Z28" s="322">
        <v>5000</v>
      </c>
      <c r="AA28" s="322">
        <v>5000</v>
      </c>
      <c r="AB28" s="322">
        <v>0</v>
      </c>
      <c r="AC28" s="322">
        <v>5000</v>
      </c>
      <c r="AD28" s="322">
        <v>5000</v>
      </c>
      <c r="AE28" s="322">
        <v>5000</v>
      </c>
      <c r="AF28" s="322">
        <v>5000</v>
      </c>
      <c r="AG28" s="322">
        <v>5000</v>
      </c>
      <c r="AH28" s="322">
        <v>35000</v>
      </c>
      <c r="AI28" s="322">
        <v>20000</v>
      </c>
      <c r="AJ28" s="322">
        <v>30000</v>
      </c>
      <c r="AK28" s="322">
        <v>15000</v>
      </c>
      <c r="AL28" s="322">
        <v>20000</v>
      </c>
      <c r="AM28" s="322">
        <v>20000</v>
      </c>
      <c r="AN28" s="322">
        <v>55000</v>
      </c>
      <c r="AO28" s="322">
        <v>210000</v>
      </c>
      <c r="AP28" s="223">
        <v>0</v>
      </c>
      <c r="AQ28" s="223">
        <f t="shared" si="0"/>
        <v>455000</v>
      </c>
      <c r="AR28" s="175"/>
    </row>
    <row r="29" spans="1:84" x14ac:dyDescent="0.25">
      <c r="A29" s="5">
        <v>39845</v>
      </c>
      <c r="B29" s="272"/>
      <c r="C29" s="286"/>
      <c r="D29" s="286">
        <v>0</v>
      </c>
      <c r="E29" s="286">
        <v>0</v>
      </c>
      <c r="F29" s="286">
        <v>0</v>
      </c>
      <c r="G29" s="286">
        <v>5000</v>
      </c>
      <c r="H29" s="286">
        <v>0</v>
      </c>
      <c r="I29" s="286">
        <v>5000</v>
      </c>
      <c r="J29" s="286">
        <v>0</v>
      </c>
      <c r="K29" s="286">
        <v>5000</v>
      </c>
      <c r="L29" s="286">
        <v>5000</v>
      </c>
      <c r="M29" s="286">
        <v>5000</v>
      </c>
      <c r="N29" s="286">
        <v>10000</v>
      </c>
      <c r="O29" s="286">
        <v>5000</v>
      </c>
      <c r="P29" s="286">
        <v>10000</v>
      </c>
      <c r="Q29" s="286">
        <v>5000</v>
      </c>
      <c r="R29" s="286">
        <v>10000</v>
      </c>
      <c r="S29" s="286">
        <v>5000</v>
      </c>
      <c r="T29" s="286">
        <v>10000</v>
      </c>
      <c r="U29" s="286">
        <v>10000</v>
      </c>
      <c r="V29" s="322">
        <v>10000</v>
      </c>
      <c r="W29" s="322">
        <v>10000</v>
      </c>
      <c r="X29" s="322">
        <v>10000</v>
      </c>
      <c r="Y29" s="322">
        <v>10000</v>
      </c>
      <c r="Z29" s="322">
        <v>10000</v>
      </c>
      <c r="AA29" s="322">
        <v>10000</v>
      </c>
      <c r="AB29" s="322">
        <v>10000</v>
      </c>
      <c r="AC29" s="322">
        <v>10000</v>
      </c>
      <c r="AD29" s="322">
        <v>10000</v>
      </c>
      <c r="AE29" s="322">
        <v>10000</v>
      </c>
      <c r="AF29" s="322">
        <v>10000</v>
      </c>
      <c r="AG29" s="322">
        <v>10000</v>
      </c>
      <c r="AH29" s="322">
        <v>110000</v>
      </c>
      <c r="AI29" s="322">
        <v>90000</v>
      </c>
      <c r="AJ29" s="322">
        <v>85000</v>
      </c>
      <c r="AK29" s="322">
        <v>70000</v>
      </c>
      <c r="AL29" s="322">
        <v>95000</v>
      </c>
      <c r="AM29" s="322">
        <v>95000</v>
      </c>
      <c r="AN29" s="322">
        <v>170000</v>
      </c>
      <c r="AO29" s="322">
        <v>215000</v>
      </c>
      <c r="AP29" s="223">
        <v>330000</v>
      </c>
      <c r="AQ29" s="223">
        <f t="shared" si="0"/>
        <v>1470000</v>
      </c>
      <c r="AR29" s="175"/>
    </row>
    <row r="30" spans="1:84" x14ac:dyDescent="0.25">
      <c r="A30" s="5">
        <v>39873</v>
      </c>
      <c r="B30" s="272"/>
      <c r="C30" s="286"/>
      <c r="D30" s="286"/>
      <c r="E30" s="286"/>
      <c r="F30" s="286">
        <v>0</v>
      </c>
      <c r="G30" s="286">
        <v>0</v>
      </c>
      <c r="H30" s="286">
        <v>0</v>
      </c>
      <c r="I30" s="286">
        <v>0</v>
      </c>
      <c r="J30" s="286">
        <v>0</v>
      </c>
      <c r="K30" s="286">
        <v>5000</v>
      </c>
      <c r="L30" s="286">
        <v>0</v>
      </c>
      <c r="M30" s="286">
        <v>5000</v>
      </c>
      <c r="N30" s="286">
        <v>0</v>
      </c>
      <c r="O30" s="286">
        <v>5000</v>
      </c>
      <c r="P30" s="286">
        <v>0</v>
      </c>
      <c r="Q30" s="286">
        <v>5000</v>
      </c>
      <c r="R30" s="286">
        <v>0</v>
      </c>
      <c r="S30" s="286">
        <v>5000</v>
      </c>
      <c r="T30" s="286">
        <v>0</v>
      </c>
      <c r="U30" s="286">
        <v>10000</v>
      </c>
      <c r="V30" s="322">
        <v>0</v>
      </c>
      <c r="W30" s="322">
        <v>0</v>
      </c>
      <c r="X30" s="322">
        <v>0</v>
      </c>
      <c r="Y30" s="322">
        <v>0</v>
      </c>
      <c r="Z30" s="322">
        <v>0</v>
      </c>
      <c r="AA30" s="322">
        <v>0</v>
      </c>
      <c r="AB30" s="322">
        <v>0</v>
      </c>
      <c r="AC30" s="322">
        <v>0</v>
      </c>
      <c r="AD30" s="322">
        <v>0</v>
      </c>
      <c r="AE30" s="322">
        <v>0</v>
      </c>
      <c r="AF30" s="322">
        <v>0</v>
      </c>
      <c r="AG30" s="322">
        <v>0</v>
      </c>
      <c r="AH30" s="322">
        <v>65000</v>
      </c>
      <c r="AI30" s="322">
        <v>0</v>
      </c>
      <c r="AJ30" s="322">
        <v>50000</v>
      </c>
      <c r="AK30" s="322">
        <v>0</v>
      </c>
      <c r="AL30" s="322">
        <v>0</v>
      </c>
      <c r="AM30" s="322">
        <v>0</v>
      </c>
      <c r="AN30" s="322">
        <v>105000</v>
      </c>
      <c r="AO30" s="322">
        <v>225000</v>
      </c>
      <c r="AP30" s="322">
        <v>0</v>
      </c>
      <c r="AQ30" s="223">
        <f t="shared" si="0"/>
        <v>480000</v>
      </c>
      <c r="AR30" s="175"/>
    </row>
    <row r="31" spans="1:84" x14ac:dyDescent="0.25">
      <c r="A31" s="5">
        <v>39904</v>
      </c>
      <c r="B31" s="272"/>
      <c r="C31" s="286"/>
      <c r="D31" s="286"/>
      <c r="E31" s="286"/>
      <c r="F31" s="286">
        <v>0</v>
      </c>
      <c r="G31" s="286">
        <v>0</v>
      </c>
      <c r="H31" s="286">
        <v>0</v>
      </c>
      <c r="I31" s="286">
        <v>0</v>
      </c>
      <c r="J31" s="286">
        <v>0</v>
      </c>
      <c r="K31" s="286">
        <v>0</v>
      </c>
      <c r="L31" s="286">
        <v>0</v>
      </c>
      <c r="M31" s="286">
        <v>0</v>
      </c>
      <c r="N31" s="286">
        <v>0</v>
      </c>
      <c r="O31" s="286">
        <v>0</v>
      </c>
      <c r="P31" s="286">
        <v>0</v>
      </c>
      <c r="Q31" s="286">
        <v>5000</v>
      </c>
      <c r="R31" s="286">
        <v>0</v>
      </c>
      <c r="S31" s="286">
        <v>5000</v>
      </c>
      <c r="T31" s="286">
        <v>0</v>
      </c>
      <c r="U31" s="286">
        <v>5000</v>
      </c>
      <c r="V31" s="322">
        <v>0</v>
      </c>
      <c r="W31" s="322">
        <v>0</v>
      </c>
      <c r="X31" s="322">
        <v>5000</v>
      </c>
      <c r="Y31" s="322">
        <v>5000</v>
      </c>
      <c r="Z31" s="322">
        <v>0</v>
      </c>
      <c r="AA31" s="322">
        <v>0</v>
      </c>
      <c r="AB31" s="322">
        <v>0</v>
      </c>
      <c r="AC31" s="322">
        <v>0</v>
      </c>
      <c r="AD31" s="322">
        <v>0</v>
      </c>
      <c r="AE31" s="322">
        <v>5000</v>
      </c>
      <c r="AF31" s="322">
        <v>5000</v>
      </c>
      <c r="AG31" s="322">
        <v>5000</v>
      </c>
      <c r="AH31" s="322">
        <v>45000</v>
      </c>
      <c r="AI31" s="322">
        <v>15000</v>
      </c>
      <c r="AJ31" s="322">
        <v>35000</v>
      </c>
      <c r="AK31" s="322">
        <v>15000</v>
      </c>
      <c r="AL31" s="322">
        <v>15000</v>
      </c>
      <c r="AM31" s="322">
        <v>15000</v>
      </c>
      <c r="AN31" s="322">
        <v>70000</v>
      </c>
      <c r="AO31" s="322">
        <v>235000</v>
      </c>
      <c r="AP31" s="223">
        <v>55000</v>
      </c>
      <c r="AQ31" s="223">
        <f t="shared" si="0"/>
        <v>540000</v>
      </c>
      <c r="AR31" s="175"/>
    </row>
    <row r="32" spans="1:84" x14ac:dyDescent="0.25">
      <c r="A32" s="5">
        <v>39934</v>
      </c>
      <c r="B32" s="272"/>
      <c r="C32" s="286"/>
      <c r="D32" s="286"/>
      <c r="E32" s="286"/>
      <c r="F32" s="286">
        <v>0</v>
      </c>
      <c r="G32" s="286">
        <v>0</v>
      </c>
      <c r="H32" s="286">
        <v>0</v>
      </c>
      <c r="I32" s="286">
        <v>0</v>
      </c>
      <c r="J32" s="286">
        <v>0</v>
      </c>
      <c r="K32" s="286">
        <v>0</v>
      </c>
      <c r="L32" s="286">
        <v>0</v>
      </c>
      <c r="M32" s="286">
        <v>0</v>
      </c>
      <c r="N32" s="286">
        <v>0</v>
      </c>
      <c r="O32" s="286">
        <v>0</v>
      </c>
      <c r="P32" s="286">
        <v>0</v>
      </c>
      <c r="Q32" s="286">
        <v>0</v>
      </c>
      <c r="R32" s="286">
        <v>0</v>
      </c>
      <c r="S32" s="286">
        <v>0</v>
      </c>
      <c r="T32" s="286">
        <v>0</v>
      </c>
      <c r="U32" s="286">
        <v>0</v>
      </c>
      <c r="V32" s="322">
        <v>0</v>
      </c>
      <c r="W32" s="322">
        <v>0</v>
      </c>
      <c r="X32" s="322">
        <v>0</v>
      </c>
      <c r="Y32" s="322">
        <v>0</v>
      </c>
      <c r="Z32" s="322">
        <v>0</v>
      </c>
      <c r="AA32" s="322">
        <v>0</v>
      </c>
      <c r="AB32" s="322">
        <v>0</v>
      </c>
      <c r="AC32" s="322">
        <v>5000</v>
      </c>
      <c r="AD32" s="322">
        <v>5000</v>
      </c>
      <c r="AE32" s="322">
        <v>5000</v>
      </c>
      <c r="AF32" s="322">
        <v>5000</v>
      </c>
      <c r="AG32" s="322">
        <v>5000</v>
      </c>
      <c r="AH32" s="322">
        <v>20000</v>
      </c>
      <c r="AI32" s="322">
        <v>15000</v>
      </c>
      <c r="AJ32" s="322">
        <v>15000</v>
      </c>
      <c r="AK32" s="322">
        <v>10000</v>
      </c>
      <c r="AL32" s="322">
        <v>15000</v>
      </c>
      <c r="AM32" s="322">
        <v>15000</v>
      </c>
      <c r="AN32" s="322">
        <v>30000</v>
      </c>
      <c r="AO32" s="322">
        <v>245000</v>
      </c>
      <c r="AP32" s="223">
        <v>50000</v>
      </c>
      <c r="AQ32" s="223">
        <f t="shared" si="0"/>
        <v>440000</v>
      </c>
      <c r="AR32" s="175"/>
    </row>
    <row r="33" spans="1:44" x14ac:dyDescent="0.25">
      <c r="A33" s="5">
        <v>39965</v>
      </c>
      <c r="B33" s="272"/>
      <c r="C33" s="286"/>
      <c r="D33" s="286"/>
      <c r="E33" s="286"/>
      <c r="F33" s="286">
        <v>145000</v>
      </c>
      <c r="G33" s="286">
        <v>560000</v>
      </c>
      <c r="H33" s="286">
        <v>0</v>
      </c>
      <c r="I33" s="286">
        <v>10000</v>
      </c>
      <c r="J33" s="286">
        <v>0</v>
      </c>
      <c r="K33" s="286">
        <v>10000</v>
      </c>
      <c r="L33" s="286">
        <v>0</v>
      </c>
      <c r="M33" s="286">
        <v>10000</v>
      </c>
      <c r="N33" s="286">
        <v>0</v>
      </c>
      <c r="O33" s="286">
        <v>10000</v>
      </c>
      <c r="P33" s="286">
        <v>0</v>
      </c>
      <c r="Q33" s="286">
        <v>10000</v>
      </c>
      <c r="R33" s="286">
        <v>0</v>
      </c>
      <c r="S33" s="286">
        <v>10000</v>
      </c>
      <c r="T33" s="286">
        <v>0</v>
      </c>
      <c r="U33" s="286">
        <v>10000</v>
      </c>
      <c r="V33" s="322">
        <v>0</v>
      </c>
      <c r="W33" s="322">
        <v>0</v>
      </c>
      <c r="X33" s="322">
        <v>0</v>
      </c>
      <c r="Y33" s="322">
        <v>0</v>
      </c>
      <c r="Z33" s="322">
        <v>0</v>
      </c>
      <c r="AA33" s="322">
        <v>0</v>
      </c>
      <c r="AB33" s="322">
        <v>0</v>
      </c>
      <c r="AC33" s="322">
        <v>0</v>
      </c>
      <c r="AD33" s="322">
        <v>0</v>
      </c>
      <c r="AE33" s="322">
        <v>0</v>
      </c>
      <c r="AF33" s="322">
        <v>0</v>
      </c>
      <c r="AG33" s="322">
        <v>0</v>
      </c>
      <c r="AH33" s="322">
        <v>145000</v>
      </c>
      <c r="AI33" s="322">
        <v>0</v>
      </c>
      <c r="AJ33" s="322">
        <v>115000</v>
      </c>
      <c r="AK33" s="322">
        <v>0</v>
      </c>
      <c r="AL33" s="322">
        <v>0</v>
      </c>
      <c r="AM33" s="322">
        <v>0</v>
      </c>
      <c r="AN33" s="322">
        <v>235000</v>
      </c>
      <c r="AO33" s="322">
        <v>590000</v>
      </c>
      <c r="AP33" s="223">
        <v>0</v>
      </c>
      <c r="AQ33" s="223">
        <f t="shared" si="0"/>
        <v>1860000</v>
      </c>
      <c r="AR33" s="175"/>
    </row>
    <row r="34" spans="1:44" x14ac:dyDescent="0.25">
      <c r="A34" s="5">
        <v>39995</v>
      </c>
      <c r="B34" s="272"/>
      <c r="C34" s="286"/>
      <c r="D34" s="286"/>
      <c r="E34" s="286"/>
      <c r="F34" s="286"/>
      <c r="G34" s="286"/>
      <c r="H34" s="286">
        <v>0</v>
      </c>
      <c r="I34" s="286">
        <v>0</v>
      </c>
      <c r="J34" s="286">
        <v>0</v>
      </c>
      <c r="K34" s="286">
        <v>0</v>
      </c>
      <c r="L34" s="286">
        <v>0</v>
      </c>
      <c r="M34" s="286">
        <v>0</v>
      </c>
      <c r="N34" s="286">
        <v>5000</v>
      </c>
      <c r="O34" s="286">
        <v>0</v>
      </c>
      <c r="P34" s="286">
        <v>5000</v>
      </c>
      <c r="Q34" s="286">
        <v>0</v>
      </c>
      <c r="R34" s="286">
        <v>5000</v>
      </c>
      <c r="S34" s="286">
        <v>0</v>
      </c>
      <c r="T34" s="286">
        <v>5000</v>
      </c>
      <c r="U34" s="286">
        <v>0</v>
      </c>
      <c r="V34" s="322">
        <v>5000</v>
      </c>
      <c r="W34" s="322">
        <v>5000</v>
      </c>
      <c r="X34" s="322">
        <v>5000</v>
      </c>
      <c r="Y34" s="322">
        <v>5000</v>
      </c>
      <c r="Z34" s="322">
        <v>5000</v>
      </c>
      <c r="AA34" s="322">
        <v>5000</v>
      </c>
      <c r="AB34" s="322">
        <v>5000</v>
      </c>
      <c r="AC34" s="322">
        <v>5000</v>
      </c>
      <c r="AD34" s="322">
        <v>5000</v>
      </c>
      <c r="AE34" s="322">
        <v>5000</v>
      </c>
      <c r="AF34" s="322">
        <v>5000</v>
      </c>
      <c r="AG34" s="322">
        <v>5000</v>
      </c>
      <c r="AH34" s="322">
        <v>15000</v>
      </c>
      <c r="AI34" s="322">
        <v>45000</v>
      </c>
      <c r="AJ34" s="322">
        <v>10000</v>
      </c>
      <c r="AK34" s="322">
        <v>35000</v>
      </c>
      <c r="AL34" s="322">
        <v>50000</v>
      </c>
      <c r="AM34" s="322">
        <v>50000</v>
      </c>
      <c r="AN34" s="322">
        <v>25000</v>
      </c>
      <c r="AO34" s="322">
        <v>260000</v>
      </c>
      <c r="AP34" s="223">
        <v>0</v>
      </c>
      <c r="AQ34" s="223">
        <f t="shared" si="0"/>
        <v>570000</v>
      </c>
      <c r="AR34" s="175"/>
    </row>
    <row r="35" spans="1:44" x14ac:dyDescent="0.25">
      <c r="A35" s="5">
        <v>40026</v>
      </c>
      <c r="B35" s="272"/>
      <c r="C35" s="286"/>
      <c r="D35" s="286"/>
      <c r="E35" s="286"/>
      <c r="F35" s="286"/>
      <c r="G35" s="286"/>
      <c r="H35" s="286">
        <v>0</v>
      </c>
      <c r="I35" s="286">
        <v>0</v>
      </c>
      <c r="J35" s="286">
        <v>0</v>
      </c>
      <c r="K35" s="286">
        <v>0</v>
      </c>
      <c r="L35" s="286">
        <v>0</v>
      </c>
      <c r="M35" s="286">
        <v>0</v>
      </c>
      <c r="N35" s="286">
        <v>0</v>
      </c>
      <c r="O35" s="286">
        <v>0</v>
      </c>
      <c r="P35" s="286">
        <v>0</v>
      </c>
      <c r="Q35" s="286">
        <v>5000</v>
      </c>
      <c r="R35" s="286">
        <v>0</v>
      </c>
      <c r="S35" s="286">
        <v>5000</v>
      </c>
      <c r="T35" s="286">
        <v>0</v>
      </c>
      <c r="U35" s="286">
        <v>5000</v>
      </c>
      <c r="V35" s="322">
        <v>0</v>
      </c>
      <c r="W35" s="322">
        <v>5000</v>
      </c>
      <c r="X35" s="322">
        <v>5000</v>
      </c>
      <c r="Y35" s="322">
        <v>5000</v>
      </c>
      <c r="Z35" s="322">
        <v>5000</v>
      </c>
      <c r="AA35" s="322">
        <v>5000</v>
      </c>
      <c r="AB35" s="322">
        <v>5000</v>
      </c>
      <c r="AC35" s="322">
        <v>0</v>
      </c>
      <c r="AD35" s="322">
        <v>0</v>
      </c>
      <c r="AE35" s="322">
        <v>0</v>
      </c>
      <c r="AF35" s="322">
        <v>0</v>
      </c>
      <c r="AG35" s="322">
        <v>5000</v>
      </c>
      <c r="AH35" s="322">
        <v>45000</v>
      </c>
      <c r="AI35" s="322">
        <v>25000</v>
      </c>
      <c r="AJ35" s="322">
        <v>35000</v>
      </c>
      <c r="AK35" s="322">
        <v>20000</v>
      </c>
      <c r="AL35" s="322">
        <v>25000</v>
      </c>
      <c r="AM35" s="322">
        <v>25000</v>
      </c>
      <c r="AN35" s="322">
        <v>70000</v>
      </c>
      <c r="AO35" s="322">
        <v>265000</v>
      </c>
      <c r="AP35" s="223">
        <v>0</v>
      </c>
      <c r="AQ35" s="223">
        <f t="shared" si="0"/>
        <v>560000</v>
      </c>
      <c r="AR35" s="175"/>
    </row>
    <row r="36" spans="1:44" x14ac:dyDescent="0.25">
      <c r="A36" s="5">
        <v>40057</v>
      </c>
      <c r="B36" s="272"/>
      <c r="C36" s="286"/>
      <c r="D36" s="286"/>
      <c r="E36" s="286"/>
      <c r="F36" s="286"/>
      <c r="G36" s="286"/>
      <c r="H36" s="286">
        <v>0</v>
      </c>
      <c r="I36" s="286">
        <v>10000</v>
      </c>
      <c r="J36" s="286">
        <v>0</v>
      </c>
      <c r="K36" s="286">
        <v>10000</v>
      </c>
      <c r="L36" s="286">
        <v>0</v>
      </c>
      <c r="M36" s="286">
        <v>10000</v>
      </c>
      <c r="N36" s="286">
        <v>0</v>
      </c>
      <c r="O36" s="286">
        <v>10000</v>
      </c>
      <c r="P36" s="286">
        <v>0</v>
      </c>
      <c r="Q36" s="286">
        <v>10000</v>
      </c>
      <c r="R36" s="286">
        <v>0</v>
      </c>
      <c r="S36" s="286">
        <v>10000</v>
      </c>
      <c r="T36" s="286">
        <v>0</v>
      </c>
      <c r="U36" s="286">
        <v>10000</v>
      </c>
      <c r="V36" s="322">
        <v>0</v>
      </c>
      <c r="W36" s="322">
        <v>0</v>
      </c>
      <c r="X36" s="322">
        <v>0</v>
      </c>
      <c r="Y36" s="322">
        <v>0</v>
      </c>
      <c r="Z36" s="322">
        <v>0</v>
      </c>
      <c r="AA36" s="322">
        <v>0</v>
      </c>
      <c r="AB36" s="322">
        <v>0</v>
      </c>
      <c r="AC36" s="322">
        <v>0</v>
      </c>
      <c r="AD36" s="322">
        <v>0</v>
      </c>
      <c r="AE36" s="322">
        <v>0</v>
      </c>
      <c r="AF36" s="322">
        <v>0</v>
      </c>
      <c r="AG36" s="322">
        <v>0</v>
      </c>
      <c r="AH36" s="322">
        <v>145000</v>
      </c>
      <c r="AI36" s="322">
        <v>0</v>
      </c>
      <c r="AJ36" s="322">
        <v>110000</v>
      </c>
      <c r="AK36" s="322">
        <v>0</v>
      </c>
      <c r="AL36" s="322">
        <v>0</v>
      </c>
      <c r="AM36" s="322">
        <v>0</v>
      </c>
      <c r="AN36" s="322">
        <v>230000</v>
      </c>
      <c r="AO36" s="322">
        <v>280000</v>
      </c>
      <c r="AP36" s="223">
        <v>5000</v>
      </c>
      <c r="AQ36" s="223">
        <f t="shared" si="0"/>
        <v>840000</v>
      </c>
      <c r="AR36" s="175"/>
    </row>
    <row r="37" spans="1:44" x14ac:dyDescent="0.25">
      <c r="A37" s="5">
        <v>40087</v>
      </c>
      <c r="B37" s="272"/>
      <c r="C37" s="286"/>
      <c r="D37" s="286"/>
      <c r="E37" s="286"/>
      <c r="F37" s="286"/>
      <c r="G37" s="286"/>
      <c r="H37" s="286">
        <v>0</v>
      </c>
      <c r="I37" s="286">
        <v>10000</v>
      </c>
      <c r="J37" s="286">
        <v>0</v>
      </c>
      <c r="K37" s="286">
        <v>10000</v>
      </c>
      <c r="L37" s="286">
        <v>0</v>
      </c>
      <c r="M37" s="286">
        <v>10000</v>
      </c>
      <c r="N37" s="286">
        <v>0</v>
      </c>
      <c r="O37" s="286">
        <v>15000</v>
      </c>
      <c r="P37" s="286">
        <v>0</v>
      </c>
      <c r="Q37" s="286">
        <v>15000</v>
      </c>
      <c r="R37" s="286">
        <v>0</v>
      </c>
      <c r="S37" s="286">
        <v>15000</v>
      </c>
      <c r="T37" s="286">
        <v>0</v>
      </c>
      <c r="U37" s="286">
        <v>15000</v>
      </c>
      <c r="V37" s="322">
        <v>0</v>
      </c>
      <c r="W37" s="322">
        <v>0</v>
      </c>
      <c r="X37" s="322">
        <v>0</v>
      </c>
      <c r="Y37" s="322">
        <v>0</v>
      </c>
      <c r="Z37" s="322">
        <v>0</v>
      </c>
      <c r="AA37" s="322">
        <v>0</v>
      </c>
      <c r="AB37" s="322">
        <v>0</v>
      </c>
      <c r="AC37" s="322">
        <v>0</v>
      </c>
      <c r="AD37" s="322">
        <v>5000</v>
      </c>
      <c r="AE37" s="322">
        <v>0</v>
      </c>
      <c r="AF37" s="322">
        <v>5000</v>
      </c>
      <c r="AG37" s="322">
        <v>5000</v>
      </c>
      <c r="AH37" s="322">
        <v>190000</v>
      </c>
      <c r="AI37" s="322">
        <v>10000</v>
      </c>
      <c r="AJ37" s="322">
        <v>150000</v>
      </c>
      <c r="AK37" s="322">
        <v>10000</v>
      </c>
      <c r="AL37" s="322">
        <v>10000</v>
      </c>
      <c r="AM37" s="322">
        <v>10000</v>
      </c>
      <c r="AN37" s="322">
        <v>305000</v>
      </c>
      <c r="AO37" s="322">
        <v>285000</v>
      </c>
      <c r="AP37" s="223">
        <v>115000</v>
      </c>
      <c r="AQ37" s="223">
        <f t="shared" si="0"/>
        <v>1190000</v>
      </c>
      <c r="AR37" s="175"/>
    </row>
    <row r="38" spans="1:44" x14ac:dyDescent="0.25">
      <c r="A38" s="5">
        <v>40118</v>
      </c>
      <c r="B38" s="272"/>
      <c r="C38" s="286"/>
      <c r="D38" s="286"/>
      <c r="E38" s="286"/>
      <c r="F38" s="286"/>
      <c r="G38" s="286"/>
      <c r="H38" s="286">
        <v>0</v>
      </c>
      <c r="I38" s="286">
        <v>0</v>
      </c>
      <c r="J38" s="286">
        <v>0</v>
      </c>
      <c r="K38" s="286">
        <v>0</v>
      </c>
      <c r="L38" s="286">
        <v>0</v>
      </c>
      <c r="M38" s="286">
        <v>5000</v>
      </c>
      <c r="N38" s="286">
        <v>0</v>
      </c>
      <c r="O38" s="286">
        <v>5000</v>
      </c>
      <c r="P38" s="286">
        <v>0</v>
      </c>
      <c r="Q38" s="286">
        <v>5000</v>
      </c>
      <c r="R38" s="286">
        <v>0</v>
      </c>
      <c r="S38" s="286">
        <v>5000</v>
      </c>
      <c r="T38" s="286">
        <v>0</v>
      </c>
      <c r="U38" s="286">
        <v>5000</v>
      </c>
      <c r="V38" s="322">
        <v>0</v>
      </c>
      <c r="W38" s="322">
        <v>0</v>
      </c>
      <c r="X38" s="322">
        <v>0</v>
      </c>
      <c r="Y38" s="322">
        <v>0</v>
      </c>
      <c r="Z38" s="322">
        <v>0</v>
      </c>
      <c r="AA38" s="322">
        <v>5000</v>
      </c>
      <c r="AB38" s="322">
        <v>5000</v>
      </c>
      <c r="AC38" s="322">
        <v>5000</v>
      </c>
      <c r="AD38" s="322">
        <v>0</v>
      </c>
      <c r="AE38" s="322">
        <v>0</v>
      </c>
      <c r="AF38" s="322">
        <v>0</v>
      </c>
      <c r="AG38" s="322">
        <v>0</v>
      </c>
      <c r="AH38" s="322">
        <v>55000</v>
      </c>
      <c r="AI38" s="322">
        <v>10000</v>
      </c>
      <c r="AJ38" s="322">
        <v>45000</v>
      </c>
      <c r="AK38" s="322">
        <v>10000</v>
      </c>
      <c r="AL38" s="322">
        <v>10000</v>
      </c>
      <c r="AM38" s="322">
        <v>10000</v>
      </c>
      <c r="AN38" s="322">
        <v>90000</v>
      </c>
      <c r="AO38" s="322">
        <v>290000</v>
      </c>
      <c r="AP38" s="223">
        <v>75000</v>
      </c>
      <c r="AQ38" s="223">
        <f t="shared" si="0"/>
        <v>635000</v>
      </c>
      <c r="AR38" s="175"/>
    </row>
    <row r="39" spans="1:44" x14ac:dyDescent="0.25">
      <c r="A39" s="5">
        <v>40148</v>
      </c>
      <c r="B39" s="272"/>
      <c r="C39" s="286"/>
      <c r="D39" s="286"/>
      <c r="E39" s="286"/>
      <c r="F39" s="286"/>
      <c r="G39" s="286"/>
      <c r="H39" s="286">
        <v>145000</v>
      </c>
      <c r="I39" s="286">
        <v>590000</v>
      </c>
      <c r="J39" s="286"/>
      <c r="K39" s="286">
        <v>5000</v>
      </c>
      <c r="L39" s="286"/>
      <c r="M39" s="286">
        <v>5000</v>
      </c>
      <c r="N39" s="286"/>
      <c r="O39" s="286">
        <v>10000</v>
      </c>
      <c r="P39" s="286"/>
      <c r="Q39" s="286">
        <v>10000</v>
      </c>
      <c r="R39" s="286"/>
      <c r="S39" s="286">
        <v>10000</v>
      </c>
      <c r="T39" s="286"/>
      <c r="U39" s="286">
        <v>10000</v>
      </c>
      <c r="V39" s="322"/>
      <c r="W39" s="322">
        <v>5000</v>
      </c>
      <c r="X39" s="322">
        <v>5000</v>
      </c>
      <c r="Y39" s="322">
        <v>5000</v>
      </c>
      <c r="Z39" s="322">
        <v>5000</v>
      </c>
      <c r="AA39" s="322"/>
      <c r="AB39" s="322"/>
      <c r="AC39" s="322"/>
      <c r="AD39" s="322"/>
      <c r="AE39" s="322"/>
      <c r="AF39" s="322"/>
      <c r="AG39" s="322"/>
      <c r="AH39" s="322">
        <v>125000</v>
      </c>
      <c r="AI39" s="322">
        <v>10000</v>
      </c>
      <c r="AJ39" s="322">
        <v>100000</v>
      </c>
      <c r="AK39" s="322">
        <v>10000</v>
      </c>
      <c r="AL39" s="322">
        <v>15000</v>
      </c>
      <c r="AM39" s="322">
        <v>15000</v>
      </c>
      <c r="AN39" s="322">
        <v>200000</v>
      </c>
      <c r="AO39" s="322">
        <v>345000</v>
      </c>
      <c r="AP39" s="223">
        <v>95000</v>
      </c>
      <c r="AQ39" s="223">
        <f t="shared" si="0"/>
        <v>1720000</v>
      </c>
      <c r="AR39" s="175"/>
    </row>
    <row r="40" spans="1:44" x14ac:dyDescent="0.25">
      <c r="A40" s="5">
        <v>40179</v>
      </c>
      <c r="B40" s="272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>
        <v>5000</v>
      </c>
      <c r="N40" s="286"/>
      <c r="O40" s="286">
        <v>10000</v>
      </c>
      <c r="P40" s="286"/>
      <c r="Q40" s="286">
        <v>10000</v>
      </c>
      <c r="R40" s="286"/>
      <c r="S40" s="286">
        <v>10000</v>
      </c>
      <c r="T40" s="286">
        <v>5000</v>
      </c>
      <c r="U40" s="286">
        <v>10000</v>
      </c>
      <c r="V40" s="322">
        <v>5000</v>
      </c>
      <c r="W40" s="322"/>
      <c r="X40" s="322"/>
      <c r="Y40" s="322"/>
      <c r="Z40" s="322"/>
      <c r="AA40" s="322">
        <v>5000</v>
      </c>
      <c r="AB40" s="322">
        <v>5000</v>
      </c>
      <c r="AC40" s="322">
        <v>5000</v>
      </c>
      <c r="AD40" s="322">
        <v>5000</v>
      </c>
      <c r="AE40" s="322">
        <v>5000</v>
      </c>
      <c r="AF40" s="322">
        <v>5000</v>
      </c>
      <c r="AG40" s="322">
        <v>5000</v>
      </c>
      <c r="AH40" s="322">
        <v>120000</v>
      </c>
      <c r="AI40" s="322">
        <v>25000</v>
      </c>
      <c r="AJ40" s="322">
        <v>90000</v>
      </c>
      <c r="AK40" s="322">
        <v>20000</v>
      </c>
      <c r="AL40" s="322">
        <v>25000</v>
      </c>
      <c r="AM40" s="322">
        <v>25000</v>
      </c>
      <c r="AN40" s="322">
        <v>190000</v>
      </c>
      <c r="AO40" s="322">
        <v>310000</v>
      </c>
      <c r="AP40" s="223">
        <v>85000</v>
      </c>
      <c r="AQ40" s="223">
        <f t="shared" si="0"/>
        <v>980000</v>
      </c>
      <c r="AR40" s="175"/>
    </row>
    <row r="41" spans="1:44" x14ac:dyDescent="0.25">
      <c r="A41" s="5">
        <v>40210</v>
      </c>
      <c r="B41" s="272"/>
      <c r="C41" s="286"/>
      <c r="D41" s="286"/>
      <c r="E41" s="286"/>
      <c r="F41" s="286"/>
      <c r="G41" s="286"/>
      <c r="H41" s="286"/>
      <c r="I41" s="286"/>
      <c r="J41" s="286"/>
      <c r="K41" s="286">
        <v>5000</v>
      </c>
      <c r="L41" s="286"/>
      <c r="M41" s="286">
        <v>5000</v>
      </c>
      <c r="N41" s="286"/>
      <c r="O41" s="286">
        <v>5000</v>
      </c>
      <c r="P41" s="286"/>
      <c r="Q41" s="286">
        <v>5000</v>
      </c>
      <c r="R41" s="286"/>
      <c r="S41" s="286">
        <v>5000</v>
      </c>
      <c r="T41" s="286"/>
      <c r="U41" s="286">
        <v>10000</v>
      </c>
      <c r="V41" s="322"/>
      <c r="W41" s="322"/>
      <c r="X41" s="322"/>
      <c r="Y41" s="322"/>
      <c r="Z41" s="322"/>
      <c r="AA41" s="322"/>
      <c r="AB41" s="322"/>
      <c r="AC41" s="322"/>
      <c r="AD41" s="322">
        <v>5000</v>
      </c>
      <c r="AE41" s="322">
        <v>5000</v>
      </c>
      <c r="AF41" s="322">
        <v>5000</v>
      </c>
      <c r="AG41" s="322">
        <v>5000</v>
      </c>
      <c r="AH41" s="322">
        <v>90000</v>
      </c>
      <c r="AI41" s="322">
        <v>10000</v>
      </c>
      <c r="AJ41" s="322">
        <v>75000</v>
      </c>
      <c r="AK41" s="322">
        <v>10000</v>
      </c>
      <c r="AL41" s="322">
        <v>10000</v>
      </c>
      <c r="AM41" s="322">
        <v>15000</v>
      </c>
      <c r="AN41" s="322">
        <v>145000</v>
      </c>
      <c r="AO41" s="322">
        <v>315000</v>
      </c>
      <c r="AP41" s="223">
        <v>85000</v>
      </c>
      <c r="AQ41" s="223">
        <f t="shared" si="0"/>
        <v>810000</v>
      </c>
      <c r="AR41" s="175"/>
    </row>
    <row r="42" spans="1:44" x14ac:dyDescent="0.25">
      <c r="A42" s="5">
        <v>40238</v>
      </c>
      <c r="B42" s="272"/>
      <c r="C42" s="286"/>
      <c r="D42" s="286"/>
      <c r="E42" s="286"/>
      <c r="F42" s="286"/>
      <c r="G42" s="286"/>
      <c r="H42" s="286"/>
      <c r="I42" s="286"/>
      <c r="J42" s="286">
        <v>5000</v>
      </c>
      <c r="K42" s="286">
        <v>20000</v>
      </c>
      <c r="L42" s="286">
        <v>10000</v>
      </c>
      <c r="M42" s="286">
        <v>25000</v>
      </c>
      <c r="N42" s="286">
        <v>5000</v>
      </c>
      <c r="O42" s="286">
        <v>25000</v>
      </c>
      <c r="P42" s="286">
        <v>10000</v>
      </c>
      <c r="Q42" s="286">
        <v>25000</v>
      </c>
      <c r="R42" s="286">
        <v>10000</v>
      </c>
      <c r="S42" s="286">
        <v>25000</v>
      </c>
      <c r="T42" s="286">
        <v>10000</v>
      </c>
      <c r="U42" s="286">
        <v>25000</v>
      </c>
      <c r="V42" s="322">
        <v>10000</v>
      </c>
      <c r="W42" s="322">
        <v>10000</v>
      </c>
      <c r="X42" s="322">
        <v>10000</v>
      </c>
      <c r="Y42" s="322">
        <v>10000</v>
      </c>
      <c r="Z42" s="322">
        <v>10000</v>
      </c>
      <c r="AA42" s="322">
        <v>10000</v>
      </c>
      <c r="AB42" s="322">
        <v>10000</v>
      </c>
      <c r="AC42" s="322">
        <v>10000</v>
      </c>
      <c r="AD42" s="322">
        <v>10000</v>
      </c>
      <c r="AE42" s="322">
        <v>10000</v>
      </c>
      <c r="AF42" s="322">
        <v>10000</v>
      </c>
      <c r="AG42" s="322">
        <v>10000</v>
      </c>
      <c r="AH42" s="322">
        <v>365000</v>
      </c>
      <c r="AI42" s="322">
        <v>100000</v>
      </c>
      <c r="AJ42" s="322">
        <v>285000</v>
      </c>
      <c r="AK42" s="322">
        <v>75000</v>
      </c>
      <c r="AL42" s="322">
        <v>100000</v>
      </c>
      <c r="AM42" s="322">
        <v>100000</v>
      </c>
      <c r="AN42" s="322">
        <v>585000</v>
      </c>
      <c r="AO42" s="322">
        <v>320000</v>
      </c>
      <c r="AP42" s="223">
        <v>85000</v>
      </c>
      <c r="AQ42" s="223">
        <f t="shared" si="0"/>
        <v>2330000</v>
      </c>
      <c r="AR42" s="175"/>
    </row>
    <row r="43" spans="1:44" x14ac:dyDescent="0.25">
      <c r="A43" s="5">
        <v>40269</v>
      </c>
      <c r="B43" s="272"/>
      <c r="C43" s="286"/>
      <c r="D43" s="286"/>
      <c r="E43" s="286"/>
      <c r="F43" s="286"/>
      <c r="G43" s="286"/>
      <c r="H43" s="286"/>
      <c r="I43" s="286"/>
      <c r="J43" s="286"/>
      <c r="K43" s="286">
        <v>5000</v>
      </c>
      <c r="L43" s="286">
        <v>5000</v>
      </c>
      <c r="M43" s="286">
        <v>5000</v>
      </c>
      <c r="N43" s="286">
        <v>5000</v>
      </c>
      <c r="O43" s="286">
        <v>5000</v>
      </c>
      <c r="P43" s="286">
        <v>5000</v>
      </c>
      <c r="Q43" s="286">
        <v>10000</v>
      </c>
      <c r="R43" s="286">
        <v>5000</v>
      </c>
      <c r="S43" s="286">
        <v>5000</v>
      </c>
      <c r="T43" s="286">
        <v>5000</v>
      </c>
      <c r="U43" s="286">
        <v>10000</v>
      </c>
      <c r="V43" s="322">
        <v>5000</v>
      </c>
      <c r="W43" s="322">
        <v>5000</v>
      </c>
      <c r="X43" s="322">
        <v>5000</v>
      </c>
      <c r="Y43" s="322">
        <v>5000</v>
      </c>
      <c r="Z43" s="322">
        <v>5000</v>
      </c>
      <c r="AA43" s="322"/>
      <c r="AB43" s="322"/>
      <c r="AC43" s="322">
        <v>5000</v>
      </c>
      <c r="AD43" s="322"/>
      <c r="AE43" s="322"/>
      <c r="AF43" s="322"/>
      <c r="AG43" s="322"/>
      <c r="AH43" s="322">
        <v>110000</v>
      </c>
      <c r="AI43" s="322">
        <v>30000</v>
      </c>
      <c r="AJ43" s="322">
        <v>85000</v>
      </c>
      <c r="AK43" s="322">
        <v>25000</v>
      </c>
      <c r="AL43" s="322">
        <v>35000</v>
      </c>
      <c r="AM43" s="322">
        <v>30000</v>
      </c>
      <c r="AN43" s="322">
        <v>175000</v>
      </c>
      <c r="AO43" s="322">
        <v>330000</v>
      </c>
      <c r="AP43" s="223">
        <v>90000</v>
      </c>
      <c r="AQ43" s="223">
        <f t="shared" si="0"/>
        <v>1005000</v>
      </c>
      <c r="AR43" s="175"/>
    </row>
    <row r="44" spans="1:44" x14ac:dyDescent="0.25">
      <c r="A44" s="5">
        <v>40299</v>
      </c>
      <c r="B44" s="272"/>
      <c r="C44" s="286"/>
      <c r="D44" s="286"/>
      <c r="E44" s="286"/>
      <c r="F44" s="286"/>
      <c r="G44" s="286"/>
      <c r="H44" s="286"/>
      <c r="I44" s="286"/>
      <c r="J44" s="286">
        <v>5000</v>
      </c>
      <c r="K44" s="286">
        <v>10000</v>
      </c>
      <c r="L44" s="286">
        <v>10000</v>
      </c>
      <c r="M44" s="286">
        <v>10000</v>
      </c>
      <c r="N44" s="286">
        <v>10000</v>
      </c>
      <c r="O44" s="286">
        <v>10000</v>
      </c>
      <c r="P44" s="286">
        <v>5000</v>
      </c>
      <c r="Q44" s="286">
        <v>10000</v>
      </c>
      <c r="R44" s="286">
        <v>5000</v>
      </c>
      <c r="S44" s="286">
        <v>10000</v>
      </c>
      <c r="T44" s="286">
        <v>5000</v>
      </c>
      <c r="U44" s="286">
        <v>10000</v>
      </c>
      <c r="V44" s="322">
        <v>5000</v>
      </c>
      <c r="W44" s="322">
        <v>5000</v>
      </c>
      <c r="X44" s="322">
        <v>5000</v>
      </c>
      <c r="Y44" s="322">
        <v>5000</v>
      </c>
      <c r="Z44" s="322">
        <v>10000</v>
      </c>
      <c r="AA44" s="322">
        <v>10000</v>
      </c>
      <c r="AB44" s="322">
        <v>10000</v>
      </c>
      <c r="AC44" s="322">
        <v>5000</v>
      </c>
      <c r="AD44" s="322">
        <v>5000</v>
      </c>
      <c r="AE44" s="322">
        <v>5000</v>
      </c>
      <c r="AF44" s="322">
        <v>5000</v>
      </c>
      <c r="AG44" s="322">
        <v>5000</v>
      </c>
      <c r="AH44" s="322">
        <v>160000</v>
      </c>
      <c r="AI44" s="322">
        <v>65000</v>
      </c>
      <c r="AJ44" s="322">
        <v>125000</v>
      </c>
      <c r="AK44" s="322">
        <v>50000</v>
      </c>
      <c r="AL44" s="322">
        <v>65000</v>
      </c>
      <c r="AM44" s="322">
        <v>70000</v>
      </c>
      <c r="AN44" s="322">
        <v>250000</v>
      </c>
      <c r="AO44" s="322">
        <v>325000</v>
      </c>
      <c r="AP44" s="223">
        <v>90000</v>
      </c>
      <c r="AQ44" s="223">
        <f t="shared" si="0"/>
        <v>1375000</v>
      </c>
      <c r="AR44" s="175"/>
    </row>
    <row r="45" spans="1:44" x14ac:dyDescent="0.25">
      <c r="A45" s="5">
        <v>40330</v>
      </c>
      <c r="B45" s="272"/>
      <c r="C45" s="286"/>
      <c r="D45" s="286"/>
      <c r="E45" s="286"/>
      <c r="F45" s="286"/>
      <c r="G45" s="286"/>
      <c r="H45" s="286"/>
      <c r="I45" s="286"/>
      <c r="J45" s="286">
        <v>140000</v>
      </c>
      <c r="K45" s="286">
        <v>560000</v>
      </c>
      <c r="L45" s="286"/>
      <c r="M45" s="286">
        <v>15000</v>
      </c>
      <c r="N45" s="286"/>
      <c r="O45" s="286">
        <v>20000</v>
      </c>
      <c r="P45" s="286"/>
      <c r="Q45" s="286">
        <v>20000</v>
      </c>
      <c r="R45" s="286"/>
      <c r="S45" s="286">
        <v>20000</v>
      </c>
      <c r="T45" s="286"/>
      <c r="U45" s="286">
        <v>20000</v>
      </c>
      <c r="V45" s="322"/>
      <c r="W45" s="322">
        <v>5000</v>
      </c>
      <c r="X45" s="322">
        <v>5000</v>
      </c>
      <c r="Y45" s="322">
        <v>5000</v>
      </c>
      <c r="Z45" s="322">
        <v>5000</v>
      </c>
      <c r="AA45" s="322"/>
      <c r="AB45" s="322"/>
      <c r="AC45" s="322"/>
      <c r="AD45" s="322"/>
      <c r="AE45" s="322"/>
      <c r="AF45" s="322"/>
      <c r="AG45" s="322"/>
      <c r="AH45" s="322">
        <v>285000</v>
      </c>
      <c r="AI45" s="322">
        <v>10000</v>
      </c>
      <c r="AJ45" s="322">
        <v>220000</v>
      </c>
      <c r="AK45" s="322">
        <v>10000</v>
      </c>
      <c r="AL45" s="322">
        <v>15000</v>
      </c>
      <c r="AM45" s="322">
        <v>15000</v>
      </c>
      <c r="AN45" s="322">
        <v>455000</v>
      </c>
      <c r="AO45" s="322">
        <v>360000</v>
      </c>
      <c r="AP45" s="223">
        <v>95000</v>
      </c>
      <c r="AQ45" s="223">
        <f t="shared" si="0"/>
        <v>2280000</v>
      </c>
      <c r="AR45" s="175"/>
    </row>
    <row r="46" spans="1:44" x14ac:dyDescent="0.25">
      <c r="A46" s="5">
        <v>40360</v>
      </c>
      <c r="B46" s="272"/>
      <c r="C46" s="286"/>
      <c r="D46" s="286"/>
      <c r="E46" s="286"/>
      <c r="F46" s="286"/>
      <c r="G46" s="286"/>
      <c r="H46" s="286"/>
      <c r="I46" s="286"/>
      <c r="J46" s="286"/>
      <c r="K46" s="286"/>
      <c r="L46" s="286">
        <v>5000</v>
      </c>
      <c r="M46" s="286">
        <v>5000</v>
      </c>
      <c r="N46" s="286">
        <v>5000</v>
      </c>
      <c r="O46" s="286">
        <v>5000</v>
      </c>
      <c r="P46" s="286">
        <v>5000</v>
      </c>
      <c r="Q46" s="286">
        <v>10000</v>
      </c>
      <c r="R46" s="286">
        <v>5000</v>
      </c>
      <c r="S46" s="286">
        <v>10000</v>
      </c>
      <c r="T46" s="286">
        <v>5000</v>
      </c>
      <c r="U46" s="286">
        <v>5000</v>
      </c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22"/>
      <c r="AG46" s="322"/>
      <c r="AH46" s="322">
        <v>105000</v>
      </c>
      <c r="AI46" s="322">
        <v>15000</v>
      </c>
      <c r="AJ46" s="322">
        <v>85000</v>
      </c>
      <c r="AK46" s="322">
        <v>10000</v>
      </c>
      <c r="AL46" s="322">
        <v>15000</v>
      </c>
      <c r="AM46" s="322">
        <v>15000</v>
      </c>
      <c r="AN46" s="322">
        <v>170000</v>
      </c>
      <c r="AO46" s="322">
        <v>335000</v>
      </c>
      <c r="AP46" s="223">
        <v>90000</v>
      </c>
      <c r="AQ46" s="223">
        <f t="shared" si="0"/>
        <v>900000</v>
      </c>
      <c r="AR46" s="175"/>
    </row>
    <row r="47" spans="1:44" x14ac:dyDescent="0.25">
      <c r="A47" s="5">
        <v>40391</v>
      </c>
      <c r="B47" s="268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>
        <v>30000</v>
      </c>
      <c r="N47" s="286"/>
      <c r="O47" s="286">
        <v>30000</v>
      </c>
      <c r="P47" s="286">
        <v>5000</v>
      </c>
      <c r="Q47" s="286">
        <v>30000</v>
      </c>
      <c r="R47" s="286">
        <v>5000</v>
      </c>
      <c r="S47" s="286">
        <v>30000</v>
      </c>
      <c r="T47" s="286">
        <v>5000</v>
      </c>
      <c r="U47" s="286">
        <v>30000</v>
      </c>
      <c r="V47" s="322">
        <v>5000</v>
      </c>
      <c r="W47" s="322">
        <v>5000</v>
      </c>
      <c r="X47" s="322">
        <v>5000</v>
      </c>
      <c r="Y47" s="322">
        <v>5000</v>
      </c>
      <c r="Z47" s="322">
        <v>5000</v>
      </c>
      <c r="AA47" s="322">
        <v>5000</v>
      </c>
      <c r="AB47" s="322">
        <v>5000</v>
      </c>
      <c r="AC47" s="322">
        <v>5000</v>
      </c>
      <c r="AD47" s="322">
        <v>5000</v>
      </c>
      <c r="AE47" s="322">
        <v>5000</v>
      </c>
      <c r="AF47" s="322">
        <v>5000</v>
      </c>
      <c r="AG47" s="322">
        <v>5000</v>
      </c>
      <c r="AH47" s="322">
        <v>455000</v>
      </c>
      <c r="AI47" s="322">
        <v>45000</v>
      </c>
      <c r="AJ47" s="322">
        <v>355000</v>
      </c>
      <c r="AK47" s="322">
        <v>35000</v>
      </c>
      <c r="AL47" s="322">
        <v>50000</v>
      </c>
      <c r="AM47" s="322">
        <v>45000</v>
      </c>
      <c r="AN47" s="322">
        <v>720000</v>
      </c>
      <c r="AO47" s="322">
        <v>325000</v>
      </c>
      <c r="AP47" s="223">
        <v>90000</v>
      </c>
      <c r="AQ47" s="223">
        <f t="shared" si="0"/>
        <v>2345000</v>
      </c>
      <c r="AR47" s="175"/>
    </row>
    <row r="48" spans="1:44" x14ac:dyDescent="0.25">
      <c r="A48" s="5">
        <v>40422</v>
      </c>
      <c r="B48" s="268"/>
      <c r="C48" s="272"/>
      <c r="D48" s="272"/>
      <c r="E48" s="272"/>
      <c r="F48" s="272"/>
      <c r="G48" s="272"/>
      <c r="H48" s="272"/>
      <c r="I48" s="272"/>
      <c r="J48" s="272"/>
      <c r="K48" s="272"/>
      <c r="L48" s="272">
        <v>15000</v>
      </c>
      <c r="M48" s="272">
        <v>5000</v>
      </c>
      <c r="N48" s="272">
        <v>15000</v>
      </c>
      <c r="O48" s="272">
        <v>5000</v>
      </c>
      <c r="P48" s="272">
        <v>15000</v>
      </c>
      <c r="Q48" s="272">
        <v>5000</v>
      </c>
      <c r="R48" s="272">
        <v>15000</v>
      </c>
      <c r="S48" s="272">
        <v>5000</v>
      </c>
      <c r="T48" s="272">
        <v>15000</v>
      </c>
      <c r="U48" s="272">
        <v>5000</v>
      </c>
      <c r="V48" s="318">
        <v>15000</v>
      </c>
      <c r="W48" s="318">
        <v>15000</v>
      </c>
      <c r="X48" s="318">
        <v>15000</v>
      </c>
      <c r="Y48" s="318">
        <v>15000</v>
      </c>
      <c r="Z48" s="318">
        <v>15000</v>
      </c>
      <c r="AA48" s="318">
        <v>15000</v>
      </c>
      <c r="AB48" s="318">
        <v>15000</v>
      </c>
      <c r="AC48" s="318">
        <v>15000</v>
      </c>
      <c r="AD48" s="318">
        <v>15000</v>
      </c>
      <c r="AE48" s="318">
        <v>15000</v>
      </c>
      <c r="AF48" s="318">
        <v>15000</v>
      </c>
      <c r="AG48" s="318">
        <v>15000</v>
      </c>
      <c r="AH48" s="318">
        <v>75000</v>
      </c>
      <c r="AI48" s="318">
        <v>160000</v>
      </c>
      <c r="AJ48" s="318">
        <v>60000</v>
      </c>
      <c r="AK48" s="318">
        <v>125000</v>
      </c>
      <c r="AL48" s="318">
        <v>160000</v>
      </c>
      <c r="AM48" s="318">
        <v>160000</v>
      </c>
      <c r="AN48" s="318">
        <v>120000</v>
      </c>
      <c r="AO48" s="318">
        <v>330000</v>
      </c>
      <c r="AP48" s="223">
        <v>85000</v>
      </c>
      <c r="AQ48" s="223">
        <f t="shared" si="0"/>
        <v>1555000</v>
      </c>
      <c r="AR48" s="175"/>
    </row>
    <row r="49" spans="1:44" x14ac:dyDescent="0.25">
      <c r="A49" s="5">
        <v>40452</v>
      </c>
      <c r="B49" s="268"/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318"/>
      <c r="W49" s="318"/>
      <c r="X49" s="318"/>
      <c r="Y49" s="318"/>
      <c r="Z49" s="318"/>
      <c r="AA49" s="318"/>
      <c r="AB49" s="318"/>
      <c r="AC49" s="318"/>
      <c r="AD49" s="318"/>
      <c r="AE49" s="318"/>
      <c r="AF49" s="318"/>
      <c r="AG49" s="318"/>
      <c r="AH49" s="318"/>
      <c r="AI49" s="318"/>
      <c r="AJ49" s="318"/>
      <c r="AK49" s="318"/>
      <c r="AL49" s="318"/>
      <c r="AM49" s="318"/>
      <c r="AN49" s="318"/>
      <c r="AO49" s="318">
        <v>250000</v>
      </c>
      <c r="AP49" s="223"/>
      <c r="AQ49" s="223">
        <f t="shared" si="0"/>
        <v>250000</v>
      </c>
      <c r="AR49" s="175"/>
    </row>
    <row r="50" spans="1:44" x14ac:dyDescent="0.25">
      <c r="A50" s="5">
        <v>40483</v>
      </c>
      <c r="B50" s="268"/>
      <c r="C50" s="272"/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>
        <v>5000</v>
      </c>
      <c r="T50" s="272"/>
      <c r="U50" s="272">
        <v>5000</v>
      </c>
      <c r="V50" s="318"/>
      <c r="W50" s="318"/>
      <c r="X50" s="318"/>
      <c r="Y50" s="318"/>
      <c r="Z50" s="318"/>
      <c r="AA50" s="318"/>
      <c r="AB50" s="318"/>
      <c r="AC50" s="318"/>
      <c r="AD50" s="318"/>
      <c r="AE50" s="318"/>
      <c r="AF50" s="318"/>
      <c r="AG50" s="318"/>
      <c r="AH50" s="318">
        <v>25000</v>
      </c>
      <c r="AI50" s="318"/>
      <c r="AJ50" s="318">
        <v>20000</v>
      </c>
      <c r="AK50" s="318"/>
      <c r="AL50" s="318"/>
      <c r="AM50" s="318"/>
      <c r="AN50" s="318">
        <v>40000</v>
      </c>
      <c r="AO50" s="318">
        <v>390000</v>
      </c>
      <c r="AP50" s="223">
        <v>100000</v>
      </c>
      <c r="AQ50" s="223">
        <f t="shared" si="0"/>
        <v>585000</v>
      </c>
      <c r="AR50" s="175"/>
    </row>
    <row r="51" spans="1:44" x14ac:dyDescent="0.25">
      <c r="A51" s="5">
        <v>40513</v>
      </c>
      <c r="B51" s="268"/>
      <c r="C51" s="272"/>
      <c r="D51" s="272"/>
      <c r="E51" s="272"/>
      <c r="F51" s="272"/>
      <c r="G51" s="272"/>
      <c r="H51" s="272"/>
      <c r="I51" s="272"/>
      <c r="J51" s="272"/>
      <c r="K51" s="272"/>
      <c r="L51" s="272">
        <v>130000</v>
      </c>
      <c r="M51" s="272">
        <v>495000</v>
      </c>
      <c r="N51" s="272"/>
      <c r="O51" s="272"/>
      <c r="P51" s="272"/>
      <c r="Q51" s="272">
        <v>5000</v>
      </c>
      <c r="R51" s="272"/>
      <c r="S51" s="272">
        <v>5000</v>
      </c>
      <c r="T51" s="272"/>
      <c r="U51" s="272">
        <v>5000</v>
      </c>
      <c r="V51" s="318"/>
      <c r="W51" s="318"/>
      <c r="X51" s="318"/>
      <c r="Y51" s="318"/>
      <c r="Z51" s="318"/>
      <c r="AA51" s="318"/>
      <c r="AB51" s="318"/>
      <c r="AC51" s="318"/>
      <c r="AD51" s="318"/>
      <c r="AE51" s="318"/>
      <c r="AF51" s="318"/>
      <c r="AG51" s="318"/>
      <c r="AH51" s="318">
        <v>50000</v>
      </c>
      <c r="AI51" s="318"/>
      <c r="AJ51" s="318">
        <v>35000</v>
      </c>
      <c r="AK51" s="318"/>
      <c r="AL51" s="318"/>
      <c r="AM51" s="318"/>
      <c r="AN51" s="318">
        <v>80000</v>
      </c>
      <c r="AO51" s="318">
        <v>350000</v>
      </c>
      <c r="AP51" s="223">
        <v>155000</v>
      </c>
      <c r="AQ51" s="223">
        <f t="shared" si="0"/>
        <v>1310000</v>
      </c>
      <c r="AR51" s="175"/>
    </row>
    <row r="52" spans="1:44" x14ac:dyDescent="0.25">
      <c r="A52" s="5">
        <v>40544</v>
      </c>
      <c r="B52" s="268"/>
      <c r="C52" s="272"/>
      <c r="D52" s="272"/>
      <c r="E52" s="272"/>
      <c r="F52" s="272"/>
      <c r="G52" s="272"/>
      <c r="H52" s="269"/>
      <c r="I52" s="269"/>
      <c r="J52" s="269"/>
      <c r="K52" s="269"/>
      <c r="L52" s="269"/>
      <c r="M52" s="269"/>
      <c r="N52" s="269"/>
      <c r="O52" s="269"/>
      <c r="P52" s="269"/>
      <c r="Q52" s="269">
        <v>5000</v>
      </c>
      <c r="R52" s="269"/>
      <c r="S52" s="269"/>
      <c r="T52" s="269"/>
      <c r="U52" s="269">
        <v>5000</v>
      </c>
      <c r="V52" s="223"/>
      <c r="W52" s="223"/>
      <c r="X52" s="22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>
        <v>35000</v>
      </c>
      <c r="AI52" s="223"/>
      <c r="AJ52" s="223">
        <v>25000</v>
      </c>
      <c r="AK52" s="223"/>
      <c r="AL52" s="223"/>
      <c r="AM52" s="223"/>
      <c r="AN52" s="223">
        <v>50000</v>
      </c>
      <c r="AO52" s="223">
        <v>315000</v>
      </c>
      <c r="AP52" s="223">
        <v>45000</v>
      </c>
      <c r="AQ52" s="223">
        <f t="shared" si="0"/>
        <v>480000</v>
      </c>
      <c r="AR52" s="175"/>
    </row>
    <row r="53" spans="1:44" x14ac:dyDescent="0.25">
      <c r="A53" s="5">
        <v>40575</v>
      </c>
      <c r="B53" s="268"/>
      <c r="C53" s="272"/>
      <c r="D53" s="272"/>
      <c r="E53" s="272"/>
      <c r="F53" s="272"/>
      <c r="G53" s="272"/>
      <c r="H53" s="269"/>
      <c r="I53" s="269"/>
      <c r="J53" s="269"/>
      <c r="K53" s="269"/>
      <c r="L53" s="269"/>
      <c r="M53" s="269"/>
      <c r="N53" s="269">
        <v>5000</v>
      </c>
      <c r="O53" s="269">
        <v>20000</v>
      </c>
      <c r="P53" s="269"/>
      <c r="Q53" s="269">
        <v>25000</v>
      </c>
      <c r="R53" s="269"/>
      <c r="S53" s="269">
        <v>25000</v>
      </c>
      <c r="T53" s="269"/>
      <c r="U53" s="269">
        <v>20000</v>
      </c>
      <c r="V53" s="223">
        <v>5000</v>
      </c>
      <c r="W53" s="223"/>
      <c r="X53" s="223"/>
      <c r="Y53" s="223">
        <v>5000</v>
      </c>
      <c r="Z53" s="223"/>
      <c r="AA53" s="223">
        <v>5000</v>
      </c>
      <c r="AB53" s="223">
        <v>5000</v>
      </c>
      <c r="AC53" s="223">
        <v>5000</v>
      </c>
      <c r="AD53" s="223">
        <v>5000</v>
      </c>
      <c r="AE53" s="223">
        <v>5000</v>
      </c>
      <c r="AF53" s="223">
        <v>5000</v>
      </c>
      <c r="AG53" s="223">
        <v>5000</v>
      </c>
      <c r="AH53" s="223">
        <v>355000</v>
      </c>
      <c r="AI53" s="223">
        <v>30000</v>
      </c>
      <c r="AJ53" s="223">
        <v>275000</v>
      </c>
      <c r="AK53" s="223">
        <v>25000</v>
      </c>
      <c r="AL53" s="223">
        <v>35000</v>
      </c>
      <c r="AM53" s="223">
        <v>30000</v>
      </c>
      <c r="AN53" s="223">
        <v>560000</v>
      </c>
      <c r="AO53" s="223">
        <v>315000</v>
      </c>
      <c r="AP53" s="223">
        <v>145000</v>
      </c>
      <c r="AQ53" s="223">
        <f t="shared" si="0"/>
        <v>1910000</v>
      </c>
      <c r="AR53" s="175"/>
    </row>
    <row r="54" spans="1:44" x14ac:dyDescent="0.25">
      <c r="A54" s="5">
        <v>40603</v>
      </c>
      <c r="B54" s="268"/>
      <c r="C54" s="272"/>
      <c r="D54" s="272"/>
      <c r="E54" s="272"/>
      <c r="F54" s="272"/>
      <c r="G54" s="272"/>
      <c r="H54" s="269"/>
      <c r="I54" s="269"/>
      <c r="J54" s="269"/>
      <c r="K54" s="269"/>
      <c r="L54" s="269"/>
      <c r="M54" s="269"/>
      <c r="N54" s="269">
        <v>5000</v>
      </c>
      <c r="O54" s="269">
        <v>5000</v>
      </c>
      <c r="P54" s="269">
        <v>5000</v>
      </c>
      <c r="Q54" s="269">
        <v>5000</v>
      </c>
      <c r="R54" s="269">
        <v>5000</v>
      </c>
      <c r="S54" s="269">
        <v>5000</v>
      </c>
      <c r="T54" s="269">
        <v>5000</v>
      </c>
      <c r="U54" s="269">
        <v>5000</v>
      </c>
      <c r="V54" s="223">
        <v>5000</v>
      </c>
      <c r="W54" s="223">
        <v>5000</v>
      </c>
      <c r="X54" s="223">
        <v>5000</v>
      </c>
      <c r="Y54" s="223"/>
      <c r="Z54" s="223"/>
      <c r="AA54" s="223"/>
      <c r="AB54" s="223"/>
      <c r="AC54" s="223"/>
      <c r="AD54" s="223"/>
      <c r="AE54" s="223">
        <v>5000</v>
      </c>
      <c r="AF54" s="223">
        <v>5000</v>
      </c>
      <c r="AG54" s="223">
        <v>5000</v>
      </c>
      <c r="AH54" s="223">
        <v>85000</v>
      </c>
      <c r="AI54" s="223">
        <v>30000</v>
      </c>
      <c r="AJ54" s="223">
        <v>65000</v>
      </c>
      <c r="AK54" s="223">
        <v>25000</v>
      </c>
      <c r="AL54" s="223">
        <v>30000</v>
      </c>
      <c r="AM54" s="223">
        <v>30000</v>
      </c>
      <c r="AN54" s="223">
        <v>135000</v>
      </c>
      <c r="AO54" s="223">
        <v>315000</v>
      </c>
      <c r="AP54" s="223">
        <v>85000</v>
      </c>
      <c r="AQ54" s="223">
        <f t="shared" si="0"/>
        <v>870000</v>
      </c>
      <c r="AR54" s="175"/>
    </row>
    <row r="55" spans="1:44" x14ac:dyDescent="0.25">
      <c r="A55" s="5">
        <v>40634</v>
      </c>
      <c r="B55" s="268"/>
      <c r="C55" s="272"/>
      <c r="D55" s="272"/>
      <c r="E55" s="272"/>
      <c r="F55" s="272"/>
      <c r="G55" s="272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23"/>
      <c r="W55" s="223"/>
      <c r="X55" s="223"/>
      <c r="Y55" s="223"/>
      <c r="Z55" s="223"/>
      <c r="AA55" s="223"/>
      <c r="AB55" s="223"/>
      <c r="AC55" s="223"/>
      <c r="AD55" s="223"/>
      <c r="AE55" s="223"/>
      <c r="AF55" s="223"/>
      <c r="AG55" s="223"/>
      <c r="AH55" s="223"/>
      <c r="AI55" s="223"/>
      <c r="AJ55" s="223"/>
      <c r="AK55" s="223"/>
      <c r="AL55" s="223"/>
      <c r="AM55" s="223"/>
      <c r="AN55" s="223"/>
      <c r="AO55" s="223">
        <v>260000</v>
      </c>
      <c r="AP55" s="223">
        <v>5000</v>
      </c>
      <c r="AQ55" s="223">
        <f t="shared" si="0"/>
        <v>265000</v>
      </c>
      <c r="AR55" s="175"/>
    </row>
    <row r="56" spans="1:44" x14ac:dyDescent="0.25">
      <c r="A56" s="5">
        <v>40664</v>
      </c>
      <c r="B56" s="268"/>
      <c r="C56" s="272"/>
      <c r="D56" s="272"/>
      <c r="E56" s="272"/>
      <c r="F56" s="272"/>
      <c r="G56" s="272"/>
      <c r="H56" s="269"/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23"/>
      <c r="W56" s="223"/>
      <c r="X56" s="223"/>
      <c r="Y56" s="223"/>
      <c r="Z56" s="223"/>
      <c r="AA56" s="223"/>
      <c r="AB56" s="223"/>
      <c r="AC56" s="223"/>
      <c r="AD56" s="223"/>
      <c r="AE56" s="223"/>
      <c r="AF56" s="223"/>
      <c r="AG56" s="223"/>
      <c r="AH56" s="223"/>
      <c r="AI56" s="223"/>
      <c r="AJ56" s="223"/>
      <c r="AK56" s="223"/>
      <c r="AL56" s="223"/>
      <c r="AM56" s="223"/>
      <c r="AN56" s="223"/>
      <c r="AO56" s="223">
        <v>325000</v>
      </c>
      <c r="AP56" s="223">
        <v>40000</v>
      </c>
      <c r="AQ56" s="223">
        <f t="shared" si="0"/>
        <v>365000</v>
      </c>
      <c r="AR56" s="175"/>
    </row>
    <row r="57" spans="1:44" x14ac:dyDescent="0.25">
      <c r="A57" s="5">
        <v>40695</v>
      </c>
      <c r="B57" s="268"/>
      <c r="C57" s="272"/>
      <c r="D57" s="272"/>
      <c r="E57" s="272"/>
      <c r="F57" s="272"/>
      <c r="G57" s="272"/>
      <c r="H57" s="269"/>
      <c r="I57" s="269"/>
      <c r="J57" s="269"/>
      <c r="K57" s="269"/>
      <c r="L57" s="269"/>
      <c r="M57" s="269"/>
      <c r="N57" s="269">
        <v>120000</v>
      </c>
      <c r="O57" s="269">
        <v>465000</v>
      </c>
      <c r="P57" s="269"/>
      <c r="Q57" s="269"/>
      <c r="R57" s="269"/>
      <c r="S57" s="269"/>
      <c r="T57" s="269"/>
      <c r="U57" s="269">
        <v>5000</v>
      </c>
      <c r="V57" s="223"/>
      <c r="W57" s="223"/>
      <c r="X57" s="223"/>
      <c r="Y57" s="223"/>
      <c r="Z57" s="223"/>
      <c r="AA57" s="223"/>
      <c r="AB57" s="223"/>
      <c r="AC57" s="223"/>
      <c r="AD57" s="223"/>
      <c r="AE57" s="223"/>
      <c r="AF57" s="223"/>
      <c r="AG57" s="223"/>
      <c r="AH57" s="223">
        <v>20000</v>
      </c>
      <c r="AI57" s="223"/>
      <c r="AJ57" s="223">
        <v>15000</v>
      </c>
      <c r="AK57" s="223"/>
      <c r="AL57" s="223"/>
      <c r="AM57" s="223"/>
      <c r="AN57" s="223">
        <v>30000</v>
      </c>
      <c r="AO57" s="223">
        <v>340000</v>
      </c>
      <c r="AP57" s="223">
        <v>210000</v>
      </c>
      <c r="AQ57" s="223">
        <f t="shared" si="0"/>
        <v>1205000</v>
      </c>
      <c r="AR57" s="175"/>
    </row>
    <row r="58" spans="1:44" x14ac:dyDescent="0.25">
      <c r="A58" s="5">
        <v>40725</v>
      </c>
      <c r="B58" s="268"/>
      <c r="C58" s="272"/>
      <c r="D58" s="272"/>
      <c r="E58" s="272"/>
      <c r="F58" s="272"/>
      <c r="G58" s="272"/>
      <c r="H58" s="269"/>
      <c r="I58" s="269"/>
      <c r="J58" s="269"/>
      <c r="K58" s="269"/>
      <c r="L58" s="269"/>
      <c r="M58" s="269"/>
      <c r="N58" s="269"/>
      <c r="O58" s="269"/>
      <c r="P58" s="269"/>
      <c r="Q58" s="269">
        <v>5000</v>
      </c>
      <c r="R58" s="269"/>
      <c r="S58" s="269">
        <v>5000</v>
      </c>
      <c r="T58" s="269"/>
      <c r="U58" s="269"/>
      <c r="V58" s="223"/>
      <c r="W58" s="223"/>
      <c r="X58" s="223"/>
      <c r="Y58" s="223"/>
      <c r="Z58" s="223"/>
      <c r="AA58" s="223"/>
      <c r="AB58" s="223"/>
      <c r="AC58" s="223"/>
      <c r="AD58" s="223"/>
      <c r="AE58" s="223"/>
      <c r="AF58" s="223"/>
      <c r="AG58" s="223"/>
      <c r="AH58" s="223">
        <v>50000</v>
      </c>
      <c r="AI58" s="223"/>
      <c r="AJ58" s="223">
        <v>35000</v>
      </c>
      <c r="AK58" s="223"/>
      <c r="AL58" s="223"/>
      <c r="AM58" s="223"/>
      <c r="AN58" s="223">
        <v>75000</v>
      </c>
      <c r="AO58" s="223">
        <v>305000</v>
      </c>
      <c r="AP58" s="223"/>
      <c r="AQ58" s="223">
        <f t="shared" si="0"/>
        <v>475000</v>
      </c>
      <c r="AR58" s="175"/>
    </row>
    <row r="59" spans="1:44" x14ac:dyDescent="0.25">
      <c r="A59" s="5">
        <v>40756</v>
      </c>
      <c r="B59" s="268"/>
      <c r="C59" s="272"/>
      <c r="D59" s="272"/>
      <c r="E59" s="272"/>
      <c r="F59" s="272"/>
      <c r="G59" s="272"/>
      <c r="H59" s="269"/>
      <c r="I59" s="269"/>
      <c r="J59" s="269"/>
      <c r="K59" s="269"/>
      <c r="L59" s="269"/>
      <c r="M59" s="269"/>
      <c r="N59" s="269"/>
      <c r="O59" s="269"/>
      <c r="P59" s="269"/>
      <c r="Q59" s="269"/>
      <c r="R59" s="269"/>
      <c r="S59" s="269"/>
      <c r="T59" s="269"/>
      <c r="U59" s="269">
        <v>5000</v>
      </c>
      <c r="V59" s="223"/>
      <c r="W59" s="223"/>
      <c r="X59" s="223"/>
      <c r="Y59" s="223"/>
      <c r="Z59" s="223"/>
      <c r="AA59" s="223"/>
      <c r="AB59" s="223"/>
      <c r="AC59" s="223"/>
      <c r="AD59" s="223"/>
      <c r="AE59" s="223"/>
      <c r="AF59" s="223"/>
      <c r="AG59" s="223"/>
      <c r="AH59" s="223">
        <v>25000</v>
      </c>
      <c r="AI59" s="223"/>
      <c r="AJ59" s="223">
        <v>20000</v>
      </c>
      <c r="AK59" s="223"/>
      <c r="AL59" s="223"/>
      <c r="AM59" s="223"/>
      <c r="AN59" s="223">
        <v>35000</v>
      </c>
      <c r="AO59" s="223">
        <v>305000</v>
      </c>
      <c r="AP59" s="223">
        <v>65000</v>
      </c>
      <c r="AQ59" s="223">
        <f t="shared" si="0"/>
        <v>455000</v>
      </c>
      <c r="AR59" s="175"/>
    </row>
    <row r="60" spans="1:44" x14ac:dyDescent="0.25">
      <c r="A60" s="5">
        <v>40787</v>
      </c>
      <c r="B60" s="268"/>
      <c r="C60" s="272"/>
      <c r="D60" s="272"/>
      <c r="E60" s="272"/>
      <c r="F60" s="272"/>
      <c r="G60" s="272"/>
      <c r="H60" s="269"/>
      <c r="I60" s="269"/>
      <c r="J60" s="269"/>
      <c r="K60" s="269"/>
      <c r="L60" s="269"/>
      <c r="M60" s="269"/>
      <c r="N60" s="269"/>
      <c r="O60" s="269"/>
      <c r="P60" s="269"/>
      <c r="Q60" s="269">
        <v>5000</v>
      </c>
      <c r="R60" s="269"/>
      <c r="S60" s="269">
        <v>5000</v>
      </c>
      <c r="T60" s="269"/>
      <c r="U60" s="269"/>
      <c r="V60" s="223"/>
      <c r="W60" s="223"/>
      <c r="X60" s="223"/>
      <c r="Y60" s="223"/>
      <c r="Z60" s="223"/>
      <c r="AA60" s="223"/>
      <c r="AB60" s="223"/>
      <c r="AC60" s="223"/>
      <c r="AD60" s="223"/>
      <c r="AE60" s="223"/>
      <c r="AF60" s="223"/>
      <c r="AG60" s="223"/>
      <c r="AH60" s="223">
        <v>35000</v>
      </c>
      <c r="AI60" s="223"/>
      <c r="AJ60" s="223">
        <v>30000</v>
      </c>
      <c r="AK60" s="223"/>
      <c r="AL60" s="223"/>
      <c r="AM60" s="223"/>
      <c r="AN60" s="223">
        <v>55000</v>
      </c>
      <c r="AO60" s="223">
        <v>295000</v>
      </c>
      <c r="AP60" s="223">
        <v>5000</v>
      </c>
      <c r="AQ60" s="223">
        <f t="shared" si="0"/>
        <v>430000</v>
      </c>
      <c r="AR60" s="175"/>
    </row>
    <row r="61" spans="1:44" x14ac:dyDescent="0.25">
      <c r="A61" s="5">
        <v>40817</v>
      </c>
      <c r="B61" s="268"/>
      <c r="C61" s="272"/>
      <c r="D61" s="272"/>
      <c r="E61" s="272"/>
      <c r="F61" s="272"/>
      <c r="G61" s="272"/>
      <c r="H61" s="269"/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  <c r="AI61" s="223"/>
      <c r="AJ61" s="223"/>
      <c r="AK61" s="223"/>
      <c r="AL61" s="223"/>
      <c r="AM61" s="223"/>
      <c r="AN61" s="223"/>
      <c r="AO61" s="223">
        <v>180000</v>
      </c>
      <c r="AP61" s="223">
        <v>145000</v>
      </c>
      <c r="AQ61" s="223">
        <f t="shared" si="0"/>
        <v>325000</v>
      </c>
      <c r="AR61" s="175"/>
    </row>
    <row r="62" spans="1:44" x14ac:dyDescent="0.25">
      <c r="A62" s="5">
        <v>40848</v>
      </c>
      <c r="B62" s="268"/>
      <c r="C62" s="272"/>
      <c r="D62" s="272"/>
      <c r="E62" s="272"/>
      <c r="F62" s="272"/>
      <c r="G62" s="272"/>
      <c r="H62" s="269"/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  <c r="AJ62" s="223"/>
      <c r="AK62" s="223"/>
      <c r="AL62" s="223"/>
      <c r="AM62" s="223"/>
      <c r="AN62" s="223"/>
      <c r="AO62" s="223">
        <v>140000</v>
      </c>
      <c r="AP62" s="223">
        <v>130000</v>
      </c>
      <c r="AQ62" s="223">
        <f t="shared" si="0"/>
        <v>270000</v>
      </c>
      <c r="AR62" s="175"/>
    </row>
    <row r="63" spans="1:44" x14ac:dyDescent="0.25">
      <c r="A63" s="5">
        <v>40878</v>
      </c>
      <c r="B63" s="268"/>
      <c r="C63" s="272"/>
      <c r="D63" s="272"/>
      <c r="E63" s="272"/>
      <c r="F63" s="272"/>
      <c r="G63" s="272"/>
      <c r="H63" s="269"/>
      <c r="I63" s="269"/>
      <c r="J63" s="269"/>
      <c r="K63" s="269"/>
      <c r="L63" s="269"/>
      <c r="M63" s="269"/>
      <c r="N63" s="269"/>
      <c r="O63" s="269"/>
      <c r="P63" s="269">
        <v>120000</v>
      </c>
      <c r="Q63" s="269">
        <v>460000</v>
      </c>
      <c r="R63" s="269"/>
      <c r="S63" s="269">
        <v>5000</v>
      </c>
      <c r="T63" s="269"/>
      <c r="U63" s="269">
        <v>10000</v>
      </c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>
        <v>135000</v>
      </c>
      <c r="AI63" s="223"/>
      <c r="AJ63" s="223">
        <v>105000</v>
      </c>
      <c r="AK63" s="223"/>
      <c r="AL63" s="223"/>
      <c r="AM63" s="223"/>
      <c r="AN63" s="223">
        <v>215000</v>
      </c>
      <c r="AO63" s="223">
        <v>540000</v>
      </c>
      <c r="AP63" s="223">
        <v>140000</v>
      </c>
      <c r="AQ63" s="223">
        <f t="shared" si="0"/>
        <v>1730000</v>
      </c>
      <c r="AR63" s="175"/>
    </row>
    <row r="64" spans="1:44" x14ac:dyDescent="0.25">
      <c r="A64" s="5">
        <v>40909</v>
      </c>
      <c r="B64" s="268"/>
      <c r="C64" s="272"/>
      <c r="D64" s="272"/>
      <c r="E64" s="272"/>
      <c r="F64" s="272"/>
      <c r="G64" s="272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>
        <v>15000</v>
      </c>
      <c r="T64" s="269"/>
      <c r="U64" s="269">
        <v>10000</v>
      </c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>
        <v>200000</v>
      </c>
      <c r="AI64" s="223"/>
      <c r="AJ64" s="223">
        <v>155000</v>
      </c>
      <c r="AK64" s="223"/>
      <c r="AL64" s="223"/>
      <c r="AM64" s="223"/>
      <c r="AN64" s="223">
        <v>315000</v>
      </c>
      <c r="AO64" s="223">
        <v>290000</v>
      </c>
      <c r="AP64" s="223"/>
      <c r="AQ64" s="223">
        <f t="shared" si="0"/>
        <v>985000</v>
      </c>
      <c r="AR64" s="175"/>
    </row>
    <row r="65" spans="1:44" x14ac:dyDescent="0.25">
      <c r="A65" s="5">
        <v>40940</v>
      </c>
      <c r="B65" s="268"/>
      <c r="C65" s="272"/>
      <c r="D65" s="272"/>
      <c r="E65" s="272"/>
      <c r="F65" s="272"/>
      <c r="G65" s="272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>
        <v>5000</v>
      </c>
      <c r="T65" s="269"/>
      <c r="U65" s="269">
        <v>5000</v>
      </c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>
        <v>55000</v>
      </c>
      <c r="AI65" s="223"/>
      <c r="AJ65" s="223">
        <v>45000</v>
      </c>
      <c r="AK65" s="223"/>
      <c r="AL65" s="223"/>
      <c r="AM65" s="223"/>
      <c r="AN65" s="223">
        <v>90000</v>
      </c>
      <c r="AO65" s="223">
        <v>290000</v>
      </c>
      <c r="AP65" s="223">
        <v>5000</v>
      </c>
      <c r="AQ65" s="223">
        <f t="shared" si="0"/>
        <v>495000</v>
      </c>
      <c r="AR65" s="175"/>
    </row>
    <row r="66" spans="1:44" x14ac:dyDescent="0.25">
      <c r="A66" s="5">
        <v>40969</v>
      </c>
      <c r="B66" s="268"/>
      <c r="C66" s="272"/>
      <c r="D66" s="272"/>
      <c r="E66" s="272"/>
      <c r="F66" s="272"/>
      <c r="G66" s="272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>
        <v>5000</v>
      </c>
      <c r="T66" s="269"/>
      <c r="U66" s="269">
        <v>5000</v>
      </c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>
        <v>55000</v>
      </c>
      <c r="AI66" s="223"/>
      <c r="AJ66" s="223">
        <v>45000</v>
      </c>
      <c r="AK66" s="223"/>
      <c r="AL66" s="223"/>
      <c r="AM66" s="223"/>
      <c r="AN66" s="223">
        <v>95000</v>
      </c>
      <c r="AO66" s="223">
        <v>290000</v>
      </c>
      <c r="AP66" s="223"/>
      <c r="AQ66" s="223">
        <f t="shared" si="0"/>
        <v>495000</v>
      </c>
      <c r="AR66" s="175"/>
    </row>
    <row r="67" spans="1:44" x14ac:dyDescent="0.25">
      <c r="A67" s="5">
        <v>41000</v>
      </c>
      <c r="B67" s="268"/>
      <c r="C67" s="272"/>
      <c r="D67" s="272"/>
      <c r="E67" s="272"/>
      <c r="F67" s="272"/>
      <c r="G67" s="272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>
        <v>10000</v>
      </c>
      <c r="T67" s="269"/>
      <c r="U67" s="269">
        <v>10000</v>
      </c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>
        <v>145000</v>
      </c>
      <c r="AI67" s="223"/>
      <c r="AJ67" s="223">
        <v>115000</v>
      </c>
      <c r="AK67" s="223"/>
      <c r="AL67" s="223"/>
      <c r="AM67" s="223"/>
      <c r="AN67" s="223">
        <v>230000</v>
      </c>
      <c r="AO67" s="223">
        <v>285000</v>
      </c>
      <c r="AP67" s="223">
        <v>105000</v>
      </c>
      <c r="AQ67" s="223">
        <f t="shared" si="0"/>
        <v>900000</v>
      </c>
      <c r="AR67" s="175"/>
    </row>
    <row r="68" spans="1:44" x14ac:dyDescent="0.25">
      <c r="A68" s="5">
        <v>41030</v>
      </c>
      <c r="B68" s="268"/>
      <c r="C68" s="272"/>
      <c r="D68" s="272"/>
      <c r="E68" s="272"/>
      <c r="F68" s="272"/>
      <c r="G68" s="272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>
        <v>5000</v>
      </c>
      <c r="T68" s="269"/>
      <c r="U68" s="269">
        <v>5000</v>
      </c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>
        <v>65000</v>
      </c>
      <c r="AI68" s="223"/>
      <c r="AJ68" s="223">
        <v>50000</v>
      </c>
      <c r="AK68" s="223"/>
      <c r="AL68" s="223"/>
      <c r="AM68" s="223"/>
      <c r="AN68" s="223">
        <v>100000</v>
      </c>
      <c r="AO68" s="223">
        <v>285000</v>
      </c>
      <c r="AP68" s="223">
        <v>120000</v>
      </c>
      <c r="AQ68" s="223">
        <f t="shared" si="0"/>
        <v>630000</v>
      </c>
      <c r="AR68" s="175"/>
    </row>
    <row r="69" spans="1:44" x14ac:dyDescent="0.25">
      <c r="A69" s="5">
        <v>41061</v>
      </c>
      <c r="B69" s="268"/>
      <c r="C69" s="272"/>
      <c r="D69" s="272"/>
      <c r="E69" s="272"/>
      <c r="F69" s="272"/>
      <c r="G69" s="272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>
        <v>120000</v>
      </c>
      <c r="S69" s="269">
        <v>415000</v>
      </c>
      <c r="T69" s="269"/>
      <c r="U69" s="269">
        <v>10000</v>
      </c>
      <c r="V69" s="223"/>
      <c r="W69" s="223"/>
      <c r="X69" s="223"/>
      <c r="Y69" s="223"/>
      <c r="Z69" s="223"/>
      <c r="AA69" s="223"/>
      <c r="AB69" s="223"/>
      <c r="AC69" s="223"/>
      <c r="AD69" s="223"/>
      <c r="AE69" s="223"/>
      <c r="AF69" s="223"/>
      <c r="AG69" s="223"/>
      <c r="AH69" s="223">
        <v>125000</v>
      </c>
      <c r="AI69" s="223"/>
      <c r="AJ69" s="223">
        <v>95000</v>
      </c>
      <c r="AK69" s="223"/>
      <c r="AL69" s="223"/>
      <c r="AM69" s="223"/>
      <c r="AN69" s="223">
        <v>200000</v>
      </c>
      <c r="AO69" s="223">
        <v>225000</v>
      </c>
      <c r="AP69" s="223">
        <v>230000</v>
      </c>
      <c r="AQ69" s="223">
        <f t="shared" si="0"/>
        <v>1420000</v>
      </c>
      <c r="AR69" s="175"/>
    </row>
    <row r="70" spans="1:44" x14ac:dyDescent="0.25">
      <c r="A70" s="5">
        <v>41091</v>
      </c>
      <c r="B70" s="268"/>
      <c r="C70" s="272"/>
      <c r="D70" s="272"/>
      <c r="E70" s="272"/>
      <c r="F70" s="272"/>
      <c r="G70" s="272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>
        <v>5000</v>
      </c>
      <c r="V70" s="223"/>
      <c r="W70" s="223"/>
      <c r="X70" s="223"/>
      <c r="Y70" s="223"/>
      <c r="Z70" s="223"/>
      <c r="AA70" s="223"/>
      <c r="AB70" s="223"/>
      <c r="AC70" s="223"/>
      <c r="AD70" s="223"/>
      <c r="AE70" s="223"/>
      <c r="AF70" s="223"/>
      <c r="AG70" s="223"/>
      <c r="AH70" s="223">
        <v>65000</v>
      </c>
      <c r="AI70" s="223"/>
      <c r="AJ70" s="223">
        <v>55000</v>
      </c>
      <c r="AK70" s="223"/>
      <c r="AL70" s="223"/>
      <c r="AM70" s="223"/>
      <c r="AN70" s="223">
        <v>110000</v>
      </c>
      <c r="AO70" s="223">
        <v>280000</v>
      </c>
      <c r="AP70" s="223"/>
      <c r="AQ70" s="223">
        <f t="shared" si="0"/>
        <v>515000</v>
      </c>
      <c r="AR70" s="175"/>
    </row>
    <row r="71" spans="1:44" x14ac:dyDescent="0.25">
      <c r="A71" s="5">
        <v>41122</v>
      </c>
      <c r="B71" s="268"/>
      <c r="C71" s="272"/>
      <c r="D71" s="272"/>
      <c r="E71" s="272"/>
      <c r="F71" s="272"/>
      <c r="G71" s="272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>
        <v>5000</v>
      </c>
      <c r="U71" s="269">
        <v>15000</v>
      </c>
      <c r="V71" s="223">
        <v>5000</v>
      </c>
      <c r="W71" s="223">
        <v>5000</v>
      </c>
      <c r="X71" s="223">
        <v>5000</v>
      </c>
      <c r="Y71" s="223">
        <v>5000</v>
      </c>
      <c r="Z71" s="223">
        <v>5000</v>
      </c>
      <c r="AA71" s="223">
        <v>5000</v>
      </c>
      <c r="AB71" s="223">
        <v>5000</v>
      </c>
      <c r="AC71" s="223">
        <v>10000</v>
      </c>
      <c r="AD71" s="223">
        <v>10000</v>
      </c>
      <c r="AE71" s="223">
        <v>5000</v>
      </c>
      <c r="AF71" s="223">
        <v>5000</v>
      </c>
      <c r="AG71" s="223">
        <v>5000</v>
      </c>
      <c r="AH71" s="223">
        <v>190000</v>
      </c>
      <c r="AI71" s="223">
        <v>65000</v>
      </c>
      <c r="AJ71" s="223">
        <v>145000</v>
      </c>
      <c r="AK71" s="223">
        <v>50000</v>
      </c>
      <c r="AL71" s="223">
        <v>65000</v>
      </c>
      <c r="AM71" s="223">
        <v>65000</v>
      </c>
      <c r="AN71" s="223">
        <v>300000</v>
      </c>
      <c r="AO71" s="223">
        <v>280000</v>
      </c>
      <c r="AP71" s="223">
        <v>150000</v>
      </c>
      <c r="AQ71" s="223">
        <f t="shared" si="0"/>
        <v>1400000</v>
      </c>
      <c r="AR71" s="175"/>
    </row>
    <row r="72" spans="1:44" x14ac:dyDescent="0.25">
      <c r="A72" s="5">
        <v>41153</v>
      </c>
      <c r="B72" s="268"/>
      <c r="C72" s="272"/>
      <c r="D72" s="272"/>
      <c r="E72" s="272"/>
      <c r="F72" s="272"/>
      <c r="G72" s="272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23"/>
      <c r="W72" s="223"/>
      <c r="X72" s="223"/>
      <c r="Y72" s="223">
        <v>5000</v>
      </c>
      <c r="Z72" s="223">
        <v>5000</v>
      </c>
      <c r="AA72" s="223">
        <v>5000</v>
      </c>
      <c r="AB72" s="223">
        <v>5000</v>
      </c>
      <c r="AC72" s="223"/>
      <c r="AD72" s="223"/>
      <c r="AE72" s="223"/>
      <c r="AF72" s="223"/>
      <c r="AG72" s="223"/>
      <c r="AH72" s="223"/>
      <c r="AI72" s="223">
        <v>15000</v>
      </c>
      <c r="AJ72" s="223"/>
      <c r="AK72" s="223">
        <v>15000</v>
      </c>
      <c r="AL72" s="223">
        <v>15000</v>
      </c>
      <c r="AM72" s="223">
        <v>20000</v>
      </c>
      <c r="AN72" s="223"/>
      <c r="AO72" s="223">
        <v>250000</v>
      </c>
      <c r="AP72" s="223">
        <v>80000</v>
      </c>
      <c r="AQ72" s="223">
        <f t="shared" si="0"/>
        <v>415000</v>
      </c>
      <c r="AR72" s="175"/>
    </row>
    <row r="73" spans="1:44" x14ac:dyDescent="0.25">
      <c r="A73" s="5">
        <v>37165</v>
      </c>
      <c r="B73" s="268"/>
      <c r="C73" s="272"/>
      <c r="D73" s="272"/>
      <c r="E73" s="272"/>
      <c r="F73" s="272"/>
      <c r="G73" s="272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23"/>
      <c r="W73" s="223">
        <v>5000</v>
      </c>
      <c r="X73" s="223">
        <v>5000</v>
      </c>
      <c r="Y73" s="223"/>
      <c r="Z73" s="223"/>
      <c r="AA73" s="223"/>
      <c r="AB73" s="223"/>
      <c r="AC73" s="223"/>
      <c r="AD73" s="223"/>
      <c r="AE73" s="223"/>
      <c r="AF73" s="223"/>
      <c r="AG73" s="223"/>
      <c r="AH73" s="223"/>
      <c r="AI73" s="223">
        <v>5000</v>
      </c>
      <c r="AJ73" s="223"/>
      <c r="AK73" s="223">
        <v>5000</v>
      </c>
      <c r="AL73" s="223">
        <v>10000</v>
      </c>
      <c r="AM73" s="223">
        <v>10000</v>
      </c>
      <c r="AN73" s="223"/>
      <c r="AO73" s="223">
        <v>300000</v>
      </c>
      <c r="AP73" s="223">
        <v>75000</v>
      </c>
      <c r="AQ73" s="223">
        <f t="shared" si="0"/>
        <v>415000</v>
      </c>
      <c r="AR73" s="175"/>
    </row>
    <row r="74" spans="1:44" x14ac:dyDescent="0.25">
      <c r="A74" s="5">
        <v>41214</v>
      </c>
      <c r="B74" s="268"/>
      <c r="C74" s="272"/>
      <c r="D74" s="272"/>
      <c r="E74" s="272"/>
      <c r="F74" s="272"/>
      <c r="G74" s="272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>
        <v>5000</v>
      </c>
      <c r="U74" s="269">
        <v>15000</v>
      </c>
      <c r="V74" s="223">
        <v>5000</v>
      </c>
      <c r="W74" s="223"/>
      <c r="X74" s="223"/>
      <c r="Y74" s="223"/>
      <c r="Z74" s="223"/>
      <c r="AA74" s="223"/>
      <c r="AB74" s="223"/>
      <c r="AC74" s="223"/>
      <c r="AD74" s="223"/>
      <c r="AE74" s="223"/>
      <c r="AF74" s="223"/>
      <c r="AG74" s="223">
        <v>5000</v>
      </c>
      <c r="AH74" s="223">
        <v>265000</v>
      </c>
      <c r="AI74" s="223">
        <v>10000</v>
      </c>
      <c r="AJ74" s="223">
        <v>210000</v>
      </c>
      <c r="AK74" s="223">
        <v>10000</v>
      </c>
      <c r="AL74" s="223">
        <v>15000</v>
      </c>
      <c r="AM74" s="223">
        <v>15000</v>
      </c>
      <c r="AN74" s="223">
        <v>420000</v>
      </c>
      <c r="AO74" s="223">
        <v>275000</v>
      </c>
      <c r="AP74" s="223">
        <v>75000</v>
      </c>
      <c r="AQ74" s="223">
        <f t="shared" ref="AQ74:AQ134" si="1">SUM(B74:AP74)</f>
        <v>1325000</v>
      </c>
      <c r="AR74" s="175"/>
    </row>
    <row r="75" spans="1:44" x14ac:dyDescent="0.25">
      <c r="A75" s="5">
        <v>41244</v>
      </c>
      <c r="B75" s="268"/>
      <c r="C75" s="272"/>
      <c r="D75" s="272"/>
      <c r="E75" s="272"/>
      <c r="F75" s="272"/>
      <c r="G75" s="272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>
        <v>110000</v>
      </c>
      <c r="U75" s="269">
        <v>370000</v>
      </c>
      <c r="V75" s="223"/>
      <c r="W75" s="223"/>
      <c r="X75" s="223"/>
      <c r="Y75" s="223"/>
      <c r="Z75" s="223"/>
      <c r="AA75" s="223"/>
      <c r="AB75" s="223">
        <v>5000</v>
      </c>
      <c r="AC75" s="223">
        <v>5000</v>
      </c>
      <c r="AD75" s="223">
        <v>5000</v>
      </c>
      <c r="AE75" s="223">
        <v>5000</v>
      </c>
      <c r="AF75" s="223">
        <v>5000</v>
      </c>
      <c r="AG75" s="223"/>
      <c r="AH75" s="223">
        <v>285000</v>
      </c>
      <c r="AI75" s="223">
        <v>25000</v>
      </c>
      <c r="AJ75" s="223">
        <v>225000</v>
      </c>
      <c r="AK75" s="223">
        <v>20000</v>
      </c>
      <c r="AL75" s="223">
        <v>25000</v>
      </c>
      <c r="AM75" s="223">
        <v>25000</v>
      </c>
      <c r="AN75" s="223">
        <v>455000</v>
      </c>
      <c r="AO75" s="223">
        <v>185000</v>
      </c>
      <c r="AP75" s="223">
        <v>50000</v>
      </c>
      <c r="AQ75" s="223">
        <f t="shared" si="1"/>
        <v>1800000</v>
      </c>
      <c r="AR75" s="175"/>
    </row>
    <row r="76" spans="1:44" x14ac:dyDescent="0.25">
      <c r="A76" s="5">
        <v>41275</v>
      </c>
      <c r="B76" s="268"/>
      <c r="C76" s="272"/>
      <c r="D76" s="272"/>
      <c r="E76" s="272"/>
      <c r="F76" s="272"/>
      <c r="G76" s="272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23"/>
      <c r="W76" s="223"/>
      <c r="X76" s="223"/>
      <c r="Y76" s="223"/>
      <c r="Z76" s="223"/>
      <c r="AA76" s="223"/>
      <c r="AB76" s="223"/>
      <c r="AC76" s="223"/>
      <c r="AD76" s="223"/>
      <c r="AE76" s="223"/>
      <c r="AF76" s="223"/>
      <c r="AG76" s="223"/>
      <c r="AH76" s="223">
        <v>105000</v>
      </c>
      <c r="AI76" s="223"/>
      <c r="AJ76" s="223">
        <v>85000</v>
      </c>
      <c r="AK76" s="223"/>
      <c r="AL76" s="223"/>
      <c r="AM76" s="223"/>
      <c r="AN76" s="223">
        <v>170000</v>
      </c>
      <c r="AO76" s="223">
        <v>270000</v>
      </c>
      <c r="AP76" s="223"/>
      <c r="AQ76" s="223">
        <f t="shared" si="1"/>
        <v>630000</v>
      </c>
      <c r="AR76" s="175"/>
    </row>
    <row r="77" spans="1:44" x14ac:dyDescent="0.25">
      <c r="A77" s="5">
        <v>41306</v>
      </c>
      <c r="B77" s="268"/>
      <c r="C77" s="272"/>
      <c r="D77" s="272"/>
      <c r="E77" s="272"/>
      <c r="F77" s="272"/>
      <c r="G77" s="272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23"/>
      <c r="W77" s="223">
        <v>5000</v>
      </c>
      <c r="X77" s="223">
        <v>5000</v>
      </c>
      <c r="Y77" s="223">
        <v>5000</v>
      </c>
      <c r="Z77" s="223">
        <v>5000</v>
      </c>
      <c r="AA77" s="223">
        <v>5000</v>
      </c>
      <c r="AB77" s="223"/>
      <c r="AC77" s="223"/>
      <c r="AD77" s="223"/>
      <c r="AE77" s="223"/>
      <c r="AF77" s="223"/>
      <c r="AG77" s="223"/>
      <c r="AH77" s="223"/>
      <c r="AI77" s="223">
        <v>20000</v>
      </c>
      <c r="AJ77" s="223"/>
      <c r="AK77" s="223">
        <v>15000</v>
      </c>
      <c r="AL77" s="223">
        <v>20000</v>
      </c>
      <c r="AM77" s="223">
        <v>20000</v>
      </c>
      <c r="AN77" s="223"/>
      <c r="AO77" s="223">
        <v>130000</v>
      </c>
      <c r="AP77" s="223">
        <v>150000</v>
      </c>
      <c r="AQ77" s="223">
        <f t="shared" si="1"/>
        <v>380000</v>
      </c>
      <c r="AR77" s="175"/>
    </row>
    <row r="78" spans="1:44" x14ac:dyDescent="0.25">
      <c r="A78" s="5">
        <v>41334</v>
      </c>
      <c r="B78" s="268"/>
      <c r="C78" s="272"/>
      <c r="D78" s="272"/>
      <c r="E78" s="272"/>
      <c r="F78" s="272"/>
      <c r="G78" s="272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23">
        <v>5000</v>
      </c>
      <c r="W78" s="223"/>
      <c r="X78" s="223"/>
      <c r="Y78" s="223"/>
      <c r="Z78" s="223"/>
      <c r="AA78" s="223">
        <v>5000</v>
      </c>
      <c r="AB78" s="223">
        <v>5000</v>
      </c>
      <c r="AC78" s="223">
        <v>5000</v>
      </c>
      <c r="AD78" s="223">
        <v>5000</v>
      </c>
      <c r="AE78" s="223">
        <v>5000</v>
      </c>
      <c r="AF78" s="223">
        <v>5000</v>
      </c>
      <c r="AG78" s="223">
        <v>5000</v>
      </c>
      <c r="AH78" s="223">
        <v>40000</v>
      </c>
      <c r="AI78" s="223">
        <v>35000</v>
      </c>
      <c r="AJ78" s="223">
        <v>35000</v>
      </c>
      <c r="AK78" s="223">
        <v>30000</v>
      </c>
      <c r="AL78" s="223">
        <v>35000</v>
      </c>
      <c r="AM78" s="223">
        <v>40000</v>
      </c>
      <c r="AN78" s="223">
        <v>70000</v>
      </c>
      <c r="AO78" s="223">
        <v>400000</v>
      </c>
      <c r="AP78" s="223">
        <v>75000</v>
      </c>
      <c r="AQ78" s="223">
        <f t="shared" si="1"/>
        <v>800000</v>
      </c>
      <c r="AR78" s="175"/>
    </row>
    <row r="79" spans="1:44" x14ac:dyDescent="0.25">
      <c r="A79" s="5">
        <v>41365</v>
      </c>
      <c r="B79" s="268"/>
      <c r="C79" s="272"/>
      <c r="D79" s="272"/>
      <c r="E79" s="272"/>
      <c r="F79" s="272"/>
      <c r="G79" s="272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23"/>
      <c r="W79" s="223"/>
      <c r="X79" s="223"/>
      <c r="Y79" s="223"/>
      <c r="Z79" s="223"/>
      <c r="AA79" s="223"/>
      <c r="AB79" s="223"/>
      <c r="AC79" s="223"/>
      <c r="AD79" s="223"/>
      <c r="AE79" s="223"/>
      <c r="AF79" s="223"/>
      <c r="AG79" s="223"/>
      <c r="AH79" s="223">
        <v>100000</v>
      </c>
      <c r="AI79" s="223"/>
      <c r="AJ79" s="223">
        <v>75000</v>
      </c>
      <c r="AK79" s="223"/>
      <c r="AL79" s="223"/>
      <c r="AM79" s="223"/>
      <c r="AN79" s="223">
        <v>155000</v>
      </c>
      <c r="AO79" s="223">
        <v>265000</v>
      </c>
      <c r="AP79" s="223">
        <v>5000</v>
      </c>
      <c r="AQ79" s="223">
        <f t="shared" si="1"/>
        <v>600000</v>
      </c>
      <c r="AR79" s="175"/>
    </row>
    <row r="80" spans="1:44" x14ac:dyDescent="0.25">
      <c r="A80" s="5">
        <v>41395</v>
      </c>
      <c r="B80" s="268"/>
      <c r="C80" s="272"/>
      <c r="D80" s="272"/>
      <c r="E80" s="272"/>
      <c r="F80" s="272"/>
      <c r="G80" s="272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23">
        <v>0</v>
      </c>
      <c r="W80" s="223">
        <v>0</v>
      </c>
      <c r="X80" s="223">
        <v>0</v>
      </c>
      <c r="Y80" s="223">
        <v>0</v>
      </c>
      <c r="Z80" s="223">
        <v>0</v>
      </c>
      <c r="AA80" s="223">
        <v>0</v>
      </c>
      <c r="AB80" s="223">
        <v>0</v>
      </c>
      <c r="AC80" s="223">
        <v>0</v>
      </c>
      <c r="AD80" s="223">
        <v>0</v>
      </c>
      <c r="AE80" s="223">
        <v>0</v>
      </c>
      <c r="AF80" s="223">
        <v>0</v>
      </c>
      <c r="AG80" s="223">
        <v>0</v>
      </c>
      <c r="AH80" s="223">
        <v>25000</v>
      </c>
      <c r="AI80" s="223">
        <v>0</v>
      </c>
      <c r="AJ80" s="223">
        <v>20000</v>
      </c>
      <c r="AK80" s="223">
        <v>0</v>
      </c>
      <c r="AL80" s="223">
        <v>5000</v>
      </c>
      <c r="AM80" s="223">
        <v>5000</v>
      </c>
      <c r="AN80" s="223">
        <v>45000</v>
      </c>
      <c r="AO80" s="223">
        <v>265000</v>
      </c>
      <c r="AP80" s="223">
        <v>140000</v>
      </c>
      <c r="AQ80" s="223">
        <f t="shared" si="1"/>
        <v>505000</v>
      </c>
      <c r="AR80" s="175"/>
    </row>
    <row r="81" spans="1:44" x14ac:dyDescent="0.25">
      <c r="A81" s="5">
        <v>41426</v>
      </c>
      <c r="B81" s="268"/>
      <c r="C81" s="272"/>
      <c r="D81" s="272"/>
      <c r="E81" s="272"/>
      <c r="F81" s="272"/>
      <c r="G81" s="272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23">
        <v>105000</v>
      </c>
      <c r="W81" s="223">
        <v>15000</v>
      </c>
      <c r="X81" s="223">
        <v>15000</v>
      </c>
      <c r="Y81" s="223">
        <v>15000</v>
      </c>
      <c r="Z81" s="223">
        <v>15000</v>
      </c>
      <c r="AA81" s="223">
        <v>10000</v>
      </c>
      <c r="AB81" s="223">
        <v>10000</v>
      </c>
      <c r="AC81" s="223">
        <v>10000</v>
      </c>
      <c r="AD81" s="223">
        <v>10000</v>
      </c>
      <c r="AE81" s="223">
        <v>10000</v>
      </c>
      <c r="AF81" s="223">
        <v>10000</v>
      </c>
      <c r="AG81" s="223">
        <v>10000</v>
      </c>
      <c r="AH81" s="223">
        <v>740000</v>
      </c>
      <c r="AI81" s="223">
        <v>125000</v>
      </c>
      <c r="AJ81" s="223">
        <v>295000</v>
      </c>
      <c r="AK81" s="223">
        <v>100000</v>
      </c>
      <c r="AL81" s="223">
        <v>130000</v>
      </c>
      <c r="AM81" s="223">
        <v>125000</v>
      </c>
      <c r="AN81" s="223">
        <v>610000</v>
      </c>
      <c r="AO81" s="223">
        <v>145000</v>
      </c>
      <c r="AP81" s="223">
        <v>40000</v>
      </c>
      <c r="AQ81" s="223">
        <f t="shared" si="1"/>
        <v>2545000</v>
      </c>
      <c r="AR81" s="175"/>
    </row>
    <row r="82" spans="1:44" x14ac:dyDescent="0.25">
      <c r="A82" s="5">
        <v>41456</v>
      </c>
      <c r="B82" s="268"/>
      <c r="C82" s="272"/>
      <c r="D82" s="272"/>
      <c r="E82" s="272"/>
      <c r="F82" s="272"/>
      <c r="G82" s="272"/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23">
        <v>0</v>
      </c>
      <c r="W82" s="223">
        <v>0</v>
      </c>
      <c r="X82" s="223">
        <v>0</v>
      </c>
      <c r="Y82" s="223">
        <v>0</v>
      </c>
      <c r="Z82" s="223">
        <v>5000</v>
      </c>
      <c r="AA82" s="223">
        <v>5000</v>
      </c>
      <c r="AB82" s="223">
        <v>5000</v>
      </c>
      <c r="AC82" s="223">
        <v>5000</v>
      </c>
      <c r="AD82" s="223">
        <v>5000</v>
      </c>
      <c r="AE82" s="223">
        <v>5000</v>
      </c>
      <c r="AF82" s="223">
        <v>5000</v>
      </c>
      <c r="AG82" s="223">
        <v>5000</v>
      </c>
      <c r="AH82" s="223">
        <v>420000</v>
      </c>
      <c r="AI82" s="223">
        <v>35000</v>
      </c>
      <c r="AJ82" s="223">
        <v>355000</v>
      </c>
      <c r="AK82" s="223">
        <v>30000</v>
      </c>
      <c r="AL82" s="223">
        <v>35000</v>
      </c>
      <c r="AM82" s="223">
        <v>35000</v>
      </c>
      <c r="AN82" s="223">
        <v>725000</v>
      </c>
      <c r="AO82" s="223">
        <v>255000</v>
      </c>
      <c r="AP82" s="223">
        <v>70000</v>
      </c>
      <c r="AQ82" s="223">
        <f t="shared" si="1"/>
        <v>2000000</v>
      </c>
      <c r="AR82" s="175"/>
    </row>
    <row r="83" spans="1:44" x14ac:dyDescent="0.25">
      <c r="A83" s="5">
        <v>41487</v>
      </c>
      <c r="B83" s="268"/>
      <c r="C83" s="272"/>
      <c r="D83" s="272"/>
      <c r="E83" s="272"/>
      <c r="F83" s="272"/>
      <c r="G83" s="272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23">
        <v>0</v>
      </c>
      <c r="W83" s="223">
        <v>0</v>
      </c>
      <c r="X83" s="223">
        <v>0</v>
      </c>
      <c r="Y83" s="223">
        <v>0</v>
      </c>
      <c r="Z83" s="223">
        <v>0</v>
      </c>
      <c r="AA83" s="223">
        <v>0</v>
      </c>
      <c r="AB83" s="223">
        <v>0</v>
      </c>
      <c r="AC83" s="223">
        <v>0</v>
      </c>
      <c r="AD83" s="223">
        <v>0</v>
      </c>
      <c r="AE83" s="223">
        <v>0</v>
      </c>
      <c r="AF83" s="223">
        <v>0</v>
      </c>
      <c r="AG83" s="223">
        <v>0</v>
      </c>
      <c r="AH83" s="223">
        <v>70000</v>
      </c>
      <c r="AI83" s="223">
        <v>0</v>
      </c>
      <c r="AJ83" s="223">
        <v>55000</v>
      </c>
      <c r="AK83" s="223">
        <v>0</v>
      </c>
      <c r="AL83" s="223">
        <v>0</v>
      </c>
      <c r="AM83" s="223">
        <v>0</v>
      </c>
      <c r="AN83" s="223">
        <v>115000</v>
      </c>
      <c r="AO83" s="223">
        <v>260000</v>
      </c>
      <c r="AP83" s="223">
        <v>5000</v>
      </c>
      <c r="AQ83" s="223">
        <f t="shared" si="1"/>
        <v>505000</v>
      </c>
      <c r="AR83" s="175"/>
    </row>
    <row r="84" spans="1:44" x14ac:dyDescent="0.25">
      <c r="A84" s="5">
        <v>41518</v>
      </c>
      <c r="B84" s="268"/>
      <c r="C84" s="272"/>
      <c r="D84" s="272"/>
      <c r="E84" s="272"/>
      <c r="F84" s="272"/>
      <c r="G84" s="272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23">
        <v>0</v>
      </c>
      <c r="W84" s="223">
        <v>5000</v>
      </c>
      <c r="X84" s="223">
        <v>5000</v>
      </c>
      <c r="Y84" s="223">
        <v>5000</v>
      </c>
      <c r="Z84" s="223">
        <v>5000</v>
      </c>
      <c r="AA84" s="223">
        <v>5000</v>
      </c>
      <c r="AB84" s="223">
        <v>5000</v>
      </c>
      <c r="AC84" s="223">
        <v>5000</v>
      </c>
      <c r="AD84" s="223">
        <v>5000</v>
      </c>
      <c r="AE84" s="223">
        <v>5000</v>
      </c>
      <c r="AF84" s="223">
        <v>5000</v>
      </c>
      <c r="AG84" s="223">
        <v>5000</v>
      </c>
      <c r="AH84" s="223">
        <v>360000</v>
      </c>
      <c r="AI84" s="223">
        <v>55000</v>
      </c>
      <c r="AJ84" s="223">
        <v>300000</v>
      </c>
      <c r="AK84" s="223">
        <v>45000</v>
      </c>
      <c r="AL84" s="223">
        <v>60000</v>
      </c>
      <c r="AM84" s="223">
        <v>60000</v>
      </c>
      <c r="AN84" s="223">
        <v>615000</v>
      </c>
      <c r="AO84" s="223">
        <v>250000</v>
      </c>
      <c r="AP84" s="223">
        <v>135000</v>
      </c>
      <c r="AQ84" s="223">
        <f t="shared" si="1"/>
        <v>1935000</v>
      </c>
      <c r="AR84" s="175"/>
    </row>
    <row r="85" spans="1:44" x14ac:dyDescent="0.25">
      <c r="A85" s="5">
        <v>41548</v>
      </c>
      <c r="B85" s="268"/>
      <c r="C85" s="272"/>
      <c r="D85" s="272"/>
      <c r="E85" s="272"/>
      <c r="F85" s="272"/>
      <c r="G85" s="272"/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23">
        <v>0</v>
      </c>
      <c r="W85" s="223">
        <v>5000</v>
      </c>
      <c r="X85" s="223">
        <v>5000</v>
      </c>
      <c r="Y85" s="223">
        <v>5000</v>
      </c>
      <c r="Z85" s="223">
        <v>0</v>
      </c>
      <c r="AA85" s="223">
        <v>5000</v>
      </c>
      <c r="AB85" s="223">
        <v>5000</v>
      </c>
      <c r="AC85" s="223">
        <v>5000</v>
      </c>
      <c r="AD85" s="223">
        <v>5000</v>
      </c>
      <c r="AE85" s="223">
        <v>5000</v>
      </c>
      <c r="AF85" s="223">
        <v>5000</v>
      </c>
      <c r="AG85" s="223">
        <v>5000</v>
      </c>
      <c r="AH85" s="223">
        <v>120000</v>
      </c>
      <c r="AI85" s="223">
        <v>45000</v>
      </c>
      <c r="AJ85" s="223">
        <v>105000</v>
      </c>
      <c r="AK85" s="223">
        <v>35000</v>
      </c>
      <c r="AL85" s="223">
        <v>45000</v>
      </c>
      <c r="AM85" s="223">
        <v>50000</v>
      </c>
      <c r="AN85" s="223">
        <v>210000</v>
      </c>
      <c r="AO85" s="223">
        <v>255000</v>
      </c>
      <c r="AP85" s="223">
        <v>70000</v>
      </c>
      <c r="AQ85" s="223">
        <f t="shared" si="1"/>
        <v>985000</v>
      </c>
      <c r="AR85" s="175"/>
    </row>
    <row r="86" spans="1:44" x14ac:dyDescent="0.25">
      <c r="A86" s="5">
        <v>41579</v>
      </c>
      <c r="B86" s="268"/>
      <c r="C86" s="272"/>
      <c r="D86" s="272"/>
      <c r="E86" s="272"/>
      <c r="F86" s="272"/>
      <c r="G86" s="272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23">
        <v>0</v>
      </c>
      <c r="W86" s="223">
        <v>0</v>
      </c>
      <c r="X86" s="223">
        <v>0</v>
      </c>
      <c r="Y86" s="223">
        <v>5000</v>
      </c>
      <c r="Z86" s="223">
        <v>5000</v>
      </c>
      <c r="AA86" s="223">
        <v>0</v>
      </c>
      <c r="AB86" s="223">
        <v>0</v>
      </c>
      <c r="AC86" s="223">
        <v>0</v>
      </c>
      <c r="AD86" s="223">
        <v>0</v>
      </c>
      <c r="AE86" s="223">
        <v>0</v>
      </c>
      <c r="AF86" s="223">
        <v>0</v>
      </c>
      <c r="AG86" s="223">
        <v>0</v>
      </c>
      <c r="AH86" s="223">
        <v>165000</v>
      </c>
      <c r="AI86" s="223">
        <v>10000</v>
      </c>
      <c r="AJ86" s="223">
        <v>140000</v>
      </c>
      <c r="AK86" s="223">
        <v>5000</v>
      </c>
      <c r="AL86" s="223">
        <v>10000</v>
      </c>
      <c r="AM86" s="223">
        <v>10000</v>
      </c>
      <c r="AN86" s="223">
        <v>290000</v>
      </c>
      <c r="AO86" s="223">
        <v>250000</v>
      </c>
      <c r="AP86" s="223">
        <v>70000</v>
      </c>
      <c r="AQ86" s="223">
        <f t="shared" si="1"/>
        <v>960000</v>
      </c>
      <c r="AR86" s="175"/>
    </row>
    <row r="87" spans="1:44" x14ac:dyDescent="0.25">
      <c r="A87" s="5">
        <v>41609</v>
      </c>
      <c r="B87" s="268"/>
      <c r="C87" s="272"/>
      <c r="D87" s="272"/>
      <c r="E87" s="272"/>
      <c r="F87" s="272"/>
      <c r="G87" s="272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23">
        <v>0</v>
      </c>
      <c r="W87" s="223">
        <v>80000</v>
      </c>
      <c r="X87" s="223">
        <v>0</v>
      </c>
      <c r="Y87" s="223">
        <v>0</v>
      </c>
      <c r="Z87" s="223">
        <v>0</v>
      </c>
      <c r="AA87" s="223">
        <v>0</v>
      </c>
      <c r="AB87" s="223">
        <v>0</v>
      </c>
      <c r="AC87" s="223">
        <v>0</v>
      </c>
      <c r="AD87" s="223">
        <v>0</v>
      </c>
      <c r="AE87" s="223">
        <v>0</v>
      </c>
      <c r="AF87" s="223">
        <v>0</v>
      </c>
      <c r="AG87" s="223">
        <v>0</v>
      </c>
      <c r="AH87" s="223">
        <v>265000</v>
      </c>
      <c r="AI87" s="223">
        <v>0</v>
      </c>
      <c r="AJ87" s="223">
        <v>15000</v>
      </c>
      <c r="AK87" s="223">
        <v>0</v>
      </c>
      <c r="AL87" s="223">
        <v>0</v>
      </c>
      <c r="AM87" s="223">
        <v>0</v>
      </c>
      <c r="AN87" s="223">
        <v>30000</v>
      </c>
      <c r="AO87" s="223">
        <v>130000</v>
      </c>
      <c r="AP87" s="223">
        <v>40000</v>
      </c>
      <c r="AQ87" s="223">
        <f t="shared" si="1"/>
        <v>560000</v>
      </c>
      <c r="AR87" s="175"/>
    </row>
    <row r="88" spans="1:44" x14ac:dyDescent="0.25">
      <c r="A88" s="5">
        <v>41640</v>
      </c>
      <c r="B88" s="268"/>
      <c r="C88" s="272"/>
      <c r="D88" s="272"/>
      <c r="E88" s="272"/>
      <c r="F88" s="272"/>
      <c r="G88" s="272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23">
        <v>0</v>
      </c>
      <c r="W88" s="223">
        <v>0</v>
      </c>
      <c r="X88" s="223">
        <v>0</v>
      </c>
      <c r="Y88" s="223">
        <v>0</v>
      </c>
      <c r="Z88" s="223">
        <v>0</v>
      </c>
      <c r="AA88" s="223">
        <v>0</v>
      </c>
      <c r="AB88" s="223">
        <v>0</v>
      </c>
      <c r="AC88" s="223">
        <v>0</v>
      </c>
      <c r="AD88" s="223">
        <v>0</v>
      </c>
      <c r="AE88" s="223">
        <v>0</v>
      </c>
      <c r="AF88" s="223">
        <v>0</v>
      </c>
      <c r="AG88" s="223">
        <v>0</v>
      </c>
      <c r="AH88" s="223">
        <v>55000</v>
      </c>
      <c r="AI88" s="223">
        <v>0</v>
      </c>
      <c r="AJ88" s="223">
        <v>50000</v>
      </c>
      <c r="AK88" s="223">
        <v>0</v>
      </c>
      <c r="AL88" s="223">
        <v>0</v>
      </c>
      <c r="AM88" s="223">
        <v>0</v>
      </c>
      <c r="AN88" s="223">
        <v>105000</v>
      </c>
      <c r="AO88" s="223">
        <v>260000</v>
      </c>
      <c r="AP88" s="223">
        <v>0</v>
      </c>
      <c r="AQ88" s="223">
        <f t="shared" si="1"/>
        <v>470000</v>
      </c>
      <c r="AR88" s="175"/>
    </row>
    <row r="89" spans="1:44" x14ac:dyDescent="0.25">
      <c r="A89" s="5">
        <v>41671</v>
      </c>
      <c r="B89" s="268"/>
      <c r="C89" s="272"/>
      <c r="D89" s="272"/>
      <c r="E89" s="272"/>
      <c r="F89" s="272"/>
      <c r="G89" s="272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23">
        <v>0</v>
      </c>
      <c r="W89" s="223">
        <v>0</v>
      </c>
      <c r="X89" s="223">
        <v>0</v>
      </c>
      <c r="Y89" s="223">
        <v>0</v>
      </c>
      <c r="Z89" s="223">
        <v>0</v>
      </c>
      <c r="AA89" s="223">
        <v>0</v>
      </c>
      <c r="AB89" s="223">
        <v>0</v>
      </c>
      <c r="AC89" s="223">
        <v>0</v>
      </c>
      <c r="AD89" s="223">
        <v>0</v>
      </c>
      <c r="AE89" s="223">
        <v>0</v>
      </c>
      <c r="AF89" s="223">
        <v>0</v>
      </c>
      <c r="AG89" s="223">
        <v>0</v>
      </c>
      <c r="AH89" s="223">
        <v>75000</v>
      </c>
      <c r="AI89" s="223">
        <v>0</v>
      </c>
      <c r="AJ89" s="223">
        <v>65000</v>
      </c>
      <c r="AK89" s="223">
        <v>0</v>
      </c>
      <c r="AL89" s="223">
        <v>0</v>
      </c>
      <c r="AM89" s="223">
        <v>0</v>
      </c>
      <c r="AN89" s="223">
        <v>140000</v>
      </c>
      <c r="AO89" s="223">
        <v>245000</v>
      </c>
      <c r="AP89" s="223">
        <v>80000</v>
      </c>
      <c r="AQ89" s="223">
        <f t="shared" si="1"/>
        <v>605000</v>
      </c>
      <c r="AR89" s="175"/>
    </row>
    <row r="90" spans="1:44" x14ac:dyDescent="0.25">
      <c r="A90" s="5">
        <v>41699</v>
      </c>
      <c r="B90" s="268"/>
      <c r="C90" s="272"/>
      <c r="D90" s="272"/>
      <c r="E90" s="272"/>
      <c r="F90" s="272"/>
      <c r="G90" s="272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23">
        <v>0</v>
      </c>
      <c r="W90" s="223">
        <v>0</v>
      </c>
      <c r="X90" s="223">
        <v>5000</v>
      </c>
      <c r="Y90" s="223">
        <v>0</v>
      </c>
      <c r="Z90" s="223">
        <v>0</v>
      </c>
      <c r="AA90" s="223">
        <v>0</v>
      </c>
      <c r="AB90" s="223">
        <v>0</v>
      </c>
      <c r="AC90" s="223">
        <v>0</v>
      </c>
      <c r="AD90" s="223">
        <v>0</v>
      </c>
      <c r="AE90" s="223">
        <v>5000</v>
      </c>
      <c r="AF90" s="223">
        <v>5000</v>
      </c>
      <c r="AG90" s="223">
        <v>5000</v>
      </c>
      <c r="AH90" s="223">
        <v>35000</v>
      </c>
      <c r="AI90" s="223">
        <v>20000</v>
      </c>
      <c r="AJ90" s="223">
        <v>30000</v>
      </c>
      <c r="AK90" s="223">
        <v>15000</v>
      </c>
      <c r="AL90" s="223">
        <v>25000</v>
      </c>
      <c r="AM90" s="223">
        <v>20000</v>
      </c>
      <c r="AN90" s="223">
        <v>60000</v>
      </c>
      <c r="AO90" s="223">
        <v>245000</v>
      </c>
      <c r="AP90" s="223">
        <v>125000</v>
      </c>
      <c r="AQ90" s="223">
        <f t="shared" si="1"/>
        <v>595000</v>
      </c>
      <c r="AR90" s="175"/>
    </row>
    <row r="91" spans="1:44" x14ac:dyDescent="0.25">
      <c r="A91" s="5">
        <v>41730</v>
      </c>
      <c r="B91" s="268"/>
      <c r="C91" s="272"/>
      <c r="D91" s="272"/>
      <c r="E91" s="272"/>
      <c r="F91" s="272"/>
      <c r="G91" s="272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23">
        <v>0</v>
      </c>
      <c r="W91" s="223">
        <v>0</v>
      </c>
      <c r="X91" s="223">
        <v>0</v>
      </c>
      <c r="Y91" s="223">
        <v>0</v>
      </c>
      <c r="Z91" s="223">
        <v>0</v>
      </c>
      <c r="AA91" s="223">
        <v>0</v>
      </c>
      <c r="AB91" s="223">
        <v>0</v>
      </c>
      <c r="AC91" s="223">
        <v>5000</v>
      </c>
      <c r="AD91" s="223">
        <v>5000</v>
      </c>
      <c r="AE91" s="223">
        <v>0</v>
      </c>
      <c r="AF91" s="223">
        <v>0</v>
      </c>
      <c r="AG91" s="223">
        <v>0</v>
      </c>
      <c r="AH91" s="223">
        <v>0</v>
      </c>
      <c r="AI91" s="223">
        <v>10000</v>
      </c>
      <c r="AJ91" s="223">
        <v>0</v>
      </c>
      <c r="AK91" s="223">
        <v>5000</v>
      </c>
      <c r="AL91" s="223">
        <v>10000</v>
      </c>
      <c r="AM91" s="223">
        <v>10000</v>
      </c>
      <c r="AN91" s="223">
        <v>0</v>
      </c>
      <c r="AO91" s="223">
        <v>5000</v>
      </c>
      <c r="AP91" s="223">
        <v>65000</v>
      </c>
      <c r="AQ91" s="223">
        <f t="shared" si="1"/>
        <v>115000</v>
      </c>
      <c r="AR91" s="175"/>
    </row>
    <row r="92" spans="1:44" x14ac:dyDescent="0.25">
      <c r="A92" s="5">
        <v>41760</v>
      </c>
      <c r="B92" s="268"/>
      <c r="C92" s="272"/>
      <c r="D92" s="272"/>
      <c r="E92" s="272"/>
      <c r="F92" s="272"/>
      <c r="G92" s="272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23">
        <v>0</v>
      </c>
      <c r="W92" s="223">
        <v>0</v>
      </c>
      <c r="X92" s="223">
        <v>0</v>
      </c>
      <c r="Y92" s="223">
        <v>0</v>
      </c>
      <c r="Z92" s="223">
        <v>0</v>
      </c>
      <c r="AA92" s="223">
        <v>0</v>
      </c>
      <c r="AB92" s="223">
        <v>0</v>
      </c>
      <c r="AC92" s="223">
        <v>0</v>
      </c>
      <c r="AD92" s="223">
        <v>0</v>
      </c>
      <c r="AE92" s="223">
        <v>0</v>
      </c>
      <c r="AF92" s="223">
        <v>0</v>
      </c>
      <c r="AG92" s="223">
        <v>0</v>
      </c>
      <c r="AH92" s="223">
        <v>0</v>
      </c>
      <c r="AI92" s="223">
        <v>0</v>
      </c>
      <c r="AJ92" s="223">
        <v>0</v>
      </c>
      <c r="AK92" s="223">
        <v>0</v>
      </c>
      <c r="AL92" s="223">
        <v>0</v>
      </c>
      <c r="AM92" s="223">
        <v>0</v>
      </c>
      <c r="AN92" s="223">
        <v>0</v>
      </c>
      <c r="AO92" s="223">
        <v>160000</v>
      </c>
      <c r="AP92" s="223">
        <v>0</v>
      </c>
      <c r="AQ92" s="223">
        <f t="shared" si="1"/>
        <v>160000</v>
      </c>
      <c r="AR92" s="175"/>
    </row>
    <row r="93" spans="1:44" x14ac:dyDescent="0.25">
      <c r="A93" s="5">
        <v>41791</v>
      </c>
      <c r="B93" s="268"/>
      <c r="C93" s="272"/>
      <c r="D93" s="272"/>
      <c r="E93" s="272"/>
      <c r="F93" s="272"/>
      <c r="G93" s="272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23">
        <v>0</v>
      </c>
      <c r="W93" s="223">
        <v>0</v>
      </c>
      <c r="X93" s="223">
        <v>75000</v>
      </c>
      <c r="Y93" s="223">
        <v>0</v>
      </c>
      <c r="Z93" s="223">
        <v>0</v>
      </c>
      <c r="AA93" s="223">
        <v>0</v>
      </c>
      <c r="AB93" s="223">
        <v>0</v>
      </c>
      <c r="AC93" s="223">
        <v>0</v>
      </c>
      <c r="AD93" s="223">
        <v>0</v>
      </c>
      <c r="AE93" s="223">
        <v>0</v>
      </c>
      <c r="AF93" s="223">
        <v>0</v>
      </c>
      <c r="AG93" s="223">
        <v>0</v>
      </c>
      <c r="AH93" s="223">
        <v>250000</v>
      </c>
      <c r="AI93" s="223">
        <v>0</v>
      </c>
      <c r="AJ93" s="223">
        <v>30000</v>
      </c>
      <c r="AK93" s="223">
        <v>0</v>
      </c>
      <c r="AL93" s="223">
        <v>0</v>
      </c>
      <c r="AM93" s="223">
        <v>0</v>
      </c>
      <c r="AN93" s="223">
        <v>55000</v>
      </c>
      <c r="AO93" s="223">
        <v>275000</v>
      </c>
      <c r="AP93" s="223">
        <v>95000</v>
      </c>
      <c r="AQ93" s="223">
        <f t="shared" si="1"/>
        <v>780000</v>
      </c>
      <c r="AR93" s="175"/>
    </row>
    <row r="94" spans="1:44" x14ac:dyDescent="0.25">
      <c r="A94" s="5">
        <v>41821</v>
      </c>
      <c r="B94" s="268"/>
      <c r="C94" s="272"/>
      <c r="D94" s="272"/>
      <c r="E94" s="272"/>
      <c r="F94" s="272"/>
      <c r="G94" s="272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23">
        <v>0</v>
      </c>
      <c r="W94" s="223">
        <v>0</v>
      </c>
      <c r="X94" s="223">
        <v>0</v>
      </c>
      <c r="Y94" s="223">
        <v>0</v>
      </c>
      <c r="Z94" s="223">
        <v>0</v>
      </c>
      <c r="AA94" s="223">
        <v>0</v>
      </c>
      <c r="AB94" s="223">
        <v>0</v>
      </c>
      <c r="AC94" s="223">
        <v>0</v>
      </c>
      <c r="AD94" s="223">
        <v>0</v>
      </c>
      <c r="AE94" s="223">
        <v>0</v>
      </c>
      <c r="AF94" s="223">
        <v>0</v>
      </c>
      <c r="AG94" s="223">
        <v>0</v>
      </c>
      <c r="AH94" s="223">
        <v>0</v>
      </c>
      <c r="AI94" s="223">
        <v>0</v>
      </c>
      <c r="AJ94" s="223">
        <v>0</v>
      </c>
      <c r="AK94" s="223">
        <v>0</v>
      </c>
      <c r="AL94" s="223">
        <v>0</v>
      </c>
      <c r="AM94" s="223">
        <v>0</v>
      </c>
      <c r="AN94" s="223">
        <v>5000</v>
      </c>
      <c r="AO94" s="223">
        <v>380000</v>
      </c>
      <c r="AP94" s="223">
        <v>0</v>
      </c>
      <c r="AQ94" s="223">
        <f t="shared" si="1"/>
        <v>385000</v>
      </c>
      <c r="AR94" s="175"/>
    </row>
    <row r="95" spans="1:44" x14ac:dyDescent="0.25">
      <c r="A95" s="5">
        <v>41852</v>
      </c>
      <c r="B95" s="268"/>
      <c r="C95" s="272"/>
      <c r="D95" s="272"/>
      <c r="E95" s="272"/>
      <c r="F95" s="272"/>
      <c r="G95" s="272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23">
        <v>0</v>
      </c>
      <c r="W95" s="223">
        <v>0</v>
      </c>
      <c r="X95" s="223">
        <v>0</v>
      </c>
      <c r="Y95" s="223">
        <v>0</v>
      </c>
      <c r="Z95" s="223">
        <v>0</v>
      </c>
      <c r="AA95" s="223">
        <v>0</v>
      </c>
      <c r="AB95" s="223">
        <v>0</v>
      </c>
      <c r="AC95" s="223">
        <v>0</v>
      </c>
      <c r="AD95" s="223">
        <v>0</v>
      </c>
      <c r="AE95" s="223">
        <v>0</v>
      </c>
      <c r="AF95" s="223">
        <v>0</v>
      </c>
      <c r="AG95" s="223">
        <v>0</v>
      </c>
      <c r="AH95" s="223">
        <v>0</v>
      </c>
      <c r="AI95" s="223">
        <v>0</v>
      </c>
      <c r="AJ95" s="223">
        <v>0</v>
      </c>
      <c r="AK95" s="223">
        <v>0</v>
      </c>
      <c r="AL95" s="223">
        <v>0</v>
      </c>
      <c r="AM95" s="223">
        <v>0</v>
      </c>
      <c r="AN95" s="223">
        <v>0</v>
      </c>
      <c r="AO95" s="223">
        <v>205000</v>
      </c>
      <c r="AP95" s="223">
        <v>125000</v>
      </c>
      <c r="AQ95" s="223">
        <f t="shared" si="1"/>
        <v>330000</v>
      </c>
      <c r="AR95" s="175"/>
    </row>
    <row r="96" spans="1:44" x14ac:dyDescent="0.25">
      <c r="A96" s="5">
        <v>41883</v>
      </c>
      <c r="B96" s="268"/>
      <c r="C96" s="272"/>
      <c r="D96" s="272"/>
      <c r="E96" s="272"/>
      <c r="F96" s="272"/>
      <c r="G96" s="272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23">
        <v>0</v>
      </c>
      <c r="W96" s="223">
        <v>0</v>
      </c>
      <c r="X96" s="223">
        <v>0</v>
      </c>
      <c r="Y96" s="223">
        <v>0</v>
      </c>
      <c r="Z96" s="223">
        <v>0</v>
      </c>
      <c r="AA96" s="223">
        <v>0</v>
      </c>
      <c r="AB96" s="223">
        <v>0</v>
      </c>
      <c r="AC96" s="223">
        <v>0</v>
      </c>
      <c r="AD96" s="223">
        <v>0</v>
      </c>
      <c r="AE96" s="223">
        <v>0</v>
      </c>
      <c r="AF96" s="223">
        <v>0</v>
      </c>
      <c r="AG96" s="223">
        <v>0</v>
      </c>
      <c r="AH96" s="223">
        <v>20000</v>
      </c>
      <c r="AI96" s="223">
        <v>0</v>
      </c>
      <c r="AJ96" s="223">
        <v>15000</v>
      </c>
      <c r="AK96" s="223">
        <v>0</v>
      </c>
      <c r="AL96" s="223">
        <v>0</v>
      </c>
      <c r="AM96" s="223">
        <v>0</v>
      </c>
      <c r="AN96" s="223">
        <v>40000</v>
      </c>
      <c r="AO96" s="223">
        <v>270000</v>
      </c>
      <c r="AP96" s="223">
        <v>5000</v>
      </c>
      <c r="AQ96" s="223">
        <f t="shared" si="1"/>
        <v>350000</v>
      </c>
      <c r="AR96" s="175"/>
    </row>
    <row r="97" spans="1:44" x14ac:dyDescent="0.25">
      <c r="A97" s="5">
        <v>41913</v>
      </c>
      <c r="B97" s="268"/>
      <c r="C97" s="272"/>
      <c r="D97" s="272"/>
      <c r="E97" s="272"/>
      <c r="F97" s="272"/>
      <c r="G97" s="272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23">
        <v>0</v>
      </c>
      <c r="W97" s="223">
        <v>0</v>
      </c>
      <c r="X97" s="223">
        <v>0</v>
      </c>
      <c r="Y97" s="223">
        <v>0</v>
      </c>
      <c r="Z97" s="223">
        <v>0</v>
      </c>
      <c r="AA97" s="223">
        <v>0</v>
      </c>
      <c r="AB97" s="223">
        <v>0</v>
      </c>
      <c r="AC97" s="223">
        <v>0</v>
      </c>
      <c r="AD97" s="223">
        <v>0</v>
      </c>
      <c r="AE97" s="223">
        <v>0</v>
      </c>
      <c r="AF97" s="223">
        <v>0</v>
      </c>
      <c r="AG97" s="223">
        <v>0</v>
      </c>
      <c r="AH97" s="223">
        <v>95000</v>
      </c>
      <c r="AI97" s="223">
        <v>0</v>
      </c>
      <c r="AJ97" s="223">
        <v>95000</v>
      </c>
      <c r="AK97" s="223">
        <v>0</v>
      </c>
      <c r="AL97" s="223">
        <v>0</v>
      </c>
      <c r="AM97" s="223">
        <v>0</v>
      </c>
      <c r="AN97" s="223">
        <v>190000</v>
      </c>
      <c r="AO97" s="223">
        <v>230000</v>
      </c>
      <c r="AP97" s="223">
        <v>0</v>
      </c>
      <c r="AQ97" s="223">
        <f t="shared" si="1"/>
        <v>610000</v>
      </c>
      <c r="AR97" s="175"/>
    </row>
    <row r="98" spans="1:44" x14ac:dyDescent="0.25">
      <c r="A98" s="5">
        <v>41944</v>
      </c>
      <c r="B98" s="268"/>
      <c r="C98" s="272"/>
      <c r="D98" s="272"/>
      <c r="E98" s="272"/>
      <c r="F98" s="272"/>
      <c r="G98" s="272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23">
        <v>0</v>
      </c>
      <c r="W98" s="223">
        <v>0</v>
      </c>
      <c r="X98" s="223">
        <v>0</v>
      </c>
      <c r="Y98" s="223">
        <v>0</v>
      </c>
      <c r="Z98" s="223">
        <v>0</v>
      </c>
      <c r="AA98" s="223">
        <v>0</v>
      </c>
      <c r="AB98" s="223">
        <v>0</v>
      </c>
      <c r="AC98" s="223">
        <v>0</v>
      </c>
      <c r="AD98" s="223">
        <v>0</v>
      </c>
      <c r="AE98" s="223">
        <v>0</v>
      </c>
      <c r="AF98" s="223">
        <v>0</v>
      </c>
      <c r="AG98" s="223">
        <v>0</v>
      </c>
      <c r="AH98" s="223">
        <v>90000</v>
      </c>
      <c r="AI98" s="223">
        <v>0</v>
      </c>
      <c r="AJ98" s="223">
        <v>90000</v>
      </c>
      <c r="AK98" s="223">
        <v>0</v>
      </c>
      <c r="AL98" s="223">
        <v>0</v>
      </c>
      <c r="AM98" s="223">
        <v>0</v>
      </c>
      <c r="AN98" s="223">
        <v>190000</v>
      </c>
      <c r="AO98" s="223">
        <v>230000</v>
      </c>
      <c r="AP98" s="223">
        <v>100000</v>
      </c>
      <c r="AQ98" s="223">
        <f t="shared" si="1"/>
        <v>700000</v>
      </c>
      <c r="AR98" s="175"/>
    </row>
    <row r="99" spans="1:44" x14ac:dyDescent="0.25">
      <c r="A99" s="5">
        <v>41974</v>
      </c>
      <c r="B99" s="268"/>
      <c r="C99" s="272"/>
      <c r="D99" s="272"/>
      <c r="E99" s="272"/>
      <c r="F99" s="272"/>
      <c r="G99" s="272"/>
      <c r="H99" s="269"/>
      <c r="I99" s="269"/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23">
        <v>0</v>
      </c>
      <c r="W99" s="223">
        <v>0</v>
      </c>
      <c r="X99" s="223">
        <v>0</v>
      </c>
      <c r="Y99" s="223">
        <v>75000</v>
      </c>
      <c r="Z99" s="223">
        <v>0</v>
      </c>
      <c r="AA99" s="223">
        <v>0</v>
      </c>
      <c r="AB99" s="223">
        <v>5000</v>
      </c>
      <c r="AC99" s="223">
        <v>0</v>
      </c>
      <c r="AD99" s="223">
        <v>0</v>
      </c>
      <c r="AE99" s="223">
        <v>0</v>
      </c>
      <c r="AF99" s="223">
        <v>0</v>
      </c>
      <c r="AG99" s="223">
        <v>0</v>
      </c>
      <c r="AH99" s="223">
        <v>305000</v>
      </c>
      <c r="AI99" s="223">
        <v>10000</v>
      </c>
      <c r="AJ99" s="223">
        <v>120000</v>
      </c>
      <c r="AK99" s="223">
        <v>10000</v>
      </c>
      <c r="AL99" s="223">
        <v>10000</v>
      </c>
      <c r="AM99" s="223">
        <v>10000</v>
      </c>
      <c r="AN99" s="223">
        <v>245000</v>
      </c>
      <c r="AO99" s="223">
        <v>75000</v>
      </c>
      <c r="AP99" s="223">
        <v>115000</v>
      </c>
      <c r="AQ99" s="223">
        <f t="shared" si="1"/>
        <v>980000</v>
      </c>
      <c r="AR99" s="175"/>
    </row>
    <row r="100" spans="1:44" x14ac:dyDescent="0.25">
      <c r="A100" s="5">
        <v>42005</v>
      </c>
      <c r="B100" s="268"/>
      <c r="C100" s="272"/>
      <c r="D100" s="272"/>
      <c r="E100" s="272"/>
      <c r="F100" s="272"/>
      <c r="G100" s="272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23">
        <v>0</v>
      </c>
      <c r="W100" s="223">
        <v>0</v>
      </c>
      <c r="X100" s="223">
        <v>0</v>
      </c>
      <c r="Y100" s="223">
        <v>0</v>
      </c>
      <c r="Z100" s="223">
        <v>5000</v>
      </c>
      <c r="AA100" s="223">
        <v>5000</v>
      </c>
      <c r="AB100" s="223">
        <v>0</v>
      </c>
      <c r="AC100" s="223">
        <v>0</v>
      </c>
      <c r="AD100" s="223">
        <v>0</v>
      </c>
      <c r="AE100" s="223">
        <v>0</v>
      </c>
      <c r="AF100" s="223">
        <v>0</v>
      </c>
      <c r="AG100" s="223">
        <v>0</v>
      </c>
      <c r="AH100" s="223">
        <v>0</v>
      </c>
      <c r="AI100" s="223">
        <v>15000</v>
      </c>
      <c r="AJ100" s="223">
        <v>0</v>
      </c>
      <c r="AK100" s="223">
        <v>15000</v>
      </c>
      <c r="AL100" s="223">
        <v>15000</v>
      </c>
      <c r="AM100" s="223">
        <v>15000</v>
      </c>
      <c r="AN100" s="223">
        <v>0</v>
      </c>
      <c r="AO100" s="223">
        <v>0</v>
      </c>
      <c r="AP100" s="223">
        <v>65000</v>
      </c>
      <c r="AQ100" s="223">
        <f t="shared" si="1"/>
        <v>135000</v>
      </c>
      <c r="AR100" s="175"/>
    </row>
    <row r="101" spans="1:44" x14ac:dyDescent="0.25">
      <c r="A101" s="5">
        <v>42036</v>
      </c>
      <c r="B101" s="268"/>
      <c r="C101" s="272"/>
      <c r="D101" s="272"/>
      <c r="E101" s="272"/>
      <c r="F101" s="272"/>
      <c r="G101" s="272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23">
        <v>0</v>
      </c>
      <c r="W101" s="223">
        <v>0</v>
      </c>
      <c r="X101" s="223">
        <v>0</v>
      </c>
      <c r="Y101" s="223">
        <v>0</v>
      </c>
      <c r="Z101" s="223">
        <v>0</v>
      </c>
      <c r="AA101" s="223">
        <v>0</v>
      </c>
      <c r="AB101" s="223">
        <v>0</v>
      </c>
      <c r="AC101" s="223">
        <v>0</v>
      </c>
      <c r="AD101" s="223">
        <v>0</v>
      </c>
      <c r="AE101" s="223">
        <v>0</v>
      </c>
      <c r="AF101" s="223">
        <v>0</v>
      </c>
      <c r="AG101" s="223">
        <v>0</v>
      </c>
      <c r="AH101" s="223">
        <v>0</v>
      </c>
      <c r="AI101" s="223">
        <v>0</v>
      </c>
      <c r="AJ101" s="223">
        <v>0</v>
      </c>
      <c r="AK101" s="223">
        <v>0</v>
      </c>
      <c r="AL101" s="223">
        <v>0</v>
      </c>
      <c r="AM101" s="223">
        <v>0</v>
      </c>
      <c r="AN101" s="223">
        <v>0</v>
      </c>
      <c r="AO101" s="223">
        <v>95000</v>
      </c>
      <c r="AP101" s="223">
        <v>0</v>
      </c>
      <c r="AQ101" s="223">
        <f t="shared" si="1"/>
        <v>95000</v>
      </c>
      <c r="AR101" s="175"/>
    </row>
    <row r="102" spans="1:44" x14ac:dyDescent="0.25">
      <c r="A102" s="5">
        <v>42064</v>
      </c>
      <c r="B102" s="268"/>
      <c r="C102" s="272"/>
      <c r="D102" s="272"/>
      <c r="E102" s="272"/>
      <c r="F102" s="272"/>
      <c r="G102" s="272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23">
        <v>0</v>
      </c>
      <c r="W102" s="223">
        <v>0</v>
      </c>
      <c r="X102" s="223">
        <v>0</v>
      </c>
      <c r="Y102" s="223">
        <v>0</v>
      </c>
      <c r="Z102" s="223">
        <v>0</v>
      </c>
      <c r="AA102" s="223">
        <v>0</v>
      </c>
      <c r="AB102" s="223">
        <v>0</v>
      </c>
      <c r="AC102" s="223">
        <v>0</v>
      </c>
      <c r="AD102" s="223">
        <v>0</v>
      </c>
      <c r="AE102" s="223">
        <v>0</v>
      </c>
      <c r="AF102" s="223">
        <v>0</v>
      </c>
      <c r="AG102" s="223">
        <v>0</v>
      </c>
      <c r="AH102" s="223">
        <v>0</v>
      </c>
      <c r="AI102" s="223">
        <v>0</v>
      </c>
      <c r="AJ102" s="223">
        <v>0</v>
      </c>
      <c r="AK102" s="223">
        <v>0</v>
      </c>
      <c r="AL102" s="223">
        <v>0</v>
      </c>
      <c r="AM102" s="223">
        <v>0</v>
      </c>
      <c r="AN102" s="223">
        <v>0</v>
      </c>
      <c r="AO102" s="223">
        <v>140000</v>
      </c>
      <c r="AP102" s="223">
        <v>0</v>
      </c>
      <c r="AQ102" s="223">
        <f t="shared" si="1"/>
        <v>140000</v>
      </c>
      <c r="AR102" s="175"/>
    </row>
    <row r="103" spans="1:44" x14ac:dyDescent="0.25">
      <c r="A103" s="5">
        <v>42095</v>
      </c>
      <c r="B103" s="268"/>
      <c r="C103" s="272"/>
      <c r="D103" s="272"/>
      <c r="E103" s="272"/>
      <c r="F103" s="272"/>
      <c r="G103" s="272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23">
        <v>0</v>
      </c>
      <c r="W103" s="223">
        <v>0</v>
      </c>
      <c r="X103" s="223">
        <v>0</v>
      </c>
      <c r="Y103" s="223">
        <v>0</v>
      </c>
      <c r="Z103" s="223">
        <v>0</v>
      </c>
      <c r="AA103" s="223">
        <v>0</v>
      </c>
      <c r="AB103" s="223">
        <v>0</v>
      </c>
      <c r="AC103" s="223">
        <v>0</v>
      </c>
      <c r="AD103" s="223">
        <v>0</v>
      </c>
      <c r="AE103" s="223">
        <v>0</v>
      </c>
      <c r="AF103" s="223">
        <v>0</v>
      </c>
      <c r="AG103" s="223">
        <v>5000</v>
      </c>
      <c r="AH103" s="223">
        <v>0</v>
      </c>
      <c r="AI103" s="223">
        <v>5000</v>
      </c>
      <c r="AJ103" s="223">
        <v>0</v>
      </c>
      <c r="AK103" s="223">
        <v>5000</v>
      </c>
      <c r="AL103" s="223">
        <v>5000</v>
      </c>
      <c r="AM103" s="223">
        <v>10000</v>
      </c>
      <c r="AN103" s="223">
        <v>0</v>
      </c>
      <c r="AO103" s="223">
        <v>195000</v>
      </c>
      <c r="AP103" s="223">
        <v>180000</v>
      </c>
      <c r="AQ103" s="223">
        <f t="shared" si="1"/>
        <v>405000</v>
      </c>
      <c r="AR103" s="175"/>
    </row>
    <row r="104" spans="1:44" x14ac:dyDescent="0.25">
      <c r="A104" s="5">
        <v>42125</v>
      </c>
      <c r="B104" s="268"/>
      <c r="C104" s="272"/>
      <c r="D104" s="272"/>
      <c r="E104" s="272"/>
      <c r="F104" s="272"/>
      <c r="G104" s="272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23">
        <v>0</v>
      </c>
      <c r="W104" s="223">
        <v>0</v>
      </c>
      <c r="X104" s="223">
        <v>0</v>
      </c>
      <c r="Y104" s="223">
        <v>0</v>
      </c>
      <c r="Z104" s="223">
        <v>0</v>
      </c>
      <c r="AA104" s="223">
        <v>0</v>
      </c>
      <c r="AB104" s="223">
        <v>0</v>
      </c>
      <c r="AC104" s="223">
        <v>0</v>
      </c>
      <c r="AD104" s="223">
        <v>0</v>
      </c>
      <c r="AE104" s="223">
        <v>0</v>
      </c>
      <c r="AF104" s="223">
        <v>0</v>
      </c>
      <c r="AG104" s="223">
        <v>0</v>
      </c>
      <c r="AH104" s="223">
        <v>0</v>
      </c>
      <c r="AI104" s="223">
        <v>0</v>
      </c>
      <c r="AJ104" s="223">
        <v>0</v>
      </c>
      <c r="AK104" s="223">
        <v>0</v>
      </c>
      <c r="AL104" s="223">
        <v>0</v>
      </c>
      <c r="AM104" s="223">
        <v>0</v>
      </c>
      <c r="AN104" s="223">
        <v>0</v>
      </c>
      <c r="AO104" s="223">
        <v>165000</v>
      </c>
      <c r="AP104" s="223">
        <v>0</v>
      </c>
      <c r="AQ104" s="223">
        <f t="shared" si="1"/>
        <v>165000</v>
      </c>
      <c r="AR104" s="175"/>
    </row>
    <row r="105" spans="1:44" x14ac:dyDescent="0.25">
      <c r="A105" s="5">
        <v>42156</v>
      </c>
      <c r="B105" s="268"/>
      <c r="C105" s="272"/>
      <c r="D105" s="272"/>
      <c r="E105" s="272"/>
      <c r="F105" s="272"/>
      <c r="G105" s="272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23">
        <v>0</v>
      </c>
      <c r="W105" s="223">
        <v>0</v>
      </c>
      <c r="X105" s="223">
        <v>0</v>
      </c>
      <c r="Y105" s="223">
        <v>0</v>
      </c>
      <c r="Z105" s="223">
        <v>70000</v>
      </c>
      <c r="AA105" s="223">
        <v>0</v>
      </c>
      <c r="AB105" s="223">
        <v>0</v>
      </c>
      <c r="AC105" s="223">
        <v>5000</v>
      </c>
      <c r="AD105" s="223">
        <v>5000</v>
      </c>
      <c r="AE105" s="223">
        <v>5000</v>
      </c>
      <c r="AF105" s="223">
        <v>5000</v>
      </c>
      <c r="AG105" s="223">
        <v>0</v>
      </c>
      <c r="AH105" s="223">
        <v>230000</v>
      </c>
      <c r="AI105" s="223">
        <v>35000</v>
      </c>
      <c r="AJ105" s="223">
        <v>70000</v>
      </c>
      <c r="AK105" s="223">
        <v>25000</v>
      </c>
      <c r="AL105" s="223">
        <v>35000</v>
      </c>
      <c r="AM105" s="223">
        <v>30000</v>
      </c>
      <c r="AN105" s="223">
        <v>145000</v>
      </c>
      <c r="AO105" s="223">
        <v>560000</v>
      </c>
      <c r="AP105" s="223">
        <v>75000</v>
      </c>
      <c r="AQ105" s="223">
        <f t="shared" si="1"/>
        <v>1295000</v>
      </c>
      <c r="AR105" s="175"/>
    </row>
    <row r="106" spans="1:44" x14ac:dyDescent="0.25">
      <c r="A106" s="5">
        <v>42186</v>
      </c>
      <c r="B106" s="268"/>
      <c r="C106" s="272"/>
      <c r="D106" s="272"/>
      <c r="E106" s="272"/>
      <c r="F106" s="272"/>
      <c r="G106" s="272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23">
        <v>0</v>
      </c>
      <c r="W106" s="223">
        <v>0</v>
      </c>
      <c r="X106" s="223">
        <v>0</v>
      </c>
      <c r="Y106" s="223">
        <v>0</v>
      </c>
      <c r="Z106" s="223">
        <v>0</v>
      </c>
      <c r="AA106" s="223">
        <v>0</v>
      </c>
      <c r="AB106" s="223">
        <v>0</v>
      </c>
      <c r="AC106" s="223">
        <v>0</v>
      </c>
      <c r="AD106" s="223">
        <v>0</v>
      </c>
      <c r="AE106" s="223">
        <v>0</v>
      </c>
      <c r="AF106" s="223">
        <v>0</v>
      </c>
      <c r="AG106" s="223">
        <v>0</v>
      </c>
      <c r="AH106" s="223">
        <v>45000</v>
      </c>
      <c r="AI106" s="223">
        <v>0</v>
      </c>
      <c r="AJ106" s="223">
        <v>50000</v>
      </c>
      <c r="AK106" s="223">
        <v>0</v>
      </c>
      <c r="AL106" s="223">
        <v>0</v>
      </c>
      <c r="AM106" s="223">
        <v>0</v>
      </c>
      <c r="AN106" s="223">
        <v>105000</v>
      </c>
      <c r="AO106" s="223">
        <v>215000</v>
      </c>
      <c r="AP106" s="223">
        <v>0</v>
      </c>
      <c r="AQ106" s="223">
        <f t="shared" si="1"/>
        <v>415000</v>
      </c>
      <c r="AR106" s="175"/>
    </row>
    <row r="107" spans="1:44" x14ac:dyDescent="0.25">
      <c r="A107" s="5">
        <v>42217</v>
      </c>
      <c r="B107" s="268"/>
      <c r="C107" s="272"/>
      <c r="D107" s="272"/>
      <c r="E107" s="272"/>
      <c r="F107" s="272"/>
      <c r="G107" s="272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23">
        <v>0</v>
      </c>
      <c r="W107" s="223">
        <v>0</v>
      </c>
      <c r="X107" s="223">
        <v>0</v>
      </c>
      <c r="Y107" s="223">
        <v>0</v>
      </c>
      <c r="Z107" s="223">
        <v>0</v>
      </c>
      <c r="AA107" s="223">
        <v>0</v>
      </c>
      <c r="AB107" s="223">
        <v>0</v>
      </c>
      <c r="AC107" s="223">
        <v>0</v>
      </c>
      <c r="AD107" s="223">
        <v>0</v>
      </c>
      <c r="AE107" s="223">
        <v>0</v>
      </c>
      <c r="AF107" s="223">
        <v>0</v>
      </c>
      <c r="AG107" s="223">
        <v>0</v>
      </c>
      <c r="AH107" s="223">
        <v>10000</v>
      </c>
      <c r="AI107" s="223">
        <v>0</v>
      </c>
      <c r="AJ107" s="223">
        <v>10000</v>
      </c>
      <c r="AK107" s="223">
        <v>0</v>
      </c>
      <c r="AL107" s="223">
        <v>0</v>
      </c>
      <c r="AM107" s="223">
        <v>0</v>
      </c>
      <c r="AN107" s="223">
        <v>25000</v>
      </c>
      <c r="AO107" s="223">
        <v>215000</v>
      </c>
      <c r="AP107" s="223">
        <v>5000</v>
      </c>
      <c r="AQ107" s="223">
        <f t="shared" si="1"/>
        <v>265000</v>
      </c>
      <c r="AR107" s="175"/>
    </row>
    <row r="108" spans="1:44" x14ac:dyDescent="0.25">
      <c r="A108" s="5">
        <v>42248</v>
      </c>
      <c r="B108" s="268"/>
      <c r="C108" s="272"/>
      <c r="D108" s="272"/>
      <c r="E108" s="272"/>
      <c r="F108" s="272"/>
      <c r="G108" s="272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23">
        <v>0</v>
      </c>
      <c r="W108" s="223">
        <v>0</v>
      </c>
      <c r="X108" s="223">
        <v>0</v>
      </c>
      <c r="Y108" s="223">
        <v>0</v>
      </c>
      <c r="Z108" s="223">
        <v>0</v>
      </c>
      <c r="AA108" s="223">
        <v>0</v>
      </c>
      <c r="AB108" s="223">
        <v>0</v>
      </c>
      <c r="AC108" s="223">
        <v>0</v>
      </c>
      <c r="AD108" s="223">
        <v>0</v>
      </c>
      <c r="AE108" s="223">
        <v>0</v>
      </c>
      <c r="AF108" s="223">
        <v>0</v>
      </c>
      <c r="AG108" s="223">
        <v>0</v>
      </c>
      <c r="AH108" s="223">
        <v>45000</v>
      </c>
      <c r="AI108" s="223">
        <v>0</v>
      </c>
      <c r="AJ108" s="223">
        <v>55000</v>
      </c>
      <c r="AK108" s="223">
        <v>0</v>
      </c>
      <c r="AL108" s="223">
        <v>0</v>
      </c>
      <c r="AM108" s="223">
        <v>0</v>
      </c>
      <c r="AN108" s="223">
        <v>110000</v>
      </c>
      <c r="AO108" s="223">
        <v>215000</v>
      </c>
      <c r="AP108" s="223">
        <v>0</v>
      </c>
      <c r="AQ108" s="223">
        <f t="shared" si="1"/>
        <v>425000</v>
      </c>
      <c r="AR108" s="175"/>
    </row>
    <row r="109" spans="1:44" x14ac:dyDescent="0.25">
      <c r="A109" s="5">
        <v>42278</v>
      </c>
      <c r="B109" s="268"/>
      <c r="C109" s="272"/>
      <c r="D109" s="272"/>
      <c r="E109" s="272"/>
      <c r="F109" s="272"/>
      <c r="G109" s="272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23">
        <v>0</v>
      </c>
      <c r="W109" s="223">
        <v>0</v>
      </c>
      <c r="X109" s="223">
        <v>0</v>
      </c>
      <c r="Y109" s="223">
        <v>0</v>
      </c>
      <c r="Z109" s="223">
        <v>0</v>
      </c>
      <c r="AA109" s="223">
        <v>0</v>
      </c>
      <c r="AB109" s="223">
        <v>0</v>
      </c>
      <c r="AC109" s="223">
        <v>0</v>
      </c>
      <c r="AD109" s="223">
        <v>0</v>
      </c>
      <c r="AE109" s="223">
        <v>0</v>
      </c>
      <c r="AF109" s="223">
        <v>0</v>
      </c>
      <c r="AG109" s="223">
        <v>0</v>
      </c>
      <c r="AH109" s="223">
        <v>0</v>
      </c>
      <c r="AI109" s="223">
        <v>0</v>
      </c>
      <c r="AJ109" s="223">
        <v>0</v>
      </c>
      <c r="AK109" s="223">
        <v>0</v>
      </c>
      <c r="AL109" s="223">
        <v>0</v>
      </c>
      <c r="AM109" s="223">
        <v>0</v>
      </c>
      <c r="AN109" s="223">
        <v>0</v>
      </c>
      <c r="AO109" s="223">
        <v>195000</v>
      </c>
      <c r="AP109" s="223">
        <v>0</v>
      </c>
      <c r="AQ109" s="223">
        <f t="shared" si="1"/>
        <v>195000</v>
      </c>
      <c r="AR109" s="175"/>
    </row>
    <row r="110" spans="1:44" x14ac:dyDescent="0.25">
      <c r="A110" s="5">
        <v>42309</v>
      </c>
      <c r="B110" s="268"/>
      <c r="C110" s="272"/>
      <c r="D110" s="272"/>
      <c r="E110" s="272"/>
      <c r="F110" s="272"/>
      <c r="G110" s="272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23">
        <v>0</v>
      </c>
      <c r="W110" s="223">
        <v>0</v>
      </c>
      <c r="X110" s="223">
        <v>0</v>
      </c>
      <c r="Y110" s="223">
        <v>0</v>
      </c>
      <c r="Z110" s="223">
        <v>0</v>
      </c>
      <c r="AA110" s="223">
        <v>0</v>
      </c>
      <c r="AB110" s="223">
        <v>0</v>
      </c>
      <c r="AC110" s="223">
        <v>0</v>
      </c>
      <c r="AD110" s="223">
        <v>0</v>
      </c>
      <c r="AE110" s="223">
        <v>0</v>
      </c>
      <c r="AF110" s="223">
        <v>0</v>
      </c>
      <c r="AG110" s="223">
        <v>0</v>
      </c>
      <c r="AH110" s="223">
        <v>5000</v>
      </c>
      <c r="AI110" s="223">
        <v>0</v>
      </c>
      <c r="AJ110" s="223">
        <v>5000</v>
      </c>
      <c r="AK110" s="223">
        <v>0</v>
      </c>
      <c r="AL110" s="223">
        <v>0</v>
      </c>
      <c r="AM110" s="223">
        <v>0</v>
      </c>
      <c r="AN110" s="223">
        <v>10000</v>
      </c>
      <c r="AO110" s="223">
        <v>225000</v>
      </c>
      <c r="AP110" s="223">
        <v>0</v>
      </c>
      <c r="AQ110" s="223">
        <f t="shared" si="1"/>
        <v>245000</v>
      </c>
      <c r="AR110" s="175"/>
    </row>
    <row r="111" spans="1:44" x14ac:dyDescent="0.25">
      <c r="A111" s="5">
        <v>42339</v>
      </c>
      <c r="B111" s="268"/>
      <c r="C111" s="272"/>
      <c r="D111" s="272"/>
      <c r="E111" s="272"/>
      <c r="F111" s="272"/>
      <c r="G111" s="272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23">
        <v>0</v>
      </c>
      <c r="W111" s="223">
        <v>0</v>
      </c>
      <c r="X111" s="223">
        <v>0</v>
      </c>
      <c r="Y111" s="223">
        <v>0</v>
      </c>
      <c r="Z111" s="223">
        <v>0</v>
      </c>
      <c r="AA111" s="223">
        <v>70000</v>
      </c>
      <c r="AB111" s="223">
        <v>0</v>
      </c>
      <c r="AC111" s="223">
        <v>0</v>
      </c>
      <c r="AD111" s="223">
        <v>0</v>
      </c>
      <c r="AE111" s="223">
        <v>0</v>
      </c>
      <c r="AF111" s="223">
        <v>0</v>
      </c>
      <c r="AG111" s="223">
        <v>0</v>
      </c>
      <c r="AH111" s="223">
        <v>175000</v>
      </c>
      <c r="AI111" s="223">
        <v>0</v>
      </c>
      <c r="AJ111" s="223">
        <v>45000</v>
      </c>
      <c r="AK111" s="223">
        <v>0</v>
      </c>
      <c r="AL111" s="223">
        <v>0</v>
      </c>
      <c r="AM111" s="223">
        <v>0</v>
      </c>
      <c r="AN111" s="223">
        <v>95000</v>
      </c>
      <c r="AO111" s="223">
        <v>35000</v>
      </c>
      <c r="AP111" s="223">
        <v>115000</v>
      </c>
      <c r="AQ111" s="223">
        <f t="shared" si="1"/>
        <v>535000</v>
      </c>
      <c r="AR111" s="175"/>
    </row>
    <row r="112" spans="1:44" x14ac:dyDescent="0.25">
      <c r="A112" s="5">
        <v>42401</v>
      </c>
      <c r="B112" s="268"/>
      <c r="C112" s="272"/>
      <c r="D112" s="272"/>
      <c r="E112" s="272"/>
      <c r="F112" s="272"/>
      <c r="G112" s="272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23">
        <v>0</v>
      </c>
      <c r="W112" s="223">
        <v>0</v>
      </c>
      <c r="X112" s="223">
        <v>0</v>
      </c>
      <c r="Y112" s="223">
        <v>0</v>
      </c>
      <c r="Z112" s="223">
        <v>0</v>
      </c>
      <c r="AA112" s="223">
        <v>0</v>
      </c>
      <c r="AB112" s="223">
        <v>0</v>
      </c>
      <c r="AC112" s="223">
        <v>0</v>
      </c>
      <c r="AD112" s="223">
        <v>0</v>
      </c>
      <c r="AE112" s="223">
        <v>0</v>
      </c>
      <c r="AF112" s="223">
        <v>0</v>
      </c>
      <c r="AG112" s="223">
        <v>0</v>
      </c>
      <c r="AH112" s="223">
        <v>0</v>
      </c>
      <c r="AI112" s="223">
        <v>0</v>
      </c>
      <c r="AJ112" s="223">
        <v>0</v>
      </c>
      <c r="AK112" s="223">
        <v>0</v>
      </c>
      <c r="AL112" s="223">
        <v>0</v>
      </c>
      <c r="AM112" s="223">
        <v>0</v>
      </c>
      <c r="AN112" s="223">
        <v>0</v>
      </c>
      <c r="AO112" s="223">
        <v>355000</v>
      </c>
      <c r="AP112" s="223">
        <v>5000</v>
      </c>
      <c r="AQ112" s="223">
        <f t="shared" si="1"/>
        <v>360000</v>
      </c>
      <c r="AR112" s="175"/>
    </row>
    <row r="113" spans="1:44" x14ac:dyDescent="0.25">
      <c r="A113" s="5">
        <v>42430</v>
      </c>
      <c r="B113" s="268"/>
      <c r="C113" s="272"/>
      <c r="D113" s="272"/>
      <c r="E113" s="272"/>
      <c r="F113" s="272"/>
      <c r="G113" s="272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23">
        <v>0</v>
      </c>
      <c r="W113" s="223">
        <v>0</v>
      </c>
      <c r="X113" s="223">
        <v>0</v>
      </c>
      <c r="Y113" s="223">
        <v>0</v>
      </c>
      <c r="Z113" s="223">
        <v>0</v>
      </c>
      <c r="AA113" s="223">
        <v>0</v>
      </c>
      <c r="AB113" s="223">
        <v>0</v>
      </c>
      <c r="AC113" s="223">
        <v>0</v>
      </c>
      <c r="AD113" s="223">
        <v>0</v>
      </c>
      <c r="AE113" s="223">
        <v>0</v>
      </c>
      <c r="AF113" s="223">
        <v>0</v>
      </c>
      <c r="AG113" s="223">
        <v>0</v>
      </c>
      <c r="AH113" s="223">
        <v>0</v>
      </c>
      <c r="AI113" s="223">
        <v>0</v>
      </c>
      <c r="AJ113" s="223">
        <v>0</v>
      </c>
      <c r="AK113" s="223">
        <v>0</v>
      </c>
      <c r="AL113" s="223">
        <v>0</v>
      </c>
      <c r="AM113" s="223">
        <v>0</v>
      </c>
      <c r="AN113" s="223">
        <v>0</v>
      </c>
      <c r="AO113" s="223">
        <v>230000</v>
      </c>
      <c r="AP113" s="223">
        <v>0</v>
      </c>
      <c r="AQ113" s="223">
        <f t="shared" si="1"/>
        <v>230000</v>
      </c>
      <c r="AR113" s="175"/>
    </row>
    <row r="114" spans="1:44" x14ac:dyDescent="0.25">
      <c r="A114" s="5">
        <v>42461</v>
      </c>
      <c r="B114" s="268"/>
      <c r="C114" s="272"/>
      <c r="D114" s="272"/>
      <c r="E114" s="272"/>
      <c r="F114" s="272"/>
      <c r="G114" s="272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23">
        <v>0</v>
      </c>
      <c r="W114" s="223">
        <v>0</v>
      </c>
      <c r="X114" s="223">
        <v>0</v>
      </c>
      <c r="Y114" s="223">
        <v>0</v>
      </c>
      <c r="Z114" s="223">
        <v>0</v>
      </c>
      <c r="AA114" s="223">
        <v>0</v>
      </c>
      <c r="AB114" s="223">
        <v>0</v>
      </c>
      <c r="AC114" s="223">
        <v>0</v>
      </c>
      <c r="AD114" s="223">
        <v>0</v>
      </c>
      <c r="AE114" s="223">
        <v>0</v>
      </c>
      <c r="AF114" s="223">
        <v>0</v>
      </c>
      <c r="AG114" s="223">
        <v>0</v>
      </c>
      <c r="AH114" s="223">
        <v>0</v>
      </c>
      <c r="AI114" s="223">
        <v>0</v>
      </c>
      <c r="AJ114" s="223">
        <v>0</v>
      </c>
      <c r="AK114" s="223">
        <v>0</v>
      </c>
      <c r="AL114" s="223">
        <v>0</v>
      </c>
      <c r="AM114" s="223">
        <v>0</v>
      </c>
      <c r="AN114" s="223">
        <v>0</v>
      </c>
      <c r="AO114" s="223">
        <v>115000</v>
      </c>
      <c r="AP114" s="223">
        <v>0</v>
      </c>
      <c r="AQ114" s="223">
        <f t="shared" si="1"/>
        <v>115000</v>
      </c>
      <c r="AR114" s="175"/>
    </row>
    <row r="115" spans="1:44" x14ac:dyDescent="0.25">
      <c r="A115" s="5">
        <v>42491</v>
      </c>
      <c r="B115" s="268"/>
      <c r="C115" s="272"/>
      <c r="D115" s="272"/>
      <c r="E115" s="272"/>
      <c r="F115" s="272"/>
      <c r="G115" s="272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23">
        <v>0</v>
      </c>
      <c r="W115" s="223">
        <v>0</v>
      </c>
      <c r="X115" s="223">
        <v>0</v>
      </c>
      <c r="Y115" s="223">
        <v>0</v>
      </c>
      <c r="Z115" s="223">
        <v>0</v>
      </c>
      <c r="AA115" s="223">
        <v>0</v>
      </c>
      <c r="AB115" s="223">
        <v>0</v>
      </c>
      <c r="AC115" s="223">
        <v>0</v>
      </c>
      <c r="AD115" s="223">
        <v>0</v>
      </c>
      <c r="AE115" s="223">
        <v>0</v>
      </c>
      <c r="AF115" s="223">
        <v>0</v>
      </c>
      <c r="AG115" s="223">
        <v>0</v>
      </c>
      <c r="AH115" s="223">
        <v>0</v>
      </c>
      <c r="AI115" s="223">
        <v>0</v>
      </c>
      <c r="AJ115" s="223">
        <v>0</v>
      </c>
      <c r="AK115" s="223">
        <v>0</v>
      </c>
      <c r="AL115" s="223">
        <v>0</v>
      </c>
      <c r="AM115" s="223">
        <v>0</v>
      </c>
      <c r="AN115" s="223">
        <v>0</v>
      </c>
      <c r="AO115" s="223">
        <v>245000</v>
      </c>
      <c r="AP115" s="223">
        <v>0</v>
      </c>
      <c r="AQ115" s="223">
        <f t="shared" si="1"/>
        <v>245000</v>
      </c>
      <c r="AR115" s="175"/>
    </row>
    <row r="116" spans="1:44" x14ac:dyDescent="0.25">
      <c r="A116" s="5">
        <v>42522</v>
      </c>
      <c r="B116" s="268"/>
      <c r="C116" s="272"/>
      <c r="D116" s="272"/>
      <c r="E116" s="272"/>
      <c r="F116" s="272"/>
      <c r="G116" s="272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23">
        <v>0</v>
      </c>
      <c r="W116" s="223">
        <v>0</v>
      </c>
      <c r="X116" s="223">
        <v>0</v>
      </c>
      <c r="Y116" s="223">
        <v>0</v>
      </c>
      <c r="Z116" s="223">
        <v>0</v>
      </c>
      <c r="AA116" s="223">
        <v>0</v>
      </c>
      <c r="AB116" s="223">
        <v>70000</v>
      </c>
      <c r="AC116" s="223">
        <v>0</v>
      </c>
      <c r="AD116" s="223">
        <v>0</v>
      </c>
      <c r="AE116" s="223">
        <v>0</v>
      </c>
      <c r="AF116" s="223">
        <v>0</v>
      </c>
      <c r="AG116" s="223">
        <v>0</v>
      </c>
      <c r="AH116" s="223">
        <v>170000</v>
      </c>
      <c r="AI116" s="223">
        <v>0</v>
      </c>
      <c r="AJ116" s="223">
        <v>55000</v>
      </c>
      <c r="AK116" s="223">
        <v>0</v>
      </c>
      <c r="AL116" s="223">
        <v>0</v>
      </c>
      <c r="AM116" s="223">
        <v>0</v>
      </c>
      <c r="AN116" s="223">
        <v>115000</v>
      </c>
      <c r="AO116" s="223">
        <v>75000</v>
      </c>
      <c r="AP116" s="223">
        <v>125000</v>
      </c>
      <c r="AQ116" s="223">
        <f t="shared" si="1"/>
        <v>610000</v>
      </c>
      <c r="AR116" s="175"/>
    </row>
    <row r="117" spans="1:44" x14ac:dyDescent="0.25">
      <c r="A117" s="5">
        <v>42552</v>
      </c>
      <c r="B117" s="268"/>
      <c r="C117" s="272"/>
      <c r="D117" s="272"/>
      <c r="E117" s="272"/>
      <c r="F117" s="272"/>
      <c r="G117" s="272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23">
        <v>0</v>
      </c>
      <c r="W117" s="223">
        <v>0</v>
      </c>
      <c r="X117" s="223">
        <v>0</v>
      </c>
      <c r="Y117" s="223">
        <v>0</v>
      </c>
      <c r="Z117" s="223">
        <v>0</v>
      </c>
      <c r="AA117" s="223">
        <v>0</v>
      </c>
      <c r="AB117" s="223">
        <v>0</v>
      </c>
      <c r="AC117" s="223">
        <v>0</v>
      </c>
      <c r="AD117" s="223">
        <v>0</v>
      </c>
      <c r="AE117" s="223">
        <v>0</v>
      </c>
      <c r="AF117" s="223">
        <v>0</v>
      </c>
      <c r="AG117" s="223">
        <v>0</v>
      </c>
      <c r="AH117" s="223">
        <v>25000</v>
      </c>
      <c r="AI117" s="223">
        <v>0</v>
      </c>
      <c r="AJ117" s="223">
        <v>30000</v>
      </c>
      <c r="AK117" s="223">
        <v>0</v>
      </c>
      <c r="AL117" s="223">
        <v>0</v>
      </c>
      <c r="AM117" s="223">
        <v>0</v>
      </c>
      <c r="AN117" s="223">
        <v>65000</v>
      </c>
      <c r="AO117" s="223">
        <v>190000</v>
      </c>
      <c r="AP117" s="223">
        <v>0</v>
      </c>
      <c r="AQ117" s="223">
        <f t="shared" si="1"/>
        <v>310000</v>
      </c>
      <c r="AR117" s="175"/>
    </row>
    <row r="118" spans="1:44" x14ac:dyDescent="0.25">
      <c r="A118" s="5">
        <v>42583</v>
      </c>
      <c r="B118" s="268"/>
      <c r="C118" s="272"/>
      <c r="D118" s="272"/>
      <c r="E118" s="272"/>
      <c r="F118" s="272"/>
      <c r="G118" s="272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23">
        <v>0</v>
      </c>
      <c r="W118" s="223">
        <v>0</v>
      </c>
      <c r="X118" s="223">
        <v>0</v>
      </c>
      <c r="Y118" s="223">
        <v>0</v>
      </c>
      <c r="Z118" s="223">
        <v>0</v>
      </c>
      <c r="AA118" s="223">
        <v>0</v>
      </c>
      <c r="AB118" s="223">
        <v>0</v>
      </c>
      <c r="AC118" s="223">
        <v>0</v>
      </c>
      <c r="AD118" s="223">
        <v>0</v>
      </c>
      <c r="AE118" s="223">
        <v>0</v>
      </c>
      <c r="AF118" s="223">
        <v>0</v>
      </c>
      <c r="AG118" s="223">
        <v>0</v>
      </c>
      <c r="AH118" s="223">
        <v>0</v>
      </c>
      <c r="AI118" s="223">
        <v>0</v>
      </c>
      <c r="AJ118" s="223">
        <v>0</v>
      </c>
      <c r="AK118" s="223">
        <v>0</v>
      </c>
      <c r="AL118" s="223">
        <v>0</v>
      </c>
      <c r="AM118" s="223">
        <v>0</v>
      </c>
      <c r="AN118" s="223">
        <v>0</v>
      </c>
      <c r="AO118" s="223">
        <v>55000</v>
      </c>
      <c r="AP118" s="223">
        <v>0</v>
      </c>
      <c r="AQ118" s="223">
        <f t="shared" si="1"/>
        <v>55000</v>
      </c>
      <c r="AR118" s="175"/>
    </row>
    <row r="119" spans="1:44" x14ac:dyDescent="0.25">
      <c r="A119" s="5">
        <v>42644</v>
      </c>
      <c r="B119" s="268"/>
      <c r="C119" s="272"/>
      <c r="D119" s="272"/>
      <c r="E119" s="272"/>
      <c r="F119" s="272"/>
      <c r="G119" s="272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23">
        <v>0</v>
      </c>
      <c r="W119" s="223">
        <v>0</v>
      </c>
      <c r="X119" s="223">
        <v>0</v>
      </c>
      <c r="Y119" s="223">
        <v>0</v>
      </c>
      <c r="Z119" s="223">
        <v>0</v>
      </c>
      <c r="AA119" s="223">
        <v>0</v>
      </c>
      <c r="AB119" s="223">
        <v>0</v>
      </c>
      <c r="AC119" s="223">
        <v>0</v>
      </c>
      <c r="AD119" s="223">
        <v>0</v>
      </c>
      <c r="AE119" s="223">
        <v>0</v>
      </c>
      <c r="AF119" s="223">
        <v>0</v>
      </c>
      <c r="AG119" s="223">
        <v>0</v>
      </c>
      <c r="AH119" s="223">
        <v>0</v>
      </c>
      <c r="AI119" s="223">
        <v>0</v>
      </c>
      <c r="AJ119" s="223">
        <v>0</v>
      </c>
      <c r="AK119" s="223">
        <v>0</v>
      </c>
      <c r="AL119" s="223">
        <v>0</v>
      </c>
      <c r="AM119" s="223">
        <v>0</v>
      </c>
      <c r="AN119" s="223">
        <v>0</v>
      </c>
      <c r="AO119" s="223">
        <v>50000</v>
      </c>
      <c r="AP119" s="223">
        <v>5000</v>
      </c>
      <c r="AQ119" s="223">
        <f t="shared" si="1"/>
        <v>55000</v>
      </c>
      <c r="AR119" s="175"/>
    </row>
    <row r="120" spans="1:44" x14ac:dyDescent="0.25">
      <c r="A120" s="5">
        <v>42675</v>
      </c>
      <c r="B120" s="268"/>
      <c r="C120" s="272"/>
      <c r="D120" s="272"/>
      <c r="E120" s="272"/>
      <c r="F120" s="272"/>
      <c r="G120" s="272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23">
        <v>0</v>
      </c>
      <c r="W120" s="223">
        <v>0</v>
      </c>
      <c r="X120" s="223">
        <v>0</v>
      </c>
      <c r="Y120" s="223">
        <v>0</v>
      </c>
      <c r="Z120" s="223">
        <v>0</v>
      </c>
      <c r="AA120" s="223">
        <v>0</v>
      </c>
      <c r="AB120" s="223">
        <v>0</v>
      </c>
      <c r="AC120" s="223">
        <v>0</v>
      </c>
      <c r="AD120" s="223">
        <v>0</v>
      </c>
      <c r="AE120" s="223">
        <v>0</v>
      </c>
      <c r="AF120" s="223">
        <v>0</v>
      </c>
      <c r="AG120" s="223">
        <v>0</v>
      </c>
      <c r="AH120" s="223">
        <v>0</v>
      </c>
      <c r="AI120" s="223">
        <v>0</v>
      </c>
      <c r="AJ120" s="223">
        <v>0</v>
      </c>
      <c r="AK120" s="223">
        <v>0</v>
      </c>
      <c r="AL120" s="223">
        <v>0</v>
      </c>
      <c r="AM120" s="223">
        <v>0</v>
      </c>
      <c r="AN120" s="223">
        <v>0</v>
      </c>
      <c r="AO120" s="223">
        <v>45000</v>
      </c>
      <c r="AP120" s="223">
        <v>130000</v>
      </c>
      <c r="AQ120" s="223">
        <f t="shared" si="1"/>
        <v>175000</v>
      </c>
      <c r="AR120" s="175"/>
    </row>
    <row r="121" spans="1:44" x14ac:dyDescent="0.25">
      <c r="A121" s="5">
        <v>42705</v>
      </c>
      <c r="B121" s="268"/>
      <c r="C121" s="272"/>
      <c r="D121" s="272"/>
      <c r="E121" s="272"/>
      <c r="F121" s="272"/>
      <c r="G121" s="272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23">
        <v>0</v>
      </c>
      <c r="W121" s="223">
        <v>0</v>
      </c>
      <c r="X121" s="223">
        <v>0</v>
      </c>
      <c r="Y121" s="223">
        <v>0</v>
      </c>
      <c r="Z121" s="223">
        <v>0</v>
      </c>
      <c r="AA121" s="223">
        <v>0</v>
      </c>
      <c r="AB121" s="223">
        <v>0</v>
      </c>
      <c r="AC121" s="223">
        <v>65000</v>
      </c>
      <c r="AD121" s="223">
        <v>0</v>
      </c>
      <c r="AE121" s="223">
        <v>0</v>
      </c>
      <c r="AF121" s="223">
        <v>0</v>
      </c>
      <c r="AG121" s="223">
        <v>0</v>
      </c>
      <c r="AH121" s="223">
        <v>120000</v>
      </c>
      <c r="AI121" s="223">
        <v>0</v>
      </c>
      <c r="AJ121" s="223">
        <v>0</v>
      </c>
      <c r="AK121" s="223">
        <v>0</v>
      </c>
      <c r="AL121" s="223">
        <v>0</v>
      </c>
      <c r="AM121" s="223">
        <v>0</v>
      </c>
      <c r="AN121" s="223">
        <v>0</v>
      </c>
      <c r="AO121" s="223">
        <v>260000</v>
      </c>
      <c r="AP121" s="223">
        <v>155000</v>
      </c>
      <c r="AQ121" s="223">
        <f t="shared" si="1"/>
        <v>600000</v>
      </c>
      <c r="AR121" s="175"/>
    </row>
    <row r="122" spans="1:44" x14ac:dyDescent="0.25">
      <c r="A122" s="5">
        <v>42736</v>
      </c>
      <c r="B122" s="268"/>
      <c r="C122" s="272"/>
      <c r="D122" s="272"/>
      <c r="E122" s="272"/>
      <c r="F122" s="272"/>
      <c r="G122" s="272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23">
        <v>0</v>
      </c>
      <c r="W122" s="223">
        <v>0</v>
      </c>
      <c r="X122" s="223">
        <v>0</v>
      </c>
      <c r="Y122" s="223">
        <v>0</v>
      </c>
      <c r="Z122" s="223">
        <v>0</v>
      </c>
      <c r="AA122" s="223">
        <v>0</v>
      </c>
      <c r="AB122" s="223">
        <v>0</v>
      </c>
      <c r="AC122" s="223">
        <v>0</v>
      </c>
      <c r="AD122" s="223">
        <v>0</v>
      </c>
      <c r="AE122" s="223">
        <v>0</v>
      </c>
      <c r="AF122" s="223">
        <v>0</v>
      </c>
      <c r="AG122" s="223">
        <v>0</v>
      </c>
      <c r="AH122" s="223">
        <v>0</v>
      </c>
      <c r="AI122" s="223">
        <v>0</v>
      </c>
      <c r="AJ122" s="223">
        <v>0</v>
      </c>
      <c r="AK122" s="223">
        <v>0</v>
      </c>
      <c r="AL122" s="223">
        <v>0</v>
      </c>
      <c r="AM122" s="223">
        <v>0</v>
      </c>
      <c r="AN122" s="223">
        <v>0</v>
      </c>
      <c r="AO122" s="223">
        <v>50000</v>
      </c>
      <c r="AP122" s="223">
        <v>0</v>
      </c>
      <c r="AQ122" s="223">
        <f t="shared" si="1"/>
        <v>50000</v>
      </c>
      <c r="AR122" s="175"/>
    </row>
    <row r="123" spans="1:44" x14ac:dyDescent="0.25">
      <c r="A123" s="5">
        <v>42767</v>
      </c>
      <c r="B123" s="268"/>
      <c r="C123" s="272"/>
      <c r="D123" s="272"/>
      <c r="E123" s="272"/>
      <c r="F123" s="272"/>
      <c r="G123" s="272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23">
        <v>0</v>
      </c>
      <c r="W123" s="223">
        <v>0</v>
      </c>
      <c r="X123" s="223">
        <v>0</v>
      </c>
      <c r="Y123" s="223">
        <v>0</v>
      </c>
      <c r="Z123" s="223">
        <v>0</v>
      </c>
      <c r="AA123" s="223">
        <v>0</v>
      </c>
      <c r="AB123" s="223">
        <v>0</v>
      </c>
      <c r="AC123" s="223">
        <v>0</v>
      </c>
      <c r="AD123" s="223">
        <v>0</v>
      </c>
      <c r="AE123" s="223">
        <v>0</v>
      </c>
      <c r="AF123" s="223">
        <v>0</v>
      </c>
      <c r="AG123" s="223">
        <v>0</v>
      </c>
      <c r="AH123" s="223">
        <v>0</v>
      </c>
      <c r="AI123" s="223">
        <v>0</v>
      </c>
      <c r="AJ123" s="223">
        <v>0</v>
      </c>
      <c r="AK123" s="223">
        <v>0</v>
      </c>
      <c r="AL123" s="223">
        <v>0</v>
      </c>
      <c r="AM123" s="223">
        <v>0</v>
      </c>
      <c r="AN123" s="223">
        <v>0</v>
      </c>
      <c r="AO123" s="223">
        <v>120000</v>
      </c>
      <c r="AP123" s="223">
        <v>0</v>
      </c>
      <c r="AQ123" s="223">
        <f t="shared" si="1"/>
        <v>120000</v>
      </c>
      <c r="AR123" s="175"/>
    </row>
    <row r="124" spans="1:44" x14ac:dyDescent="0.25">
      <c r="A124" s="5">
        <v>42795</v>
      </c>
      <c r="B124" s="268"/>
      <c r="C124" s="272"/>
      <c r="D124" s="272"/>
      <c r="E124" s="272"/>
      <c r="F124" s="272"/>
      <c r="G124" s="272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23">
        <v>0</v>
      </c>
      <c r="W124" s="223">
        <v>0</v>
      </c>
      <c r="X124" s="223">
        <v>0</v>
      </c>
      <c r="Y124" s="223">
        <v>0</v>
      </c>
      <c r="Z124" s="223">
        <v>0</v>
      </c>
      <c r="AA124" s="223">
        <v>0</v>
      </c>
      <c r="AB124" s="223">
        <v>0</v>
      </c>
      <c r="AC124" s="223">
        <v>0</v>
      </c>
      <c r="AD124" s="223">
        <v>0</v>
      </c>
      <c r="AE124" s="223">
        <v>0</v>
      </c>
      <c r="AF124" s="223">
        <v>0</v>
      </c>
      <c r="AG124" s="223">
        <v>0</v>
      </c>
      <c r="AH124" s="223">
        <v>0</v>
      </c>
      <c r="AI124" s="223">
        <v>0</v>
      </c>
      <c r="AJ124" s="223">
        <v>0</v>
      </c>
      <c r="AK124" s="223">
        <v>0</v>
      </c>
      <c r="AL124" s="223">
        <v>0</v>
      </c>
      <c r="AM124" s="223">
        <v>0</v>
      </c>
      <c r="AN124" s="223">
        <v>0</v>
      </c>
      <c r="AO124" s="223">
        <v>165000</v>
      </c>
      <c r="AP124" s="223">
        <v>0</v>
      </c>
      <c r="AQ124" s="223">
        <f t="shared" si="1"/>
        <v>165000</v>
      </c>
      <c r="AR124" s="175"/>
    </row>
    <row r="125" spans="1:44" x14ac:dyDescent="0.25">
      <c r="A125" s="5">
        <v>42826</v>
      </c>
      <c r="B125" s="268"/>
      <c r="C125" s="272"/>
      <c r="D125" s="272"/>
      <c r="E125" s="272"/>
      <c r="F125" s="272"/>
      <c r="G125" s="272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23">
        <v>0</v>
      </c>
      <c r="W125" s="223">
        <v>0</v>
      </c>
      <c r="X125" s="223">
        <v>0</v>
      </c>
      <c r="Y125" s="223">
        <v>0</v>
      </c>
      <c r="Z125" s="223">
        <v>0</v>
      </c>
      <c r="AA125" s="223">
        <v>0</v>
      </c>
      <c r="AB125" s="223">
        <v>0</v>
      </c>
      <c r="AC125" s="223">
        <v>0</v>
      </c>
      <c r="AD125" s="223">
        <v>0</v>
      </c>
      <c r="AE125" s="223">
        <v>0</v>
      </c>
      <c r="AF125" s="223">
        <v>0</v>
      </c>
      <c r="AG125" s="223">
        <v>0</v>
      </c>
      <c r="AH125" s="223">
        <v>0</v>
      </c>
      <c r="AI125" s="223">
        <v>0</v>
      </c>
      <c r="AJ125" s="223">
        <v>0</v>
      </c>
      <c r="AK125" s="223">
        <v>0</v>
      </c>
      <c r="AL125" s="223">
        <v>0</v>
      </c>
      <c r="AM125" s="223">
        <v>0</v>
      </c>
      <c r="AN125" s="223">
        <v>0</v>
      </c>
      <c r="AO125" s="223">
        <v>170000</v>
      </c>
      <c r="AP125" s="223">
        <v>165000</v>
      </c>
      <c r="AQ125" s="223">
        <f t="shared" si="1"/>
        <v>335000</v>
      </c>
      <c r="AR125" s="175"/>
    </row>
    <row r="126" spans="1:44" x14ac:dyDescent="0.25">
      <c r="A126" s="5">
        <v>42887</v>
      </c>
      <c r="B126" s="268"/>
      <c r="C126" s="272"/>
      <c r="D126" s="272"/>
      <c r="E126" s="272"/>
      <c r="F126" s="272"/>
      <c r="G126" s="272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23">
        <v>0</v>
      </c>
      <c r="W126" s="223">
        <v>0</v>
      </c>
      <c r="X126" s="223">
        <v>0</v>
      </c>
      <c r="Y126" s="223">
        <v>0</v>
      </c>
      <c r="Z126" s="223">
        <v>0</v>
      </c>
      <c r="AA126" s="223">
        <v>0</v>
      </c>
      <c r="AB126" s="223">
        <v>0</v>
      </c>
      <c r="AC126" s="223">
        <v>0</v>
      </c>
      <c r="AD126" s="223">
        <v>65000</v>
      </c>
      <c r="AE126" s="223">
        <v>0</v>
      </c>
      <c r="AF126" s="223">
        <v>0</v>
      </c>
      <c r="AG126" s="223">
        <v>0</v>
      </c>
      <c r="AH126" s="223">
        <v>105000</v>
      </c>
      <c r="AI126" s="223">
        <v>0</v>
      </c>
      <c r="AJ126" s="223">
        <v>0</v>
      </c>
      <c r="AK126" s="223">
        <v>0</v>
      </c>
      <c r="AL126" s="223">
        <v>0</v>
      </c>
      <c r="AM126" s="223">
        <v>0</v>
      </c>
      <c r="AN126" s="223">
        <v>0</v>
      </c>
      <c r="AO126" s="223">
        <v>170000</v>
      </c>
      <c r="AP126" s="223">
        <v>125000</v>
      </c>
      <c r="AQ126" s="223">
        <f t="shared" si="1"/>
        <v>465000</v>
      </c>
      <c r="AR126" s="175"/>
    </row>
    <row r="127" spans="1:44" x14ac:dyDescent="0.25">
      <c r="A127" s="5">
        <v>42917</v>
      </c>
      <c r="B127" s="268"/>
      <c r="C127" s="272"/>
      <c r="D127" s="272"/>
      <c r="E127" s="272"/>
      <c r="F127" s="272"/>
      <c r="G127" s="272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23">
        <v>0</v>
      </c>
      <c r="W127" s="223">
        <v>0</v>
      </c>
      <c r="X127" s="223">
        <v>0</v>
      </c>
      <c r="Y127" s="223">
        <v>0</v>
      </c>
      <c r="Z127" s="223">
        <v>0</v>
      </c>
      <c r="AA127" s="223">
        <v>0</v>
      </c>
      <c r="AB127" s="223">
        <v>0</v>
      </c>
      <c r="AC127" s="223">
        <v>0</v>
      </c>
      <c r="AD127" s="223">
        <v>0</v>
      </c>
      <c r="AE127" s="223">
        <v>0</v>
      </c>
      <c r="AF127" s="223">
        <v>0</v>
      </c>
      <c r="AG127" s="223">
        <v>0</v>
      </c>
      <c r="AH127" s="223">
        <v>0</v>
      </c>
      <c r="AI127" s="223">
        <v>0</v>
      </c>
      <c r="AJ127" s="223">
        <v>0</v>
      </c>
      <c r="AK127" s="223">
        <v>0</v>
      </c>
      <c r="AL127" s="223">
        <v>0</v>
      </c>
      <c r="AM127" s="223">
        <v>0</v>
      </c>
      <c r="AN127" s="223">
        <v>0</v>
      </c>
      <c r="AO127" s="223">
        <v>125000</v>
      </c>
      <c r="AP127" s="223">
        <v>5000</v>
      </c>
      <c r="AQ127" s="223">
        <f t="shared" si="1"/>
        <v>130000</v>
      </c>
      <c r="AR127" s="175"/>
    </row>
    <row r="128" spans="1:44" x14ac:dyDescent="0.25">
      <c r="A128" s="5">
        <v>42948</v>
      </c>
      <c r="B128" s="268"/>
      <c r="C128" s="272"/>
      <c r="D128" s="272"/>
      <c r="E128" s="272"/>
      <c r="F128" s="272"/>
      <c r="G128" s="272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23">
        <v>0</v>
      </c>
      <c r="W128" s="223">
        <v>0</v>
      </c>
      <c r="X128" s="223">
        <v>0</v>
      </c>
      <c r="Y128" s="223">
        <v>0</v>
      </c>
      <c r="Z128" s="223">
        <v>0</v>
      </c>
      <c r="AA128" s="223">
        <v>0</v>
      </c>
      <c r="AB128" s="223">
        <v>0</v>
      </c>
      <c r="AC128" s="223">
        <v>0</v>
      </c>
      <c r="AD128" s="223">
        <v>0</v>
      </c>
      <c r="AE128" s="223">
        <v>0</v>
      </c>
      <c r="AF128" s="223">
        <v>0</v>
      </c>
      <c r="AG128" s="223">
        <v>0</v>
      </c>
      <c r="AH128" s="223">
        <v>0</v>
      </c>
      <c r="AI128" s="223">
        <v>0</v>
      </c>
      <c r="AJ128" s="223">
        <v>0</v>
      </c>
      <c r="AK128" s="223">
        <v>0</v>
      </c>
      <c r="AL128" s="223">
        <v>0</v>
      </c>
      <c r="AM128" s="223">
        <v>0</v>
      </c>
      <c r="AN128" s="223">
        <v>0</v>
      </c>
      <c r="AO128" s="223">
        <v>120000</v>
      </c>
      <c r="AP128" s="223">
        <v>165000</v>
      </c>
      <c r="AQ128" s="223">
        <f t="shared" si="1"/>
        <v>285000</v>
      </c>
      <c r="AR128" s="175"/>
    </row>
    <row r="129" spans="1:45" x14ac:dyDescent="0.25">
      <c r="A129" s="5">
        <v>42979</v>
      </c>
      <c r="B129" s="268"/>
      <c r="C129" s="272"/>
      <c r="D129" s="272"/>
      <c r="E129" s="272"/>
      <c r="F129" s="272"/>
      <c r="G129" s="272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23">
        <v>0</v>
      </c>
      <c r="W129" s="223">
        <v>0</v>
      </c>
      <c r="X129" s="223">
        <v>0</v>
      </c>
      <c r="Y129" s="223">
        <v>0</v>
      </c>
      <c r="Z129" s="223">
        <v>0</v>
      </c>
      <c r="AA129" s="223">
        <v>0</v>
      </c>
      <c r="AB129" s="223">
        <v>0</v>
      </c>
      <c r="AC129" s="223">
        <v>0</v>
      </c>
      <c r="AD129" s="223">
        <v>0</v>
      </c>
      <c r="AE129" s="223">
        <v>0</v>
      </c>
      <c r="AF129" s="223">
        <v>0</v>
      </c>
      <c r="AG129" s="223">
        <v>0</v>
      </c>
      <c r="AH129" s="223">
        <v>0</v>
      </c>
      <c r="AI129" s="223">
        <v>0</v>
      </c>
      <c r="AJ129" s="223">
        <v>0</v>
      </c>
      <c r="AK129" s="223">
        <v>0</v>
      </c>
      <c r="AL129" s="223">
        <v>0</v>
      </c>
      <c r="AM129" s="223">
        <v>0</v>
      </c>
      <c r="AN129" s="223">
        <v>0</v>
      </c>
      <c r="AO129" s="223">
        <v>135000</v>
      </c>
      <c r="AP129" s="223">
        <v>0</v>
      </c>
      <c r="AQ129" s="223">
        <f t="shared" si="1"/>
        <v>135000</v>
      </c>
      <c r="AR129" s="175"/>
    </row>
    <row r="130" spans="1:45" x14ac:dyDescent="0.25">
      <c r="A130" s="5">
        <v>43009</v>
      </c>
      <c r="B130" s="268"/>
      <c r="C130" s="272"/>
      <c r="D130" s="272"/>
      <c r="E130" s="272"/>
      <c r="F130" s="272"/>
      <c r="G130" s="272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23">
        <v>0</v>
      </c>
      <c r="W130" s="223">
        <v>0</v>
      </c>
      <c r="X130" s="223">
        <v>0</v>
      </c>
      <c r="Y130" s="223">
        <v>0</v>
      </c>
      <c r="Z130" s="223">
        <v>0</v>
      </c>
      <c r="AA130" s="223">
        <v>0</v>
      </c>
      <c r="AB130" s="223">
        <v>0</v>
      </c>
      <c r="AC130" s="223">
        <v>0</v>
      </c>
      <c r="AD130" s="223">
        <v>0</v>
      </c>
      <c r="AE130" s="223">
        <v>0</v>
      </c>
      <c r="AF130" s="223">
        <v>0</v>
      </c>
      <c r="AG130" s="223">
        <v>0</v>
      </c>
      <c r="AH130" s="223">
        <v>0</v>
      </c>
      <c r="AI130" s="223">
        <v>0</v>
      </c>
      <c r="AJ130" s="223">
        <v>0</v>
      </c>
      <c r="AK130" s="223">
        <v>0</v>
      </c>
      <c r="AL130" s="223">
        <v>0</v>
      </c>
      <c r="AM130" s="223">
        <v>0</v>
      </c>
      <c r="AN130" s="223">
        <v>0</v>
      </c>
      <c r="AO130" s="223">
        <v>265000</v>
      </c>
      <c r="AP130" s="223">
        <v>0</v>
      </c>
      <c r="AQ130" s="223">
        <f t="shared" si="1"/>
        <v>265000</v>
      </c>
      <c r="AR130" s="175"/>
    </row>
    <row r="131" spans="1:45" x14ac:dyDescent="0.25">
      <c r="A131" s="5">
        <v>43040</v>
      </c>
      <c r="B131" s="268"/>
      <c r="C131" s="272"/>
      <c r="D131" s="272"/>
      <c r="E131" s="272"/>
      <c r="F131" s="272"/>
      <c r="G131" s="272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23">
        <v>0</v>
      </c>
      <c r="W131" s="223">
        <v>0</v>
      </c>
      <c r="X131" s="223">
        <v>0</v>
      </c>
      <c r="Y131" s="223">
        <v>0</v>
      </c>
      <c r="Z131" s="223">
        <v>0</v>
      </c>
      <c r="AA131" s="223">
        <v>0</v>
      </c>
      <c r="AB131" s="223">
        <v>0</v>
      </c>
      <c r="AC131" s="223">
        <v>0</v>
      </c>
      <c r="AD131" s="223">
        <v>0</v>
      </c>
      <c r="AE131" s="223">
        <v>0</v>
      </c>
      <c r="AF131" s="223">
        <v>0</v>
      </c>
      <c r="AG131" s="223">
        <v>0</v>
      </c>
      <c r="AH131" s="223">
        <v>0</v>
      </c>
      <c r="AI131" s="223">
        <v>0</v>
      </c>
      <c r="AJ131" s="223">
        <v>0</v>
      </c>
      <c r="AK131" s="223">
        <v>0</v>
      </c>
      <c r="AL131" s="223">
        <v>0</v>
      </c>
      <c r="AM131" s="223">
        <v>0</v>
      </c>
      <c r="AN131" s="223">
        <v>0</v>
      </c>
      <c r="AO131" s="223">
        <v>200000</v>
      </c>
      <c r="AP131" s="223">
        <v>0</v>
      </c>
      <c r="AQ131" s="223">
        <f t="shared" si="1"/>
        <v>200000</v>
      </c>
      <c r="AR131" s="175"/>
    </row>
    <row r="132" spans="1:45" x14ac:dyDescent="0.25">
      <c r="A132" s="5">
        <v>43070</v>
      </c>
      <c r="B132" s="268"/>
      <c r="C132" s="272"/>
      <c r="D132" s="272"/>
      <c r="E132" s="272"/>
      <c r="F132" s="272"/>
      <c r="G132" s="272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23">
        <v>0</v>
      </c>
      <c r="W132" s="223">
        <v>0</v>
      </c>
      <c r="X132" s="223">
        <v>0</v>
      </c>
      <c r="Y132" s="223">
        <v>0</v>
      </c>
      <c r="Z132" s="223">
        <v>0</v>
      </c>
      <c r="AA132" s="223">
        <v>0</v>
      </c>
      <c r="AB132" s="223">
        <v>0</v>
      </c>
      <c r="AC132" s="223">
        <v>0</v>
      </c>
      <c r="AD132" s="223">
        <v>0</v>
      </c>
      <c r="AE132" s="223">
        <v>65000</v>
      </c>
      <c r="AF132" s="223">
        <v>0</v>
      </c>
      <c r="AG132" s="223">
        <v>0</v>
      </c>
      <c r="AH132" s="223">
        <v>100000</v>
      </c>
      <c r="AI132" s="223">
        <v>0</v>
      </c>
      <c r="AJ132" s="223">
        <v>0</v>
      </c>
      <c r="AK132" s="223">
        <v>0</v>
      </c>
      <c r="AL132" s="223">
        <v>0</v>
      </c>
      <c r="AM132" s="223">
        <v>0</v>
      </c>
      <c r="AN132" s="223">
        <v>0</v>
      </c>
      <c r="AO132" s="223">
        <v>270000</v>
      </c>
      <c r="AP132" s="223">
        <v>130000</v>
      </c>
      <c r="AQ132" s="223">
        <f t="shared" si="1"/>
        <v>565000</v>
      </c>
      <c r="AR132" s="175"/>
    </row>
    <row r="133" spans="1:45" x14ac:dyDescent="0.25">
      <c r="A133" s="5">
        <v>43101</v>
      </c>
      <c r="B133" s="268"/>
      <c r="C133" s="272"/>
      <c r="D133" s="272"/>
      <c r="E133" s="272"/>
      <c r="F133" s="272"/>
      <c r="G133" s="272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23">
        <v>0</v>
      </c>
      <c r="W133" s="223">
        <v>0</v>
      </c>
      <c r="X133" s="223">
        <v>0</v>
      </c>
      <c r="Y133" s="223">
        <v>0</v>
      </c>
      <c r="Z133" s="223">
        <v>0</v>
      </c>
      <c r="AA133" s="223">
        <v>0</v>
      </c>
      <c r="AB133" s="223">
        <v>0</v>
      </c>
      <c r="AC133" s="223">
        <v>0</v>
      </c>
      <c r="AD133" s="223">
        <v>0</v>
      </c>
      <c r="AE133" s="223">
        <v>0</v>
      </c>
      <c r="AF133" s="223">
        <v>0</v>
      </c>
      <c r="AG133" s="223">
        <v>0</v>
      </c>
      <c r="AH133" s="223">
        <v>160000</v>
      </c>
      <c r="AI133" s="223">
        <v>0</v>
      </c>
      <c r="AJ133" s="223">
        <v>0</v>
      </c>
      <c r="AK133" s="223">
        <v>0</v>
      </c>
      <c r="AL133" s="223">
        <v>0</v>
      </c>
      <c r="AM133" s="223">
        <v>0</v>
      </c>
      <c r="AN133" s="223">
        <v>0</v>
      </c>
      <c r="AO133" s="223">
        <v>0</v>
      </c>
      <c r="AP133" s="223">
        <v>5000</v>
      </c>
      <c r="AQ133" s="223">
        <f t="shared" si="1"/>
        <v>165000</v>
      </c>
      <c r="AR133" s="175"/>
    </row>
    <row r="134" spans="1:45" x14ac:dyDescent="0.25">
      <c r="A134" s="5">
        <v>43115</v>
      </c>
      <c r="B134" s="268"/>
      <c r="C134" s="272"/>
      <c r="D134" s="272"/>
      <c r="E134" s="272"/>
      <c r="F134" s="272"/>
      <c r="G134" s="272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23">
        <v>0</v>
      </c>
      <c r="W134" s="223">
        <v>0</v>
      </c>
      <c r="X134" s="223">
        <v>0</v>
      </c>
      <c r="Y134" s="223">
        <v>0</v>
      </c>
      <c r="Z134" s="223">
        <v>0</v>
      </c>
      <c r="AA134" s="223">
        <v>0</v>
      </c>
      <c r="AB134" s="223">
        <v>0</v>
      </c>
      <c r="AC134" s="223">
        <v>0</v>
      </c>
      <c r="AD134" s="223">
        <v>0</v>
      </c>
      <c r="AE134" s="223">
        <v>0</v>
      </c>
      <c r="AF134" s="223">
        <v>65000</v>
      </c>
      <c r="AG134" s="223">
        <v>65000</v>
      </c>
      <c r="AH134" s="223">
        <v>855000</v>
      </c>
      <c r="AI134" s="223">
        <v>700000</v>
      </c>
      <c r="AJ134" s="223">
        <v>1900000</v>
      </c>
      <c r="AK134" s="223">
        <v>545000</v>
      </c>
      <c r="AL134" s="223">
        <v>700000</v>
      </c>
      <c r="AM134" s="223">
        <v>700000</v>
      </c>
      <c r="AN134" s="223">
        <v>3830000</v>
      </c>
      <c r="AO134" s="223">
        <v>2355000</v>
      </c>
      <c r="AP134" s="223">
        <v>570000</v>
      </c>
      <c r="AQ134" s="223">
        <f t="shared" si="1"/>
        <v>12285000</v>
      </c>
      <c r="AR134" s="175"/>
    </row>
    <row r="135" spans="1:45" ht="9" customHeight="1" x14ac:dyDescent="0.25">
      <c r="A135" s="5"/>
      <c r="B135" s="268"/>
      <c r="C135" s="272"/>
      <c r="D135" s="272"/>
      <c r="E135" s="272"/>
      <c r="F135" s="272"/>
      <c r="G135" s="272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23"/>
      <c r="W135" s="223"/>
      <c r="X135" s="223"/>
      <c r="Y135" s="223"/>
      <c r="Z135" s="223"/>
      <c r="AA135" s="223"/>
      <c r="AB135" s="223"/>
      <c r="AC135" s="223"/>
      <c r="AD135" s="223"/>
      <c r="AE135" s="223"/>
      <c r="AF135" s="223"/>
      <c r="AG135" s="223"/>
      <c r="AH135" s="223"/>
      <c r="AI135" s="223"/>
      <c r="AJ135" s="223"/>
      <c r="AK135" s="223"/>
      <c r="AL135" s="223"/>
      <c r="AM135" s="223"/>
      <c r="AN135" s="223"/>
      <c r="AO135" s="223"/>
      <c r="AP135" s="223"/>
      <c r="AQ135" s="223"/>
      <c r="AR135" s="175"/>
    </row>
    <row r="136" spans="1:45" x14ac:dyDescent="0.25">
      <c r="A136" s="267" t="s">
        <v>9</v>
      </c>
      <c r="B136" s="288">
        <f t="shared" ref="B136:G136" si="2">SUM(B9:B47)</f>
        <v>165000</v>
      </c>
      <c r="C136" s="288">
        <f t="shared" si="2"/>
        <v>170000</v>
      </c>
      <c r="D136" s="288">
        <f t="shared" si="2"/>
        <v>85000</v>
      </c>
      <c r="E136" s="288">
        <f t="shared" si="2"/>
        <v>435000</v>
      </c>
      <c r="F136" s="288">
        <f t="shared" si="2"/>
        <v>145000</v>
      </c>
      <c r="G136" s="288">
        <f t="shared" si="2"/>
        <v>580000</v>
      </c>
      <c r="H136" s="277">
        <f>SUM(H8:H135)</f>
        <v>145000</v>
      </c>
      <c r="I136" s="277">
        <f t="shared" ref="I136:AQ136" si="3">SUM(I8:I135)</f>
        <v>655000</v>
      </c>
      <c r="J136" s="277">
        <f t="shared" si="3"/>
        <v>150000</v>
      </c>
      <c r="K136" s="277">
        <f t="shared" si="3"/>
        <v>675000</v>
      </c>
      <c r="L136" s="277">
        <f t="shared" si="3"/>
        <v>180000</v>
      </c>
      <c r="M136" s="277">
        <f t="shared" si="3"/>
        <v>695000</v>
      </c>
      <c r="N136" s="277">
        <f t="shared" si="3"/>
        <v>185000</v>
      </c>
      <c r="O136" s="277">
        <f t="shared" si="3"/>
        <v>720000</v>
      </c>
      <c r="P136" s="277">
        <f t="shared" si="3"/>
        <v>185000</v>
      </c>
      <c r="Q136" s="277">
        <f t="shared" si="3"/>
        <v>765000</v>
      </c>
      <c r="R136" s="277">
        <f t="shared" si="3"/>
        <v>190000</v>
      </c>
      <c r="S136" s="277">
        <f t="shared" si="3"/>
        <v>785000</v>
      </c>
      <c r="T136" s="277">
        <f t="shared" si="3"/>
        <v>195000</v>
      </c>
      <c r="U136" s="277">
        <f t="shared" si="3"/>
        <v>810000</v>
      </c>
      <c r="V136" s="321">
        <f t="shared" si="3"/>
        <v>195000</v>
      </c>
      <c r="W136" s="321">
        <f t="shared" si="3"/>
        <v>200000</v>
      </c>
      <c r="X136" s="321">
        <f t="shared" si="3"/>
        <v>205000</v>
      </c>
      <c r="Y136" s="321">
        <f t="shared" si="3"/>
        <v>210000</v>
      </c>
      <c r="Z136" s="321">
        <f t="shared" si="3"/>
        <v>215000</v>
      </c>
      <c r="AA136" s="321">
        <f t="shared" si="3"/>
        <v>215000</v>
      </c>
      <c r="AB136" s="321">
        <f t="shared" si="3"/>
        <v>220000</v>
      </c>
      <c r="AC136" s="321">
        <f t="shared" si="3"/>
        <v>225000</v>
      </c>
      <c r="AD136" s="321">
        <f t="shared" si="3"/>
        <v>230000</v>
      </c>
      <c r="AE136" s="321">
        <f t="shared" si="3"/>
        <v>235000</v>
      </c>
      <c r="AF136" s="321">
        <f t="shared" si="3"/>
        <v>240000</v>
      </c>
      <c r="AG136" s="321">
        <f t="shared" si="3"/>
        <v>245000</v>
      </c>
      <c r="AH136" s="321">
        <f t="shared" si="3"/>
        <v>11195000</v>
      </c>
      <c r="AI136" s="321">
        <f t="shared" si="3"/>
        <v>2125000</v>
      </c>
      <c r="AJ136" s="321">
        <f t="shared" si="3"/>
        <v>8745000</v>
      </c>
      <c r="AK136" s="321">
        <f t="shared" si="3"/>
        <v>1680000</v>
      </c>
      <c r="AL136" s="321">
        <f t="shared" si="3"/>
        <v>2200000</v>
      </c>
      <c r="AM136" s="321">
        <f>SUM(AM8:AM135)</f>
        <v>2200000</v>
      </c>
      <c r="AN136" s="321">
        <f t="shared" si="3"/>
        <v>17800000</v>
      </c>
      <c r="AO136" s="321">
        <f t="shared" si="3"/>
        <v>30000000</v>
      </c>
      <c r="AP136" s="321">
        <f t="shared" si="3"/>
        <v>7700000</v>
      </c>
      <c r="AQ136" s="321">
        <f t="shared" si="3"/>
        <v>94195000</v>
      </c>
      <c r="AR136" s="175"/>
    </row>
    <row r="137" spans="1:45" x14ac:dyDescent="0.25">
      <c r="A137" s="179"/>
      <c r="B137" s="289"/>
      <c r="C137" s="278"/>
      <c r="D137" s="278"/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278"/>
      <c r="R137" s="278"/>
      <c r="S137" s="278"/>
      <c r="T137" s="278"/>
      <c r="U137" s="278"/>
      <c r="V137" s="327"/>
      <c r="W137" s="327"/>
      <c r="X137" s="327"/>
      <c r="Y137" s="327"/>
      <c r="Z137" s="327"/>
      <c r="AA137" s="327"/>
      <c r="AB137" s="327"/>
      <c r="AC137" s="327"/>
      <c r="AD137" s="327"/>
      <c r="AE137" s="327"/>
      <c r="AF137" s="327"/>
      <c r="AG137" s="327"/>
      <c r="AH137" s="327"/>
      <c r="AI137" s="327"/>
      <c r="AJ137" s="327"/>
      <c r="AK137" s="327"/>
      <c r="AL137" s="327"/>
      <c r="AM137" s="327"/>
      <c r="AN137" s="327"/>
      <c r="AO137" s="327"/>
      <c r="AP137" s="327"/>
      <c r="AQ137" s="324"/>
      <c r="AR137" s="175"/>
    </row>
    <row r="138" spans="1:45" x14ac:dyDescent="0.25">
      <c r="A138" s="4" t="s">
        <v>10</v>
      </c>
      <c r="B138" s="174">
        <f t="shared" ref="B138:AQ138" si="4">B6-B136</f>
        <v>0</v>
      </c>
      <c r="C138" s="174">
        <f t="shared" si="4"/>
        <v>0</v>
      </c>
      <c r="D138" s="174">
        <f t="shared" si="4"/>
        <v>0</v>
      </c>
      <c r="E138" s="174">
        <f t="shared" si="4"/>
        <v>0</v>
      </c>
      <c r="F138" s="174">
        <f t="shared" si="4"/>
        <v>0</v>
      </c>
      <c r="G138" s="174">
        <f t="shared" si="4"/>
        <v>0</v>
      </c>
      <c r="H138" s="174">
        <f t="shared" si="4"/>
        <v>0</v>
      </c>
      <c r="I138" s="174">
        <f t="shared" si="4"/>
        <v>0</v>
      </c>
      <c r="J138" s="174">
        <f t="shared" si="4"/>
        <v>0</v>
      </c>
      <c r="K138" s="174">
        <f t="shared" si="4"/>
        <v>0</v>
      </c>
      <c r="L138" s="174">
        <f t="shared" si="4"/>
        <v>0</v>
      </c>
      <c r="M138" s="174">
        <f t="shared" si="4"/>
        <v>0</v>
      </c>
      <c r="N138" s="174">
        <f t="shared" si="4"/>
        <v>0</v>
      </c>
      <c r="O138" s="174">
        <f t="shared" si="4"/>
        <v>0</v>
      </c>
      <c r="P138" s="174">
        <f t="shared" si="4"/>
        <v>0</v>
      </c>
      <c r="Q138" s="174">
        <f t="shared" si="4"/>
        <v>0</v>
      </c>
      <c r="R138" s="174">
        <f t="shared" si="4"/>
        <v>0</v>
      </c>
      <c r="S138" s="174">
        <f t="shared" si="4"/>
        <v>0</v>
      </c>
      <c r="T138" s="174">
        <f t="shared" si="4"/>
        <v>0</v>
      </c>
      <c r="U138" s="174">
        <f t="shared" si="4"/>
        <v>0</v>
      </c>
      <c r="V138" s="322">
        <f t="shared" si="4"/>
        <v>0</v>
      </c>
      <c r="W138" s="322">
        <f t="shared" si="4"/>
        <v>0</v>
      </c>
      <c r="X138" s="322">
        <f t="shared" si="4"/>
        <v>0</v>
      </c>
      <c r="Y138" s="322">
        <f t="shared" si="4"/>
        <v>0</v>
      </c>
      <c r="Z138" s="322">
        <f t="shared" si="4"/>
        <v>0</v>
      </c>
      <c r="AA138" s="322">
        <f t="shared" si="4"/>
        <v>0</v>
      </c>
      <c r="AB138" s="322">
        <f t="shared" si="4"/>
        <v>0</v>
      </c>
      <c r="AC138" s="322">
        <f t="shared" si="4"/>
        <v>0</v>
      </c>
      <c r="AD138" s="322">
        <f t="shared" si="4"/>
        <v>0</v>
      </c>
      <c r="AE138" s="322">
        <f t="shared" si="4"/>
        <v>0</v>
      </c>
      <c r="AF138" s="322">
        <f t="shared" si="4"/>
        <v>0</v>
      </c>
      <c r="AG138" s="322">
        <f t="shared" si="4"/>
        <v>0</v>
      </c>
      <c r="AH138" s="322">
        <f t="shared" si="4"/>
        <v>0</v>
      </c>
      <c r="AI138" s="322">
        <f t="shared" si="4"/>
        <v>0</v>
      </c>
      <c r="AJ138" s="322">
        <f t="shared" si="4"/>
        <v>0</v>
      </c>
      <c r="AK138" s="322">
        <f t="shared" si="4"/>
        <v>0</v>
      </c>
      <c r="AL138" s="322">
        <f t="shared" si="4"/>
        <v>0</v>
      </c>
      <c r="AM138" s="322">
        <f t="shared" si="4"/>
        <v>0</v>
      </c>
      <c r="AN138" s="322">
        <f t="shared" si="4"/>
        <v>0</v>
      </c>
      <c r="AO138" s="322">
        <f t="shared" si="4"/>
        <v>0</v>
      </c>
      <c r="AP138" s="322">
        <f t="shared" si="4"/>
        <v>0</v>
      </c>
      <c r="AQ138" s="223">
        <f t="shared" si="4"/>
        <v>0</v>
      </c>
      <c r="AR138" s="175"/>
      <c r="AS138" s="173"/>
    </row>
    <row r="139" spans="1:45" x14ac:dyDescent="0.25">
      <c r="B139" s="175"/>
      <c r="C139" s="175"/>
      <c r="D139" s="175"/>
      <c r="E139" s="175"/>
      <c r="F139" s="175"/>
      <c r="G139" s="175"/>
      <c r="H139" s="175"/>
      <c r="I139" s="175"/>
      <c r="J139" s="175"/>
      <c r="K139" s="175"/>
      <c r="L139" s="175"/>
      <c r="M139" s="175"/>
      <c r="N139" s="175"/>
      <c r="O139" s="175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  <c r="AF139" s="175"/>
      <c r="AG139" s="175"/>
      <c r="AH139" s="175"/>
      <c r="AI139" s="175"/>
      <c r="AJ139" s="175"/>
      <c r="AK139" s="175"/>
      <c r="AL139" s="175"/>
      <c r="AM139" s="175"/>
      <c r="AN139" s="175"/>
      <c r="AO139" s="175"/>
      <c r="AP139" s="175"/>
      <c r="AQ139" s="269"/>
      <c r="AR139" s="175"/>
    </row>
    <row r="140" spans="1:45" x14ac:dyDescent="0.25">
      <c r="B140" s="175"/>
      <c r="C140" s="175"/>
      <c r="D140" s="175"/>
      <c r="E140" s="175"/>
      <c r="F140" s="175"/>
      <c r="G140" s="175"/>
      <c r="H140" s="175"/>
      <c r="I140" s="175"/>
      <c r="J140" s="175"/>
      <c r="K140" s="175"/>
      <c r="L140" s="175"/>
      <c r="M140" s="175"/>
      <c r="N140" s="175"/>
      <c r="O140" s="175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5"/>
      <c r="AG140" s="175"/>
      <c r="AH140" s="175"/>
      <c r="AI140" s="175"/>
      <c r="AJ140" s="175"/>
      <c r="AK140" s="175"/>
      <c r="AL140" s="175"/>
      <c r="AM140" s="175"/>
      <c r="AN140" s="175"/>
      <c r="AO140" s="175"/>
      <c r="AP140" s="175"/>
      <c r="AQ140" s="175"/>
      <c r="AR140" s="175"/>
    </row>
    <row r="141" spans="1:45" x14ac:dyDescent="0.25">
      <c r="B141" s="175"/>
      <c r="C141" s="175"/>
      <c r="D141" s="175"/>
      <c r="E141" s="175"/>
      <c r="F141" s="175"/>
      <c r="G141" s="175"/>
      <c r="H141" s="175"/>
      <c r="I141" s="175"/>
      <c r="J141" s="175"/>
      <c r="K141" s="175"/>
      <c r="L141" s="175"/>
      <c r="M141" s="175"/>
      <c r="N141" s="175"/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5"/>
      <c r="AQ141" s="175"/>
      <c r="AR141" s="175"/>
    </row>
    <row r="142" spans="1:45" x14ac:dyDescent="0.25">
      <c r="B142" s="175"/>
      <c r="C142" s="175"/>
      <c r="D142" s="175"/>
      <c r="E142" s="175"/>
      <c r="F142" s="175"/>
      <c r="G142" s="175"/>
      <c r="H142" s="175"/>
      <c r="I142" s="175"/>
      <c r="J142" s="175"/>
      <c r="K142" s="175"/>
      <c r="L142" s="175"/>
      <c r="M142" s="175"/>
      <c r="N142" s="175"/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175"/>
      <c r="AN142" s="175"/>
      <c r="AO142" s="175"/>
      <c r="AP142" s="175"/>
      <c r="AQ142" s="175"/>
      <c r="AR142" s="175"/>
    </row>
  </sheetData>
  <phoneticPr fontId="9" type="noConversion"/>
  <pageMargins left="0.75" right="0.75" top="1" bottom="1" header="0.5" footer="0.5"/>
  <pageSetup scale="58" orientation="landscape" r:id="rId1"/>
  <headerFooter alignWithMargins="0">
    <oddHeader>&amp;C&amp;A</oddHeader>
    <oddFooter>&amp;L&amp;Z&amp;F&amp;C&amp;P/&amp;N</oddFooter>
  </headerFooter>
  <colBreaks count="1" manualBreakCount="1">
    <brk id="34" min="87" max="137" man="1"/>
  </colBreaks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CE139"/>
  <sheetViews>
    <sheetView zoomScaleNormal="100" workbookViewId="0">
      <pane xSplit="18" ySplit="4" topLeftCell="T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2" width="17.85546875" style="3" hidden="1" customWidth="1"/>
    <col min="3" max="18" width="20.42578125" style="3" hidden="1" customWidth="1"/>
    <col min="19" max="19" width="12.28515625" style="3" bestFit="1" customWidth="1"/>
    <col min="20" max="20" width="11.7109375" style="3" bestFit="1" customWidth="1"/>
    <col min="21" max="21" width="11.85546875" style="3" bestFit="1" customWidth="1"/>
    <col min="22" max="23" width="11.5703125" style="3" bestFit="1" customWidth="1"/>
    <col min="24" max="25" width="11.42578125" style="3" bestFit="1" customWidth="1"/>
    <col min="26" max="26" width="11.5703125" style="3" bestFit="1" customWidth="1"/>
    <col min="27" max="29" width="11.42578125" style="3" bestFit="1" customWidth="1"/>
    <col min="30" max="30" width="11.5703125" style="3" bestFit="1" customWidth="1"/>
    <col min="31" max="37" width="12.85546875" style="3" bestFit="1" customWidth="1"/>
    <col min="38" max="38" width="14" style="3" bestFit="1" customWidth="1"/>
    <col min="39" max="41" width="12.85546875" style="3" bestFit="1" customWidth="1"/>
    <col min="42" max="42" width="20.42578125" style="3" customWidth="1"/>
    <col min="43" max="256" width="9.140625" style="3"/>
    <col min="257" max="257" width="17.85546875" style="3" customWidth="1"/>
    <col min="258" max="274" width="0" style="3" hidden="1" customWidth="1"/>
    <col min="275" max="275" width="12.28515625" style="3" bestFit="1" customWidth="1"/>
    <col min="276" max="276" width="11.7109375" style="3" bestFit="1" customWidth="1"/>
    <col min="277" max="277" width="11.85546875" style="3" bestFit="1" customWidth="1"/>
    <col min="278" max="279" width="11.5703125" style="3" bestFit="1" customWidth="1"/>
    <col min="280" max="281" width="11.42578125" style="3" bestFit="1" customWidth="1"/>
    <col min="282" max="282" width="11.5703125" style="3" bestFit="1" customWidth="1"/>
    <col min="283" max="285" width="11.42578125" style="3" bestFit="1" customWidth="1"/>
    <col min="286" max="286" width="11.5703125" style="3" bestFit="1" customWidth="1"/>
    <col min="287" max="293" width="12.85546875" style="3" bestFit="1" customWidth="1"/>
    <col min="294" max="294" width="14" style="3" bestFit="1" customWidth="1"/>
    <col min="295" max="297" width="12.85546875" style="3" bestFit="1" customWidth="1"/>
    <col min="298" max="298" width="20.42578125" style="3" customWidth="1"/>
    <col min="299" max="512" width="9.140625" style="3"/>
    <col min="513" max="513" width="17.85546875" style="3" customWidth="1"/>
    <col min="514" max="530" width="0" style="3" hidden="1" customWidth="1"/>
    <col min="531" max="531" width="12.28515625" style="3" bestFit="1" customWidth="1"/>
    <col min="532" max="532" width="11.7109375" style="3" bestFit="1" customWidth="1"/>
    <col min="533" max="533" width="11.85546875" style="3" bestFit="1" customWidth="1"/>
    <col min="534" max="535" width="11.5703125" style="3" bestFit="1" customWidth="1"/>
    <col min="536" max="537" width="11.42578125" style="3" bestFit="1" customWidth="1"/>
    <col min="538" max="538" width="11.5703125" style="3" bestFit="1" customWidth="1"/>
    <col min="539" max="541" width="11.42578125" style="3" bestFit="1" customWidth="1"/>
    <col min="542" max="542" width="11.5703125" style="3" bestFit="1" customWidth="1"/>
    <col min="543" max="549" width="12.85546875" style="3" bestFit="1" customWidth="1"/>
    <col min="550" max="550" width="14" style="3" bestFit="1" customWidth="1"/>
    <col min="551" max="553" width="12.85546875" style="3" bestFit="1" customWidth="1"/>
    <col min="554" max="554" width="20.42578125" style="3" customWidth="1"/>
    <col min="555" max="768" width="9.140625" style="3"/>
    <col min="769" max="769" width="17.85546875" style="3" customWidth="1"/>
    <col min="770" max="786" width="0" style="3" hidden="1" customWidth="1"/>
    <col min="787" max="787" width="12.28515625" style="3" bestFit="1" customWidth="1"/>
    <col min="788" max="788" width="11.7109375" style="3" bestFit="1" customWidth="1"/>
    <col min="789" max="789" width="11.85546875" style="3" bestFit="1" customWidth="1"/>
    <col min="790" max="791" width="11.5703125" style="3" bestFit="1" customWidth="1"/>
    <col min="792" max="793" width="11.42578125" style="3" bestFit="1" customWidth="1"/>
    <col min="794" max="794" width="11.5703125" style="3" bestFit="1" customWidth="1"/>
    <col min="795" max="797" width="11.42578125" style="3" bestFit="1" customWidth="1"/>
    <col min="798" max="798" width="11.5703125" style="3" bestFit="1" customWidth="1"/>
    <col min="799" max="805" width="12.85546875" style="3" bestFit="1" customWidth="1"/>
    <col min="806" max="806" width="14" style="3" bestFit="1" customWidth="1"/>
    <col min="807" max="809" width="12.85546875" style="3" bestFit="1" customWidth="1"/>
    <col min="810" max="810" width="20.42578125" style="3" customWidth="1"/>
    <col min="811" max="1024" width="9.140625" style="3"/>
    <col min="1025" max="1025" width="17.85546875" style="3" customWidth="1"/>
    <col min="1026" max="1042" width="0" style="3" hidden="1" customWidth="1"/>
    <col min="1043" max="1043" width="12.28515625" style="3" bestFit="1" customWidth="1"/>
    <col min="1044" max="1044" width="11.7109375" style="3" bestFit="1" customWidth="1"/>
    <col min="1045" max="1045" width="11.85546875" style="3" bestFit="1" customWidth="1"/>
    <col min="1046" max="1047" width="11.5703125" style="3" bestFit="1" customWidth="1"/>
    <col min="1048" max="1049" width="11.42578125" style="3" bestFit="1" customWidth="1"/>
    <col min="1050" max="1050" width="11.5703125" style="3" bestFit="1" customWidth="1"/>
    <col min="1051" max="1053" width="11.42578125" style="3" bestFit="1" customWidth="1"/>
    <col min="1054" max="1054" width="11.5703125" style="3" bestFit="1" customWidth="1"/>
    <col min="1055" max="1061" width="12.85546875" style="3" bestFit="1" customWidth="1"/>
    <col min="1062" max="1062" width="14" style="3" bestFit="1" customWidth="1"/>
    <col min="1063" max="1065" width="12.85546875" style="3" bestFit="1" customWidth="1"/>
    <col min="1066" max="1066" width="20.42578125" style="3" customWidth="1"/>
    <col min="1067" max="1280" width="9.140625" style="3"/>
    <col min="1281" max="1281" width="17.85546875" style="3" customWidth="1"/>
    <col min="1282" max="1298" width="0" style="3" hidden="1" customWidth="1"/>
    <col min="1299" max="1299" width="12.28515625" style="3" bestFit="1" customWidth="1"/>
    <col min="1300" max="1300" width="11.7109375" style="3" bestFit="1" customWidth="1"/>
    <col min="1301" max="1301" width="11.85546875" style="3" bestFit="1" customWidth="1"/>
    <col min="1302" max="1303" width="11.5703125" style="3" bestFit="1" customWidth="1"/>
    <col min="1304" max="1305" width="11.42578125" style="3" bestFit="1" customWidth="1"/>
    <col min="1306" max="1306" width="11.5703125" style="3" bestFit="1" customWidth="1"/>
    <col min="1307" max="1309" width="11.42578125" style="3" bestFit="1" customWidth="1"/>
    <col min="1310" max="1310" width="11.5703125" style="3" bestFit="1" customWidth="1"/>
    <col min="1311" max="1317" width="12.85546875" style="3" bestFit="1" customWidth="1"/>
    <col min="1318" max="1318" width="14" style="3" bestFit="1" customWidth="1"/>
    <col min="1319" max="1321" width="12.85546875" style="3" bestFit="1" customWidth="1"/>
    <col min="1322" max="1322" width="20.42578125" style="3" customWidth="1"/>
    <col min="1323" max="1536" width="9.140625" style="3"/>
    <col min="1537" max="1537" width="17.85546875" style="3" customWidth="1"/>
    <col min="1538" max="1554" width="0" style="3" hidden="1" customWidth="1"/>
    <col min="1555" max="1555" width="12.28515625" style="3" bestFit="1" customWidth="1"/>
    <col min="1556" max="1556" width="11.7109375" style="3" bestFit="1" customWidth="1"/>
    <col min="1557" max="1557" width="11.85546875" style="3" bestFit="1" customWidth="1"/>
    <col min="1558" max="1559" width="11.5703125" style="3" bestFit="1" customWidth="1"/>
    <col min="1560" max="1561" width="11.42578125" style="3" bestFit="1" customWidth="1"/>
    <col min="1562" max="1562" width="11.5703125" style="3" bestFit="1" customWidth="1"/>
    <col min="1563" max="1565" width="11.42578125" style="3" bestFit="1" customWidth="1"/>
    <col min="1566" max="1566" width="11.5703125" style="3" bestFit="1" customWidth="1"/>
    <col min="1567" max="1573" width="12.85546875" style="3" bestFit="1" customWidth="1"/>
    <col min="1574" max="1574" width="14" style="3" bestFit="1" customWidth="1"/>
    <col min="1575" max="1577" width="12.85546875" style="3" bestFit="1" customWidth="1"/>
    <col min="1578" max="1578" width="20.42578125" style="3" customWidth="1"/>
    <col min="1579" max="1792" width="9.140625" style="3"/>
    <col min="1793" max="1793" width="17.85546875" style="3" customWidth="1"/>
    <col min="1794" max="1810" width="0" style="3" hidden="1" customWidth="1"/>
    <col min="1811" max="1811" width="12.28515625" style="3" bestFit="1" customWidth="1"/>
    <col min="1812" max="1812" width="11.7109375" style="3" bestFit="1" customWidth="1"/>
    <col min="1813" max="1813" width="11.85546875" style="3" bestFit="1" customWidth="1"/>
    <col min="1814" max="1815" width="11.5703125" style="3" bestFit="1" customWidth="1"/>
    <col min="1816" max="1817" width="11.42578125" style="3" bestFit="1" customWidth="1"/>
    <col min="1818" max="1818" width="11.5703125" style="3" bestFit="1" customWidth="1"/>
    <col min="1819" max="1821" width="11.42578125" style="3" bestFit="1" customWidth="1"/>
    <col min="1822" max="1822" width="11.5703125" style="3" bestFit="1" customWidth="1"/>
    <col min="1823" max="1829" width="12.85546875" style="3" bestFit="1" customWidth="1"/>
    <col min="1830" max="1830" width="14" style="3" bestFit="1" customWidth="1"/>
    <col min="1831" max="1833" width="12.85546875" style="3" bestFit="1" customWidth="1"/>
    <col min="1834" max="1834" width="20.42578125" style="3" customWidth="1"/>
    <col min="1835" max="2048" width="9.140625" style="3"/>
    <col min="2049" max="2049" width="17.85546875" style="3" customWidth="1"/>
    <col min="2050" max="2066" width="0" style="3" hidden="1" customWidth="1"/>
    <col min="2067" max="2067" width="12.28515625" style="3" bestFit="1" customWidth="1"/>
    <col min="2068" max="2068" width="11.7109375" style="3" bestFit="1" customWidth="1"/>
    <col min="2069" max="2069" width="11.85546875" style="3" bestFit="1" customWidth="1"/>
    <col min="2070" max="2071" width="11.5703125" style="3" bestFit="1" customWidth="1"/>
    <col min="2072" max="2073" width="11.42578125" style="3" bestFit="1" customWidth="1"/>
    <col min="2074" max="2074" width="11.5703125" style="3" bestFit="1" customWidth="1"/>
    <col min="2075" max="2077" width="11.42578125" style="3" bestFit="1" customWidth="1"/>
    <col min="2078" max="2078" width="11.5703125" style="3" bestFit="1" customWidth="1"/>
    <col min="2079" max="2085" width="12.85546875" style="3" bestFit="1" customWidth="1"/>
    <col min="2086" max="2086" width="14" style="3" bestFit="1" customWidth="1"/>
    <col min="2087" max="2089" width="12.85546875" style="3" bestFit="1" customWidth="1"/>
    <col min="2090" max="2090" width="20.42578125" style="3" customWidth="1"/>
    <col min="2091" max="2304" width="9.140625" style="3"/>
    <col min="2305" max="2305" width="17.85546875" style="3" customWidth="1"/>
    <col min="2306" max="2322" width="0" style="3" hidden="1" customWidth="1"/>
    <col min="2323" max="2323" width="12.28515625" style="3" bestFit="1" customWidth="1"/>
    <col min="2324" max="2324" width="11.7109375" style="3" bestFit="1" customWidth="1"/>
    <col min="2325" max="2325" width="11.85546875" style="3" bestFit="1" customWidth="1"/>
    <col min="2326" max="2327" width="11.5703125" style="3" bestFit="1" customWidth="1"/>
    <col min="2328" max="2329" width="11.42578125" style="3" bestFit="1" customWidth="1"/>
    <col min="2330" max="2330" width="11.5703125" style="3" bestFit="1" customWidth="1"/>
    <col min="2331" max="2333" width="11.42578125" style="3" bestFit="1" customWidth="1"/>
    <col min="2334" max="2334" width="11.5703125" style="3" bestFit="1" customWidth="1"/>
    <col min="2335" max="2341" width="12.85546875" style="3" bestFit="1" customWidth="1"/>
    <col min="2342" max="2342" width="14" style="3" bestFit="1" customWidth="1"/>
    <col min="2343" max="2345" width="12.85546875" style="3" bestFit="1" customWidth="1"/>
    <col min="2346" max="2346" width="20.42578125" style="3" customWidth="1"/>
    <col min="2347" max="2560" width="9.140625" style="3"/>
    <col min="2561" max="2561" width="17.85546875" style="3" customWidth="1"/>
    <col min="2562" max="2578" width="0" style="3" hidden="1" customWidth="1"/>
    <col min="2579" max="2579" width="12.28515625" style="3" bestFit="1" customWidth="1"/>
    <col min="2580" max="2580" width="11.7109375" style="3" bestFit="1" customWidth="1"/>
    <col min="2581" max="2581" width="11.85546875" style="3" bestFit="1" customWidth="1"/>
    <col min="2582" max="2583" width="11.5703125" style="3" bestFit="1" customWidth="1"/>
    <col min="2584" max="2585" width="11.42578125" style="3" bestFit="1" customWidth="1"/>
    <col min="2586" max="2586" width="11.5703125" style="3" bestFit="1" customWidth="1"/>
    <col min="2587" max="2589" width="11.42578125" style="3" bestFit="1" customWidth="1"/>
    <col min="2590" max="2590" width="11.5703125" style="3" bestFit="1" customWidth="1"/>
    <col min="2591" max="2597" width="12.85546875" style="3" bestFit="1" customWidth="1"/>
    <col min="2598" max="2598" width="14" style="3" bestFit="1" customWidth="1"/>
    <col min="2599" max="2601" width="12.85546875" style="3" bestFit="1" customWidth="1"/>
    <col min="2602" max="2602" width="20.42578125" style="3" customWidth="1"/>
    <col min="2603" max="2816" width="9.140625" style="3"/>
    <col min="2817" max="2817" width="17.85546875" style="3" customWidth="1"/>
    <col min="2818" max="2834" width="0" style="3" hidden="1" customWidth="1"/>
    <col min="2835" max="2835" width="12.28515625" style="3" bestFit="1" customWidth="1"/>
    <col min="2836" max="2836" width="11.7109375" style="3" bestFit="1" customWidth="1"/>
    <col min="2837" max="2837" width="11.85546875" style="3" bestFit="1" customWidth="1"/>
    <col min="2838" max="2839" width="11.5703125" style="3" bestFit="1" customWidth="1"/>
    <col min="2840" max="2841" width="11.42578125" style="3" bestFit="1" customWidth="1"/>
    <col min="2842" max="2842" width="11.5703125" style="3" bestFit="1" customWidth="1"/>
    <col min="2843" max="2845" width="11.42578125" style="3" bestFit="1" customWidth="1"/>
    <col min="2846" max="2846" width="11.5703125" style="3" bestFit="1" customWidth="1"/>
    <col min="2847" max="2853" width="12.85546875" style="3" bestFit="1" customWidth="1"/>
    <col min="2854" max="2854" width="14" style="3" bestFit="1" customWidth="1"/>
    <col min="2855" max="2857" width="12.85546875" style="3" bestFit="1" customWidth="1"/>
    <col min="2858" max="2858" width="20.42578125" style="3" customWidth="1"/>
    <col min="2859" max="3072" width="9.140625" style="3"/>
    <col min="3073" max="3073" width="17.85546875" style="3" customWidth="1"/>
    <col min="3074" max="3090" width="0" style="3" hidden="1" customWidth="1"/>
    <col min="3091" max="3091" width="12.28515625" style="3" bestFit="1" customWidth="1"/>
    <col min="3092" max="3092" width="11.7109375" style="3" bestFit="1" customWidth="1"/>
    <col min="3093" max="3093" width="11.85546875" style="3" bestFit="1" customWidth="1"/>
    <col min="3094" max="3095" width="11.5703125" style="3" bestFit="1" customWidth="1"/>
    <col min="3096" max="3097" width="11.42578125" style="3" bestFit="1" customWidth="1"/>
    <col min="3098" max="3098" width="11.5703125" style="3" bestFit="1" customWidth="1"/>
    <col min="3099" max="3101" width="11.42578125" style="3" bestFit="1" customWidth="1"/>
    <col min="3102" max="3102" width="11.5703125" style="3" bestFit="1" customWidth="1"/>
    <col min="3103" max="3109" width="12.85546875" style="3" bestFit="1" customWidth="1"/>
    <col min="3110" max="3110" width="14" style="3" bestFit="1" customWidth="1"/>
    <col min="3111" max="3113" width="12.85546875" style="3" bestFit="1" customWidth="1"/>
    <col min="3114" max="3114" width="20.42578125" style="3" customWidth="1"/>
    <col min="3115" max="3328" width="9.140625" style="3"/>
    <col min="3329" max="3329" width="17.85546875" style="3" customWidth="1"/>
    <col min="3330" max="3346" width="0" style="3" hidden="1" customWidth="1"/>
    <col min="3347" max="3347" width="12.28515625" style="3" bestFit="1" customWidth="1"/>
    <col min="3348" max="3348" width="11.7109375" style="3" bestFit="1" customWidth="1"/>
    <col min="3349" max="3349" width="11.85546875" style="3" bestFit="1" customWidth="1"/>
    <col min="3350" max="3351" width="11.5703125" style="3" bestFit="1" customWidth="1"/>
    <col min="3352" max="3353" width="11.42578125" style="3" bestFit="1" customWidth="1"/>
    <col min="3354" max="3354" width="11.5703125" style="3" bestFit="1" customWidth="1"/>
    <col min="3355" max="3357" width="11.42578125" style="3" bestFit="1" customWidth="1"/>
    <col min="3358" max="3358" width="11.5703125" style="3" bestFit="1" customWidth="1"/>
    <col min="3359" max="3365" width="12.85546875" style="3" bestFit="1" customWidth="1"/>
    <col min="3366" max="3366" width="14" style="3" bestFit="1" customWidth="1"/>
    <col min="3367" max="3369" width="12.85546875" style="3" bestFit="1" customWidth="1"/>
    <col min="3370" max="3370" width="20.42578125" style="3" customWidth="1"/>
    <col min="3371" max="3584" width="9.140625" style="3"/>
    <col min="3585" max="3585" width="17.85546875" style="3" customWidth="1"/>
    <col min="3586" max="3602" width="0" style="3" hidden="1" customWidth="1"/>
    <col min="3603" max="3603" width="12.28515625" style="3" bestFit="1" customWidth="1"/>
    <col min="3604" max="3604" width="11.7109375" style="3" bestFit="1" customWidth="1"/>
    <col min="3605" max="3605" width="11.85546875" style="3" bestFit="1" customWidth="1"/>
    <col min="3606" max="3607" width="11.5703125" style="3" bestFit="1" customWidth="1"/>
    <col min="3608" max="3609" width="11.42578125" style="3" bestFit="1" customWidth="1"/>
    <col min="3610" max="3610" width="11.5703125" style="3" bestFit="1" customWidth="1"/>
    <col min="3611" max="3613" width="11.42578125" style="3" bestFit="1" customWidth="1"/>
    <col min="3614" max="3614" width="11.5703125" style="3" bestFit="1" customWidth="1"/>
    <col min="3615" max="3621" width="12.85546875" style="3" bestFit="1" customWidth="1"/>
    <col min="3622" max="3622" width="14" style="3" bestFit="1" customWidth="1"/>
    <col min="3623" max="3625" width="12.85546875" style="3" bestFit="1" customWidth="1"/>
    <col min="3626" max="3626" width="20.42578125" style="3" customWidth="1"/>
    <col min="3627" max="3840" width="9.140625" style="3"/>
    <col min="3841" max="3841" width="17.85546875" style="3" customWidth="1"/>
    <col min="3842" max="3858" width="0" style="3" hidden="1" customWidth="1"/>
    <col min="3859" max="3859" width="12.28515625" style="3" bestFit="1" customWidth="1"/>
    <col min="3860" max="3860" width="11.7109375" style="3" bestFit="1" customWidth="1"/>
    <col min="3861" max="3861" width="11.85546875" style="3" bestFit="1" customWidth="1"/>
    <col min="3862" max="3863" width="11.5703125" style="3" bestFit="1" customWidth="1"/>
    <col min="3864" max="3865" width="11.42578125" style="3" bestFit="1" customWidth="1"/>
    <col min="3866" max="3866" width="11.5703125" style="3" bestFit="1" customWidth="1"/>
    <col min="3867" max="3869" width="11.42578125" style="3" bestFit="1" customWidth="1"/>
    <col min="3870" max="3870" width="11.5703125" style="3" bestFit="1" customWidth="1"/>
    <col min="3871" max="3877" width="12.85546875" style="3" bestFit="1" customWidth="1"/>
    <col min="3878" max="3878" width="14" style="3" bestFit="1" customWidth="1"/>
    <col min="3879" max="3881" width="12.85546875" style="3" bestFit="1" customWidth="1"/>
    <col min="3882" max="3882" width="20.42578125" style="3" customWidth="1"/>
    <col min="3883" max="4096" width="9.140625" style="3"/>
    <col min="4097" max="4097" width="17.85546875" style="3" customWidth="1"/>
    <col min="4098" max="4114" width="0" style="3" hidden="1" customWidth="1"/>
    <col min="4115" max="4115" width="12.28515625" style="3" bestFit="1" customWidth="1"/>
    <col min="4116" max="4116" width="11.7109375" style="3" bestFit="1" customWidth="1"/>
    <col min="4117" max="4117" width="11.85546875" style="3" bestFit="1" customWidth="1"/>
    <col min="4118" max="4119" width="11.5703125" style="3" bestFit="1" customWidth="1"/>
    <col min="4120" max="4121" width="11.42578125" style="3" bestFit="1" customWidth="1"/>
    <col min="4122" max="4122" width="11.5703125" style="3" bestFit="1" customWidth="1"/>
    <col min="4123" max="4125" width="11.42578125" style="3" bestFit="1" customWidth="1"/>
    <col min="4126" max="4126" width="11.5703125" style="3" bestFit="1" customWidth="1"/>
    <col min="4127" max="4133" width="12.85546875" style="3" bestFit="1" customWidth="1"/>
    <col min="4134" max="4134" width="14" style="3" bestFit="1" customWidth="1"/>
    <col min="4135" max="4137" width="12.85546875" style="3" bestFit="1" customWidth="1"/>
    <col min="4138" max="4138" width="20.42578125" style="3" customWidth="1"/>
    <col min="4139" max="4352" width="9.140625" style="3"/>
    <col min="4353" max="4353" width="17.85546875" style="3" customWidth="1"/>
    <col min="4354" max="4370" width="0" style="3" hidden="1" customWidth="1"/>
    <col min="4371" max="4371" width="12.28515625" style="3" bestFit="1" customWidth="1"/>
    <col min="4372" max="4372" width="11.7109375" style="3" bestFit="1" customWidth="1"/>
    <col min="4373" max="4373" width="11.85546875" style="3" bestFit="1" customWidth="1"/>
    <col min="4374" max="4375" width="11.5703125" style="3" bestFit="1" customWidth="1"/>
    <col min="4376" max="4377" width="11.42578125" style="3" bestFit="1" customWidth="1"/>
    <col min="4378" max="4378" width="11.5703125" style="3" bestFit="1" customWidth="1"/>
    <col min="4379" max="4381" width="11.42578125" style="3" bestFit="1" customWidth="1"/>
    <col min="4382" max="4382" width="11.5703125" style="3" bestFit="1" customWidth="1"/>
    <col min="4383" max="4389" width="12.85546875" style="3" bestFit="1" customWidth="1"/>
    <col min="4390" max="4390" width="14" style="3" bestFit="1" customWidth="1"/>
    <col min="4391" max="4393" width="12.85546875" style="3" bestFit="1" customWidth="1"/>
    <col min="4394" max="4394" width="20.42578125" style="3" customWidth="1"/>
    <col min="4395" max="4608" width="9.140625" style="3"/>
    <col min="4609" max="4609" width="17.85546875" style="3" customWidth="1"/>
    <col min="4610" max="4626" width="0" style="3" hidden="1" customWidth="1"/>
    <col min="4627" max="4627" width="12.28515625" style="3" bestFit="1" customWidth="1"/>
    <col min="4628" max="4628" width="11.7109375" style="3" bestFit="1" customWidth="1"/>
    <col min="4629" max="4629" width="11.85546875" style="3" bestFit="1" customWidth="1"/>
    <col min="4630" max="4631" width="11.5703125" style="3" bestFit="1" customWidth="1"/>
    <col min="4632" max="4633" width="11.42578125" style="3" bestFit="1" customWidth="1"/>
    <col min="4634" max="4634" width="11.5703125" style="3" bestFit="1" customWidth="1"/>
    <col min="4635" max="4637" width="11.42578125" style="3" bestFit="1" customWidth="1"/>
    <col min="4638" max="4638" width="11.5703125" style="3" bestFit="1" customWidth="1"/>
    <col min="4639" max="4645" width="12.85546875" style="3" bestFit="1" customWidth="1"/>
    <col min="4646" max="4646" width="14" style="3" bestFit="1" customWidth="1"/>
    <col min="4647" max="4649" width="12.85546875" style="3" bestFit="1" customWidth="1"/>
    <col min="4650" max="4650" width="20.42578125" style="3" customWidth="1"/>
    <col min="4651" max="4864" width="9.140625" style="3"/>
    <col min="4865" max="4865" width="17.85546875" style="3" customWidth="1"/>
    <col min="4866" max="4882" width="0" style="3" hidden="1" customWidth="1"/>
    <col min="4883" max="4883" width="12.28515625" style="3" bestFit="1" customWidth="1"/>
    <col min="4884" max="4884" width="11.7109375" style="3" bestFit="1" customWidth="1"/>
    <col min="4885" max="4885" width="11.85546875" style="3" bestFit="1" customWidth="1"/>
    <col min="4886" max="4887" width="11.5703125" style="3" bestFit="1" customWidth="1"/>
    <col min="4888" max="4889" width="11.42578125" style="3" bestFit="1" customWidth="1"/>
    <col min="4890" max="4890" width="11.5703125" style="3" bestFit="1" customWidth="1"/>
    <col min="4891" max="4893" width="11.42578125" style="3" bestFit="1" customWidth="1"/>
    <col min="4894" max="4894" width="11.5703125" style="3" bestFit="1" customWidth="1"/>
    <col min="4895" max="4901" width="12.85546875" style="3" bestFit="1" customWidth="1"/>
    <col min="4902" max="4902" width="14" style="3" bestFit="1" customWidth="1"/>
    <col min="4903" max="4905" width="12.85546875" style="3" bestFit="1" customWidth="1"/>
    <col min="4906" max="4906" width="20.42578125" style="3" customWidth="1"/>
    <col min="4907" max="5120" width="9.140625" style="3"/>
    <col min="5121" max="5121" width="17.85546875" style="3" customWidth="1"/>
    <col min="5122" max="5138" width="0" style="3" hidden="1" customWidth="1"/>
    <col min="5139" max="5139" width="12.28515625" style="3" bestFit="1" customWidth="1"/>
    <col min="5140" max="5140" width="11.7109375" style="3" bestFit="1" customWidth="1"/>
    <col min="5141" max="5141" width="11.85546875" style="3" bestFit="1" customWidth="1"/>
    <col min="5142" max="5143" width="11.5703125" style="3" bestFit="1" customWidth="1"/>
    <col min="5144" max="5145" width="11.42578125" style="3" bestFit="1" customWidth="1"/>
    <col min="5146" max="5146" width="11.5703125" style="3" bestFit="1" customWidth="1"/>
    <col min="5147" max="5149" width="11.42578125" style="3" bestFit="1" customWidth="1"/>
    <col min="5150" max="5150" width="11.5703125" style="3" bestFit="1" customWidth="1"/>
    <col min="5151" max="5157" width="12.85546875" style="3" bestFit="1" customWidth="1"/>
    <col min="5158" max="5158" width="14" style="3" bestFit="1" customWidth="1"/>
    <col min="5159" max="5161" width="12.85546875" style="3" bestFit="1" customWidth="1"/>
    <col min="5162" max="5162" width="20.42578125" style="3" customWidth="1"/>
    <col min="5163" max="5376" width="9.140625" style="3"/>
    <col min="5377" max="5377" width="17.85546875" style="3" customWidth="1"/>
    <col min="5378" max="5394" width="0" style="3" hidden="1" customWidth="1"/>
    <col min="5395" max="5395" width="12.28515625" style="3" bestFit="1" customWidth="1"/>
    <col min="5396" max="5396" width="11.7109375" style="3" bestFit="1" customWidth="1"/>
    <col min="5397" max="5397" width="11.85546875" style="3" bestFit="1" customWidth="1"/>
    <col min="5398" max="5399" width="11.5703125" style="3" bestFit="1" customWidth="1"/>
    <col min="5400" max="5401" width="11.42578125" style="3" bestFit="1" customWidth="1"/>
    <col min="5402" max="5402" width="11.5703125" style="3" bestFit="1" customWidth="1"/>
    <col min="5403" max="5405" width="11.42578125" style="3" bestFit="1" customWidth="1"/>
    <col min="5406" max="5406" width="11.5703125" style="3" bestFit="1" customWidth="1"/>
    <col min="5407" max="5413" width="12.85546875" style="3" bestFit="1" customWidth="1"/>
    <col min="5414" max="5414" width="14" style="3" bestFit="1" customWidth="1"/>
    <col min="5415" max="5417" width="12.85546875" style="3" bestFit="1" customWidth="1"/>
    <col min="5418" max="5418" width="20.42578125" style="3" customWidth="1"/>
    <col min="5419" max="5632" width="9.140625" style="3"/>
    <col min="5633" max="5633" width="17.85546875" style="3" customWidth="1"/>
    <col min="5634" max="5650" width="0" style="3" hidden="1" customWidth="1"/>
    <col min="5651" max="5651" width="12.28515625" style="3" bestFit="1" customWidth="1"/>
    <col min="5652" max="5652" width="11.7109375" style="3" bestFit="1" customWidth="1"/>
    <col min="5653" max="5653" width="11.85546875" style="3" bestFit="1" customWidth="1"/>
    <col min="5654" max="5655" width="11.5703125" style="3" bestFit="1" customWidth="1"/>
    <col min="5656" max="5657" width="11.42578125" style="3" bestFit="1" customWidth="1"/>
    <col min="5658" max="5658" width="11.5703125" style="3" bestFit="1" customWidth="1"/>
    <col min="5659" max="5661" width="11.42578125" style="3" bestFit="1" customWidth="1"/>
    <col min="5662" max="5662" width="11.5703125" style="3" bestFit="1" customWidth="1"/>
    <col min="5663" max="5669" width="12.85546875" style="3" bestFit="1" customWidth="1"/>
    <col min="5670" max="5670" width="14" style="3" bestFit="1" customWidth="1"/>
    <col min="5671" max="5673" width="12.85546875" style="3" bestFit="1" customWidth="1"/>
    <col min="5674" max="5674" width="20.42578125" style="3" customWidth="1"/>
    <col min="5675" max="5888" width="9.140625" style="3"/>
    <col min="5889" max="5889" width="17.85546875" style="3" customWidth="1"/>
    <col min="5890" max="5906" width="0" style="3" hidden="1" customWidth="1"/>
    <col min="5907" max="5907" width="12.28515625" style="3" bestFit="1" customWidth="1"/>
    <col min="5908" max="5908" width="11.7109375" style="3" bestFit="1" customWidth="1"/>
    <col min="5909" max="5909" width="11.85546875" style="3" bestFit="1" customWidth="1"/>
    <col min="5910" max="5911" width="11.5703125" style="3" bestFit="1" customWidth="1"/>
    <col min="5912" max="5913" width="11.42578125" style="3" bestFit="1" customWidth="1"/>
    <col min="5914" max="5914" width="11.5703125" style="3" bestFit="1" customWidth="1"/>
    <col min="5915" max="5917" width="11.42578125" style="3" bestFit="1" customWidth="1"/>
    <col min="5918" max="5918" width="11.5703125" style="3" bestFit="1" customWidth="1"/>
    <col min="5919" max="5925" width="12.85546875" style="3" bestFit="1" customWidth="1"/>
    <col min="5926" max="5926" width="14" style="3" bestFit="1" customWidth="1"/>
    <col min="5927" max="5929" width="12.85546875" style="3" bestFit="1" customWidth="1"/>
    <col min="5930" max="5930" width="20.42578125" style="3" customWidth="1"/>
    <col min="5931" max="6144" width="9.140625" style="3"/>
    <col min="6145" max="6145" width="17.85546875" style="3" customWidth="1"/>
    <col min="6146" max="6162" width="0" style="3" hidden="1" customWidth="1"/>
    <col min="6163" max="6163" width="12.28515625" style="3" bestFit="1" customWidth="1"/>
    <col min="6164" max="6164" width="11.7109375" style="3" bestFit="1" customWidth="1"/>
    <col min="6165" max="6165" width="11.85546875" style="3" bestFit="1" customWidth="1"/>
    <col min="6166" max="6167" width="11.5703125" style="3" bestFit="1" customWidth="1"/>
    <col min="6168" max="6169" width="11.42578125" style="3" bestFit="1" customWidth="1"/>
    <col min="6170" max="6170" width="11.5703125" style="3" bestFit="1" customWidth="1"/>
    <col min="6171" max="6173" width="11.42578125" style="3" bestFit="1" customWidth="1"/>
    <col min="6174" max="6174" width="11.5703125" style="3" bestFit="1" customWidth="1"/>
    <col min="6175" max="6181" width="12.85546875" style="3" bestFit="1" customWidth="1"/>
    <col min="6182" max="6182" width="14" style="3" bestFit="1" customWidth="1"/>
    <col min="6183" max="6185" width="12.85546875" style="3" bestFit="1" customWidth="1"/>
    <col min="6186" max="6186" width="20.42578125" style="3" customWidth="1"/>
    <col min="6187" max="6400" width="9.140625" style="3"/>
    <col min="6401" max="6401" width="17.85546875" style="3" customWidth="1"/>
    <col min="6402" max="6418" width="0" style="3" hidden="1" customWidth="1"/>
    <col min="6419" max="6419" width="12.28515625" style="3" bestFit="1" customWidth="1"/>
    <col min="6420" max="6420" width="11.7109375" style="3" bestFit="1" customWidth="1"/>
    <col min="6421" max="6421" width="11.85546875" style="3" bestFit="1" customWidth="1"/>
    <col min="6422" max="6423" width="11.5703125" style="3" bestFit="1" customWidth="1"/>
    <col min="6424" max="6425" width="11.42578125" style="3" bestFit="1" customWidth="1"/>
    <col min="6426" max="6426" width="11.5703125" style="3" bestFit="1" customWidth="1"/>
    <col min="6427" max="6429" width="11.42578125" style="3" bestFit="1" customWidth="1"/>
    <col min="6430" max="6430" width="11.5703125" style="3" bestFit="1" customWidth="1"/>
    <col min="6431" max="6437" width="12.85546875" style="3" bestFit="1" customWidth="1"/>
    <col min="6438" max="6438" width="14" style="3" bestFit="1" customWidth="1"/>
    <col min="6439" max="6441" width="12.85546875" style="3" bestFit="1" customWidth="1"/>
    <col min="6442" max="6442" width="20.42578125" style="3" customWidth="1"/>
    <col min="6443" max="6656" width="9.140625" style="3"/>
    <col min="6657" max="6657" width="17.85546875" style="3" customWidth="1"/>
    <col min="6658" max="6674" width="0" style="3" hidden="1" customWidth="1"/>
    <col min="6675" max="6675" width="12.28515625" style="3" bestFit="1" customWidth="1"/>
    <col min="6676" max="6676" width="11.7109375" style="3" bestFit="1" customWidth="1"/>
    <col min="6677" max="6677" width="11.85546875" style="3" bestFit="1" customWidth="1"/>
    <col min="6678" max="6679" width="11.5703125" style="3" bestFit="1" customWidth="1"/>
    <col min="6680" max="6681" width="11.42578125" style="3" bestFit="1" customWidth="1"/>
    <col min="6682" max="6682" width="11.5703125" style="3" bestFit="1" customWidth="1"/>
    <col min="6683" max="6685" width="11.42578125" style="3" bestFit="1" customWidth="1"/>
    <col min="6686" max="6686" width="11.5703125" style="3" bestFit="1" customWidth="1"/>
    <col min="6687" max="6693" width="12.85546875" style="3" bestFit="1" customWidth="1"/>
    <col min="6694" max="6694" width="14" style="3" bestFit="1" customWidth="1"/>
    <col min="6695" max="6697" width="12.85546875" style="3" bestFit="1" customWidth="1"/>
    <col min="6698" max="6698" width="20.42578125" style="3" customWidth="1"/>
    <col min="6699" max="6912" width="9.140625" style="3"/>
    <col min="6913" max="6913" width="17.85546875" style="3" customWidth="1"/>
    <col min="6914" max="6930" width="0" style="3" hidden="1" customWidth="1"/>
    <col min="6931" max="6931" width="12.28515625" style="3" bestFit="1" customWidth="1"/>
    <col min="6932" max="6932" width="11.7109375" style="3" bestFit="1" customWidth="1"/>
    <col min="6933" max="6933" width="11.85546875" style="3" bestFit="1" customWidth="1"/>
    <col min="6934" max="6935" width="11.5703125" style="3" bestFit="1" customWidth="1"/>
    <col min="6936" max="6937" width="11.42578125" style="3" bestFit="1" customWidth="1"/>
    <col min="6938" max="6938" width="11.5703125" style="3" bestFit="1" customWidth="1"/>
    <col min="6939" max="6941" width="11.42578125" style="3" bestFit="1" customWidth="1"/>
    <col min="6942" max="6942" width="11.5703125" style="3" bestFit="1" customWidth="1"/>
    <col min="6943" max="6949" width="12.85546875" style="3" bestFit="1" customWidth="1"/>
    <col min="6950" max="6950" width="14" style="3" bestFit="1" customWidth="1"/>
    <col min="6951" max="6953" width="12.85546875" style="3" bestFit="1" customWidth="1"/>
    <col min="6954" max="6954" width="20.42578125" style="3" customWidth="1"/>
    <col min="6955" max="7168" width="9.140625" style="3"/>
    <col min="7169" max="7169" width="17.85546875" style="3" customWidth="1"/>
    <col min="7170" max="7186" width="0" style="3" hidden="1" customWidth="1"/>
    <col min="7187" max="7187" width="12.28515625" style="3" bestFit="1" customWidth="1"/>
    <col min="7188" max="7188" width="11.7109375" style="3" bestFit="1" customWidth="1"/>
    <col min="7189" max="7189" width="11.85546875" style="3" bestFit="1" customWidth="1"/>
    <col min="7190" max="7191" width="11.5703125" style="3" bestFit="1" customWidth="1"/>
    <col min="7192" max="7193" width="11.42578125" style="3" bestFit="1" customWidth="1"/>
    <col min="7194" max="7194" width="11.5703125" style="3" bestFit="1" customWidth="1"/>
    <col min="7195" max="7197" width="11.42578125" style="3" bestFit="1" customWidth="1"/>
    <col min="7198" max="7198" width="11.5703125" style="3" bestFit="1" customWidth="1"/>
    <col min="7199" max="7205" width="12.85546875" style="3" bestFit="1" customWidth="1"/>
    <col min="7206" max="7206" width="14" style="3" bestFit="1" customWidth="1"/>
    <col min="7207" max="7209" width="12.85546875" style="3" bestFit="1" customWidth="1"/>
    <col min="7210" max="7210" width="20.42578125" style="3" customWidth="1"/>
    <col min="7211" max="7424" width="9.140625" style="3"/>
    <col min="7425" max="7425" width="17.85546875" style="3" customWidth="1"/>
    <col min="7426" max="7442" width="0" style="3" hidden="1" customWidth="1"/>
    <col min="7443" max="7443" width="12.28515625" style="3" bestFit="1" customWidth="1"/>
    <col min="7444" max="7444" width="11.7109375" style="3" bestFit="1" customWidth="1"/>
    <col min="7445" max="7445" width="11.85546875" style="3" bestFit="1" customWidth="1"/>
    <col min="7446" max="7447" width="11.5703125" style="3" bestFit="1" customWidth="1"/>
    <col min="7448" max="7449" width="11.42578125" style="3" bestFit="1" customWidth="1"/>
    <col min="7450" max="7450" width="11.5703125" style="3" bestFit="1" customWidth="1"/>
    <col min="7451" max="7453" width="11.42578125" style="3" bestFit="1" customWidth="1"/>
    <col min="7454" max="7454" width="11.5703125" style="3" bestFit="1" customWidth="1"/>
    <col min="7455" max="7461" width="12.85546875" style="3" bestFit="1" customWidth="1"/>
    <col min="7462" max="7462" width="14" style="3" bestFit="1" customWidth="1"/>
    <col min="7463" max="7465" width="12.85546875" style="3" bestFit="1" customWidth="1"/>
    <col min="7466" max="7466" width="20.42578125" style="3" customWidth="1"/>
    <col min="7467" max="7680" width="9.140625" style="3"/>
    <col min="7681" max="7681" width="17.85546875" style="3" customWidth="1"/>
    <col min="7682" max="7698" width="0" style="3" hidden="1" customWidth="1"/>
    <col min="7699" max="7699" width="12.28515625" style="3" bestFit="1" customWidth="1"/>
    <col min="7700" max="7700" width="11.7109375" style="3" bestFit="1" customWidth="1"/>
    <col min="7701" max="7701" width="11.85546875" style="3" bestFit="1" customWidth="1"/>
    <col min="7702" max="7703" width="11.5703125" style="3" bestFit="1" customWidth="1"/>
    <col min="7704" max="7705" width="11.42578125" style="3" bestFit="1" customWidth="1"/>
    <col min="7706" max="7706" width="11.5703125" style="3" bestFit="1" customWidth="1"/>
    <col min="7707" max="7709" width="11.42578125" style="3" bestFit="1" customWidth="1"/>
    <col min="7710" max="7710" width="11.5703125" style="3" bestFit="1" customWidth="1"/>
    <col min="7711" max="7717" width="12.85546875" style="3" bestFit="1" customWidth="1"/>
    <col min="7718" max="7718" width="14" style="3" bestFit="1" customWidth="1"/>
    <col min="7719" max="7721" width="12.85546875" style="3" bestFit="1" customWidth="1"/>
    <col min="7722" max="7722" width="20.42578125" style="3" customWidth="1"/>
    <col min="7723" max="7936" width="9.140625" style="3"/>
    <col min="7937" max="7937" width="17.85546875" style="3" customWidth="1"/>
    <col min="7938" max="7954" width="0" style="3" hidden="1" customWidth="1"/>
    <col min="7955" max="7955" width="12.28515625" style="3" bestFit="1" customWidth="1"/>
    <col min="7956" max="7956" width="11.7109375" style="3" bestFit="1" customWidth="1"/>
    <col min="7957" max="7957" width="11.85546875" style="3" bestFit="1" customWidth="1"/>
    <col min="7958" max="7959" width="11.5703125" style="3" bestFit="1" customWidth="1"/>
    <col min="7960" max="7961" width="11.42578125" style="3" bestFit="1" customWidth="1"/>
    <col min="7962" max="7962" width="11.5703125" style="3" bestFit="1" customWidth="1"/>
    <col min="7963" max="7965" width="11.42578125" style="3" bestFit="1" customWidth="1"/>
    <col min="7966" max="7966" width="11.5703125" style="3" bestFit="1" customWidth="1"/>
    <col min="7967" max="7973" width="12.85546875" style="3" bestFit="1" customWidth="1"/>
    <col min="7974" max="7974" width="14" style="3" bestFit="1" customWidth="1"/>
    <col min="7975" max="7977" width="12.85546875" style="3" bestFit="1" customWidth="1"/>
    <col min="7978" max="7978" width="20.42578125" style="3" customWidth="1"/>
    <col min="7979" max="8192" width="9.140625" style="3"/>
    <col min="8193" max="8193" width="17.85546875" style="3" customWidth="1"/>
    <col min="8194" max="8210" width="0" style="3" hidden="1" customWidth="1"/>
    <col min="8211" max="8211" width="12.28515625" style="3" bestFit="1" customWidth="1"/>
    <col min="8212" max="8212" width="11.7109375" style="3" bestFit="1" customWidth="1"/>
    <col min="8213" max="8213" width="11.85546875" style="3" bestFit="1" customWidth="1"/>
    <col min="8214" max="8215" width="11.5703125" style="3" bestFit="1" customWidth="1"/>
    <col min="8216" max="8217" width="11.42578125" style="3" bestFit="1" customWidth="1"/>
    <col min="8218" max="8218" width="11.5703125" style="3" bestFit="1" customWidth="1"/>
    <col min="8219" max="8221" width="11.42578125" style="3" bestFit="1" customWidth="1"/>
    <col min="8222" max="8222" width="11.5703125" style="3" bestFit="1" customWidth="1"/>
    <col min="8223" max="8229" width="12.85546875" style="3" bestFit="1" customWidth="1"/>
    <col min="8230" max="8230" width="14" style="3" bestFit="1" customWidth="1"/>
    <col min="8231" max="8233" width="12.85546875" style="3" bestFit="1" customWidth="1"/>
    <col min="8234" max="8234" width="20.42578125" style="3" customWidth="1"/>
    <col min="8235" max="8448" width="9.140625" style="3"/>
    <col min="8449" max="8449" width="17.85546875" style="3" customWidth="1"/>
    <col min="8450" max="8466" width="0" style="3" hidden="1" customWidth="1"/>
    <col min="8467" max="8467" width="12.28515625" style="3" bestFit="1" customWidth="1"/>
    <col min="8468" max="8468" width="11.7109375" style="3" bestFit="1" customWidth="1"/>
    <col min="8469" max="8469" width="11.85546875" style="3" bestFit="1" customWidth="1"/>
    <col min="8470" max="8471" width="11.5703125" style="3" bestFit="1" customWidth="1"/>
    <col min="8472" max="8473" width="11.42578125" style="3" bestFit="1" customWidth="1"/>
    <col min="8474" max="8474" width="11.5703125" style="3" bestFit="1" customWidth="1"/>
    <col min="8475" max="8477" width="11.42578125" style="3" bestFit="1" customWidth="1"/>
    <col min="8478" max="8478" width="11.5703125" style="3" bestFit="1" customWidth="1"/>
    <col min="8479" max="8485" width="12.85546875" style="3" bestFit="1" customWidth="1"/>
    <col min="8486" max="8486" width="14" style="3" bestFit="1" customWidth="1"/>
    <col min="8487" max="8489" width="12.85546875" style="3" bestFit="1" customWidth="1"/>
    <col min="8490" max="8490" width="20.42578125" style="3" customWidth="1"/>
    <col min="8491" max="8704" width="9.140625" style="3"/>
    <col min="8705" max="8705" width="17.85546875" style="3" customWidth="1"/>
    <col min="8706" max="8722" width="0" style="3" hidden="1" customWidth="1"/>
    <col min="8723" max="8723" width="12.28515625" style="3" bestFit="1" customWidth="1"/>
    <col min="8724" max="8724" width="11.7109375" style="3" bestFit="1" customWidth="1"/>
    <col min="8725" max="8725" width="11.85546875" style="3" bestFit="1" customWidth="1"/>
    <col min="8726" max="8727" width="11.5703125" style="3" bestFit="1" customWidth="1"/>
    <col min="8728" max="8729" width="11.42578125" style="3" bestFit="1" customWidth="1"/>
    <col min="8730" max="8730" width="11.5703125" style="3" bestFit="1" customWidth="1"/>
    <col min="8731" max="8733" width="11.42578125" style="3" bestFit="1" customWidth="1"/>
    <col min="8734" max="8734" width="11.5703125" style="3" bestFit="1" customWidth="1"/>
    <col min="8735" max="8741" width="12.85546875" style="3" bestFit="1" customWidth="1"/>
    <col min="8742" max="8742" width="14" style="3" bestFit="1" customWidth="1"/>
    <col min="8743" max="8745" width="12.85546875" style="3" bestFit="1" customWidth="1"/>
    <col min="8746" max="8746" width="20.42578125" style="3" customWidth="1"/>
    <col min="8747" max="8960" width="9.140625" style="3"/>
    <col min="8961" max="8961" width="17.85546875" style="3" customWidth="1"/>
    <col min="8962" max="8978" width="0" style="3" hidden="1" customWidth="1"/>
    <col min="8979" max="8979" width="12.28515625" style="3" bestFit="1" customWidth="1"/>
    <col min="8980" max="8980" width="11.7109375" style="3" bestFit="1" customWidth="1"/>
    <col min="8981" max="8981" width="11.85546875" style="3" bestFit="1" customWidth="1"/>
    <col min="8982" max="8983" width="11.5703125" style="3" bestFit="1" customWidth="1"/>
    <col min="8984" max="8985" width="11.42578125" style="3" bestFit="1" customWidth="1"/>
    <col min="8986" max="8986" width="11.5703125" style="3" bestFit="1" customWidth="1"/>
    <col min="8987" max="8989" width="11.42578125" style="3" bestFit="1" customWidth="1"/>
    <col min="8990" max="8990" width="11.5703125" style="3" bestFit="1" customWidth="1"/>
    <col min="8991" max="8997" width="12.85546875" style="3" bestFit="1" customWidth="1"/>
    <col min="8998" max="8998" width="14" style="3" bestFit="1" customWidth="1"/>
    <col min="8999" max="9001" width="12.85546875" style="3" bestFit="1" customWidth="1"/>
    <col min="9002" max="9002" width="20.42578125" style="3" customWidth="1"/>
    <col min="9003" max="9216" width="9.140625" style="3"/>
    <col min="9217" max="9217" width="17.85546875" style="3" customWidth="1"/>
    <col min="9218" max="9234" width="0" style="3" hidden="1" customWidth="1"/>
    <col min="9235" max="9235" width="12.28515625" style="3" bestFit="1" customWidth="1"/>
    <col min="9236" max="9236" width="11.7109375" style="3" bestFit="1" customWidth="1"/>
    <col min="9237" max="9237" width="11.85546875" style="3" bestFit="1" customWidth="1"/>
    <col min="9238" max="9239" width="11.5703125" style="3" bestFit="1" customWidth="1"/>
    <col min="9240" max="9241" width="11.42578125" style="3" bestFit="1" customWidth="1"/>
    <col min="9242" max="9242" width="11.5703125" style="3" bestFit="1" customWidth="1"/>
    <col min="9243" max="9245" width="11.42578125" style="3" bestFit="1" customWidth="1"/>
    <col min="9246" max="9246" width="11.5703125" style="3" bestFit="1" customWidth="1"/>
    <col min="9247" max="9253" width="12.85546875" style="3" bestFit="1" customWidth="1"/>
    <col min="9254" max="9254" width="14" style="3" bestFit="1" customWidth="1"/>
    <col min="9255" max="9257" width="12.85546875" style="3" bestFit="1" customWidth="1"/>
    <col min="9258" max="9258" width="20.42578125" style="3" customWidth="1"/>
    <col min="9259" max="9472" width="9.140625" style="3"/>
    <col min="9473" max="9473" width="17.85546875" style="3" customWidth="1"/>
    <col min="9474" max="9490" width="0" style="3" hidden="1" customWidth="1"/>
    <col min="9491" max="9491" width="12.28515625" style="3" bestFit="1" customWidth="1"/>
    <col min="9492" max="9492" width="11.7109375" style="3" bestFit="1" customWidth="1"/>
    <col min="9493" max="9493" width="11.85546875" style="3" bestFit="1" customWidth="1"/>
    <col min="9494" max="9495" width="11.5703125" style="3" bestFit="1" customWidth="1"/>
    <col min="9496" max="9497" width="11.42578125" style="3" bestFit="1" customWidth="1"/>
    <col min="9498" max="9498" width="11.5703125" style="3" bestFit="1" customWidth="1"/>
    <col min="9499" max="9501" width="11.42578125" style="3" bestFit="1" customWidth="1"/>
    <col min="9502" max="9502" width="11.5703125" style="3" bestFit="1" customWidth="1"/>
    <col min="9503" max="9509" width="12.85546875" style="3" bestFit="1" customWidth="1"/>
    <col min="9510" max="9510" width="14" style="3" bestFit="1" customWidth="1"/>
    <col min="9511" max="9513" width="12.85546875" style="3" bestFit="1" customWidth="1"/>
    <col min="9514" max="9514" width="20.42578125" style="3" customWidth="1"/>
    <col min="9515" max="9728" width="9.140625" style="3"/>
    <col min="9729" max="9729" width="17.85546875" style="3" customWidth="1"/>
    <col min="9730" max="9746" width="0" style="3" hidden="1" customWidth="1"/>
    <col min="9747" max="9747" width="12.28515625" style="3" bestFit="1" customWidth="1"/>
    <col min="9748" max="9748" width="11.7109375" style="3" bestFit="1" customWidth="1"/>
    <col min="9749" max="9749" width="11.85546875" style="3" bestFit="1" customWidth="1"/>
    <col min="9750" max="9751" width="11.5703125" style="3" bestFit="1" customWidth="1"/>
    <col min="9752" max="9753" width="11.42578125" style="3" bestFit="1" customWidth="1"/>
    <col min="9754" max="9754" width="11.5703125" style="3" bestFit="1" customWidth="1"/>
    <col min="9755" max="9757" width="11.42578125" style="3" bestFit="1" customWidth="1"/>
    <col min="9758" max="9758" width="11.5703125" style="3" bestFit="1" customWidth="1"/>
    <col min="9759" max="9765" width="12.85546875" style="3" bestFit="1" customWidth="1"/>
    <col min="9766" max="9766" width="14" style="3" bestFit="1" customWidth="1"/>
    <col min="9767" max="9769" width="12.85546875" style="3" bestFit="1" customWidth="1"/>
    <col min="9770" max="9770" width="20.42578125" style="3" customWidth="1"/>
    <col min="9771" max="9984" width="9.140625" style="3"/>
    <col min="9985" max="9985" width="17.85546875" style="3" customWidth="1"/>
    <col min="9986" max="10002" width="0" style="3" hidden="1" customWidth="1"/>
    <col min="10003" max="10003" width="12.28515625" style="3" bestFit="1" customWidth="1"/>
    <col min="10004" max="10004" width="11.7109375" style="3" bestFit="1" customWidth="1"/>
    <col min="10005" max="10005" width="11.85546875" style="3" bestFit="1" customWidth="1"/>
    <col min="10006" max="10007" width="11.5703125" style="3" bestFit="1" customWidth="1"/>
    <col min="10008" max="10009" width="11.42578125" style="3" bestFit="1" customWidth="1"/>
    <col min="10010" max="10010" width="11.5703125" style="3" bestFit="1" customWidth="1"/>
    <col min="10011" max="10013" width="11.42578125" style="3" bestFit="1" customWidth="1"/>
    <col min="10014" max="10014" width="11.5703125" style="3" bestFit="1" customWidth="1"/>
    <col min="10015" max="10021" width="12.85546875" style="3" bestFit="1" customWidth="1"/>
    <col min="10022" max="10022" width="14" style="3" bestFit="1" customWidth="1"/>
    <col min="10023" max="10025" width="12.85546875" style="3" bestFit="1" customWidth="1"/>
    <col min="10026" max="10026" width="20.42578125" style="3" customWidth="1"/>
    <col min="10027" max="10240" width="9.140625" style="3"/>
    <col min="10241" max="10241" width="17.85546875" style="3" customWidth="1"/>
    <col min="10242" max="10258" width="0" style="3" hidden="1" customWidth="1"/>
    <col min="10259" max="10259" width="12.28515625" style="3" bestFit="1" customWidth="1"/>
    <col min="10260" max="10260" width="11.7109375" style="3" bestFit="1" customWidth="1"/>
    <col min="10261" max="10261" width="11.85546875" style="3" bestFit="1" customWidth="1"/>
    <col min="10262" max="10263" width="11.5703125" style="3" bestFit="1" customWidth="1"/>
    <col min="10264" max="10265" width="11.42578125" style="3" bestFit="1" customWidth="1"/>
    <col min="10266" max="10266" width="11.5703125" style="3" bestFit="1" customWidth="1"/>
    <col min="10267" max="10269" width="11.42578125" style="3" bestFit="1" customWidth="1"/>
    <col min="10270" max="10270" width="11.5703125" style="3" bestFit="1" customWidth="1"/>
    <col min="10271" max="10277" width="12.85546875" style="3" bestFit="1" customWidth="1"/>
    <col min="10278" max="10278" width="14" style="3" bestFit="1" customWidth="1"/>
    <col min="10279" max="10281" width="12.85546875" style="3" bestFit="1" customWidth="1"/>
    <col min="10282" max="10282" width="20.42578125" style="3" customWidth="1"/>
    <col min="10283" max="10496" width="9.140625" style="3"/>
    <col min="10497" max="10497" width="17.85546875" style="3" customWidth="1"/>
    <col min="10498" max="10514" width="0" style="3" hidden="1" customWidth="1"/>
    <col min="10515" max="10515" width="12.28515625" style="3" bestFit="1" customWidth="1"/>
    <col min="10516" max="10516" width="11.7109375" style="3" bestFit="1" customWidth="1"/>
    <col min="10517" max="10517" width="11.85546875" style="3" bestFit="1" customWidth="1"/>
    <col min="10518" max="10519" width="11.5703125" style="3" bestFit="1" customWidth="1"/>
    <col min="10520" max="10521" width="11.42578125" style="3" bestFit="1" customWidth="1"/>
    <col min="10522" max="10522" width="11.5703125" style="3" bestFit="1" customWidth="1"/>
    <col min="10523" max="10525" width="11.42578125" style="3" bestFit="1" customWidth="1"/>
    <col min="10526" max="10526" width="11.5703125" style="3" bestFit="1" customWidth="1"/>
    <col min="10527" max="10533" width="12.85546875" style="3" bestFit="1" customWidth="1"/>
    <col min="10534" max="10534" width="14" style="3" bestFit="1" customWidth="1"/>
    <col min="10535" max="10537" width="12.85546875" style="3" bestFit="1" customWidth="1"/>
    <col min="10538" max="10538" width="20.42578125" style="3" customWidth="1"/>
    <col min="10539" max="10752" width="9.140625" style="3"/>
    <col min="10753" max="10753" width="17.85546875" style="3" customWidth="1"/>
    <col min="10754" max="10770" width="0" style="3" hidden="1" customWidth="1"/>
    <col min="10771" max="10771" width="12.28515625" style="3" bestFit="1" customWidth="1"/>
    <col min="10772" max="10772" width="11.7109375" style="3" bestFit="1" customWidth="1"/>
    <col min="10773" max="10773" width="11.85546875" style="3" bestFit="1" customWidth="1"/>
    <col min="10774" max="10775" width="11.5703125" style="3" bestFit="1" customWidth="1"/>
    <col min="10776" max="10777" width="11.42578125" style="3" bestFit="1" customWidth="1"/>
    <col min="10778" max="10778" width="11.5703125" style="3" bestFit="1" customWidth="1"/>
    <col min="10779" max="10781" width="11.42578125" style="3" bestFit="1" customWidth="1"/>
    <col min="10782" max="10782" width="11.5703125" style="3" bestFit="1" customWidth="1"/>
    <col min="10783" max="10789" width="12.85546875" style="3" bestFit="1" customWidth="1"/>
    <col min="10790" max="10790" width="14" style="3" bestFit="1" customWidth="1"/>
    <col min="10791" max="10793" width="12.85546875" style="3" bestFit="1" customWidth="1"/>
    <col min="10794" max="10794" width="20.42578125" style="3" customWidth="1"/>
    <col min="10795" max="11008" width="9.140625" style="3"/>
    <col min="11009" max="11009" width="17.85546875" style="3" customWidth="1"/>
    <col min="11010" max="11026" width="0" style="3" hidden="1" customWidth="1"/>
    <col min="11027" max="11027" width="12.28515625" style="3" bestFit="1" customWidth="1"/>
    <col min="11028" max="11028" width="11.7109375" style="3" bestFit="1" customWidth="1"/>
    <col min="11029" max="11029" width="11.85546875" style="3" bestFit="1" customWidth="1"/>
    <col min="11030" max="11031" width="11.5703125" style="3" bestFit="1" customWidth="1"/>
    <col min="11032" max="11033" width="11.42578125" style="3" bestFit="1" customWidth="1"/>
    <col min="11034" max="11034" width="11.5703125" style="3" bestFit="1" customWidth="1"/>
    <col min="11035" max="11037" width="11.42578125" style="3" bestFit="1" customWidth="1"/>
    <col min="11038" max="11038" width="11.5703125" style="3" bestFit="1" customWidth="1"/>
    <col min="11039" max="11045" width="12.85546875" style="3" bestFit="1" customWidth="1"/>
    <col min="11046" max="11046" width="14" style="3" bestFit="1" customWidth="1"/>
    <col min="11047" max="11049" width="12.85546875" style="3" bestFit="1" customWidth="1"/>
    <col min="11050" max="11050" width="20.42578125" style="3" customWidth="1"/>
    <col min="11051" max="11264" width="9.140625" style="3"/>
    <col min="11265" max="11265" width="17.85546875" style="3" customWidth="1"/>
    <col min="11266" max="11282" width="0" style="3" hidden="1" customWidth="1"/>
    <col min="11283" max="11283" width="12.28515625" style="3" bestFit="1" customWidth="1"/>
    <col min="11284" max="11284" width="11.7109375" style="3" bestFit="1" customWidth="1"/>
    <col min="11285" max="11285" width="11.85546875" style="3" bestFit="1" customWidth="1"/>
    <col min="11286" max="11287" width="11.5703125" style="3" bestFit="1" customWidth="1"/>
    <col min="11288" max="11289" width="11.42578125" style="3" bestFit="1" customWidth="1"/>
    <col min="11290" max="11290" width="11.5703125" style="3" bestFit="1" customWidth="1"/>
    <col min="11291" max="11293" width="11.42578125" style="3" bestFit="1" customWidth="1"/>
    <col min="11294" max="11294" width="11.5703125" style="3" bestFit="1" customWidth="1"/>
    <col min="11295" max="11301" width="12.85546875" style="3" bestFit="1" customWidth="1"/>
    <col min="11302" max="11302" width="14" style="3" bestFit="1" customWidth="1"/>
    <col min="11303" max="11305" width="12.85546875" style="3" bestFit="1" customWidth="1"/>
    <col min="11306" max="11306" width="20.42578125" style="3" customWidth="1"/>
    <col min="11307" max="11520" width="9.140625" style="3"/>
    <col min="11521" max="11521" width="17.85546875" style="3" customWidth="1"/>
    <col min="11522" max="11538" width="0" style="3" hidden="1" customWidth="1"/>
    <col min="11539" max="11539" width="12.28515625" style="3" bestFit="1" customWidth="1"/>
    <col min="11540" max="11540" width="11.7109375" style="3" bestFit="1" customWidth="1"/>
    <col min="11541" max="11541" width="11.85546875" style="3" bestFit="1" customWidth="1"/>
    <col min="11542" max="11543" width="11.5703125" style="3" bestFit="1" customWidth="1"/>
    <col min="11544" max="11545" width="11.42578125" style="3" bestFit="1" customWidth="1"/>
    <col min="11546" max="11546" width="11.5703125" style="3" bestFit="1" customWidth="1"/>
    <col min="11547" max="11549" width="11.42578125" style="3" bestFit="1" customWidth="1"/>
    <col min="11550" max="11550" width="11.5703125" style="3" bestFit="1" customWidth="1"/>
    <col min="11551" max="11557" width="12.85546875" style="3" bestFit="1" customWidth="1"/>
    <col min="11558" max="11558" width="14" style="3" bestFit="1" customWidth="1"/>
    <col min="11559" max="11561" width="12.85546875" style="3" bestFit="1" customWidth="1"/>
    <col min="11562" max="11562" width="20.42578125" style="3" customWidth="1"/>
    <col min="11563" max="11776" width="9.140625" style="3"/>
    <col min="11777" max="11777" width="17.85546875" style="3" customWidth="1"/>
    <col min="11778" max="11794" width="0" style="3" hidden="1" customWidth="1"/>
    <col min="11795" max="11795" width="12.28515625" style="3" bestFit="1" customWidth="1"/>
    <col min="11796" max="11796" width="11.7109375" style="3" bestFit="1" customWidth="1"/>
    <col min="11797" max="11797" width="11.85546875" style="3" bestFit="1" customWidth="1"/>
    <col min="11798" max="11799" width="11.5703125" style="3" bestFit="1" customWidth="1"/>
    <col min="11800" max="11801" width="11.42578125" style="3" bestFit="1" customWidth="1"/>
    <col min="11802" max="11802" width="11.5703125" style="3" bestFit="1" customWidth="1"/>
    <col min="11803" max="11805" width="11.42578125" style="3" bestFit="1" customWidth="1"/>
    <col min="11806" max="11806" width="11.5703125" style="3" bestFit="1" customWidth="1"/>
    <col min="11807" max="11813" width="12.85546875" style="3" bestFit="1" customWidth="1"/>
    <col min="11814" max="11814" width="14" style="3" bestFit="1" customWidth="1"/>
    <col min="11815" max="11817" width="12.85546875" style="3" bestFit="1" customWidth="1"/>
    <col min="11818" max="11818" width="20.42578125" style="3" customWidth="1"/>
    <col min="11819" max="12032" width="9.140625" style="3"/>
    <col min="12033" max="12033" width="17.85546875" style="3" customWidth="1"/>
    <col min="12034" max="12050" width="0" style="3" hidden="1" customWidth="1"/>
    <col min="12051" max="12051" width="12.28515625" style="3" bestFit="1" customWidth="1"/>
    <col min="12052" max="12052" width="11.7109375" style="3" bestFit="1" customWidth="1"/>
    <col min="12053" max="12053" width="11.85546875" style="3" bestFit="1" customWidth="1"/>
    <col min="12054" max="12055" width="11.5703125" style="3" bestFit="1" customWidth="1"/>
    <col min="12056" max="12057" width="11.42578125" style="3" bestFit="1" customWidth="1"/>
    <col min="12058" max="12058" width="11.5703125" style="3" bestFit="1" customWidth="1"/>
    <col min="12059" max="12061" width="11.42578125" style="3" bestFit="1" customWidth="1"/>
    <col min="12062" max="12062" width="11.5703125" style="3" bestFit="1" customWidth="1"/>
    <col min="12063" max="12069" width="12.85546875" style="3" bestFit="1" customWidth="1"/>
    <col min="12070" max="12070" width="14" style="3" bestFit="1" customWidth="1"/>
    <col min="12071" max="12073" width="12.85546875" style="3" bestFit="1" customWidth="1"/>
    <col min="12074" max="12074" width="20.42578125" style="3" customWidth="1"/>
    <col min="12075" max="12288" width="9.140625" style="3"/>
    <col min="12289" max="12289" width="17.85546875" style="3" customWidth="1"/>
    <col min="12290" max="12306" width="0" style="3" hidden="1" customWidth="1"/>
    <col min="12307" max="12307" width="12.28515625" style="3" bestFit="1" customWidth="1"/>
    <col min="12308" max="12308" width="11.7109375" style="3" bestFit="1" customWidth="1"/>
    <col min="12309" max="12309" width="11.85546875" style="3" bestFit="1" customWidth="1"/>
    <col min="12310" max="12311" width="11.5703125" style="3" bestFit="1" customWidth="1"/>
    <col min="12312" max="12313" width="11.42578125" style="3" bestFit="1" customWidth="1"/>
    <col min="12314" max="12314" width="11.5703125" style="3" bestFit="1" customWidth="1"/>
    <col min="12315" max="12317" width="11.42578125" style="3" bestFit="1" customWidth="1"/>
    <col min="12318" max="12318" width="11.5703125" style="3" bestFit="1" customWidth="1"/>
    <col min="12319" max="12325" width="12.85546875" style="3" bestFit="1" customWidth="1"/>
    <col min="12326" max="12326" width="14" style="3" bestFit="1" customWidth="1"/>
    <col min="12327" max="12329" width="12.85546875" style="3" bestFit="1" customWidth="1"/>
    <col min="12330" max="12330" width="20.42578125" style="3" customWidth="1"/>
    <col min="12331" max="12544" width="9.140625" style="3"/>
    <col min="12545" max="12545" width="17.85546875" style="3" customWidth="1"/>
    <col min="12546" max="12562" width="0" style="3" hidden="1" customWidth="1"/>
    <col min="12563" max="12563" width="12.28515625" style="3" bestFit="1" customWidth="1"/>
    <col min="12564" max="12564" width="11.7109375" style="3" bestFit="1" customWidth="1"/>
    <col min="12565" max="12565" width="11.85546875" style="3" bestFit="1" customWidth="1"/>
    <col min="12566" max="12567" width="11.5703125" style="3" bestFit="1" customWidth="1"/>
    <col min="12568" max="12569" width="11.42578125" style="3" bestFit="1" customWidth="1"/>
    <col min="12570" max="12570" width="11.5703125" style="3" bestFit="1" customWidth="1"/>
    <col min="12571" max="12573" width="11.42578125" style="3" bestFit="1" customWidth="1"/>
    <col min="12574" max="12574" width="11.5703125" style="3" bestFit="1" customWidth="1"/>
    <col min="12575" max="12581" width="12.85546875" style="3" bestFit="1" customWidth="1"/>
    <col min="12582" max="12582" width="14" style="3" bestFit="1" customWidth="1"/>
    <col min="12583" max="12585" width="12.85546875" style="3" bestFit="1" customWidth="1"/>
    <col min="12586" max="12586" width="20.42578125" style="3" customWidth="1"/>
    <col min="12587" max="12800" width="9.140625" style="3"/>
    <col min="12801" max="12801" width="17.85546875" style="3" customWidth="1"/>
    <col min="12802" max="12818" width="0" style="3" hidden="1" customWidth="1"/>
    <col min="12819" max="12819" width="12.28515625" style="3" bestFit="1" customWidth="1"/>
    <col min="12820" max="12820" width="11.7109375" style="3" bestFit="1" customWidth="1"/>
    <col min="12821" max="12821" width="11.85546875" style="3" bestFit="1" customWidth="1"/>
    <col min="12822" max="12823" width="11.5703125" style="3" bestFit="1" customWidth="1"/>
    <col min="12824" max="12825" width="11.42578125" style="3" bestFit="1" customWidth="1"/>
    <col min="12826" max="12826" width="11.5703125" style="3" bestFit="1" customWidth="1"/>
    <col min="12827" max="12829" width="11.42578125" style="3" bestFit="1" customWidth="1"/>
    <col min="12830" max="12830" width="11.5703125" style="3" bestFit="1" customWidth="1"/>
    <col min="12831" max="12837" width="12.85546875" style="3" bestFit="1" customWidth="1"/>
    <col min="12838" max="12838" width="14" style="3" bestFit="1" customWidth="1"/>
    <col min="12839" max="12841" width="12.85546875" style="3" bestFit="1" customWidth="1"/>
    <col min="12842" max="12842" width="20.42578125" style="3" customWidth="1"/>
    <col min="12843" max="13056" width="9.140625" style="3"/>
    <col min="13057" max="13057" width="17.85546875" style="3" customWidth="1"/>
    <col min="13058" max="13074" width="0" style="3" hidden="1" customWidth="1"/>
    <col min="13075" max="13075" width="12.28515625" style="3" bestFit="1" customWidth="1"/>
    <col min="13076" max="13076" width="11.7109375" style="3" bestFit="1" customWidth="1"/>
    <col min="13077" max="13077" width="11.85546875" style="3" bestFit="1" customWidth="1"/>
    <col min="13078" max="13079" width="11.5703125" style="3" bestFit="1" customWidth="1"/>
    <col min="13080" max="13081" width="11.42578125" style="3" bestFit="1" customWidth="1"/>
    <col min="13082" max="13082" width="11.5703125" style="3" bestFit="1" customWidth="1"/>
    <col min="13083" max="13085" width="11.42578125" style="3" bestFit="1" customWidth="1"/>
    <col min="13086" max="13086" width="11.5703125" style="3" bestFit="1" customWidth="1"/>
    <col min="13087" max="13093" width="12.85546875" style="3" bestFit="1" customWidth="1"/>
    <col min="13094" max="13094" width="14" style="3" bestFit="1" customWidth="1"/>
    <col min="13095" max="13097" width="12.85546875" style="3" bestFit="1" customWidth="1"/>
    <col min="13098" max="13098" width="20.42578125" style="3" customWidth="1"/>
    <col min="13099" max="13312" width="9.140625" style="3"/>
    <col min="13313" max="13313" width="17.85546875" style="3" customWidth="1"/>
    <col min="13314" max="13330" width="0" style="3" hidden="1" customWidth="1"/>
    <col min="13331" max="13331" width="12.28515625" style="3" bestFit="1" customWidth="1"/>
    <col min="13332" max="13332" width="11.7109375" style="3" bestFit="1" customWidth="1"/>
    <col min="13333" max="13333" width="11.85546875" style="3" bestFit="1" customWidth="1"/>
    <col min="13334" max="13335" width="11.5703125" style="3" bestFit="1" customWidth="1"/>
    <col min="13336" max="13337" width="11.42578125" style="3" bestFit="1" customWidth="1"/>
    <col min="13338" max="13338" width="11.5703125" style="3" bestFit="1" customWidth="1"/>
    <col min="13339" max="13341" width="11.42578125" style="3" bestFit="1" customWidth="1"/>
    <col min="13342" max="13342" width="11.5703125" style="3" bestFit="1" customWidth="1"/>
    <col min="13343" max="13349" width="12.85546875" style="3" bestFit="1" customWidth="1"/>
    <col min="13350" max="13350" width="14" style="3" bestFit="1" customWidth="1"/>
    <col min="13351" max="13353" width="12.85546875" style="3" bestFit="1" customWidth="1"/>
    <col min="13354" max="13354" width="20.42578125" style="3" customWidth="1"/>
    <col min="13355" max="13568" width="9.140625" style="3"/>
    <col min="13569" max="13569" width="17.85546875" style="3" customWidth="1"/>
    <col min="13570" max="13586" width="0" style="3" hidden="1" customWidth="1"/>
    <col min="13587" max="13587" width="12.28515625" style="3" bestFit="1" customWidth="1"/>
    <col min="13588" max="13588" width="11.7109375" style="3" bestFit="1" customWidth="1"/>
    <col min="13589" max="13589" width="11.85546875" style="3" bestFit="1" customWidth="1"/>
    <col min="13590" max="13591" width="11.5703125" style="3" bestFit="1" customWidth="1"/>
    <col min="13592" max="13593" width="11.42578125" style="3" bestFit="1" customWidth="1"/>
    <col min="13594" max="13594" width="11.5703125" style="3" bestFit="1" customWidth="1"/>
    <col min="13595" max="13597" width="11.42578125" style="3" bestFit="1" customWidth="1"/>
    <col min="13598" max="13598" width="11.5703125" style="3" bestFit="1" customWidth="1"/>
    <col min="13599" max="13605" width="12.85546875" style="3" bestFit="1" customWidth="1"/>
    <col min="13606" max="13606" width="14" style="3" bestFit="1" customWidth="1"/>
    <col min="13607" max="13609" width="12.85546875" style="3" bestFit="1" customWidth="1"/>
    <col min="13610" max="13610" width="20.42578125" style="3" customWidth="1"/>
    <col min="13611" max="13824" width="9.140625" style="3"/>
    <col min="13825" max="13825" width="17.85546875" style="3" customWidth="1"/>
    <col min="13826" max="13842" width="0" style="3" hidden="1" customWidth="1"/>
    <col min="13843" max="13843" width="12.28515625" style="3" bestFit="1" customWidth="1"/>
    <col min="13844" max="13844" width="11.7109375" style="3" bestFit="1" customWidth="1"/>
    <col min="13845" max="13845" width="11.85546875" style="3" bestFit="1" customWidth="1"/>
    <col min="13846" max="13847" width="11.5703125" style="3" bestFit="1" customWidth="1"/>
    <col min="13848" max="13849" width="11.42578125" style="3" bestFit="1" customWidth="1"/>
    <col min="13850" max="13850" width="11.5703125" style="3" bestFit="1" customWidth="1"/>
    <col min="13851" max="13853" width="11.42578125" style="3" bestFit="1" customWidth="1"/>
    <col min="13854" max="13854" width="11.5703125" style="3" bestFit="1" customWidth="1"/>
    <col min="13855" max="13861" width="12.85546875" style="3" bestFit="1" customWidth="1"/>
    <col min="13862" max="13862" width="14" style="3" bestFit="1" customWidth="1"/>
    <col min="13863" max="13865" width="12.85546875" style="3" bestFit="1" customWidth="1"/>
    <col min="13866" max="13866" width="20.42578125" style="3" customWidth="1"/>
    <col min="13867" max="14080" width="9.140625" style="3"/>
    <col min="14081" max="14081" width="17.85546875" style="3" customWidth="1"/>
    <col min="14082" max="14098" width="0" style="3" hidden="1" customWidth="1"/>
    <col min="14099" max="14099" width="12.28515625" style="3" bestFit="1" customWidth="1"/>
    <col min="14100" max="14100" width="11.7109375" style="3" bestFit="1" customWidth="1"/>
    <col min="14101" max="14101" width="11.85546875" style="3" bestFit="1" customWidth="1"/>
    <col min="14102" max="14103" width="11.5703125" style="3" bestFit="1" customWidth="1"/>
    <col min="14104" max="14105" width="11.42578125" style="3" bestFit="1" customWidth="1"/>
    <col min="14106" max="14106" width="11.5703125" style="3" bestFit="1" customWidth="1"/>
    <col min="14107" max="14109" width="11.42578125" style="3" bestFit="1" customWidth="1"/>
    <col min="14110" max="14110" width="11.5703125" style="3" bestFit="1" customWidth="1"/>
    <col min="14111" max="14117" width="12.85546875" style="3" bestFit="1" customWidth="1"/>
    <col min="14118" max="14118" width="14" style="3" bestFit="1" customWidth="1"/>
    <col min="14119" max="14121" width="12.85546875" style="3" bestFit="1" customWidth="1"/>
    <col min="14122" max="14122" width="20.42578125" style="3" customWidth="1"/>
    <col min="14123" max="14336" width="9.140625" style="3"/>
    <col min="14337" max="14337" width="17.85546875" style="3" customWidth="1"/>
    <col min="14338" max="14354" width="0" style="3" hidden="1" customWidth="1"/>
    <col min="14355" max="14355" width="12.28515625" style="3" bestFit="1" customWidth="1"/>
    <col min="14356" max="14356" width="11.7109375" style="3" bestFit="1" customWidth="1"/>
    <col min="14357" max="14357" width="11.85546875" style="3" bestFit="1" customWidth="1"/>
    <col min="14358" max="14359" width="11.5703125" style="3" bestFit="1" customWidth="1"/>
    <col min="14360" max="14361" width="11.42578125" style="3" bestFit="1" customWidth="1"/>
    <col min="14362" max="14362" width="11.5703125" style="3" bestFit="1" customWidth="1"/>
    <col min="14363" max="14365" width="11.42578125" style="3" bestFit="1" customWidth="1"/>
    <col min="14366" max="14366" width="11.5703125" style="3" bestFit="1" customWidth="1"/>
    <col min="14367" max="14373" width="12.85546875" style="3" bestFit="1" customWidth="1"/>
    <col min="14374" max="14374" width="14" style="3" bestFit="1" customWidth="1"/>
    <col min="14375" max="14377" width="12.85546875" style="3" bestFit="1" customWidth="1"/>
    <col min="14378" max="14378" width="20.42578125" style="3" customWidth="1"/>
    <col min="14379" max="14592" width="9.140625" style="3"/>
    <col min="14593" max="14593" width="17.85546875" style="3" customWidth="1"/>
    <col min="14594" max="14610" width="0" style="3" hidden="1" customWidth="1"/>
    <col min="14611" max="14611" width="12.28515625" style="3" bestFit="1" customWidth="1"/>
    <col min="14612" max="14612" width="11.7109375" style="3" bestFit="1" customWidth="1"/>
    <col min="14613" max="14613" width="11.85546875" style="3" bestFit="1" customWidth="1"/>
    <col min="14614" max="14615" width="11.5703125" style="3" bestFit="1" customWidth="1"/>
    <col min="14616" max="14617" width="11.42578125" style="3" bestFit="1" customWidth="1"/>
    <col min="14618" max="14618" width="11.5703125" style="3" bestFit="1" customWidth="1"/>
    <col min="14619" max="14621" width="11.42578125" style="3" bestFit="1" customWidth="1"/>
    <col min="14622" max="14622" width="11.5703125" style="3" bestFit="1" customWidth="1"/>
    <col min="14623" max="14629" width="12.85546875" style="3" bestFit="1" customWidth="1"/>
    <col min="14630" max="14630" width="14" style="3" bestFit="1" customWidth="1"/>
    <col min="14631" max="14633" width="12.85546875" style="3" bestFit="1" customWidth="1"/>
    <col min="14634" max="14634" width="20.42578125" style="3" customWidth="1"/>
    <col min="14635" max="14848" width="9.140625" style="3"/>
    <col min="14849" max="14849" width="17.85546875" style="3" customWidth="1"/>
    <col min="14850" max="14866" width="0" style="3" hidden="1" customWidth="1"/>
    <col min="14867" max="14867" width="12.28515625" style="3" bestFit="1" customWidth="1"/>
    <col min="14868" max="14868" width="11.7109375" style="3" bestFit="1" customWidth="1"/>
    <col min="14869" max="14869" width="11.85546875" style="3" bestFit="1" customWidth="1"/>
    <col min="14870" max="14871" width="11.5703125" style="3" bestFit="1" customWidth="1"/>
    <col min="14872" max="14873" width="11.42578125" style="3" bestFit="1" customWidth="1"/>
    <col min="14874" max="14874" width="11.5703125" style="3" bestFit="1" customWidth="1"/>
    <col min="14875" max="14877" width="11.42578125" style="3" bestFit="1" customWidth="1"/>
    <col min="14878" max="14878" width="11.5703125" style="3" bestFit="1" customWidth="1"/>
    <col min="14879" max="14885" width="12.85546875" style="3" bestFit="1" customWidth="1"/>
    <col min="14886" max="14886" width="14" style="3" bestFit="1" customWidth="1"/>
    <col min="14887" max="14889" width="12.85546875" style="3" bestFit="1" customWidth="1"/>
    <col min="14890" max="14890" width="20.42578125" style="3" customWidth="1"/>
    <col min="14891" max="15104" width="9.140625" style="3"/>
    <col min="15105" max="15105" width="17.85546875" style="3" customWidth="1"/>
    <col min="15106" max="15122" width="0" style="3" hidden="1" customWidth="1"/>
    <col min="15123" max="15123" width="12.28515625" style="3" bestFit="1" customWidth="1"/>
    <col min="15124" max="15124" width="11.7109375" style="3" bestFit="1" customWidth="1"/>
    <col min="15125" max="15125" width="11.85546875" style="3" bestFit="1" customWidth="1"/>
    <col min="15126" max="15127" width="11.5703125" style="3" bestFit="1" customWidth="1"/>
    <col min="15128" max="15129" width="11.42578125" style="3" bestFit="1" customWidth="1"/>
    <col min="15130" max="15130" width="11.5703125" style="3" bestFit="1" customWidth="1"/>
    <col min="15131" max="15133" width="11.42578125" style="3" bestFit="1" customWidth="1"/>
    <col min="15134" max="15134" width="11.5703125" style="3" bestFit="1" customWidth="1"/>
    <col min="15135" max="15141" width="12.85546875" style="3" bestFit="1" customWidth="1"/>
    <col min="15142" max="15142" width="14" style="3" bestFit="1" customWidth="1"/>
    <col min="15143" max="15145" width="12.85546875" style="3" bestFit="1" customWidth="1"/>
    <col min="15146" max="15146" width="20.42578125" style="3" customWidth="1"/>
    <col min="15147" max="15360" width="9.140625" style="3"/>
    <col min="15361" max="15361" width="17.85546875" style="3" customWidth="1"/>
    <col min="15362" max="15378" width="0" style="3" hidden="1" customWidth="1"/>
    <col min="15379" max="15379" width="12.28515625" style="3" bestFit="1" customWidth="1"/>
    <col min="15380" max="15380" width="11.7109375" style="3" bestFit="1" customWidth="1"/>
    <col min="15381" max="15381" width="11.85546875" style="3" bestFit="1" customWidth="1"/>
    <col min="15382" max="15383" width="11.5703125" style="3" bestFit="1" customWidth="1"/>
    <col min="15384" max="15385" width="11.42578125" style="3" bestFit="1" customWidth="1"/>
    <col min="15386" max="15386" width="11.5703125" style="3" bestFit="1" customWidth="1"/>
    <col min="15387" max="15389" width="11.42578125" style="3" bestFit="1" customWidth="1"/>
    <col min="15390" max="15390" width="11.5703125" style="3" bestFit="1" customWidth="1"/>
    <col min="15391" max="15397" width="12.85546875" style="3" bestFit="1" customWidth="1"/>
    <col min="15398" max="15398" width="14" style="3" bestFit="1" customWidth="1"/>
    <col min="15399" max="15401" width="12.85546875" style="3" bestFit="1" customWidth="1"/>
    <col min="15402" max="15402" width="20.42578125" style="3" customWidth="1"/>
    <col min="15403" max="15616" width="9.140625" style="3"/>
    <col min="15617" max="15617" width="17.85546875" style="3" customWidth="1"/>
    <col min="15618" max="15634" width="0" style="3" hidden="1" customWidth="1"/>
    <col min="15635" max="15635" width="12.28515625" style="3" bestFit="1" customWidth="1"/>
    <col min="15636" max="15636" width="11.7109375" style="3" bestFit="1" customWidth="1"/>
    <col min="15637" max="15637" width="11.85546875" style="3" bestFit="1" customWidth="1"/>
    <col min="15638" max="15639" width="11.5703125" style="3" bestFit="1" customWidth="1"/>
    <col min="15640" max="15641" width="11.42578125" style="3" bestFit="1" customWidth="1"/>
    <col min="15642" max="15642" width="11.5703125" style="3" bestFit="1" customWidth="1"/>
    <col min="15643" max="15645" width="11.42578125" style="3" bestFit="1" customWidth="1"/>
    <col min="15646" max="15646" width="11.5703125" style="3" bestFit="1" customWidth="1"/>
    <col min="15647" max="15653" width="12.85546875" style="3" bestFit="1" customWidth="1"/>
    <col min="15654" max="15654" width="14" style="3" bestFit="1" customWidth="1"/>
    <col min="15655" max="15657" width="12.85546875" style="3" bestFit="1" customWidth="1"/>
    <col min="15658" max="15658" width="20.42578125" style="3" customWidth="1"/>
    <col min="15659" max="15872" width="9.140625" style="3"/>
    <col min="15873" max="15873" width="17.85546875" style="3" customWidth="1"/>
    <col min="15874" max="15890" width="0" style="3" hidden="1" customWidth="1"/>
    <col min="15891" max="15891" width="12.28515625" style="3" bestFit="1" customWidth="1"/>
    <col min="15892" max="15892" width="11.7109375" style="3" bestFit="1" customWidth="1"/>
    <col min="15893" max="15893" width="11.85546875" style="3" bestFit="1" customWidth="1"/>
    <col min="15894" max="15895" width="11.5703125" style="3" bestFit="1" customWidth="1"/>
    <col min="15896" max="15897" width="11.42578125" style="3" bestFit="1" customWidth="1"/>
    <col min="15898" max="15898" width="11.5703125" style="3" bestFit="1" customWidth="1"/>
    <col min="15899" max="15901" width="11.42578125" style="3" bestFit="1" customWidth="1"/>
    <col min="15902" max="15902" width="11.5703125" style="3" bestFit="1" customWidth="1"/>
    <col min="15903" max="15909" width="12.85546875" style="3" bestFit="1" customWidth="1"/>
    <col min="15910" max="15910" width="14" style="3" bestFit="1" customWidth="1"/>
    <col min="15911" max="15913" width="12.85546875" style="3" bestFit="1" customWidth="1"/>
    <col min="15914" max="15914" width="20.42578125" style="3" customWidth="1"/>
    <col min="15915" max="16128" width="9.140625" style="3"/>
    <col min="16129" max="16129" width="17.85546875" style="3" customWidth="1"/>
    <col min="16130" max="16146" width="0" style="3" hidden="1" customWidth="1"/>
    <col min="16147" max="16147" width="12.28515625" style="3" bestFit="1" customWidth="1"/>
    <col min="16148" max="16148" width="11.7109375" style="3" bestFit="1" customWidth="1"/>
    <col min="16149" max="16149" width="11.85546875" style="3" bestFit="1" customWidth="1"/>
    <col min="16150" max="16151" width="11.5703125" style="3" bestFit="1" customWidth="1"/>
    <col min="16152" max="16153" width="11.42578125" style="3" bestFit="1" customWidth="1"/>
    <col min="16154" max="16154" width="11.5703125" style="3" bestFit="1" customWidth="1"/>
    <col min="16155" max="16157" width="11.42578125" style="3" bestFit="1" customWidth="1"/>
    <col min="16158" max="16158" width="11.5703125" style="3" bestFit="1" customWidth="1"/>
    <col min="16159" max="16165" width="12.85546875" style="3" bestFit="1" customWidth="1"/>
    <col min="16166" max="16166" width="14" style="3" bestFit="1" customWidth="1"/>
    <col min="16167" max="16169" width="12.85546875" style="3" bestFit="1" customWidth="1"/>
    <col min="16170" max="16170" width="20.42578125" style="3" customWidth="1"/>
    <col min="16171" max="16384" width="9.140625" style="3"/>
  </cols>
  <sheetData>
    <row r="1" spans="1:83" x14ac:dyDescent="0.25">
      <c r="A1" s="4" t="s">
        <v>392</v>
      </c>
      <c r="B1" s="168" t="s">
        <v>680</v>
      </c>
      <c r="C1" s="24" t="s">
        <v>680</v>
      </c>
      <c r="D1" s="24" t="s">
        <v>680</v>
      </c>
      <c r="E1" s="24" t="s">
        <v>680</v>
      </c>
      <c r="F1" s="24" t="s">
        <v>680</v>
      </c>
      <c r="G1" s="24" t="s">
        <v>680</v>
      </c>
      <c r="H1" s="24" t="s">
        <v>680</v>
      </c>
      <c r="I1" s="24" t="s">
        <v>680</v>
      </c>
      <c r="J1" s="24" t="s">
        <v>680</v>
      </c>
      <c r="K1" s="24" t="s">
        <v>680</v>
      </c>
      <c r="L1" s="24" t="s">
        <v>680</v>
      </c>
      <c r="M1" s="24" t="s">
        <v>680</v>
      </c>
      <c r="N1" s="24" t="s">
        <v>680</v>
      </c>
      <c r="O1" s="24" t="s">
        <v>680</v>
      </c>
      <c r="P1" s="24" t="s">
        <v>680</v>
      </c>
      <c r="Q1" s="24" t="s">
        <v>680</v>
      </c>
      <c r="R1" s="24" t="s">
        <v>680</v>
      </c>
      <c r="S1" s="168" t="s">
        <v>680</v>
      </c>
      <c r="T1" s="24" t="s">
        <v>680</v>
      </c>
      <c r="U1" s="24" t="s">
        <v>680</v>
      </c>
      <c r="V1" s="24" t="s">
        <v>680</v>
      </c>
      <c r="W1" s="24" t="s">
        <v>680</v>
      </c>
      <c r="X1" s="24" t="s">
        <v>680</v>
      </c>
      <c r="Y1" s="24" t="s">
        <v>680</v>
      </c>
      <c r="Z1" s="24" t="s">
        <v>680</v>
      </c>
      <c r="AA1" s="24" t="s">
        <v>680</v>
      </c>
      <c r="AB1" s="24" t="s">
        <v>680</v>
      </c>
      <c r="AC1" s="24" t="s">
        <v>680</v>
      </c>
      <c r="AD1" s="24" t="s">
        <v>680</v>
      </c>
      <c r="AE1" s="24" t="s">
        <v>680</v>
      </c>
      <c r="AF1" s="24" t="s">
        <v>680</v>
      </c>
      <c r="AG1" s="24" t="s">
        <v>680</v>
      </c>
      <c r="AH1" s="24" t="s">
        <v>680</v>
      </c>
      <c r="AI1" s="24" t="s">
        <v>680</v>
      </c>
      <c r="AJ1" s="24" t="s">
        <v>680</v>
      </c>
      <c r="AK1" s="24" t="s">
        <v>680</v>
      </c>
      <c r="AL1" s="24" t="s">
        <v>680</v>
      </c>
      <c r="AM1" s="24" t="s">
        <v>680</v>
      </c>
      <c r="AN1" s="24" t="s">
        <v>680</v>
      </c>
      <c r="AO1" s="24" t="s">
        <v>680</v>
      </c>
    </row>
    <row r="2" spans="1:83" x14ac:dyDescent="0.25">
      <c r="A2" s="4" t="s">
        <v>385</v>
      </c>
      <c r="B2" s="169">
        <v>39783</v>
      </c>
      <c r="C2" s="12">
        <v>39965</v>
      </c>
      <c r="D2" s="12">
        <v>39965</v>
      </c>
      <c r="E2" s="12">
        <v>40148</v>
      </c>
      <c r="F2" s="12">
        <v>40148</v>
      </c>
      <c r="G2" s="12">
        <v>40330</v>
      </c>
      <c r="H2" s="12">
        <v>40330</v>
      </c>
      <c r="I2" s="12">
        <v>40513</v>
      </c>
      <c r="J2" s="12">
        <v>40513</v>
      </c>
      <c r="K2" s="12">
        <v>40695</v>
      </c>
      <c r="L2" s="12">
        <v>40695</v>
      </c>
      <c r="M2" s="12">
        <v>40878</v>
      </c>
      <c r="N2" s="24" t="s">
        <v>692</v>
      </c>
      <c r="O2" s="12">
        <v>41061</v>
      </c>
      <c r="P2" s="12">
        <v>41061</v>
      </c>
      <c r="Q2" s="12">
        <v>41244</v>
      </c>
      <c r="R2" s="12">
        <v>41244</v>
      </c>
      <c r="S2" s="169">
        <v>41426</v>
      </c>
      <c r="T2" s="12">
        <v>41609</v>
      </c>
      <c r="U2" s="12">
        <v>41791</v>
      </c>
      <c r="V2" s="12">
        <v>41974</v>
      </c>
      <c r="W2" s="12">
        <v>42156</v>
      </c>
      <c r="X2" s="12">
        <v>42339</v>
      </c>
      <c r="Y2" s="12">
        <v>42522</v>
      </c>
      <c r="Z2" s="12">
        <v>42705</v>
      </c>
      <c r="AA2" s="12">
        <v>42887</v>
      </c>
      <c r="AB2" s="12">
        <v>43070</v>
      </c>
      <c r="AC2" s="12">
        <v>43252</v>
      </c>
      <c r="AD2" s="12">
        <v>43435</v>
      </c>
      <c r="AE2" s="12">
        <v>45261</v>
      </c>
      <c r="AF2" s="12">
        <v>45261</v>
      </c>
      <c r="AG2" s="12">
        <v>47088</v>
      </c>
      <c r="AH2" s="12">
        <v>47088</v>
      </c>
      <c r="AI2" s="12">
        <v>48914</v>
      </c>
      <c r="AJ2" s="12">
        <v>48914</v>
      </c>
      <c r="AK2" s="12">
        <v>50557</v>
      </c>
      <c r="AL2" s="12">
        <v>50557</v>
      </c>
      <c r="AM2" s="12">
        <v>50557</v>
      </c>
      <c r="AN2" s="12">
        <v>50740</v>
      </c>
      <c r="AO2" s="12">
        <v>50740</v>
      </c>
      <c r="AP2" s="251"/>
    </row>
    <row r="3" spans="1:83" x14ac:dyDescent="0.25">
      <c r="A3" s="4" t="s">
        <v>386</v>
      </c>
      <c r="B3" s="280">
        <v>3.5999999999999997E-2</v>
      </c>
      <c r="C3" s="281">
        <v>3.6499999999999998E-2</v>
      </c>
      <c r="D3" s="281">
        <v>3.85E-2</v>
      </c>
      <c r="E3" s="281">
        <v>3.6499999999999998E-2</v>
      </c>
      <c r="F3" s="281">
        <v>3.85E-2</v>
      </c>
      <c r="G3" s="281">
        <v>3.6999999999999998E-2</v>
      </c>
      <c r="H3" s="281">
        <v>3.9E-2</v>
      </c>
      <c r="I3" s="281">
        <v>3.6999999999999998E-2</v>
      </c>
      <c r="J3" s="281">
        <v>3.9E-2</v>
      </c>
      <c r="K3" s="281">
        <v>3.7499999999999999E-2</v>
      </c>
      <c r="L3" s="281">
        <v>2.4E-2</v>
      </c>
      <c r="M3" s="281">
        <v>3.7499999999999999E-2</v>
      </c>
      <c r="N3" s="281">
        <v>2.4E-2</v>
      </c>
      <c r="O3" s="281">
        <v>3.7999999999999999E-2</v>
      </c>
      <c r="P3" s="281">
        <v>4.1000000000000002E-2</v>
      </c>
      <c r="Q3" s="281">
        <v>3.7999999999999999E-2</v>
      </c>
      <c r="R3" s="281">
        <v>4.1000000000000002E-2</v>
      </c>
      <c r="S3" s="280">
        <v>3.85E-2</v>
      </c>
      <c r="T3" s="281">
        <v>3.85E-2</v>
      </c>
      <c r="U3" s="281">
        <v>3.9E-2</v>
      </c>
      <c r="V3" s="281">
        <v>3.9E-2</v>
      </c>
      <c r="W3" s="281">
        <v>3.95E-2</v>
      </c>
      <c r="X3" s="281">
        <v>3.95E-2</v>
      </c>
      <c r="Y3" s="281">
        <v>2.4E-2</v>
      </c>
      <c r="Z3" s="281">
        <v>2.4E-2</v>
      </c>
      <c r="AA3" s="281">
        <v>4.1000000000000002E-2</v>
      </c>
      <c r="AB3" s="281">
        <v>4.1000000000000002E-2</v>
      </c>
      <c r="AC3" s="281">
        <v>4.2000000000000003E-2</v>
      </c>
      <c r="AD3" s="281">
        <v>4.2000000000000003E-2</v>
      </c>
      <c r="AE3" s="281">
        <v>4.4999999999999998E-2</v>
      </c>
      <c r="AF3" s="281">
        <v>4.7E-2</v>
      </c>
      <c r="AG3" s="281">
        <v>4.5999999999999999E-2</v>
      </c>
      <c r="AH3" s="281">
        <v>4.8000000000000001E-2</v>
      </c>
      <c r="AI3" s="281">
        <v>4.65E-2</v>
      </c>
      <c r="AJ3" s="281">
        <v>4.8500000000000001E-2</v>
      </c>
      <c r="AK3" s="281">
        <v>5.6000000000000001E-2</v>
      </c>
      <c r="AL3" s="281">
        <v>5.3999999999999999E-2</v>
      </c>
      <c r="AM3" s="281">
        <v>4.7E-2</v>
      </c>
      <c r="AN3" s="281">
        <v>4.7E-2</v>
      </c>
      <c r="AO3" s="281">
        <v>4.9000000000000002E-2</v>
      </c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9"/>
      <c r="BW3" s="259"/>
      <c r="BX3" s="259"/>
      <c r="BY3" s="259"/>
    </row>
    <row r="4" spans="1:83" x14ac:dyDescent="0.25">
      <c r="A4" s="179" t="s">
        <v>334</v>
      </c>
      <c r="B4" s="369" t="s">
        <v>681</v>
      </c>
      <c r="C4" s="211" t="s">
        <v>682</v>
      </c>
      <c r="D4" s="211" t="s">
        <v>683</v>
      </c>
      <c r="E4" s="211" t="s">
        <v>684</v>
      </c>
      <c r="F4" s="211" t="s">
        <v>685</v>
      </c>
      <c r="G4" s="211" t="s">
        <v>686</v>
      </c>
      <c r="H4" s="211" t="s">
        <v>687</v>
      </c>
      <c r="I4" s="211" t="s">
        <v>688</v>
      </c>
      <c r="J4" s="211" t="s">
        <v>718</v>
      </c>
      <c r="K4" s="211" t="s">
        <v>689</v>
      </c>
      <c r="L4" s="211" t="s">
        <v>719</v>
      </c>
      <c r="M4" s="211" t="s">
        <v>690</v>
      </c>
      <c r="N4" s="211" t="s">
        <v>691</v>
      </c>
      <c r="O4" s="211" t="s">
        <v>693</v>
      </c>
      <c r="P4" s="211" t="s">
        <v>694</v>
      </c>
      <c r="Q4" s="211" t="s">
        <v>695</v>
      </c>
      <c r="R4" s="211" t="s">
        <v>696</v>
      </c>
      <c r="S4" s="369" t="s">
        <v>697</v>
      </c>
      <c r="T4" s="211" t="s">
        <v>698</v>
      </c>
      <c r="U4" s="211" t="s">
        <v>699</v>
      </c>
      <c r="V4" s="211" t="s">
        <v>700</v>
      </c>
      <c r="W4" s="211" t="s">
        <v>701</v>
      </c>
      <c r="X4" s="211" t="s">
        <v>702</v>
      </c>
      <c r="Y4" s="211" t="s">
        <v>720</v>
      </c>
      <c r="Z4" s="211" t="s">
        <v>703</v>
      </c>
      <c r="AA4" s="211" t="s">
        <v>758</v>
      </c>
      <c r="AB4" s="211" t="s">
        <v>704</v>
      </c>
      <c r="AC4" s="211" t="s">
        <v>705</v>
      </c>
      <c r="AD4" s="211" t="s">
        <v>706</v>
      </c>
      <c r="AE4" s="211" t="s">
        <v>707</v>
      </c>
      <c r="AF4" s="211" t="s">
        <v>708</v>
      </c>
      <c r="AG4" s="211" t="s">
        <v>709</v>
      </c>
      <c r="AH4" s="211" t="s">
        <v>710</v>
      </c>
      <c r="AI4" s="211" t="s">
        <v>711</v>
      </c>
      <c r="AJ4" s="211" t="s">
        <v>712</v>
      </c>
      <c r="AK4" s="211" t="s">
        <v>713</v>
      </c>
      <c r="AL4" s="211" t="s">
        <v>714</v>
      </c>
      <c r="AM4" s="211" t="s">
        <v>715</v>
      </c>
      <c r="AN4" s="211" t="s">
        <v>716</v>
      </c>
      <c r="AO4" s="211" t="s">
        <v>717</v>
      </c>
      <c r="AP4" s="262" t="s">
        <v>5</v>
      </c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  <c r="BS4" s="259"/>
      <c r="BT4" s="259"/>
      <c r="BU4" s="259"/>
      <c r="BV4" s="259"/>
      <c r="BW4" s="259"/>
      <c r="BX4" s="259"/>
      <c r="BY4" s="259"/>
    </row>
    <row r="5" spans="1:83" x14ac:dyDescent="0.25">
      <c r="A5" s="267"/>
      <c r="B5" s="285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223"/>
      <c r="AQ5" s="175"/>
    </row>
    <row r="6" spans="1:83" x14ac:dyDescent="0.25">
      <c r="A6" s="4" t="s">
        <v>461</v>
      </c>
      <c r="B6" s="272">
        <v>120000</v>
      </c>
      <c r="C6" s="286">
        <v>160000</v>
      </c>
      <c r="D6" s="286">
        <v>335000</v>
      </c>
      <c r="E6" s="286">
        <v>170000</v>
      </c>
      <c r="F6" s="286">
        <v>350000</v>
      </c>
      <c r="G6" s="286">
        <v>170000</v>
      </c>
      <c r="H6" s="286">
        <v>355000</v>
      </c>
      <c r="I6" s="286">
        <v>175000</v>
      </c>
      <c r="J6" s="286">
        <v>360000</v>
      </c>
      <c r="K6" s="286">
        <v>180000</v>
      </c>
      <c r="L6" s="286">
        <v>375000</v>
      </c>
      <c r="M6" s="286">
        <v>180000</v>
      </c>
      <c r="N6" s="286">
        <v>375000</v>
      </c>
      <c r="O6" s="286">
        <v>145000</v>
      </c>
      <c r="P6" s="286">
        <v>300000</v>
      </c>
      <c r="Q6" s="286">
        <v>145000</v>
      </c>
      <c r="R6" s="286">
        <v>300000</v>
      </c>
      <c r="S6" s="322">
        <v>100000</v>
      </c>
      <c r="T6" s="322">
        <v>110000</v>
      </c>
      <c r="U6" s="322">
        <v>110000</v>
      </c>
      <c r="V6" s="322">
        <v>110000</v>
      </c>
      <c r="W6" s="322">
        <v>110000</v>
      </c>
      <c r="X6" s="322">
        <v>110000</v>
      </c>
      <c r="Y6" s="322">
        <v>115000</v>
      </c>
      <c r="Z6" s="322">
        <v>120000</v>
      </c>
      <c r="AA6" s="322">
        <v>120000</v>
      </c>
      <c r="AB6" s="322">
        <v>120000</v>
      </c>
      <c r="AC6" s="322">
        <v>125000</v>
      </c>
      <c r="AD6" s="322">
        <v>125000</v>
      </c>
      <c r="AE6" s="322">
        <v>1470000</v>
      </c>
      <c r="AF6" s="322">
        <v>5920000</v>
      </c>
      <c r="AG6" s="322">
        <v>1870000</v>
      </c>
      <c r="AH6" s="322">
        <v>3910000</v>
      </c>
      <c r="AI6" s="322">
        <v>2465000</v>
      </c>
      <c r="AJ6" s="322">
        <v>5130000</v>
      </c>
      <c r="AK6" s="322">
        <v>8000000</v>
      </c>
      <c r="AL6" s="322">
        <v>25000000</v>
      </c>
      <c r="AM6" s="322">
        <v>1875000</v>
      </c>
      <c r="AN6" s="322">
        <v>1500000</v>
      </c>
      <c r="AO6" s="322">
        <v>7290000</v>
      </c>
      <c r="AP6" s="223">
        <f>SUM(B6:AO6)</f>
        <v>70000000</v>
      </c>
      <c r="AQ6" s="175"/>
    </row>
    <row r="7" spans="1:83" x14ac:dyDescent="0.25">
      <c r="A7" s="4"/>
      <c r="B7" s="268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322"/>
      <c r="AL7" s="322"/>
      <c r="AM7" s="322"/>
      <c r="AN7" s="322"/>
      <c r="AO7" s="322"/>
      <c r="AP7" s="223"/>
      <c r="AQ7" s="175"/>
    </row>
    <row r="8" spans="1:83" ht="15" customHeight="1" x14ac:dyDescent="0.25">
      <c r="A8" s="4" t="s">
        <v>78</v>
      </c>
      <c r="B8" s="268"/>
      <c r="C8" s="287"/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322"/>
      <c r="T8" s="322"/>
      <c r="U8" s="322"/>
      <c r="V8" s="322"/>
      <c r="W8" s="322"/>
      <c r="X8" s="322"/>
      <c r="Y8" s="322"/>
      <c r="Z8" s="322"/>
      <c r="AA8" s="322"/>
      <c r="AB8" s="322"/>
      <c r="AC8" s="322"/>
      <c r="AD8" s="322"/>
      <c r="AE8" s="322"/>
      <c r="AF8" s="322"/>
      <c r="AG8" s="322"/>
      <c r="AH8" s="322"/>
      <c r="AI8" s="322"/>
      <c r="AJ8" s="322"/>
      <c r="AK8" s="322"/>
      <c r="AL8" s="322"/>
      <c r="AM8" s="322"/>
      <c r="AN8" s="322"/>
      <c r="AO8" s="322"/>
      <c r="AP8" s="223"/>
      <c r="AQ8" s="175"/>
    </row>
    <row r="9" spans="1:83" x14ac:dyDescent="0.25">
      <c r="A9" s="5"/>
      <c r="B9" s="268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322"/>
      <c r="T9" s="322"/>
      <c r="U9" s="322"/>
      <c r="V9" s="322"/>
      <c r="W9" s="322"/>
      <c r="X9" s="322"/>
      <c r="Y9" s="322"/>
      <c r="Z9" s="322"/>
      <c r="AA9" s="322"/>
      <c r="AB9" s="322"/>
      <c r="AC9" s="322"/>
      <c r="AD9" s="322"/>
      <c r="AE9" s="322"/>
      <c r="AF9" s="322"/>
      <c r="AG9" s="322"/>
      <c r="AH9" s="322"/>
      <c r="AI9" s="322"/>
      <c r="AJ9" s="322"/>
      <c r="AK9" s="322"/>
      <c r="AL9" s="322"/>
      <c r="AM9" s="322"/>
      <c r="AN9" s="322"/>
      <c r="AO9" s="322"/>
      <c r="AP9" s="223"/>
      <c r="AQ9" s="175"/>
    </row>
    <row r="10" spans="1:83" x14ac:dyDescent="0.25">
      <c r="A10" s="309">
        <v>39387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286">
        <v>0</v>
      </c>
      <c r="H10" s="286">
        <v>0</v>
      </c>
      <c r="I10" s="286">
        <v>0</v>
      </c>
      <c r="J10" s="286">
        <v>0</v>
      </c>
      <c r="K10" s="286">
        <v>0</v>
      </c>
      <c r="L10" s="286">
        <v>0</v>
      </c>
      <c r="M10" s="286">
        <v>0</v>
      </c>
      <c r="N10" s="286">
        <v>0</v>
      </c>
      <c r="O10" s="286">
        <v>0</v>
      </c>
      <c r="P10" s="286">
        <v>0</v>
      </c>
      <c r="Q10" s="286">
        <v>0</v>
      </c>
      <c r="R10" s="286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322">
        <v>0</v>
      </c>
      <c r="Y10" s="322">
        <v>0</v>
      </c>
      <c r="Z10" s="322">
        <v>0</v>
      </c>
      <c r="AA10" s="322">
        <v>0</v>
      </c>
      <c r="AB10" s="322">
        <v>0</v>
      </c>
      <c r="AC10" s="322">
        <v>0</v>
      </c>
      <c r="AD10" s="322">
        <v>0</v>
      </c>
      <c r="AE10" s="322">
        <v>0</v>
      </c>
      <c r="AF10" s="322">
        <v>0</v>
      </c>
      <c r="AG10" s="322">
        <v>0</v>
      </c>
      <c r="AH10" s="322">
        <v>0</v>
      </c>
      <c r="AI10" s="322">
        <v>0</v>
      </c>
      <c r="AJ10" s="322">
        <v>0</v>
      </c>
      <c r="AK10" s="322">
        <v>0</v>
      </c>
      <c r="AL10" s="322">
        <v>0</v>
      </c>
      <c r="AM10" s="322">
        <v>0</v>
      </c>
      <c r="AN10" s="322">
        <v>0</v>
      </c>
      <c r="AO10" s="322">
        <v>0</v>
      </c>
      <c r="AP10" s="223">
        <f t="shared" ref="AP10:AP45" si="0">SUM(B10:AO10)</f>
        <v>0</v>
      </c>
      <c r="AQ10" s="269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  <c r="BN10" s="223"/>
      <c r="BO10" s="223"/>
      <c r="BP10" s="223"/>
      <c r="BQ10" s="223"/>
      <c r="BR10" s="223"/>
      <c r="BS10" s="223"/>
      <c r="BT10" s="223"/>
      <c r="BU10" s="223"/>
      <c r="BV10" s="223"/>
      <c r="BW10" s="223"/>
      <c r="BX10" s="223"/>
      <c r="BY10" s="223"/>
      <c r="BZ10" s="223"/>
      <c r="CA10" s="223"/>
      <c r="CB10" s="223"/>
      <c r="CC10" s="223"/>
      <c r="CD10" s="223"/>
      <c r="CE10" s="223"/>
    </row>
    <row r="11" spans="1:83" x14ac:dyDescent="0.25">
      <c r="A11" s="309">
        <v>39417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286">
        <v>0</v>
      </c>
      <c r="I11" s="286">
        <v>0</v>
      </c>
      <c r="J11" s="286">
        <v>0</v>
      </c>
      <c r="K11" s="286">
        <v>0</v>
      </c>
      <c r="L11" s="286">
        <v>0</v>
      </c>
      <c r="M11" s="286">
        <v>0</v>
      </c>
      <c r="N11" s="286">
        <v>0</v>
      </c>
      <c r="O11" s="286">
        <v>0</v>
      </c>
      <c r="P11" s="286">
        <v>0</v>
      </c>
      <c r="Q11" s="286">
        <v>0</v>
      </c>
      <c r="R11" s="286">
        <v>0</v>
      </c>
      <c r="S11" s="322">
        <v>0</v>
      </c>
      <c r="T11" s="322">
        <v>0</v>
      </c>
      <c r="U11" s="322">
        <v>0</v>
      </c>
      <c r="V11" s="322">
        <v>0</v>
      </c>
      <c r="W11" s="322">
        <v>0</v>
      </c>
      <c r="X11" s="322">
        <v>0</v>
      </c>
      <c r="Y11" s="322">
        <v>0</v>
      </c>
      <c r="Z11" s="322">
        <v>0</v>
      </c>
      <c r="AA11" s="322">
        <v>0</v>
      </c>
      <c r="AB11" s="322">
        <v>0</v>
      </c>
      <c r="AC11" s="322">
        <v>0</v>
      </c>
      <c r="AD11" s="322">
        <v>0</v>
      </c>
      <c r="AE11" s="322">
        <v>0</v>
      </c>
      <c r="AF11" s="322">
        <v>10000</v>
      </c>
      <c r="AG11" s="322">
        <v>0</v>
      </c>
      <c r="AH11" s="322">
        <v>5000</v>
      </c>
      <c r="AI11" s="322">
        <v>0</v>
      </c>
      <c r="AJ11" s="322">
        <v>10000</v>
      </c>
      <c r="AK11" s="322">
        <v>0</v>
      </c>
      <c r="AL11" s="322">
        <v>0</v>
      </c>
      <c r="AM11" s="322">
        <v>0</v>
      </c>
      <c r="AN11" s="322">
        <v>0</v>
      </c>
      <c r="AO11" s="322">
        <v>10000</v>
      </c>
      <c r="AP11" s="223">
        <f t="shared" si="0"/>
        <v>35000</v>
      </c>
      <c r="AQ11" s="269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  <c r="BX11" s="223"/>
      <c r="BY11" s="223"/>
      <c r="BZ11" s="223"/>
      <c r="CA11" s="223"/>
      <c r="CB11" s="223"/>
      <c r="CC11" s="223"/>
      <c r="CD11" s="223"/>
      <c r="CE11" s="223"/>
    </row>
    <row r="12" spans="1:83" x14ac:dyDescent="0.25">
      <c r="A12" s="309">
        <v>39448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286">
        <v>0</v>
      </c>
      <c r="H12" s="286">
        <v>0</v>
      </c>
      <c r="I12" s="286">
        <v>0</v>
      </c>
      <c r="J12" s="286">
        <v>0</v>
      </c>
      <c r="K12" s="286">
        <v>0</v>
      </c>
      <c r="L12" s="286">
        <v>0</v>
      </c>
      <c r="M12" s="286">
        <v>0</v>
      </c>
      <c r="N12" s="286">
        <v>0</v>
      </c>
      <c r="O12" s="286">
        <v>0</v>
      </c>
      <c r="P12" s="286">
        <v>0</v>
      </c>
      <c r="Q12" s="286">
        <v>0</v>
      </c>
      <c r="R12" s="286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322">
        <v>0</v>
      </c>
      <c r="Y12" s="322">
        <v>0</v>
      </c>
      <c r="Z12" s="322">
        <v>0</v>
      </c>
      <c r="AA12" s="322">
        <v>0</v>
      </c>
      <c r="AB12" s="322">
        <v>0</v>
      </c>
      <c r="AC12" s="322">
        <v>0</v>
      </c>
      <c r="AD12" s="322">
        <v>0</v>
      </c>
      <c r="AE12" s="322">
        <v>0</v>
      </c>
      <c r="AF12" s="322">
        <v>0</v>
      </c>
      <c r="AG12" s="322">
        <v>0</v>
      </c>
      <c r="AH12" s="322">
        <v>0</v>
      </c>
      <c r="AI12" s="322">
        <v>0</v>
      </c>
      <c r="AJ12" s="322">
        <v>0</v>
      </c>
      <c r="AK12" s="322">
        <v>0</v>
      </c>
      <c r="AL12" s="322">
        <v>0</v>
      </c>
      <c r="AM12" s="322">
        <v>0</v>
      </c>
      <c r="AN12" s="322">
        <v>0</v>
      </c>
      <c r="AO12" s="322">
        <v>0</v>
      </c>
      <c r="AP12" s="223">
        <f t="shared" si="0"/>
        <v>0</v>
      </c>
      <c r="AQ12" s="269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  <c r="BI12" s="223"/>
      <c r="BJ12" s="223"/>
      <c r="BK12" s="223"/>
      <c r="BL12" s="223"/>
      <c r="BM12" s="223"/>
      <c r="BN12" s="223"/>
      <c r="BO12" s="223"/>
      <c r="BP12" s="223"/>
      <c r="BQ12" s="223"/>
      <c r="BR12" s="223"/>
      <c r="BS12" s="223"/>
      <c r="BT12" s="223"/>
      <c r="BU12" s="223"/>
      <c r="BV12" s="223"/>
      <c r="BW12" s="223"/>
      <c r="BX12" s="223"/>
      <c r="BY12" s="223"/>
      <c r="BZ12" s="223"/>
      <c r="CA12" s="223"/>
      <c r="CB12" s="223"/>
      <c r="CC12" s="223"/>
      <c r="CD12" s="223"/>
      <c r="CE12" s="223"/>
    </row>
    <row r="13" spans="1:83" x14ac:dyDescent="0.25">
      <c r="A13" s="309">
        <v>39479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286">
        <v>0</v>
      </c>
      <c r="H13" s="286">
        <v>0</v>
      </c>
      <c r="I13" s="286">
        <v>0</v>
      </c>
      <c r="J13" s="286">
        <v>0</v>
      </c>
      <c r="K13" s="286">
        <v>0</v>
      </c>
      <c r="L13" s="286">
        <v>0</v>
      </c>
      <c r="M13" s="286">
        <v>0</v>
      </c>
      <c r="N13" s="286">
        <v>0</v>
      </c>
      <c r="O13" s="286">
        <v>0</v>
      </c>
      <c r="P13" s="286">
        <v>0</v>
      </c>
      <c r="Q13" s="286">
        <v>0</v>
      </c>
      <c r="R13" s="286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0</v>
      </c>
      <c r="X13" s="322">
        <v>0</v>
      </c>
      <c r="Y13" s="322">
        <v>0</v>
      </c>
      <c r="Z13" s="322">
        <v>0</v>
      </c>
      <c r="AA13" s="322">
        <v>0</v>
      </c>
      <c r="AB13" s="322">
        <v>0</v>
      </c>
      <c r="AC13" s="322">
        <v>0</v>
      </c>
      <c r="AD13" s="322">
        <v>0</v>
      </c>
      <c r="AE13" s="322"/>
      <c r="AF13" s="322">
        <v>0</v>
      </c>
      <c r="AG13" s="322">
        <v>0</v>
      </c>
      <c r="AH13" s="322">
        <v>0</v>
      </c>
      <c r="AI13" s="322">
        <v>5000</v>
      </c>
      <c r="AJ13" s="322">
        <v>0</v>
      </c>
      <c r="AK13" s="322">
        <v>10000</v>
      </c>
      <c r="AL13" s="322">
        <v>10000</v>
      </c>
      <c r="AM13" s="322">
        <v>0</v>
      </c>
      <c r="AN13" s="322">
        <v>0</v>
      </c>
      <c r="AO13" s="322">
        <v>0</v>
      </c>
      <c r="AP13" s="223">
        <f t="shared" si="0"/>
        <v>25000</v>
      </c>
      <c r="AQ13" s="269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223"/>
      <c r="BN13" s="223"/>
      <c r="BO13" s="223"/>
      <c r="BP13" s="223"/>
      <c r="BQ13" s="223"/>
      <c r="BR13" s="223"/>
      <c r="BS13" s="223"/>
      <c r="BT13" s="223"/>
      <c r="BU13" s="223"/>
      <c r="BV13" s="223"/>
      <c r="BW13" s="223"/>
      <c r="BX13" s="223"/>
      <c r="BY13" s="223"/>
      <c r="BZ13" s="223"/>
      <c r="CA13" s="223"/>
      <c r="CB13" s="223"/>
      <c r="CC13" s="223"/>
      <c r="CD13" s="223"/>
      <c r="CE13" s="223"/>
    </row>
    <row r="14" spans="1:83" x14ac:dyDescent="0.25">
      <c r="A14" s="5">
        <v>39508</v>
      </c>
      <c r="B14" s="268">
        <v>0</v>
      </c>
      <c r="C14" s="286">
        <v>0</v>
      </c>
      <c r="D14" s="286">
        <v>0</v>
      </c>
      <c r="E14" s="286">
        <v>0</v>
      </c>
      <c r="F14" s="286">
        <v>0</v>
      </c>
      <c r="G14" s="286">
        <v>0</v>
      </c>
      <c r="H14" s="286">
        <v>0</v>
      </c>
      <c r="I14" s="286">
        <v>0</v>
      </c>
      <c r="J14" s="286">
        <v>0</v>
      </c>
      <c r="K14" s="286">
        <v>0</v>
      </c>
      <c r="L14" s="286">
        <v>0</v>
      </c>
      <c r="M14" s="286">
        <v>0</v>
      </c>
      <c r="N14" s="286">
        <v>0</v>
      </c>
      <c r="O14" s="286">
        <v>0</v>
      </c>
      <c r="P14" s="286">
        <v>0</v>
      </c>
      <c r="Q14" s="286">
        <v>0</v>
      </c>
      <c r="R14" s="286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322">
        <v>0</v>
      </c>
      <c r="Y14" s="322">
        <v>0</v>
      </c>
      <c r="Z14" s="322">
        <v>0</v>
      </c>
      <c r="AA14" s="322">
        <v>0</v>
      </c>
      <c r="AB14" s="322">
        <v>0</v>
      </c>
      <c r="AC14" s="322">
        <v>0</v>
      </c>
      <c r="AD14" s="322">
        <v>0</v>
      </c>
      <c r="AE14" s="322">
        <v>0</v>
      </c>
      <c r="AF14" s="322">
        <v>0</v>
      </c>
      <c r="AG14" s="322">
        <v>0</v>
      </c>
      <c r="AH14" s="322">
        <v>0</v>
      </c>
      <c r="AI14" s="322">
        <v>0</v>
      </c>
      <c r="AJ14" s="322">
        <v>0</v>
      </c>
      <c r="AK14" s="322">
        <v>0</v>
      </c>
      <c r="AL14" s="322">
        <v>0</v>
      </c>
      <c r="AM14" s="322">
        <v>0</v>
      </c>
      <c r="AN14" s="322">
        <v>0</v>
      </c>
      <c r="AO14" s="322">
        <v>0</v>
      </c>
      <c r="AP14" s="223">
        <f t="shared" si="0"/>
        <v>0</v>
      </c>
      <c r="AQ14" s="269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223"/>
      <c r="BN14" s="223"/>
      <c r="BO14" s="223"/>
      <c r="BP14" s="223"/>
      <c r="BQ14" s="223"/>
      <c r="BR14" s="223"/>
      <c r="BS14" s="223"/>
      <c r="BT14" s="223"/>
      <c r="BU14" s="223"/>
      <c r="BV14" s="223"/>
      <c r="BW14" s="223"/>
      <c r="BX14" s="223"/>
      <c r="BY14" s="223"/>
      <c r="BZ14" s="223"/>
      <c r="CA14" s="223"/>
      <c r="CB14" s="223"/>
      <c r="CC14" s="223"/>
      <c r="CD14" s="223"/>
      <c r="CE14" s="223"/>
    </row>
    <row r="15" spans="1:83" x14ac:dyDescent="0.25">
      <c r="A15" s="5">
        <v>39539</v>
      </c>
      <c r="B15" s="268">
        <v>0</v>
      </c>
      <c r="C15" s="286">
        <v>0</v>
      </c>
      <c r="D15" s="286">
        <v>0</v>
      </c>
      <c r="E15" s="286">
        <v>0</v>
      </c>
      <c r="F15" s="286">
        <v>0</v>
      </c>
      <c r="G15" s="286">
        <v>0</v>
      </c>
      <c r="H15" s="286">
        <v>0</v>
      </c>
      <c r="I15" s="286">
        <v>5000</v>
      </c>
      <c r="J15" s="286">
        <v>0</v>
      </c>
      <c r="K15" s="286">
        <v>5000</v>
      </c>
      <c r="L15" s="286">
        <v>0</v>
      </c>
      <c r="M15" s="286">
        <v>5000</v>
      </c>
      <c r="N15" s="286">
        <v>5000</v>
      </c>
      <c r="O15" s="286">
        <v>0</v>
      </c>
      <c r="P15" s="286">
        <v>0</v>
      </c>
      <c r="Q15" s="286">
        <v>0</v>
      </c>
      <c r="R15" s="286">
        <v>0</v>
      </c>
      <c r="S15" s="322">
        <v>0</v>
      </c>
      <c r="T15" s="322">
        <v>0</v>
      </c>
      <c r="U15" s="322">
        <v>0</v>
      </c>
      <c r="V15" s="322">
        <v>0</v>
      </c>
      <c r="W15" s="322">
        <v>0</v>
      </c>
      <c r="X15" s="322">
        <v>0</v>
      </c>
      <c r="Y15" s="322">
        <v>0</v>
      </c>
      <c r="Z15" s="322">
        <v>0</v>
      </c>
      <c r="AA15" s="322">
        <v>0</v>
      </c>
      <c r="AB15" s="322">
        <v>0</v>
      </c>
      <c r="AC15" s="322">
        <v>0</v>
      </c>
      <c r="AD15" s="322">
        <v>0</v>
      </c>
      <c r="AE15" s="322">
        <v>10000</v>
      </c>
      <c r="AF15" s="322">
        <v>20000</v>
      </c>
      <c r="AG15" s="322">
        <v>15000</v>
      </c>
      <c r="AH15" s="322">
        <v>10000</v>
      </c>
      <c r="AI15" s="322">
        <v>20000</v>
      </c>
      <c r="AJ15" s="322">
        <v>15000</v>
      </c>
      <c r="AK15" s="322">
        <v>20000</v>
      </c>
      <c r="AL15" s="322">
        <v>70000</v>
      </c>
      <c r="AM15" s="322">
        <v>15000</v>
      </c>
      <c r="AN15" s="322">
        <v>10000</v>
      </c>
      <c r="AO15" s="322">
        <v>20000</v>
      </c>
      <c r="AP15" s="223">
        <f t="shared" si="0"/>
        <v>245000</v>
      </c>
      <c r="AQ15" s="269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  <c r="BI15" s="223"/>
      <c r="BJ15" s="223"/>
      <c r="BK15" s="223"/>
      <c r="BL15" s="223"/>
      <c r="BM15" s="223"/>
      <c r="BN15" s="223"/>
      <c r="BO15" s="223"/>
      <c r="BP15" s="223"/>
      <c r="BQ15" s="223"/>
      <c r="BR15" s="223"/>
      <c r="BS15" s="223"/>
      <c r="BT15" s="223"/>
      <c r="BU15" s="223"/>
      <c r="BV15" s="223"/>
      <c r="BW15" s="223"/>
      <c r="BX15" s="223"/>
      <c r="BY15" s="223"/>
      <c r="BZ15" s="223"/>
      <c r="CA15" s="223"/>
      <c r="CB15" s="223"/>
      <c r="CC15" s="223"/>
      <c r="CD15" s="223"/>
      <c r="CE15" s="223"/>
    </row>
    <row r="16" spans="1:83" x14ac:dyDescent="0.25">
      <c r="A16" s="5">
        <v>39569</v>
      </c>
      <c r="B16" s="268">
        <v>0</v>
      </c>
      <c r="C16" s="286">
        <v>0</v>
      </c>
      <c r="D16" s="286">
        <v>0</v>
      </c>
      <c r="E16" s="286">
        <v>0</v>
      </c>
      <c r="F16" s="286">
        <v>0</v>
      </c>
      <c r="G16" s="286">
        <v>0</v>
      </c>
      <c r="H16" s="286">
        <v>0</v>
      </c>
      <c r="I16" s="286">
        <v>0</v>
      </c>
      <c r="J16" s="286">
        <v>0</v>
      </c>
      <c r="K16" s="286">
        <v>5000</v>
      </c>
      <c r="L16" s="286">
        <v>5000</v>
      </c>
      <c r="M16" s="286">
        <v>5000</v>
      </c>
      <c r="N16" s="286">
        <v>5000</v>
      </c>
      <c r="O16" s="286">
        <v>0</v>
      </c>
      <c r="P16" s="286">
        <v>0</v>
      </c>
      <c r="Q16" s="286">
        <v>0</v>
      </c>
      <c r="R16" s="286">
        <v>0</v>
      </c>
      <c r="S16" s="322">
        <v>0</v>
      </c>
      <c r="T16" s="322">
        <v>0</v>
      </c>
      <c r="U16" s="322">
        <v>0</v>
      </c>
      <c r="V16" s="322">
        <v>0</v>
      </c>
      <c r="W16" s="322">
        <v>0</v>
      </c>
      <c r="X16" s="322">
        <v>0</v>
      </c>
      <c r="Y16" s="322">
        <v>0</v>
      </c>
      <c r="Z16" s="322">
        <v>0</v>
      </c>
      <c r="AA16" s="322">
        <v>0</v>
      </c>
      <c r="AB16" s="322">
        <v>0</v>
      </c>
      <c r="AC16" s="322">
        <v>0</v>
      </c>
      <c r="AD16" s="322">
        <v>0</v>
      </c>
      <c r="AE16" s="322">
        <v>5000</v>
      </c>
      <c r="AF16" s="322">
        <v>20000</v>
      </c>
      <c r="AG16" s="322">
        <v>10000</v>
      </c>
      <c r="AH16" s="322">
        <v>15000</v>
      </c>
      <c r="AI16" s="322">
        <v>10000</v>
      </c>
      <c r="AJ16" s="322">
        <v>20000</v>
      </c>
      <c r="AK16" s="322">
        <v>35000</v>
      </c>
      <c r="AL16" s="322">
        <v>45000</v>
      </c>
      <c r="AM16" s="322">
        <v>10000</v>
      </c>
      <c r="AN16" s="322">
        <v>5000</v>
      </c>
      <c r="AO16" s="322">
        <v>25000</v>
      </c>
      <c r="AP16" s="223">
        <f t="shared" si="0"/>
        <v>220000</v>
      </c>
      <c r="AQ16" s="269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  <c r="BI16" s="223"/>
      <c r="BJ16" s="223"/>
      <c r="BK16" s="223"/>
      <c r="BL16" s="223"/>
      <c r="BM16" s="223"/>
      <c r="BN16" s="223"/>
      <c r="BO16" s="223"/>
      <c r="BP16" s="223"/>
      <c r="BQ16" s="223"/>
      <c r="BR16" s="223"/>
      <c r="BS16" s="223"/>
      <c r="BT16" s="223"/>
      <c r="BU16" s="223"/>
      <c r="BV16" s="223"/>
      <c r="BW16" s="223"/>
      <c r="BX16" s="223"/>
      <c r="BY16" s="223"/>
      <c r="BZ16" s="223"/>
      <c r="CA16" s="223"/>
      <c r="CB16" s="223"/>
      <c r="CC16" s="223"/>
      <c r="CD16" s="223"/>
      <c r="CE16" s="223"/>
    </row>
    <row r="17" spans="1:83" x14ac:dyDescent="0.25">
      <c r="A17" s="5">
        <v>39600</v>
      </c>
      <c r="B17" s="268">
        <v>0</v>
      </c>
      <c r="C17" s="286">
        <v>0</v>
      </c>
      <c r="D17" s="286">
        <v>0</v>
      </c>
      <c r="E17" s="286">
        <v>0</v>
      </c>
      <c r="F17" s="286">
        <v>0</v>
      </c>
      <c r="G17" s="286">
        <v>0</v>
      </c>
      <c r="H17" s="286">
        <v>0</v>
      </c>
      <c r="I17" s="286">
        <v>0</v>
      </c>
      <c r="J17" s="286">
        <v>0</v>
      </c>
      <c r="K17" s="286">
        <v>0</v>
      </c>
      <c r="L17" s="286">
        <v>0</v>
      </c>
      <c r="M17" s="286">
        <v>0</v>
      </c>
      <c r="N17" s="286">
        <v>0</v>
      </c>
      <c r="O17" s="286">
        <v>0</v>
      </c>
      <c r="P17" s="286">
        <v>0</v>
      </c>
      <c r="Q17" s="286">
        <v>0</v>
      </c>
      <c r="R17" s="286">
        <v>0</v>
      </c>
      <c r="S17" s="322">
        <v>0</v>
      </c>
      <c r="T17" s="322">
        <v>0</v>
      </c>
      <c r="U17" s="322">
        <v>0</v>
      </c>
      <c r="V17" s="322">
        <v>0</v>
      </c>
      <c r="W17" s="322">
        <v>0</v>
      </c>
      <c r="X17" s="322">
        <v>0</v>
      </c>
      <c r="Y17" s="322">
        <v>0</v>
      </c>
      <c r="Z17" s="322">
        <v>0</v>
      </c>
      <c r="AA17" s="322">
        <v>0</v>
      </c>
      <c r="AB17" s="322">
        <v>0</v>
      </c>
      <c r="AC17" s="322">
        <v>0</v>
      </c>
      <c r="AD17" s="322">
        <v>0</v>
      </c>
      <c r="AE17" s="322">
        <v>10000</v>
      </c>
      <c r="AF17" s="322">
        <v>20000</v>
      </c>
      <c r="AG17" s="322">
        <v>10000</v>
      </c>
      <c r="AH17" s="322">
        <v>20000</v>
      </c>
      <c r="AI17" s="322">
        <v>15000</v>
      </c>
      <c r="AJ17" s="322">
        <v>25000</v>
      </c>
      <c r="AK17" s="322">
        <v>110000</v>
      </c>
      <c r="AL17" s="322">
        <v>285000</v>
      </c>
      <c r="AM17" s="322">
        <v>10000</v>
      </c>
      <c r="AN17" s="322">
        <v>10000</v>
      </c>
      <c r="AO17" s="322">
        <v>30000</v>
      </c>
      <c r="AP17" s="223">
        <f t="shared" si="0"/>
        <v>545000</v>
      </c>
      <c r="AQ17" s="269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  <c r="BE17" s="223"/>
      <c r="BF17" s="223"/>
      <c r="BG17" s="223"/>
      <c r="BH17" s="223"/>
      <c r="BI17" s="223"/>
      <c r="BJ17" s="223"/>
      <c r="BK17" s="223"/>
      <c r="BL17" s="223"/>
      <c r="BM17" s="223"/>
      <c r="BN17" s="223"/>
      <c r="BO17" s="223"/>
      <c r="BP17" s="223"/>
      <c r="BQ17" s="223"/>
      <c r="BR17" s="223"/>
      <c r="BS17" s="223"/>
      <c r="BT17" s="223"/>
      <c r="BU17" s="223"/>
      <c r="BV17" s="223"/>
      <c r="BW17" s="223"/>
      <c r="BX17" s="223"/>
      <c r="BY17" s="223"/>
      <c r="BZ17" s="223"/>
      <c r="CA17" s="223"/>
      <c r="CB17" s="223"/>
      <c r="CC17" s="223"/>
      <c r="CD17" s="223"/>
      <c r="CE17" s="223"/>
    </row>
    <row r="18" spans="1:83" x14ac:dyDescent="0.25">
      <c r="A18" s="5">
        <v>39630</v>
      </c>
      <c r="B18" s="268">
        <v>0</v>
      </c>
      <c r="C18" s="286">
        <v>0</v>
      </c>
      <c r="D18" s="286">
        <v>5000</v>
      </c>
      <c r="E18" s="286"/>
      <c r="F18" s="286">
        <v>5000</v>
      </c>
      <c r="G18" s="286"/>
      <c r="H18" s="286">
        <v>5000</v>
      </c>
      <c r="I18" s="286"/>
      <c r="J18" s="286">
        <v>5000</v>
      </c>
      <c r="K18" s="286"/>
      <c r="L18" s="286">
        <v>5000</v>
      </c>
      <c r="M18" s="286"/>
      <c r="N18" s="286">
        <v>5000</v>
      </c>
      <c r="O18" s="286"/>
      <c r="P18" s="286"/>
      <c r="Q18" s="286"/>
      <c r="R18" s="286"/>
      <c r="S18" s="322"/>
      <c r="T18" s="322"/>
      <c r="U18" s="322"/>
      <c r="V18" s="322"/>
      <c r="W18" s="322"/>
      <c r="X18" s="322"/>
      <c r="Y18" s="322"/>
      <c r="Z18" s="322"/>
      <c r="AA18" s="322"/>
      <c r="AB18" s="322"/>
      <c r="AC18" s="322"/>
      <c r="AD18" s="322"/>
      <c r="AE18" s="322">
        <v>10000</v>
      </c>
      <c r="AF18" s="322">
        <v>80000</v>
      </c>
      <c r="AG18" s="322">
        <v>10000</v>
      </c>
      <c r="AH18" s="322">
        <v>50000</v>
      </c>
      <c r="AI18" s="322">
        <v>15000</v>
      </c>
      <c r="AJ18" s="322">
        <v>70000</v>
      </c>
      <c r="AK18" s="322">
        <v>40000</v>
      </c>
      <c r="AL18" s="322">
        <v>105000</v>
      </c>
      <c r="AM18" s="322">
        <v>10000</v>
      </c>
      <c r="AN18" s="322">
        <v>10000</v>
      </c>
      <c r="AO18" s="322">
        <v>100000</v>
      </c>
      <c r="AP18" s="223">
        <f t="shared" si="0"/>
        <v>530000</v>
      </c>
      <c r="AQ18" s="269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  <c r="BJ18" s="223"/>
      <c r="BK18" s="223"/>
      <c r="BL18" s="223"/>
      <c r="BM18" s="223"/>
      <c r="BN18" s="223"/>
      <c r="BO18" s="223"/>
      <c r="BP18" s="223"/>
      <c r="BQ18" s="223"/>
      <c r="BR18" s="223"/>
      <c r="BS18" s="223"/>
      <c r="BT18" s="223"/>
      <c r="BU18" s="223"/>
      <c r="BV18" s="223"/>
      <c r="BW18" s="223"/>
      <c r="BX18" s="223"/>
      <c r="BY18" s="223"/>
      <c r="BZ18" s="223"/>
      <c r="CA18" s="223"/>
      <c r="CB18" s="223"/>
      <c r="CC18" s="223"/>
      <c r="CD18" s="223"/>
      <c r="CE18" s="223"/>
    </row>
    <row r="19" spans="1:83" x14ac:dyDescent="0.25">
      <c r="A19" s="5">
        <v>39661</v>
      </c>
      <c r="B19" s="286">
        <v>0</v>
      </c>
      <c r="C19" s="286">
        <v>0</v>
      </c>
      <c r="D19" s="286">
        <v>0</v>
      </c>
      <c r="E19" s="286">
        <v>0</v>
      </c>
      <c r="F19" s="286">
        <v>0</v>
      </c>
      <c r="G19" s="286">
        <v>0</v>
      </c>
      <c r="H19" s="286">
        <v>0</v>
      </c>
      <c r="I19" s="286">
        <v>0</v>
      </c>
      <c r="J19" s="286">
        <v>0</v>
      </c>
      <c r="K19" s="286">
        <v>0</v>
      </c>
      <c r="L19" s="286">
        <v>0</v>
      </c>
      <c r="M19" s="286">
        <v>0</v>
      </c>
      <c r="N19" s="286">
        <v>0</v>
      </c>
      <c r="O19" s="286">
        <v>0</v>
      </c>
      <c r="P19" s="286">
        <v>0</v>
      </c>
      <c r="Q19" s="286">
        <v>0</v>
      </c>
      <c r="R19" s="286">
        <v>0</v>
      </c>
      <c r="S19" s="322">
        <v>0</v>
      </c>
      <c r="T19" s="322">
        <v>0</v>
      </c>
      <c r="U19" s="322">
        <v>0</v>
      </c>
      <c r="V19" s="322">
        <v>0</v>
      </c>
      <c r="W19" s="322">
        <v>0</v>
      </c>
      <c r="X19" s="322">
        <v>0</v>
      </c>
      <c r="Y19" s="322">
        <v>0</v>
      </c>
      <c r="Z19" s="322">
        <v>0</v>
      </c>
      <c r="AA19" s="322">
        <v>0</v>
      </c>
      <c r="AB19" s="322">
        <v>0</v>
      </c>
      <c r="AC19" s="322">
        <v>0</v>
      </c>
      <c r="AD19" s="322">
        <v>0</v>
      </c>
      <c r="AE19" s="322">
        <v>0</v>
      </c>
      <c r="AF19" s="322">
        <v>10000</v>
      </c>
      <c r="AG19" s="322">
        <v>0</v>
      </c>
      <c r="AH19" s="322">
        <v>30000</v>
      </c>
      <c r="AI19" s="322">
        <v>0</v>
      </c>
      <c r="AJ19" s="322">
        <v>45000</v>
      </c>
      <c r="AK19" s="322">
        <v>0</v>
      </c>
      <c r="AL19" s="322">
        <v>75000</v>
      </c>
      <c r="AM19" s="322">
        <v>0</v>
      </c>
      <c r="AN19" s="322">
        <v>0</v>
      </c>
      <c r="AO19" s="322">
        <v>60000</v>
      </c>
      <c r="AP19" s="223">
        <f t="shared" si="0"/>
        <v>220000</v>
      </c>
      <c r="AQ19" s="269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223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  <c r="CA19" s="223"/>
      <c r="CB19" s="223"/>
      <c r="CC19" s="223"/>
      <c r="CD19" s="223"/>
      <c r="CE19" s="223"/>
    </row>
    <row r="20" spans="1:83" x14ac:dyDescent="0.25">
      <c r="A20" s="5">
        <v>39692</v>
      </c>
      <c r="B20" s="286">
        <v>0</v>
      </c>
      <c r="C20" s="286">
        <v>0</v>
      </c>
      <c r="D20" s="286">
        <v>0</v>
      </c>
      <c r="E20" s="286">
        <v>0</v>
      </c>
      <c r="F20" s="286">
        <v>0</v>
      </c>
      <c r="G20" s="286">
        <v>0</v>
      </c>
      <c r="H20" s="286">
        <v>0</v>
      </c>
      <c r="I20" s="286">
        <v>0</v>
      </c>
      <c r="J20" s="286">
        <v>5000</v>
      </c>
      <c r="K20" s="286">
        <v>0</v>
      </c>
      <c r="L20" s="286">
        <v>5000</v>
      </c>
      <c r="M20" s="286">
        <v>0</v>
      </c>
      <c r="N20" s="286">
        <v>5000</v>
      </c>
      <c r="O20" s="286">
        <v>0</v>
      </c>
      <c r="P20" s="286">
        <v>0</v>
      </c>
      <c r="Q20" s="286">
        <v>0</v>
      </c>
      <c r="R20" s="286">
        <v>0</v>
      </c>
      <c r="S20" s="322">
        <v>0</v>
      </c>
      <c r="T20" s="322">
        <v>0</v>
      </c>
      <c r="U20" s="322">
        <v>0</v>
      </c>
      <c r="V20" s="322">
        <v>0</v>
      </c>
      <c r="W20" s="322">
        <v>0</v>
      </c>
      <c r="X20" s="322">
        <v>0</v>
      </c>
      <c r="Y20" s="322">
        <v>0</v>
      </c>
      <c r="Z20" s="322">
        <v>0</v>
      </c>
      <c r="AA20" s="322">
        <v>0</v>
      </c>
      <c r="AB20" s="322">
        <v>0</v>
      </c>
      <c r="AC20" s="322">
        <v>0</v>
      </c>
      <c r="AD20" s="322">
        <v>0</v>
      </c>
      <c r="AE20" s="322">
        <v>0</v>
      </c>
      <c r="AF20" s="322">
        <v>45000</v>
      </c>
      <c r="AG20" s="322">
        <v>0</v>
      </c>
      <c r="AH20" s="322">
        <v>25000</v>
      </c>
      <c r="AI20" s="322">
        <v>0</v>
      </c>
      <c r="AJ20" s="322">
        <v>40000</v>
      </c>
      <c r="AK20" s="322">
        <v>0</v>
      </c>
      <c r="AL20" s="322">
        <v>90000</v>
      </c>
      <c r="AM20" s="322">
        <v>0</v>
      </c>
      <c r="AN20" s="322">
        <v>0</v>
      </c>
      <c r="AO20" s="322">
        <v>50000</v>
      </c>
      <c r="AP20" s="223">
        <f t="shared" si="0"/>
        <v>265000</v>
      </c>
      <c r="AQ20" s="269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3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  <c r="CA20" s="223"/>
      <c r="CB20" s="223"/>
      <c r="CC20" s="223"/>
      <c r="CD20" s="223"/>
      <c r="CE20" s="223"/>
    </row>
    <row r="21" spans="1:83" x14ac:dyDescent="0.25">
      <c r="A21" s="5">
        <v>39722</v>
      </c>
      <c r="B21" s="286">
        <v>0</v>
      </c>
      <c r="C21" s="286">
        <v>0</v>
      </c>
      <c r="D21" s="286">
        <v>0</v>
      </c>
      <c r="E21" s="286">
        <v>0</v>
      </c>
      <c r="F21" s="286">
        <v>0</v>
      </c>
      <c r="G21" s="286">
        <v>0</v>
      </c>
      <c r="H21" s="286">
        <v>0</v>
      </c>
      <c r="I21" s="286">
        <v>0</v>
      </c>
      <c r="J21" s="286">
        <v>0</v>
      </c>
      <c r="K21" s="286">
        <v>0</v>
      </c>
      <c r="L21" s="286">
        <v>0</v>
      </c>
      <c r="M21" s="286">
        <v>0</v>
      </c>
      <c r="N21" s="286">
        <v>0</v>
      </c>
      <c r="O21" s="286">
        <v>0</v>
      </c>
      <c r="P21" s="286">
        <v>0</v>
      </c>
      <c r="Q21" s="286">
        <v>0</v>
      </c>
      <c r="R21" s="286">
        <v>0</v>
      </c>
      <c r="S21" s="322">
        <v>0</v>
      </c>
      <c r="T21" s="322">
        <v>0</v>
      </c>
      <c r="U21" s="322">
        <v>0</v>
      </c>
      <c r="V21" s="322">
        <v>0</v>
      </c>
      <c r="W21" s="322">
        <v>0</v>
      </c>
      <c r="X21" s="322">
        <v>0</v>
      </c>
      <c r="Y21" s="322">
        <v>0</v>
      </c>
      <c r="Z21" s="322">
        <v>0</v>
      </c>
      <c r="AA21" s="322">
        <v>0</v>
      </c>
      <c r="AB21" s="322">
        <v>0</v>
      </c>
      <c r="AC21" s="322">
        <v>0</v>
      </c>
      <c r="AD21" s="322">
        <v>0</v>
      </c>
      <c r="AE21" s="322">
        <v>0</v>
      </c>
      <c r="AF21" s="322">
        <v>0</v>
      </c>
      <c r="AG21" s="322">
        <v>0</v>
      </c>
      <c r="AH21" s="322">
        <v>5000</v>
      </c>
      <c r="AI21" s="322">
        <v>0</v>
      </c>
      <c r="AJ21" s="322">
        <v>5000</v>
      </c>
      <c r="AK21" s="322">
        <v>5000</v>
      </c>
      <c r="AL21" s="322">
        <v>65000</v>
      </c>
      <c r="AM21" s="322">
        <v>0</v>
      </c>
      <c r="AN21" s="322">
        <v>0</v>
      </c>
      <c r="AO21" s="322">
        <v>5000</v>
      </c>
      <c r="AP21" s="223">
        <f t="shared" si="0"/>
        <v>85000</v>
      </c>
      <c r="AQ21" s="269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3"/>
      <c r="BN21" s="223"/>
      <c r="BO21" s="223"/>
      <c r="BP21" s="223"/>
      <c r="BQ21" s="223"/>
      <c r="BR21" s="223"/>
      <c r="BS21" s="223"/>
      <c r="BT21" s="223"/>
      <c r="BU21" s="223"/>
      <c r="BV21" s="223"/>
      <c r="BW21" s="223"/>
      <c r="BX21" s="223"/>
      <c r="BY21" s="223"/>
      <c r="BZ21" s="223"/>
      <c r="CA21" s="223"/>
      <c r="CB21" s="223"/>
      <c r="CC21" s="223"/>
      <c r="CD21" s="223"/>
      <c r="CE21" s="223"/>
    </row>
    <row r="22" spans="1:83" x14ac:dyDescent="0.25">
      <c r="A22" s="5">
        <v>39753</v>
      </c>
      <c r="B22" s="272">
        <v>0</v>
      </c>
      <c r="C22" s="286">
        <v>0</v>
      </c>
      <c r="D22" s="286">
        <v>0</v>
      </c>
      <c r="E22" s="286">
        <v>0</v>
      </c>
      <c r="F22" s="286">
        <v>0</v>
      </c>
      <c r="G22" s="286">
        <v>0</v>
      </c>
      <c r="H22" s="286">
        <v>0</v>
      </c>
      <c r="I22" s="286">
        <v>0</v>
      </c>
      <c r="J22" s="286">
        <v>0</v>
      </c>
      <c r="K22" s="286">
        <v>0</v>
      </c>
      <c r="L22" s="286">
        <v>0</v>
      </c>
      <c r="M22" s="286">
        <v>0</v>
      </c>
      <c r="N22" s="286">
        <v>0</v>
      </c>
      <c r="O22" s="286">
        <v>0</v>
      </c>
      <c r="P22" s="286">
        <v>0</v>
      </c>
      <c r="Q22" s="286">
        <v>0</v>
      </c>
      <c r="R22" s="286">
        <v>0</v>
      </c>
      <c r="S22" s="322">
        <v>0</v>
      </c>
      <c r="T22" s="322">
        <v>0</v>
      </c>
      <c r="U22" s="322">
        <v>0</v>
      </c>
      <c r="V22" s="322">
        <v>0</v>
      </c>
      <c r="W22" s="322">
        <v>0</v>
      </c>
      <c r="X22" s="322">
        <v>0</v>
      </c>
      <c r="Y22" s="322">
        <v>0</v>
      </c>
      <c r="Z22" s="322">
        <v>0</v>
      </c>
      <c r="AA22" s="322">
        <v>0</v>
      </c>
      <c r="AB22" s="322">
        <v>0</v>
      </c>
      <c r="AC22" s="322">
        <v>0</v>
      </c>
      <c r="AD22" s="322">
        <v>0</v>
      </c>
      <c r="AE22" s="322">
        <v>0</v>
      </c>
      <c r="AF22" s="322">
        <v>0</v>
      </c>
      <c r="AG22" s="322">
        <v>0</v>
      </c>
      <c r="AH22" s="322">
        <v>0</v>
      </c>
      <c r="AI22" s="322">
        <v>0</v>
      </c>
      <c r="AJ22" s="322">
        <v>0</v>
      </c>
      <c r="AK22" s="322">
        <v>0</v>
      </c>
      <c r="AL22" s="322">
        <v>0</v>
      </c>
      <c r="AM22" s="322">
        <v>0</v>
      </c>
      <c r="AN22" s="322">
        <v>0</v>
      </c>
      <c r="AO22" s="322">
        <v>0</v>
      </c>
      <c r="AP22" s="223">
        <f t="shared" si="0"/>
        <v>0</v>
      </c>
      <c r="AQ22" s="269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3"/>
      <c r="BN22" s="223"/>
      <c r="BO22" s="223"/>
      <c r="BP22" s="223"/>
      <c r="BQ22" s="223"/>
      <c r="BR22" s="223"/>
      <c r="BS22" s="223"/>
      <c r="BT22" s="223"/>
      <c r="BU22" s="223"/>
      <c r="BV22" s="223"/>
      <c r="BW22" s="223"/>
      <c r="BX22" s="223"/>
      <c r="BY22" s="223"/>
      <c r="BZ22" s="223"/>
      <c r="CA22" s="223"/>
      <c r="CB22" s="223"/>
      <c r="CC22" s="223"/>
      <c r="CD22" s="223"/>
      <c r="CE22" s="223"/>
    </row>
    <row r="23" spans="1:83" x14ac:dyDescent="0.25">
      <c r="A23" s="5">
        <v>39783</v>
      </c>
      <c r="B23" s="272">
        <v>120000</v>
      </c>
      <c r="C23" s="286">
        <v>0</v>
      </c>
      <c r="D23" s="286">
        <v>0</v>
      </c>
      <c r="E23" s="286">
        <v>0</v>
      </c>
      <c r="F23" s="286">
        <v>5000</v>
      </c>
      <c r="G23" s="286">
        <v>0</v>
      </c>
      <c r="H23" s="286">
        <v>5000</v>
      </c>
      <c r="I23" s="286">
        <v>0</v>
      </c>
      <c r="J23" s="286">
        <v>5000</v>
      </c>
      <c r="K23" s="286">
        <v>0</v>
      </c>
      <c r="L23" s="286">
        <v>5000</v>
      </c>
      <c r="M23" s="286">
        <v>0</v>
      </c>
      <c r="N23" s="286">
        <v>5000</v>
      </c>
      <c r="O23" s="286">
        <v>0</v>
      </c>
      <c r="P23" s="286">
        <v>0</v>
      </c>
      <c r="Q23" s="286">
        <v>0</v>
      </c>
      <c r="R23" s="286">
        <v>0</v>
      </c>
      <c r="S23" s="322">
        <v>0</v>
      </c>
      <c r="T23" s="322">
        <v>0</v>
      </c>
      <c r="U23" s="322">
        <v>0</v>
      </c>
      <c r="V23" s="322">
        <v>0</v>
      </c>
      <c r="W23" s="322">
        <v>0</v>
      </c>
      <c r="X23" s="322">
        <v>0</v>
      </c>
      <c r="Y23" s="322">
        <v>0</v>
      </c>
      <c r="Z23" s="322">
        <v>0</v>
      </c>
      <c r="AA23" s="322">
        <v>0</v>
      </c>
      <c r="AB23" s="322">
        <v>0</v>
      </c>
      <c r="AC23" s="322">
        <v>0</v>
      </c>
      <c r="AD23" s="322">
        <v>0</v>
      </c>
      <c r="AE23" s="322">
        <v>0</v>
      </c>
      <c r="AF23" s="322">
        <v>65000</v>
      </c>
      <c r="AG23" s="322">
        <v>0</v>
      </c>
      <c r="AH23" s="322">
        <v>40000</v>
      </c>
      <c r="AI23" s="322">
        <v>5000</v>
      </c>
      <c r="AJ23" s="322">
        <v>55000</v>
      </c>
      <c r="AK23" s="322">
        <v>125000</v>
      </c>
      <c r="AL23" s="322">
        <v>355000</v>
      </c>
      <c r="AM23" s="322">
        <v>5000</v>
      </c>
      <c r="AN23" s="322">
        <v>0</v>
      </c>
      <c r="AO23" s="322">
        <v>75000</v>
      </c>
      <c r="AP23" s="223">
        <f t="shared" si="0"/>
        <v>870000</v>
      </c>
      <c r="AQ23" s="269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  <c r="BQ23" s="223"/>
      <c r="BR23" s="223"/>
      <c r="BS23" s="223"/>
      <c r="BT23" s="223"/>
      <c r="BU23" s="223"/>
      <c r="BV23" s="223"/>
      <c r="BW23" s="223"/>
      <c r="BX23" s="223"/>
      <c r="BY23" s="223"/>
      <c r="BZ23" s="223"/>
      <c r="CA23" s="223"/>
      <c r="CB23" s="223"/>
      <c r="CC23" s="223"/>
      <c r="CD23" s="223"/>
      <c r="CE23" s="223"/>
    </row>
    <row r="24" spans="1:83" x14ac:dyDescent="0.25">
      <c r="A24" s="5">
        <v>39814</v>
      </c>
      <c r="B24" s="272">
        <v>0</v>
      </c>
      <c r="C24" s="286">
        <v>0</v>
      </c>
      <c r="D24" s="286">
        <v>0</v>
      </c>
      <c r="E24" s="286">
        <v>5000</v>
      </c>
      <c r="F24" s="286">
        <v>0</v>
      </c>
      <c r="G24" s="286">
        <v>5000</v>
      </c>
      <c r="H24" s="286">
        <v>0</v>
      </c>
      <c r="I24" s="286">
        <v>5000</v>
      </c>
      <c r="J24" s="286">
        <v>0</v>
      </c>
      <c r="K24" s="286">
        <v>5000</v>
      </c>
      <c r="L24" s="286">
        <v>0</v>
      </c>
      <c r="M24" s="286">
        <v>5000</v>
      </c>
      <c r="N24" s="286">
        <v>0</v>
      </c>
      <c r="O24" s="286">
        <v>0</v>
      </c>
      <c r="P24" s="286">
        <v>0</v>
      </c>
      <c r="Q24" s="286">
        <v>0</v>
      </c>
      <c r="R24" s="286">
        <v>0</v>
      </c>
      <c r="S24" s="322">
        <v>0</v>
      </c>
      <c r="T24" s="322">
        <v>0</v>
      </c>
      <c r="U24" s="322">
        <v>0</v>
      </c>
      <c r="V24" s="322">
        <v>0</v>
      </c>
      <c r="W24" s="322">
        <v>0</v>
      </c>
      <c r="X24" s="322">
        <v>0</v>
      </c>
      <c r="Y24" s="322">
        <v>0</v>
      </c>
      <c r="Z24" s="322">
        <v>0</v>
      </c>
      <c r="AA24" s="322">
        <v>0</v>
      </c>
      <c r="AB24" s="322">
        <v>0</v>
      </c>
      <c r="AC24" s="322">
        <v>0</v>
      </c>
      <c r="AD24" s="322">
        <v>0</v>
      </c>
      <c r="AE24" s="322">
        <v>15000</v>
      </c>
      <c r="AF24" s="322">
        <v>5000</v>
      </c>
      <c r="AG24" s="322">
        <v>20000</v>
      </c>
      <c r="AH24" s="322">
        <v>0</v>
      </c>
      <c r="AI24" s="322">
        <v>30000</v>
      </c>
      <c r="AJ24" s="322">
        <v>5000</v>
      </c>
      <c r="AK24" s="322">
        <f>40000+10000</f>
        <v>50000</v>
      </c>
      <c r="AL24" s="322">
        <f>15000+5000</f>
        <v>20000</v>
      </c>
      <c r="AM24" s="322">
        <v>20000</v>
      </c>
      <c r="AN24" s="322">
        <v>15000</v>
      </c>
      <c r="AO24" s="322">
        <v>5000</v>
      </c>
      <c r="AP24" s="223">
        <f t="shared" si="0"/>
        <v>210000</v>
      </c>
      <c r="AQ24" s="269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  <c r="BP24" s="223"/>
      <c r="BQ24" s="223"/>
      <c r="BR24" s="223"/>
      <c r="BS24" s="223"/>
      <c r="BT24" s="223"/>
      <c r="BU24" s="223"/>
      <c r="BV24" s="223"/>
      <c r="BW24" s="223"/>
      <c r="BX24" s="223"/>
      <c r="BY24" s="223"/>
      <c r="BZ24" s="223"/>
      <c r="CA24" s="223"/>
      <c r="CB24" s="223"/>
      <c r="CC24" s="223"/>
      <c r="CD24" s="223"/>
      <c r="CE24" s="223"/>
    </row>
    <row r="25" spans="1:83" x14ac:dyDescent="0.25">
      <c r="A25" s="5">
        <v>39845</v>
      </c>
      <c r="B25" s="272">
        <v>0</v>
      </c>
      <c r="C25" s="286">
        <v>0</v>
      </c>
      <c r="D25" s="286">
        <v>0</v>
      </c>
      <c r="E25" s="272">
        <v>0</v>
      </c>
      <c r="F25" s="286">
        <v>0</v>
      </c>
      <c r="G25" s="286">
        <v>0</v>
      </c>
      <c r="H25" s="272">
        <v>0</v>
      </c>
      <c r="I25" s="286">
        <v>0</v>
      </c>
      <c r="J25" s="286">
        <v>0</v>
      </c>
      <c r="K25" s="272">
        <v>0</v>
      </c>
      <c r="L25" s="286">
        <v>0</v>
      </c>
      <c r="M25" s="286">
        <v>0</v>
      </c>
      <c r="N25" s="272">
        <v>0</v>
      </c>
      <c r="O25" s="286">
        <v>0</v>
      </c>
      <c r="P25" s="286">
        <v>0</v>
      </c>
      <c r="Q25" s="272">
        <v>0</v>
      </c>
      <c r="R25" s="286">
        <v>0</v>
      </c>
      <c r="S25" s="322">
        <v>0</v>
      </c>
      <c r="T25" s="318">
        <v>0</v>
      </c>
      <c r="U25" s="322">
        <v>0</v>
      </c>
      <c r="V25" s="322">
        <v>0</v>
      </c>
      <c r="W25" s="318">
        <v>0</v>
      </c>
      <c r="X25" s="322">
        <v>0</v>
      </c>
      <c r="Y25" s="322">
        <v>0</v>
      </c>
      <c r="Z25" s="318">
        <v>0</v>
      </c>
      <c r="AA25" s="322">
        <v>0</v>
      </c>
      <c r="AB25" s="322">
        <v>0</v>
      </c>
      <c r="AC25" s="318">
        <v>0</v>
      </c>
      <c r="AD25" s="322">
        <v>0</v>
      </c>
      <c r="AE25" s="322">
        <v>0</v>
      </c>
      <c r="AF25" s="318">
        <v>0</v>
      </c>
      <c r="AG25" s="322">
        <v>0</v>
      </c>
      <c r="AH25" s="322">
        <v>0</v>
      </c>
      <c r="AI25" s="318">
        <v>0</v>
      </c>
      <c r="AJ25" s="322">
        <v>0</v>
      </c>
      <c r="AK25" s="322">
        <v>0</v>
      </c>
      <c r="AL25" s="322">
        <v>235000</v>
      </c>
      <c r="AM25" s="322">
        <v>0</v>
      </c>
      <c r="AN25" s="322">
        <v>0</v>
      </c>
      <c r="AO25" s="322">
        <v>0</v>
      </c>
      <c r="AP25" s="223">
        <f t="shared" si="0"/>
        <v>235000</v>
      </c>
      <c r="AQ25" s="269"/>
      <c r="AR25" s="223"/>
      <c r="AS25" s="223"/>
      <c r="AT25" s="223"/>
      <c r="AU25" s="223"/>
      <c r="AV25" s="223"/>
      <c r="AW25" s="223"/>
      <c r="AX25" s="223"/>
      <c r="AY25" s="223"/>
      <c r="AZ25" s="223"/>
      <c r="BA25" s="223"/>
      <c r="BB25" s="223"/>
      <c r="BC25" s="223"/>
      <c r="BD25" s="223"/>
      <c r="BE25" s="223"/>
      <c r="BF25" s="223"/>
      <c r="BG25" s="223"/>
      <c r="BH25" s="223"/>
      <c r="BI25" s="223"/>
      <c r="BJ25" s="223"/>
      <c r="BK25" s="223"/>
      <c r="BL25" s="223"/>
      <c r="BM25" s="223"/>
      <c r="BN25" s="223"/>
      <c r="BO25" s="223"/>
      <c r="BP25" s="223"/>
      <c r="BQ25" s="223"/>
      <c r="BR25" s="223"/>
      <c r="BS25" s="223"/>
      <c r="BT25" s="223"/>
      <c r="BU25" s="223"/>
      <c r="BV25" s="223"/>
      <c r="BW25" s="223"/>
      <c r="BX25" s="223"/>
      <c r="BY25" s="223"/>
      <c r="BZ25" s="223"/>
      <c r="CA25" s="223"/>
      <c r="CB25" s="223"/>
      <c r="CC25" s="223"/>
      <c r="CD25" s="223"/>
      <c r="CE25" s="223"/>
    </row>
    <row r="26" spans="1:83" x14ac:dyDescent="0.25">
      <c r="A26" s="5">
        <v>39873</v>
      </c>
      <c r="B26" s="272">
        <v>0</v>
      </c>
      <c r="C26" s="286">
        <v>0</v>
      </c>
      <c r="D26" s="272">
        <v>0</v>
      </c>
      <c r="E26" s="286">
        <v>0</v>
      </c>
      <c r="F26" s="272">
        <v>0</v>
      </c>
      <c r="G26" s="286">
        <v>0</v>
      </c>
      <c r="H26" s="272">
        <v>0</v>
      </c>
      <c r="I26" s="286">
        <v>0</v>
      </c>
      <c r="J26" s="272">
        <v>0</v>
      </c>
      <c r="K26" s="286">
        <v>0</v>
      </c>
      <c r="L26" s="272">
        <v>0</v>
      </c>
      <c r="M26" s="286">
        <v>0</v>
      </c>
      <c r="N26" s="272">
        <v>0</v>
      </c>
      <c r="O26" s="286">
        <v>0</v>
      </c>
      <c r="P26" s="272">
        <v>0</v>
      </c>
      <c r="Q26" s="286">
        <v>0</v>
      </c>
      <c r="R26" s="272">
        <v>0</v>
      </c>
      <c r="S26" s="322">
        <v>0</v>
      </c>
      <c r="T26" s="318">
        <v>0</v>
      </c>
      <c r="U26" s="322">
        <v>0</v>
      </c>
      <c r="V26" s="318">
        <v>0</v>
      </c>
      <c r="W26" s="322">
        <v>0</v>
      </c>
      <c r="X26" s="318">
        <v>0</v>
      </c>
      <c r="Y26" s="322">
        <v>0</v>
      </c>
      <c r="Z26" s="318">
        <v>0</v>
      </c>
      <c r="AA26" s="322">
        <v>0</v>
      </c>
      <c r="AB26" s="318">
        <v>0</v>
      </c>
      <c r="AC26" s="322">
        <v>0</v>
      </c>
      <c r="AD26" s="318">
        <v>0</v>
      </c>
      <c r="AE26" s="322">
        <v>0</v>
      </c>
      <c r="AF26" s="318">
        <v>30000</v>
      </c>
      <c r="AG26" s="322">
        <v>0</v>
      </c>
      <c r="AH26" s="318">
        <v>20000</v>
      </c>
      <c r="AI26" s="322">
        <v>0</v>
      </c>
      <c r="AJ26" s="318">
        <v>25000</v>
      </c>
      <c r="AK26" s="322">
        <v>5000</v>
      </c>
      <c r="AL26" s="318">
        <v>185000</v>
      </c>
      <c r="AM26" s="322">
        <v>0</v>
      </c>
      <c r="AN26" s="318">
        <v>0</v>
      </c>
      <c r="AO26" s="322">
        <v>35000</v>
      </c>
      <c r="AP26" s="223">
        <f t="shared" si="0"/>
        <v>300000</v>
      </c>
      <c r="AQ26" s="269"/>
      <c r="AR26" s="223"/>
      <c r="AS26" s="223"/>
      <c r="AT26" s="223"/>
      <c r="AU26" s="223"/>
      <c r="AV26" s="223"/>
      <c r="AW26" s="223"/>
      <c r="AX26" s="223"/>
      <c r="AY26" s="223"/>
      <c r="AZ26" s="223"/>
      <c r="BA26" s="223"/>
      <c r="BB26" s="223"/>
      <c r="BC26" s="223"/>
      <c r="BD26" s="223"/>
      <c r="BE26" s="223"/>
      <c r="BF26" s="223"/>
      <c r="BG26" s="223"/>
      <c r="BH26" s="223"/>
      <c r="BI26" s="223"/>
      <c r="BJ26" s="223"/>
      <c r="BK26" s="223"/>
      <c r="BL26" s="223"/>
      <c r="BM26" s="223"/>
      <c r="BN26" s="223"/>
      <c r="BO26" s="223"/>
      <c r="BP26" s="223"/>
      <c r="BQ26" s="223"/>
      <c r="BR26" s="223"/>
      <c r="BS26" s="223"/>
      <c r="BT26" s="223"/>
      <c r="BU26" s="223"/>
      <c r="BV26" s="223"/>
      <c r="BW26" s="223"/>
      <c r="BX26" s="223"/>
      <c r="BY26" s="223"/>
      <c r="BZ26" s="223"/>
      <c r="CA26" s="223"/>
      <c r="CB26" s="223"/>
      <c r="CC26" s="223"/>
      <c r="CD26" s="223"/>
      <c r="CE26" s="223"/>
    </row>
    <row r="27" spans="1:83" x14ac:dyDescent="0.25">
      <c r="A27" s="5">
        <v>39904</v>
      </c>
      <c r="B27" s="286">
        <v>0</v>
      </c>
      <c r="C27" s="286">
        <v>0</v>
      </c>
      <c r="D27" s="286">
        <v>0</v>
      </c>
      <c r="E27" s="286">
        <v>0</v>
      </c>
      <c r="F27" s="286">
        <v>0</v>
      </c>
      <c r="G27" s="286">
        <v>0</v>
      </c>
      <c r="H27" s="286">
        <v>0</v>
      </c>
      <c r="I27" s="286">
        <v>0</v>
      </c>
      <c r="J27" s="286">
        <v>0</v>
      </c>
      <c r="K27" s="286">
        <v>0</v>
      </c>
      <c r="L27" s="286">
        <v>0</v>
      </c>
      <c r="M27" s="286">
        <v>0</v>
      </c>
      <c r="N27" s="286">
        <v>0</v>
      </c>
      <c r="O27" s="286">
        <v>0</v>
      </c>
      <c r="P27" s="286">
        <v>0</v>
      </c>
      <c r="Q27" s="286">
        <v>0</v>
      </c>
      <c r="R27" s="286">
        <v>0</v>
      </c>
      <c r="S27" s="322">
        <v>0</v>
      </c>
      <c r="T27" s="322">
        <v>0</v>
      </c>
      <c r="U27" s="322">
        <v>0</v>
      </c>
      <c r="V27" s="322">
        <v>0</v>
      </c>
      <c r="W27" s="322">
        <v>0</v>
      </c>
      <c r="X27" s="322">
        <v>0</v>
      </c>
      <c r="Y27" s="322">
        <v>0</v>
      </c>
      <c r="Z27" s="322">
        <v>0</v>
      </c>
      <c r="AA27" s="322">
        <v>0</v>
      </c>
      <c r="AB27" s="322">
        <v>0</v>
      </c>
      <c r="AC27" s="322">
        <v>0</v>
      </c>
      <c r="AD27" s="322">
        <v>0</v>
      </c>
      <c r="AE27" s="322">
        <v>0</v>
      </c>
      <c r="AF27" s="322">
        <v>0</v>
      </c>
      <c r="AG27" s="322">
        <v>0</v>
      </c>
      <c r="AH27" s="322">
        <v>0</v>
      </c>
      <c r="AI27" s="322">
        <v>0</v>
      </c>
      <c r="AJ27" s="322">
        <v>0</v>
      </c>
      <c r="AK27" s="322">
        <v>105000</v>
      </c>
      <c r="AL27" s="322">
        <v>150000</v>
      </c>
      <c r="AM27" s="322">
        <v>0</v>
      </c>
      <c r="AN27" s="322">
        <v>0</v>
      </c>
      <c r="AO27" s="322">
        <v>0</v>
      </c>
      <c r="AP27" s="223">
        <f t="shared" si="0"/>
        <v>255000</v>
      </c>
      <c r="AQ27" s="269"/>
      <c r="AR27" s="223"/>
      <c r="AS27" s="223"/>
      <c r="AT27" s="223"/>
      <c r="AU27" s="223"/>
      <c r="AV27" s="22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223"/>
      <c r="BK27" s="223"/>
      <c r="BL27" s="223"/>
      <c r="BM27" s="223"/>
      <c r="BN27" s="223"/>
      <c r="BO27" s="223"/>
      <c r="BP27" s="223"/>
      <c r="BQ27" s="223"/>
      <c r="BR27" s="223"/>
      <c r="BS27" s="223"/>
      <c r="BT27" s="223"/>
      <c r="BU27" s="223"/>
      <c r="BV27" s="223"/>
      <c r="BW27" s="223"/>
      <c r="BX27" s="223"/>
      <c r="BY27" s="223"/>
      <c r="BZ27" s="223"/>
      <c r="CA27" s="223"/>
      <c r="CB27" s="223"/>
      <c r="CC27" s="223"/>
      <c r="CD27" s="223"/>
      <c r="CE27" s="223"/>
    </row>
    <row r="28" spans="1:83" x14ac:dyDescent="0.25">
      <c r="A28" s="5">
        <v>39934</v>
      </c>
      <c r="B28" s="272">
        <v>0</v>
      </c>
      <c r="C28" s="286">
        <v>0</v>
      </c>
      <c r="D28" s="286">
        <v>0</v>
      </c>
      <c r="E28" s="286">
        <v>0</v>
      </c>
      <c r="F28" s="286">
        <v>0</v>
      </c>
      <c r="G28" s="286">
        <v>0</v>
      </c>
      <c r="H28" s="286">
        <v>0</v>
      </c>
      <c r="I28" s="286">
        <v>0</v>
      </c>
      <c r="J28" s="286">
        <v>5000</v>
      </c>
      <c r="K28" s="286">
        <v>0</v>
      </c>
      <c r="L28" s="286">
        <v>5000</v>
      </c>
      <c r="M28" s="286">
        <v>0</v>
      </c>
      <c r="N28" s="286">
        <v>5000</v>
      </c>
      <c r="O28" s="286">
        <v>0</v>
      </c>
      <c r="P28" s="286">
        <v>0</v>
      </c>
      <c r="Q28" s="286">
        <v>0</v>
      </c>
      <c r="R28" s="286">
        <v>0</v>
      </c>
      <c r="S28" s="322">
        <v>0</v>
      </c>
      <c r="T28" s="322">
        <v>0</v>
      </c>
      <c r="U28" s="322">
        <v>0</v>
      </c>
      <c r="V28" s="322">
        <v>0</v>
      </c>
      <c r="W28" s="322">
        <v>0</v>
      </c>
      <c r="X28" s="322">
        <v>0</v>
      </c>
      <c r="Y28" s="322">
        <v>0</v>
      </c>
      <c r="Z28" s="322">
        <v>0</v>
      </c>
      <c r="AA28" s="322">
        <v>0</v>
      </c>
      <c r="AB28" s="322">
        <v>0</v>
      </c>
      <c r="AC28" s="322">
        <v>0</v>
      </c>
      <c r="AD28" s="322">
        <v>0</v>
      </c>
      <c r="AE28" s="322">
        <v>0</v>
      </c>
      <c r="AF28" s="322">
        <v>25000</v>
      </c>
      <c r="AG28" s="322">
        <v>0</v>
      </c>
      <c r="AH28" s="322">
        <v>15000</v>
      </c>
      <c r="AI28" s="322">
        <v>0</v>
      </c>
      <c r="AJ28" s="322">
        <v>20000</v>
      </c>
      <c r="AK28" s="322">
        <v>0</v>
      </c>
      <c r="AL28" s="322">
        <v>175000</v>
      </c>
      <c r="AM28" s="322">
        <v>0</v>
      </c>
      <c r="AN28" s="322">
        <v>0</v>
      </c>
      <c r="AO28" s="322">
        <v>30000</v>
      </c>
      <c r="AP28" s="223">
        <f t="shared" si="0"/>
        <v>280000</v>
      </c>
      <c r="AQ28" s="269"/>
      <c r="AR28" s="223"/>
      <c r="AS28" s="223"/>
      <c r="AT28" s="223"/>
      <c r="AU28" s="223"/>
      <c r="AV28" s="223"/>
      <c r="AW28" s="223"/>
      <c r="AX28" s="223"/>
      <c r="AY28" s="223"/>
      <c r="AZ28" s="223"/>
      <c r="BA28" s="223"/>
      <c r="BB28" s="223"/>
      <c r="BC28" s="223"/>
      <c r="BD28" s="223"/>
      <c r="BE28" s="223"/>
      <c r="BF28" s="223"/>
      <c r="BG28" s="223"/>
      <c r="BH28" s="223"/>
      <c r="BI28" s="223"/>
      <c r="BJ28" s="223"/>
      <c r="BK28" s="223"/>
      <c r="BL28" s="223"/>
      <c r="BM28" s="223"/>
      <c r="BN28" s="223"/>
      <c r="BO28" s="223"/>
      <c r="BP28" s="223"/>
      <c r="BQ28" s="223"/>
      <c r="BR28" s="223"/>
      <c r="BS28" s="223"/>
      <c r="BT28" s="223"/>
      <c r="BU28" s="223"/>
      <c r="BV28" s="223"/>
      <c r="BW28" s="223"/>
      <c r="BX28" s="223"/>
      <c r="BY28" s="223"/>
      <c r="BZ28" s="223"/>
      <c r="CA28" s="223"/>
      <c r="CB28" s="223"/>
      <c r="CC28" s="223"/>
      <c r="CD28" s="223"/>
      <c r="CE28" s="223"/>
    </row>
    <row r="29" spans="1:83" x14ac:dyDescent="0.25">
      <c r="A29" s="5">
        <v>39965</v>
      </c>
      <c r="B29" s="272">
        <v>0</v>
      </c>
      <c r="C29" s="286">
        <v>160000</v>
      </c>
      <c r="D29" s="286">
        <v>330000</v>
      </c>
      <c r="E29" s="286">
        <v>0</v>
      </c>
      <c r="F29" s="286">
        <v>5000</v>
      </c>
      <c r="G29" s="286">
        <v>0</v>
      </c>
      <c r="H29" s="286">
        <v>5000</v>
      </c>
      <c r="I29" s="286">
        <v>0</v>
      </c>
      <c r="J29" s="286">
        <v>5000</v>
      </c>
      <c r="K29" s="286">
        <v>0</v>
      </c>
      <c r="L29" s="286">
        <v>10000</v>
      </c>
      <c r="M29" s="286">
        <v>5000</v>
      </c>
      <c r="N29" s="286">
        <v>5000</v>
      </c>
      <c r="O29" s="286">
        <v>0</v>
      </c>
      <c r="P29" s="286">
        <v>0</v>
      </c>
      <c r="Q29" s="286">
        <v>0</v>
      </c>
      <c r="R29" s="286">
        <v>5000</v>
      </c>
      <c r="S29" s="322">
        <v>0</v>
      </c>
      <c r="T29" s="322">
        <v>0</v>
      </c>
      <c r="U29" s="322">
        <v>0</v>
      </c>
      <c r="V29" s="322">
        <v>0</v>
      </c>
      <c r="W29" s="322">
        <v>0</v>
      </c>
      <c r="X29" s="322">
        <v>0</v>
      </c>
      <c r="Y29" s="322">
        <v>0</v>
      </c>
      <c r="Z29" s="322">
        <v>0</v>
      </c>
      <c r="AA29" s="322">
        <v>0</v>
      </c>
      <c r="AB29" s="322">
        <v>0</v>
      </c>
      <c r="AC29" s="322">
        <v>0</v>
      </c>
      <c r="AD29" s="322">
        <v>0</v>
      </c>
      <c r="AE29" s="322">
        <v>5000</v>
      </c>
      <c r="AF29" s="322">
        <v>110000</v>
      </c>
      <c r="AG29" s="322">
        <v>5000</v>
      </c>
      <c r="AH29" s="322">
        <v>75000</v>
      </c>
      <c r="AI29" s="322">
        <v>10000</v>
      </c>
      <c r="AJ29" s="322">
        <v>95000</v>
      </c>
      <c r="AK29" s="322">
        <v>0</v>
      </c>
      <c r="AL29" s="322">
        <v>185000</v>
      </c>
      <c r="AM29" s="322">
        <v>5000</v>
      </c>
      <c r="AN29" s="322">
        <v>5000</v>
      </c>
      <c r="AO29" s="322">
        <v>140000</v>
      </c>
      <c r="AP29" s="223">
        <f t="shared" si="0"/>
        <v>1165000</v>
      </c>
      <c r="AQ29" s="269"/>
      <c r="AR29" s="223"/>
      <c r="AS29" s="223"/>
      <c r="AT29" s="223"/>
      <c r="AU29" s="223"/>
      <c r="AV29" s="223"/>
      <c r="AW29" s="223"/>
      <c r="AX29" s="223"/>
      <c r="AY29" s="223"/>
      <c r="AZ29" s="223"/>
      <c r="BA29" s="223"/>
      <c r="BB29" s="223"/>
      <c r="BC29" s="223"/>
      <c r="BD29" s="223"/>
      <c r="BE29" s="223"/>
      <c r="BF29" s="223"/>
      <c r="BG29" s="223"/>
      <c r="BH29" s="223"/>
      <c r="BI29" s="223"/>
      <c r="BJ29" s="223"/>
      <c r="BK29" s="223"/>
      <c r="BL29" s="223"/>
      <c r="BM29" s="223"/>
      <c r="BN29" s="223"/>
      <c r="BO29" s="223"/>
      <c r="BP29" s="223"/>
      <c r="BQ29" s="223"/>
      <c r="BR29" s="223"/>
      <c r="BS29" s="223"/>
      <c r="BT29" s="223"/>
      <c r="BU29" s="223"/>
      <c r="BV29" s="223"/>
      <c r="BW29" s="223"/>
      <c r="BX29" s="223"/>
      <c r="BY29" s="223"/>
      <c r="BZ29" s="223"/>
      <c r="CA29" s="223"/>
      <c r="CB29" s="223"/>
      <c r="CC29" s="223"/>
      <c r="CD29" s="223"/>
      <c r="CE29" s="223"/>
    </row>
    <row r="30" spans="1:83" x14ac:dyDescent="0.25">
      <c r="A30" s="5">
        <v>39995</v>
      </c>
      <c r="B30" s="272"/>
      <c r="C30" s="286"/>
      <c r="D30" s="286"/>
      <c r="E30" s="286">
        <v>0</v>
      </c>
      <c r="F30" s="286">
        <v>10000</v>
      </c>
      <c r="G30" s="286">
        <v>0</v>
      </c>
      <c r="H30" s="286">
        <v>10000</v>
      </c>
      <c r="I30" s="286">
        <v>0</v>
      </c>
      <c r="J30" s="286">
        <v>10000</v>
      </c>
      <c r="K30" s="286">
        <v>0</v>
      </c>
      <c r="L30" s="286">
        <v>10000</v>
      </c>
      <c r="M30" s="286">
        <v>0</v>
      </c>
      <c r="N30" s="286">
        <v>10000</v>
      </c>
      <c r="O30" s="286">
        <v>0</v>
      </c>
      <c r="P30" s="286">
        <v>10000</v>
      </c>
      <c r="Q30" s="286">
        <v>0</v>
      </c>
      <c r="R30" s="286">
        <v>10000</v>
      </c>
      <c r="S30" s="322">
        <v>0</v>
      </c>
      <c r="T30" s="322">
        <v>0</v>
      </c>
      <c r="U30" s="322">
        <v>0</v>
      </c>
      <c r="V30" s="322">
        <v>0</v>
      </c>
      <c r="W30" s="322">
        <v>0</v>
      </c>
      <c r="X30" s="322">
        <v>0</v>
      </c>
      <c r="Y30" s="322">
        <v>0</v>
      </c>
      <c r="Z30" s="322">
        <v>0</v>
      </c>
      <c r="AA30" s="322">
        <v>0</v>
      </c>
      <c r="AB30" s="322">
        <v>0</v>
      </c>
      <c r="AC30" s="322">
        <v>0</v>
      </c>
      <c r="AD30" s="322">
        <v>0</v>
      </c>
      <c r="AE30" s="322">
        <v>0</v>
      </c>
      <c r="AF30" s="322">
        <v>170000</v>
      </c>
      <c r="AG30" s="322">
        <v>0</v>
      </c>
      <c r="AH30" s="322">
        <v>110000</v>
      </c>
      <c r="AI30" s="322">
        <v>0</v>
      </c>
      <c r="AJ30" s="322">
        <v>145000</v>
      </c>
      <c r="AK30" s="322">
        <v>85000</v>
      </c>
      <c r="AL30" s="322">
        <v>195000</v>
      </c>
      <c r="AM30" s="322">
        <v>0</v>
      </c>
      <c r="AN30" s="322">
        <v>0</v>
      </c>
      <c r="AO30" s="322">
        <v>210000</v>
      </c>
      <c r="AP30" s="223">
        <f t="shared" si="0"/>
        <v>985000</v>
      </c>
      <c r="AQ30" s="269"/>
      <c r="AR30" s="223"/>
      <c r="AS30" s="223"/>
      <c r="AT30" s="223"/>
      <c r="AU30" s="223"/>
      <c r="AV30" s="223"/>
      <c r="AW30" s="223"/>
      <c r="AX30" s="223"/>
      <c r="AY30" s="223"/>
      <c r="AZ30" s="223"/>
      <c r="BA30" s="223"/>
      <c r="BB30" s="223"/>
      <c r="BC30" s="223"/>
      <c r="BD30" s="223"/>
      <c r="BE30" s="223"/>
      <c r="BF30" s="223"/>
      <c r="BG30" s="223"/>
      <c r="BH30" s="223"/>
      <c r="BI30" s="223"/>
      <c r="BJ30" s="223"/>
      <c r="BK30" s="223"/>
      <c r="BL30" s="223"/>
      <c r="BM30" s="223"/>
      <c r="BN30" s="223"/>
      <c r="BO30" s="223"/>
      <c r="BP30" s="223"/>
      <c r="BQ30" s="223"/>
      <c r="BR30" s="223"/>
      <c r="BS30" s="223"/>
      <c r="BT30" s="223"/>
      <c r="BU30" s="223"/>
      <c r="BV30" s="223"/>
      <c r="BW30" s="223"/>
      <c r="BX30" s="223"/>
      <c r="BY30" s="223"/>
      <c r="BZ30" s="223"/>
      <c r="CA30" s="223"/>
      <c r="CB30" s="223"/>
      <c r="CC30" s="223"/>
      <c r="CD30" s="223"/>
      <c r="CE30" s="223"/>
    </row>
    <row r="31" spans="1:83" x14ac:dyDescent="0.25">
      <c r="A31" s="5">
        <v>40026</v>
      </c>
      <c r="B31" s="272"/>
      <c r="C31" s="286"/>
      <c r="D31" s="286"/>
      <c r="E31" s="286">
        <v>0</v>
      </c>
      <c r="F31" s="286">
        <v>10000</v>
      </c>
      <c r="G31" s="286">
        <v>0</v>
      </c>
      <c r="H31" s="286">
        <v>10000</v>
      </c>
      <c r="I31" s="286">
        <v>0</v>
      </c>
      <c r="J31" s="286">
        <v>10000</v>
      </c>
      <c r="K31" s="286">
        <v>0</v>
      </c>
      <c r="L31" s="286">
        <v>10000</v>
      </c>
      <c r="M31" s="286">
        <v>0</v>
      </c>
      <c r="N31" s="286">
        <v>10000</v>
      </c>
      <c r="O31" s="286">
        <v>0</v>
      </c>
      <c r="P31" s="286">
        <v>10000</v>
      </c>
      <c r="Q31" s="286">
        <v>0</v>
      </c>
      <c r="R31" s="286">
        <v>10000</v>
      </c>
      <c r="S31" s="322">
        <v>0</v>
      </c>
      <c r="T31" s="322">
        <v>0</v>
      </c>
      <c r="U31" s="322">
        <v>0</v>
      </c>
      <c r="V31" s="322">
        <v>0</v>
      </c>
      <c r="W31" s="322">
        <v>0</v>
      </c>
      <c r="X31" s="322">
        <v>0</v>
      </c>
      <c r="Y31" s="322">
        <v>0</v>
      </c>
      <c r="Z31" s="322">
        <v>0</v>
      </c>
      <c r="AA31" s="322">
        <v>0</v>
      </c>
      <c r="AB31" s="322">
        <v>0</v>
      </c>
      <c r="AC31" s="322">
        <v>0</v>
      </c>
      <c r="AD31" s="322">
        <v>0</v>
      </c>
      <c r="AE31" s="322">
        <v>0</v>
      </c>
      <c r="AF31" s="322">
        <v>170000</v>
      </c>
      <c r="AG31" s="322">
        <v>0</v>
      </c>
      <c r="AH31" s="322">
        <v>115000</v>
      </c>
      <c r="AI31" s="322">
        <v>0</v>
      </c>
      <c r="AJ31" s="322">
        <v>150000</v>
      </c>
      <c r="AK31" s="322">
        <v>100000</v>
      </c>
      <c r="AL31" s="322">
        <v>205000</v>
      </c>
      <c r="AM31" s="322">
        <v>0</v>
      </c>
      <c r="AN31" s="322">
        <v>0</v>
      </c>
      <c r="AO31" s="322">
        <v>210000</v>
      </c>
      <c r="AP31" s="223">
        <f t="shared" si="0"/>
        <v>1020000</v>
      </c>
      <c r="AQ31" s="269"/>
      <c r="AR31" s="223"/>
      <c r="AS31" s="223"/>
      <c r="AT31" s="223"/>
      <c r="AU31" s="223"/>
      <c r="AV31" s="223"/>
      <c r="AW31" s="223"/>
      <c r="AX31" s="223"/>
      <c r="AY31" s="223"/>
      <c r="AZ31" s="223"/>
      <c r="BA31" s="223"/>
      <c r="BB31" s="223"/>
      <c r="BC31" s="223"/>
      <c r="BD31" s="223"/>
      <c r="BE31" s="223"/>
      <c r="BF31" s="223"/>
      <c r="BG31" s="223"/>
      <c r="BH31" s="223"/>
      <c r="BI31" s="223"/>
      <c r="BJ31" s="223"/>
      <c r="BK31" s="223"/>
      <c r="BL31" s="22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223"/>
      <c r="BX31" s="223"/>
      <c r="BY31" s="223"/>
      <c r="BZ31" s="223"/>
      <c r="CA31" s="223"/>
      <c r="CB31" s="223"/>
      <c r="CC31" s="223"/>
      <c r="CD31" s="223"/>
      <c r="CE31" s="223"/>
    </row>
    <row r="32" spans="1:83" x14ac:dyDescent="0.25">
      <c r="A32" s="5">
        <v>40057</v>
      </c>
      <c r="B32" s="272"/>
      <c r="C32" s="286"/>
      <c r="D32" s="286"/>
      <c r="E32" s="286">
        <v>0</v>
      </c>
      <c r="F32" s="286">
        <v>0</v>
      </c>
      <c r="G32" s="286">
        <v>0</v>
      </c>
      <c r="H32" s="286">
        <v>0</v>
      </c>
      <c r="I32" s="286">
        <v>0</v>
      </c>
      <c r="J32" s="286">
        <v>0</v>
      </c>
      <c r="K32" s="286">
        <v>0</v>
      </c>
      <c r="L32" s="286">
        <v>0</v>
      </c>
      <c r="M32" s="286">
        <v>0</v>
      </c>
      <c r="N32" s="286">
        <v>0</v>
      </c>
      <c r="O32" s="286">
        <v>0</v>
      </c>
      <c r="P32" s="286">
        <v>0</v>
      </c>
      <c r="Q32" s="286">
        <v>0</v>
      </c>
      <c r="R32" s="286">
        <v>0</v>
      </c>
      <c r="S32" s="322">
        <v>0</v>
      </c>
      <c r="T32" s="322">
        <v>0</v>
      </c>
      <c r="U32" s="322">
        <v>0</v>
      </c>
      <c r="V32" s="322">
        <v>0</v>
      </c>
      <c r="W32" s="322">
        <v>0</v>
      </c>
      <c r="X32" s="322">
        <v>0</v>
      </c>
      <c r="Y32" s="322">
        <v>0</v>
      </c>
      <c r="Z32" s="322">
        <v>0</v>
      </c>
      <c r="AA32" s="322">
        <v>0</v>
      </c>
      <c r="AB32" s="322">
        <v>0</v>
      </c>
      <c r="AC32" s="322">
        <v>0</v>
      </c>
      <c r="AD32" s="322">
        <v>0</v>
      </c>
      <c r="AE32" s="322">
        <v>0</v>
      </c>
      <c r="AF32" s="322">
        <v>0</v>
      </c>
      <c r="AG32" s="322">
        <v>0</v>
      </c>
      <c r="AH32" s="322">
        <v>0</v>
      </c>
      <c r="AI32" s="322">
        <v>0</v>
      </c>
      <c r="AJ32" s="322">
        <v>0</v>
      </c>
      <c r="AK32" s="322">
        <v>0</v>
      </c>
      <c r="AL32" s="322">
        <v>90000</v>
      </c>
      <c r="AM32" s="322">
        <v>0</v>
      </c>
      <c r="AN32" s="322">
        <v>0</v>
      </c>
      <c r="AO32" s="322">
        <v>0</v>
      </c>
      <c r="AP32" s="223">
        <f t="shared" si="0"/>
        <v>90000</v>
      </c>
      <c r="AQ32" s="269"/>
      <c r="AR32" s="223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  <c r="BC32" s="223"/>
      <c r="BD32" s="223"/>
      <c r="BE32" s="223"/>
      <c r="BF32" s="223"/>
      <c r="BG32" s="223"/>
      <c r="BH32" s="223"/>
      <c r="BI32" s="223"/>
      <c r="BJ32" s="223"/>
      <c r="BK32" s="223"/>
      <c r="BL32" s="223"/>
      <c r="BM32" s="223"/>
      <c r="BN32" s="223"/>
      <c r="BO32" s="223"/>
      <c r="BP32" s="223"/>
      <c r="BQ32" s="223"/>
      <c r="BR32" s="223"/>
      <c r="BS32" s="223"/>
      <c r="BT32" s="223"/>
      <c r="BU32" s="223"/>
      <c r="BV32" s="223"/>
      <c r="BW32" s="223"/>
      <c r="BX32" s="223"/>
      <c r="BY32" s="223"/>
      <c r="BZ32" s="223"/>
      <c r="CA32" s="223"/>
      <c r="CB32" s="223"/>
      <c r="CC32" s="223"/>
      <c r="CD32" s="223"/>
      <c r="CE32" s="223"/>
    </row>
    <row r="33" spans="1:83" x14ac:dyDescent="0.25">
      <c r="A33" s="5">
        <v>40087</v>
      </c>
      <c r="B33" s="272"/>
      <c r="C33" s="286"/>
      <c r="D33" s="286"/>
      <c r="E33" s="286">
        <v>0</v>
      </c>
      <c r="F33" s="286">
        <v>5000</v>
      </c>
      <c r="G33" s="286">
        <v>5000</v>
      </c>
      <c r="H33" s="286">
        <v>5000</v>
      </c>
      <c r="I33" s="286">
        <v>5000</v>
      </c>
      <c r="J33" s="286">
        <v>5000</v>
      </c>
      <c r="K33" s="286">
        <v>5000</v>
      </c>
      <c r="L33" s="286">
        <v>5000</v>
      </c>
      <c r="M33" s="286">
        <v>0</v>
      </c>
      <c r="N33" s="286">
        <v>5000</v>
      </c>
      <c r="O33" s="286">
        <v>0</v>
      </c>
      <c r="P33" s="286">
        <v>5000</v>
      </c>
      <c r="Q33" s="286">
        <v>0</v>
      </c>
      <c r="R33" s="286">
        <v>5000</v>
      </c>
      <c r="S33" s="322">
        <v>0</v>
      </c>
      <c r="T33" s="322">
        <v>0</v>
      </c>
      <c r="U33" s="322">
        <v>0</v>
      </c>
      <c r="V33" s="322">
        <v>0</v>
      </c>
      <c r="W33" s="322">
        <v>0</v>
      </c>
      <c r="X33" s="322">
        <v>0</v>
      </c>
      <c r="Y33" s="322">
        <v>0</v>
      </c>
      <c r="Z33" s="322">
        <v>0</v>
      </c>
      <c r="AA33" s="322">
        <v>0</v>
      </c>
      <c r="AB33" s="322">
        <v>0</v>
      </c>
      <c r="AC33" s="322">
        <v>0</v>
      </c>
      <c r="AD33" s="322">
        <v>0</v>
      </c>
      <c r="AE33" s="322">
        <v>15000</v>
      </c>
      <c r="AF33" s="322">
        <v>105000</v>
      </c>
      <c r="AG33" s="322">
        <v>20000</v>
      </c>
      <c r="AH33" s="322">
        <v>70000</v>
      </c>
      <c r="AI33" s="322">
        <v>25000</v>
      </c>
      <c r="AJ33" s="322">
        <v>90000</v>
      </c>
      <c r="AK33" s="322">
        <v>230000</v>
      </c>
      <c r="AL33" s="322">
        <v>345000</v>
      </c>
      <c r="AM33" s="322">
        <v>20000</v>
      </c>
      <c r="AN33" s="322">
        <v>15000</v>
      </c>
      <c r="AO33" s="322">
        <v>125000</v>
      </c>
      <c r="AP33" s="223">
        <f t="shared" si="0"/>
        <v>1110000</v>
      </c>
      <c r="AQ33" s="269"/>
      <c r="AR33" s="223"/>
      <c r="AS33" s="223"/>
      <c r="AT33" s="223"/>
      <c r="AU33" s="223"/>
      <c r="AV33" s="223"/>
      <c r="AW33" s="223"/>
      <c r="AX33" s="223"/>
      <c r="AY33" s="223"/>
      <c r="AZ33" s="223"/>
      <c r="BA33" s="223"/>
      <c r="BB33" s="223"/>
      <c r="BC33" s="223"/>
      <c r="BD33" s="223"/>
      <c r="BE33" s="223"/>
      <c r="BF33" s="223"/>
      <c r="BG33" s="223"/>
      <c r="BH33" s="223"/>
      <c r="BI33" s="223"/>
      <c r="BJ33" s="223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</row>
    <row r="34" spans="1:83" x14ac:dyDescent="0.25">
      <c r="A34" s="5">
        <v>40118</v>
      </c>
      <c r="B34" s="272"/>
      <c r="C34" s="286"/>
      <c r="D34" s="286"/>
      <c r="E34" s="286">
        <v>5000</v>
      </c>
      <c r="F34" s="286">
        <v>5000</v>
      </c>
      <c r="G34" s="286">
        <v>5000</v>
      </c>
      <c r="H34" s="286">
        <v>5000</v>
      </c>
      <c r="I34" s="286">
        <v>5000</v>
      </c>
      <c r="J34" s="286">
        <v>5000</v>
      </c>
      <c r="K34" s="286">
        <v>5000</v>
      </c>
      <c r="L34" s="286">
        <v>5000</v>
      </c>
      <c r="M34" s="286">
        <v>5000</v>
      </c>
      <c r="N34" s="286">
        <v>5000</v>
      </c>
      <c r="O34" s="286">
        <v>5000</v>
      </c>
      <c r="P34" s="286">
        <v>0</v>
      </c>
      <c r="Q34" s="286">
        <v>5000</v>
      </c>
      <c r="R34" s="286">
        <v>0</v>
      </c>
      <c r="S34" s="322">
        <v>0</v>
      </c>
      <c r="T34" s="322">
        <v>0</v>
      </c>
      <c r="U34" s="322">
        <v>0</v>
      </c>
      <c r="V34" s="322">
        <v>0</v>
      </c>
      <c r="W34" s="322">
        <v>0</v>
      </c>
      <c r="X34" s="322">
        <v>0</v>
      </c>
      <c r="Y34" s="322">
        <v>0</v>
      </c>
      <c r="Z34" s="322">
        <v>0</v>
      </c>
      <c r="AA34" s="322">
        <v>5000</v>
      </c>
      <c r="AB34" s="322">
        <v>5000</v>
      </c>
      <c r="AC34" s="322">
        <v>5000</v>
      </c>
      <c r="AD34" s="322">
        <v>5000</v>
      </c>
      <c r="AE34" s="322">
        <v>30000</v>
      </c>
      <c r="AF34" s="322">
        <v>55000</v>
      </c>
      <c r="AG34" s="322">
        <v>40000</v>
      </c>
      <c r="AH34" s="322">
        <v>35000</v>
      </c>
      <c r="AI34" s="322">
        <v>55000</v>
      </c>
      <c r="AJ34" s="322">
        <v>50000</v>
      </c>
      <c r="AK34" s="322">
        <v>70000</v>
      </c>
      <c r="AL34" s="322">
        <v>235000</v>
      </c>
      <c r="AM34" s="322">
        <v>40000</v>
      </c>
      <c r="AN34" s="322">
        <v>35000</v>
      </c>
      <c r="AO34" s="322">
        <v>70000</v>
      </c>
      <c r="AP34" s="223">
        <f t="shared" si="0"/>
        <v>795000</v>
      </c>
      <c r="AQ34" s="269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</row>
    <row r="35" spans="1:83" x14ac:dyDescent="0.25">
      <c r="A35" s="5">
        <v>40148</v>
      </c>
      <c r="B35" s="272"/>
      <c r="C35" s="286"/>
      <c r="D35" s="286"/>
      <c r="E35" s="286">
        <v>160000</v>
      </c>
      <c r="F35" s="286">
        <v>305000</v>
      </c>
      <c r="G35" s="286">
        <v>5000</v>
      </c>
      <c r="H35" s="286">
        <v>5000</v>
      </c>
      <c r="I35" s="286">
        <v>5000</v>
      </c>
      <c r="J35" s="286"/>
      <c r="K35" s="286">
        <v>5000</v>
      </c>
      <c r="L35" s="286">
        <v>5000</v>
      </c>
      <c r="M35" s="286">
        <v>5000</v>
      </c>
      <c r="N35" s="286">
        <v>5000</v>
      </c>
      <c r="O35" s="286">
        <v>5000</v>
      </c>
      <c r="P35" s="286"/>
      <c r="Q35" s="286">
        <v>5000</v>
      </c>
      <c r="R35" s="286"/>
      <c r="S35" s="322"/>
      <c r="T35" s="322"/>
      <c r="U35" s="322"/>
      <c r="V35" s="322">
        <v>5000</v>
      </c>
      <c r="W35" s="322">
        <v>5000</v>
      </c>
      <c r="X35" s="322">
        <v>5000</v>
      </c>
      <c r="Y35" s="322">
        <v>5000</v>
      </c>
      <c r="Z35" s="322">
        <v>5000</v>
      </c>
      <c r="AA35" s="322">
        <v>5000</v>
      </c>
      <c r="AB35" s="322">
        <v>5000</v>
      </c>
      <c r="AC35" s="322">
        <v>5000</v>
      </c>
      <c r="AD35" s="322">
        <v>5000</v>
      </c>
      <c r="AE35" s="322">
        <v>45000</v>
      </c>
      <c r="AF35" s="322">
        <v>45000</v>
      </c>
      <c r="AG35" s="322">
        <v>60000</v>
      </c>
      <c r="AH35" s="322">
        <v>30000</v>
      </c>
      <c r="AI35" s="322">
        <v>75000</v>
      </c>
      <c r="AJ35" s="322">
        <v>40000</v>
      </c>
      <c r="AK35" s="322">
        <v>75000</v>
      </c>
      <c r="AL35" s="322">
        <v>225000</v>
      </c>
      <c r="AM35" s="322">
        <v>60000</v>
      </c>
      <c r="AN35" s="322">
        <v>45000</v>
      </c>
      <c r="AO35" s="322">
        <v>55000</v>
      </c>
      <c r="AP35" s="223">
        <f t="shared" si="0"/>
        <v>1310000</v>
      </c>
      <c r="AQ35" s="269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3"/>
      <c r="BN35" s="223"/>
      <c r="BO35" s="223"/>
      <c r="BP35" s="223"/>
      <c r="BQ35" s="223"/>
      <c r="BR35" s="223"/>
      <c r="BS35" s="223"/>
      <c r="BT35" s="223"/>
      <c r="BU35" s="223"/>
      <c r="BV35" s="223"/>
      <c r="BW35" s="223"/>
      <c r="BX35" s="223"/>
      <c r="BY35" s="223"/>
      <c r="BZ35" s="223"/>
      <c r="CA35" s="223"/>
      <c r="CB35" s="223"/>
      <c r="CC35" s="223"/>
      <c r="CD35" s="223"/>
      <c r="CE35" s="223"/>
    </row>
    <row r="36" spans="1:83" x14ac:dyDescent="0.25">
      <c r="A36" s="5">
        <v>40179</v>
      </c>
      <c r="B36" s="272"/>
      <c r="C36" s="286"/>
      <c r="D36" s="286"/>
      <c r="E36" s="286"/>
      <c r="F36" s="286"/>
      <c r="G36" s="286">
        <v>5000</v>
      </c>
      <c r="H36" s="286">
        <v>5000</v>
      </c>
      <c r="I36" s="286">
        <v>5000</v>
      </c>
      <c r="J36" s="286">
        <v>5000</v>
      </c>
      <c r="K36" s="286">
        <v>5000</v>
      </c>
      <c r="L36" s="286">
        <v>5000</v>
      </c>
      <c r="M36" s="286">
        <v>5000</v>
      </c>
      <c r="N36" s="286">
        <v>5000</v>
      </c>
      <c r="O36" s="286">
        <v>5000</v>
      </c>
      <c r="P36" s="286">
        <v>5000</v>
      </c>
      <c r="Q36" s="286">
        <v>5000</v>
      </c>
      <c r="R36" s="286">
        <v>5000</v>
      </c>
      <c r="S36" s="322"/>
      <c r="T36" s="322"/>
      <c r="U36" s="322"/>
      <c r="V36" s="322"/>
      <c r="W36" s="322"/>
      <c r="X36" s="322"/>
      <c r="Y36" s="322"/>
      <c r="Z36" s="322">
        <v>5000</v>
      </c>
      <c r="AA36" s="322"/>
      <c r="AB36" s="322"/>
      <c r="AC36" s="322">
        <v>5000</v>
      </c>
      <c r="AD36" s="322">
        <v>5000</v>
      </c>
      <c r="AE36" s="322">
        <v>25000</v>
      </c>
      <c r="AF36" s="322">
        <v>90000</v>
      </c>
      <c r="AG36" s="322">
        <v>35000</v>
      </c>
      <c r="AH36" s="322">
        <v>60000</v>
      </c>
      <c r="AI36" s="322">
        <v>45000</v>
      </c>
      <c r="AJ36" s="322">
        <v>80000</v>
      </c>
      <c r="AK36" s="322">
        <v>80000</v>
      </c>
      <c r="AL36" s="322">
        <v>250000</v>
      </c>
      <c r="AM36" s="322">
        <v>35000</v>
      </c>
      <c r="AN36" s="322">
        <v>25000</v>
      </c>
      <c r="AO36" s="322">
        <v>115000</v>
      </c>
      <c r="AP36" s="223">
        <f t="shared" si="0"/>
        <v>915000</v>
      </c>
      <c r="AQ36" s="269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3"/>
      <c r="BN36" s="223"/>
      <c r="BO36" s="223"/>
      <c r="BP36" s="223"/>
      <c r="BQ36" s="223"/>
      <c r="BR36" s="223"/>
      <c r="BS36" s="223"/>
      <c r="BT36" s="223"/>
      <c r="BU36" s="223"/>
      <c r="BV36" s="223"/>
      <c r="BW36" s="223"/>
      <c r="BX36" s="223"/>
      <c r="BY36" s="223"/>
      <c r="BZ36" s="223"/>
      <c r="CA36" s="223"/>
      <c r="CB36" s="223"/>
      <c r="CC36" s="223"/>
      <c r="CD36" s="223"/>
      <c r="CE36" s="223"/>
    </row>
    <row r="37" spans="1:83" x14ac:dyDescent="0.25">
      <c r="A37" s="5">
        <v>40210</v>
      </c>
      <c r="B37" s="272"/>
      <c r="C37" s="286"/>
      <c r="D37" s="286"/>
      <c r="E37" s="286"/>
      <c r="F37" s="286"/>
      <c r="G37" s="286"/>
      <c r="H37" s="286"/>
      <c r="I37" s="286"/>
      <c r="J37" s="286">
        <v>5000</v>
      </c>
      <c r="K37" s="286"/>
      <c r="L37" s="286">
        <v>5000</v>
      </c>
      <c r="M37" s="286"/>
      <c r="N37" s="286">
        <v>5000</v>
      </c>
      <c r="O37" s="286"/>
      <c r="P37" s="286"/>
      <c r="Q37" s="286"/>
      <c r="R37" s="286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322">
        <v>45000</v>
      </c>
      <c r="AG37" s="322"/>
      <c r="AH37" s="322">
        <v>30000</v>
      </c>
      <c r="AI37" s="322"/>
      <c r="AJ37" s="322">
        <v>40000</v>
      </c>
      <c r="AK37" s="322">
        <v>5000</v>
      </c>
      <c r="AL37" s="322">
        <v>260000</v>
      </c>
      <c r="AM37" s="322"/>
      <c r="AN37" s="322"/>
      <c r="AO37" s="322">
        <v>60000</v>
      </c>
      <c r="AP37" s="223">
        <f t="shared" si="0"/>
        <v>455000</v>
      </c>
      <c r="AQ37" s="269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3"/>
      <c r="BN37" s="223"/>
      <c r="BO37" s="223"/>
      <c r="BP37" s="223"/>
      <c r="BQ37" s="223"/>
      <c r="BR37" s="223"/>
      <c r="BS37" s="223"/>
      <c r="BT37" s="223"/>
      <c r="BU37" s="223"/>
      <c r="BV37" s="223"/>
      <c r="BW37" s="223"/>
      <c r="BX37" s="223"/>
      <c r="BY37" s="223"/>
      <c r="BZ37" s="223"/>
      <c r="CA37" s="223"/>
      <c r="CB37" s="223"/>
      <c r="CC37" s="223"/>
      <c r="CD37" s="223"/>
      <c r="CE37" s="223"/>
    </row>
    <row r="38" spans="1:83" x14ac:dyDescent="0.25">
      <c r="A38" s="5">
        <v>40238</v>
      </c>
      <c r="B38" s="272"/>
      <c r="C38" s="286"/>
      <c r="D38" s="286"/>
      <c r="E38" s="286"/>
      <c r="F38" s="286"/>
      <c r="G38" s="286">
        <v>5000</v>
      </c>
      <c r="H38" s="286">
        <v>15000</v>
      </c>
      <c r="I38" s="286">
        <v>5000</v>
      </c>
      <c r="J38" s="286">
        <v>10000</v>
      </c>
      <c r="K38" s="286">
        <v>5000</v>
      </c>
      <c r="L38" s="286">
        <v>15000</v>
      </c>
      <c r="M38" s="286">
        <v>5000</v>
      </c>
      <c r="N38" s="286">
        <v>15000</v>
      </c>
      <c r="O38" s="286">
        <v>5000</v>
      </c>
      <c r="P38" s="286">
        <v>10000</v>
      </c>
      <c r="Q38" s="286">
        <v>5000</v>
      </c>
      <c r="R38" s="286">
        <v>10000</v>
      </c>
      <c r="S38" s="322"/>
      <c r="T38" s="322"/>
      <c r="U38" s="322"/>
      <c r="V38" s="322"/>
      <c r="W38" s="322"/>
      <c r="X38" s="322"/>
      <c r="Y38" s="322"/>
      <c r="Z38" s="322"/>
      <c r="AA38" s="322"/>
      <c r="AB38" s="322"/>
      <c r="AC38" s="322">
        <v>5000</v>
      </c>
      <c r="AD38" s="322">
        <v>5000</v>
      </c>
      <c r="AE38" s="322">
        <v>25000</v>
      </c>
      <c r="AF38" s="322">
        <v>205000</v>
      </c>
      <c r="AG38" s="322">
        <v>30000</v>
      </c>
      <c r="AH38" s="322">
        <v>135000</v>
      </c>
      <c r="AI38" s="322">
        <v>40000</v>
      </c>
      <c r="AJ38" s="322">
        <v>175000</v>
      </c>
      <c r="AK38" s="322">
        <v>160000</v>
      </c>
      <c r="AL38" s="322">
        <v>270000</v>
      </c>
      <c r="AM38" s="322">
        <v>35000</v>
      </c>
      <c r="AN38" s="322">
        <v>25000</v>
      </c>
      <c r="AO38" s="322">
        <v>250000</v>
      </c>
      <c r="AP38" s="223">
        <f t="shared" si="0"/>
        <v>1465000</v>
      </c>
      <c r="AQ38" s="269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3"/>
      <c r="BN38" s="223"/>
      <c r="BO38" s="223"/>
      <c r="BP38" s="223"/>
      <c r="BQ38" s="223"/>
      <c r="BR38" s="223"/>
      <c r="BS38" s="223"/>
      <c r="BT38" s="223"/>
      <c r="BU38" s="223"/>
      <c r="BV38" s="223"/>
      <c r="BW38" s="223"/>
      <c r="BX38" s="223"/>
      <c r="BY38" s="223"/>
      <c r="BZ38" s="223"/>
      <c r="CA38" s="223"/>
      <c r="CB38" s="223"/>
      <c r="CC38" s="223"/>
      <c r="CD38" s="223"/>
      <c r="CE38" s="223"/>
    </row>
    <row r="39" spans="1:83" x14ac:dyDescent="0.25">
      <c r="A39" s="5">
        <v>40269</v>
      </c>
      <c r="B39" s="272"/>
      <c r="C39" s="286"/>
      <c r="D39" s="286"/>
      <c r="E39" s="286"/>
      <c r="F39" s="286"/>
      <c r="G39" s="286"/>
      <c r="H39" s="286">
        <v>5000</v>
      </c>
      <c r="I39" s="286"/>
      <c r="J39" s="286">
        <v>5000</v>
      </c>
      <c r="K39" s="286">
        <v>5000</v>
      </c>
      <c r="L39" s="286"/>
      <c r="M39" s="286">
        <v>5000</v>
      </c>
      <c r="N39" s="286"/>
      <c r="O39" s="286"/>
      <c r="P39" s="286"/>
      <c r="Q39" s="286"/>
      <c r="R39" s="286"/>
      <c r="S39" s="322"/>
      <c r="T39" s="322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322">
        <v>5000</v>
      </c>
      <c r="AF39" s="322">
        <v>20000</v>
      </c>
      <c r="AG39" s="322">
        <v>10000</v>
      </c>
      <c r="AH39" s="322">
        <v>15000</v>
      </c>
      <c r="AI39" s="322">
        <v>10000</v>
      </c>
      <c r="AJ39" s="322">
        <v>20000</v>
      </c>
      <c r="AK39" s="322">
        <v>90000</v>
      </c>
      <c r="AL39" s="322">
        <v>270000</v>
      </c>
      <c r="AM39" s="322">
        <v>5000</v>
      </c>
      <c r="AN39" s="322">
        <v>5000</v>
      </c>
      <c r="AO39" s="322">
        <v>25000</v>
      </c>
      <c r="AP39" s="223">
        <f t="shared" si="0"/>
        <v>495000</v>
      </c>
      <c r="AQ39" s="269"/>
      <c r="AR39" s="223"/>
      <c r="AS39" s="223"/>
      <c r="AT39" s="223"/>
      <c r="AU39" s="223"/>
      <c r="AV39" s="223"/>
      <c r="AW39" s="223"/>
      <c r="AX39" s="223"/>
      <c r="AY39" s="223"/>
      <c r="AZ39" s="223"/>
      <c r="BA39" s="223"/>
      <c r="BB39" s="223"/>
      <c r="BC39" s="223"/>
      <c r="BD39" s="223"/>
      <c r="BE39" s="223"/>
      <c r="BF39" s="223"/>
      <c r="BG39" s="223"/>
      <c r="BH39" s="223"/>
      <c r="BI39" s="223"/>
      <c r="BJ39" s="223"/>
      <c r="BK39" s="223"/>
      <c r="BL39" s="223"/>
      <c r="BM39" s="223"/>
      <c r="BN39" s="223"/>
      <c r="BO39" s="223"/>
      <c r="BP39" s="223"/>
      <c r="BQ39" s="223"/>
      <c r="BR39" s="223"/>
      <c r="BS39" s="223"/>
      <c r="BT39" s="223"/>
      <c r="BU39" s="223"/>
      <c r="BV39" s="223"/>
      <c r="BW39" s="223"/>
      <c r="BX39" s="223"/>
      <c r="BY39" s="223"/>
      <c r="BZ39" s="223"/>
      <c r="CA39" s="223"/>
      <c r="CB39" s="223"/>
      <c r="CC39" s="223"/>
      <c r="CD39" s="223"/>
      <c r="CE39" s="223"/>
    </row>
    <row r="40" spans="1:83" x14ac:dyDescent="0.25">
      <c r="A40" s="5">
        <v>40299</v>
      </c>
      <c r="B40" s="272"/>
      <c r="C40" s="286"/>
      <c r="D40" s="286"/>
      <c r="E40" s="286"/>
      <c r="F40" s="286"/>
      <c r="G40" s="286">
        <v>5000</v>
      </c>
      <c r="H40" s="286"/>
      <c r="I40" s="286">
        <v>5000</v>
      </c>
      <c r="J40" s="286"/>
      <c r="K40" s="286"/>
      <c r="L40" s="286"/>
      <c r="M40" s="286"/>
      <c r="N40" s="286">
        <v>5000</v>
      </c>
      <c r="O40" s="286"/>
      <c r="P40" s="286"/>
      <c r="Q40" s="286"/>
      <c r="R40" s="286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>
        <v>5000</v>
      </c>
      <c r="AF40" s="322">
        <v>25000</v>
      </c>
      <c r="AG40" s="322">
        <v>10000</v>
      </c>
      <c r="AH40" s="322">
        <v>15000</v>
      </c>
      <c r="AI40" s="322">
        <v>15000</v>
      </c>
      <c r="AJ40" s="322">
        <v>20000</v>
      </c>
      <c r="AK40" s="322">
        <v>90000</v>
      </c>
      <c r="AL40" s="322">
        <v>290000</v>
      </c>
      <c r="AM40" s="322">
        <v>10000</v>
      </c>
      <c r="AN40" s="322">
        <v>10000</v>
      </c>
      <c r="AO40" s="322">
        <v>30000</v>
      </c>
      <c r="AP40" s="223">
        <f t="shared" si="0"/>
        <v>535000</v>
      </c>
      <c r="AQ40" s="269"/>
      <c r="AR40" s="223"/>
      <c r="AS40" s="223"/>
      <c r="AT40" s="223"/>
      <c r="AU40" s="223"/>
      <c r="AV40" s="223"/>
      <c r="AW40" s="223"/>
      <c r="AX40" s="223"/>
      <c r="AY40" s="223"/>
      <c r="AZ40" s="223"/>
      <c r="BA40" s="223"/>
      <c r="BB40" s="223"/>
      <c r="BC40" s="223"/>
      <c r="BD40" s="223"/>
      <c r="BE40" s="223"/>
      <c r="BF40" s="223"/>
      <c r="BG40" s="223"/>
      <c r="BH40" s="223"/>
      <c r="BI40" s="223"/>
      <c r="BJ40" s="223"/>
      <c r="BK40" s="223"/>
      <c r="BL40" s="223"/>
      <c r="BM40" s="223"/>
      <c r="BN40" s="223"/>
      <c r="BO40" s="223"/>
      <c r="BP40" s="223"/>
      <c r="BQ40" s="223"/>
      <c r="BR40" s="223"/>
      <c r="BS40" s="223"/>
      <c r="BT40" s="223"/>
      <c r="BU40" s="223"/>
      <c r="BV40" s="223"/>
      <c r="BW40" s="223"/>
      <c r="BX40" s="223"/>
      <c r="BY40" s="223"/>
      <c r="BZ40" s="223"/>
      <c r="CA40" s="223"/>
      <c r="CB40" s="223"/>
      <c r="CC40" s="223"/>
      <c r="CD40" s="223"/>
      <c r="CE40" s="223"/>
    </row>
    <row r="41" spans="1:83" x14ac:dyDescent="0.25">
      <c r="A41" s="5">
        <v>40330</v>
      </c>
      <c r="B41" s="272"/>
      <c r="C41" s="286"/>
      <c r="D41" s="286"/>
      <c r="E41" s="286"/>
      <c r="F41" s="286"/>
      <c r="G41" s="286">
        <v>135000</v>
      </c>
      <c r="H41" s="286">
        <v>280000</v>
      </c>
      <c r="I41" s="286">
        <v>5000</v>
      </c>
      <c r="J41" s="286">
        <v>15000</v>
      </c>
      <c r="K41" s="286">
        <v>5000</v>
      </c>
      <c r="L41" s="286">
        <v>20000</v>
      </c>
      <c r="M41" s="286">
        <v>5000</v>
      </c>
      <c r="N41" s="286">
        <v>15000</v>
      </c>
      <c r="O41" s="286"/>
      <c r="P41" s="286">
        <v>15000</v>
      </c>
      <c r="Q41" s="286"/>
      <c r="R41" s="286">
        <v>15000</v>
      </c>
      <c r="S41" s="322"/>
      <c r="T41" s="322"/>
      <c r="U41" s="322"/>
      <c r="V41" s="322"/>
      <c r="W41" s="322"/>
      <c r="X41" s="322"/>
      <c r="Y41" s="322"/>
      <c r="Z41" s="322"/>
      <c r="AA41" s="322"/>
      <c r="AB41" s="322"/>
      <c r="AC41" s="322"/>
      <c r="AD41" s="322"/>
      <c r="AE41" s="322">
        <v>10000</v>
      </c>
      <c r="AF41" s="322">
        <v>270000</v>
      </c>
      <c r="AG41" s="322">
        <v>10000</v>
      </c>
      <c r="AH41" s="322">
        <v>175000</v>
      </c>
      <c r="AI41" s="322">
        <v>15000</v>
      </c>
      <c r="AJ41" s="322">
        <v>230000</v>
      </c>
      <c r="AK41" s="322">
        <v>90000</v>
      </c>
      <c r="AL41" s="322">
        <v>265000</v>
      </c>
      <c r="AM41" s="322">
        <v>15000</v>
      </c>
      <c r="AN41" s="322">
        <v>10000</v>
      </c>
      <c r="AO41" s="322">
        <v>330000</v>
      </c>
      <c r="AP41" s="223">
        <f t="shared" si="0"/>
        <v>1930000</v>
      </c>
      <c r="AQ41" s="269"/>
      <c r="AR41" s="223"/>
      <c r="AS41" s="223"/>
      <c r="AT41" s="223"/>
      <c r="AU41" s="223"/>
      <c r="AV41" s="223"/>
      <c r="AW41" s="223"/>
      <c r="AX41" s="223"/>
      <c r="AY41" s="223"/>
      <c r="AZ41" s="223"/>
      <c r="BA41" s="223"/>
      <c r="BB41" s="223"/>
      <c r="BC41" s="223"/>
      <c r="BD41" s="223"/>
      <c r="BE41" s="223"/>
      <c r="BF41" s="223"/>
      <c r="BG41" s="223"/>
      <c r="BH41" s="223"/>
      <c r="BI41" s="223"/>
      <c r="BJ41" s="223"/>
      <c r="BK41" s="223"/>
      <c r="BL41" s="223"/>
      <c r="BM41" s="223"/>
      <c r="BN41" s="223"/>
      <c r="BO41" s="223"/>
      <c r="BP41" s="223"/>
      <c r="BQ41" s="223"/>
      <c r="BR41" s="223"/>
      <c r="BS41" s="223"/>
      <c r="BT41" s="223"/>
      <c r="BU41" s="223"/>
      <c r="BV41" s="223"/>
      <c r="BW41" s="223"/>
      <c r="BX41" s="223"/>
      <c r="BY41" s="223"/>
      <c r="BZ41" s="223"/>
      <c r="CA41" s="223"/>
      <c r="CB41" s="223"/>
      <c r="CC41" s="223"/>
      <c r="CD41" s="223"/>
      <c r="CE41" s="223"/>
    </row>
    <row r="42" spans="1:83" x14ac:dyDescent="0.25">
      <c r="A42" s="5">
        <v>40360</v>
      </c>
      <c r="B42" s="268"/>
      <c r="C42" s="286"/>
      <c r="D42" s="286"/>
      <c r="E42" s="286"/>
      <c r="F42" s="286"/>
      <c r="G42" s="286"/>
      <c r="H42" s="286"/>
      <c r="I42" s="286">
        <v>5000</v>
      </c>
      <c r="J42" s="286">
        <v>5000</v>
      </c>
      <c r="K42" s="286">
        <v>5000</v>
      </c>
      <c r="L42" s="286">
        <v>5000</v>
      </c>
      <c r="M42" s="286">
        <v>5000</v>
      </c>
      <c r="N42" s="286">
        <v>5000</v>
      </c>
      <c r="O42" s="286">
        <v>5000</v>
      </c>
      <c r="P42" s="286"/>
      <c r="Q42" s="286">
        <v>5000</v>
      </c>
      <c r="R42" s="286"/>
      <c r="S42" s="322"/>
      <c r="T42" s="322"/>
      <c r="U42" s="322"/>
      <c r="V42" s="322"/>
      <c r="W42" s="322"/>
      <c r="X42" s="322"/>
      <c r="Y42" s="322"/>
      <c r="Z42" s="322"/>
      <c r="AA42" s="322"/>
      <c r="AB42" s="322"/>
      <c r="AC42" s="322"/>
      <c r="AD42" s="322"/>
      <c r="AE42" s="322">
        <v>20000</v>
      </c>
      <c r="AF42" s="322">
        <v>45000</v>
      </c>
      <c r="AG42" s="322">
        <v>25000</v>
      </c>
      <c r="AH42" s="322">
        <v>30000</v>
      </c>
      <c r="AI42" s="322">
        <v>30000</v>
      </c>
      <c r="AJ42" s="322">
        <v>40000</v>
      </c>
      <c r="AK42" s="322">
        <v>90000</v>
      </c>
      <c r="AL42" s="322">
        <v>295000</v>
      </c>
      <c r="AM42" s="322">
        <v>20000</v>
      </c>
      <c r="AN42" s="322">
        <v>20000</v>
      </c>
      <c r="AO42" s="322">
        <v>55000</v>
      </c>
      <c r="AP42" s="223">
        <f t="shared" si="0"/>
        <v>710000</v>
      </c>
      <c r="AQ42" s="269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3"/>
      <c r="BN42" s="223"/>
      <c r="BO42" s="223"/>
      <c r="BP42" s="223"/>
      <c r="BQ42" s="223"/>
      <c r="BR42" s="223"/>
      <c r="BS42" s="223"/>
      <c r="BT42" s="223"/>
      <c r="BU42" s="223"/>
      <c r="BV42" s="223"/>
      <c r="BW42" s="223"/>
      <c r="BX42" s="223"/>
      <c r="BY42" s="223"/>
      <c r="BZ42" s="223"/>
      <c r="CA42" s="223"/>
      <c r="CB42" s="223"/>
      <c r="CC42" s="223"/>
      <c r="CD42" s="223"/>
      <c r="CE42" s="223"/>
    </row>
    <row r="43" spans="1:83" x14ac:dyDescent="0.25">
      <c r="A43" s="5">
        <v>40391</v>
      </c>
      <c r="B43" s="268"/>
      <c r="C43" s="272"/>
      <c r="D43" s="272"/>
      <c r="E43" s="272"/>
      <c r="F43" s="272"/>
      <c r="G43" s="272"/>
      <c r="H43" s="272"/>
      <c r="I43" s="272">
        <v>5000</v>
      </c>
      <c r="J43" s="272">
        <v>25000</v>
      </c>
      <c r="K43" s="272">
        <v>5000</v>
      </c>
      <c r="L43" s="272">
        <v>20000</v>
      </c>
      <c r="M43" s="272">
        <v>5000</v>
      </c>
      <c r="N43" s="272">
        <v>25000</v>
      </c>
      <c r="O43" s="272">
        <v>5000</v>
      </c>
      <c r="P43" s="272">
        <v>25000</v>
      </c>
      <c r="Q43" s="272">
        <v>5000</v>
      </c>
      <c r="R43" s="272">
        <v>20000</v>
      </c>
      <c r="S43" s="318"/>
      <c r="T43" s="318"/>
      <c r="U43" s="318"/>
      <c r="V43" s="318"/>
      <c r="W43" s="318"/>
      <c r="X43" s="318"/>
      <c r="Y43" s="318"/>
      <c r="Z43" s="318">
        <v>5000</v>
      </c>
      <c r="AA43" s="318">
        <v>5000</v>
      </c>
      <c r="AB43" s="318">
        <v>5000</v>
      </c>
      <c r="AC43" s="318"/>
      <c r="AD43" s="318"/>
      <c r="AE43" s="318">
        <v>25000</v>
      </c>
      <c r="AF43" s="318">
        <v>385000</v>
      </c>
      <c r="AG43" s="318">
        <v>30000</v>
      </c>
      <c r="AH43" s="318">
        <v>250000</v>
      </c>
      <c r="AI43" s="318">
        <v>40000</v>
      </c>
      <c r="AJ43" s="318">
        <v>330000</v>
      </c>
      <c r="AK43" s="318">
        <v>100000</v>
      </c>
      <c r="AL43" s="318">
        <v>295000</v>
      </c>
      <c r="AM43" s="318">
        <v>30000</v>
      </c>
      <c r="AN43" s="318">
        <v>25000</v>
      </c>
      <c r="AO43" s="318">
        <v>470000</v>
      </c>
      <c r="AP43" s="223">
        <f t="shared" si="0"/>
        <v>2135000</v>
      </c>
      <c r="AQ43" s="269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3"/>
      <c r="BN43" s="223"/>
      <c r="BO43" s="223"/>
      <c r="BP43" s="223"/>
      <c r="BQ43" s="223"/>
      <c r="BR43" s="223"/>
      <c r="BS43" s="223"/>
      <c r="BT43" s="223"/>
      <c r="BU43" s="223"/>
      <c r="BV43" s="223"/>
      <c r="BW43" s="223"/>
      <c r="BX43" s="223"/>
      <c r="BY43" s="223"/>
      <c r="BZ43" s="223"/>
      <c r="CA43" s="223"/>
      <c r="CB43" s="223"/>
      <c r="CC43" s="223"/>
      <c r="CD43" s="223"/>
      <c r="CE43" s="223"/>
    </row>
    <row r="44" spans="1:83" x14ac:dyDescent="0.25">
      <c r="A44" s="5">
        <v>40422</v>
      </c>
      <c r="B44" s="268"/>
      <c r="C44" s="272"/>
      <c r="D44" s="272"/>
      <c r="E44" s="272"/>
      <c r="F44" s="272"/>
      <c r="G44" s="272"/>
      <c r="H44" s="272"/>
      <c r="I44" s="272"/>
      <c r="J44" s="272"/>
      <c r="K44" s="272"/>
      <c r="L44" s="272">
        <v>5000</v>
      </c>
      <c r="M44" s="272"/>
      <c r="N44" s="272"/>
      <c r="O44" s="272"/>
      <c r="P44" s="272"/>
      <c r="Q44" s="272"/>
      <c r="R44" s="272"/>
      <c r="S44" s="318"/>
      <c r="T44" s="318"/>
      <c r="U44" s="318"/>
      <c r="V44" s="318"/>
      <c r="W44" s="318"/>
      <c r="X44" s="318"/>
      <c r="Y44" s="318"/>
      <c r="Z44" s="318"/>
      <c r="AA44" s="318"/>
      <c r="AB44" s="318"/>
      <c r="AC44" s="318"/>
      <c r="AD44" s="318"/>
      <c r="AE44" s="318"/>
      <c r="AF44" s="318">
        <v>20000</v>
      </c>
      <c r="AG44" s="318"/>
      <c r="AH44" s="318">
        <v>15000</v>
      </c>
      <c r="AI44" s="318"/>
      <c r="AJ44" s="318">
        <v>20000</v>
      </c>
      <c r="AK44" s="318">
        <v>5000</v>
      </c>
      <c r="AL44" s="318">
        <v>300000</v>
      </c>
      <c r="AM44" s="318"/>
      <c r="AN44" s="318"/>
      <c r="AO44" s="318">
        <v>25000</v>
      </c>
      <c r="AP44" s="223">
        <f t="shared" si="0"/>
        <v>390000</v>
      </c>
      <c r="AQ44" s="269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3"/>
      <c r="BN44" s="223"/>
      <c r="BO44" s="223"/>
      <c r="BP44" s="223"/>
      <c r="BQ44" s="223"/>
      <c r="BR44" s="223"/>
      <c r="BS44" s="223"/>
      <c r="BT44" s="223"/>
      <c r="BU44" s="223"/>
      <c r="BV44" s="223"/>
      <c r="BW44" s="223"/>
      <c r="BX44" s="223"/>
      <c r="BY44" s="223"/>
      <c r="BZ44" s="223"/>
      <c r="CA44" s="223"/>
      <c r="CB44" s="223"/>
      <c r="CC44" s="223"/>
      <c r="CD44" s="223"/>
      <c r="CE44" s="223"/>
    </row>
    <row r="45" spans="1:83" x14ac:dyDescent="0.25">
      <c r="A45" s="5">
        <v>40452</v>
      </c>
      <c r="B45" s="268"/>
      <c r="C45" s="272"/>
      <c r="D45" s="272"/>
      <c r="E45" s="272"/>
      <c r="F45" s="272"/>
      <c r="G45" s="272"/>
      <c r="H45" s="272"/>
      <c r="I45" s="272">
        <v>5000</v>
      </c>
      <c r="J45" s="272"/>
      <c r="K45" s="272">
        <v>5000</v>
      </c>
      <c r="L45" s="272"/>
      <c r="M45" s="272">
        <v>5000</v>
      </c>
      <c r="N45" s="272"/>
      <c r="O45" s="272">
        <v>5000</v>
      </c>
      <c r="P45" s="272"/>
      <c r="Q45" s="272">
        <v>5000</v>
      </c>
      <c r="R45" s="272"/>
      <c r="S45" s="318"/>
      <c r="T45" s="318">
        <v>5000</v>
      </c>
      <c r="U45" s="318">
        <v>5000</v>
      </c>
      <c r="V45" s="318"/>
      <c r="W45" s="318"/>
      <c r="X45" s="318"/>
      <c r="Y45" s="318">
        <v>5000</v>
      </c>
      <c r="Z45" s="318"/>
      <c r="AA45" s="318"/>
      <c r="AB45" s="318"/>
      <c r="AC45" s="318"/>
      <c r="AD45" s="318"/>
      <c r="AE45" s="318">
        <v>25000</v>
      </c>
      <c r="AF45" s="318"/>
      <c r="AG45" s="318">
        <v>35000</v>
      </c>
      <c r="AH45" s="318"/>
      <c r="AI45" s="318">
        <v>45000</v>
      </c>
      <c r="AJ45" s="318"/>
      <c r="AK45" s="318">
        <v>180000</v>
      </c>
      <c r="AL45" s="318">
        <v>160000</v>
      </c>
      <c r="AM45" s="318">
        <v>35000</v>
      </c>
      <c r="AN45" s="318">
        <v>30000</v>
      </c>
      <c r="AO45" s="318"/>
      <c r="AP45" s="223">
        <f t="shared" si="0"/>
        <v>550000</v>
      </c>
      <c r="AQ45" s="269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3"/>
      <c r="BN45" s="223"/>
      <c r="BO45" s="223"/>
      <c r="BP45" s="223"/>
      <c r="BQ45" s="223"/>
      <c r="BR45" s="223"/>
      <c r="BS45" s="223"/>
      <c r="BT45" s="223"/>
      <c r="BU45" s="223"/>
      <c r="BV45" s="223"/>
      <c r="BW45" s="223"/>
      <c r="BX45" s="223"/>
      <c r="BY45" s="223"/>
      <c r="BZ45" s="223"/>
      <c r="CA45" s="223"/>
      <c r="CB45" s="223"/>
      <c r="CC45" s="223"/>
      <c r="CD45" s="223"/>
      <c r="CE45" s="223"/>
    </row>
    <row r="46" spans="1:83" x14ac:dyDescent="0.25">
      <c r="A46" s="5">
        <v>40483</v>
      </c>
      <c r="B46" s="268"/>
      <c r="C46" s="272"/>
      <c r="D46" s="272"/>
      <c r="E46" s="272"/>
      <c r="F46" s="272"/>
      <c r="G46" s="272"/>
      <c r="H46" s="272"/>
      <c r="I46" s="272">
        <v>5000</v>
      </c>
      <c r="J46" s="272">
        <v>15000</v>
      </c>
      <c r="K46" s="272">
        <v>5000</v>
      </c>
      <c r="L46" s="272">
        <v>15000</v>
      </c>
      <c r="M46" s="272">
        <v>5000</v>
      </c>
      <c r="N46" s="272">
        <v>15000</v>
      </c>
      <c r="O46" s="272"/>
      <c r="P46" s="272">
        <v>10000</v>
      </c>
      <c r="Q46" s="272"/>
      <c r="R46" s="272">
        <v>10000</v>
      </c>
      <c r="S46" s="318"/>
      <c r="T46" s="318"/>
      <c r="U46" s="318"/>
      <c r="V46" s="318"/>
      <c r="W46" s="318"/>
      <c r="X46" s="318"/>
      <c r="Y46" s="318"/>
      <c r="Z46" s="318">
        <v>5000</v>
      </c>
      <c r="AA46" s="318">
        <v>5000</v>
      </c>
      <c r="AB46" s="318">
        <v>5000</v>
      </c>
      <c r="AC46" s="318">
        <v>5000</v>
      </c>
      <c r="AD46" s="318">
        <v>5000</v>
      </c>
      <c r="AE46" s="318">
        <v>25000</v>
      </c>
      <c r="AF46" s="318">
        <v>225000</v>
      </c>
      <c r="AG46" s="318">
        <v>30000</v>
      </c>
      <c r="AH46" s="318">
        <v>150000</v>
      </c>
      <c r="AI46" s="318">
        <v>45000</v>
      </c>
      <c r="AJ46" s="318">
        <v>190000</v>
      </c>
      <c r="AK46" s="318">
        <v>85000</v>
      </c>
      <c r="AL46" s="318">
        <v>430000</v>
      </c>
      <c r="AM46" s="318">
        <v>30000</v>
      </c>
      <c r="AN46" s="318">
        <v>25000</v>
      </c>
      <c r="AO46" s="318">
        <v>275000</v>
      </c>
      <c r="AP46" s="223">
        <f t="shared" ref="AP46:AP55" si="1">SUM(B46:AO46)</f>
        <v>1615000</v>
      </c>
      <c r="AQ46" s="269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3"/>
      <c r="BN46" s="223"/>
      <c r="BO46" s="223"/>
      <c r="BP46" s="223"/>
      <c r="BQ46" s="223"/>
      <c r="BR46" s="223"/>
      <c r="BS46" s="223"/>
      <c r="BT46" s="223"/>
      <c r="BU46" s="223"/>
      <c r="BV46" s="223"/>
      <c r="BW46" s="223"/>
      <c r="BX46" s="223"/>
      <c r="BY46" s="223"/>
      <c r="BZ46" s="223"/>
      <c r="CA46" s="223"/>
      <c r="CB46" s="223"/>
      <c r="CC46" s="223"/>
      <c r="CD46" s="223"/>
      <c r="CE46" s="223"/>
    </row>
    <row r="47" spans="1:83" x14ac:dyDescent="0.25">
      <c r="A47" s="5">
        <v>40513</v>
      </c>
      <c r="B47" s="268"/>
      <c r="C47" s="272"/>
      <c r="D47" s="272"/>
      <c r="E47" s="272"/>
      <c r="F47" s="272"/>
      <c r="G47" s="272"/>
      <c r="H47" s="272"/>
      <c r="I47" s="272">
        <v>110000</v>
      </c>
      <c r="J47" s="272">
        <v>220000</v>
      </c>
      <c r="K47" s="272">
        <v>5000</v>
      </c>
      <c r="L47" s="272">
        <v>10000</v>
      </c>
      <c r="M47" s="272">
        <v>5000</v>
      </c>
      <c r="N47" s="272">
        <v>10000</v>
      </c>
      <c r="O47" s="272">
        <v>5000</v>
      </c>
      <c r="P47" s="272">
        <v>5000</v>
      </c>
      <c r="Q47" s="272">
        <v>5000</v>
      </c>
      <c r="R47" s="272">
        <v>10000</v>
      </c>
      <c r="S47" s="318"/>
      <c r="T47" s="318">
        <v>5000</v>
      </c>
      <c r="U47" s="318">
        <v>5000</v>
      </c>
      <c r="V47" s="318">
        <v>5000</v>
      </c>
      <c r="W47" s="318">
        <v>5000</v>
      </c>
      <c r="X47" s="318">
        <v>5000</v>
      </c>
      <c r="Y47" s="318">
        <v>5000</v>
      </c>
      <c r="Z47" s="318"/>
      <c r="AA47" s="318"/>
      <c r="AB47" s="318"/>
      <c r="AC47" s="318">
        <v>5000</v>
      </c>
      <c r="AD47" s="318">
        <v>5000</v>
      </c>
      <c r="AE47" s="318">
        <v>45000</v>
      </c>
      <c r="AF47" s="318">
        <v>155000</v>
      </c>
      <c r="AG47" s="318">
        <v>55000</v>
      </c>
      <c r="AH47" s="318">
        <v>100000</v>
      </c>
      <c r="AI47" s="318">
        <v>70000</v>
      </c>
      <c r="AJ47" s="318">
        <v>130000</v>
      </c>
      <c r="AK47" s="318">
        <v>85000</v>
      </c>
      <c r="AL47" s="318">
        <v>265000</v>
      </c>
      <c r="AM47" s="318">
        <v>55000</v>
      </c>
      <c r="AN47" s="318">
        <v>45000</v>
      </c>
      <c r="AO47" s="318">
        <v>185000</v>
      </c>
      <c r="AP47" s="223">
        <f t="shared" si="1"/>
        <v>1615000</v>
      </c>
      <c r="AQ47" s="269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3"/>
      <c r="BN47" s="223"/>
      <c r="BO47" s="223"/>
      <c r="BP47" s="223"/>
      <c r="BQ47" s="223"/>
      <c r="BR47" s="223"/>
      <c r="BS47" s="223"/>
      <c r="BT47" s="223"/>
      <c r="BU47" s="223"/>
      <c r="BV47" s="223"/>
      <c r="BW47" s="223"/>
      <c r="BX47" s="223"/>
      <c r="BY47" s="223"/>
      <c r="BZ47" s="223"/>
      <c r="CA47" s="223"/>
      <c r="CB47" s="223"/>
      <c r="CC47" s="223"/>
      <c r="CD47" s="223"/>
      <c r="CE47" s="223"/>
    </row>
    <row r="48" spans="1:83" x14ac:dyDescent="0.25">
      <c r="A48" s="5">
        <v>40544</v>
      </c>
      <c r="B48" s="268"/>
      <c r="C48" s="272"/>
      <c r="D48" s="272"/>
      <c r="E48" s="272"/>
      <c r="F48" s="272"/>
      <c r="G48" s="272"/>
      <c r="H48" s="272"/>
      <c r="I48" s="272"/>
      <c r="J48" s="272"/>
      <c r="K48" s="272">
        <v>5000</v>
      </c>
      <c r="L48" s="272">
        <v>5000</v>
      </c>
      <c r="M48" s="272">
        <v>5000</v>
      </c>
      <c r="N48" s="272">
        <v>5000</v>
      </c>
      <c r="O48" s="272">
        <v>5000</v>
      </c>
      <c r="P48" s="272">
        <v>10000</v>
      </c>
      <c r="Q48" s="272">
        <v>10000</v>
      </c>
      <c r="R48" s="272">
        <v>5000</v>
      </c>
      <c r="S48" s="318">
        <v>5000</v>
      </c>
      <c r="T48" s="318">
        <v>5000</v>
      </c>
      <c r="U48" s="318">
        <v>5000</v>
      </c>
      <c r="V48" s="318">
        <v>5000</v>
      </c>
      <c r="W48" s="318">
        <v>5000</v>
      </c>
      <c r="X48" s="318">
        <v>5000</v>
      </c>
      <c r="Y48" s="318">
        <v>5000</v>
      </c>
      <c r="Z48" s="318">
        <v>5000</v>
      </c>
      <c r="AA48" s="318">
        <v>5000</v>
      </c>
      <c r="AB48" s="318">
        <v>5000</v>
      </c>
      <c r="AC48" s="318">
        <v>5000</v>
      </c>
      <c r="AD48" s="318">
        <v>5000</v>
      </c>
      <c r="AE48" s="318">
        <v>60000</v>
      </c>
      <c r="AF48" s="318">
        <v>115000</v>
      </c>
      <c r="AG48" s="318">
        <v>75000</v>
      </c>
      <c r="AH48" s="318">
        <v>75000</v>
      </c>
      <c r="AI48" s="318">
        <v>100000</v>
      </c>
      <c r="AJ48" s="318">
        <v>95000</v>
      </c>
      <c r="AK48" s="318">
        <v>90000</v>
      </c>
      <c r="AL48" s="318">
        <v>290000</v>
      </c>
      <c r="AM48" s="318">
        <v>75000</v>
      </c>
      <c r="AN48" s="318">
        <v>60000</v>
      </c>
      <c r="AO48" s="318">
        <v>135000</v>
      </c>
      <c r="AP48" s="223">
        <f t="shared" si="1"/>
        <v>1280000</v>
      </c>
      <c r="AQ48" s="269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3"/>
      <c r="BN48" s="223"/>
      <c r="BO48" s="223"/>
      <c r="BP48" s="223"/>
      <c r="BQ48" s="223"/>
      <c r="BR48" s="223"/>
      <c r="BS48" s="223"/>
      <c r="BT48" s="223"/>
      <c r="BU48" s="223"/>
      <c r="BV48" s="223"/>
      <c r="BW48" s="223"/>
      <c r="BX48" s="223"/>
      <c r="BY48" s="223"/>
      <c r="BZ48" s="223"/>
      <c r="CA48" s="223"/>
      <c r="CB48" s="223"/>
      <c r="CC48" s="223"/>
      <c r="CD48" s="223"/>
      <c r="CE48" s="223"/>
    </row>
    <row r="49" spans="1:83" x14ac:dyDescent="0.25">
      <c r="A49" s="5">
        <v>40575</v>
      </c>
      <c r="B49" s="268"/>
      <c r="C49" s="272"/>
      <c r="D49" s="272"/>
      <c r="E49" s="272"/>
      <c r="F49" s="272"/>
      <c r="G49" s="272"/>
      <c r="H49" s="272"/>
      <c r="I49" s="272"/>
      <c r="J49" s="272"/>
      <c r="K49" s="272">
        <v>5000</v>
      </c>
      <c r="L49" s="272">
        <v>20000</v>
      </c>
      <c r="M49" s="272">
        <v>5000</v>
      </c>
      <c r="N49" s="272">
        <v>20000</v>
      </c>
      <c r="O49" s="272">
        <v>5000</v>
      </c>
      <c r="P49" s="272">
        <v>20000</v>
      </c>
      <c r="Q49" s="272">
        <v>5000</v>
      </c>
      <c r="R49" s="272">
        <v>20000</v>
      </c>
      <c r="S49" s="318">
        <v>5000</v>
      </c>
      <c r="T49" s="318">
        <v>5000</v>
      </c>
      <c r="U49" s="318">
        <v>5000</v>
      </c>
      <c r="V49" s="318">
        <v>5000</v>
      </c>
      <c r="W49" s="318">
        <v>5000</v>
      </c>
      <c r="X49" s="318">
        <v>5000</v>
      </c>
      <c r="Y49" s="318">
        <v>5000</v>
      </c>
      <c r="Z49" s="318">
        <v>5000</v>
      </c>
      <c r="AA49" s="318">
        <v>5000</v>
      </c>
      <c r="AB49" s="318">
        <v>5000</v>
      </c>
      <c r="AC49" s="318">
        <v>5000</v>
      </c>
      <c r="AD49" s="318">
        <v>5000</v>
      </c>
      <c r="AE49" s="318">
        <v>60000</v>
      </c>
      <c r="AF49" s="318">
        <v>330000</v>
      </c>
      <c r="AG49" s="318">
        <v>75000</v>
      </c>
      <c r="AH49" s="318">
        <v>215000</v>
      </c>
      <c r="AI49" s="318">
        <v>95000</v>
      </c>
      <c r="AJ49" s="318">
        <v>280000</v>
      </c>
      <c r="AK49" s="318">
        <v>95000</v>
      </c>
      <c r="AL49" s="318">
        <v>285000</v>
      </c>
      <c r="AM49" s="318">
        <v>75000</v>
      </c>
      <c r="AN49" s="318">
        <v>60000</v>
      </c>
      <c r="AO49" s="318">
        <v>405000</v>
      </c>
      <c r="AP49" s="223">
        <f t="shared" si="1"/>
        <v>2135000</v>
      </c>
      <c r="AQ49" s="269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3"/>
      <c r="BN49" s="223"/>
      <c r="BO49" s="223"/>
      <c r="BP49" s="223"/>
      <c r="BQ49" s="223"/>
      <c r="BR49" s="223"/>
      <c r="BS49" s="223"/>
      <c r="BT49" s="223"/>
      <c r="BU49" s="223"/>
      <c r="BV49" s="223"/>
      <c r="BW49" s="223"/>
      <c r="BX49" s="223"/>
      <c r="BY49" s="223"/>
      <c r="BZ49" s="223"/>
      <c r="CA49" s="223"/>
      <c r="CB49" s="223"/>
      <c r="CC49" s="223"/>
      <c r="CD49" s="223"/>
      <c r="CE49" s="223"/>
    </row>
    <row r="50" spans="1:83" x14ac:dyDescent="0.25">
      <c r="A50" s="5">
        <v>40603</v>
      </c>
      <c r="B50" s="268"/>
      <c r="C50" s="272"/>
      <c r="D50" s="272"/>
      <c r="E50" s="272"/>
      <c r="F50" s="272"/>
      <c r="G50" s="272"/>
      <c r="H50" s="272"/>
      <c r="I50" s="272"/>
      <c r="J50" s="272"/>
      <c r="K50" s="272"/>
      <c r="L50" s="272">
        <v>10000</v>
      </c>
      <c r="M50" s="272"/>
      <c r="N50" s="272">
        <v>10000</v>
      </c>
      <c r="O50" s="272"/>
      <c r="P50" s="272">
        <v>10000</v>
      </c>
      <c r="Q50" s="272"/>
      <c r="R50" s="272">
        <v>5000</v>
      </c>
      <c r="S50" s="318"/>
      <c r="T50" s="318"/>
      <c r="U50" s="318"/>
      <c r="V50" s="318"/>
      <c r="W50" s="318"/>
      <c r="X50" s="318"/>
      <c r="Y50" s="318"/>
      <c r="Z50" s="318"/>
      <c r="AA50" s="318"/>
      <c r="AB50" s="318"/>
      <c r="AC50" s="318"/>
      <c r="AD50" s="318"/>
      <c r="AE50" s="318"/>
      <c r="AF50" s="318">
        <v>145000</v>
      </c>
      <c r="AG50" s="318"/>
      <c r="AH50" s="318">
        <v>95000</v>
      </c>
      <c r="AI50" s="318"/>
      <c r="AJ50" s="318">
        <v>125000</v>
      </c>
      <c r="AK50" s="318">
        <v>5000</v>
      </c>
      <c r="AL50" s="318">
        <v>285000</v>
      </c>
      <c r="AM50" s="318"/>
      <c r="AN50" s="318"/>
      <c r="AO50" s="318">
        <v>175000</v>
      </c>
      <c r="AP50" s="223">
        <f t="shared" si="1"/>
        <v>865000</v>
      </c>
      <c r="AQ50" s="269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3"/>
      <c r="BN50" s="223"/>
      <c r="BO50" s="223"/>
      <c r="BP50" s="223"/>
      <c r="BQ50" s="223"/>
      <c r="BR50" s="223"/>
      <c r="BS50" s="223"/>
      <c r="BT50" s="223"/>
      <c r="BU50" s="223"/>
      <c r="BV50" s="223"/>
      <c r="BW50" s="223"/>
      <c r="BX50" s="223"/>
      <c r="BY50" s="223"/>
      <c r="BZ50" s="223"/>
      <c r="CA50" s="223"/>
      <c r="CB50" s="223"/>
      <c r="CC50" s="223"/>
      <c r="CD50" s="223"/>
      <c r="CE50" s="223"/>
    </row>
    <row r="51" spans="1:83" x14ac:dyDescent="0.25">
      <c r="A51" s="5">
        <v>40634</v>
      </c>
      <c r="B51" s="268"/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318"/>
      <c r="T51" s="318"/>
      <c r="U51" s="318"/>
      <c r="V51" s="318"/>
      <c r="W51" s="318"/>
      <c r="X51" s="318"/>
      <c r="Y51" s="318"/>
      <c r="Z51" s="318"/>
      <c r="AA51" s="318"/>
      <c r="AB51" s="318"/>
      <c r="AC51" s="318"/>
      <c r="AD51" s="318"/>
      <c r="AE51" s="318"/>
      <c r="AF51" s="318"/>
      <c r="AG51" s="318"/>
      <c r="AH51" s="318"/>
      <c r="AI51" s="318"/>
      <c r="AJ51" s="318"/>
      <c r="AK51" s="318">
        <v>160000</v>
      </c>
      <c r="AL51" s="318">
        <v>140000</v>
      </c>
      <c r="AM51" s="318"/>
      <c r="AN51" s="318"/>
      <c r="AO51" s="318"/>
      <c r="AP51" s="223">
        <f t="shared" si="1"/>
        <v>300000</v>
      </c>
      <c r="AQ51" s="269"/>
      <c r="AR51" s="223"/>
      <c r="AS51" s="223"/>
      <c r="AT51" s="223"/>
      <c r="AU51" s="223"/>
      <c r="AV51" s="223"/>
      <c r="AW51" s="223"/>
      <c r="AX51" s="223"/>
      <c r="AY51" s="223"/>
      <c r="AZ51" s="223"/>
      <c r="BA51" s="223"/>
      <c r="BB51" s="223"/>
      <c r="BC51" s="223"/>
      <c r="BD51" s="223"/>
      <c r="BE51" s="223"/>
      <c r="BF51" s="223"/>
      <c r="BG51" s="223"/>
      <c r="BH51" s="223"/>
      <c r="BI51" s="223"/>
      <c r="BJ51" s="223"/>
      <c r="BK51" s="223"/>
      <c r="BL51" s="223"/>
      <c r="BM51" s="223"/>
      <c r="BN51" s="223"/>
      <c r="BO51" s="223"/>
      <c r="BP51" s="223"/>
      <c r="BQ51" s="223"/>
      <c r="BR51" s="223"/>
      <c r="BS51" s="223"/>
      <c r="BT51" s="223"/>
      <c r="BU51" s="223"/>
      <c r="BV51" s="223"/>
      <c r="BW51" s="223"/>
      <c r="BX51" s="223"/>
      <c r="BY51" s="223"/>
      <c r="BZ51" s="223"/>
      <c r="CA51" s="223"/>
      <c r="CB51" s="223"/>
      <c r="CC51" s="223"/>
      <c r="CD51" s="223"/>
      <c r="CE51" s="223"/>
    </row>
    <row r="52" spans="1:83" x14ac:dyDescent="0.25">
      <c r="A52" s="5">
        <v>40664</v>
      </c>
      <c r="B52" s="268"/>
      <c r="C52" s="272"/>
      <c r="D52" s="272"/>
      <c r="E52" s="272"/>
      <c r="F52" s="272"/>
      <c r="G52" s="272"/>
      <c r="H52" s="272"/>
      <c r="I52" s="272"/>
      <c r="J52" s="272"/>
      <c r="K52" s="272"/>
      <c r="L52" s="272"/>
      <c r="M52" s="272"/>
      <c r="N52" s="272"/>
      <c r="O52" s="272"/>
      <c r="P52" s="272"/>
      <c r="Q52" s="272"/>
      <c r="R52" s="272"/>
      <c r="S52" s="318"/>
      <c r="T52" s="318"/>
      <c r="U52" s="318"/>
      <c r="V52" s="318"/>
      <c r="W52" s="318"/>
      <c r="X52" s="318"/>
      <c r="Y52" s="318"/>
      <c r="Z52" s="318"/>
      <c r="AA52" s="318"/>
      <c r="AB52" s="318"/>
      <c r="AC52" s="318"/>
      <c r="AD52" s="318"/>
      <c r="AE52" s="318"/>
      <c r="AF52" s="318"/>
      <c r="AG52" s="318"/>
      <c r="AH52" s="318"/>
      <c r="AI52" s="318"/>
      <c r="AJ52" s="318"/>
      <c r="AK52" s="318"/>
      <c r="AL52" s="318">
        <v>60000</v>
      </c>
      <c r="AM52" s="318"/>
      <c r="AN52" s="318"/>
      <c r="AO52" s="318"/>
      <c r="AP52" s="223">
        <f t="shared" si="1"/>
        <v>60000</v>
      </c>
      <c r="AQ52" s="269"/>
      <c r="AR52" s="223"/>
      <c r="AS52" s="223"/>
      <c r="AT52" s="223"/>
      <c r="AU52" s="223"/>
      <c r="AV52" s="223"/>
      <c r="AW52" s="223"/>
      <c r="AX52" s="223"/>
      <c r="AY52" s="223"/>
      <c r="AZ52" s="223"/>
      <c r="BA52" s="223"/>
      <c r="BB52" s="223"/>
      <c r="BC52" s="223"/>
      <c r="BD52" s="223"/>
      <c r="BE52" s="223"/>
      <c r="BF52" s="223"/>
      <c r="BG52" s="223"/>
      <c r="BH52" s="223"/>
      <c r="BI52" s="223"/>
      <c r="BJ52" s="223"/>
      <c r="BK52" s="223"/>
      <c r="BL52" s="223"/>
      <c r="BM52" s="223"/>
      <c r="BN52" s="223"/>
      <c r="BO52" s="223"/>
      <c r="BP52" s="223"/>
      <c r="BQ52" s="223"/>
      <c r="BR52" s="223"/>
      <c r="BS52" s="223"/>
      <c r="BT52" s="223"/>
      <c r="BU52" s="223"/>
      <c r="BV52" s="223"/>
      <c r="BW52" s="223"/>
      <c r="BX52" s="223"/>
      <c r="BY52" s="223"/>
      <c r="BZ52" s="223"/>
      <c r="CA52" s="223"/>
      <c r="CB52" s="223"/>
      <c r="CC52" s="223"/>
      <c r="CD52" s="223"/>
      <c r="CE52" s="223"/>
    </row>
    <row r="53" spans="1:83" x14ac:dyDescent="0.25">
      <c r="A53" s="5">
        <v>40695</v>
      </c>
      <c r="B53" s="268"/>
      <c r="C53" s="272"/>
      <c r="D53" s="272"/>
      <c r="E53" s="272"/>
      <c r="F53" s="272"/>
      <c r="G53" s="272"/>
      <c r="H53" s="272"/>
      <c r="I53" s="272"/>
      <c r="J53" s="272"/>
      <c r="K53" s="272">
        <v>95000</v>
      </c>
      <c r="L53" s="272">
        <v>170000</v>
      </c>
      <c r="M53" s="272"/>
      <c r="N53" s="272"/>
      <c r="O53" s="272"/>
      <c r="P53" s="272"/>
      <c r="Q53" s="272"/>
      <c r="R53" s="272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>
        <v>5000</v>
      </c>
      <c r="AG53" s="318"/>
      <c r="AH53" s="318"/>
      <c r="AI53" s="318"/>
      <c r="AJ53" s="318"/>
      <c r="AK53" s="318">
        <v>180000</v>
      </c>
      <c r="AL53" s="318">
        <v>225000</v>
      </c>
      <c r="AM53" s="318"/>
      <c r="AN53" s="318"/>
      <c r="AO53" s="318">
        <v>5000</v>
      </c>
      <c r="AP53" s="223">
        <f t="shared" si="1"/>
        <v>680000</v>
      </c>
      <c r="AQ53" s="269"/>
      <c r="AR53" s="223"/>
      <c r="AS53" s="223"/>
      <c r="AT53" s="223"/>
      <c r="AU53" s="223"/>
      <c r="AV53" s="223"/>
      <c r="AW53" s="223"/>
      <c r="AX53" s="223"/>
      <c r="AY53" s="223"/>
      <c r="AZ53" s="223"/>
      <c r="BA53" s="223"/>
      <c r="BB53" s="223"/>
      <c r="BC53" s="223"/>
      <c r="BD53" s="223"/>
      <c r="BE53" s="223"/>
      <c r="BF53" s="223"/>
      <c r="BG53" s="223"/>
      <c r="BH53" s="223"/>
      <c r="BI53" s="223"/>
      <c r="BJ53" s="223"/>
      <c r="BK53" s="223"/>
      <c r="BL53" s="223"/>
      <c r="BM53" s="223"/>
      <c r="BN53" s="223"/>
      <c r="BO53" s="223"/>
      <c r="BP53" s="223"/>
      <c r="BQ53" s="223"/>
      <c r="BR53" s="223"/>
      <c r="BS53" s="223"/>
      <c r="BT53" s="223"/>
      <c r="BU53" s="223"/>
      <c r="BV53" s="223"/>
      <c r="BW53" s="223"/>
      <c r="BX53" s="223"/>
      <c r="BY53" s="223"/>
      <c r="BZ53" s="223"/>
      <c r="CA53" s="223"/>
      <c r="CB53" s="223"/>
      <c r="CC53" s="223"/>
      <c r="CD53" s="223"/>
      <c r="CE53" s="223"/>
    </row>
    <row r="54" spans="1:83" x14ac:dyDescent="0.25">
      <c r="A54" s="5">
        <v>40725</v>
      </c>
      <c r="B54" s="268"/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>
        <v>5000</v>
      </c>
      <c r="P54" s="272"/>
      <c r="Q54" s="272"/>
      <c r="R54" s="272"/>
      <c r="S54" s="318"/>
      <c r="T54" s="318"/>
      <c r="U54" s="318"/>
      <c r="V54" s="318"/>
      <c r="W54" s="318"/>
      <c r="X54" s="318"/>
      <c r="Y54" s="318"/>
      <c r="Z54" s="318"/>
      <c r="AA54" s="318"/>
      <c r="AB54" s="318"/>
      <c r="AC54" s="318"/>
      <c r="AD54" s="318"/>
      <c r="AE54" s="318"/>
      <c r="AF54" s="318"/>
      <c r="AG54" s="318">
        <v>5000</v>
      </c>
      <c r="AH54" s="318"/>
      <c r="AI54" s="318">
        <v>5000</v>
      </c>
      <c r="AJ54" s="318"/>
      <c r="AK54" s="318">
        <v>85000</v>
      </c>
      <c r="AL54" s="318">
        <v>210000</v>
      </c>
      <c r="AM54" s="318">
        <v>5000</v>
      </c>
      <c r="AN54" s="318"/>
      <c r="AO54" s="318"/>
      <c r="AP54" s="223">
        <f t="shared" si="1"/>
        <v>315000</v>
      </c>
      <c r="AQ54" s="269"/>
      <c r="AR54" s="223"/>
      <c r="AS54" s="223"/>
      <c r="AT54" s="223"/>
      <c r="AU54" s="223"/>
      <c r="AV54" s="223"/>
      <c r="AW54" s="223"/>
      <c r="AX54" s="223"/>
      <c r="AY54" s="223"/>
      <c r="AZ54" s="223"/>
      <c r="BA54" s="223"/>
      <c r="BB54" s="223"/>
      <c r="BC54" s="223"/>
      <c r="BD54" s="223"/>
      <c r="BE54" s="223"/>
      <c r="BF54" s="223"/>
      <c r="BG54" s="223"/>
      <c r="BH54" s="223"/>
      <c r="BI54" s="223"/>
      <c r="BJ54" s="223"/>
      <c r="BK54" s="223"/>
      <c r="BL54" s="223"/>
      <c r="BM54" s="223"/>
      <c r="BN54" s="223"/>
      <c r="BO54" s="223"/>
      <c r="BP54" s="223"/>
      <c r="BQ54" s="223"/>
      <c r="BR54" s="223"/>
      <c r="BS54" s="223"/>
      <c r="BT54" s="223"/>
      <c r="BU54" s="223"/>
      <c r="BV54" s="223"/>
      <c r="BW54" s="223"/>
      <c r="BX54" s="223"/>
      <c r="BY54" s="223"/>
      <c r="BZ54" s="223"/>
      <c r="CA54" s="223"/>
      <c r="CB54" s="223"/>
      <c r="CC54" s="223"/>
      <c r="CD54" s="223"/>
      <c r="CE54" s="223"/>
    </row>
    <row r="55" spans="1:83" x14ac:dyDescent="0.25">
      <c r="A55" s="5">
        <v>40756</v>
      </c>
      <c r="B55" s="268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>
        <v>5000</v>
      </c>
      <c r="N55" s="272"/>
      <c r="O55" s="272"/>
      <c r="P55" s="272"/>
      <c r="Q55" s="272"/>
      <c r="R55" s="272"/>
      <c r="S55" s="318"/>
      <c r="T55" s="318"/>
      <c r="U55" s="318"/>
      <c r="V55" s="318"/>
      <c r="W55" s="318"/>
      <c r="X55" s="318"/>
      <c r="Y55" s="318"/>
      <c r="Z55" s="318"/>
      <c r="AA55" s="318"/>
      <c r="AB55" s="318"/>
      <c r="AC55" s="318"/>
      <c r="AD55" s="318"/>
      <c r="AE55" s="318">
        <v>5000</v>
      </c>
      <c r="AF55" s="318"/>
      <c r="AG55" s="318">
        <v>5000</v>
      </c>
      <c r="AH55" s="318"/>
      <c r="AI55" s="318">
        <v>10000</v>
      </c>
      <c r="AJ55" s="318"/>
      <c r="AK55" s="318">
        <v>90000</v>
      </c>
      <c r="AL55" s="318">
        <v>255000</v>
      </c>
      <c r="AM55" s="318">
        <v>10000</v>
      </c>
      <c r="AN55" s="318">
        <v>5000</v>
      </c>
      <c r="AO55" s="318"/>
      <c r="AP55" s="223">
        <f t="shared" si="1"/>
        <v>385000</v>
      </c>
      <c r="AQ55" s="269"/>
      <c r="AR55" s="223"/>
      <c r="AS55" s="223"/>
      <c r="AT55" s="223"/>
      <c r="AU55" s="223"/>
      <c r="AV55" s="223"/>
      <c r="AW55" s="223"/>
      <c r="AX55" s="223"/>
      <c r="AY55" s="223"/>
      <c r="AZ55" s="223"/>
      <c r="BA55" s="223"/>
      <c r="BB55" s="223"/>
      <c r="BC55" s="223"/>
      <c r="BD55" s="223"/>
      <c r="BE55" s="223"/>
      <c r="BF55" s="223"/>
      <c r="BG55" s="223"/>
      <c r="BH55" s="223"/>
      <c r="BI55" s="223"/>
      <c r="BJ55" s="223"/>
      <c r="BK55" s="223"/>
      <c r="BL55" s="223"/>
      <c r="BM55" s="223"/>
      <c r="BN55" s="223"/>
      <c r="BO55" s="223"/>
      <c r="BP55" s="223"/>
      <c r="BQ55" s="223"/>
      <c r="BR55" s="223"/>
      <c r="BS55" s="223"/>
      <c r="BT55" s="223"/>
      <c r="BU55" s="223"/>
      <c r="BV55" s="223"/>
      <c r="BW55" s="223"/>
      <c r="BX55" s="223"/>
      <c r="BY55" s="223"/>
      <c r="BZ55" s="223"/>
      <c r="CA55" s="223"/>
      <c r="CB55" s="223"/>
      <c r="CC55" s="223"/>
      <c r="CD55" s="223"/>
      <c r="CE55" s="223"/>
    </row>
    <row r="56" spans="1:83" x14ac:dyDescent="0.25">
      <c r="A56" s="5">
        <v>40817</v>
      </c>
      <c r="B56" s="268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318"/>
      <c r="T56" s="318"/>
      <c r="U56" s="318"/>
      <c r="V56" s="318"/>
      <c r="W56" s="318"/>
      <c r="X56" s="318"/>
      <c r="Y56" s="318"/>
      <c r="Z56" s="318">
        <v>5000</v>
      </c>
      <c r="AA56" s="318">
        <v>5000</v>
      </c>
      <c r="AB56" s="318">
        <v>5000</v>
      </c>
      <c r="AC56" s="318"/>
      <c r="AD56" s="318"/>
      <c r="AE56" s="318">
        <v>10000</v>
      </c>
      <c r="AF56" s="318"/>
      <c r="AG56" s="318">
        <v>10000</v>
      </c>
      <c r="AH56" s="318"/>
      <c r="AI56" s="318">
        <v>20000</v>
      </c>
      <c r="AJ56" s="318"/>
      <c r="AK56" s="318">
        <v>175000</v>
      </c>
      <c r="AL56" s="318">
        <v>710000</v>
      </c>
      <c r="AM56" s="318">
        <v>15000</v>
      </c>
      <c r="AN56" s="318">
        <v>10000</v>
      </c>
      <c r="AO56" s="318"/>
      <c r="AP56" s="223">
        <f t="shared" ref="AP56:AP117" si="2">SUM(B56:AO56)</f>
        <v>965000</v>
      </c>
      <c r="AQ56" s="269"/>
      <c r="AR56" s="223"/>
      <c r="AS56" s="223"/>
      <c r="AT56" s="223"/>
      <c r="AU56" s="223"/>
      <c r="AV56" s="223"/>
      <c r="AW56" s="223"/>
      <c r="AX56" s="223"/>
      <c r="AY56" s="223"/>
      <c r="AZ56" s="223"/>
      <c r="BA56" s="223"/>
      <c r="BB56" s="223"/>
      <c r="BC56" s="223"/>
      <c r="BD56" s="223"/>
      <c r="BE56" s="223"/>
      <c r="BF56" s="223"/>
      <c r="BG56" s="223"/>
      <c r="BH56" s="223"/>
      <c r="BI56" s="223"/>
      <c r="BJ56" s="223"/>
      <c r="BK56" s="223"/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  <c r="CA56" s="223"/>
      <c r="CB56" s="223"/>
      <c r="CC56" s="223"/>
      <c r="CD56" s="223"/>
      <c r="CE56" s="223"/>
    </row>
    <row r="57" spans="1:83" x14ac:dyDescent="0.25">
      <c r="A57" s="5">
        <v>40848</v>
      </c>
      <c r="B57" s="268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318"/>
      <c r="T57" s="318"/>
      <c r="U57" s="318"/>
      <c r="V57" s="318"/>
      <c r="W57" s="318"/>
      <c r="X57" s="318"/>
      <c r="Y57" s="318"/>
      <c r="Z57" s="318"/>
      <c r="AA57" s="318"/>
      <c r="AB57" s="318"/>
      <c r="AC57" s="318"/>
      <c r="AD57" s="318"/>
      <c r="AE57" s="318"/>
      <c r="AF57" s="318"/>
      <c r="AG57" s="318"/>
      <c r="AH57" s="318"/>
      <c r="AI57" s="318"/>
      <c r="AJ57" s="318"/>
      <c r="AK57" s="318">
        <v>5000</v>
      </c>
      <c r="AL57" s="318">
        <v>350000</v>
      </c>
      <c r="AM57" s="318"/>
      <c r="AN57" s="318"/>
      <c r="AO57" s="318"/>
      <c r="AP57" s="223">
        <f t="shared" si="2"/>
        <v>355000</v>
      </c>
      <c r="AQ57" s="269"/>
      <c r="AR57" s="223"/>
      <c r="AS57" s="223"/>
      <c r="AT57" s="223"/>
      <c r="AU57" s="223"/>
      <c r="AV57" s="223"/>
      <c r="AW57" s="223"/>
      <c r="AX57" s="223"/>
      <c r="AY57" s="223"/>
      <c r="AZ57" s="223"/>
      <c r="BA57" s="223"/>
      <c r="BB57" s="223"/>
      <c r="BC57" s="223"/>
      <c r="BD57" s="223"/>
      <c r="BE57" s="223"/>
      <c r="BF57" s="223"/>
      <c r="BG57" s="223"/>
      <c r="BH57" s="223"/>
      <c r="BI57" s="223"/>
      <c r="BJ57" s="223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</row>
    <row r="58" spans="1:83" x14ac:dyDescent="0.25">
      <c r="A58" s="5">
        <v>40878</v>
      </c>
      <c r="B58" s="268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>
        <v>90000</v>
      </c>
      <c r="N58" s="272">
        <v>170000</v>
      </c>
      <c r="O58" s="272"/>
      <c r="P58" s="272">
        <v>5000</v>
      </c>
      <c r="Q58" s="272"/>
      <c r="R58" s="272">
        <v>5000</v>
      </c>
      <c r="S58" s="318"/>
      <c r="T58" s="318"/>
      <c r="U58" s="318"/>
      <c r="V58" s="318"/>
      <c r="W58" s="318"/>
      <c r="X58" s="318">
        <v>5000</v>
      </c>
      <c r="Y58" s="318">
        <v>5000</v>
      </c>
      <c r="Z58" s="318"/>
      <c r="AA58" s="318"/>
      <c r="AB58" s="318"/>
      <c r="AC58" s="318"/>
      <c r="AD58" s="318"/>
      <c r="AE58" s="318">
        <v>10000</v>
      </c>
      <c r="AF58" s="318">
        <v>100000</v>
      </c>
      <c r="AG58" s="318">
        <v>15000</v>
      </c>
      <c r="AH58" s="318">
        <v>65000</v>
      </c>
      <c r="AI58" s="318">
        <v>20000</v>
      </c>
      <c r="AJ58" s="318">
        <v>85000</v>
      </c>
      <c r="AK58" s="318">
        <v>150000</v>
      </c>
      <c r="AL58" s="318">
        <v>420000</v>
      </c>
      <c r="AM58" s="318">
        <v>10000</v>
      </c>
      <c r="AN58" s="318">
        <v>10000</v>
      </c>
      <c r="AO58" s="318">
        <v>120000</v>
      </c>
      <c r="AP58" s="223">
        <f t="shared" si="2"/>
        <v>1285000</v>
      </c>
      <c r="AQ58" s="269"/>
      <c r="AR58" s="223"/>
      <c r="AS58" s="223"/>
      <c r="AT58" s="223"/>
      <c r="AU58" s="223"/>
      <c r="AV58" s="223"/>
      <c r="AW58" s="223"/>
      <c r="AX58" s="223"/>
      <c r="AY58" s="223"/>
      <c r="AZ58" s="223"/>
      <c r="BA58" s="223"/>
      <c r="BB58" s="223"/>
      <c r="BC58" s="223"/>
      <c r="BD58" s="223"/>
      <c r="BE58" s="223"/>
      <c r="BF58" s="223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</row>
    <row r="59" spans="1:83" x14ac:dyDescent="0.25">
      <c r="A59" s="5">
        <v>40909</v>
      </c>
      <c r="B59" s="268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>
        <v>5000</v>
      </c>
      <c r="P59" s="272"/>
      <c r="Q59" s="272">
        <v>5000</v>
      </c>
      <c r="R59" s="272">
        <v>5000</v>
      </c>
      <c r="S59" s="318">
        <v>5000</v>
      </c>
      <c r="T59" s="318">
        <v>5000</v>
      </c>
      <c r="U59" s="318">
        <v>5000</v>
      </c>
      <c r="V59" s="318">
        <v>5000</v>
      </c>
      <c r="W59" s="318">
        <v>5000</v>
      </c>
      <c r="X59" s="318">
        <v>5000</v>
      </c>
      <c r="Y59" s="318">
        <v>5000</v>
      </c>
      <c r="Z59" s="318">
        <v>5000</v>
      </c>
      <c r="AA59" s="318">
        <v>5000</v>
      </c>
      <c r="AB59" s="318">
        <v>5000</v>
      </c>
      <c r="AC59" s="318">
        <v>5000</v>
      </c>
      <c r="AD59" s="318">
        <v>5000</v>
      </c>
      <c r="AE59" s="318">
        <v>60000</v>
      </c>
      <c r="AF59" s="318">
        <v>45000</v>
      </c>
      <c r="AG59" s="318">
        <v>75000</v>
      </c>
      <c r="AH59" s="318">
        <v>25000</v>
      </c>
      <c r="AI59" s="318">
        <v>95000</v>
      </c>
      <c r="AJ59" s="318">
        <v>35000</v>
      </c>
      <c r="AK59" s="318">
        <v>85000</v>
      </c>
      <c r="AL59" s="318">
        <v>260000</v>
      </c>
      <c r="AM59" s="318">
        <v>70000</v>
      </c>
      <c r="AN59" s="318">
        <v>60000</v>
      </c>
      <c r="AO59" s="318">
        <v>55000</v>
      </c>
      <c r="AP59" s="223">
        <f t="shared" si="2"/>
        <v>940000</v>
      </c>
      <c r="AQ59" s="269"/>
      <c r="AR59" s="223"/>
      <c r="AS59" s="223"/>
      <c r="AT59" s="223"/>
      <c r="AU59" s="223"/>
      <c r="AV59" s="223"/>
      <c r="AW59" s="223"/>
      <c r="AX59" s="223"/>
      <c r="AY59" s="223"/>
      <c r="AZ59" s="223"/>
      <c r="BA59" s="223"/>
      <c r="BB59" s="223"/>
      <c r="BC59" s="223"/>
      <c r="BD59" s="223"/>
      <c r="BE59" s="223"/>
      <c r="BF59" s="223"/>
      <c r="BG59" s="223"/>
      <c r="BH59" s="223"/>
      <c r="BI59" s="223"/>
      <c r="BJ59" s="223"/>
      <c r="BK59" s="223"/>
      <c r="BL59" s="223"/>
      <c r="BM59" s="223"/>
      <c r="BN59" s="223"/>
      <c r="BO59" s="223"/>
      <c r="BP59" s="223"/>
      <c r="BQ59" s="223"/>
      <c r="BR59" s="223"/>
      <c r="BS59" s="223"/>
      <c r="BT59" s="223"/>
      <c r="BU59" s="223"/>
      <c r="BV59" s="223"/>
      <c r="BW59" s="223"/>
      <c r="BX59" s="223"/>
      <c r="BY59" s="223"/>
      <c r="BZ59" s="223"/>
      <c r="CA59" s="223"/>
      <c r="CB59" s="223"/>
      <c r="CC59" s="223"/>
      <c r="CD59" s="223"/>
      <c r="CE59" s="223"/>
    </row>
    <row r="60" spans="1:83" x14ac:dyDescent="0.25">
      <c r="A60" s="5">
        <v>40940</v>
      </c>
      <c r="B60" s="268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318">
        <v>5000</v>
      </c>
      <c r="T60" s="318">
        <v>5000</v>
      </c>
      <c r="U60" s="318">
        <v>5000</v>
      </c>
      <c r="V60" s="318">
        <v>5000</v>
      </c>
      <c r="W60" s="318">
        <v>5000</v>
      </c>
      <c r="X60" s="318"/>
      <c r="Y60" s="318"/>
      <c r="Z60" s="318"/>
      <c r="AA60" s="318"/>
      <c r="AB60" s="318"/>
      <c r="AC60" s="318"/>
      <c r="AD60" s="318"/>
      <c r="AE60" s="318">
        <v>20000</v>
      </c>
      <c r="AF60" s="318"/>
      <c r="AG60" s="318">
        <v>25000</v>
      </c>
      <c r="AH60" s="318"/>
      <c r="AI60" s="318">
        <v>35000</v>
      </c>
      <c r="AJ60" s="318"/>
      <c r="AK60" s="318">
        <v>85000</v>
      </c>
      <c r="AL60" s="318">
        <v>225000</v>
      </c>
      <c r="AM60" s="318">
        <v>25000</v>
      </c>
      <c r="AN60" s="318">
        <v>20000</v>
      </c>
      <c r="AO60" s="318"/>
      <c r="AP60" s="223">
        <f t="shared" si="2"/>
        <v>460000</v>
      </c>
      <c r="AQ60" s="269"/>
      <c r="AR60" s="223"/>
      <c r="AS60" s="223"/>
      <c r="AT60" s="223"/>
      <c r="AU60" s="223"/>
      <c r="AV60" s="223"/>
      <c r="AW60" s="223"/>
      <c r="AX60" s="223"/>
      <c r="AY60" s="223"/>
      <c r="AZ60" s="223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  <c r="CA60" s="223"/>
      <c r="CB60" s="223"/>
      <c r="CC60" s="223"/>
      <c r="CD60" s="223"/>
      <c r="CE60" s="223"/>
    </row>
    <row r="61" spans="1:83" x14ac:dyDescent="0.25">
      <c r="A61" s="5">
        <v>40969</v>
      </c>
      <c r="B61" s="268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318"/>
      <c r="T61" s="318"/>
      <c r="U61" s="318"/>
      <c r="V61" s="318"/>
      <c r="W61" s="318"/>
      <c r="X61" s="318"/>
      <c r="Y61" s="318"/>
      <c r="Z61" s="318"/>
      <c r="AA61" s="318"/>
      <c r="AB61" s="318"/>
      <c r="AC61" s="318"/>
      <c r="AD61" s="318"/>
      <c r="AE61" s="318"/>
      <c r="AF61" s="318"/>
      <c r="AG61" s="318"/>
      <c r="AH61" s="318"/>
      <c r="AI61" s="318"/>
      <c r="AJ61" s="318"/>
      <c r="AK61" s="318">
        <v>5000</v>
      </c>
      <c r="AL61" s="318">
        <v>240000</v>
      </c>
      <c r="AM61" s="318"/>
      <c r="AN61" s="318"/>
      <c r="AO61" s="318"/>
      <c r="AP61" s="223">
        <f t="shared" si="2"/>
        <v>245000</v>
      </c>
      <c r="AQ61" s="269"/>
      <c r="AR61" s="223"/>
      <c r="AS61" s="223"/>
      <c r="AT61" s="223"/>
      <c r="AU61" s="223"/>
      <c r="AV61" s="223"/>
      <c r="AW61" s="223"/>
      <c r="AX61" s="223"/>
      <c r="AY61" s="223"/>
      <c r="AZ61" s="223"/>
      <c r="BA61" s="223"/>
      <c r="BB61" s="223"/>
      <c r="BC61" s="223"/>
      <c r="BD61" s="223"/>
      <c r="BE61" s="223"/>
      <c r="BF61" s="223"/>
      <c r="BG61" s="223"/>
      <c r="BH61" s="223"/>
      <c r="BI61" s="223"/>
      <c r="BJ61" s="223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</row>
    <row r="62" spans="1:83" x14ac:dyDescent="0.25">
      <c r="A62" s="5">
        <v>41000</v>
      </c>
      <c r="B62" s="268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>
        <v>5000</v>
      </c>
      <c r="P62" s="272"/>
      <c r="Q62" s="272">
        <v>5000</v>
      </c>
      <c r="R62" s="272"/>
      <c r="S62" s="318"/>
      <c r="T62" s="318"/>
      <c r="U62" s="318"/>
      <c r="V62" s="318"/>
      <c r="W62" s="318"/>
      <c r="X62" s="318"/>
      <c r="Y62" s="318"/>
      <c r="Z62" s="318"/>
      <c r="AA62" s="318">
        <v>5000</v>
      </c>
      <c r="AB62" s="318">
        <v>5000</v>
      </c>
      <c r="AC62" s="318">
        <v>5000</v>
      </c>
      <c r="AD62" s="318">
        <v>5000</v>
      </c>
      <c r="AE62" s="318">
        <v>20000</v>
      </c>
      <c r="AF62" s="318"/>
      <c r="AG62" s="318">
        <v>30000</v>
      </c>
      <c r="AH62" s="318"/>
      <c r="AI62" s="318">
        <v>40000</v>
      </c>
      <c r="AJ62" s="318"/>
      <c r="AK62" s="318">
        <v>160000</v>
      </c>
      <c r="AL62" s="318">
        <v>80000</v>
      </c>
      <c r="AM62" s="318">
        <v>30000</v>
      </c>
      <c r="AN62" s="318">
        <v>25000</v>
      </c>
      <c r="AO62" s="318"/>
      <c r="AP62" s="223">
        <f t="shared" si="2"/>
        <v>415000</v>
      </c>
      <c r="AQ62" s="269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23"/>
      <c r="BJ62" s="223"/>
      <c r="BK62" s="223"/>
      <c r="BL62" s="223"/>
      <c r="BM62" s="223"/>
      <c r="BN62" s="223"/>
      <c r="BO62" s="223"/>
      <c r="BP62" s="223"/>
      <c r="BQ62" s="223"/>
      <c r="BR62" s="223"/>
      <c r="BS62" s="223"/>
      <c r="BT62" s="223"/>
      <c r="BU62" s="223"/>
      <c r="BV62" s="223"/>
      <c r="BW62" s="223"/>
      <c r="BX62" s="223"/>
      <c r="BY62" s="223"/>
      <c r="BZ62" s="223"/>
      <c r="CA62" s="223"/>
      <c r="CB62" s="223"/>
      <c r="CC62" s="223"/>
      <c r="CD62" s="223"/>
      <c r="CE62" s="223"/>
    </row>
    <row r="63" spans="1:83" x14ac:dyDescent="0.25">
      <c r="A63" s="5">
        <v>41030</v>
      </c>
      <c r="B63" s="268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>
        <v>5000</v>
      </c>
      <c r="P63" s="272"/>
      <c r="Q63" s="272">
        <v>5000</v>
      </c>
      <c r="R63" s="272">
        <v>5000</v>
      </c>
      <c r="S63" s="318">
        <v>5000</v>
      </c>
      <c r="T63" s="318">
        <v>5000</v>
      </c>
      <c r="U63" s="318">
        <v>5000</v>
      </c>
      <c r="V63" s="318">
        <v>5000</v>
      </c>
      <c r="W63" s="318">
        <v>5000</v>
      </c>
      <c r="X63" s="318">
        <v>5000</v>
      </c>
      <c r="Y63" s="318">
        <v>5000</v>
      </c>
      <c r="Z63" s="318">
        <v>5000</v>
      </c>
      <c r="AA63" s="318"/>
      <c r="AB63" s="318"/>
      <c r="AC63" s="318"/>
      <c r="AD63" s="318"/>
      <c r="AE63" s="318">
        <v>40000</v>
      </c>
      <c r="AF63" s="318">
        <v>60000</v>
      </c>
      <c r="AG63" s="318">
        <v>50000</v>
      </c>
      <c r="AH63" s="318">
        <v>40000</v>
      </c>
      <c r="AI63" s="318">
        <v>65000</v>
      </c>
      <c r="AJ63" s="318">
        <v>55000</v>
      </c>
      <c r="AK63" s="318">
        <v>80000</v>
      </c>
      <c r="AL63" s="318">
        <v>490000</v>
      </c>
      <c r="AM63" s="318">
        <v>50000</v>
      </c>
      <c r="AN63" s="318">
        <v>40000</v>
      </c>
      <c r="AO63" s="318">
        <v>75000</v>
      </c>
      <c r="AP63" s="223">
        <f t="shared" si="2"/>
        <v>1100000</v>
      </c>
      <c r="AQ63" s="269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3"/>
      <c r="BN63" s="223"/>
      <c r="BO63" s="223"/>
      <c r="BP63" s="223"/>
      <c r="BQ63" s="223"/>
      <c r="BR63" s="223"/>
      <c r="BS63" s="223"/>
      <c r="BT63" s="223"/>
      <c r="BU63" s="223"/>
      <c r="BV63" s="223"/>
      <c r="BW63" s="223"/>
      <c r="BX63" s="223"/>
      <c r="BY63" s="223"/>
      <c r="BZ63" s="223"/>
      <c r="CA63" s="223"/>
      <c r="CB63" s="223"/>
      <c r="CC63" s="223"/>
      <c r="CD63" s="223"/>
      <c r="CE63" s="223"/>
    </row>
    <row r="64" spans="1:83" x14ac:dyDescent="0.25">
      <c r="A64" s="5">
        <v>41061</v>
      </c>
      <c r="B64" s="268"/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>
        <v>75000</v>
      </c>
      <c r="P64" s="272">
        <v>160000</v>
      </c>
      <c r="Q64" s="272"/>
      <c r="R64" s="272"/>
      <c r="S64" s="318"/>
      <c r="T64" s="318"/>
      <c r="U64" s="318"/>
      <c r="V64" s="318">
        <v>5000</v>
      </c>
      <c r="W64" s="318">
        <v>5000</v>
      </c>
      <c r="X64" s="318">
        <v>5000</v>
      </c>
      <c r="Y64" s="318">
        <v>5000</v>
      </c>
      <c r="Z64" s="318">
        <v>5000</v>
      </c>
      <c r="AA64" s="318">
        <v>5000</v>
      </c>
      <c r="AB64" s="318">
        <v>5000</v>
      </c>
      <c r="AC64" s="318">
        <v>5000</v>
      </c>
      <c r="AD64" s="318">
        <v>5000</v>
      </c>
      <c r="AE64" s="318">
        <v>40000</v>
      </c>
      <c r="AF64" s="318">
        <v>25000</v>
      </c>
      <c r="AG64" s="318">
        <v>50000</v>
      </c>
      <c r="AH64" s="318">
        <v>20000</v>
      </c>
      <c r="AI64" s="318">
        <v>65000</v>
      </c>
      <c r="AJ64" s="318">
        <v>20000</v>
      </c>
      <c r="AK64" s="318">
        <v>95000</v>
      </c>
      <c r="AL64" s="318">
        <v>280000</v>
      </c>
      <c r="AM64" s="318">
        <v>50000</v>
      </c>
      <c r="AN64" s="318">
        <v>40000</v>
      </c>
      <c r="AO64" s="318">
        <v>30000</v>
      </c>
      <c r="AP64" s="223">
        <f t="shared" si="2"/>
        <v>995000</v>
      </c>
      <c r="AQ64" s="269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23"/>
      <c r="BJ64" s="223"/>
      <c r="BK64" s="223"/>
      <c r="BL64" s="223"/>
      <c r="BM64" s="223"/>
      <c r="BN64" s="223"/>
      <c r="BO64" s="223"/>
      <c r="BP64" s="223"/>
      <c r="BQ64" s="223"/>
      <c r="BR64" s="223"/>
      <c r="BS64" s="223"/>
      <c r="BT64" s="223"/>
      <c r="BU64" s="223"/>
      <c r="BV64" s="223"/>
      <c r="BW64" s="223"/>
      <c r="BX64" s="223"/>
      <c r="BY64" s="223"/>
      <c r="BZ64" s="223"/>
      <c r="CA64" s="223"/>
      <c r="CB64" s="223"/>
      <c r="CC64" s="223"/>
      <c r="CD64" s="223"/>
      <c r="CE64" s="223"/>
    </row>
    <row r="65" spans="1:83" x14ac:dyDescent="0.25">
      <c r="A65" s="5">
        <v>41091</v>
      </c>
      <c r="B65" s="268"/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>
        <v>5000</v>
      </c>
      <c r="S65" s="318"/>
      <c r="T65" s="318"/>
      <c r="U65" s="318"/>
      <c r="V65" s="318"/>
      <c r="W65" s="318"/>
      <c r="X65" s="318"/>
      <c r="Y65" s="318"/>
      <c r="Z65" s="318"/>
      <c r="AA65" s="318"/>
      <c r="AB65" s="318"/>
      <c r="AC65" s="318"/>
      <c r="AD65" s="318"/>
      <c r="AE65" s="318"/>
      <c r="AF65" s="318">
        <v>105000</v>
      </c>
      <c r="AG65" s="318"/>
      <c r="AH65" s="318">
        <v>70000</v>
      </c>
      <c r="AI65" s="318"/>
      <c r="AJ65" s="318">
        <v>90000</v>
      </c>
      <c r="AK65" s="318"/>
      <c r="AL65" s="318">
        <v>250000</v>
      </c>
      <c r="AM65" s="318"/>
      <c r="AN65" s="318"/>
      <c r="AO65" s="318">
        <v>130000</v>
      </c>
      <c r="AP65" s="223">
        <f t="shared" si="2"/>
        <v>650000</v>
      </c>
      <c r="AQ65" s="269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23"/>
      <c r="BJ65" s="223"/>
      <c r="BK65" s="223"/>
      <c r="BL65" s="223"/>
      <c r="BM65" s="223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/>
      <c r="BY65" s="223"/>
      <c r="BZ65" s="223"/>
      <c r="CA65" s="223"/>
      <c r="CB65" s="223"/>
      <c r="CC65" s="223"/>
      <c r="CD65" s="223"/>
      <c r="CE65" s="223"/>
    </row>
    <row r="66" spans="1:83" x14ac:dyDescent="0.25">
      <c r="A66" s="5">
        <v>41122</v>
      </c>
      <c r="B66" s="268"/>
      <c r="C66" s="272"/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>
        <v>5000</v>
      </c>
      <c r="R66" s="272">
        <v>5000</v>
      </c>
      <c r="S66" s="318">
        <v>5000</v>
      </c>
      <c r="T66" s="318">
        <v>5000</v>
      </c>
      <c r="U66" s="318">
        <v>5000</v>
      </c>
      <c r="V66" s="318"/>
      <c r="W66" s="318"/>
      <c r="X66" s="318"/>
      <c r="Y66" s="318"/>
      <c r="Z66" s="318"/>
      <c r="AA66" s="318"/>
      <c r="AB66" s="318"/>
      <c r="AC66" s="318"/>
      <c r="AD66" s="318">
        <v>5000</v>
      </c>
      <c r="AE66" s="318">
        <v>20000</v>
      </c>
      <c r="AF66" s="318">
        <v>100000</v>
      </c>
      <c r="AG66" s="318">
        <v>25000</v>
      </c>
      <c r="AH66" s="318">
        <v>65000</v>
      </c>
      <c r="AI66" s="318">
        <v>35000</v>
      </c>
      <c r="AJ66" s="318">
        <v>85000</v>
      </c>
      <c r="AK66" s="318">
        <v>160000</v>
      </c>
      <c r="AL66" s="318">
        <v>250000</v>
      </c>
      <c r="AM66" s="318">
        <v>30000</v>
      </c>
      <c r="AN66" s="318">
        <v>20000</v>
      </c>
      <c r="AO66" s="318">
        <v>120000</v>
      </c>
      <c r="AP66" s="223">
        <f t="shared" si="2"/>
        <v>940000</v>
      </c>
      <c r="AQ66" s="269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23"/>
      <c r="BJ66" s="223"/>
      <c r="BK66" s="223"/>
      <c r="BL66" s="223"/>
      <c r="BM66" s="223"/>
      <c r="BN66" s="223"/>
      <c r="BO66" s="223"/>
      <c r="BP66" s="223"/>
      <c r="BQ66" s="223"/>
      <c r="BR66" s="223"/>
      <c r="BS66" s="223"/>
      <c r="BT66" s="223"/>
      <c r="BU66" s="223"/>
      <c r="BV66" s="223"/>
      <c r="BW66" s="223"/>
      <c r="BX66" s="223"/>
      <c r="BY66" s="223"/>
      <c r="BZ66" s="223"/>
      <c r="CA66" s="223"/>
      <c r="CB66" s="223"/>
      <c r="CC66" s="223"/>
      <c r="CD66" s="223"/>
      <c r="CE66" s="223"/>
    </row>
    <row r="67" spans="1:83" x14ac:dyDescent="0.25">
      <c r="A67" s="5">
        <v>41153</v>
      </c>
      <c r="B67" s="268"/>
      <c r="C67" s="272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318"/>
      <c r="T67" s="318"/>
      <c r="U67" s="318"/>
      <c r="V67" s="318"/>
      <c r="W67" s="318"/>
      <c r="X67" s="318"/>
      <c r="Y67" s="318"/>
      <c r="Z67" s="318"/>
      <c r="AA67" s="318"/>
      <c r="AB67" s="318">
        <v>5000</v>
      </c>
      <c r="AC67" s="318">
        <v>5000</v>
      </c>
      <c r="AD67" s="318"/>
      <c r="AE67" s="318">
        <v>5000</v>
      </c>
      <c r="AF67" s="318"/>
      <c r="AG67" s="318">
        <v>10000</v>
      </c>
      <c r="AH67" s="318"/>
      <c r="AI67" s="318">
        <v>15000</v>
      </c>
      <c r="AJ67" s="318"/>
      <c r="AK67" s="318">
        <v>75000</v>
      </c>
      <c r="AL67" s="318">
        <v>140000</v>
      </c>
      <c r="AM67" s="318">
        <v>10000</v>
      </c>
      <c r="AN67" s="318">
        <v>10000</v>
      </c>
      <c r="AO67" s="318"/>
      <c r="AP67" s="223">
        <f t="shared" si="2"/>
        <v>275000</v>
      </c>
      <c r="AQ67" s="269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223"/>
      <c r="BN67" s="223"/>
      <c r="BO67" s="223"/>
      <c r="BP67" s="223"/>
      <c r="BQ67" s="223"/>
      <c r="BR67" s="223"/>
      <c r="BS67" s="223"/>
      <c r="BT67" s="223"/>
      <c r="BU67" s="223"/>
      <c r="BV67" s="223"/>
      <c r="BW67" s="223"/>
      <c r="BX67" s="223"/>
      <c r="BY67" s="223"/>
      <c r="BZ67" s="223"/>
      <c r="CA67" s="223"/>
      <c r="CB67" s="223"/>
      <c r="CC67" s="223"/>
      <c r="CD67" s="223"/>
      <c r="CE67" s="223"/>
    </row>
    <row r="68" spans="1:83" x14ac:dyDescent="0.25">
      <c r="A68" s="5">
        <v>41183</v>
      </c>
      <c r="B68" s="268"/>
      <c r="C68" s="272"/>
      <c r="D68" s="272"/>
      <c r="E68" s="272"/>
      <c r="F68" s="272"/>
      <c r="G68" s="272"/>
      <c r="H68" s="272"/>
      <c r="I68" s="272"/>
      <c r="J68" s="272"/>
      <c r="K68" s="272"/>
      <c r="L68" s="272"/>
      <c r="M68" s="272"/>
      <c r="N68" s="272"/>
      <c r="O68" s="272"/>
      <c r="P68" s="272"/>
      <c r="Q68" s="272"/>
      <c r="R68" s="272"/>
      <c r="S68" s="318"/>
      <c r="T68" s="318"/>
      <c r="U68" s="318"/>
      <c r="V68" s="318"/>
      <c r="W68" s="318">
        <v>5000</v>
      </c>
      <c r="X68" s="318">
        <v>5000</v>
      </c>
      <c r="Y68" s="318">
        <v>5000</v>
      </c>
      <c r="Z68" s="318">
        <v>5000</v>
      </c>
      <c r="AA68" s="318">
        <v>5000</v>
      </c>
      <c r="AB68" s="318"/>
      <c r="AC68" s="318"/>
      <c r="AD68" s="318"/>
      <c r="AE68" s="318">
        <v>15000</v>
      </c>
      <c r="AF68" s="318">
        <v>70000</v>
      </c>
      <c r="AG68" s="318">
        <v>20000</v>
      </c>
      <c r="AH68" s="318">
        <v>45000</v>
      </c>
      <c r="AI68" s="318">
        <v>30000</v>
      </c>
      <c r="AJ68" s="318">
        <v>60000</v>
      </c>
      <c r="AK68" s="318">
        <v>80000</v>
      </c>
      <c r="AL68" s="318">
        <v>355000</v>
      </c>
      <c r="AM68" s="318">
        <v>20000</v>
      </c>
      <c r="AN68" s="318">
        <v>20000</v>
      </c>
      <c r="AO68" s="318">
        <v>85000</v>
      </c>
      <c r="AP68" s="223">
        <f t="shared" si="2"/>
        <v>825000</v>
      </c>
      <c r="AQ68" s="269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  <c r="CA68" s="223"/>
      <c r="CB68" s="223"/>
      <c r="CC68" s="223"/>
      <c r="CD68" s="223"/>
      <c r="CE68" s="223"/>
    </row>
    <row r="69" spans="1:83" x14ac:dyDescent="0.25">
      <c r="A69" s="5">
        <v>41214</v>
      </c>
      <c r="B69" s="268"/>
      <c r="C69" s="272"/>
      <c r="D69" s="272"/>
      <c r="E69" s="272"/>
      <c r="F69" s="272"/>
      <c r="G69" s="272"/>
      <c r="H69" s="272"/>
      <c r="I69" s="272"/>
      <c r="J69" s="272"/>
      <c r="K69" s="272"/>
      <c r="L69" s="272"/>
      <c r="M69" s="272"/>
      <c r="N69" s="272"/>
      <c r="O69" s="272"/>
      <c r="P69" s="272"/>
      <c r="Q69" s="272">
        <v>5000</v>
      </c>
      <c r="R69" s="272">
        <v>5000</v>
      </c>
      <c r="S69" s="318">
        <v>5000</v>
      </c>
      <c r="T69" s="318">
        <v>5000</v>
      </c>
      <c r="U69" s="318">
        <v>5000</v>
      </c>
      <c r="V69" s="318">
        <v>5000</v>
      </c>
      <c r="W69" s="318"/>
      <c r="X69" s="318"/>
      <c r="Y69" s="318"/>
      <c r="Z69" s="318"/>
      <c r="AA69" s="318"/>
      <c r="AB69" s="318"/>
      <c r="AC69" s="318"/>
      <c r="AD69" s="318"/>
      <c r="AE69" s="318">
        <v>20000</v>
      </c>
      <c r="AF69" s="318">
        <v>90000</v>
      </c>
      <c r="AG69" s="318">
        <v>30000</v>
      </c>
      <c r="AH69" s="318">
        <v>60000</v>
      </c>
      <c r="AI69" s="318">
        <v>35000</v>
      </c>
      <c r="AJ69" s="318">
        <v>75000</v>
      </c>
      <c r="AK69" s="318">
        <v>75000</v>
      </c>
      <c r="AL69" s="318">
        <v>240000</v>
      </c>
      <c r="AM69" s="318">
        <v>30000</v>
      </c>
      <c r="AN69" s="318">
        <v>25000</v>
      </c>
      <c r="AO69" s="318">
        <v>110000</v>
      </c>
      <c r="AP69" s="223">
        <f t="shared" si="2"/>
        <v>820000</v>
      </c>
      <c r="AQ69" s="269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223"/>
      <c r="BN69" s="223"/>
      <c r="BO69" s="223"/>
      <c r="BP69" s="223"/>
      <c r="BQ69" s="223"/>
      <c r="BR69" s="223"/>
      <c r="BS69" s="223"/>
      <c r="BT69" s="223"/>
      <c r="BU69" s="223"/>
      <c r="BV69" s="223"/>
      <c r="BW69" s="223"/>
      <c r="BX69" s="223"/>
      <c r="BY69" s="223"/>
      <c r="BZ69" s="223"/>
      <c r="CA69" s="223"/>
      <c r="CB69" s="223"/>
      <c r="CC69" s="223"/>
      <c r="CD69" s="223"/>
      <c r="CE69" s="223"/>
    </row>
    <row r="70" spans="1:83" x14ac:dyDescent="0.25">
      <c r="A70" s="5">
        <v>41244</v>
      </c>
      <c r="B70" s="268"/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272"/>
      <c r="P70" s="272"/>
      <c r="Q70" s="272">
        <v>65000</v>
      </c>
      <c r="R70" s="272">
        <v>140000</v>
      </c>
      <c r="S70" s="318"/>
      <c r="T70" s="318"/>
      <c r="U70" s="318"/>
      <c r="V70" s="318"/>
      <c r="W70" s="318"/>
      <c r="X70" s="318"/>
      <c r="Y70" s="318"/>
      <c r="Z70" s="318">
        <v>5000</v>
      </c>
      <c r="AA70" s="318">
        <v>5000</v>
      </c>
      <c r="AB70" s="318">
        <v>5000</v>
      </c>
      <c r="AC70" s="318">
        <v>5000</v>
      </c>
      <c r="AD70" s="318">
        <v>5000</v>
      </c>
      <c r="AE70" s="318">
        <v>25000</v>
      </c>
      <c r="AF70" s="318">
        <v>20000</v>
      </c>
      <c r="AG70" s="318">
        <v>30000</v>
      </c>
      <c r="AH70" s="318">
        <v>15000</v>
      </c>
      <c r="AI70" s="318">
        <v>40000</v>
      </c>
      <c r="AJ70" s="318">
        <v>20000</v>
      </c>
      <c r="AK70" s="318">
        <v>90000</v>
      </c>
      <c r="AL70" s="318">
        <v>200000</v>
      </c>
      <c r="AM70" s="318">
        <v>30000</v>
      </c>
      <c r="AN70" s="318">
        <v>20000</v>
      </c>
      <c r="AO70" s="318">
        <v>25000</v>
      </c>
      <c r="AP70" s="223">
        <f t="shared" si="2"/>
        <v>745000</v>
      </c>
      <c r="AQ70" s="269"/>
      <c r="AR70" s="223"/>
      <c r="AS70" s="223"/>
      <c r="AT70" s="223"/>
      <c r="AU70" s="223"/>
      <c r="AV70" s="223"/>
      <c r="AW70" s="223"/>
      <c r="AX70" s="223"/>
      <c r="AY70" s="223"/>
      <c r="AZ70" s="223"/>
      <c r="BA70" s="223"/>
      <c r="BB70" s="223"/>
      <c r="BC70" s="223"/>
      <c r="BD70" s="223"/>
      <c r="BE70" s="223"/>
      <c r="BF70" s="223"/>
      <c r="BG70" s="223"/>
      <c r="BH70" s="223"/>
      <c r="BI70" s="223"/>
      <c r="BJ70" s="223"/>
      <c r="BK70" s="223"/>
      <c r="BL70" s="223"/>
      <c r="BM70" s="223"/>
      <c r="BN70" s="223"/>
      <c r="BO70" s="223"/>
      <c r="BP70" s="223"/>
      <c r="BQ70" s="223"/>
      <c r="BR70" s="223"/>
      <c r="BS70" s="223"/>
      <c r="BT70" s="223"/>
      <c r="BU70" s="223"/>
      <c r="BV70" s="223"/>
      <c r="BW70" s="223"/>
      <c r="BX70" s="223"/>
      <c r="BY70" s="223"/>
      <c r="BZ70" s="223"/>
      <c r="CA70" s="223"/>
      <c r="CB70" s="223"/>
      <c r="CC70" s="223"/>
      <c r="CD70" s="223"/>
      <c r="CE70" s="223"/>
    </row>
    <row r="71" spans="1:83" x14ac:dyDescent="0.25">
      <c r="A71" s="5">
        <v>41275</v>
      </c>
      <c r="B71" s="268"/>
      <c r="C71" s="272"/>
      <c r="D71" s="272"/>
      <c r="E71" s="272"/>
      <c r="F71" s="272"/>
      <c r="G71" s="272"/>
      <c r="H71" s="272"/>
      <c r="I71" s="272"/>
      <c r="J71" s="272"/>
      <c r="K71" s="272"/>
      <c r="L71" s="272"/>
      <c r="M71" s="272"/>
      <c r="N71" s="272"/>
      <c r="O71" s="272"/>
      <c r="P71" s="272"/>
      <c r="Q71" s="272"/>
      <c r="R71" s="272"/>
      <c r="S71" s="318"/>
      <c r="T71" s="318"/>
      <c r="U71" s="318"/>
      <c r="V71" s="318"/>
      <c r="W71" s="318"/>
      <c r="X71" s="318"/>
      <c r="Y71" s="318">
        <v>5000</v>
      </c>
      <c r="Z71" s="318"/>
      <c r="AA71" s="318"/>
      <c r="AB71" s="318"/>
      <c r="AC71" s="318"/>
      <c r="AD71" s="318"/>
      <c r="AE71" s="318">
        <v>5000</v>
      </c>
      <c r="AF71" s="318">
        <v>155000</v>
      </c>
      <c r="AG71" s="318">
        <v>10000</v>
      </c>
      <c r="AH71" s="318">
        <v>100000</v>
      </c>
      <c r="AI71" s="318">
        <v>10000</v>
      </c>
      <c r="AJ71" s="318">
        <v>135000</v>
      </c>
      <c r="AK71" s="318">
        <v>75000</v>
      </c>
      <c r="AL71" s="318">
        <v>310000</v>
      </c>
      <c r="AM71" s="318">
        <v>10000</v>
      </c>
      <c r="AN71" s="318">
        <v>5000</v>
      </c>
      <c r="AO71" s="318">
        <v>190000</v>
      </c>
      <c r="AP71" s="223">
        <f t="shared" si="2"/>
        <v>1010000</v>
      </c>
      <c r="AQ71" s="269"/>
      <c r="AR71" s="223"/>
      <c r="AS71" s="223"/>
      <c r="AT71" s="223"/>
      <c r="AU71" s="223"/>
      <c r="AV71" s="223"/>
      <c r="AW71" s="223"/>
      <c r="AX71" s="223"/>
      <c r="AY71" s="223"/>
      <c r="AZ71" s="223"/>
      <c r="BA71" s="223"/>
      <c r="BB71" s="223"/>
      <c r="BC71" s="223"/>
      <c r="BD71" s="223"/>
      <c r="BE71" s="223"/>
      <c r="BF71" s="223"/>
      <c r="BG71" s="223"/>
      <c r="BH71" s="223"/>
      <c r="BI71" s="223"/>
      <c r="BJ71" s="223"/>
      <c r="BK71" s="223"/>
      <c r="BL71" s="223"/>
      <c r="BM71" s="223"/>
      <c r="BN71" s="223"/>
      <c r="BO71" s="223"/>
      <c r="BP71" s="223"/>
      <c r="BQ71" s="223"/>
      <c r="BR71" s="223"/>
      <c r="BS71" s="223"/>
      <c r="BT71" s="223"/>
      <c r="BU71" s="223"/>
      <c r="BV71" s="223"/>
      <c r="BW71" s="223"/>
      <c r="BX71" s="223"/>
      <c r="BY71" s="223"/>
      <c r="BZ71" s="223"/>
      <c r="CA71" s="223"/>
      <c r="CB71" s="223"/>
      <c r="CC71" s="223"/>
      <c r="CD71" s="223"/>
      <c r="CE71" s="223"/>
    </row>
    <row r="72" spans="1:83" x14ac:dyDescent="0.25">
      <c r="A72" s="5">
        <v>41306</v>
      </c>
      <c r="B72" s="268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318"/>
      <c r="T72" s="318"/>
      <c r="U72" s="318"/>
      <c r="V72" s="318"/>
      <c r="W72" s="318"/>
      <c r="X72" s="318"/>
      <c r="Y72" s="318"/>
      <c r="Z72" s="318"/>
      <c r="AA72" s="318"/>
      <c r="AB72" s="318"/>
      <c r="AC72" s="318"/>
      <c r="AD72" s="318"/>
      <c r="AE72" s="318"/>
      <c r="AF72" s="318">
        <v>15000</v>
      </c>
      <c r="AG72" s="318"/>
      <c r="AH72" s="318">
        <v>10000</v>
      </c>
      <c r="AI72" s="318"/>
      <c r="AJ72" s="318">
        <v>10000</v>
      </c>
      <c r="AK72" s="318"/>
      <c r="AL72" s="318">
        <v>235000</v>
      </c>
      <c r="AM72" s="318"/>
      <c r="AN72" s="318"/>
      <c r="AO72" s="318">
        <v>15000</v>
      </c>
      <c r="AP72" s="223">
        <f t="shared" si="2"/>
        <v>285000</v>
      </c>
      <c r="AQ72" s="269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223"/>
      <c r="BJ72" s="223"/>
      <c r="BK72" s="223"/>
      <c r="BL72" s="223"/>
      <c r="BM72" s="223"/>
      <c r="BN72" s="223"/>
      <c r="BO72" s="223"/>
      <c r="BP72" s="223"/>
      <c r="BQ72" s="223"/>
      <c r="BR72" s="223"/>
      <c r="BS72" s="223"/>
      <c r="BT72" s="223"/>
      <c r="BU72" s="223"/>
      <c r="BV72" s="223"/>
      <c r="BW72" s="223"/>
      <c r="BX72" s="223"/>
      <c r="BY72" s="223"/>
      <c r="BZ72" s="223"/>
      <c r="CA72" s="223"/>
      <c r="CB72" s="223"/>
      <c r="CC72" s="223"/>
      <c r="CD72" s="223"/>
      <c r="CE72" s="223"/>
    </row>
    <row r="73" spans="1:83" x14ac:dyDescent="0.25">
      <c r="A73" s="5">
        <v>41334</v>
      </c>
      <c r="B73" s="268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318">
        <v>5000</v>
      </c>
      <c r="T73" s="318">
        <v>5000</v>
      </c>
      <c r="U73" s="318">
        <v>10000</v>
      </c>
      <c r="V73" s="318">
        <v>10000</v>
      </c>
      <c r="W73" s="318">
        <v>10000</v>
      </c>
      <c r="X73" s="318">
        <v>10000</v>
      </c>
      <c r="Y73" s="318">
        <v>5000</v>
      </c>
      <c r="Z73" s="318">
        <v>5000</v>
      </c>
      <c r="AA73" s="318">
        <v>5000</v>
      </c>
      <c r="AB73" s="318">
        <v>5000</v>
      </c>
      <c r="AC73" s="318">
        <v>5000</v>
      </c>
      <c r="AD73" s="318">
        <v>5000</v>
      </c>
      <c r="AE73" s="318">
        <v>75000</v>
      </c>
      <c r="AF73" s="318">
        <v>20000</v>
      </c>
      <c r="AG73" s="318">
        <v>95000</v>
      </c>
      <c r="AH73" s="318">
        <v>15000</v>
      </c>
      <c r="AI73" s="318">
        <v>125000</v>
      </c>
      <c r="AJ73" s="318">
        <v>20000</v>
      </c>
      <c r="AK73" s="318">
        <v>150000</v>
      </c>
      <c r="AL73" s="318">
        <v>240000</v>
      </c>
      <c r="AM73" s="318">
        <v>95000</v>
      </c>
      <c r="AN73" s="318">
        <v>75000</v>
      </c>
      <c r="AO73" s="318">
        <v>25000</v>
      </c>
      <c r="AP73" s="223">
        <f t="shared" si="2"/>
        <v>1015000</v>
      </c>
      <c r="AQ73" s="269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223"/>
      <c r="BN73" s="223"/>
      <c r="BO73" s="223"/>
      <c r="BP73" s="223"/>
      <c r="BQ73" s="223"/>
      <c r="BR73" s="223"/>
      <c r="BS73" s="223"/>
      <c r="BT73" s="223"/>
      <c r="BU73" s="223"/>
      <c r="BV73" s="223"/>
      <c r="BW73" s="223"/>
      <c r="BX73" s="223"/>
      <c r="BY73" s="223"/>
      <c r="BZ73" s="223"/>
      <c r="CA73" s="223"/>
      <c r="CB73" s="223"/>
      <c r="CC73" s="223"/>
      <c r="CD73" s="223"/>
      <c r="CE73" s="223"/>
    </row>
    <row r="74" spans="1:83" x14ac:dyDescent="0.25">
      <c r="A74" s="5">
        <v>41365</v>
      </c>
      <c r="B74" s="268"/>
      <c r="C74" s="272"/>
      <c r="D74" s="272"/>
      <c r="E74" s="272"/>
      <c r="F74" s="272"/>
      <c r="G74" s="272"/>
      <c r="H74" s="272"/>
      <c r="I74" s="272"/>
      <c r="J74" s="272"/>
      <c r="K74" s="272"/>
      <c r="L74" s="272"/>
      <c r="M74" s="272"/>
      <c r="N74" s="272"/>
      <c r="O74" s="272"/>
      <c r="P74" s="272"/>
      <c r="Q74" s="272"/>
      <c r="R74" s="272"/>
      <c r="S74" s="318">
        <v>5000</v>
      </c>
      <c r="T74" s="318">
        <v>5000</v>
      </c>
      <c r="U74" s="318"/>
      <c r="V74" s="318"/>
      <c r="W74" s="318"/>
      <c r="X74" s="318"/>
      <c r="Y74" s="318"/>
      <c r="Z74" s="318"/>
      <c r="AA74" s="318">
        <v>5000</v>
      </c>
      <c r="AB74" s="318">
        <v>5000</v>
      </c>
      <c r="AC74" s="318">
        <v>5000</v>
      </c>
      <c r="AD74" s="318">
        <v>5000</v>
      </c>
      <c r="AE74" s="318">
        <v>25000</v>
      </c>
      <c r="AF74" s="318">
        <v>5000</v>
      </c>
      <c r="AG74" s="318">
        <v>35000</v>
      </c>
      <c r="AH74" s="318"/>
      <c r="AI74" s="318">
        <v>40000</v>
      </c>
      <c r="AJ74" s="318"/>
      <c r="AK74" s="318">
        <v>75000</v>
      </c>
      <c r="AL74" s="318">
        <v>230000</v>
      </c>
      <c r="AM74" s="318">
        <v>30000</v>
      </c>
      <c r="AN74" s="318">
        <v>25000</v>
      </c>
      <c r="AO74" s="318">
        <v>5000</v>
      </c>
      <c r="AP74" s="223">
        <f t="shared" si="2"/>
        <v>500000</v>
      </c>
      <c r="AQ74" s="269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  <c r="BK74" s="223"/>
      <c r="BL74" s="223"/>
      <c r="BM74" s="223"/>
      <c r="BN74" s="223"/>
      <c r="BO74" s="223"/>
      <c r="BP74" s="223"/>
      <c r="BQ74" s="223"/>
      <c r="BR74" s="223"/>
      <c r="BS74" s="223"/>
      <c r="BT74" s="223"/>
      <c r="BU74" s="223"/>
      <c r="BV74" s="223"/>
      <c r="BW74" s="223"/>
      <c r="BX74" s="223"/>
      <c r="BY74" s="223"/>
      <c r="BZ74" s="223"/>
      <c r="CA74" s="223"/>
      <c r="CB74" s="223"/>
      <c r="CC74" s="223"/>
      <c r="CD74" s="223"/>
      <c r="CE74" s="223"/>
    </row>
    <row r="75" spans="1:83" x14ac:dyDescent="0.25">
      <c r="A75" s="5">
        <v>41395</v>
      </c>
      <c r="B75" s="268"/>
      <c r="C75" s="272"/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2"/>
      <c r="Q75" s="272"/>
      <c r="R75" s="272"/>
      <c r="S75" s="318">
        <v>5000</v>
      </c>
      <c r="T75" s="318">
        <v>5000</v>
      </c>
      <c r="U75" s="318">
        <v>5000</v>
      </c>
      <c r="V75" s="318">
        <v>5000</v>
      </c>
      <c r="W75" s="318">
        <v>5000</v>
      </c>
      <c r="X75" s="318">
        <v>5000</v>
      </c>
      <c r="Y75" s="318">
        <v>5000</v>
      </c>
      <c r="Z75" s="318">
        <v>5000</v>
      </c>
      <c r="AA75" s="318">
        <v>0</v>
      </c>
      <c r="AB75" s="318">
        <v>0</v>
      </c>
      <c r="AC75" s="318">
        <v>5000</v>
      </c>
      <c r="AD75" s="318">
        <v>5000</v>
      </c>
      <c r="AE75" s="318">
        <v>50000</v>
      </c>
      <c r="AF75" s="318">
        <v>35000</v>
      </c>
      <c r="AG75" s="318">
        <v>65000</v>
      </c>
      <c r="AH75" s="318">
        <v>25000</v>
      </c>
      <c r="AI75" s="318">
        <v>80000</v>
      </c>
      <c r="AJ75" s="318">
        <v>30000</v>
      </c>
      <c r="AK75" s="318">
        <v>75000</v>
      </c>
      <c r="AL75" s="318">
        <v>230000</v>
      </c>
      <c r="AM75" s="318">
        <v>65000</v>
      </c>
      <c r="AN75" s="318">
        <v>50000</v>
      </c>
      <c r="AO75" s="318">
        <v>45000</v>
      </c>
      <c r="AP75" s="223">
        <f t="shared" si="2"/>
        <v>800000</v>
      </c>
      <c r="AQ75" s="269"/>
      <c r="AR75" s="223"/>
      <c r="AS75" s="223"/>
      <c r="AT75" s="223"/>
      <c r="AU75" s="223"/>
      <c r="AV75" s="223"/>
      <c r="AW75" s="223"/>
      <c r="AX75" s="223"/>
      <c r="AY75" s="223"/>
      <c r="AZ75" s="223"/>
      <c r="BA75" s="223"/>
      <c r="BB75" s="223"/>
      <c r="BC75" s="223"/>
      <c r="BD75" s="223"/>
      <c r="BE75" s="223"/>
      <c r="BF75" s="223"/>
      <c r="BG75" s="223"/>
      <c r="BH75" s="223"/>
      <c r="BI75" s="223"/>
      <c r="BJ75" s="223"/>
      <c r="BK75" s="223"/>
      <c r="BL75" s="223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223"/>
      <c r="CE75" s="223"/>
    </row>
    <row r="76" spans="1:83" x14ac:dyDescent="0.25">
      <c r="A76" s="5">
        <v>41426</v>
      </c>
      <c r="B76" s="268"/>
      <c r="C76" s="272"/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272"/>
      <c r="O76" s="272"/>
      <c r="P76" s="272"/>
      <c r="Q76" s="272"/>
      <c r="R76" s="272"/>
      <c r="S76" s="318">
        <v>50000</v>
      </c>
      <c r="T76" s="318">
        <v>0</v>
      </c>
      <c r="U76" s="318">
        <v>0</v>
      </c>
      <c r="V76" s="318">
        <v>0</v>
      </c>
      <c r="W76" s="318">
        <v>0</v>
      </c>
      <c r="X76" s="318">
        <v>0</v>
      </c>
      <c r="Y76" s="318">
        <v>0</v>
      </c>
      <c r="Z76" s="318">
        <v>0</v>
      </c>
      <c r="AA76" s="318">
        <v>0</v>
      </c>
      <c r="AB76" s="318">
        <v>5000</v>
      </c>
      <c r="AC76" s="318">
        <v>0</v>
      </c>
      <c r="AD76" s="318">
        <v>0</v>
      </c>
      <c r="AE76" s="318">
        <v>5000</v>
      </c>
      <c r="AF76" s="318">
        <v>340000</v>
      </c>
      <c r="AG76" s="318">
        <v>5000</v>
      </c>
      <c r="AH76" s="318">
        <v>105000</v>
      </c>
      <c r="AI76" s="318">
        <v>10000</v>
      </c>
      <c r="AJ76" s="318">
        <v>135000</v>
      </c>
      <c r="AK76" s="318">
        <v>125000</v>
      </c>
      <c r="AL76" s="318">
        <v>365000</v>
      </c>
      <c r="AM76" s="318">
        <v>10000</v>
      </c>
      <c r="AN76" s="318">
        <v>5000</v>
      </c>
      <c r="AO76" s="318">
        <v>195000</v>
      </c>
      <c r="AP76" s="223">
        <f t="shared" si="2"/>
        <v>1355000</v>
      </c>
      <c r="AQ76" s="269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223"/>
      <c r="CE76" s="223"/>
    </row>
    <row r="77" spans="1:83" x14ac:dyDescent="0.25">
      <c r="A77" s="5">
        <v>41456</v>
      </c>
      <c r="B77" s="268"/>
      <c r="C77" s="272"/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272"/>
      <c r="O77" s="272"/>
      <c r="P77" s="272"/>
      <c r="Q77" s="272"/>
      <c r="R77" s="272"/>
      <c r="S77" s="318">
        <v>0</v>
      </c>
      <c r="T77" s="318">
        <v>0</v>
      </c>
      <c r="U77" s="318">
        <v>0</v>
      </c>
      <c r="V77" s="318">
        <v>0</v>
      </c>
      <c r="W77" s="318">
        <v>0</v>
      </c>
      <c r="X77" s="318">
        <v>0</v>
      </c>
      <c r="Y77" s="318">
        <v>0</v>
      </c>
      <c r="Z77" s="318">
        <v>5000</v>
      </c>
      <c r="AA77" s="318">
        <v>5000</v>
      </c>
      <c r="AB77" s="318">
        <v>0</v>
      </c>
      <c r="AC77" s="318">
        <v>0</v>
      </c>
      <c r="AD77" s="318">
        <v>0</v>
      </c>
      <c r="AE77" s="318">
        <v>10000</v>
      </c>
      <c r="AF77" s="318">
        <v>65000</v>
      </c>
      <c r="AG77" s="318">
        <v>15000</v>
      </c>
      <c r="AH77" s="318">
        <v>50000</v>
      </c>
      <c r="AI77" s="318">
        <v>15000</v>
      </c>
      <c r="AJ77" s="318">
        <v>65000</v>
      </c>
      <c r="AK77" s="318">
        <v>70000</v>
      </c>
      <c r="AL77" s="318">
        <v>230000</v>
      </c>
      <c r="AM77" s="318">
        <v>10000</v>
      </c>
      <c r="AN77" s="318">
        <v>10000</v>
      </c>
      <c r="AO77" s="318">
        <v>90000</v>
      </c>
      <c r="AP77" s="223">
        <f t="shared" si="2"/>
        <v>640000</v>
      </c>
      <c r="AQ77" s="269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223"/>
      <c r="CE77" s="223"/>
    </row>
    <row r="78" spans="1:83" x14ac:dyDescent="0.25">
      <c r="A78" s="5">
        <v>41487</v>
      </c>
      <c r="B78" s="268"/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318">
        <v>0</v>
      </c>
      <c r="T78" s="318">
        <v>0</v>
      </c>
      <c r="U78" s="318">
        <v>0</v>
      </c>
      <c r="V78" s="318">
        <v>0</v>
      </c>
      <c r="W78" s="318">
        <v>0</v>
      </c>
      <c r="X78" s="318">
        <v>0</v>
      </c>
      <c r="Y78" s="318">
        <v>0</v>
      </c>
      <c r="Z78" s="318">
        <v>0</v>
      </c>
      <c r="AA78" s="318">
        <v>0</v>
      </c>
      <c r="AB78" s="318">
        <v>0</v>
      </c>
      <c r="AC78" s="318">
        <v>0</v>
      </c>
      <c r="AD78" s="318">
        <v>0</v>
      </c>
      <c r="AE78" s="318">
        <v>0</v>
      </c>
      <c r="AF78" s="318">
        <v>100000</v>
      </c>
      <c r="AG78" s="318">
        <v>0</v>
      </c>
      <c r="AH78" s="318">
        <v>75000</v>
      </c>
      <c r="AI78" s="318">
        <v>0</v>
      </c>
      <c r="AJ78" s="318">
        <v>100000</v>
      </c>
      <c r="AK78" s="318">
        <v>5000</v>
      </c>
      <c r="AL78" s="318">
        <v>225000</v>
      </c>
      <c r="AM78" s="318">
        <v>0</v>
      </c>
      <c r="AN78" s="318">
        <v>0</v>
      </c>
      <c r="AO78" s="318">
        <v>140000</v>
      </c>
      <c r="AP78" s="223">
        <f t="shared" si="2"/>
        <v>645000</v>
      </c>
      <c r="AQ78" s="269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223"/>
      <c r="CE78" s="223"/>
    </row>
    <row r="79" spans="1:83" x14ac:dyDescent="0.25">
      <c r="A79" s="5">
        <v>41518</v>
      </c>
      <c r="B79" s="268"/>
      <c r="C79" s="272"/>
      <c r="D79" s="272"/>
      <c r="E79" s="272"/>
      <c r="F79" s="272"/>
      <c r="G79" s="272"/>
      <c r="H79" s="272"/>
      <c r="I79" s="272"/>
      <c r="J79" s="272"/>
      <c r="K79" s="272"/>
      <c r="L79" s="272"/>
      <c r="M79" s="272"/>
      <c r="N79" s="272"/>
      <c r="O79" s="272"/>
      <c r="P79" s="272"/>
      <c r="Q79" s="272"/>
      <c r="R79" s="272"/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5000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175000</v>
      </c>
      <c r="AG79" s="318">
        <v>5000</v>
      </c>
      <c r="AH79" s="318">
        <v>125000</v>
      </c>
      <c r="AI79" s="318">
        <v>5000</v>
      </c>
      <c r="AJ79" s="318">
        <v>165000</v>
      </c>
      <c r="AK79" s="318">
        <v>140000</v>
      </c>
      <c r="AL79" s="318">
        <v>225000</v>
      </c>
      <c r="AM79" s="318">
        <v>5000</v>
      </c>
      <c r="AN79" s="318">
        <v>0</v>
      </c>
      <c r="AO79" s="318">
        <v>235000</v>
      </c>
      <c r="AP79" s="223">
        <f t="shared" si="2"/>
        <v>1085000</v>
      </c>
      <c r="AQ79" s="269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223"/>
      <c r="CE79" s="223"/>
    </row>
    <row r="80" spans="1:83" x14ac:dyDescent="0.25">
      <c r="A80" s="5">
        <v>41548</v>
      </c>
      <c r="B80" s="268"/>
      <c r="C80" s="272"/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318">
        <v>0</v>
      </c>
      <c r="T80" s="318">
        <v>0</v>
      </c>
      <c r="U80" s="318">
        <v>5000</v>
      </c>
      <c r="V80" s="318">
        <v>5000</v>
      </c>
      <c r="W80" s="318">
        <v>5000</v>
      </c>
      <c r="X80" s="318">
        <v>5000</v>
      </c>
      <c r="Y80" s="318">
        <v>0</v>
      </c>
      <c r="Z80" s="318">
        <v>0</v>
      </c>
      <c r="AA80" s="318">
        <v>0</v>
      </c>
      <c r="AB80" s="318">
        <v>0</v>
      </c>
      <c r="AC80" s="318">
        <v>0</v>
      </c>
      <c r="AD80" s="318">
        <v>0</v>
      </c>
      <c r="AE80" s="318">
        <v>20000</v>
      </c>
      <c r="AF80" s="318">
        <v>0</v>
      </c>
      <c r="AG80" s="318">
        <v>30000</v>
      </c>
      <c r="AH80" s="318">
        <v>0</v>
      </c>
      <c r="AI80" s="318">
        <v>35000</v>
      </c>
      <c r="AJ80" s="318">
        <v>0</v>
      </c>
      <c r="AK80" s="318">
        <v>70000</v>
      </c>
      <c r="AL80" s="318">
        <v>105000</v>
      </c>
      <c r="AM80" s="318">
        <v>30000</v>
      </c>
      <c r="AN80" s="318">
        <v>25000</v>
      </c>
      <c r="AO80" s="318">
        <v>0</v>
      </c>
      <c r="AP80" s="223">
        <f t="shared" si="2"/>
        <v>335000</v>
      </c>
      <c r="AQ80" s="269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223"/>
      <c r="CE80" s="223"/>
    </row>
    <row r="81" spans="1:83" x14ac:dyDescent="0.25">
      <c r="A81" s="5">
        <v>41579</v>
      </c>
      <c r="B81" s="268"/>
      <c r="C81" s="272"/>
      <c r="D81" s="272"/>
      <c r="E81" s="272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318">
        <v>0</v>
      </c>
      <c r="T81" s="318">
        <v>0</v>
      </c>
      <c r="U81" s="318">
        <v>0</v>
      </c>
      <c r="V81" s="318">
        <v>0</v>
      </c>
      <c r="W81" s="318">
        <v>0</v>
      </c>
      <c r="X81" s="318">
        <v>0</v>
      </c>
      <c r="Y81" s="318">
        <v>0</v>
      </c>
      <c r="Z81" s="318">
        <v>0</v>
      </c>
      <c r="AA81" s="318">
        <v>0</v>
      </c>
      <c r="AB81" s="318">
        <v>0</v>
      </c>
      <c r="AC81" s="318">
        <v>0</v>
      </c>
      <c r="AD81" s="318">
        <v>0</v>
      </c>
      <c r="AE81" s="318">
        <v>0</v>
      </c>
      <c r="AF81" s="318">
        <v>30000</v>
      </c>
      <c r="AG81" s="318">
        <v>0</v>
      </c>
      <c r="AH81" s="318">
        <v>20000</v>
      </c>
      <c r="AI81" s="318">
        <v>0</v>
      </c>
      <c r="AJ81" s="318">
        <v>30000</v>
      </c>
      <c r="AK81" s="318">
        <v>0</v>
      </c>
      <c r="AL81" s="318">
        <v>345000</v>
      </c>
      <c r="AM81" s="318">
        <v>0</v>
      </c>
      <c r="AN81" s="318">
        <v>0</v>
      </c>
      <c r="AO81" s="318">
        <v>40000</v>
      </c>
      <c r="AP81" s="223">
        <f t="shared" si="2"/>
        <v>465000</v>
      </c>
      <c r="AQ81" s="269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</row>
    <row r="82" spans="1:83" x14ac:dyDescent="0.25">
      <c r="A82" s="5">
        <v>41609</v>
      </c>
      <c r="B82" s="268"/>
      <c r="C82" s="272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318">
        <v>0</v>
      </c>
      <c r="T82" s="318">
        <v>50000</v>
      </c>
      <c r="U82" s="318">
        <v>0</v>
      </c>
      <c r="V82" s="318">
        <v>0</v>
      </c>
      <c r="W82" s="318">
        <v>0</v>
      </c>
      <c r="X82" s="318">
        <v>0</v>
      </c>
      <c r="Y82" s="318">
        <v>0</v>
      </c>
      <c r="Z82" s="318">
        <v>0</v>
      </c>
      <c r="AA82" s="318">
        <v>5000</v>
      </c>
      <c r="AB82" s="318">
        <v>5000</v>
      </c>
      <c r="AC82" s="318">
        <v>5000</v>
      </c>
      <c r="AD82" s="318">
        <v>5000</v>
      </c>
      <c r="AE82" s="318">
        <v>20000</v>
      </c>
      <c r="AF82" s="318">
        <v>310000</v>
      </c>
      <c r="AG82" s="318">
        <v>25000</v>
      </c>
      <c r="AH82" s="318">
        <v>60000</v>
      </c>
      <c r="AI82" s="318">
        <v>35000</v>
      </c>
      <c r="AJ82" s="318">
        <v>80000</v>
      </c>
      <c r="AK82" s="318">
        <v>170000</v>
      </c>
      <c r="AL82" s="318">
        <v>315000</v>
      </c>
      <c r="AM82" s="318">
        <v>25000</v>
      </c>
      <c r="AN82" s="318">
        <v>20000</v>
      </c>
      <c r="AO82" s="318">
        <v>110000</v>
      </c>
      <c r="AP82" s="223">
        <f t="shared" si="2"/>
        <v>1240000</v>
      </c>
      <c r="AQ82" s="269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223"/>
      <c r="CE82" s="223"/>
    </row>
    <row r="83" spans="1:83" x14ac:dyDescent="0.25">
      <c r="A83" s="5">
        <v>41640</v>
      </c>
      <c r="B83" s="268"/>
      <c r="C83" s="272"/>
      <c r="D83" s="272"/>
      <c r="E83" s="272"/>
      <c r="F83" s="272"/>
      <c r="G83" s="272"/>
      <c r="H83" s="272"/>
      <c r="I83" s="272"/>
      <c r="J83" s="272"/>
      <c r="K83" s="272"/>
      <c r="L83" s="272"/>
      <c r="M83" s="272"/>
      <c r="N83" s="272"/>
      <c r="O83" s="272"/>
      <c r="P83" s="272"/>
      <c r="Q83" s="272"/>
      <c r="R83" s="272"/>
      <c r="S83" s="318">
        <v>0</v>
      </c>
      <c r="T83" s="318">
        <v>0</v>
      </c>
      <c r="U83" s="318">
        <v>0</v>
      </c>
      <c r="V83" s="318">
        <v>0</v>
      </c>
      <c r="W83" s="318">
        <v>0</v>
      </c>
      <c r="X83" s="318">
        <v>0</v>
      </c>
      <c r="Y83" s="318">
        <v>0</v>
      </c>
      <c r="Z83" s="318">
        <v>0</v>
      </c>
      <c r="AA83" s="318">
        <v>0</v>
      </c>
      <c r="AB83" s="318">
        <v>0</v>
      </c>
      <c r="AC83" s="318">
        <v>0</v>
      </c>
      <c r="AD83" s="318">
        <v>0</v>
      </c>
      <c r="AE83" s="318">
        <v>0</v>
      </c>
      <c r="AF83" s="318">
        <v>40000</v>
      </c>
      <c r="AG83" s="318">
        <v>0</v>
      </c>
      <c r="AH83" s="318">
        <v>40000</v>
      </c>
      <c r="AI83" s="318">
        <v>0</v>
      </c>
      <c r="AJ83" s="318">
        <v>50000</v>
      </c>
      <c r="AK83" s="318">
        <v>0</v>
      </c>
      <c r="AL83" s="318">
        <v>220000</v>
      </c>
      <c r="AM83" s="318">
        <v>0</v>
      </c>
      <c r="AN83" s="318">
        <v>0</v>
      </c>
      <c r="AO83" s="318">
        <v>75000</v>
      </c>
      <c r="AP83" s="223">
        <f t="shared" si="2"/>
        <v>425000</v>
      </c>
      <c r="AQ83" s="269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223"/>
      <c r="CE83" s="223"/>
    </row>
    <row r="84" spans="1:83" x14ac:dyDescent="0.25">
      <c r="A84" s="5">
        <v>41671</v>
      </c>
      <c r="B84" s="268"/>
      <c r="C84" s="272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2"/>
      <c r="P84" s="272"/>
      <c r="Q84" s="272"/>
      <c r="R84" s="272"/>
      <c r="S84" s="318">
        <v>0</v>
      </c>
      <c r="T84" s="318">
        <v>0</v>
      </c>
      <c r="U84" s="318">
        <v>0</v>
      </c>
      <c r="V84" s="318">
        <v>0</v>
      </c>
      <c r="W84" s="318">
        <v>0</v>
      </c>
      <c r="X84" s="318">
        <v>0</v>
      </c>
      <c r="Y84" s="318">
        <v>0</v>
      </c>
      <c r="Z84" s="318">
        <v>0</v>
      </c>
      <c r="AA84" s="318">
        <v>0</v>
      </c>
      <c r="AB84" s="318">
        <v>0</v>
      </c>
      <c r="AC84" s="318">
        <v>0</v>
      </c>
      <c r="AD84" s="318">
        <v>0</v>
      </c>
      <c r="AE84" s="318">
        <v>0</v>
      </c>
      <c r="AF84" s="318">
        <v>0</v>
      </c>
      <c r="AG84" s="318">
        <v>0</v>
      </c>
      <c r="AH84" s="318">
        <v>0</v>
      </c>
      <c r="AI84" s="318">
        <v>0</v>
      </c>
      <c r="AJ84" s="318">
        <v>0</v>
      </c>
      <c r="AK84" s="318">
        <v>105000</v>
      </c>
      <c r="AL84" s="318">
        <v>100000</v>
      </c>
      <c r="AM84" s="318">
        <v>0</v>
      </c>
      <c r="AN84" s="318">
        <v>0</v>
      </c>
      <c r="AO84" s="318">
        <v>0</v>
      </c>
      <c r="AP84" s="223">
        <f t="shared" si="2"/>
        <v>205000</v>
      </c>
      <c r="AQ84" s="269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223"/>
      <c r="CE84" s="223"/>
    </row>
    <row r="85" spans="1:83" x14ac:dyDescent="0.25">
      <c r="A85" s="5">
        <v>41699</v>
      </c>
      <c r="B85" s="268"/>
      <c r="C85" s="272"/>
      <c r="D85" s="272"/>
      <c r="E85" s="272"/>
      <c r="F85" s="272"/>
      <c r="G85" s="272"/>
      <c r="H85" s="272"/>
      <c r="I85" s="272"/>
      <c r="J85" s="272"/>
      <c r="K85" s="272"/>
      <c r="L85" s="272"/>
      <c r="M85" s="272"/>
      <c r="N85" s="272"/>
      <c r="O85" s="272"/>
      <c r="P85" s="272"/>
      <c r="Q85" s="272"/>
      <c r="R85" s="272"/>
      <c r="S85" s="318">
        <v>0</v>
      </c>
      <c r="T85" s="318">
        <v>0</v>
      </c>
      <c r="U85" s="318">
        <v>0</v>
      </c>
      <c r="V85" s="318">
        <v>0</v>
      </c>
      <c r="W85" s="318">
        <v>0</v>
      </c>
      <c r="X85" s="318">
        <v>0</v>
      </c>
      <c r="Y85" s="318">
        <v>5000</v>
      </c>
      <c r="Z85" s="318">
        <v>5000</v>
      </c>
      <c r="AA85" s="318">
        <v>0</v>
      </c>
      <c r="AB85" s="318">
        <v>0</v>
      </c>
      <c r="AC85" s="318">
        <v>0</v>
      </c>
      <c r="AD85" s="318">
        <v>0</v>
      </c>
      <c r="AE85" s="318">
        <v>10000</v>
      </c>
      <c r="AF85" s="318">
        <v>30000</v>
      </c>
      <c r="AG85" s="318">
        <v>10000</v>
      </c>
      <c r="AH85" s="318">
        <v>25000</v>
      </c>
      <c r="AI85" s="318">
        <v>15000</v>
      </c>
      <c r="AJ85" s="318">
        <v>30000</v>
      </c>
      <c r="AK85" s="318">
        <v>100000</v>
      </c>
      <c r="AL85" s="318">
        <v>330000</v>
      </c>
      <c r="AM85" s="318">
        <v>15000</v>
      </c>
      <c r="AN85" s="318">
        <v>10000</v>
      </c>
      <c r="AO85" s="318">
        <v>45000</v>
      </c>
      <c r="AP85" s="223">
        <f t="shared" si="2"/>
        <v>630000</v>
      </c>
      <c r="AQ85" s="269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223"/>
      <c r="CE85" s="223"/>
    </row>
    <row r="86" spans="1:83" x14ac:dyDescent="0.25">
      <c r="A86" s="5">
        <v>41730</v>
      </c>
      <c r="B86" s="268"/>
      <c r="C86" s="272"/>
      <c r="D86" s="272"/>
      <c r="E86" s="272"/>
      <c r="F86" s="272"/>
      <c r="G86" s="272"/>
      <c r="H86" s="272"/>
      <c r="I86" s="272"/>
      <c r="J86" s="272"/>
      <c r="K86" s="272"/>
      <c r="L86" s="272"/>
      <c r="M86" s="272"/>
      <c r="N86" s="272"/>
      <c r="O86" s="272"/>
      <c r="P86" s="272"/>
      <c r="Q86" s="272"/>
      <c r="R86" s="272"/>
      <c r="S86" s="318">
        <v>0</v>
      </c>
      <c r="T86" s="318">
        <v>0</v>
      </c>
      <c r="U86" s="318">
        <v>0</v>
      </c>
      <c r="V86" s="318">
        <v>0</v>
      </c>
      <c r="W86" s="318">
        <v>0</v>
      </c>
      <c r="X86" s="318">
        <v>0</v>
      </c>
      <c r="Y86" s="318">
        <v>0</v>
      </c>
      <c r="Z86" s="318">
        <v>0</v>
      </c>
      <c r="AA86" s="318">
        <v>0</v>
      </c>
      <c r="AB86" s="318">
        <v>0</v>
      </c>
      <c r="AC86" s="318">
        <v>0</v>
      </c>
      <c r="AD86" s="318">
        <v>0</v>
      </c>
      <c r="AE86" s="318">
        <v>0</v>
      </c>
      <c r="AF86" s="318">
        <v>0</v>
      </c>
      <c r="AG86" s="318">
        <v>0</v>
      </c>
      <c r="AH86" s="318">
        <v>0</v>
      </c>
      <c r="AI86" s="318">
        <v>0</v>
      </c>
      <c r="AJ86" s="318">
        <v>0</v>
      </c>
      <c r="AK86" s="318">
        <v>0</v>
      </c>
      <c r="AL86" s="318">
        <v>160000</v>
      </c>
      <c r="AM86" s="318">
        <v>0</v>
      </c>
      <c r="AN86" s="318">
        <v>0</v>
      </c>
      <c r="AO86" s="318">
        <v>0</v>
      </c>
      <c r="AP86" s="223">
        <f t="shared" si="2"/>
        <v>160000</v>
      </c>
      <c r="AQ86" s="269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  <c r="CA86" s="223"/>
      <c r="CB86" s="223"/>
      <c r="CC86" s="223"/>
      <c r="CD86" s="223"/>
      <c r="CE86" s="223"/>
    </row>
    <row r="87" spans="1:83" x14ac:dyDescent="0.25">
      <c r="A87" s="5">
        <v>41760</v>
      </c>
      <c r="B87" s="268"/>
      <c r="C87" s="272"/>
      <c r="D87" s="272"/>
      <c r="E87" s="272"/>
      <c r="F87" s="272"/>
      <c r="G87" s="272"/>
      <c r="H87" s="272"/>
      <c r="I87" s="272"/>
      <c r="J87" s="272"/>
      <c r="K87" s="272"/>
      <c r="L87" s="272"/>
      <c r="M87" s="272"/>
      <c r="N87" s="272"/>
      <c r="O87" s="272"/>
      <c r="P87" s="272"/>
      <c r="Q87" s="272"/>
      <c r="R87" s="272"/>
      <c r="S87" s="318">
        <v>0</v>
      </c>
      <c r="T87" s="318">
        <v>0</v>
      </c>
      <c r="U87" s="318">
        <v>0</v>
      </c>
      <c r="V87" s="318">
        <v>0</v>
      </c>
      <c r="W87" s="318">
        <v>0</v>
      </c>
      <c r="X87" s="318">
        <v>0</v>
      </c>
      <c r="Y87" s="318">
        <v>0</v>
      </c>
      <c r="Z87" s="318">
        <v>0</v>
      </c>
      <c r="AA87" s="318">
        <v>0</v>
      </c>
      <c r="AB87" s="318">
        <v>0</v>
      </c>
      <c r="AC87" s="318">
        <v>0</v>
      </c>
      <c r="AD87" s="318">
        <v>0</v>
      </c>
      <c r="AE87" s="318">
        <v>0</v>
      </c>
      <c r="AF87" s="318">
        <v>0</v>
      </c>
      <c r="AG87" s="318">
        <v>0</v>
      </c>
      <c r="AH87" s="318">
        <v>0</v>
      </c>
      <c r="AI87" s="318">
        <v>0</v>
      </c>
      <c r="AJ87" s="318">
        <v>0</v>
      </c>
      <c r="AK87" s="318">
        <v>0</v>
      </c>
      <c r="AL87" s="318">
        <v>230000</v>
      </c>
      <c r="AM87" s="318">
        <v>0</v>
      </c>
      <c r="AN87" s="318">
        <v>0</v>
      </c>
      <c r="AO87" s="318">
        <v>0</v>
      </c>
      <c r="AP87" s="223">
        <f t="shared" si="2"/>
        <v>230000</v>
      </c>
      <c r="AQ87" s="269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223"/>
      <c r="CE87" s="223"/>
    </row>
    <row r="88" spans="1:83" x14ac:dyDescent="0.25">
      <c r="A88" s="5">
        <v>41791</v>
      </c>
      <c r="B88" s="268"/>
      <c r="C88" s="272"/>
      <c r="D88" s="272"/>
      <c r="E88" s="272"/>
      <c r="F88" s="272"/>
      <c r="G88" s="272"/>
      <c r="H88" s="272"/>
      <c r="I88" s="272"/>
      <c r="J88" s="272"/>
      <c r="K88" s="272"/>
      <c r="L88" s="272"/>
      <c r="M88" s="272"/>
      <c r="N88" s="272"/>
      <c r="O88" s="272"/>
      <c r="P88" s="272"/>
      <c r="Q88" s="272"/>
      <c r="R88" s="272"/>
      <c r="S88" s="318">
        <v>0</v>
      </c>
      <c r="T88" s="318">
        <v>0</v>
      </c>
      <c r="U88" s="318">
        <v>45000</v>
      </c>
      <c r="V88" s="318">
        <v>0</v>
      </c>
      <c r="W88" s="318">
        <v>0</v>
      </c>
      <c r="X88" s="318">
        <v>0</v>
      </c>
      <c r="Y88" s="318">
        <v>0</v>
      </c>
      <c r="Z88" s="318">
        <v>0</v>
      </c>
      <c r="AA88" s="318">
        <v>0</v>
      </c>
      <c r="AB88" s="318">
        <v>0</v>
      </c>
      <c r="AC88" s="318">
        <v>0</v>
      </c>
      <c r="AD88" s="318">
        <v>0</v>
      </c>
      <c r="AE88" s="318">
        <v>0</v>
      </c>
      <c r="AF88" s="318">
        <v>35000</v>
      </c>
      <c r="AG88" s="318">
        <v>0</v>
      </c>
      <c r="AH88" s="318">
        <v>0</v>
      </c>
      <c r="AI88" s="318">
        <v>0</v>
      </c>
      <c r="AJ88" s="318">
        <v>0</v>
      </c>
      <c r="AK88" s="318">
        <v>145000</v>
      </c>
      <c r="AL88" s="318">
        <v>190000</v>
      </c>
      <c r="AM88" s="318">
        <v>0</v>
      </c>
      <c r="AN88" s="318">
        <v>0</v>
      </c>
      <c r="AO88" s="318">
        <v>0</v>
      </c>
      <c r="AP88" s="223">
        <f t="shared" si="2"/>
        <v>415000</v>
      </c>
      <c r="AQ88" s="269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223"/>
      <c r="BJ88" s="223"/>
      <c r="BK88" s="223"/>
      <c r="BL88" s="223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223"/>
      <c r="CE88" s="223"/>
    </row>
    <row r="89" spans="1:83" x14ac:dyDescent="0.25">
      <c r="A89" s="5">
        <v>41821</v>
      </c>
      <c r="B89" s="268"/>
      <c r="C89" s="272"/>
      <c r="D89" s="272"/>
      <c r="E89" s="272"/>
      <c r="F89" s="272"/>
      <c r="G89" s="272"/>
      <c r="H89" s="272"/>
      <c r="I89" s="272"/>
      <c r="J89" s="272"/>
      <c r="K89" s="272"/>
      <c r="L89" s="272"/>
      <c r="M89" s="272"/>
      <c r="N89" s="272"/>
      <c r="O89" s="272"/>
      <c r="P89" s="272"/>
      <c r="Q89" s="272"/>
      <c r="R89" s="272"/>
      <c r="S89" s="318">
        <v>0</v>
      </c>
      <c r="T89" s="318">
        <v>0</v>
      </c>
      <c r="U89" s="318">
        <v>0</v>
      </c>
      <c r="V89" s="318">
        <v>0</v>
      </c>
      <c r="W89" s="318">
        <v>0</v>
      </c>
      <c r="X89" s="318">
        <v>0</v>
      </c>
      <c r="Y89" s="318">
        <v>0</v>
      </c>
      <c r="Z89" s="318">
        <v>0</v>
      </c>
      <c r="AA89" s="318">
        <v>0</v>
      </c>
      <c r="AB89" s="318">
        <v>0</v>
      </c>
      <c r="AC89" s="318">
        <v>0</v>
      </c>
      <c r="AD89" s="318">
        <v>0</v>
      </c>
      <c r="AE89" s="318">
        <v>0</v>
      </c>
      <c r="AF89" s="318">
        <v>0</v>
      </c>
      <c r="AG89" s="318">
        <v>0</v>
      </c>
      <c r="AH89" s="318">
        <v>0</v>
      </c>
      <c r="AI89" s="318">
        <v>0</v>
      </c>
      <c r="AJ89" s="318">
        <v>0</v>
      </c>
      <c r="AK89" s="318">
        <v>0</v>
      </c>
      <c r="AL89" s="318">
        <v>140000</v>
      </c>
      <c r="AM89" s="318">
        <v>0</v>
      </c>
      <c r="AN89" s="318">
        <v>0</v>
      </c>
      <c r="AO89" s="318">
        <v>0</v>
      </c>
      <c r="AP89" s="223">
        <f t="shared" si="2"/>
        <v>140000</v>
      </c>
      <c r="AQ89" s="269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  <c r="BK89" s="223"/>
      <c r="BL89" s="223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223"/>
      <c r="CE89" s="223"/>
    </row>
    <row r="90" spans="1:83" x14ac:dyDescent="0.25">
      <c r="A90" s="5">
        <v>41883</v>
      </c>
      <c r="B90" s="268"/>
      <c r="C90" s="272"/>
      <c r="D90" s="272"/>
      <c r="E90" s="272"/>
      <c r="F90" s="272"/>
      <c r="G90" s="272"/>
      <c r="H90" s="272"/>
      <c r="I90" s="272"/>
      <c r="J90" s="272"/>
      <c r="K90" s="272"/>
      <c r="L90" s="272"/>
      <c r="M90" s="272"/>
      <c r="N90" s="272"/>
      <c r="O90" s="272"/>
      <c r="P90" s="272"/>
      <c r="Q90" s="272"/>
      <c r="R90" s="272"/>
      <c r="S90" s="318">
        <v>0</v>
      </c>
      <c r="T90" s="318">
        <v>0</v>
      </c>
      <c r="U90" s="318">
        <v>0</v>
      </c>
      <c r="V90" s="318">
        <v>0</v>
      </c>
      <c r="W90" s="318">
        <v>0</v>
      </c>
      <c r="X90" s="318">
        <v>0</v>
      </c>
      <c r="Y90" s="318">
        <v>0</v>
      </c>
      <c r="Z90" s="318">
        <v>0</v>
      </c>
      <c r="AA90" s="318">
        <v>0</v>
      </c>
      <c r="AB90" s="318">
        <v>0</v>
      </c>
      <c r="AC90" s="318">
        <v>0</v>
      </c>
      <c r="AD90" s="318">
        <v>0</v>
      </c>
      <c r="AE90" s="318">
        <v>0</v>
      </c>
      <c r="AF90" s="318">
        <v>0</v>
      </c>
      <c r="AG90" s="318">
        <v>0</v>
      </c>
      <c r="AH90" s="318">
        <v>0</v>
      </c>
      <c r="AI90" s="318">
        <v>0</v>
      </c>
      <c r="AJ90" s="318">
        <v>0</v>
      </c>
      <c r="AK90" s="318">
        <v>125000</v>
      </c>
      <c r="AL90" s="318">
        <v>545000</v>
      </c>
      <c r="AM90" s="318">
        <v>0</v>
      </c>
      <c r="AN90" s="318">
        <v>0</v>
      </c>
      <c r="AO90" s="318">
        <v>0</v>
      </c>
      <c r="AP90" s="223">
        <f t="shared" si="2"/>
        <v>670000</v>
      </c>
      <c r="AQ90" s="269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223"/>
      <c r="CE90" s="223"/>
    </row>
    <row r="91" spans="1:83" x14ac:dyDescent="0.25">
      <c r="A91" s="5">
        <v>41913</v>
      </c>
      <c r="B91" s="268"/>
      <c r="C91" s="272"/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272"/>
      <c r="Q91" s="272"/>
      <c r="R91" s="272"/>
      <c r="S91" s="318">
        <v>0</v>
      </c>
      <c r="T91" s="318">
        <v>0</v>
      </c>
      <c r="U91" s="318">
        <v>0</v>
      </c>
      <c r="V91" s="318">
        <v>0</v>
      </c>
      <c r="W91" s="318">
        <v>0</v>
      </c>
      <c r="X91" s="318">
        <v>0</v>
      </c>
      <c r="Y91" s="318">
        <v>0</v>
      </c>
      <c r="Z91" s="318">
        <v>0</v>
      </c>
      <c r="AA91" s="318">
        <v>0</v>
      </c>
      <c r="AB91" s="318">
        <v>0</v>
      </c>
      <c r="AC91" s="318">
        <v>0</v>
      </c>
      <c r="AD91" s="318">
        <v>0</v>
      </c>
      <c r="AE91" s="318">
        <v>0</v>
      </c>
      <c r="AF91" s="318">
        <v>0</v>
      </c>
      <c r="AG91" s="318">
        <v>0</v>
      </c>
      <c r="AH91" s="318">
        <v>0</v>
      </c>
      <c r="AI91" s="318">
        <v>0</v>
      </c>
      <c r="AJ91" s="318">
        <v>0</v>
      </c>
      <c r="AK91" s="318">
        <v>0</v>
      </c>
      <c r="AL91" s="318">
        <v>265000</v>
      </c>
      <c r="AM91" s="318">
        <v>0</v>
      </c>
      <c r="AN91" s="318">
        <v>0</v>
      </c>
      <c r="AO91" s="318">
        <v>0</v>
      </c>
      <c r="AP91" s="223">
        <f t="shared" si="2"/>
        <v>265000</v>
      </c>
      <c r="AQ91" s="269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3"/>
      <c r="BN91" s="223"/>
      <c r="BO91" s="223"/>
      <c r="BP91" s="223"/>
      <c r="BQ91" s="223"/>
      <c r="BR91" s="223"/>
      <c r="BS91" s="223"/>
      <c r="BT91" s="223"/>
      <c r="BU91" s="223"/>
      <c r="BV91" s="223"/>
      <c r="BW91" s="223"/>
      <c r="BX91" s="223"/>
      <c r="BY91" s="223"/>
      <c r="BZ91" s="223"/>
      <c r="CA91" s="223"/>
      <c r="CB91" s="223"/>
      <c r="CC91" s="223"/>
      <c r="CD91" s="223"/>
      <c r="CE91" s="223"/>
    </row>
    <row r="92" spans="1:83" x14ac:dyDescent="0.25">
      <c r="A92" s="5">
        <v>41944</v>
      </c>
      <c r="B92" s="268"/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72"/>
      <c r="Q92" s="272"/>
      <c r="R92" s="272"/>
      <c r="S92" s="318">
        <v>0</v>
      </c>
      <c r="T92" s="318">
        <v>0</v>
      </c>
      <c r="U92" s="318">
        <v>0</v>
      </c>
      <c r="V92" s="318">
        <v>0</v>
      </c>
      <c r="W92" s="318">
        <v>0</v>
      </c>
      <c r="X92" s="318">
        <v>0</v>
      </c>
      <c r="Y92" s="318">
        <v>0</v>
      </c>
      <c r="Z92" s="318">
        <v>0</v>
      </c>
      <c r="AA92" s="318">
        <v>0</v>
      </c>
      <c r="AB92" s="318">
        <v>0</v>
      </c>
      <c r="AC92" s="318">
        <v>0</v>
      </c>
      <c r="AD92" s="318">
        <v>0</v>
      </c>
      <c r="AE92" s="318">
        <v>0</v>
      </c>
      <c r="AF92" s="318">
        <v>0</v>
      </c>
      <c r="AG92" s="318">
        <v>0</v>
      </c>
      <c r="AH92" s="318">
        <v>0</v>
      </c>
      <c r="AI92" s="318">
        <v>0</v>
      </c>
      <c r="AJ92" s="318">
        <v>0</v>
      </c>
      <c r="AK92" s="318">
        <v>0</v>
      </c>
      <c r="AL92" s="318">
        <v>105000</v>
      </c>
      <c r="AM92" s="318">
        <v>0</v>
      </c>
      <c r="AN92" s="318">
        <v>0</v>
      </c>
      <c r="AO92" s="318">
        <v>0</v>
      </c>
      <c r="AP92" s="223">
        <f t="shared" si="2"/>
        <v>105000</v>
      </c>
      <c r="AQ92" s="269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3"/>
      <c r="BN92" s="223"/>
      <c r="BO92" s="223"/>
      <c r="BP92" s="223"/>
      <c r="BQ92" s="223"/>
      <c r="BR92" s="223"/>
      <c r="BS92" s="223"/>
      <c r="BT92" s="223"/>
      <c r="BU92" s="223"/>
      <c r="BV92" s="223"/>
      <c r="BW92" s="223"/>
      <c r="BX92" s="223"/>
      <c r="BY92" s="223"/>
      <c r="BZ92" s="223"/>
      <c r="CA92" s="223"/>
      <c r="CB92" s="223"/>
      <c r="CC92" s="223"/>
      <c r="CD92" s="223"/>
      <c r="CE92" s="223"/>
    </row>
    <row r="93" spans="1:83" x14ac:dyDescent="0.25">
      <c r="A93" s="5">
        <v>41974</v>
      </c>
      <c r="B93" s="268"/>
      <c r="C93" s="272"/>
      <c r="D93" s="272"/>
      <c r="E93" s="272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272"/>
      <c r="Q93" s="272"/>
      <c r="R93" s="272"/>
      <c r="S93" s="318">
        <v>0</v>
      </c>
      <c r="T93" s="318">
        <v>0</v>
      </c>
      <c r="U93" s="318">
        <v>0</v>
      </c>
      <c r="V93" s="318">
        <v>45000</v>
      </c>
      <c r="W93" s="318">
        <v>0</v>
      </c>
      <c r="X93" s="318">
        <v>0</v>
      </c>
      <c r="Y93" s="318">
        <v>0</v>
      </c>
      <c r="Z93" s="318">
        <v>0</v>
      </c>
      <c r="AA93" s="318">
        <v>0</v>
      </c>
      <c r="AB93" s="318">
        <v>0</v>
      </c>
      <c r="AC93" s="318">
        <v>0</v>
      </c>
      <c r="AD93" s="318">
        <v>0</v>
      </c>
      <c r="AE93" s="318">
        <v>0</v>
      </c>
      <c r="AF93" s="318">
        <v>35000</v>
      </c>
      <c r="AG93" s="318">
        <v>0</v>
      </c>
      <c r="AH93" s="318">
        <v>0</v>
      </c>
      <c r="AI93" s="318">
        <v>0</v>
      </c>
      <c r="AJ93" s="318">
        <v>0</v>
      </c>
      <c r="AK93" s="318">
        <v>140000</v>
      </c>
      <c r="AL93" s="318">
        <v>280000</v>
      </c>
      <c r="AM93" s="318">
        <v>0</v>
      </c>
      <c r="AN93" s="318">
        <v>0</v>
      </c>
      <c r="AO93" s="318">
        <v>0</v>
      </c>
      <c r="AP93" s="223">
        <f t="shared" si="2"/>
        <v>500000</v>
      </c>
      <c r="AQ93" s="269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3"/>
      <c r="BN93" s="223"/>
      <c r="BO93" s="223"/>
      <c r="BP93" s="223"/>
      <c r="BQ93" s="223"/>
      <c r="BR93" s="223"/>
      <c r="BS93" s="223"/>
      <c r="BT93" s="223"/>
      <c r="BU93" s="223"/>
      <c r="BV93" s="223"/>
      <c r="BW93" s="223"/>
      <c r="BX93" s="223"/>
      <c r="BY93" s="223"/>
      <c r="BZ93" s="223"/>
      <c r="CA93" s="223"/>
      <c r="CB93" s="223"/>
      <c r="CC93" s="223"/>
      <c r="CD93" s="223"/>
      <c r="CE93" s="223"/>
    </row>
    <row r="94" spans="1:83" x14ac:dyDescent="0.25">
      <c r="A94" s="5">
        <v>42005</v>
      </c>
      <c r="B94" s="268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272"/>
      <c r="Q94" s="272"/>
      <c r="R94" s="272"/>
      <c r="S94" s="318">
        <v>0</v>
      </c>
      <c r="T94" s="318">
        <v>0</v>
      </c>
      <c r="U94" s="318">
        <v>0</v>
      </c>
      <c r="V94" s="318">
        <v>0</v>
      </c>
      <c r="W94" s="318">
        <v>0</v>
      </c>
      <c r="X94" s="318">
        <v>0</v>
      </c>
      <c r="Y94" s="318">
        <v>0</v>
      </c>
      <c r="Z94" s="318">
        <v>0</v>
      </c>
      <c r="AA94" s="318">
        <v>0</v>
      </c>
      <c r="AB94" s="318">
        <v>0</v>
      </c>
      <c r="AC94" s="318">
        <v>0</v>
      </c>
      <c r="AD94" s="318">
        <v>0</v>
      </c>
      <c r="AE94" s="318">
        <v>0</v>
      </c>
      <c r="AF94" s="318">
        <v>0</v>
      </c>
      <c r="AG94" s="318">
        <v>0</v>
      </c>
      <c r="AH94" s="318">
        <v>0</v>
      </c>
      <c r="AI94" s="318">
        <v>0</v>
      </c>
      <c r="AJ94" s="318">
        <v>0</v>
      </c>
      <c r="AK94" s="318">
        <v>225000</v>
      </c>
      <c r="AL94" s="318">
        <v>350000</v>
      </c>
      <c r="AM94" s="318">
        <v>0</v>
      </c>
      <c r="AN94" s="318">
        <v>0</v>
      </c>
      <c r="AO94" s="318">
        <v>0</v>
      </c>
      <c r="AP94" s="223">
        <f t="shared" si="2"/>
        <v>575000</v>
      </c>
      <c r="AQ94" s="269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3"/>
      <c r="BN94" s="223"/>
      <c r="BO94" s="223"/>
      <c r="BP94" s="223"/>
      <c r="BQ94" s="223"/>
      <c r="BR94" s="223"/>
      <c r="BS94" s="223"/>
      <c r="BT94" s="223"/>
      <c r="BU94" s="223"/>
      <c r="BV94" s="223"/>
      <c r="BW94" s="223"/>
      <c r="BX94" s="223"/>
      <c r="BY94" s="223"/>
      <c r="BZ94" s="223"/>
      <c r="CA94" s="223"/>
      <c r="CB94" s="223"/>
      <c r="CC94" s="223"/>
      <c r="CD94" s="223"/>
      <c r="CE94" s="223"/>
    </row>
    <row r="95" spans="1:83" x14ac:dyDescent="0.25">
      <c r="A95" s="5">
        <v>42036</v>
      </c>
      <c r="B95" s="268"/>
      <c r="C95" s="272"/>
      <c r="D95" s="272"/>
      <c r="E95" s="272"/>
      <c r="F95" s="272"/>
      <c r="G95" s="272"/>
      <c r="H95" s="272"/>
      <c r="I95" s="272"/>
      <c r="J95" s="272"/>
      <c r="K95" s="272"/>
      <c r="L95" s="272"/>
      <c r="M95" s="272"/>
      <c r="N95" s="272"/>
      <c r="O95" s="272"/>
      <c r="P95" s="272"/>
      <c r="Q95" s="272"/>
      <c r="R95" s="272"/>
      <c r="S95" s="318">
        <v>0</v>
      </c>
      <c r="T95" s="318">
        <v>0</v>
      </c>
      <c r="U95" s="318">
        <v>0</v>
      </c>
      <c r="V95" s="318">
        <v>0</v>
      </c>
      <c r="W95" s="318">
        <v>0</v>
      </c>
      <c r="X95" s="318">
        <v>0</v>
      </c>
      <c r="Y95" s="318">
        <v>0</v>
      </c>
      <c r="Z95" s="318">
        <v>0</v>
      </c>
      <c r="AA95" s="318">
        <v>0</v>
      </c>
      <c r="AB95" s="318">
        <v>0</v>
      </c>
      <c r="AC95" s="318">
        <v>0</v>
      </c>
      <c r="AD95" s="318">
        <v>0</v>
      </c>
      <c r="AE95" s="318">
        <v>0</v>
      </c>
      <c r="AF95" s="318">
        <v>0</v>
      </c>
      <c r="AG95" s="318">
        <v>0</v>
      </c>
      <c r="AH95" s="318">
        <v>0</v>
      </c>
      <c r="AI95" s="318">
        <v>0</v>
      </c>
      <c r="AJ95" s="318">
        <v>0</v>
      </c>
      <c r="AK95" s="318">
        <v>120000</v>
      </c>
      <c r="AL95" s="318">
        <v>150000</v>
      </c>
      <c r="AM95" s="318">
        <v>0</v>
      </c>
      <c r="AN95" s="318">
        <v>0</v>
      </c>
      <c r="AO95" s="318">
        <v>0</v>
      </c>
      <c r="AP95" s="223">
        <f t="shared" si="2"/>
        <v>270000</v>
      </c>
      <c r="AQ95" s="269"/>
      <c r="AR95" s="223"/>
      <c r="AS95" s="223"/>
      <c r="AT95" s="223"/>
      <c r="AU95" s="223"/>
      <c r="AV95" s="223"/>
      <c r="AW95" s="223"/>
      <c r="AX95" s="223"/>
      <c r="AY95" s="223"/>
      <c r="AZ95" s="223"/>
      <c r="BA95" s="223"/>
      <c r="BB95" s="223"/>
      <c r="BC95" s="223"/>
      <c r="BD95" s="223"/>
      <c r="BE95" s="223"/>
      <c r="BF95" s="223"/>
      <c r="BG95" s="223"/>
      <c r="BH95" s="223"/>
      <c r="BI95" s="223"/>
      <c r="BJ95" s="223"/>
      <c r="BK95" s="223"/>
      <c r="BL95" s="223"/>
      <c r="BM95" s="223"/>
      <c r="BN95" s="223"/>
      <c r="BO95" s="223"/>
      <c r="BP95" s="223"/>
      <c r="BQ95" s="223"/>
      <c r="BR95" s="223"/>
      <c r="BS95" s="223"/>
      <c r="BT95" s="223"/>
      <c r="BU95" s="223"/>
      <c r="BV95" s="223"/>
      <c r="BW95" s="223"/>
      <c r="BX95" s="223"/>
      <c r="BY95" s="223"/>
      <c r="BZ95" s="223"/>
      <c r="CA95" s="223"/>
      <c r="CB95" s="223"/>
      <c r="CC95" s="223"/>
      <c r="CD95" s="223"/>
      <c r="CE95" s="223"/>
    </row>
    <row r="96" spans="1:83" x14ac:dyDescent="0.25">
      <c r="A96" s="5">
        <v>42064</v>
      </c>
      <c r="B96" s="268"/>
      <c r="C96" s="272"/>
      <c r="D96" s="272"/>
      <c r="E96" s="272"/>
      <c r="F96" s="272"/>
      <c r="G96" s="272"/>
      <c r="H96" s="272"/>
      <c r="I96" s="272"/>
      <c r="J96" s="272"/>
      <c r="K96" s="272"/>
      <c r="L96" s="272"/>
      <c r="M96" s="272"/>
      <c r="N96" s="272"/>
      <c r="O96" s="272"/>
      <c r="P96" s="272"/>
      <c r="Q96" s="272"/>
      <c r="R96" s="272"/>
      <c r="S96" s="318">
        <v>0</v>
      </c>
      <c r="T96" s="318">
        <v>0</v>
      </c>
      <c r="U96" s="318">
        <v>0</v>
      </c>
      <c r="V96" s="318">
        <v>0</v>
      </c>
      <c r="W96" s="318">
        <v>5000</v>
      </c>
      <c r="X96" s="318">
        <v>5000</v>
      </c>
      <c r="Y96" s="318">
        <v>0</v>
      </c>
      <c r="Z96" s="318">
        <v>0</v>
      </c>
      <c r="AA96" s="318">
        <v>0</v>
      </c>
      <c r="AB96" s="318">
        <v>0</v>
      </c>
      <c r="AC96" s="318">
        <v>0</v>
      </c>
      <c r="AD96" s="318">
        <v>0</v>
      </c>
      <c r="AE96" s="318">
        <v>20000</v>
      </c>
      <c r="AF96" s="318">
        <v>0</v>
      </c>
      <c r="AG96" s="318">
        <v>20000</v>
      </c>
      <c r="AH96" s="318">
        <v>0</v>
      </c>
      <c r="AI96" s="318">
        <v>30000</v>
      </c>
      <c r="AJ96" s="318">
        <v>0</v>
      </c>
      <c r="AK96" s="318">
        <v>85000</v>
      </c>
      <c r="AL96" s="318">
        <v>0</v>
      </c>
      <c r="AM96" s="318">
        <v>20000</v>
      </c>
      <c r="AN96" s="318">
        <v>20000</v>
      </c>
      <c r="AO96" s="318">
        <v>0</v>
      </c>
      <c r="AP96" s="223">
        <f t="shared" si="2"/>
        <v>205000</v>
      </c>
      <c r="AQ96" s="269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223"/>
      <c r="BJ96" s="223"/>
      <c r="BK96" s="223"/>
      <c r="BL96" s="223"/>
      <c r="BM96" s="223"/>
      <c r="BN96" s="223"/>
      <c r="BO96" s="223"/>
      <c r="BP96" s="223"/>
      <c r="BQ96" s="223"/>
      <c r="BR96" s="223"/>
      <c r="BS96" s="223"/>
      <c r="BT96" s="223"/>
      <c r="BU96" s="223"/>
      <c r="BV96" s="223"/>
      <c r="BW96" s="223"/>
      <c r="BX96" s="223"/>
      <c r="BY96" s="223"/>
      <c r="BZ96" s="223"/>
      <c r="CA96" s="223"/>
      <c r="CB96" s="223"/>
      <c r="CC96" s="223"/>
      <c r="CD96" s="223"/>
      <c r="CE96" s="223"/>
    </row>
    <row r="97" spans="1:83" x14ac:dyDescent="0.25">
      <c r="A97" s="5">
        <v>42095</v>
      </c>
      <c r="B97" s="268"/>
      <c r="C97" s="272"/>
      <c r="D97" s="272"/>
      <c r="E97" s="272"/>
      <c r="F97" s="272"/>
      <c r="G97" s="272"/>
      <c r="H97" s="272"/>
      <c r="I97" s="272"/>
      <c r="J97" s="272"/>
      <c r="K97" s="272"/>
      <c r="L97" s="272"/>
      <c r="M97" s="272"/>
      <c r="N97" s="272"/>
      <c r="O97" s="272"/>
      <c r="P97" s="272"/>
      <c r="Q97" s="272"/>
      <c r="R97" s="272"/>
      <c r="S97" s="318">
        <v>0</v>
      </c>
      <c r="T97" s="318">
        <v>0</v>
      </c>
      <c r="U97" s="318">
        <v>0</v>
      </c>
      <c r="V97" s="318">
        <v>0</v>
      </c>
      <c r="W97" s="318">
        <v>0</v>
      </c>
      <c r="X97" s="318">
        <v>0</v>
      </c>
      <c r="Y97" s="318">
        <v>0</v>
      </c>
      <c r="Z97" s="318">
        <v>0</v>
      </c>
      <c r="AA97" s="318">
        <v>0</v>
      </c>
      <c r="AB97" s="318">
        <v>0</v>
      </c>
      <c r="AC97" s="318">
        <v>0</v>
      </c>
      <c r="AD97" s="318">
        <v>0</v>
      </c>
      <c r="AE97" s="318">
        <v>5000</v>
      </c>
      <c r="AF97" s="318">
        <v>0</v>
      </c>
      <c r="AG97" s="318">
        <v>5000</v>
      </c>
      <c r="AH97" s="318">
        <v>0</v>
      </c>
      <c r="AI97" s="318">
        <v>5000</v>
      </c>
      <c r="AJ97" s="318">
        <v>0</v>
      </c>
      <c r="AK97" s="318">
        <v>65000</v>
      </c>
      <c r="AL97" s="318">
        <v>60000</v>
      </c>
      <c r="AM97" s="318">
        <v>5000</v>
      </c>
      <c r="AN97" s="318">
        <v>5000</v>
      </c>
      <c r="AO97" s="318">
        <v>0</v>
      </c>
      <c r="AP97" s="223">
        <f t="shared" si="2"/>
        <v>150000</v>
      </c>
      <c r="AQ97" s="269"/>
      <c r="AR97" s="223"/>
      <c r="AS97" s="223"/>
      <c r="AT97" s="223"/>
      <c r="AU97" s="223"/>
      <c r="AV97" s="223"/>
      <c r="AW97" s="223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223"/>
      <c r="BJ97" s="223"/>
      <c r="BK97" s="223"/>
      <c r="BL97" s="223"/>
      <c r="BM97" s="223"/>
      <c r="BN97" s="223"/>
      <c r="BO97" s="223"/>
      <c r="BP97" s="223"/>
      <c r="BQ97" s="223"/>
      <c r="BR97" s="223"/>
      <c r="BS97" s="223"/>
      <c r="BT97" s="223"/>
      <c r="BU97" s="223"/>
      <c r="BV97" s="223"/>
      <c r="BW97" s="223"/>
      <c r="BX97" s="223"/>
      <c r="BY97" s="223"/>
      <c r="BZ97" s="223"/>
      <c r="CA97" s="223"/>
      <c r="CB97" s="223"/>
      <c r="CC97" s="223"/>
      <c r="CD97" s="223"/>
      <c r="CE97" s="223"/>
    </row>
    <row r="98" spans="1:83" x14ac:dyDescent="0.25">
      <c r="A98" s="5">
        <v>42156</v>
      </c>
      <c r="B98" s="268"/>
      <c r="C98" s="272"/>
      <c r="D98" s="272"/>
      <c r="E98" s="272"/>
      <c r="F98" s="272"/>
      <c r="G98" s="272"/>
      <c r="H98" s="272"/>
      <c r="I98" s="272"/>
      <c r="J98" s="272"/>
      <c r="K98" s="272"/>
      <c r="L98" s="272"/>
      <c r="M98" s="272"/>
      <c r="N98" s="272"/>
      <c r="O98" s="272"/>
      <c r="P98" s="272"/>
      <c r="Q98" s="272"/>
      <c r="R98" s="272"/>
      <c r="S98" s="318">
        <v>0</v>
      </c>
      <c r="T98" s="318">
        <v>0</v>
      </c>
      <c r="U98" s="318">
        <v>0</v>
      </c>
      <c r="V98" s="318">
        <v>0</v>
      </c>
      <c r="W98" s="318">
        <v>40000</v>
      </c>
      <c r="X98" s="318">
        <v>0</v>
      </c>
      <c r="Y98" s="318">
        <v>0</v>
      </c>
      <c r="Z98" s="318">
        <v>0</v>
      </c>
      <c r="AA98" s="318">
        <v>0</v>
      </c>
      <c r="AB98" s="318">
        <v>0</v>
      </c>
      <c r="AC98" s="318">
        <v>0</v>
      </c>
      <c r="AD98" s="318">
        <v>5000</v>
      </c>
      <c r="AE98" s="318">
        <v>10000</v>
      </c>
      <c r="AF98" s="318">
        <v>30000</v>
      </c>
      <c r="AG98" s="318">
        <v>10000</v>
      </c>
      <c r="AH98" s="318">
        <v>0</v>
      </c>
      <c r="AI98" s="318">
        <v>15000</v>
      </c>
      <c r="AJ98" s="318">
        <v>0</v>
      </c>
      <c r="AK98" s="318">
        <v>150000</v>
      </c>
      <c r="AL98" s="318">
        <v>305000</v>
      </c>
      <c r="AM98" s="318">
        <v>10000</v>
      </c>
      <c r="AN98" s="318">
        <v>10000</v>
      </c>
      <c r="AO98" s="318">
        <v>0</v>
      </c>
      <c r="AP98" s="223">
        <f t="shared" si="2"/>
        <v>585000</v>
      </c>
      <c r="AQ98" s="269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223"/>
      <c r="BN98" s="223"/>
      <c r="BO98" s="223"/>
      <c r="BP98" s="223"/>
      <c r="BQ98" s="223"/>
      <c r="BR98" s="223"/>
      <c r="BS98" s="223"/>
      <c r="BT98" s="223"/>
      <c r="BU98" s="223"/>
      <c r="BV98" s="223"/>
      <c r="BW98" s="223"/>
      <c r="BX98" s="223"/>
      <c r="BY98" s="223"/>
      <c r="BZ98" s="223"/>
      <c r="CA98" s="223"/>
      <c r="CB98" s="223"/>
      <c r="CC98" s="223"/>
      <c r="CD98" s="223"/>
      <c r="CE98" s="223"/>
    </row>
    <row r="99" spans="1:83" x14ac:dyDescent="0.25">
      <c r="A99" s="5">
        <v>42186</v>
      </c>
      <c r="B99" s="268"/>
      <c r="C99" s="272"/>
      <c r="D99" s="272"/>
      <c r="E99" s="272"/>
      <c r="F99" s="272"/>
      <c r="G99" s="272"/>
      <c r="H99" s="272"/>
      <c r="I99" s="272"/>
      <c r="J99" s="272"/>
      <c r="K99" s="272"/>
      <c r="L99" s="272"/>
      <c r="M99" s="272"/>
      <c r="N99" s="272"/>
      <c r="O99" s="272"/>
      <c r="P99" s="272"/>
      <c r="Q99" s="272"/>
      <c r="R99" s="272"/>
      <c r="S99" s="318">
        <v>0</v>
      </c>
      <c r="T99" s="318">
        <v>0</v>
      </c>
      <c r="U99" s="318">
        <v>0</v>
      </c>
      <c r="V99" s="318">
        <v>0</v>
      </c>
      <c r="W99" s="318">
        <v>0</v>
      </c>
      <c r="X99" s="318">
        <v>0</v>
      </c>
      <c r="Y99" s="318">
        <v>0</v>
      </c>
      <c r="Z99" s="318">
        <v>0</v>
      </c>
      <c r="AA99" s="318">
        <v>0</v>
      </c>
      <c r="AB99" s="318">
        <v>0</v>
      </c>
      <c r="AC99" s="318">
        <v>0</v>
      </c>
      <c r="AD99" s="318">
        <v>0</v>
      </c>
      <c r="AE99" s="318">
        <v>0</v>
      </c>
      <c r="AF99" s="318">
        <v>0</v>
      </c>
      <c r="AG99" s="318">
        <v>0</v>
      </c>
      <c r="AH99" s="318">
        <v>0</v>
      </c>
      <c r="AI99" s="318">
        <v>0</v>
      </c>
      <c r="AJ99" s="318">
        <v>0</v>
      </c>
      <c r="AK99" s="318">
        <v>0</v>
      </c>
      <c r="AL99" s="318">
        <v>210000</v>
      </c>
      <c r="AM99" s="318">
        <v>0</v>
      </c>
      <c r="AN99" s="318">
        <v>0</v>
      </c>
      <c r="AO99" s="318">
        <v>0</v>
      </c>
      <c r="AP99" s="223">
        <f t="shared" si="2"/>
        <v>210000</v>
      </c>
      <c r="AQ99" s="269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  <c r="CA99" s="223"/>
      <c r="CB99" s="223"/>
      <c r="CC99" s="223"/>
      <c r="CD99" s="223"/>
      <c r="CE99" s="223"/>
    </row>
    <row r="100" spans="1:83" x14ac:dyDescent="0.25">
      <c r="A100" s="5">
        <v>42217</v>
      </c>
      <c r="B100" s="268"/>
      <c r="C100" s="272"/>
      <c r="D100" s="272"/>
      <c r="E100" s="272"/>
      <c r="F100" s="272"/>
      <c r="G100" s="272"/>
      <c r="H100" s="272"/>
      <c r="I100" s="272"/>
      <c r="J100" s="272"/>
      <c r="K100" s="272"/>
      <c r="L100" s="272"/>
      <c r="M100" s="272"/>
      <c r="N100" s="272"/>
      <c r="O100" s="272"/>
      <c r="P100" s="272"/>
      <c r="Q100" s="272"/>
      <c r="R100" s="272"/>
      <c r="S100" s="318">
        <v>0</v>
      </c>
      <c r="T100" s="318">
        <v>0</v>
      </c>
      <c r="U100" s="318">
        <v>0</v>
      </c>
      <c r="V100" s="318">
        <v>0</v>
      </c>
      <c r="W100" s="318">
        <v>0</v>
      </c>
      <c r="X100" s="318">
        <v>0</v>
      </c>
      <c r="Y100" s="318">
        <v>0</v>
      </c>
      <c r="Z100" s="318">
        <v>0</v>
      </c>
      <c r="AA100" s="318">
        <v>0</v>
      </c>
      <c r="AB100" s="318">
        <v>0</v>
      </c>
      <c r="AC100" s="318">
        <v>0</v>
      </c>
      <c r="AD100" s="318">
        <v>0</v>
      </c>
      <c r="AE100" s="318">
        <v>0</v>
      </c>
      <c r="AF100" s="318">
        <v>0</v>
      </c>
      <c r="AG100" s="318">
        <v>0</v>
      </c>
      <c r="AH100" s="318">
        <v>0</v>
      </c>
      <c r="AI100" s="318">
        <v>0</v>
      </c>
      <c r="AJ100" s="318">
        <v>0</v>
      </c>
      <c r="AK100" s="318">
        <v>0</v>
      </c>
      <c r="AL100" s="318">
        <v>175000</v>
      </c>
      <c r="AM100" s="318">
        <v>0</v>
      </c>
      <c r="AN100" s="318">
        <v>0</v>
      </c>
      <c r="AO100" s="318">
        <v>0</v>
      </c>
      <c r="AP100" s="223">
        <f t="shared" si="2"/>
        <v>175000</v>
      </c>
      <c r="AQ100" s="269"/>
      <c r="AR100" s="223"/>
      <c r="AS100" s="223"/>
      <c r="AT100" s="223"/>
      <c r="AU100" s="223"/>
      <c r="AV100" s="223"/>
      <c r="AW100" s="223"/>
      <c r="AX100" s="223"/>
      <c r="AY100" s="223"/>
      <c r="AZ100" s="223"/>
      <c r="BA100" s="223"/>
      <c r="BB100" s="223"/>
      <c r="BC100" s="223"/>
      <c r="BD100" s="223"/>
      <c r="BE100" s="223"/>
      <c r="BF100" s="223"/>
      <c r="BG100" s="223"/>
      <c r="BH100" s="223"/>
      <c r="BI100" s="223"/>
      <c r="BJ100" s="223"/>
      <c r="BK100" s="223"/>
      <c r="BL100" s="223"/>
      <c r="BM100" s="223"/>
      <c r="BN100" s="223"/>
      <c r="BO100" s="223"/>
      <c r="BP100" s="223"/>
      <c r="BQ100" s="223"/>
      <c r="BR100" s="223"/>
      <c r="BS100" s="223"/>
      <c r="BT100" s="223"/>
      <c r="BU100" s="223"/>
      <c r="BV100" s="223"/>
      <c r="BW100" s="223"/>
      <c r="BX100" s="223"/>
      <c r="BY100" s="223"/>
      <c r="BZ100" s="223"/>
      <c r="CA100" s="223"/>
      <c r="CB100" s="223"/>
      <c r="CC100" s="223"/>
      <c r="CD100" s="223"/>
      <c r="CE100" s="223"/>
    </row>
    <row r="101" spans="1:83" x14ac:dyDescent="0.25">
      <c r="A101" s="5">
        <v>42248</v>
      </c>
      <c r="B101" s="268"/>
      <c r="C101" s="272"/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272"/>
      <c r="O101" s="272"/>
      <c r="P101" s="272"/>
      <c r="Q101" s="272"/>
      <c r="R101" s="272"/>
      <c r="S101" s="318">
        <v>0</v>
      </c>
      <c r="T101" s="318">
        <v>0</v>
      </c>
      <c r="U101" s="318">
        <v>0</v>
      </c>
      <c r="V101" s="318">
        <v>0</v>
      </c>
      <c r="W101" s="318">
        <v>0</v>
      </c>
      <c r="X101" s="318">
        <v>0</v>
      </c>
      <c r="Y101" s="318">
        <v>0</v>
      </c>
      <c r="Z101" s="318">
        <v>0</v>
      </c>
      <c r="AA101" s="318">
        <v>0</v>
      </c>
      <c r="AB101" s="318">
        <v>0</v>
      </c>
      <c r="AC101" s="318">
        <v>0</v>
      </c>
      <c r="AD101" s="318">
        <v>0</v>
      </c>
      <c r="AE101" s="318">
        <v>0</v>
      </c>
      <c r="AF101" s="318">
        <v>0</v>
      </c>
      <c r="AG101" s="318">
        <v>0</v>
      </c>
      <c r="AH101" s="318">
        <v>0</v>
      </c>
      <c r="AI101" s="318">
        <v>0</v>
      </c>
      <c r="AJ101" s="318">
        <v>0</v>
      </c>
      <c r="AK101" s="318">
        <v>0</v>
      </c>
      <c r="AL101" s="318">
        <v>260000</v>
      </c>
      <c r="AM101" s="318">
        <v>0</v>
      </c>
      <c r="AN101" s="318">
        <v>0</v>
      </c>
      <c r="AO101" s="318">
        <v>0</v>
      </c>
      <c r="AP101" s="223">
        <f t="shared" si="2"/>
        <v>260000</v>
      </c>
      <c r="AQ101" s="269"/>
      <c r="AR101" s="223"/>
      <c r="AS101" s="223"/>
      <c r="AT101" s="223"/>
      <c r="AU101" s="223"/>
      <c r="AV101" s="223"/>
      <c r="AW101" s="223"/>
      <c r="AX101" s="223"/>
      <c r="AY101" s="223"/>
      <c r="AZ101" s="223"/>
      <c r="BA101" s="223"/>
      <c r="BB101" s="223"/>
      <c r="BC101" s="223"/>
      <c r="BD101" s="223"/>
      <c r="BE101" s="223"/>
      <c r="BF101" s="223"/>
      <c r="BG101" s="223"/>
      <c r="BH101" s="223"/>
      <c r="BI101" s="223"/>
      <c r="BJ101" s="223"/>
      <c r="BK101" s="223"/>
      <c r="BL101" s="223"/>
      <c r="BM101" s="223"/>
      <c r="BN101" s="223"/>
      <c r="BO101" s="223"/>
      <c r="BP101" s="223"/>
      <c r="BQ101" s="223"/>
      <c r="BR101" s="223"/>
      <c r="BS101" s="223"/>
      <c r="BT101" s="223"/>
      <c r="BU101" s="223"/>
      <c r="BV101" s="223"/>
      <c r="BW101" s="223"/>
      <c r="BX101" s="223"/>
      <c r="BY101" s="223"/>
      <c r="BZ101" s="223"/>
      <c r="CA101" s="223"/>
      <c r="CB101" s="223"/>
      <c r="CC101" s="223"/>
      <c r="CD101" s="223"/>
      <c r="CE101" s="223"/>
    </row>
    <row r="102" spans="1:83" x14ac:dyDescent="0.25">
      <c r="A102" s="5">
        <v>42278</v>
      </c>
      <c r="B102" s="268"/>
      <c r="C102" s="272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318">
        <v>0</v>
      </c>
      <c r="T102" s="318">
        <v>0</v>
      </c>
      <c r="U102" s="318">
        <v>0</v>
      </c>
      <c r="V102" s="318">
        <v>0</v>
      </c>
      <c r="W102" s="318">
        <v>0</v>
      </c>
      <c r="X102" s="318">
        <v>0</v>
      </c>
      <c r="Y102" s="318">
        <v>0</v>
      </c>
      <c r="Z102" s="318">
        <v>0</v>
      </c>
      <c r="AA102" s="318">
        <v>0</v>
      </c>
      <c r="AB102" s="318">
        <v>0</v>
      </c>
      <c r="AC102" s="318">
        <v>0</v>
      </c>
      <c r="AD102" s="318">
        <v>0</v>
      </c>
      <c r="AE102" s="318">
        <v>0</v>
      </c>
      <c r="AF102" s="318">
        <v>0</v>
      </c>
      <c r="AG102" s="318">
        <v>0</v>
      </c>
      <c r="AH102" s="318">
        <v>0</v>
      </c>
      <c r="AI102" s="318">
        <v>0</v>
      </c>
      <c r="AJ102" s="318">
        <v>0</v>
      </c>
      <c r="AK102" s="318">
        <v>170000</v>
      </c>
      <c r="AL102" s="318">
        <v>155000</v>
      </c>
      <c r="AM102" s="318">
        <v>0</v>
      </c>
      <c r="AN102" s="318">
        <v>0</v>
      </c>
      <c r="AO102" s="318">
        <v>0</v>
      </c>
      <c r="AP102" s="223">
        <f t="shared" si="2"/>
        <v>325000</v>
      </c>
      <c r="AQ102" s="269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3"/>
      <c r="BD102" s="223"/>
      <c r="BE102" s="223"/>
      <c r="BF102" s="223"/>
      <c r="BG102" s="223"/>
      <c r="BH102" s="223"/>
      <c r="BI102" s="223"/>
      <c r="BJ102" s="223"/>
      <c r="BK102" s="223"/>
      <c r="BL102" s="223"/>
      <c r="BM102" s="223"/>
      <c r="BN102" s="223"/>
      <c r="BO102" s="223"/>
      <c r="BP102" s="223"/>
      <c r="BQ102" s="223"/>
      <c r="BR102" s="223"/>
      <c r="BS102" s="223"/>
      <c r="BT102" s="223"/>
      <c r="BU102" s="223"/>
      <c r="BV102" s="223"/>
      <c r="BW102" s="223"/>
      <c r="BX102" s="223"/>
      <c r="BY102" s="223"/>
      <c r="BZ102" s="223"/>
      <c r="CA102" s="223"/>
      <c r="CB102" s="223"/>
      <c r="CC102" s="223"/>
      <c r="CD102" s="223"/>
      <c r="CE102" s="223"/>
    </row>
    <row r="103" spans="1:83" x14ac:dyDescent="0.25">
      <c r="A103" s="5">
        <v>42309</v>
      </c>
      <c r="B103" s="268"/>
      <c r="C103" s="272"/>
      <c r="D103" s="272"/>
      <c r="E103" s="272"/>
      <c r="F103" s="272"/>
      <c r="G103" s="272"/>
      <c r="H103" s="272"/>
      <c r="I103" s="272"/>
      <c r="J103" s="272"/>
      <c r="K103" s="272"/>
      <c r="L103" s="272"/>
      <c r="M103" s="272"/>
      <c r="N103" s="272"/>
      <c r="O103" s="272"/>
      <c r="P103" s="272"/>
      <c r="Q103" s="272"/>
      <c r="R103" s="272"/>
      <c r="S103" s="318">
        <v>0</v>
      </c>
      <c r="T103" s="318">
        <v>0</v>
      </c>
      <c r="U103" s="318">
        <v>0</v>
      </c>
      <c r="V103" s="318">
        <v>0</v>
      </c>
      <c r="W103" s="318">
        <v>0</v>
      </c>
      <c r="X103" s="318">
        <v>0</v>
      </c>
      <c r="Y103" s="318">
        <v>0</v>
      </c>
      <c r="Z103" s="318">
        <v>0</v>
      </c>
      <c r="AA103" s="318">
        <v>0</v>
      </c>
      <c r="AB103" s="318">
        <v>0</v>
      </c>
      <c r="AC103" s="318">
        <v>0</v>
      </c>
      <c r="AD103" s="318">
        <v>0</v>
      </c>
      <c r="AE103" s="318">
        <v>5000</v>
      </c>
      <c r="AF103" s="318">
        <v>0</v>
      </c>
      <c r="AG103" s="318">
        <v>5000</v>
      </c>
      <c r="AH103" s="318">
        <v>0</v>
      </c>
      <c r="AI103" s="318">
        <v>10000</v>
      </c>
      <c r="AJ103" s="318">
        <v>0</v>
      </c>
      <c r="AK103" s="318">
        <v>125000</v>
      </c>
      <c r="AL103" s="318">
        <v>60000</v>
      </c>
      <c r="AM103" s="318">
        <v>5000</v>
      </c>
      <c r="AN103" s="318">
        <v>5000</v>
      </c>
      <c r="AO103" s="318">
        <v>0</v>
      </c>
      <c r="AP103" s="223">
        <f t="shared" si="2"/>
        <v>215000</v>
      </c>
      <c r="AQ103" s="269"/>
      <c r="AR103" s="223"/>
      <c r="AS103" s="223"/>
      <c r="AT103" s="223"/>
      <c r="AU103" s="223"/>
      <c r="AV103" s="223"/>
      <c r="AW103" s="223"/>
      <c r="AX103" s="223"/>
      <c r="AY103" s="223"/>
      <c r="AZ103" s="223"/>
      <c r="BA103" s="223"/>
      <c r="BB103" s="223"/>
      <c r="BC103" s="223"/>
      <c r="BD103" s="223"/>
      <c r="BE103" s="223"/>
      <c r="BF103" s="223"/>
      <c r="BG103" s="223"/>
      <c r="BH103" s="223"/>
      <c r="BI103" s="223"/>
      <c r="BJ103" s="223"/>
      <c r="BK103" s="223"/>
      <c r="BL103" s="223"/>
      <c r="BM103" s="223"/>
      <c r="BN103" s="223"/>
      <c r="BO103" s="223"/>
      <c r="BP103" s="223"/>
      <c r="BQ103" s="223"/>
      <c r="BR103" s="223"/>
      <c r="BS103" s="223"/>
      <c r="BT103" s="223"/>
      <c r="BU103" s="223"/>
      <c r="BV103" s="223"/>
      <c r="BW103" s="223"/>
      <c r="BX103" s="223"/>
      <c r="BY103" s="223"/>
      <c r="BZ103" s="223"/>
      <c r="CA103" s="223"/>
      <c r="CB103" s="223"/>
      <c r="CC103" s="223"/>
      <c r="CD103" s="223"/>
      <c r="CE103" s="223"/>
    </row>
    <row r="104" spans="1:83" x14ac:dyDescent="0.25">
      <c r="A104" s="5">
        <v>42339</v>
      </c>
      <c r="B104" s="268"/>
      <c r="C104" s="272"/>
      <c r="D104" s="272"/>
      <c r="E104" s="272"/>
      <c r="F104" s="272"/>
      <c r="G104" s="272"/>
      <c r="H104" s="272"/>
      <c r="I104" s="272"/>
      <c r="J104" s="272"/>
      <c r="K104" s="272"/>
      <c r="L104" s="272"/>
      <c r="M104" s="272"/>
      <c r="N104" s="272"/>
      <c r="O104" s="272"/>
      <c r="P104" s="272"/>
      <c r="Q104" s="272"/>
      <c r="R104" s="272"/>
      <c r="S104" s="318">
        <v>0</v>
      </c>
      <c r="T104" s="318">
        <v>0</v>
      </c>
      <c r="U104" s="318">
        <v>0</v>
      </c>
      <c r="V104" s="318">
        <v>0</v>
      </c>
      <c r="W104" s="318">
        <v>0</v>
      </c>
      <c r="X104" s="318">
        <v>40000</v>
      </c>
      <c r="Y104" s="318">
        <v>0</v>
      </c>
      <c r="Z104" s="318">
        <v>0</v>
      </c>
      <c r="AA104" s="318">
        <v>0</v>
      </c>
      <c r="AB104" s="318">
        <v>0</v>
      </c>
      <c r="AC104" s="318">
        <v>0</v>
      </c>
      <c r="AD104" s="318">
        <v>0</v>
      </c>
      <c r="AE104" s="318">
        <v>0</v>
      </c>
      <c r="AF104" s="318">
        <v>30000</v>
      </c>
      <c r="AG104" s="318">
        <v>0</v>
      </c>
      <c r="AH104" s="318">
        <v>0</v>
      </c>
      <c r="AI104" s="318">
        <v>0</v>
      </c>
      <c r="AJ104" s="318">
        <v>0</v>
      </c>
      <c r="AK104" s="318">
        <v>15000</v>
      </c>
      <c r="AL104" s="318">
        <v>80000</v>
      </c>
      <c r="AM104" s="318">
        <v>0</v>
      </c>
      <c r="AN104" s="318">
        <v>0</v>
      </c>
      <c r="AO104" s="318">
        <v>0</v>
      </c>
      <c r="AP104" s="223">
        <f t="shared" si="2"/>
        <v>165000</v>
      </c>
      <c r="AQ104" s="269"/>
      <c r="AR104" s="223"/>
      <c r="AS104" s="223"/>
      <c r="AT104" s="223"/>
      <c r="AU104" s="223"/>
      <c r="AV104" s="223"/>
      <c r="AW104" s="223"/>
      <c r="AX104" s="223"/>
      <c r="AY104" s="223"/>
      <c r="AZ104" s="223"/>
      <c r="BA104" s="223"/>
      <c r="BB104" s="223"/>
      <c r="BC104" s="223"/>
      <c r="BD104" s="223"/>
      <c r="BE104" s="223"/>
      <c r="BF104" s="223"/>
      <c r="BG104" s="223"/>
      <c r="BH104" s="223"/>
      <c r="BI104" s="223"/>
      <c r="BJ104" s="223"/>
      <c r="BK104" s="223"/>
      <c r="BL104" s="223"/>
      <c r="BM104" s="223"/>
      <c r="BN104" s="223"/>
      <c r="BO104" s="223"/>
      <c r="BP104" s="223"/>
      <c r="BQ104" s="223"/>
      <c r="BR104" s="223"/>
      <c r="BS104" s="223"/>
      <c r="BT104" s="223"/>
      <c r="BU104" s="223"/>
      <c r="BV104" s="223"/>
      <c r="BW104" s="223"/>
      <c r="BX104" s="223"/>
      <c r="BY104" s="223"/>
      <c r="BZ104" s="223"/>
      <c r="CA104" s="223"/>
      <c r="CB104" s="223"/>
      <c r="CC104" s="223"/>
      <c r="CD104" s="223"/>
      <c r="CE104" s="223"/>
    </row>
    <row r="105" spans="1:83" x14ac:dyDescent="0.25">
      <c r="A105" s="5">
        <v>42370</v>
      </c>
      <c r="B105" s="268"/>
      <c r="C105" s="272"/>
      <c r="D105" s="272"/>
      <c r="E105" s="272"/>
      <c r="F105" s="272"/>
      <c r="G105" s="272"/>
      <c r="H105" s="272"/>
      <c r="I105" s="272"/>
      <c r="J105" s="272"/>
      <c r="K105" s="272"/>
      <c r="L105" s="272"/>
      <c r="M105" s="272"/>
      <c r="N105" s="272"/>
      <c r="O105" s="272"/>
      <c r="P105" s="272"/>
      <c r="Q105" s="272"/>
      <c r="R105" s="272"/>
      <c r="S105" s="318">
        <v>0</v>
      </c>
      <c r="T105" s="318">
        <v>0</v>
      </c>
      <c r="U105" s="318">
        <v>0</v>
      </c>
      <c r="V105" s="318">
        <v>0</v>
      </c>
      <c r="W105" s="318">
        <v>0</v>
      </c>
      <c r="X105" s="318">
        <v>0</v>
      </c>
      <c r="Y105" s="318">
        <v>0</v>
      </c>
      <c r="Z105" s="318">
        <v>0</v>
      </c>
      <c r="AA105" s="318">
        <v>0</v>
      </c>
      <c r="AB105" s="318">
        <v>0</v>
      </c>
      <c r="AC105" s="318">
        <v>0</v>
      </c>
      <c r="AD105" s="318">
        <v>0</v>
      </c>
      <c r="AE105" s="318">
        <v>0</v>
      </c>
      <c r="AF105" s="318">
        <v>0</v>
      </c>
      <c r="AG105" s="318">
        <v>0</v>
      </c>
      <c r="AH105" s="318">
        <v>0</v>
      </c>
      <c r="AI105" s="318">
        <v>0</v>
      </c>
      <c r="AJ105" s="318">
        <v>0</v>
      </c>
      <c r="AK105" s="318">
        <v>0</v>
      </c>
      <c r="AL105" s="318">
        <v>90000</v>
      </c>
      <c r="AM105" s="318">
        <v>0</v>
      </c>
      <c r="AN105" s="318">
        <v>0</v>
      </c>
      <c r="AO105" s="318">
        <v>0</v>
      </c>
      <c r="AP105" s="223">
        <f t="shared" si="2"/>
        <v>90000</v>
      </c>
      <c r="AQ105" s="269"/>
      <c r="AR105" s="223"/>
      <c r="AS105" s="223"/>
      <c r="AT105" s="223"/>
      <c r="AU105" s="223"/>
      <c r="AV105" s="223"/>
      <c r="AW105" s="223"/>
      <c r="AX105" s="223"/>
      <c r="AY105" s="223"/>
      <c r="AZ105" s="223"/>
      <c r="BA105" s="223"/>
      <c r="BB105" s="223"/>
      <c r="BC105" s="223"/>
      <c r="BD105" s="223"/>
      <c r="BE105" s="223"/>
      <c r="BF105" s="223"/>
      <c r="BG105" s="223"/>
      <c r="BH105" s="223"/>
      <c r="BI105" s="223"/>
      <c r="BJ105" s="223"/>
      <c r="BK105" s="223"/>
      <c r="BL105" s="223"/>
      <c r="BM105" s="223"/>
      <c r="BN105" s="223"/>
      <c r="BO105" s="223"/>
      <c r="BP105" s="223"/>
      <c r="BQ105" s="223"/>
      <c r="BR105" s="223"/>
      <c r="BS105" s="223"/>
      <c r="BT105" s="223"/>
      <c r="BU105" s="223"/>
      <c r="BV105" s="223"/>
      <c r="BW105" s="223"/>
      <c r="BX105" s="223"/>
      <c r="BY105" s="223"/>
      <c r="BZ105" s="223"/>
      <c r="CA105" s="223"/>
      <c r="CB105" s="223"/>
      <c r="CC105" s="223"/>
      <c r="CD105" s="223"/>
      <c r="CE105" s="223"/>
    </row>
    <row r="106" spans="1:83" x14ac:dyDescent="0.25">
      <c r="A106" s="5">
        <v>42401</v>
      </c>
      <c r="B106" s="268"/>
      <c r="C106" s="272"/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272"/>
      <c r="O106" s="272"/>
      <c r="P106" s="272"/>
      <c r="Q106" s="272"/>
      <c r="R106" s="272"/>
      <c r="S106" s="318">
        <v>0</v>
      </c>
      <c r="T106" s="318">
        <v>0</v>
      </c>
      <c r="U106" s="318">
        <v>0</v>
      </c>
      <c r="V106" s="318">
        <v>0</v>
      </c>
      <c r="W106" s="318">
        <v>0</v>
      </c>
      <c r="X106" s="318">
        <v>0</v>
      </c>
      <c r="Y106" s="318">
        <v>0</v>
      </c>
      <c r="Z106" s="318">
        <v>0</v>
      </c>
      <c r="AA106" s="318">
        <v>0</v>
      </c>
      <c r="AB106" s="318">
        <v>0</v>
      </c>
      <c r="AC106" s="318">
        <v>0</v>
      </c>
      <c r="AD106" s="318">
        <v>0</v>
      </c>
      <c r="AE106" s="318">
        <v>0</v>
      </c>
      <c r="AF106" s="318">
        <v>0</v>
      </c>
      <c r="AG106" s="318">
        <v>0</v>
      </c>
      <c r="AH106" s="318">
        <v>0</v>
      </c>
      <c r="AI106" s="318">
        <v>0</v>
      </c>
      <c r="AJ106" s="318">
        <v>0</v>
      </c>
      <c r="AK106" s="318">
        <v>95000</v>
      </c>
      <c r="AL106" s="318">
        <v>110000</v>
      </c>
      <c r="AM106" s="318">
        <v>0</v>
      </c>
      <c r="AN106" s="318">
        <v>0</v>
      </c>
      <c r="AO106" s="318">
        <v>0</v>
      </c>
      <c r="AP106" s="223">
        <f t="shared" si="2"/>
        <v>205000</v>
      </c>
      <c r="AQ106" s="269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3"/>
      <c r="BD106" s="223"/>
      <c r="BE106" s="223"/>
      <c r="BF106" s="223"/>
      <c r="BG106" s="223"/>
      <c r="BH106" s="223"/>
      <c r="BI106" s="223"/>
      <c r="BJ106" s="223"/>
      <c r="BK106" s="223"/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  <c r="CA106" s="223"/>
      <c r="CB106" s="223"/>
      <c r="CC106" s="223"/>
      <c r="CD106" s="223"/>
      <c r="CE106" s="223"/>
    </row>
    <row r="107" spans="1:83" x14ac:dyDescent="0.25">
      <c r="A107" s="5">
        <v>42430</v>
      </c>
      <c r="B107" s="268"/>
      <c r="C107" s="272"/>
      <c r="D107" s="272"/>
      <c r="E107" s="272"/>
      <c r="F107" s="272"/>
      <c r="G107" s="272"/>
      <c r="H107" s="272"/>
      <c r="I107" s="272"/>
      <c r="J107" s="272"/>
      <c r="K107" s="272"/>
      <c r="L107" s="272"/>
      <c r="M107" s="272"/>
      <c r="N107" s="272"/>
      <c r="O107" s="272"/>
      <c r="P107" s="272"/>
      <c r="Q107" s="272"/>
      <c r="R107" s="272"/>
      <c r="S107" s="318">
        <v>0</v>
      </c>
      <c r="T107" s="318">
        <v>0</v>
      </c>
      <c r="U107" s="318">
        <v>0</v>
      </c>
      <c r="V107" s="318">
        <v>0</v>
      </c>
      <c r="W107" s="318">
        <v>0</v>
      </c>
      <c r="X107" s="318">
        <v>0</v>
      </c>
      <c r="Y107" s="318">
        <v>0</v>
      </c>
      <c r="Z107" s="318">
        <v>0</v>
      </c>
      <c r="AA107" s="318">
        <v>0</v>
      </c>
      <c r="AB107" s="318">
        <v>0</v>
      </c>
      <c r="AC107" s="318">
        <v>0</v>
      </c>
      <c r="AD107" s="318">
        <v>0</v>
      </c>
      <c r="AE107" s="318">
        <v>0</v>
      </c>
      <c r="AF107" s="318">
        <v>0</v>
      </c>
      <c r="AG107" s="318">
        <v>0</v>
      </c>
      <c r="AH107" s="318">
        <v>0</v>
      </c>
      <c r="AI107" s="318">
        <v>0</v>
      </c>
      <c r="AJ107" s="318">
        <v>0</v>
      </c>
      <c r="AK107" s="318">
        <v>5000</v>
      </c>
      <c r="AL107" s="318">
        <v>125000</v>
      </c>
      <c r="AM107" s="318">
        <v>0</v>
      </c>
      <c r="AN107" s="318">
        <v>0</v>
      </c>
      <c r="AO107" s="318">
        <v>0</v>
      </c>
      <c r="AP107" s="223">
        <f t="shared" si="2"/>
        <v>130000</v>
      </c>
      <c r="AQ107" s="269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3"/>
      <c r="BH107" s="223"/>
      <c r="BI107" s="223"/>
      <c r="BJ107" s="223"/>
      <c r="BK107" s="223"/>
      <c r="BL107" s="223"/>
      <c r="BM107" s="223"/>
      <c r="BN107" s="223"/>
      <c r="BO107" s="223"/>
      <c r="BP107" s="223"/>
      <c r="BQ107" s="223"/>
      <c r="BR107" s="223"/>
      <c r="BS107" s="223"/>
      <c r="BT107" s="223"/>
      <c r="BU107" s="223"/>
      <c r="BV107" s="223"/>
      <c r="BW107" s="223"/>
      <c r="BX107" s="223"/>
      <c r="BY107" s="223"/>
      <c r="BZ107" s="223"/>
      <c r="CA107" s="223"/>
      <c r="CB107" s="223"/>
      <c r="CC107" s="223"/>
      <c r="CD107" s="223"/>
      <c r="CE107" s="223"/>
    </row>
    <row r="108" spans="1:83" x14ac:dyDescent="0.25">
      <c r="A108" s="5">
        <v>42461</v>
      </c>
      <c r="B108" s="268"/>
      <c r="C108" s="272"/>
      <c r="D108" s="272"/>
      <c r="E108" s="272"/>
      <c r="F108" s="272"/>
      <c r="G108" s="272"/>
      <c r="H108" s="272"/>
      <c r="I108" s="272"/>
      <c r="J108" s="272"/>
      <c r="K108" s="272"/>
      <c r="L108" s="272"/>
      <c r="M108" s="272"/>
      <c r="N108" s="272"/>
      <c r="O108" s="272"/>
      <c r="P108" s="272"/>
      <c r="Q108" s="272"/>
      <c r="R108" s="272"/>
      <c r="S108" s="318">
        <v>0</v>
      </c>
      <c r="T108" s="318">
        <v>0</v>
      </c>
      <c r="U108" s="318">
        <v>0</v>
      </c>
      <c r="V108" s="318">
        <v>0</v>
      </c>
      <c r="W108" s="318">
        <v>0</v>
      </c>
      <c r="X108" s="318">
        <v>0</v>
      </c>
      <c r="Y108" s="318">
        <v>0</v>
      </c>
      <c r="Z108" s="318">
        <v>0</v>
      </c>
      <c r="AA108" s="318">
        <v>0</v>
      </c>
      <c r="AB108" s="318">
        <v>0</v>
      </c>
      <c r="AC108" s="318">
        <v>0</v>
      </c>
      <c r="AD108" s="318">
        <v>0</v>
      </c>
      <c r="AE108" s="318">
        <v>0</v>
      </c>
      <c r="AF108" s="318">
        <v>0</v>
      </c>
      <c r="AG108" s="318">
        <v>0</v>
      </c>
      <c r="AH108" s="318">
        <v>0</v>
      </c>
      <c r="AI108" s="318">
        <v>0</v>
      </c>
      <c r="AJ108" s="318">
        <v>0</v>
      </c>
      <c r="AK108" s="318">
        <v>0</v>
      </c>
      <c r="AL108" s="318">
        <v>280000</v>
      </c>
      <c r="AM108" s="318">
        <v>0</v>
      </c>
      <c r="AN108" s="318">
        <v>0</v>
      </c>
      <c r="AO108" s="318">
        <v>0</v>
      </c>
      <c r="AP108" s="223">
        <f t="shared" si="2"/>
        <v>280000</v>
      </c>
      <c r="AQ108" s="269"/>
      <c r="AR108" s="223"/>
      <c r="AS108" s="223"/>
      <c r="AT108" s="223"/>
      <c r="AU108" s="223"/>
      <c r="AV108" s="223"/>
      <c r="AW108" s="223"/>
      <c r="AX108" s="223"/>
      <c r="AY108" s="223"/>
      <c r="AZ108" s="223"/>
      <c r="BA108" s="223"/>
      <c r="BB108" s="223"/>
      <c r="BC108" s="223"/>
      <c r="BD108" s="223"/>
      <c r="BE108" s="223"/>
      <c r="BF108" s="223"/>
      <c r="BG108" s="223"/>
      <c r="BH108" s="223"/>
      <c r="BI108" s="223"/>
      <c r="BJ108" s="223"/>
      <c r="BK108" s="223"/>
      <c r="BL108" s="223"/>
      <c r="BM108" s="223"/>
      <c r="BN108" s="223"/>
      <c r="BO108" s="223"/>
      <c r="BP108" s="223"/>
      <c r="BQ108" s="223"/>
      <c r="BR108" s="223"/>
      <c r="BS108" s="223"/>
      <c r="BT108" s="223"/>
      <c r="BU108" s="223"/>
      <c r="BV108" s="223"/>
      <c r="BW108" s="223"/>
      <c r="BX108" s="223"/>
      <c r="BY108" s="223"/>
      <c r="BZ108" s="223"/>
      <c r="CA108" s="223"/>
      <c r="CB108" s="223"/>
      <c r="CC108" s="223"/>
      <c r="CD108" s="223"/>
      <c r="CE108" s="223"/>
    </row>
    <row r="109" spans="1:83" x14ac:dyDescent="0.25">
      <c r="A109" s="5">
        <v>42491</v>
      </c>
      <c r="B109" s="268"/>
      <c r="C109" s="272"/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272"/>
      <c r="O109" s="272"/>
      <c r="P109" s="272"/>
      <c r="Q109" s="272"/>
      <c r="R109" s="272"/>
      <c r="S109" s="318">
        <v>0</v>
      </c>
      <c r="T109" s="318">
        <v>0</v>
      </c>
      <c r="U109" s="318">
        <v>0</v>
      </c>
      <c r="V109" s="318">
        <v>0</v>
      </c>
      <c r="W109" s="318">
        <v>0</v>
      </c>
      <c r="X109" s="318">
        <v>0</v>
      </c>
      <c r="Y109" s="318">
        <v>0</v>
      </c>
      <c r="Z109" s="318">
        <v>0</v>
      </c>
      <c r="AA109" s="318">
        <v>0</v>
      </c>
      <c r="AB109" s="318">
        <v>0</v>
      </c>
      <c r="AC109" s="318">
        <v>0</v>
      </c>
      <c r="AD109" s="318">
        <v>0</v>
      </c>
      <c r="AE109" s="318">
        <v>0</v>
      </c>
      <c r="AF109" s="318">
        <v>0</v>
      </c>
      <c r="AG109" s="318">
        <v>0</v>
      </c>
      <c r="AH109" s="318">
        <v>0</v>
      </c>
      <c r="AI109" s="318">
        <v>0</v>
      </c>
      <c r="AJ109" s="318">
        <v>0</v>
      </c>
      <c r="AK109" s="318">
        <v>70000</v>
      </c>
      <c r="AL109" s="318">
        <v>0</v>
      </c>
      <c r="AM109" s="318">
        <v>0</v>
      </c>
      <c r="AN109" s="318">
        <v>0</v>
      </c>
      <c r="AO109" s="318">
        <v>0</v>
      </c>
      <c r="AP109" s="223">
        <f t="shared" si="2"/>
        <v>70000</v>
      </c>
      <c r="AQ109" s="269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3"/>
      <c r="BH109" s="223"/>
      <c r="BI109" s="223"/>
      <c r="BJ109" s="223"/>
      <c r="BK109" s="223"/>
      <c r="BL109" s="223"/>
      <c r="BM109" s="223"/>
      <c r="BN109" s="223"/>
      <c r="BO109" s="223"/>
      <c r="BP109" s="223"/>
      <c r="BQ109" s="223"/>
      <c r="BR109" s="223"/>
      <c r="BS109" s="223"/>
      <c r="BT109" s="223"/>
      <c r="BU109" s="223"/>
      <c r="BV109" s="223"/>
      <c r="BW109" s="223"/>
      <c r="BX109" s="223"/>
      <c r="BY109" s="223"/>
      <c r="BZ109" s="223"/>
      <c r="CA109" s="223"/>
      <c r="CB109" s="223"/>
      <c r="CC109" s="223"/>
      <c r="CD109" s="223"/>
      <c r="CE109" s="223"/>
    </row>
    <row r="110" spans="1:83" x14ac:dyDescent="0.25">
      <c r="A110" s="5">
        <v>42522</v>
      </c>
      <c r="B110" s="268"/>
      <c r="C110" s="272"/>
      <c r="D110" s="272"/>
      <c r="E110" s="272"/>
      <c r="F110" s="272"/>
      <c r="G110" s="272"/>
      <c r="H110" s="272"/>
      <c r="I110" s="272"/>
      <c r="J110" s="272"/>
      <c r="K110" s="272"/>
      <c r="L110" s="272"/>
      <c r="M110" s="272"/>
      <c r="N110" s="272"/>
      <c r="O110" s="272"/>
      <c r="P110" s="272"/>
      <c r="Q110" s="272"/>
      <c r="R110" s="272"/>
      <c r="S110" s="318">
        <v>0</v>
      </c>
      <c r="T110" s="318">
        <v>0</v>
      </c>
      <c r="U110" s="318">
        <v>0</v>
      </c>
      <c r="V110" s="318">
        <v>0</v>
      </c>
      <c r="W110" s="318">
        <v>0</v>
      </c>
      <c r="X110" s="318">
        <v>0</v>
      </c>
      <c r="Y110" s="318">
        <v>40000</v>
      </c>
      <c r="Z110" s="318">
        <v>0</v>
      </c>
      <c r="AA110" s="318">
        <v>0</v>
      </c>
      <c r="AB110" s="318">
        <v>0</v>
      </c>
      <c r="AC110" s="318">
        <v>0</v>
      </c>
      <c r="AD110" s="318">
        <v>0</v>
      </c>
      <c r="AE110" s="318">
        <v>0</v>
      </c>
      <c r="AF110" s="318">
        <v>30000</v>
      </c>
      <c r="AG110" s="318">
        <v>0</v>
      </c>
      <c r="AH110" s="318">
        <v>0</v>
      </c>
      <c r="AI110" s="318">
        <v>0</v>
      </c>
      <c r="AJ110" s="318">
        <v>0</v>
      </c>
      <c r="AK110" s="318">
        <v>60000</v>
      </c>
      <c r="AL110" s="318">
        <v>140000</v>
      </c>
      <c r="AM110" s="318">
        <v>0</v>
      </c>
      <c r="AN110" s="318">
        <v>0</v>
      </c>
      <c r="AO110" s="318">
        <v>0</v>
      </c>
      <c r="AP110" s="223">
        <f t="shared" si="2"/>
        <v>270000</v>
      </c>
      <c r="AQ110" s="269"/>
      <c r="AR110" s="223"/>
      <c r="AS110" s="223"/>
      <c r="AT110" s="223"/>
      <c r="AU110" s="223"/>
      <c r="AV110" s="223"/>
      <c r="AW110" s="223"/>
      <c r="AX110" s="223"/>
      <c r="AY110" s="223"/>
      <c r="AZ110" s="223"/>
      <c r="BA110" s="223"/>
      <c r="BB110" s="223"/>
      <c r="BC110" s="223"/>
      <c r="BD110" s="223"/>
      <c r="BE110" s="223"/>
      <c r="BF110" s="223"/>
      <c r="BG110" s="223"/>
      <c r="BH110" s="223"/>
      <c r="BI110" s="223"/>
      <c r="BJ110" s="223"/>
      <c r="BK110" s="223"/>
      <c r="BL110" s="223"/>
      <c r="BM110" s="223"/>
      <c r="BN110" s="223"/>
      <c r="BO110" s="223"/>
      <c r="BP110" s="223"/>
      <c r="BQ110" s="223"/>
      <c r="BR110" s="223"/>
      <c r="BS110" s="223"/>
      <c r="BT110" s="223"/>
      <c r="BU110" s="223"/>
      <c r="BV110" s="223"/>
      <c r="BW110" s="223"/>
      <c r="BX110" s="223"/>
      <c r="BY110" s="223"/>
      <c r="BZ110" s="223"/>
      <c r="CA110" s="223"/>
      <c r="CB110" s="223"/>
      <c r="CC110" s="223"/>
      <c r="CD110" s="223"/>
      <c r="CE110" s="223"/>
    </row>
    <row r="111" spans="1:83" x14ac:dyDescent="0.25">
      <c r="A111" s="5">
        <v>42552</v>
      </c>
      <c r="B111" s="268"/>
      <c r="C111" s="272"/>
      <c r="D111" s="272"/>
      <c r="E111" s="272"/>
      <c r="F111" s="272"/>
      <c r="G111" s="272"/>
      <c r="H111" s="272"/>
      <c r="I111" s="272"/>
      <c r="J111" s="272"/>
      <c r="K111" s="272"/>
      <c r="L111" s="272"/>
      <c r="M111" s="272"/>
      <c r="N111" s="272"/>
      <c r="O111" s="272"/>
      <c r="P111" s="272"/>
      <c r="Q111" s="272"/>
      <c r="R111" s="272"/>
      <c r="S111" s="318">
        <v>0</v>
      </c>
      <c r="T111" s="318">
        <v>0</v>
      </c>
      <c r="U111" s="318">
        <v>0</v>
      </c>
      <c r="V111" s="318">
        <v>0</v>
      </c>
      <c r="W111" s="318">
        <v>0</v>
      </c>
      <c r="X111" s="318">
        <v>0</v>
      </c>
      <c r="Y111" s="318">
        <v>0</v>
      </c>
      <c r="Z111" s="318">
        <v>0</v>
      </c>
      <c r="AA111" s="318">
        <v>0</v>
      </c>
      <c r="AB111" s="318">
        <v>0</v>
      </c>
      <c r="AC111" s="318">
        <v>0</v>
      </c>
      <c r="AD111" s="318">
        <v>0</v>
      </c>
      <c r="AE111" s="318">
        <v>0</v>
      </c>
      <c r="AF111" s="318">
        <v>0</v>
      </c>
      <c r="AG111" s="318">
        <v>0</v>
      </c>
      <c r="AH111" s="318">
        <v>0</v>
      </c>
      <c r="AI111" s="318">
        <v>0</v>
      </c>
      <c r="AJ111" s="318">
        <v>0</v>
      </c>
      <c r="AK111" s="318">
        <v>0</v>
      </c>
      <c r="AL111" s="318">
        <v>120000</v>
      </c>
      <c r="AM111" s="318">
        <v>0</v>
      </c>
      <c r="AN111" s="318">
        <v>0</v>
      </c>
      <c r="AO111" s="318">
        <v>0</v>
      </c>
      <c r="AP111" s="223">
        <f t="shared" si="2"/>
        <v>120000</v>
      </c>
      <c r="AQ111" s="269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3"/>
      <c r="BH111" s="223"/>
      <c r="BI111" s="223"/>
      <c r="BJ111" s="223"/>
      <c r="BK111" s="223"/>
      <c r="BL111" s="223"/>
      <c r="BM111" s="223"/>
      <c r="BN111" s="223"/>
      <c r="BO111" s="223"/>
      <c r="BP111" s="223"/>
      <c r="BQ111" s="223"/>
      <c r="BR111" s="223"/>
      <c r="BS111" s="223"/>
      <c r="BT111" s="223"/>
      <c r="BU111" s="223"/>
      <c r="BV111" s="223"/>
      <c r="BW111" s="223"/>
      <c r="BX111" s="223"/>
      <c r="BY111" s="223"/>
      <c r="BZ111" s="223"/>
      <c r="CA111" s="223"/>
      <c r="CB111" s="223"/>
      <c r="CC111" s="223"/>
      <c r="CD111" s="223"/>
      <c r="CE111" s="223"/>
    </row>
    <row r="112" spans="1:83" x14ac:dyDescent="0.25">
      <c r="A112" s="5">
        <v>42583</v>
      </c>
      <c r="B112" s="268"/>
      <c r="C112" s="272"/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272"/>
      <c r="O112" s="272"/>
      <c r="P112" s="272"/>
      <c r="Q112" s="272"/>
      <c r="R112" s="272"/>
      <c r="S112" s="318">
        <v>0</v>
      </c>
      <c r="T112" s="318">
        <v>0</v>
      </c>
      <c r="U112" s="318">
        <v>0</v>
      </c>
      <c r="V112" s="318">
        <v>0</v>
      </c>
      <c r="W112" s="318">
        <v>0</v>
      </c>
      <c r="X112" s="318">
        <v>0</v>
      </c>
      <c r="Y112" s="318">
        <v>0</v>
      </c>
      <c r="Z112" s="318">
        <v>0</v>
      </c>
      <c r="AA112" s="318">
        <v>0</v>
      </c>
      <c r="AB112" s="318">
        <v>0</v>
      </c>
      <c r="AC112" s="318">
        <v>0</v>
      </c>
      <c r="AD112" s="318">
        <v>0</v>
      </c>
      <c r="AE112" s="318">
        <v>0</v>
      </c>
      <c r="AF112" s="318">
        <v>0</v>
      </c>
      <c r="AG112" s="318">
        <v>0</v>
      </c>
      <c r="AH112" s="318">
        <v>0</v>
      </c>
      <c r="AI112" s="318">
        <v>0</v>
      </c>
      <c r="AJ112" s="318">
        <v>0</v>
      </c>
      <c r="AK112" s="318">
        <v>155000</v>
      </c>
      <c r="AL112" s="318">
        <v>265000</v>
      </c>
      <c r="AM112" s="318">
        <v>0</v>
      </c>
      <c r="AN112" s="318">
        <v>0</v>
      </c>
      <c r="AO112" s="318">
        <v>0</v>
      </c>
      <c r="AP112" s="223">
        <f t="shared" si="2"/>
        <v>420000</v>
      </c>
      <c r="AQ112" s="269"/>
      <c r="AR112" s="223"/>
      <c r="AS112" s="223"/>
      <c r="AT112" s="223"/>
      <c r="AU112" s="223"/>
      <c r="AV112" s="223"/>
      <c r="AW112" s="223"/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/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/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/>
      <c r="CE112" s="223"/>
    </row>
    <row r="113" spans="1:83" x14ac:dyDescent="0.25">
      <c r="A113" s="5">
        <v>42614</v>
      </c>
      <c r="B113" s="268"/>
      <c r="C113" s="272"/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272"/>
      <c r="O113" s="272"/>
      <c r="P113" s="272"/>
      <c r="Q113" s="272"/>
      <c r="R113" s="272"/>
      <c r="S113" s="318">
        <v>0</v>
      </c>
      <c r="T113" s="318">
        <v>0</v>
      </c>
      <c r="U113" s="318">
        <v>0</v>
      </c>
      <c r="V113" s="318">
        <v>0</v>
      </c>
      <c r="W113" s="318">
        <v>0</v>
      </c>
      <c r="X113" s="318">
        <v>0</v>
      </c>
      <c r="Y113" s="318">
        <v>0</v>
      </c>
      <c r="Z113" s="318">
        <v>0</v>
      </c>
      <c r="AA113" s="318">
        <v>0</v>
      </c>
      <c r="AB113" s="318">
        <v>0</v>
      </c>
      <c r="AC113" s="318">
        <v>0</v>
      </c>
      <c r="AD113" s="318">
        <v>0</v>
      </c>
      <c r="AE113" s="318">
        <v>0</v>
      </c>
      <c r="AF113" s="318">
        <v>0</v>
      </c>
      <c r="AG113" s="318">
        <v>0</v>
      </c>
      <c r="AH113" s="318">
        <v>0</v>
      </c>
      <c r="AI113" s="318">
        <v>0</v>
      </c>
      <c r="AJ113" s="318">
        <v>0</v>
      </c>
      <c r="AK113" s="318">
        <v>130000</v>
      </c>
      <c r="AL113" s="318">
        <v>0</v>
      </c>
      <c r="AM113" s="318">
        <v>0</v>
      </c>
      <c r="AN113" s="318">
        <v>0</v>
      </c>
      <c r="AO113" s="318">
        <v>0</v>
      </c>
      <c r="AP113" s="223">
        <f t="shared" si="2"/>
        <v>130000</v>
      </c>
      <c r="AQ113" s="269"/>
      <c r="AR113" s="223"/>
      <c r="AS113" s="223"/>
      <c r="AT113" s="223"/>
      <c r="AU113" s="223"/>
      <c r="AV113" s="223"/>
      <c r="AW113" s="223"/>
      <c r="AX113" s="223"/>
      <c r="AY113" s="223"/>
      <c r="AZ113" s="223"/>
      <c r="BA113" s="223"/>
      <c r="BB113" s="223"/>
      <c r="BC113" s="223"/>
      <c r="BD113" s="223"/>
      <c r="BE113" s="223"/>
      <c r="BF113" s="223"/>
      <c r="BG113" s="223"/>
      <c r="BH113" s="223"/>
      <c r="BI113" s="223"/>
      <c r="BJ113" s="223"/>
      <c r="BK113" s="223"/>
      <c r="BL113" s="223"/>
      <c r="BM113" s="223"/>
      <c r="BN113" s="223"/>
      <c r="BO113" s="223"/>
      <c r="BP113" s="223"/>
      <c r="BQ113" s="223"/>
      <c r="BR113" s="223"/>
      <c r="BS113" s="223"/>
      <c r="BT113" s="223"/>
      <c r="BU113" s="223"/>
      <c r="BV113" s="223"/>
      <c r="BW113" s="223"/>
      <c r="BX113" s="223"/>
      <c r="BY113" s="223"/>
      <c r="BZ113" s="223"/>
      <c r="CA113" s="223"/>
      <c r="CB113" s="223"/>
      <c r="CC113" s="223"/>
      <c r="CD113" s="223"/>
      <c r="CE113" s="223"/>
    </row>
    <row r="114" spans="1:83" x14ac:dyDescent="0.25">
      <c r="A114" s="5">
        <v>42644</v>
      </c>
      <c r="B114" s="268"/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272"/>
      <c r="P114" s="272"/>
      <c r="Q114" s="272"/>
      <c r="R114" s="272"/>
      <c r="S114" s="318">
        <v>0</v>
      </c>
      <c r="T114" s="318">
        <v>0</v>
      </c>
      <c r="U114" s="318">
        <v>0</v>
      </c>
      <c r="V114" s="318">
        <v>0</v>
      </c>
      <c r="W114" s="318">
        <v>0</v>
      </c>
      <c r="X114" s="318">
        <v>0</v>
      </c>
      <c r="Y114" s="318">
        <v>0</v>
      </c>
      <c r="Z114" s="318">
        <v>0</v>
      </c>
      <c r="AA114" s="318">
        <v>0</v>
      </c>
      <c r="AB114" s="318">
        <v>5000</v>
      </c>
      <c r="AC114" s="318">
        <v>5000</v>
      </c>
      <c r="AD114" s="318">
        <v>0</v>
      </c>
      <c r="AE114" s="318">
        <v>30000</v>
      </c>
      <c r="AF114" s="318">
        <v>0</v>
      </c>
      <c r="AG114" s="318">
        <v>40000</v>
      </c>
      <c r="AH114" s="318">
        <v>0</v>
      </c>
      <c r="AI114" s="318">
        <v>50000</v>
      </c>
      <c r="AJ114" s="318">
        <v>0</v>
      </c>
      <c r="AK114" s="318">
        <v>45000</v>
      </c>
      <c r="AL114" s="318">
        <v>65000</v>
      </c>
      <c r="AM114" s="318">
        <v>40000</v>
      </c>
      <c r="AN114" s="318">
        <v>30000</v>
      </c>
      <c r="AO114" s="318">
        <v>0</v>
      </c>
      <c r="AP114" s="223">
        <f t="shared" si="2"/>
        <v>310000</v>
      </c>
      <c r="AQ114" s="269"/>
      <c r="AR114" s="223"/>
      <c r="AS114" s="223"/>
      <c r="AT114" s="223"/>
      <c r="AU114" s="223"/>
      <c r="AV114" s="223"/>
      <c r="AW114" s="223"/>
      <c r="AX114" s="223"/>
      <c r="AY114" s="223"/>
      <c r="AZ114" s="223"/>
      <c r="BA114" s="223"/>
      <c r="BB114" s="223"/>
      <c r="BC114" s="223"/>
      <c r="BD114" s="223"/>
      <c r="BE114" s="223"/>
      <c r="BF114" s="223"/>
      <c r="BG114" s="223"/>
      <c r="BH114" s="223"/>
      <c r="BI114" s="223"/>
      <c r="BJ114" s="223"/>
      <c r="BK114" s="223"/>
      <c r="BL114" s="223"/>
      <c r="BM114" s="223"/>
      <c r="BN114" s="223"/>
      <c r="BO114" s="223"/>
      <c r="BP114" s="223"/>
      <c r="BQ114" s="223"/>
      <c r="BR114" s="223"/>
      <c r="BS114" s="223"/>
      <c r="BT114" s="223"/>
      <c r="BU114" s="223"/>
      <c r="BV114" s="223"/>
      <c r="BW114" s="223"/>
      <c r="BX114" s="223"/>
      <c r="BY114" s="223"/>
      <c r="BZ114" s="223"/>
      <c r="CA114" s="223"/>
      <c r="CB114" s="223"/>
      <c r="CC114" s="223"/>
      <c r="CD114" s="223"/>
      <c r="CE114" s="223"/>
    </row>
    <row r="115" spans="1:83" x14ac:dyDescent="0.25">
      <c r="A115" s="5">
        <v>42675</v>
      </c>
      <c r="B115" s="268"/>
      <c r="C115" s="272"/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272"/>
      <c r="O115" s="272"/>
      <c r="P115" s="272"/>
      <c r="Q115" s="272"/>
      <c r="R115" s="272"/>
      <c r="S115" s="318">
        <v>0</v>
      </c>
      <c r="T115" s="318">
        <v>0</v>
      </c>
      <c r="U115" s="318">
        <v>0</v>
      </c>
      <c r="V115" s="318">
        <v>0</v>
      </c>
      <c r="W115" s="318">
        <v>0</v>
      </c>
      <c r="X115" s="318">
        <v>0</v>
      </c>
      <c r="Y115" s="318">
        <v>0</v>
      </c>
      <c r="Z115" s="318">
        <v>0</v>
      </c>
      <c r="AA115" s="318">
        <v>0</v>
      </c>
      <c r="AB115" s="318">
        <v>0</v>
      </c>
      <c r="AC115" s="318">
        <v>0</v>
      </c>
      <c r="AD115" s="318">
        <v>0</v>
      </c>
      <c r="AE115" s="318">
        <v>0</v>
      </c>
      <c r="AF115" s="318">
        <v>0</v>
      </c>
      <c r="AG115" s="318">
        <v>0</v>
      </c>
      <c r="AH115" s="318">
        <v>0</v>
      </c>
      <c r="AI115" s="318">
        <v>0</v>
      </c>
      <c r="AJ115" s="318">
        <v>0</v>
      </c>
      <c r="AK115" s="318">
        <v>0</v>
      </c>
      <c r="AL115" s="318">
        <v>85000</v>
      </c>
      <c r="AM115" s="318">
        <v>0</v>
      </c>
      <c r="AN115" s="318">
        <v>0</v>
      </c>
      <c r="AO115" s="318">
        <v>0</v>
      </c>
      <c r="AP115" s="223">
        <f t="shared" si="2"/>
        <v>85000</v>
      </c>
      <c r="AQ115" s="269"/>
      <c r="AR115" s="223"/>
      <c r="AS115" s="223"/>
      <c r="AT115" s="223"/>
      <c r="AU115" s="223"/>
      <c r="AV115" s="223"/>
      <c r="AW115" s="223"/>
      <c r="AX115" s="223"/>
      <c r="AY115" s="223"/>
      <c r="AZ115" s="223"/>
      <c r="BA115" s="223"/>
      <c r="BB115" s="223"/>
      <c r="BC115" s="223"/>
      <c r="BD115" s="223"/>
      <c r="BE115" s="223"/>
      <c r="BF115" s="223"/>
      <c r="BG115" s="223"/>
      <c r="BH115" s="223"/>
      <c r="BI115" s="223"/>
      <c r="BJ115" s="223"/>
      <c r="BK115" s="223"/>
      <c r="BL115" s="223"/>
      <c r="BM115" s="223"/>
      <c r="BN115" s="223"/>
      <c r="BO115" s="223"/>
      <c r="BP115" s="223"/>
      <c r="BQ115" s="223"/>
      <c r="BR115" s="223"/>
      <c r="BS115" s="223"/>
      <c r="BT115" s="223"/>
      <c r="BU115" s="223"/>
      <c r="BV115" s="223"/>
      <c r="BW115" s="223"/>
      <c r="BX115" s="223"/>
      <c r="BY115" s="223"/>
      <c r="BZ115" s="223"/>
      <c r="CA115" s="223"/>
      <c r="CB115" s="223"/>
      <c r="CC115" s="223"/>
      <c r="CD115" s="223"/>
      <c r="CE115" s="223"/>
    </row>
    <row r="116" spans="1:83" x14ac:dyDescent="0.25">
      <c r="A116" s="5">
        <v>42705</v>
      </c>
      <c r="B116" s="268"/>
      <c r="C116" s="272"/>
      <c r="D116" s="272"/>
      <c r="E116" s="272"/>
      <c r="F116" s="272"/>
      <c r="G116" s="272"/>
      <c r="H116" s="272"/>
      <c r="I116" s="272"/>
      <c r="J116" s="272"/>
      <c r="K116" s="272"/>
      <c r="L116" s="272"/>
      <c r="M116" s="272"/>
      <c r="N116" s="272"/>
      <c r="O116" s="272"/>
      <c r="P116" s="272"/>
      <c r="Q116" s="272"/>
      <c r="R116" s="272"/>
      <c r="S116" s="318">
        <v>0</v>
      </c>
      <c r="T116" s="318">
        <v>0</v>
      </c>
      <c r="U116" s="318">
        <v>0</v>
      </c>
      <c r="V116" s="318">
        <v>0</v>
      </c>
      <c r="W116" s="318">
        <v>0</v>
      </c>
      <c r="X116" s="318">
        <v>0</v>
      </c>
      <c r="Y116" s="318">
        <v>0</v>
      </c>
      <c r="Z116" s="318">
        <v>40000</v>
      </c>
      <c r="AA116" s="318">
        <v>0</v>
      </c>
      <c r="AB116" s="318">
        <v>0</v>
      </c>
      <c r="AC116" s="318">
        <v>0</v>
      </c>
      <c r="AD116" s="318">
        <v>0</v>
      </c>
      <c r="AE116" s="318">
        <v>0</v>
      </c>
      <c r="AF116" s="318">
        <v>30000</v>
      </c>
      <c r="AG116" s="318">
        <v>0</v>
      </c>
      <c r="AH116" s="318">
        <v>0</v>
      </c>
      <c r="AI116" s="318">
        <v>0</v>
      </c>
      <c r="AJ116" s="318">
        <v>0</v>
      </c>
      <c r="AK116" s="318">
        <v>25000</v>
      </c>
      <c r="AL116" s="318">
        <v>125000</v>
      </c>
      <c r="AM116" s="318">
        <v>0</v>
      </c>
      <c r="AN116" s="318">
        <v>0</v>
      </c>
      <c r="AO116" s="318">
        <v>0</v>
      </c>
      <c r="AP116" s="223">
        <f t="shared" si="2"/>
        <v>220000</v>
      </c>
      <c r="AQ116" s="269"/>
      <c r="AR116" s="223"/>
      <c r="AS116" s="223"/>
      <c r="AT116" s="223"/>
      <c r="AU116" s="223"/>
      <c r="AV116" s="223"/>
      <c r="AW116" s="223"/>
      <c r="AX116" s="223"/>
      <c r="AY116" s="223"/>
      <c r="AZ116" s="223"/>
      <c r="BA116" s="223"/>
      <c r="BB116" s="223"/>
      <c r="BC116" s="223"/>
      <c r="BD116" s="223"/>
      <c r="BE116" s="223"/>
      <c r="BF116" s="223"/>
      <c r="BG116" s="223"/>
      <c r="BH116" s="223"/>
      <c r="BI116" s="223"/>
      <c r="BJ116" s="223"/>
      <c r="BK116" s="223"/>
      <c r="BL116" s="223"/>
      <c r="BM116" s="223"/>
      <c r="BN116" s="223"/>
      <c r="BO116" s="223"/>
      <c r="BP116" s="223"/>
      <c r="BQ116" s="223"/>
      <c r="BR116" s="223"/>
      <c r="BS116" s="223"/>
      <c r="BT116" s="223"/>
      <c r="BU116" s="223"/>
      <c r="BV116" s="223"/>
      <c r="BW116" s="223"/>
      <c r="BX116" s="223"/>
      <c r="BY116" s="223"/>
      <c r="BZ116" s="223"/>
      <c r="CA116" s="223"/>
      <c r="CB116" s="223"/>
      <c r="CC116" s="223"/>
      <c r="CD116" s="223"/>
      <c r="CE116" s="223"/>
    </row>
    <row r="117" spans="1:83" x14ac:dyDescent="0.25">
      <c r="A117" s="5">
        <v>42736</v>
      </c>
      <c r="B117" s="268"/>
      <c r="C117" s="272"/>
      <c r="D117" s="272"/>
      <c r="E117" s="272"/>
      <c r="F117" s="272"/>
      <c r="G117" s="272"/>
      <c r="H117" s="272"/>
      <c r="I117" s="272"/>
      <c r="J117" s="272"/>
      <c r="K117" s="272"/>
      <c r="L117" s="272"/>
      <c r="M117" s="272"/>
      <c r="N117" s="272"/>
      <c r="O117" s="272"/>
      <c r="P117" s="272"/>
      <c r="Q117" s="272"/>
      <c r="R117" s="272"/>
      <c r="S117" s="318">
        <v>0</v>
      </c>
      <c r="T117" s="318">
        <v>0</v>
      </c>
      <c r="U117" s="318">
        <v>0</v>
      </c>
      <c r="V117" s="318">
        <v>0</v>
      </c>
      <c r="W117" s="318">
        <v>0</v>
      </c>
      <c r="X117" s="318">
        <v>0</v>
      </c>
      <c r="Y117" s="318">
        <v>0</v>
      </c>
      <c r="Z117" s="318">
        <v>0</v>
      </c>
      <c r="AA117" s="318">
        <v>0</v>
      </c>
      <c r="AB117" s="318">
        <v>0</v>
      </c>
      <c r="AC117" s="318">
        <v>0</v>
      </c>
      <c r="AD117" s="318">
        <v>0</v>
      </c>
      <c r="AE117" s="318">
        <v>10000</v>
      </c>
      <c r="AF117" s="318">
        <v>0</v>
      </c>
      <c r="AG117" s="318">
        <v>10000</v>
      </c>
      <c r="AH117" s="318">
        <v>0</v>
      </c>
      <c r="AI117" s="318">
        <v>15000</v>
      </c>
      <c r="AJ117" s="318">
        <v>0</v>
      </c>
      <c r="AK117" s="318">
        <v>110000</v>
      </c>
      <c r="AL117" s="318">
        <v>75000</v>
      </c>
      <c r="AM117" s="318">
        <v>10000</v>
      </c>
      <c r="AN117" s="318">
        <v>10000</v>
      </c>
      <c r="AO117" s="318">
        <v>0</v>
      </c>
      <c r="AP117" s="223">
        <f t="shared" si="2"/>
        <v>240000</v>
      </c>
      <c r="AQ117" s="269"/>
      <c r="AR117" s="223"/>
      <c r="AS117" s="223"/>
      <c r="AT117" s="223"/>
      <c r="AU117" s="223"/>
      <c r="AV117" s="223"/>
      <c r="AW117" s="223"/>
      <c r="AX117" s="223"/>
      <c r="AY117" s="223"/>
      <c r="AZ117" s="223"/>
      <c r="BA117" s="223"/>
      <c r="BB117" s="223"/>
      <c r="BC117" s="223"/>
      <c r="BD117" s="223"/>
      <c r="BE117" s="223"/>
      <c r="BF117" s="223"/>
      <c r="BG117" s="223"/>
      <c r="BH117" s="223"/>
      <c r="BI117" s="223"/>
      <c r="BJ117" s="223"/>
      <c r="BK117" s="223"/>
      <c r="BL117" s="223"/>
      <c r="BM117" s="223"/>
      <c r="BN117" s="223"/>
      <c r="BO117" s="223"/>
      <c r="BP117" s="223"/>
      <c r="BQ117" s="223"/>
      <c r="BR117" s="223"/>
      <c r="BS117" s="223"/>
      <c r="BT117" s="223"/>
      <c r="BU117" s="223"/>
      <c r="BV117" s="223"/>
      <c r="BW117" s="223"/>
      <c r="BX117" s="223"/>
      <c r="BY117" s="223"/>
      <c r="BZ117" s="223"/>
      <c r="CA117" s="223"/>
      <c r="CB117" s="223"/>
      <c r="CC117" s="223"/>
      <c r="CD117" s="223"/>
      <c r="CE117" s="223"/>
    </row>
    <row r="118" spans="1:83" x14ac:dyDescent="0.25">
      <c r="A118" s="5">
        <v>42767</v>
      </c>
      <c r="B118" s="268"/>
      <c r="C118" s="272"/>
      <c r="D118" s="272"/>
      <c r="E118" s="272"/>
      <c r="F118" s="272"/>
      <c r="G118" s="272"/>
      <c r="H118" s="272"/>
      <c r="I118" s="272"/>
      <c r="J118" s="272"/>
      <c r="K118" s="272"/>
      <c r="L118" s="272"/>
      <c r="M118" s="272"/>
      <c r="N118" s="272"/>
      <c r="O118" s="272"/>
      <c r="P118" s="272"/>
      <c r="Q118" s="272"/>
      <c r="R118" s="272"/>
      <c r="S118" s="318">
        <v>0</v>
      </c>
      <c r="T118" s="318">
        <v>0</v>
      </c>
      <c r="U118" s="318">
        <v>0</v>
      </c>
      <c r="V118" s="318">
        <v>0</v>
      </c>
      <c r="W118" s="318">
        <v>0</v>
      </c>
      <c r="X118" s="318">
        <v>0</v>
      </c>
      <c r="Y118" s="318">
        <v>0</v>
      </c>
      <c r="Z118" s="318">
        <v>0</v>
      </c>
      <c r="AA118" s="318">
        <v>0</v>
      </c>
      <c r="AB118" s="318">
        <v>0</v>
      </c>
      <c r="AC118" s="318">
        <v>0</v>
      </c>
      <c r="AD118" s="318">
        <v>0</v>
      </c>
      <c r="AE118" s="318">
        <v>0</v>
      </c>
      <c r="AF118" s="318">
        <v>0</v>
      </c>
      <c r="AG118" s="318">
        <v>0</v>
      </c>
      <c r="AH118" s="318">
        <v>0</v>
      </c>
      <c r="AI118" s="318">
        <v>0</v>
      </c>
      <c r="AJ118" s="318">
        <v>0</v>
      </c>
      <c r="AK118" s="318">
        <v>0</v>
      </c>
      <c r="AL118" s="318">
        <v>85000</v>
      </c>
      <c r="AM118" s="318">
        <v>0</v>
      </c>
      <c r="AN118" s="318">
        <v>0</v>
      </c>
      <c r="AO118" s="318">
        <v>0</v>
      </c>
      <c r="AP118" s="223">
        <f>SUM(B118:AO118)</f>
        <v>85000</v>
      </c>
      <c r="AQ118" s="269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3"/>
      <c r="BD118" s="223"/>
      <c r="BE118" s="223"/>
      <c r="BF118" s="223"/>
      <c r="BG118" s="223"/>
      <c r="BH118" s="223"/>
      <c r="BI118" s="223"/>
      <c r="BJ118" s="223"/>
      <c r="BK118" s="223"/>
      <c r="BL118" s="223"/>
      <c r="BM118" s="223"/>
      <c r="BN118" s="223"/>
      <c r="BO118" s="223"/>
      <c r="BP118" s="223"/>
      <c r="BQ118" s="223"/>
      <c r="BR118" s="223"/>
      <c r="BS118" s="223"/>
      <c r="BT118" s="223"/>
      <c r="BU118" s="223"/>
      <c r="BV118" s="223"/>
      <c r="BW118" s="223"/>
      <c r="BX118" s="223"/>
      <c r="BY118" s="223"/>
      <c r="BZ118" s="223"/>
      <c r="CA118" s="223"/>
      <c r="CB118" s="223"/>
      <c r="CC118" s="223"/>
      <c r="CD118" s="223"/>
      <c r="CE118" s="223"/>
    </row>
    <row r="119" spans="1:83" x14ac:dyDescent="0.25">
      <c r="A119" s="5">
        <v>42826</v>
      </c>
      <c r="B119" s="268"/>
      <c r="C119" s="272"/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72"/>
      <c r="Q119" s="272"/>
      <c r="R119" s="272"/>
      <c r="S119" s="318">
        <v>0</v>
      </c>
      <c r="T119" s="318">
        <v>0</v>
      </c>
      <c r="U119" s="318">
        <v>0</v>
      </c>
      <c r="V119" s="318">
        <v>0</v>
      </c>
      <c r="W119" s="318">
        <v>0</v>
      </c>
      <c r="X119" s="318">
        <v>0</v>
      </c>
      <c r="Y119" s="318">
        <v>0</v>
      </c>
      <c r="Z119" s="318">
        <v>0</v>
      </c>
      <c r="AA119" s="318">
        <v>0</v>
      </c>
      <c r="AB119" s="318">
        <v>0</v>
      </c>
      <c r="AC119" s="318">
        <v>0</v>
      </c>
      <c r="AD119" s="318">
        <v>0</v>
      </c>
      <c r="AE119" s="318">
        <v>0</v>
      </c>
      <c r="AF119" s="318">
        <v>0</v>
      </c>
      <c r="AG119" s="318">
        <v>0</v>
      </c>
      <c r="AH119" s="318">
        <v>0</v>
      </c>
      <c r="AI119" s="318">
        <v>0</v>
      </c>
      <c r="AJ119" s="318">
        <v>0</v>
      </c>
      <c r="AK119" s="318">
        <v>110000</v>
      </c>
      <c r="AL119" s="318">
        <v>235000</v>
      </c>
      <c r="AM119" s="318">
        <v>0</v>
      </c>
      <c r="AN119" s="318">
        <v>0</v>
      </c>
      <c r="AO119" s="318">
        <v>0</v>
      </c>
      <c r="AP119" s="223">
        <f>SUM(B119:AO119)</f>
        <v>345000</v>
      </c>
      <c r="AQ119" s="269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3"/>
      <c r="BD119" s="223"/>
      <c r="BE119" s="223"/>
      <c r="BF119" s="223"/>
      <c r="BG119" s="223"/>
      <c r="BH119" s="223"/>
      <c r="BI119" s="223"/>
      <c r="BJ119" s="223"/>
      <c r="BK119" s="223"/>
      <c r="BL119" s="223"/>
      <c r="BM119" s="223"/>
      <c r="BN119" s="223"/>
      <c r="BO119" s="223"/>
      <c r="BP119" s="223"/>
      <c r="BQ119" s="223"/>
      <c r="BR119" s="223"/>
      <c r="BS119" s="223"/>
      <c r="BT119" s="223"/>
      <c r="BU119" s="223"/>
      <c r="BV119" s="223"/>
      <c r="BW119" s="223"/>
      <c r="BX119" s="223"/>
      <c r="BY119" s="223"/>
      <c r="BZ119" s="223"/>
      <c r="CA119" s="223"/>
      <c r="CB119" s="223"/>
      <c r="CC119" s="223"/>
      <c r="CD119" s="223"/>
      <c r="CE119" s="223"/>
    </row>
    <row r="120" spans="1:83" x14ac:dyDescent="0.25">
      <c r="A120" s="5">
        <v>42887</v>
      </c>
      <c r="B120" s="268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318">
        <v>0</v>
      </c>
      <c r="T120" s="318">
        <v>0</v>
      </c>
      <c r="U120" s="318">
        <v>0</v>
      </c>
      <c r="V120" s="318">
        <v>0</v>
      </c>
      <c r="W120" s="318">
        <v>0</v>
      </c>
      <c r="X120" s="318">
        <v>0</v>
      </c>
      <c r="Y120" s="318">
        <v>0</v>
      </c>
      <c r="Z120" s="318">
        <v>0</v>
      </c>
      <c r="AA120" s="318">
        <v>40000</v>
      </c>
      <c r="AB120" s="318">
        <v>0</v>
      </c>
      <c r="AC120" s="318">
        <v>0</v>
      </c>
      <c r="AD120" s="318">
        <v>0</v>
      </c>
      <c r="AE120" s="318">
        <v>0</v>
      </c>
      <c r="AF120" s="318">
        <v>30000</v>
      </c>
      <c r="AG120" s="318">
        <v>0</v>
      </c>
      <c r="AH120" s="318">
        <v>0</v>
      </c>
      <c r="AI120" s="318">
        <v>0</v>
      </c>
      <c r="AJ120" s="318">
        <v>0</v>
      </c>
      <c r="AK120" s="318">
        <v>25000</v>
      </c>
      <c r="AL120" s="318">
        <v>85000</v>
      </c>
      <c r="AM120" s="318">
        <v>0</v>
      </c>
      <c r="AN120" s="318">
        <v>0</v>
      </c>
      <c r="AO120" s="318">
        <v>0</v>
      </c>
      <c r="AP120" s="223">
        <f>SUM(B120:AO120)</f>
        <v>180000</v>
      </c>
      <c r="AQ120" s="269"/>
      <c r="AR120" s="223"/>
      <c r="AS120" s="223"/>
      <c r="AT120" s="223"/>
      <c r="AU120" s="223"/>
      <c r="AV120" s="223"/>
      <c r="AW120" s="223"/>
      <c r="AX120" s="223"/>
      <c r="AY120" s="223"/>
      <c r="AZ120" s="223"/>
      <c r="BA120" s="223"/>
      <c r="BB120" s="223"/>
      <c r="BC120" s="223"/>
      <c r="BD120" s="223"/>
      <c r="BE120" s="223"/>
      <c r="BF120" s="223"/>
      <c r="BG120" s="223"/>
      <c r="BH120" s="223"/>
      <c r="BI120" s="223"/>
      <c r="BJ120" s="223"/>
      <c r="BK120" s="223"/>
      <c r="BL120" s="223"/>
      <c r="BM120" s="223"/>
      <c r="BN120" s="223"/>
      <c r="BO120" s="223"/>
      <c r="BP120" s="223"/>
      <c r="BQ120" s="223"/>
      <c r="BR120" s="223"/>
      <c r="BS120" s="223"/>
      <c r="BT120" s="223"/>
      <c r="BU120" s="223"/>
      <c r="BV120" s="223"/>
      <c r="BW120" s="223"/>
      <c r="BX120" s="223"/>
      <c r="BY120" s="223"/>
      <c r="BZ120" s="223"/>
      <c r="CA120" s="223"/>
      <c r="CB120" s="223"/>
      <c r="CC120" s="223"/>
      <c r="CD120" s="223"/>
      <c r="CE120" s="223"/>
    </row>
    <row r="121" spans="1:83" x14ac:dyDescent="0.25">
      <c r="A121" s="5">
        <v>42900</v>
      </c>
      <c r="B121" s="268"/>
      <c r="C121" s="272"/>
      <c r="D121" s="272"/>
      <c r="E121" s="272"/>
      <c r="F121" s="272"/>
      <c r="G121" s="272"/>
      <c r="H121" s="272"/>
      <c r="I121" s="272"/>
      <c r="J121" s="272"/>
      <c r="K121" s="272"/>
      <c r="L121" s="272"/>
      <c r="M121" s="272"/>
      <c r="N121" s="272"/>
      <c r="O121" s="272"/>
      <c r="P121" s="272"/>
      <c r="Q121" s="272"/>
      <c r="R121" s="272"/>
      <c r="S121" s="318"/>
      <c r="T121" s="318"/>
      <c r="U121" s="318"/>
      <c r="V121" s="318"/>
      <c r="W121" s="318"/>
      <c r="X121" s="318"/>
      <c r="Y121" s="318"/>
      <c r="Z121" s="318"/>
      <c r="AA121" s="318"/>
      <c r="AB121" s="318">
        <v>35000</v>
      </c>
      <c r="AC121" s="318">
        <v>35000</v>
      </c>
      <c r="AD121" s="318">
        <v>35000</v>
      </c>
      <c r="AE121" s="318">
        <v>405000</v>
      </c>
      <c r="AF121" s="318">
        <v>700000</v>
      </c>
      <c r="AG121" s="318">
        <v>495000</v>
      </c>
      <c r="AH121" s="318">
        <v>825000</v>
      </c>
      <c r="AI121" s="318">
        <v>645000</v>
      </c>
      <c r="AJ121" s="318">
        <v>1075000</v>
      </c>
      <c r="AK121" s="318">
        <v>495000</v>
      </c>
      <c r="AL121" s="318">
        <v>2755000</v>
      </c>
      <c r="AM121" s="318">
        <v>490000</v>
      </c>
      <c r="AN121" s="318">
        <v>400000</v>
      </c>
      <c r="AO121" s="318">
        <v>1535000</v>
      </c>
      <c r="AP121" s="223">
        <f>SUM(B121:AO121)</f>
        <v>9925000</v>
      </c>
      <c r="AQ121" s="269"/>
      <c r="AR121" s="223"/>
      <c r="AS121" s="223"/>
      <c r="AT121" s="223"/>
      <c r="AU121" s="223"/>
      <c r="AV121" s="223"/>
      <c r="AW121" s="223"/>
      <c r="AX121" s="223"/>
      <c r="AY121" s="223"/>
      <c r="AZ121" s="223"/>
      <c r="BA121" s="223"/>
      <c r="BB121" s="223"/>
      <c r="BC121" s="223"/>
      <c r="BD121" s="223"/>
      <c r="BE121" s="223"/>
      <c r="BF121" s="223"/>
      <c r="BG121" s="223"/>
      <c r="BH121" s="223"/>
      <c r="BI121" s="223"/>
      <c r="BJ121" s="223"/>
      <c r="BK121" s="223"/>
      <c r="BL121" s="223"/>
      <c r="BM121" s="223"/>
      <c r="BN121" s="223"/>
      <c r="BO121" s="223"/>
      <c r="BP121" s="223"/>
      <c r="BQ121" s="223"/>
      <c r="BR121" s="223"/>
      <c r="BS121" s="223"/>
      <c r="BT121" s="223"/>
      <c r="BU121" s="223"/>
      <c r="BV121" s="223"/>
      <c r="BW121" s="223"/>
      <c r="BX121" s="223"/>
      <c r="BY121" s="223"/>
      <c r="BZ121" s="223"/>
      <c r="CA121" s="223"/>
      <c r="CB121" s="223"/>
      <c r="CC121" s="223"/>
      <c r="CD121" s="223"/>
      <c r="CE121" s="223"/>
    </row>
    <row r="122" spans="1:83" ht="7.5" customHeight="1" x14ac:dyDescent="0.25">
      <c r="A122" s="5"/>
      <c r="B122" s="268"/>
      <c r="C122" s="272"/>
      <c r="D122" s="272"/>
      <c r="E122" s="272"/>
      <c r="F122" s="272"/>
      <c r="G122" s="272"/>
      <c r="H122" s="272"/>
      <c r="I122" s="272"/>
      <c r="J122" s="272"/>
      <c r="K122" s="272"/>
      <c r="L122" s="272"/>
      <c r="M122" s="272"/>
      <c r="N122" s="272"/>
      <c r="O122" s="272"/>
      <c r="P122" s="272"/>
      <c r="Q122" s="272"/>
      <c r="R122" s="272"/>
      <c r="S122" s="318"/>
      <c r="T122" s="318"/>
      <c r="U122" s="318"/>
      <c r="V122" s="318"/>
      <c r="W122" s="318"/>
      <c r="X122" s="318"/>
      <c r="Y122" s="318"/>
      <c r="Z122" s="318"/>
      <c r="AA122" s="318"/>
      <c r="AB122" s="318"/>
      <c r="AC122" s="318"/>
      <c r="AD122" s="318"/>
      <c r="AE122" s="318"/>
      <c r="AF122" s="318"/>
      <c r="AG122" s="318"/>
      <c r="AH122" s="318"/>
      <c r="AI122" s="318"/>
      <c r="AJ122" s="318"/>
      <c r="AK122" s="318"/>
      <c r="AL122" s="318"/>
      <c r="AM122" s="318"/>
      <c r="AN122" s="318"/>
      <c r="AO122" s="318"/>
      <c r="AP122" s="223"/>
      <c r="AQ122" s="269"/>
      <c r="AR122" s="223"/>
      <c r="AS122" s="223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223"/>
      <c r="BD122" s="223"/>
      <c r="BE122" s="223"/>
      <c r="BF122" s="223"/>
      <c r="BG122" s="223"/>
      <c r="BH122" s="223"/>
      <c r="BI122" s="223"/>
      <c r="BJ122" s="223"/>
      <c r="BK122" s="223"/>
      <c r="BL122" s="223"/>
      <c r="BM122" s="223"/>
      <c r="BN122" s="223"/>
      <c r="BO122" s="223"/>
      <c r="BP122" s="223"/>
      <c r="BQ122" s="223"/>
      <c r="BR122" s="223"/>
      <c r="BS122" s="223"/>
      <c r="BT122" s="223"/>
      <c r="BU122" s="223"/>
      <c r="BV122" s="223"/>
      <c r="BW122" s="223"/>
      <c r="BX122" s="223"/>
      <c r="BY122" s="223"/>
      <c r="BZ122" s="223"/>
      <c r="CA122" s="223"/>
      <c r="CB122" s="223"/>
      <c r="CC122" s="223"/>
      <c r="CD122" s="223"/>
      <c r="CE122" s="223"/>
    </row>
    <row r="123" spans="1:83" x14ac:dyDescent="0.25">
      <c r="A123" s="267" t="s">
        <v>9</v>
      </c>
      <c r="B123" s="288">
        <f>SUM(B9:B42)</f>
        <v>120000</v>
      </c>
      <c r="C123" s="288">
        <f>SUM(C9:C42)</f>
        <v>160000</v>
      </c>
      <c r="D123" s="288">
        <f>SUM(D9:D42)</f>
        <v>335000</v>
      </c>
      <c r="E123" s="288">
        <f>SUM(E9:E122)</f>
        <v>170000</v>
      </c>
      <c r="F123" s="288">
        <f t="shared" ref="F123:AP123" si="3">SUM(F9:F122)</f>
        <v>350000</v>
      </c>
      <c r="G123" s="288">
        <f t="shared" si="3"/>
        <v>170000</v>
      </c>
      <c r="H123" s="288">
        <f t="shared" si="3"/>
        <v>355000</v>
      </c>
      <c r="I123" s="288">
        <f t="shared" si="3"/>
        <v>175000</v>
      </c>
      <c r="J123" s="288">
        <f t="shared" si="3"/>
        <v>360000</v>
      </c>
      <c r="K123" s="288">
        <f t="shared" si="3"/>
        <v>180000</v>
      </c>
      <c r="L123" s="288">
        <f t="shared" si="3"/>
        <v>375000</v>
      </c>
      <c r="M123" s="288">
        <f t="shared" si="3"/>
        <v>180000</v>
      </c>
      <c r="N123" s="288">
        <f t="shared" si="3"/>
        <v>375000</v>
      </c>
      <c r="O123" s="288">
        <f t="shared" si="3"/>
        <v>145000</v>
      </c>
      <c r="P123" s="288">
        <f t="shared" si="3"/>
        <v>300000</v>
      </c>
      <c r="Q123" s="288">
        <f t="shared" si="3"/>
        <v>145000</v>
      </c>
      <c r="R123" s="288">
        <f t="shared" si="3"/>
        <v>300000</v>
      </c>
      <c r="S123" s="325">
        <f>SUM(S9:S122)</f>
        <v>100000</v>
      </c>
      <c r="T123" s="325">
        <f t="shared" si="3"/>
        <v>110000</v>
      </c>
      <c r="U123" s="325">
        <f t="shared" si="3"/>
        <v>110000</v>
      </c>
      <c r="V123" s="325">
        <f t="shared" si="3"/>
        <v>110000</v>
      </c>
      <c r="W123" s="325">
        <f t="shared" si="3"/>
        <v>110000</v>
      </c>
      <c r="X123" s="325">
        <f t="shared" si="3"/>
        <v>110000</v>
      </c>
      <c r="Y123" s="325">
        <f t="shared" si="3"/>
        <v>115000</v>
      </c>
      <c r="Z123" s="325">
        <f t="shared" si="3"/>
        <v>120000</v>
      </c>
      <c r="AA123" s="325">
        <f t="shared" si="3"/>
        <v>120000</v>
      </c>
      <c r="AB123" s="325">
        <f t="shared" si="3"/>
        <v>120000</v>
      </c>
      <c r="AC123" s="325">
        <f t="shared" si="3"/>
        <v>125000</v>
      </c>
      <c r="AD123" s="325">
        <f t="shared" si="3"/>
        <v>125000</v>
      </c>
      <c r="AE123" s="325">
        <f t="shared" si="3"/>
        <v>1470000</v>
      </c>
      <c r="AF123" s="325">
        <f t="shared" si="3"/>
        <v>5920000</v>
      </c>
      <c r="AG123" s="325">
        <f t="shared" si="3"/>
        <v>1870000</v>
      </c>
      <c r="AH123" s="325">
        <f t="shared" si="3"/>
        <v>3910000</v>
      </c>
      <c r="AI123" s="325">
        <f t="shared" si="3"/>
        <v>2465000</v>
      </c>
      <c r="AJ123" s="325">
        <f t="shared" si="3"/>
        <v>5130000</v>
      </c>
      <c r="AK123" s="325">
        <f t="shared" si="3"/>
        <v>8000000</v>
      </c>
      <c r="AL123" s="325">
        <f>SUM(AL9:AL122)</f>
        <v>25000000</v>
      </c>
      <c r="AM123" s="325">
        <f t="shared" si="3"/>
        <v>1875000</v>
      </c>
      <c r="AN123" s="325">
        <f t="shared" si="3"/>
        <v>1500000</v>
      </c>
      <c r="AO123" s="325">
        <f t="shared" si="3"/>
        <v>7290000</v>
      </c>
      <c r="AP123" s="325">
        <f t="shared" si="3"/>
        <v>70000000</v>
      </c>
      <c r="AQ123" s="269"/>
      <c r="AR123" s="223"/>
      <c r="AS123" s="223"/>
      <c r="AT123" s="223"/>
      <c r="AU123" s="223"/>
      <c r="AV123" s="223"/>
      <c r="AW123" s="223"/>
      <c r="AX123" s="223"/>
      <c r="AY123" s="223"/>
      <c r="AZ123" s="223"/>
      <c r="BA123" s="223"/>
      <c r="BB123" s="223"/>
      <c r="BC123" s="223"/>
      <c r="BD123" s="223"/>
      <c r="BE123" s="223"/>
      <c r="BF123" s="223"/>
      <c r="BG123" s="223"/>
      <c r="BH123" s="223"/>
      <c r="BI123" s="223"/>
      <c r="BJ123" s="223"/>
      <c r="BK123" s="223"/>
      <c r="BL123" s="223"/>
      <c r="BM123" s="223"/>
      <c r="BN123" s="223"/>
      <c r="BO123" s="223"/>
      <c r="BP123" s="223"/>
      <c r="BQ123" s="223"/>
      <c r="BR123" s="223"/>
      <c r="BS123" s="223"/>
      <c r="BT123" s="223"/>
      <c r="BU123" s="223"/>
      <c r="BV123" s="223"/>
      <c r="BW123" s="223"/>
      <c r="BX123" s="223"/>
      <c r="BY123" s="223"/>
      <c r="BZ123" s="223"/>
      <c r="CA123" s="223"/>
      <c r="CB123" s="223"/>
      <c r="CC123" s="223"/>
      <c r="CD123" s="223"/>
      <c r="CE123" s="223"/>
    </row>
    <row r="124" spans="1:83" x14ac:dyDescent="0.25">
      <c r="A124" s="179"/>
      <c r="B124" s="289"/>
      <c r="C124" s="278"/>
      <c r="D124" s="278"/>
      <c r="E124" s="278"/>
      <c r="F124" s="278"/>
      <c r="G124" s="278"/>
      <c r="H124" s="278"/>
      <c r="I124" s="278"/>
      <c r="J124" s="278"/>
      <c r="K124" s="278"/>
      <c r="L124" s="278"/>
      <c r="M124" s="278"/>
      <c r="N124" s="278"/>
      <c r="O124" s="278"/>
      <c r="P124" s="278"/>
      <c r="Q124" s="278"/>
      <c r="R124" s="278"/>
      <c r="S124" s="327"/>
      <c r="T124" s="327"/>
      <c r="U124" s="327"/>
      <c r="V124" s="327"/>
      <c r="W124" s="327"/>
      <c r="X124" s="327"/>
      <c r="Y124" s="327"/>
      <c r="Z124" s="327"/>
      <c r="AA124" s="327"/>
      <c r="AB124" s="327"/>
      <c r="AC124" s="327"/>
      <c r="AD124" s="327"/>
      <c r="AE124" s="327"/>
      <c r="AF124" s="327"/>
      <c r="AG124" s="327"/>
      <c r="AH124" s="327"/>
      <c r="AI124" s="327"/>
      <c r="AJ124" s="327"/>
      <c r="AK124" s="327"/>
      <c r="AL124" s="327"/>
      <c r="AM124" s="327"/>
      <c r="AN124" s="327"/>
      <c r="AO124" s="327"/>
      <c r="AP124" s="223"/>
      <c r="AQ124" s="269"/>
      <c r="AR124" s="223"/>
      <c r="AS124" s="223"/>
      <c r="AT124" s="223"/>
      <c r="AU124" s="223"/>
      <c r="AV124" s="223"/>
      <c r="AW124" s="223"/>
      <c r="AX124" s="223"/>
      <c r="AY124" s="223"/>
      <c r="AZ124" s="223"/>
      <c r="BA124" s="223"/>
      <c r="BB124" s="223"/>
      <c r="BC124" s="223"/>
      <c r="BD124" s="223"/>
      <c r="BE124" s="223"/>
      <c r="BF124" s="223"/>
      <c r="BG124" s="223"/>
      <c r="BH124" s="223"/>
      <c r="BI124" s="223"/>
      <c r="BJ124" s="223"/>
      <c r="BK124" s="223"/>
      <c r="BL124" s="223"/>
      <c r="BM124" s="223"/>
      <c r="BN124" s="223"/>
      <c r="BO124" s="223"/>
      <c r="BP124" s="223"/>
      <c r="BQ124" s="223"/>
      <c r="BR124" s="223"/>
      <c r="BS124" s="223"/>
      <c r="BT124" s="223"/>
      <c r="BU124" s="223"/>
      <c r="BV124" s="223"/>
      <c r="BW124" s="223"/>
      <c r="BX124" s="223"/>
      <c r="BY124" s="223"/>
      <c r="BZ124" s="223"/>
      <c r="CA124" s="223"/>
      <c r="CB124" s="223"/>
      <c r="CC124" s="223"/>
      <c r="CD124" s="223"/>
      <c r="CE124" s="223"/>
    </row>
    <row r="125" spans="1:83" x14ac:dyDescent="0.25">
      <c r="A125" s="4" t="s">
        <v>10</v>
      </c>
      <c r="B125" s="174">
        <f t="shared" ref="B125:AO125" si="4">B6-B123</f>
        <v>0</v>
      </c>
      <c r="C125" s="174">
        <f t="shared" si="4"/>
        <v>0</v>
      </c>
      <c r="D125" s="174">
        <f t="shared" si="4"/>
        <v>0</v>
      </c>
      <c r="E125" s="174">
        <f t="shared" si="4"/>
        <v>0</v>
      </c>
      <c r="F125" s="174">
        <f t="shared" si="4"/>
        <v>0</v>
      </c>
      <c r="G125" s="174">
        <f t="shared" si="4"/>
        <v>0</v>
      </c>
      <c r="H125" s="174">
        <f t="shared" si="4"/>
        <v>0</v>
      </c>
      <c r="I125" s="174">
        <f t="shared" si="4"/>
        <v>0</v>
      </c>
      <c r="J125" s="174">
        <f t="shared" si="4"/>
        <v>0</v>
      </c>
      <c r="K125" s="174">
        <f t="shared" si="4"/>
        <v>0</v>
      </c>
      <c r="L125" s="174">
        <f t="shared" si="4"/>
        <v>0</v>
      </c>
      <c r="M125" s="174">
        <f t="shared" si="4"/>
        <v>0</v>
      </c>
      <c r="N125" s="174">
        <f t="shared" si="4"/>
        <v>0</v>
      </c>
      <c r="O125" s="174">
        <f t="shared" si="4"/>
        <v>0</v>
      </c>
      <c r="P125" s="174">
        <f t="shared" si="4"/>
        <v>0</v>
      </c>
      <c r="Q125" s="174">
        <f t="shared" si="4"/>
        <v>0</v>
      </c>
      <c r="R125" s="174">
        <f t="shared" si="4"/>
        <v>0</v>
      </c>
      <c r="S125" s="322">
        <f t="shared" si="4"/>
        <v>0</v>
      </c>
      <c r="T125" s="322">
        <f t="shared" si="4"/>
        <v>0</v>
      </c>
      <c r="U125" s="322">
        <f t="shared" si="4"/>
        <v>0</v>
      </c>
      <c r="V125" s="322">
        <f t="shared" si="4"/>
        <v>0</v>
      </c>
      <c r="W125" s="322">
        <f>W6-W123</f>
        <v>0</v>
      </c>
      <c r="X125" s="322">
        <f t="shared" si="4"/>
        <v>0</v>
      </c>
      <c r="Y125" s="322">
        <f t="shared" si="4"/>
        <v>0</v>
      </c>
      <c r="Z125" s="322">
        <f t="shared" si="4"/>
        <v>0</v>
      </c>
      <c r="AA125" s="322">
        <f t="shared" si="4"/>
        <v>0</v>
      </c>
      <c r="AB125" s="322">
        <f t="shared" si="4"/>
        <v>0</v>
      </c>
      <c r="AC125" s="322">
        <f t="shared" si="4"/>
        <v>0</v>
      </c>
      <c r="AD125" s="322">
        <f t="shared" si="4"/>
        <v>0</v>
      </c>
      <c r="AE125" s="322">
        <f t="shared" si="4"/>
        <v>0</v>
      </c>
      <c r="AF125" s="322">
        <f t="shared" si="4"/>
        <v>0</v>
      </c>
      <c r="AG125" s="322">
        <f t="shared" si="4"/>
        <v>0</v>
      </c>
      <c r="AH125" s="322">
        <f t="shared" si="4"/>
        <v>0</v>
      </c>
      <c r="AI125" s="322">
        <f t="shared" si="4"/>
        <v>0</v>
      </c>
      <c r="AJ125" s="322">
        <f t="shared" si="4"/>
        <v>0</v>
      </c>
      <c r="AK125" s="322">
        <f t="shared" si="4"/>
        <v>0</v>
      </c>
      <c r="AL125" s="322">
        <f t="shared" si="4"/>
        <v>0</v>
      </c>
      <c r="AM125" s="322">
        <f t="shared" si="4"/>
        <v>0</v>
      </c>
      <c r="AN125" s="322">
        <f t="shared" si="4"/>
        <v>0</v>
      </c>
      <c r="AO125" s="322">
        <f t="shared" si="4"/>
        <v>0</v>
      </c>
      <c r="AP125" s="335">
        <f>SUM(B125:AO125)</f>
        <v>0</v>
      </c>
      <c r="AQ125" s="269"/>
      <c r="AR125" s="223"/>
      <c r="AS125" s="223"/>
      <c r="AT125" s="223"/>
      <c r="AU125" s="223"/>
      <c r="AV125" s="223"/>
      <c r="AW125" s="223"/>
      <c r="AX125" s="223"/>
      <c r="AY125" s="223"/>
      <c r="AZ125" s="223"/>
      <c r="BA125" s="223"/>
      <c r="BB125" s="223"/>
      <c r="BC125" s="223"/>
      <c r="BD125" s="223"/>
      <c r="BE125" s="223"/>
      <c r="BF125" s="223"/>
      <c r="BG125" s="223"/>
      <c r="BH125" s="223"/>
      <c r="BI125" s="223"/>
      <c r="BJ125" s="223"/>
      <c r="BK125" s="223"/>
      <c r="BL125" s="223"/>
      <c r="BM125" s="223"/>
      <c r="BN125" s="223"/>
      <c r="BO125" s="223"/>
      <c r="BP125" s="223"/>
      <c r="BQ125" s="223"/>
      <c r="BR125" s="223"/>
      <c r="BS125" s="223"/>
      <c r="BT125" s="223"/>
      <c r="BU125" s="223"/>
      <c r="BV125" s="223"/>
      <c r="BW125" s="223"/>
      <c r="BX125" s="223"/>
      <c r="BY125" s="223"/>
      <c r="BZ125" s="223"/>
      <c r="CA125" s="223"/>
      <c r="CB125" s="223"/>
      <c r="CC125" s="223"/>
      <c r="CD125" s="223"/>
      <c r="CE125" s="223"/>
    </row>
    <row r="126" spans="1:83" x14ac:dyDescent="0.25">
      <c r="B126" s="175"/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269"/>
      <c r="AQ126" s="269"/>
      <c r="AR126" s="223"/>
      <c r="AS126" s="223"/>
      <c r="AT126" s="223"/>
      <c r="AU126" s="223"/>
      <c r="AV126" s="223"/>
      <c r="AW126" s="223"/>
      <c r="AX126" s="223"/>
      <c r="AY126" s="223"/>
      <c r="AZ126" s="223"/>
      <c r="BA126" s="223"/>
      <c r="BB126" s="223"/>
      <c r="BC126" s="223"/>
      <c r="BD126" s="223"/>
      <c r="BE126" s="223"/>
      <c r="BF126" s="223"/>
      <c r="BG126" s="223"/>
      <c r="BH126" s="223"/>
      <c r="BI126" s="223"/>
      <c r="BJ126" s="223"/>
      <c r="BK126" s="223"/>
      <c r="BL126" s="223"/>
      <c r="BM126" s="223"/>
      <c r="BN126" s="223"/>
      <c r="BO126" s="223"/>
      <c r="BP126" s="223"/>
      <c r="BQ126" s="223"/>
      <c r="BR126" s="223"/>
      <c r="BS126" s="223"/>
      <c r="BT126" s="223"/>
      <c r="BU126" s="223"/>
      <c r="BV126" s="223"/>
      <c r="BW126" s="223"/>
      <c r="BX126" s="223"/>
      <c r="BY126" s="223"/>
      <c r="BZ126" s="223"/>
      <c r="CA126" s="223"/>
      <c r="CB126" s="223"/>
      <c r="CC126" s="223"/>
      <c r="CD126" s="223"/>
      <c r="CE126" s="223"/>
    </row>
    <row r="127" spans="1:83" x14ac:dyDescent="0.25">
      <c r="B127" s="175"/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5"/>
      <c r="AH127" s="175"/>
      <c r="AI127" s="175"/>
      <c r="AJ127" s="175"/>
      <c r="AK127" s="175"/>
      <c r="AL127" s="175"/>
      <c r="AM127" s="175"/>
      <c r="AN127" s="175"/>
      <c r="AO127" s="175"/>
      <c r="AP127" s="269"/>
      <c r="AQ127" s="175"/>
    </row>
    <row r="128" spans="1:83" x14ac:dyDescent="0.25">
      <c r="B128" s="175"/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  <c r="AH128" s="175"/>
      <c r="AI128" s="175"/>
      <c r="AJ128" s="175"/>
      <c r="AK128" s="175"/>
      <c r="AL128" s="175"/>
      <c r="AM128" s="175"/>
      <c r="AN128" s="175"/>
      <c r="AO128" s="175"/>
      <c r="AP128" s="269"/>
      <c r="AQ128" s="175"/>
    </row>
    <row r="129" spans="2:44" x14ac:dyDescent="0.25">
      <c r="B129" s="175"/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  <c r="AF129" s="175"/>
      <c r="AG129" s="175"/>
      <c r="AH129" s="175"/>
      <c r="AI129" s="175"/>
      <c r="AJ129" s="175"/>
      <c r="AK129" s="175"/>
      <c r="AL129" s="175"/>
      <c r="AM129" s="175"/>
      <c r="AN129" s="175"/>
      <c r="AO129" s="175"/>
      <c r="AP129" s="269"/>
      <c r="AQ129" s="175"/>
    </row>
    <row r="130" spans="2:44" x14ac:dyDescent="0.25">
      <c r="AP130" s="269"/>
      <c r="AQ130" s="175"/>
    </row>
    <row r="131" spans="2:44" x14ac:dyDescent="0.25">
      <c r="AP131" s="269"/>
      <c r="AQ131" s="175"/>
    </row>
    <row r="132" spans="2:44" x14ac:dyDescent="0.25">
      <c r="AP132" s="269"/>
      <c r="AQ132" s="175"/>
    </row>
    <row r="133" spans="2:44" x14ac:dyDescent="0.25">
      <c r="AP133" s="277">
        <f>SUM(AP9:AP42)</f>
        <v>17300000</v>
      </c>
      <c r="AQ133" s="175"/>
    </row>
    <row r="134" spans="2:44" x14ac:dyDescent="0.25">
      <c r="AP134" s="279"/>
      <c r="AQ134" s="175"/>
    </row>
    <row r="135" spans="2:44" x14ac:dyDescent="0.25">
      <c r="AP135" s="164">
        <f>AP6-AP133</f>
        <v>52700000</v>
      </c>
      <c r="AQ135" s="175"/>
      <c r="AR135" s="173"/>
    </row>
    <row r="136" spans="2:44" x14ac:dyDescent="0.25">
      <c r="AP136" s="269"/>
      <c r="AQ136" s="175"/>
    </row>
    <row r="137" spans="2:44" x14ac:dyDescent="0.25">
      <c r="AP137" s="175"/>
      <c r="AQ137" s="175"/>
    </row>
    <row r="138" spans="2:44" x14ac:dyDescent="0.25">
      <c r="AP138" s="175"/>
      <c r="AQ138" s="175"/>
    </row>
    <row r="139" spans="2:44" x14ac:dyDescent="0.25">
      <c r="AP139" s="175"/>
      <c r="AQ139" s="175"/>
    </row>
  </sheetData>
  <phoneticPr fontId="9" type="noConversion"/>
  <pageMargins left="0.75" right="0.75" top="1" bottom="1" header="0.5" footer="0.5"/>
  <pageSetup scale="47" orientation="landscape" r:id="rId1"/>
  <headerFooter alignWithMargins="0">
    <oddHeader>&amp;C&amp;A</oddHeader>
    <oddFooter>&amp;L&amp;Z&amp;F&amp;C&amp;P/&amp;N</oddFooter>
  </headerFooter>
  <colBreaks count="1" manualBreakCount="1">
    <brk id="33" min="70" max="123" man="1"/>
  </colBreaks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BZ132"/>
  <sheetViews>
    <sheetView zoomScaleNormal="100" workbookViewId="0">
      <pane xSplit="13" ySplit="4" topLeftCell="O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2" width="17.85546875" style="3" hidden="1" customWidth="1"/>
    <col min="3" max="4" width="11.5703125" style="3" hidden="1" customWidth="1"/>
    <col min="5" max="5" width="11.28515625" style="3" hidden="1" customWidth="1"/>
    <col min="6" max="7" width="11" style="3" hidden="1" customWidth="1"/>
    <col min="8" max="8" width="11.28515625" style="3" hidden="1" customWidth="1"/>
    <col min="9" max="9" width="11.140625" style="3" hidden="1" customWidth="1"/>
    <col min="10" max="10" width="11.5703125" style="3" hidden="1" customWidth="1"/>
    <col min="11" max="12" width="11" style="3" hidden="1" customWidth="1"/>
    <col min="13" max="13" width="11.28515625" style="3" hidden="1" customWidth="1"/>
    <col min="14" max="14" width="11.42578125" style="3" bestFit="1" customWidth="1"/>
    <col min="15" max="15" width="12" style="3" bestFit="1" customWidth="1"/>
    <col min="16" max="16" width="11.42578125" style="3" bestFit="1" customWidth="1"/>
    <col min="17" max="17" width="12.7109375" style="3" bestFit="1" customWidth="1"/>
    <col min="18" max="20" width="11.42578125" style="3" bestFit="1" customWidth="1"/>
    <col min="21" max="21" width="11.7109375" style="3" bestFit="1" customWidth="1"/>
    <col min="22" max="22" width="11.42578125" style="3" bestFit="1" customWidth="1"/>
    <col min="23" max="23" width="11.140625" style="3" bestFit="1" customWidth="1"/>
    <col min="24" max="24" width="11.5703125" style="3" bestFit="1" customWidth="1"/>
    <col min="25" max="25" width="11.7109375" style="3" bestFit="1" customWidth="1"/>
    <col min="26" max="26" width="11.5703125" style="3" bestFit="1" customWidth="1"/>
    <col min="27" max="27" width="11.42578125" style="3" bestFit="1" customWidth="1"/>
    <col min="28" max="33" width="12.85546875" style="3" bestFit="1" customWidth="1"/>
    <col min="34" max="34" width="14" style="3" bestFit="1" customWidth="1"/>
    <col min="35" max="35" width="12.85546875" style="3" bestFit="1" customWidth="1"/>
    <col min="36" max="37" width="14" style="3" bestFit="1" customWidth="1"/>
    <col min="38" max="256" width="9.140625" style="3"/>
    <col min="257" max="257" width="17.85546875" style="3" customWidth="1"/>
    <col min="258" max="269" width="0" style="3" hidden="1" customWidth="1"/>
    <col min="270" max="270" width="11.42578125" style="3" bestFit="1" customWidth="1"/>
    <col min="271" max="271" width="12" style="3" bestFit="1" customWidth="1"/>
    <col min="272" max="272" width="11.42578125" style="3" bestFit="1" customWidth="1"/>
    <col min="273" max="273" width="12.7109375" style="3" bestFit="1" customWidth="1"/>
    <col min="274" max="276" width="11.42578125" style="3" bestFit="1" customWidth="1"/>
    <col min="277" max="277" width="11.7109375" style="3" bestFit="1" customWidth="1"/>
    <col min="278" max="278" width="11.42578125" style="3" bestFit="1" customWidth="1"/>
    <col min="279" max="279" width="11.140625" style="3" bestFit="1" customWidth="1"/>
    <col min="280" max="280" width="11.5703125" style="3" bestFit="1" customWidth="1"/>
    <col min="281" max="281" width="11.7109375" style="3" bestFit="1" customWidth="1"/>
    <col min="282" max="282" width="11.5703125" style="3" bestFit="1" customWidth="1"/>
    <col min="283" max="283" width="11.42578125" style="3" bestFit="1" customWidth="1"/>
    <col min="284" max="289" width="12.85546875" style="3" bestFit="1" customWidth="1"/>
    <col min="290" max="290" width="14" style="3" bestFit="1" customWidth="1"/>
    <col min="291" max="291" width="12.85546875" style="3" bestFit="1" customWidth="1"/>
    <col min="292" max="293" width="14" style="3" bestFit="1" customWidth="1"/>
    <col min="294" max="512" width="9.140625" style="3"/>
    <col min="513" max="513" width="17.85546875" style="3" customWidth="1"/>
    <col min="514" max="525" width="0" style="3" hidden="1" customWidth="1"/>
    <col min="526" max="526" width="11.42578125" style="3" bestFit="1" customWidth="1"/>
    <col min="527" max="527" width="12" style="3" bestFit="1" customWidth="1"/>
    <col min="528" max="528" width="11.42578125" style="3" bestFit="1" customWidth="1"/>
    <col min="529" max="529" width="12.7109375" style="3" bestFit="1" customWidth="1"/>
    <col min="530" max="532" width="11.42578125" style="3" bestFit="1" customWidth="1"/>
    <col min="533" max="533" width="11.7109375" style="3" bestFit="1" customWidth="1"/>
    <col min="534" max="534" width="11.42578125" style="3" bestFit="1" customWidth="1"/>
    <col min="535" max="535" width="11.140625" style="3" bestFit="1" customWidth="1"/>
    <col min="536" max="536" width="11.5703125" style="3" bestFit="1" customWidth="1"/>
    <col min="537" max="537" width="11.7109375" style="3" bestFit="1" customWidth="1"/>
    <col min="538" max="538" width="11.5703125" style="3" bestFit="1" customWidth="1"/>
    <col min="539" max="539" width="11.42578125" style="3" bestFit="1" customWidth="1"/>
    <col min="540" max="545" width="12.85546875" style="3" bestFit="1" customWidth="1"/>
    <col min="546" max="546" width="14" style="3" bestFit="1" customWidth="1"/>
    <col min="547" max="547" width="12.85546875" style="3" bestFit="1" customWidth="1"/>
    <col min="548" max="549" width="14" style="3" bestFit="1" customWidth="1"/>
    <col min="550" max="768" width="9.140625" style="3"/>
    <col min="769" max="769" width="17.85546875" style="3" customWidth="1"/>
    <col min="770" max="781" width="0" style="3" hidden="1" customWidth="1"/>
    <col min="782" max="782" width="11.42578125" style="3" bestFit="1" customWidth="1"/>
    <col min="783" max="783" width="12" style="3" bestFit="1" customWidth="1"/>
    <col min="784" max="784" width="11.42578125" style="3" bestFit="1" customWidth="1"/>
    <col min="785" max="785" width="12.7109375" style="3" bestFit="1" customWidth="1"/>
    <col min="786" max="788" width="11.42578125" style="3" bestFit="1" customWidth="1"/>
    <col min="789" max="789" width="11.7109375" style="3" bestFit="1" customWidth="1"/>
    <col min="790" max="790" width="11.42578125" style="3" bestFit="1" customWidth="1"/>
    <col min="791" max="791" width="11.140625" style="3" bestFit="1" customWidth="1"/>
    <col min="792" max="792" width="11.5703125" style="3" bestFit="1" customWidth="1"/>
    <col min="793" max="793" width="11.7109375" style="3" bestFit="1" customWidth="1"/>
    <col min="794" max="794" width="11.5703125" style="3" bestFit="1" customWidth="1"/>
    <col min="795" max="795" width="11.42578125" style="3" bestFit="1" customWidth="1"/>
    <col min="796" max="801" width="12.85546875" style="3" bestFit="1" customWidth="1"/>
    <col min="802" max="802" width="14" style="3" bestFit="1" customWidth="1"/>
    <col min="803" max="803" width="12.85546875" style="3" bestFit="1" customWidth="1"/>
    <col min="804" max="805" width="14" style="3" bestFit="1" customWidth="1"/>
    <col min="806" max="1024" width="9.140625" style="3"/>
    <col min="1025" max="1025" width="17.85546875" style="3" customWidth="1"/>
    <col min="1026" max="1037" width="0" style="3" hidden="1" customWidth="1"/>
    <col min="1038" max="1038" width="11.42578125" style="3" bestFit="1" customWidth="1"/>
    <col min="1039" max="1039" width="12" style="3" bestFit="1" customWidth="1"/>
    <col min="1040" max="1040" width="11.42578125" style="3" bestFit="1" customWidth="1"/>
    <col min="1041" max="1041" width="12.7109375" style="3" bestFit="1" customWidth="1"/>
    <col min="1042" max="1044" width="11.42578125" style="3" bestFit="1" customWidth="1"/>
    <col min="1045" max="1045" width="11.7109375" style="3" bestFit="1" customWidth="1"/>
    <col min="1046" max="1046" width="11.42578125" style="3" bestFit="1" customWidth="1"/>
    <col min="1047" max="1047" width="11.140625" style="3" bestFit="1" customWidth="1"/>
    <col min="1048" max="1048" width="11.5703125" style="3" bestFit="1" customWidth="1"/>
    <col min="1049" max="1049" width="11.7109375" style="3" bestFit="1" customWidth="1"/>
    <col min="1050" max="1050" width="11.5703125" style="3" bestFit="1" customWidth="1"/>
    <col min="1051" max="1051" width="11.42578125" style="3" bestFit="1" customWidth="1"/>
    <col min="1052" max="1057" width="12.85546875" style="3" bestFit="1" customWidth="1"/>
    <col min="1058" max="1058" width="14" style="3" bestFit="1" customWidth="1"/>
    <col min="1059" max="1059" width="12.85546875" style="3" bestFit="1" customWidth="1"/>
    <col min="1060" max="1061" width="14" style="3" bestFit="1" customWidth="1"/>
    <col min="1062" max="1280" width="9.140625" style="3"/>
    <col min="1281" max="1281" width="17.85546875" style="3" customWidth="1"/>
    <col min="1282" max="1293" width="0" style="3" hidden="1" customWidth="1"/>
    <col min="1294" max="1294" width="11.42578125" style="3" bestFit="1" customWidth="1"/>
    <col min="1295" max="1295" width="12" style="3" bestFit="1" customWidth="1"/>
    <col min="1296" max="1296" width="11.42578125" style="3" bestFit="1" customWidth="1"/>
    <col min="1297" max="1297" width="12.7109375" style="3" bestFit="1" customWidth="1"/>
    <col min="1298" max="1300" width="11.42578125" style="3" bestFit="1" customWidth="1"/>
    <col min="1301" max="1301" width="11.7109375" style="3" bestFit="1" customWidth="1"/>
    <col min="1302" max="1302" width="11.42578125" style="3" bestFit="1" customWidth="1"/>
    <col min="1303" max="1303" width="11.140625" style="3" bestFit="1" customWidth="1"/>
    <col min="1304" max="1304" width="11.5703125" style="3" bestFit="1" customWidth="1"/>
    <col min="1305" max="1305" width="11.7109375" style="3" bestFit="1" customWidth="1"/>
    <col min="1306" max="1306" width="11.5703125" style="3" bestFit="1" customWidth="1"/>
    <col min="1307" max="1307" width="11.42578125" style="3" bestFit="1" customWidth="1"/>
    <col min="1308" max="1313" width="12.85546875" style="3" bestFit="1" customWidth="1"/>
    <col min="1314" max="1314" width="14" style="3" bestFit="1" customWidth="1"/>
    <col min="1315" max="1315" width="12.85546875" style="3" bestFit="1" customWidth="1"/>
    <col min="1316" max="1317" width="14" style="3" bestFit="1" customWidth="1"/>
    <col min="1318" max="1536" width="9.140625" style="3"/>
    <col min="1537" max="1537" width="17.85546875" style="3" customWidth="1"/>
    <col min="1538" max="1549" width="0" style="3" hidden="1" customWidth="1"/>
    <col min="1550" max="1550" width="11.42578125" style="3" bestFit="1" customWidth="1"/>
    <col min="1551" max="1551" width="12" style="3" bestFit="1" customWidth="1"/>
    <col min="1552" max="1552" width="11.42578125" style="3" bestFit="1" customWidth="1"/>
    <col min="1553" max="1553" width="12.7109375" style="3" bestFit="1" customWidth="1"/>
    <col min="1554" max="1556" width="11.42578125" style="3" bestFit="1" customWidth="1"/>
    <col min="1557" max="1557" width="11.7109375" style="3" bestFit="1" customWidth="1"/>
    <col min="1558" max="1558" width="11.42578125" style="3" bestFit="1" customWidth="1"/>
    <col min="1559" max="1559" width="11.140625" style="3" bestFit="1" customWidth="1"/>
    <col min="1560" max="1560" width="11.5703125" style="3" bestFit="1" customWidth="1"/>
    <col min="1561" max="1561" width="11.7109375" style="3" bestFit="1" customWidth="1"/>
    <col min="1562" max="1562" width="11.5703125" style="3" bestFit="1" customWidth="1"/>
    <col min="1563" max="1563" width="11.42578125" style="3" bestFit="1" customWidth="1"/>
    <col min="1564" max="1569" width="12.85546875" style="3" bestFit="1" customWidth="1"/>
    <col min="1570" max="1570" width="14" style="3" bestFit="1" customWidth="1"/>
    <col min="1571" max="1571" width="12.85546875" style="3" bestFit="1" customWidth="1"/>
    <col min="1572" max="1573" width="14" style="3" bestFit="1" customWidth="1"/>
    <col min="1574" max="1792" width="9.140625" style="3"/>
    <col min="1793" max="1793" width="17.85546875" style="3" customWidth="1"/>
    <col min="1794" max="1805" width="0" style="3" hidden="1" customWidth="1"/>
    <col min="1806" max="1806" width="11.42578125" style="3" bestFit="1" customWidth="1"/>
    <col min="1807" max="1807" width="12" style="3" bestFit="1" customWidth="1"/>
    <col min="1808" max="1808" width="11.42578125" style="3" bestFit="1" customWidth="1"/>
    <col min="1809" max="1809" width="12.7109375" style="3" bestFit="1" customWidth="1"/>
    <col min="1810" max="1812" width="11.42578125" style="3" bestFit="1" customWidth="1"/>
    <col min="1813" max="1813" width="11.7109375" style="3" bestFit="1" customWidth="1"/>
    <col min="1814" max="1814" width="11.42578125" style="3" bestFit="1" customWidth="1"/>
    <col min="1815" max="1815" width="11.140625" style="3" bestFit="1" customWidth="1"/>
    <col min="1816" max="1816" width="11.5703125" style="3" bestFit="1" customWidth="1"/>
    <col min="1817" max="1817" width="11.7109375" style="3" bestFit="1" customWidth="1"/>
    <col min="1818" max="1818" width="11.5703125" style="3" bestFit="1" customWidth="1"/>
    <col min="1819" max="1819" width="11.42578125" style="3" bestFit="1" customWidth="1"/>
    <col min="1820" max="1825" width="12.85546875" style="3" bestFit="1" customWidth="1"/>
    <col min="1826" max="1826" width="14" style="3" bestFit="1" customWidth="1"/>
    <col min="1827" max="1827" width="12.85546875" style="3" bestFit="1" customWidth="1"/>
    <col min="1828" max="1829" width="14" style="3" bestFit="1" customWidth="1"/>
    <col min="1830" max="2048" width="9.140625" style="3"/>
    <col min="2049" max="2049" width="17.85546875" style="3" customWidth="1"/>
    <col min="2050" max="2061" width="0" style="3" hidden="1" customWidth="1"/>
    <col min="2062" max="2062" width="11.42578125" style="3" bestFit="1" customWidth="1"/>
    <col min="2063" max="2063" width="12" style="3" bestFit="1" customWidth="1"/>
    <col min="2064" max="2064" width="11.42578125" style="3" bestFit="1" customWidth="1"/>
    <col min="2065" max="2065" width="12.7109375" style="3" bestFit="1" customWidth="1"/>
    <col min="2066" max="2068" width="11.42578125" style="3" bestFit="1" customWidth="1"/>
    <col min="2069" max="2069" width="11.7109375" style="3" bestFit="1" customWidth="1"/>
    <col min="2070" max="2070" width="11.42578125" style="3" bestFit="1" customWidth="1"/>
    <col min="2071" max="2071" width="11.140625" style="3" bestFit="1" customWidth="1"/>
    <col min="2072" max="2072" width="11.5703125" style="3" bestFit="1" customWidth="1"/>
    <col min="2073" max="2073" width="11.7109375" style="3" bestFit="1" customWidth="1"/>
    <col min="2074" max="2074" width="11.5703125" style="3" bestFit="1" customWidth="1"/>
    <col min="2075" max="2075" width="11.42578125" style="3" bestFit="1" customWidth="1"/>
    <col min="2076" max="2081" width="12.85546875" style="3" bestFit="1" customWidth="1"/>
    <col min="2082" max="2082" width="14" style="3" bestFit="1" customWidth="1"/>
    <col min="2083" max="2083" width="12.85546875" style="3" bestFit="1" customWidth="1"/>
    <col min="2084" max="2085" width="14" style="3" bestFit="1" customWidth="1"/>
    <col min="2086" max="2304" width="9.140625" style="3"/>
    <col min="2305" max="2305" width="17.85546875" style="3" customWidth="1"/>
    <col min="2306" max="2317" width="0" style="3" hidden="1" customWidth="1"/>
    <col min="2318" max="2318" width="11.42578125" style="3" bestFit="1" customWidth="1"/>
    <col min="2319" max="2319" width="12" style="3" bestFit="1" customWidth="1"/>
    <col min="2320" max="2320" width="11.42578125" style="3" bestFit="1" customWidth="1"/>
    <col min="2321" max="2321" width="12.7109375" style="3" bestFit="1" customWidth="1"/>
    <col min="2322" max="2324" width="11.42578125" style="3" bestFit="1" customWidth="1"/>
    <col min="2325" max="2325" width="11.7109375" style="3" bestFit="1" customWidth="1"/>
    <col min="2326" max="2326" width="11.42578125" style="3" bestFit="1" customWidth="1"/>
    <col min="2327" max="2327" width="11.140625" style="3" bestFit="1" customWidth="1"/>
    <col min="2328" max="2328" width="11.5703125" style="3" bestFit="1" customWidth="1"/>
    <col min="2329" max="2329" width="11.7109375" style="3" bestFit="1" customWidth="1"/>
    <col min="2330" max="2330" width="11.5703125" style="3" bestFit="1" customWidth="1"/>
    <col min="2331" max="2331" width="11.42578125" style="3" bestFit="1" customWidth="1"/>
    <col min="2332" max="2337" width="12.85546875" style="3" bestFit="1" customWidth="1"/>
    <col min="2338" max="2338" width="14" style="3" bestFit="1" customWidth="1"/>
    <col min="2339" max="2339" width="12.85546875" style="3" bestFit="1" customWidth="1"/>
    <col min="2340" max="2341" width="14" style="3" bestFit="1" customWidth="1"/>
    <col min="2342" max="2560" width="9.140625" style="3"/>
    <col min="2561" max="2561" width="17.85546875" style="3" customWidth="1"/>
    <col min="2562" max="2573" width="0" style="3" hidden="1" customWidth="1"/>
    <col min="2574" max="2574" width="11.42578125" style="3" bestFit="1" customWidth="1"/>
    <col min="2575" max="2575" width="12" style="3" bestFit="1" customWidth="1"/>
    <col min="2576" max="2576" width="11.42578125" style="3" bestFit="1" customWidth="1"/>
    <col min="2577" max="2577" width="12.7109375" style="3" bestFit="1" customWidth="1"/>
    <col min="2578" max="2580" width="11.42578125" style="3" bestFit="1" customWidth="1"/>
    <col min="2581" max="2581" width="11.7109375" style="3" bestFit="1" customWidth="1"/>
    <col min="2582" max="2582" width="11.42578125" style="3" bestFit="1" customWidth="1"/>
    <col min="2583" max="2583" width="11.140625" style="3" bestFit="1" customWidth="1"/>
    <col min="2584" max="2584" width="11.5703125" style="3" bestFit="1" customWidth="1"/>
    <col min="2585" max="2585" width="11.7109375" style="3" bestFit="1" customWidth="1"/>
    <col min="2586" max="2586" width="11.5703125" style="3" bestFit="1" customWidth="1"/>
    <col min="2587" max="2587" width="11.42578125" style="3" bestFit="1" customWidth="1"/>
    <col min="2588" max="2593" width="12.85546875" style="3" bestFit="1" customWidth="1"/>
    <col min="2594" max="2594" width="14" style="3" bestFit="1" customWidth="1"/>
    <col min="2595" max="2595" width="12.85546875" style="3" bestFit="1" customWidth="1"/>
    <col min="2596" max="2597" width="14" style="3" bestFit="1" customWidth="1"/>
    <col min="2598" max="2816" width="9.140625" style="3"/>
    <col min="2817" max="2817" width="17.85546875" style="3" customWidth="1"/>
    <col min="2818" max="2829" width="0" style="3" hidden="1" customWidth="1"/>
    <col min="2830" max="2830" width="11.42578125" style="3" bestFit="1" customWidth="1"/>
    <col min="2831" max="2831" width="12" style="3" bestFit="1" customWidth="1"/>
    <col min="2832" max="2832" width="11.42578125" style="3" bestFit="1" customWidth="1"/>
    <col min="2833" max="2833" width="12.7109375" style="3" bestFit="1" customWidth="1"/>
    <col min="2834" max="2836" width="11.42578125" style="3" bestFit="1" customWidth="1"/>
    <col min="2837" max="2837" width="11.7109375" style="3" bestFit="1" customWidth="1"/>
    <col min="2838" max="2838" width="11.42578125" style="3" bestFit="1" customWidth="1"/>
    <col min="2839" max="2839" width="11.140625" style="3" bestFit="1" customWidth="1"/>
    <col min="2840" max="2840" width="11.5703125" style="3" bestFit="1" customWidth="1"/>
    <col min="2841" max="2841" width="11.7109375" style="3" bestFit="1" customWidth="1"/>
    <col min="2842" max="2842" width="11.5703125" style="3" bestFit="1" customWidth="1"/>
    <col min="2843" max="2843" width="11.42578125" style="3" bestFit="1" customWidth="1"/>
    <col min="2844" max="2849" width="12.85546875" style="3" bestFit="1" customWidth="1"/>
    <col min="2850" max="2850" width="14" style="3" bestFit="1" customWidth="1"/>
    <col min="2851" max="2851" width="12.85546875" style="3" bestFit="1" customWidth="1"/>
    <col min="2852" max="2853" width="14" style="3" bestFit="1" customWidth="1"/>
    <col min="2854" max="3072" width="9.140625" style="3"/>
    <col min="3073" max="3073" width="17.85546875" style="3" customWidth="1"/>
    <col min="3074" max="3085" width="0" style="3" hidden="1" customWidth="1"/>
    <col min="3086" max="3086" width="11.42578125" style="3" bestFit="1" customWidth="1"/>
    <col min="3087" max="3087" width="12" style="3" bestFit="1" customWidth="1"/>
    <col min="3088" max="3088" width="11.42578125" style="3" bestFit="1" customWidth="1"/>
    <col min="3089" max="3089" width="12.7109375" style="3" bestFit="1" customWidth="1"/>
    <col min="3090" max="3092" width="11.42578125" style="3" bestFit="1" customWidth="1"/>
    <col min="3093" max="3093" width="11.7109375" style="3" bestFit="1" customWidth="1"/>
    <col min="3094" max="3094" width="11.42578125" style="3" bestFit="1" customWidth="1"/>
    <col min="3095" max="3095" width="11.140625" style="3" bestFit="1" customWidth="1"/>
    <col min="3096" max="3096" width="11.5703125" style="3" bestFit="1" customWidth="1"/>
    <col min="3097" max="3097" width="11.7109375" style="3" bestFit="1" customWidth="1"/>
    <col min="3098" max="3098" width="11.5703125" style="3" bestFit="1" customWidth="1"/>
    <col min="3099" max="3099" width="11.42578125" style="3" bestFit="1" customWidth="1"/>
    <col min="3100" max="3105" width="12.85546875" style="3" bestFit="1" customWidth="1"/>
    <col min="3106" max="3106" width="14" style="3" bestFit="1" customWidth="1"/>
    <col min="3107" max="3107" width="12.85546875" style="3" bestFit="1" customWidth="1"/>
    <col min="3108" max="3109" width="14" style="3" bestFit="1" customWidth="1"/>
    <col min="3110" max="3328" width="9.140625" style="3"/>
    <col min="3329" max="3329" width="17.85546875" style="3" customWidth="1"/>
    <col min="3330" max="3341" width="0" style="3" hidden="1" customWidth="1"/>
    <col min="3342" max="3342" width="11.42578125" style="3" bestFit="1" customWidth="1"/>
    <col min="3343" max="3343" width="12" style="3" bestFit="1" customWidth="1"/>
    <col min="3344" max="3344" width="11.42578125" style="3" bestFit="1" customWidth="1"/>
    <col min="3345" max="3345" width="12.7109375" style="3" bestFit="1" customWidth="1"/>
    <col min="3346" max="3348" width="11.42578125" style="3" bestFit="1" customWidth="1"/>
    <col min="3349" max="3349" width="11.7109375" style="3" bestFit="1" customWidth="1"/>
    <col min="3350" max="3350" width="11.42578125" style="3" bestFit="1" customWidth="1"/>
    <col min="3351" max="3351" width="11.140625" style="3" bestFit="1" customWidth="1"/>
    <col min="3352" max="3352" width="11.5703125" style="3" bestFit="1" customWidth="1"/>
    <col min="3353" max="3353" width="11.7109375" style="3" bestFit="1" customWidth="1"/>
    <col min="3354" max="3354" width="11.5703125" style="3" bestFit="1" customWidth="1"/>
    <col min="3355" max="3355" width="11.42578125" style="3" bestFit="1" customWidth="1"/>
    <col min="3356" max="3361" width="12.85546875" style="3" bestFit="1" customWidth="1"/>
    <col min="3362" max="3362" width="14" style="3" bestFit="1" customWidth="1"/>
    <col min="3363" max="3363" width="12.85546875" style="3" bestFit="1" customWidth="1"/>
    <col min="3364" max="3365" width="14" style="3" bestFit="1" customWidth="1"/>
    <col min="3366" max="3584" width="9.140625" style="3"/>
    <col min="3585" max="3585" width="17.85546875" style="3" customWidth="1"/>
    <col min="3586" max="3597" width="0" style="3" hidden="1" customWidth="1"/>
    <col min="3598" max="3598" width="11.42578125" style="3" bestFit="1" customWidth="1"/>
    <col min="3599" max="3599" width="12" style="3" bestFit="1" customWidth="1"/>
    <col min="3600" max="3600" width="11.42578125" style="3" bestFit="1" customWidth="1"/>
    <col min="3601" max="3601" width="12.7109375" style="3" bestFit="1" customWidth="1"/>
    <col min="3602" max="3604" width="11.42578125" style="3" bestFit="1" customWidth="1"/>
    <col min="3605" max="3605" width="11.7109375" style="3" bestFit="1" customWidth="1"/>
    <col min="3606" max="3606" width="11.42578125" style="3" bestFit="1" customWidth="1"/>
    <col min="3607" max="3607" width="11.140625" style="3" bestFit="1" customWidth="1"/>
    <col min="3608" max="3608" width="11.5703125" style="3" bestFit="1" customWidth="1"/>
    <col min="3609" max="3609" width="11.7109375" style="3" bestFit="1" customWidth="1"/>
    <col min="3610" max="3610" width="11.5703125" style="3" bestFit="1" customWidth="1"/>
    <col min="3611" max="3611" width="11.42578125" style="3" bestFit="1" customWidth="1"/>
    <col min="3612" max="3617" width="12.85546875" style="3" bestFit="1" customWidth="1"/>
    <col min="3618" max="3618" width="14" style="3" bestFit="1" customWidth="1"/>
    <col min="3619" max="3619" width="12.85546875" style="3" bestFit="1" customWidth="1"/>
    <col min="3620" max="3621" width="14" style="3" bestFit="1" customWidth="1"/>
    <col min="3622" max="3840" width="9.140625" style="3"/>
    <col min="3841" max="3841" width="17.85546875" style="3" customWidth="1"/>
    <col min="3842" max="3853" width="0" style="3" hidden="1" customWidth="1"/>
    <col min="3854" max="3854" width="11.42578125" style="3" bestFit="1" customWidth="1"/>
    <col min="3855" max="3855" width="12" style="3" bestFit="1" customWidth="1"/>
    <col min="3856" max="3856" width="11.42578125" style="3" bestFit="1" customWidth="1"/>
    <col min="3857" max="3857" width="12.7109375" style="3" bestFit="1" customWidth="1"/>
    <col min="3858" max="3860" width="11.42578125" style="3" bestFit="1" customWidth="1"/>
    <col min="3861" max="3861" width="11.7109375" style="3" bestFit="1" customWidth="1"/>
    <col min="3862" max="3862" width="11.42578125" style="3" bestFit="1" customWidth="1"/>
    <col min="3863" max="3863" width="11.140625" style="3" bestFit="1" customWidth="1"/>
    <col min="3864" max="3864" width="11.5703125" style="3" bestFit="1" customWidth="1"/>
    <col min="3865" max="3865" width="11.7109375" style="3" bestFit="1" customWidth="1"/>
    <col min="3866" max="3866" width="11.5703125" style="3" bestFit="1" customWidth="1"/>
    <col min="3867" max="3867" width="11.42578125" style="3" bestFit="1" customWidth="1"/>
    <col min="3868" max="3873" width="12.85546875" style="3" bestFit="1" customWidth="1"/>
    <col min="3874" max="3874" width="14" style="3" bestFit="1" customWidth="1"/>
    <col min="3875" max="3875" width="12.85546875" style="3" bestFit="1" customWidth="1"/>
    <col min="3876" max="3877" width="14" style="3" bestFit="1" customWidth="1"/>
    <col min="3878" max="4096" width="9.140625" style="3"/>
    <col min="4097" max="4097" width="17.85546875" style="3" customWidth="1"/>
    <col min="4098" max="4109" width="0" style="3" hidden="1" customWidth="1"/>
    <col min="4110" max="4110" width="11.42578125" style="3" bestFit="1" customWidth="1"/>
    <col min="4111" max="4111" width="12" style="3" bestFit="1" customWidth="1"/>
    <col min="4112" max="4112" width="11.42578125" style="3" bestFit="1" customWidth="1"/>
    <col min="4113" max="4113" width="12.7109375" style="3" bestFit="1" customWidth="1"/>
    <col min="4114" max="4116" width="11.42578125" style="3" bestFit="1" customWidth="1"/>
    <col min="4117" max="4117" width="11.7109375" style="3" bestFit="1" customWidth="1"/>
    <col min="4118" max="4118" width="11.42578125" style="3" bestFit="1" customWidth="1"/>
    <col min="4119" max="4119" width="11.140625" style="3" bestFit="1" customWidth="1"/>
    <col min="4120" max="4120" width="11.5703125" style="3" bestFit="1" customWidth="1"/>
    <col min="4121" max="4121" width="11.7109375" style="3" bestFit="1" customWidth="1"/>
    <col min="4122" max="4122" width="11.5703125" style="3" bestFit="1" customWidth="1"/>
    <col min="4123" max="4123" width="11.42578125" style="3" bestFit="1" customWidth="1"/>
    <col min="4124" max="4129" width="12.85546875" style="3" bestFit="1" customWidth="1"/>
    <col min="4130" max="4130" width="14" style="3" bestFit="1" customWidth="1"/>
    <col min="4131" max="4131" width="12.85546875" style="3" bestFit="1" customWidth="1"/>
    <col min="4132" max="4133" width="14" style="3" bestFit="1" customWidth="1"/>
    <col min="4134" max="4352" width="9.140625" style="3"/>
    <col min="4353" max="4353" width="17.85546875" style="3" customWidth="1"/>
    <col min="4354" max="4365" width="0" style="3" hidden="1" customWidth="1"/>
    <col min="4366" max="4366" width="11.42578125" style="3" bestFit="1" customWidth="1"/>
    <col min="4367" max="4367" width="12" style="3" bestFit="1" customWidth="1"/>
    <col min="4368" max="4368" width="11.42578125" style="3" bestFit="1" customWidth="1"/>
    <col min="4369" max="4369" width="12.7109375" style="3" bestFit="1" customWidth="1"/>
    <col min="4370" max="4372" width="11.42578125" style="3" bestFit="1" customWidth="1"/>
    <col min="4373" max="4373" width="11.7109375" style="3" bestFit="1" customWidth="1"/>
    <col min="4374" max="4374" width="11.42578125" style="3" bestFit="1" customWidth="1"/>
    <col min="4375" max="4375" width="11.140625" style="3" bestFit="1" customWidth="1"/>
    <col min="4376" max="4376" width="11.5703125" style="3" bestFit="1" customWidth="1"/>
    <col min="4377" max="4377" width="11.7109375" style="3" bestFit="1" customWidth="1"/>
    <col min="4378" max="4378" width="11.5703125" style="3" bestFit="1" customWidth="1"/>
    <col min="4379" max="4379" width="11.42578125" style="3" bestFit="1" customWidth="1"/>
    <col min="4380" max="4385" width="12.85546875" style="3" bestFit="1" customWidth="1"/>
    <col min="4386" max="4386" width="14" style="3" bestFit="1" customWidth="1"/>
    <col min="4387" max="4387" width="12.85546875" style="3" bestFit="1" customWidth="1"/>
    <col min="4388" max="4389" width="14" style="3" bestFit="1" customWidth="1"/>
    <col min="4390" max="4608" width="9.140625" style="3"/>
    <col min="4609" max="4609" width="17.85546875" style="3" customWidth="1"/>
    <col min="4610" max="4621" width="0" style="3" hidden="1" customWidth="1"/>
    <col min="4622" max="4622" width="11.42578125" style="3" bestFit="1" customWidth="1"/>
    <col min="4623" max="4623" width="12" style="3" bestFit="1" customWidth="1"/>
    <col min="4624" max="4624" width="11.42578125" style="3" bestFit="1" customWidth="1"/>
    <col min="4625" max="4625" width="12.7109375" style="3" bestFit="1" customWidth="1"/>
    <col min="4626" max="4628" width="11.42578125" style="3" bestFit="1" customWidth="1"/>
    <col min="4629" max="4629" width="11.7109375" style="3" bestFit="1" customWidth="1"/>
    <col min="4630" max="4630" width="11.42578125" style="3" bestFit="1" customWidth="1"/>
    <col min="4631" max="4631" width="11.140625" style="3" bestFit="1" customWidth="1"/>
    <col min="4632" max="4632" width="11.5703125" style="3" bestFit="1" customWidth="1"/>
    <col min="4633" max="4633" width="11.7109375" style="3" bestFit="1" customWidth="1"/>
    <col min="4634" max="4634" width="11.5703125" style="3" bestFit="1" customWidth="1"/>
    <col min="4635" max="4635" width="11.42578125" style="3" bestFit="1" customWidth="1"/>
    <col min="4636" max="4641" width="12.85546875" style="3" bestFit="1" customWidth="1"/>
    <col min="4642" max="4642" width="14" style="3" bestFit="1" customWidth="1"/>
    <col min="4643" max="4643" width="12.85546875" style="3" bestFit="1" customWidth="1"/>
    <col min="4644" max="4645" width="14" style="3" bestFit="1" customWidth="1"/>
    <col min="4646" max="4864" width="9.140625" style="3"/>
    <col min="4865" max="4865" width="17.85546875" style="3" customWidth="1"/>
    <col min="4866" max="4877" width="0" style="3" hidden="1" customWidth="1"/>
    <col min="4878" max="4878" width="11.42578125" style="3" bestFit="1" customWidth="1"/>
    <col min="4879" max="4879" width="12" style="3" bestFit="1" customWidth="1"/>
    <col min="4880" max="4880" width="11.42578125" style="3" bestFit="1" customWidth="1"/>
    <col min="4881" max="4881" width="12.7109375" style="3" bestFit="1" customWidth="1"/>
    <col min="4882" max="4884" width="11.42578125" style="3" bestFit="1" customWidth="1"/>
    <col min="4885" max="4885" width="11.7109375" style="3" bestFit="1" customWidth="1"/>
    <col min="4886" max="4886" width="11.42578125" style="3" bestFit="1" customWidth="1"/>
    <col min="4887" max="4887" width="11.140625" style="3" bestFit="1" customWidth="1"/>
    <col min="4888" max="4888" width="11.5703125" style="3" bestFit="1" customWidth="1"/>
    <col min="4889" max="4889" width="11.7109375" style="3" bestFit="1" customWidth="1"/>
    <col min="4890" max="4890" width="11.5703125" style="3" bestFit="1" customWidth="1"/>
    <col min="4891" max="4891" width="11.42578125" style="3" bestFit="1" customWidth="1"/>
    <col min="4892" max="4897" width="12.85546875" style="3" bestFit="1" customWidth="1"/>
    <col min="4898" max="4898" width="14" style="3" bestFit="1" customWidth="1"/>
    <col min="4899" max="4899" width="12.85546875" style="3" bestFit="1" customWidth="1"/>
    <col min="4900" max="4901" width="14" style="3" bestFit="1" customWidth="1"/>
    <col min="4902" max="5120" width="9.140625" style="3"/>
    <col min="5121" max="5121" width="17.85546875" style="3" customWidth="1"/>
    <col min="5122" max="5133" width="0" style="3" hidden="1" customWidth="1"/>
    <col min="5134" max="5134" width="11.42578125" style="3" bestFit="1" customWidth="1"/>
    <col min="5135" max="5135" width="12" style="3" bestFit="1" customWidth="1"/>
    <col min="5136" max="5136" width="11.42578125" style="3" bestFit="1" customWidth="1"/>
    <col min="5137" max="5137" width="12.7109375" style="3" bestFit="1" customWidth="1"/>
    <col min="5138" max="5140" width="11.42578125" style="3" bestFit="1" customWidth="1"/>
    <col min="5141" max="5141" width="11.7109375" style="3" bestFit="1" customWidth="1"/>
    <col min="5142" max="5142" width="11.42578125" style="3" bestFit="1" customWidth="1"/>
    <col min="5143" max="5143" width="11.140625" style="3" bestFit="1" customWidth="1"/>
    <col min="5144" max="5144" width="11.5703125" style="3" bestFit="1" customWidth="1"/>
    <col min="5145" max="5145" width="11.7109375" style="3" bestFit="1" customWidth="1"/>
    <col min="5146" max="5146" width="11.5703125" style="3" bestFit="1" customWidth="1"/>
    <col min="5147" max="5147" width="11.42578125" style="3" bestFit="1" customWidth="1"/>
    <col min="5148" max="5153" width="12.85546875" style="3" bestFit="1" customWidth="1"/>
    <col min="5154" max="5154" width="14" style="3" bestFit="1" customWidth="1"/>
    <col min="5155" max="5155" width="12.85546875" style="3" bestFit="1" customWidth="1"/>
    <col min="5156" max="5157" width="14" style="3" bestFit="1" customWidth="1"/>
    <col min="5158" max="5376" width="9.140625" style="3"/>
    <col min="5377" max="5377" width="17.85546875" style="3" customWidth="1"/>
    <col min="5378" max="5389" width="0" style="3" hidden="1" customWidth="1"/>
    <col min="5390" max="5390" width="11.42578125" style="3" bestFit="1" customWidth="1"/>
    <col min="5391" max="5391" width="12" style="3" bestFit="1" customWidth="1"/>
    <col min="5392" max="5392" width="11.42578125" style="3" bestFit="1" customWidth="1"/>
    <col min="5393" max="5393" width="12.7109375" style="3" bestFit="1" customWidth="1"/>
    <col min="5394" max="5396" width="11.42578125" style="3" bestFit="1" customWidth="1"/>
    <col min="5397" max="5397" width="11.7109375" style="3" bestFit="1" customWidth="1"/>
    <col min="5398" max="5398" width="11.42578125" style="3" bestFit="1" customWidth="1"/>
    <col min="5399" max="5399" width="11.140625" style="3" bestFit="1" customWidth="1"/>
    <col min="5400" max="5400" width="11.5703125" style="3" bestFit="1" customWidth="1"/>
    <col min="5401" max="5401" width="11.7109375" style="3" bestFit="1" customWidth="1"/>
    <col min="5402" max="5402" width="11.5703125" style="3" bestFit="1" customWidth="1"/>
    <col min="5403" max="5403" width="11.42578125" style="3" bestFit="1" customWidth="1"/>
    <col min="5404" max="5409" width="12.85546875" style="3" bestFit="1" customWidth="1"/>
    <col min="5410" max="5410" width="14" style="3" bestFit="1" customWidth="1"/>
    <col min="5411" max="5411" width="12.85546875" style="3" bestFit="1" customWidth="1"/>
    <col min="5412" max="5413" width="14" style="3" bestFit="1" customWidth="1"/>
    <col min="5414" max="5632" width="9.140625" style="3"/>
    <col min="5633" max="5633" width="17.85546875" style="3" customWidth="1"/>
    <col min="5634" max="5645" width="0" style="3" hidden="1" customWidth="1"/>
    <col min="5646" max="5646" width="11.42578125" style="3" bestFit="1" customWidth="1"/>
    <col min="5647" max="5647" width="12" style="3" bestFit="1" customWidth="1"/>
    <col min="5648" max="5648" width="11.42578125" style="3" bestFit="1" customWidth="1"/>
    <col min="5649" max="5649" width="12.7109375" style="3" bestFit="1" customWidth="1"/>
    <col min="5650" max="5652" width="11.42578125" style="3" bestFit="1" customWidth="1"/>
    <col min="5653" max="5653" width="11.7109375" style="3" bestFit="1" customWidth="1"/>
    <col min="5654" max="5654" width="11.42578125" style="3" bestFit="1" customWidth="1"/>
    <col min="5655" max="5655" width="11.140625" style="3" bestFit="1" customWidth="1"/>
    <col min="5656" max="5656" width="11.5703125" style="3" bestFit="1" customWidth="1"/>
    <col min="5657" max="5657" width="11.7109375" style="3" bestFit="1" customWidth="1"/>
    <col min="5658" max="5658" width="11.5703125" style="3" bestFit="1" customWidth="1"/>
    <col min="5659" max="5659" width="11.42578125" style="3" bestFit="1" customWidth="1"/>
    <col min="5660" max="5665" width="12.85546875" style="3" bestFit="1" customWidth="1"/>
    <col min="5666" max="5666" width="14" style="3" bestFit="1" customWidth="1"/>
    <col min="5667" max="5667" width="12.85546875" style="3" bestFit="1" customWidth="1"/>
    <col min="5668" max="5669" width="14" style="3" bestFit="1" customWidth="1"/>
    <col min="5670" max="5888" width="9.140625" style="3"/>
    <col min="5889" max="5889" width="17.85546875" style="3" customWidth="1"/>
    <col min="5890" max="5901" width="0" style="3" hidden="1" customWidth="1"/>
    <col min="5902" max="5902" width="11.42578125" style="3" bestFit="1" customWidth="1"/>
    <col min="5903" max="5903" width="12" style="3" bestFit="1" customWidth="1"/>
    <col min="5904" max="5904" width="11.42578125" style="3" bestFit="1" customWidth="1"/>
    <col min="5905" max="5905" width="12.7109375" style="3" bestFit="1" customWidth="1"/>
    <col min="5906" max="5908" width="11.42578125" style="3" bestFit="1" customWidth="1"/>
    <col min="5909" max="5909" width="11.7109375" style="3" bestFit="1" customWidth="1"/>
    <col min="5910" max="5910" width="11.42578125" style="3" bestFit="1" customWidth="1"/>
    <col min="5911" max="5911" width="11.140625" style="3" bestFit="1" customWidth="1"/>
    <col min="5912" max="5912" width="11.5703125" style="3" bestFit="1" customWidth="1"/>
    <col min="5913" max="5913" width="11.7109375" style="3" bestFit="1" customWidth="1"/>
    <col min="5914" max="5914" width="11.5703125" style="3" bestFit="1" customWidth="1"/>
    <col min="5915" max="5915" width="11.42578125" style="3" bestFit="1" customWidth="1"/>
    <col min="5916" max="5921" width="12.85546875" style="3" bestFit="1" customWidth="1"/>
    <col min="5922" max="5922" width="14" style="3" bestFit="1" customWidth="1"/>
    <col min="5923" max="5923" width="12.85546875" style="3" bestFit="1" customWidth="1"/>
    <col min="5924" max="5925" width="14" style="3" bestFit="1" customWidth="1"/>
    <col min="5926" max="6144" width="9.140625" style="3"/>
    <col min="6145" max="6145" width="17.85546875" style="3" customWidth="1"/>
    <col min="6146" max="6157" width="0" style="3" hidden="1" customWidth="1"/>
    <col min="6158" max="6158" width="11.42578125" style="3" bestFit="1" customWidth="1"/>
    <col min="6159" max="6159" width="12" style="3" bestFit="1" customWidth="1"/>
    <col min="6160" max="6160" width="11.42578125" style="3" bestFit="1" customWidth="1"/>
    <col min="6161" max="6161" width="12.7109375" style="3" bestFit="1" customWidth="1"/>
    <col min="6162" max="6164" width="11.42578125" style="3" bestFit="1" customWidth="1"/>
    <col min="6165" max="6165" width="11.7109375" style="3" bestFit="1" customWidth="1"/>
    <col min="6166" max="6166" width="11.42578125" style="3" bestFit="1" customWidth="1"/>
    <col min="6167" max="6167" width="11.140625" style="3" bestFit="1" customWidth="1"/>
    <col min="6168" max="6168" width="11.5703125" style="3" bestFit="1" customWidth="1"/>
    <col min="6169" max="6169" width="11.7109375" style="3" bestFit="1" customWidth="1"/>
    <col min="6170" max="6170" width="11.5703125" style="3" bestFit="1" customWidth="1"/>
    <col min="6171" max="6171" width="11.42578125" style="3" bestFit="1" customWidth="1"/>
    <col min="6172" max="6177" width="12.85546875" style="3" bestFit="1" customWidth="1"/>
    <col min="6178" max="6178" width="14" style="3" bestFit="1" customWidth="1"/>
    <col min="6179" max="6179" width="12.85546875" style="3" bestFit="1" customWidth="1"/>
    <col min="6180" max="6181" width="14" style="3" bestFit="1" customWidth="1"/>
    <col min="6182" max="6400" width="9.140625" style="3"/>
    <col min="6401" max="6401" width="17.85546875" style="3" customWidth="1"/>
    <col min="6402" max="6413" width="0" style="3" hidden="1" customWidth="1"/>
    <col min="6414" max="6414" width="11.42578125" style="3" bestFit="1" customWidth="1"/>
    <col min="6415" max="6415" width="12" style="3" bestFit="1" customWidth="1"/>
    <col min="6416" max="6416" width="11.42578125" style="3" bestFit="1" customWidth="1"/>
    <col min="6417" max="6417" width="12.7109375" style="3" bestFit="1" customWidth="1"/>
    <col min="6418" max="6420" width="11.42578125" style="3" bestFit="1" customWidth="1"/>
    <col min="6421" max="6421" width="11.7109375" style="3" bestFit="1" customWidth="1"/>
    <col min="6422" max="6422" width="11.42578125" style="3" bestFit="1" customWidth="1"/>
    <col min="6423" max="6423" width="11.140625" style="3" bestFit="1" customWidth="1"/>
    <col min="6424" max="6424" width="11.5703125" style="3" bestFit="1" customWidth="1"/>
    <col min="6425" max="6425" width="11.7109375" style="3" bestFit="1" customWidth="1"/>
    <col min="6426" max="6426" width="11.5703125" style="3" bestFit="1" customWidth="1"/>
    <col min="6427" max="6427" width="11.42578125" style="3" bestFit="1" customWidth="1"/>
    <col min="6428" max="6433" width="12.85546875" style="3" bestFit="1" customWidth="1"/>
    <col min="6434" max="6434" width="14" style="3" bestFit="1" customWidth="1"/>
    <col min="6435" max="6435" width="12.85546875" style="3" bestFit="1" customWidth="1"/>
    <col min="6436" max="6437" width="14" style="3" bestFit="1" customWidth="1"/>
    <col min="6438" max="6656" width="9.140625" style="3"/>
    <col min="6657" max="6657" width="17.85546875" style="3" customWidth="1"/>
    <col min="6658" max="6669" width="0" style="3" hidden="1" customWidth="1"/>
    <col min="6670" max="6670" width="11.42578125" style="3" bestFit="1" customWidth="1"/>
    <col min="6671" max="6671" width="12" style="3" bestFit="1" customWidth="1"/>
    <col min="6672" max="6672" width="11.42578125" style="3" bestFit="1" customWidth="1"/>
    <col min="6673" max="6673" width="12.7109375" style="3" bestFit="1" customWidth="1"/>
    <col min="6674" max="6676" width="11.42578125" style="3" bestFit="1" customWidth="1"/>
    <col min="6677" max="6677" width="11.7109375" style="3" bestFit="1" customWidth="1"/>
    <col min="6678" max="6678" width="11.42578125" style="3" bestFit="1" customWidth="1"/>
    <col min="6679" max="6679" width="11.140625" style="3" bestFit="1" customWidth="1"/>
    <col min="6680" max="6680" width="11.5703125" style="3" bestFit="1" customWidth="1"/>
    <col min="6681" max="6681" width="11.7109375" style="3" bestFit="1" customWidth="1"/>
    <col min="6682" max="6682" width="11.5703125" style="3" bestFit="1" customWidth="1"/>
    <col min="6683" max="6683" width="11.42578125" style="3" bestFit="1" customWidth="1"/>
    <col min="6684" max="6689" width="12.85546875" style="3" bestFit="1" customWidth="1"/>
    <col min="6690" max="6690" width="14" style="3" bestFit="1" customWidth="1"/>
    <col min="6691" max="6691" width="12.85546875" style="3" bestFit="1" customWidth="1"/>
    <col min="6692" max="6693" width="14" style="3" bestFit="1" customWidth="1"/>
    <col min="6694" max="6912" width="9.140625" style="3"/>
    <col min="6913" max="6913" width="17.85546875" style="3" customWidth="1"/>
    <col min="6914" max="6925" width="0" style="3" hidden="1" customWidth="1"/>
    <col min="6926" max="6926" width="11.42578125" style="3" bestFit="1" customWidth="1"/>
    <col min="6927" max="6927" width="12" style="3" bestFit="1" customWidth="1"/>
    <col min="6928" max="6928" width="11.42578125" style="3" bestFit="1" customWidth="1"/>
    <col min="6929" max="6929" width="12.7109375" style="3" bestFit="1" customWidth="1"/>
    <col min="6930" max="6932" width="11.42578125" style="3" bestFit="1" customWidth="1"/>
    <col min="6933" max="6933" width="11.7109375" style="3" bestFit="1" customWidth="1"/>
    <col min="6934" max="6934" width="11.42578125" style="3" bestFit="1" customWidth="1"/>
    <col min="6935" max="6935" width="11.140625" style="3" bestFit="1" customWidth="1"/>
    <col min="6936" max="6936" width="11.5703125" style="3" bestFit="1" customWidth="1"/>
    <col min="6937" max="6937" width="11.7109375" style="3" bestFit="1" customWidth="1"/>
    <col min="6938" max="6938" width="11.5703125" style="3" bestFit="1" customWidth="1"/>
    <col min="6939" max="6939" width="11.42578125" style="3" bestFit="1" customWidth="1"/>
    <col min="6940" max="6945" width="12.85546875" style="3" bestFit="1" customWidth="1"/>
    <col min="6946" max="6946" width="14" style="3" bestFit="1" customWidth="1"/>
    <col min="6947" max="6947" width="12.85546875" style="3" bestFit="1" customWidth="1"/>
    <col min="6948" max="6949" width="14" style="3" bestFit="1" customWidth="1"/>
    <col min="6950" max="7168" width="9.140625" style="3"/>
    <col min="7169" max="7169" width="17.85546875" style="3" customWidth="1"/>
    <col min="7170" max="7181" width="0" style="3" hidden="1" customWidth="1"/>
    <col min="7182" max="7182" width="11.42578125" style="3" bestFit="1" customWidth="1"/>
    <col min="7183" max="7183" width="12" style="3" bestFit="1" customWidth="1"/>
    <col min="7184" max="7184" width="11.42578125" style="3" bestFit="1" customWidth="1"/>
    <col min="7185" max="7185" width="12.7109375" style="3" bestFit="1" customWidth="1"/>
    <col min="7186" max="7188" width="11.42578125" style="3" bestFit="1" customWidth="1"/>
    <col min="7189" max="7189" width="11.7109375" style="3" bestFit="1" customWidth="1"/>
    <col min="7190" max="7190" width="11.42578125" style="3" bestFit="1" customWidth="1"/>
    <col min="7191" max="7191" width="11.140625" style="3" bestFit="1" customWidth="1"/>
    <col min="7192" max="7192" width="11.5703125" style="3" bestFit="1" customWidth="1"/>
    <col min="7193" max="7193" width="11.7109375" style="3" bestFit="1" customWidth="1"/>
    <col min="7194" max="7194" width="11.5703125" style="3" bestFit="1" customWidth="1"/>
    <col min="7195" max="7195" width="11.42578125" style="3" bestFit="1" customWidth="1"/>
    <col min="7196" max="7201" width="12.85546875" style="3" bestFit="1" customWidth="1"/>
    <col min="7202" max="7202" width="14" style="3" bestFit="1" customWidth="1"/>
    <col min="7203" max="7203" width="12.85546875" style="3" bestFit="1" customWidth="1"/>
    <col min="7204" max="7205" width="14" style="3" bestFit="1" customWidth="1"/>
    <col min="7206" max="7424" width="9.140625" style="3"/>
    <col min="7425" max="7425" width="17.85546875" style="3" customWidth="1"/>
    <col min="7426" max="7437" width="0" style="3" hidden="1" customWidth="1"/>
    <col min="7438" max="7438" width="11.42578125" style="3" bestFit="1" customWidth="1"/>
    <col min="7439" max="7439" width="12" style="3" bestFit="1" customWidth="1"/>
    <col min="7440" max="7440" width="11.42578125" style="3" bestFit="1" customWidth="1"/>
    <col min="7441" max="7441" width="12.7109375" style="3" bestFit="1" customWidth="1"/>
    <col min="7442" max="7444" width="11.42578125" style="3" bestFit="1" customWidth="1"/>
    <col min="7445" max="7445" width="11.7109375" style="3" bestFit="1" customWidth="1"/>
    <col min="7446" max="7446" width="11.42578125" style="3" bestFit="1" customWidth="1"/>
    <col min="7447" max="7447" width="11.140625" style="3" bestFit="1" customWidth="1"/>
    <col min="7448" max="7448" width="11.5703125" style="3" bestFit="1" customWidth="1"/>
    <col min="7449" max="7449" width="11.7109375" style="3" bestFit="1" customWidth="1"/>
    <col min="7450" max="7450" width="11.5703125" style="3" bestFit="1" customWidth="1"/>
    <col min="7451" max="7451" width="11.42578125" style="3" bestFit="1" customWidth="1"/>
    <col min="7452" max="7457" width="12.85546875" style="3" bestFit="1" customWidth="1"/>
    <col min="7458" max="7458" width="14" style="3" bestFit="1" customWidth="1"/>
    <col min="7459" max="7459" width="12.85546875" style="3" bestFit="1" customWidth="1"/>
    <col min="7460" max="7461" width="14" style="3" bestFit="1" customWidth="1"/>
    <col min="7462" max="7680" width="9.140625" style="3"/>
    <col min="7681" max="7681" width="17.85546875" style="3" customWidth="1"/>
    <col min="7682" max="7693" width="0" style="3" hidden="1" customWidth="1"/>
    <col min="7694" max="7694" width="11.42578125" style="3" bestFit="1" customWidth="1"/>
    <col min="7695" max="7695" width="12" style="3" bestFit="1" customWidth="1"/>
    <col min="7696" max="7696" width="11.42578125" style="3" bestFit="1" customWidth="1"/>
    <col min="7697" max="7697" width="12.7109375" style="3" bestFit="1" customWidth="1"/>
    <col min="7698" max="7700" width="11.42578125" style="3" bestFit="1" customWidth="1"/>
    <col min="7701" max="7701" width="11.7109375" style="3" bestFit="1" customWidth="1"/>
    <col min="7702" max="7702" width="11.42578125" style="3" bestFit="1" customWidth="1"/>
    <col min="7703" max="7703" width="11.140625" style="3" bestFit="1" customWidth="1"/>
    <col min="7704" max="7704" width="11.5703125" style="3" bestFit="1" customWidth="1"/>
    <col min="7705" max="7705" width="11.7109375" style="3" bestFit="1" customWidth="1"/>
    <col min="7706" max="7706" width="11.5703125" style="3" bestFit="1" customWidth="1"/>
    <col min="7707" max="7707" width="11.42578125" style="3" bestFit="1" customWidth="1"/>
    <col min="7708" max="7713" width="12.85546875" style="3" bestFit="1" customWidth="1"/>
    <col min="7714" max="7714" width="14" style="3" bestFit="1" customWidth="1"/>
    <col min="7715" max="7715" width="12.85546875" style="3" bestFit="1" customWidth="1"/>
    <col min="7716" max="7717" width="14" style="3" bestFit="1" customWidth="1"/>
    <col min="7718" max="7936" width="9.140625" style="3"/>
    <col min="7937" max="7937" width="17.85546875" style="3" customWidth="1"/>
    <col min="7938" max="7949" width="0" style="3" hidden="1" customWidth="1"/>
    <col min="7950" max="7950" width="11.42578125" style="3" bestFit="1" customWidth="1"/>
    <col min="7951" max="7951" width="12" style="3" bestFit="1" customWidth="1"/>
    <col min="7952" max="7952" width="11.42578125" style="3" bestFit="1" customWidth="1"/>
    <col min="7953" max="7953" width="12.7109375" style="3" bestFit="1" customWidth="1"/>
    <col min="7954" max="7956" width="11.42578125" style="3" bestFit="1" customWidth="1"/>
    <col min="7957" max="7957" width="11.7109375" style="3" bestFit="1" customWidth="1"/>
    <col min="7958" max="7958" width="11.42578125" style="3" bestFit="1" customWidth="1"/>
    <col min="7959" max="7959" width="11.140625" style="3" bestFit="1" customWidth="1"/>
    <col min="7960" max="7960" width="11.5703125" style="3" bestFit="1" customWidth="1"/>
    <col min="7961" max="7961" width="11.7109375" style="3" bestFit="1" customWidth="1"/>
    <col min="7962" max="7962" width="11.5703125" style="3" bestFit="1" customWidth="1"/>
    <col min="7963" max="7963" width="11.42578125" style="3" bestFit="1" customWidth="1"/>
    <col min="7964" max="7969" width="12.85546875" style="3" bestFit="1" customWidth="1"/>
    <col min="7970" max="7970" width="14" style="3" bestFit="1" customWidth="1"/>
    <col min="7971" max="7971" width="12.85546875" style="3" bestFit="1" customWidth="1"/>
    <col min="7972" max="7973" width="14" style="3" bestFit="1" customWidth="1"/>
    <col min="7974" max="8192" width="9.140625" style="3"/>
    <col min="8193" max="8193" width="17.85546875" style="3" customWidth="1"/>
    <col min="8194" max="8205" width="0" style="3" hidden="1" customWidth="1"/>
    <col min="8206" max="8206" width="11.42578125" style="3" bestFit="1" customWidth="1"/>
    <col min="8207" max="8207" width="12" style="3" bestFit="1" customWidth="1"/>
    <col min="8208" max="8208" width="11.42578125" style="3" bestFit="1" customWidth="1"/>
    <col min="8209" max="8209" width="12.7109375" style="3" bestFit="1" customWidth="1"/>
    <col min="8210" max="8212" width="11.42578125" style="3" bestFit="1" customWidth="1"/>
    <col min="8213" max="8213" width="11.7109375" style="3" bestFit="1" customWidth="1"/>
    <col min="8214" max="8214" width="11.42578125" style="3" bestFit="1" customWidth="1"/>
    <col min="8215" max="8215" width="11.140625" style="3" bestFit="1" customWidth="1"/>
    <col min="8216" max="8216" width="11.5703125" style="3" bestFit="1" customWidth="1"/>
    <col min="8217" max="8217" width="11.7109375" style="3" bestFit="1" customWidth="1"/>
    <col min="8218" max="8218" width="11.5703125" style="3" bestFit="1" customWidth="1"/>
    <col min="8219" max="8219" width="11.42578125" style="3" bestFit="1" customWidth="1"/>
    <col min="8220" max="8225" width="12.85546875" style="3" bestFit="1" customWidth="1"/>
    <col min="8226" max="8226" width="14" style="3" bestFit="1" customWidth="1"/>
    <col min="8227" max="8227" width="12.85546875" style="3" bestFit="1" customWidth="1"/>
    <col min="8228" max="8229" width="14" style="3" bestFit="1" customWidth="1"/>
    <col min="8230" max="8448" width="9.140625" style="3"/>
    <col min="8449" max="8449" width="17.85546875" style="3" customWidth="1"/>
    <col min="8450" max="8461" width="0" style="3" hidden="1" customWidth="1"/>
    <col min="8462" max="8462" width="11.42578125" style="3" bestFit="1" customWidth="1"/>
    <col min="8463" max="8463" width="12" style="3" bestFit="1" customWidth="1"/>
    <col min="8464" max="8464" width="11.42578125" style="3" bestFit="1" customWidth="1"/>
    <col min="8465" max="8465" width="12.7109375" style="3" bestFit="1" customWidth="1"/>
    <col min="8466" max="8468" width="11.42578125" style="3" bestFit="1" customWidth="1"/>
    <col min="8469" max="8469" width="11.7109375" style="3" bestFit="1" customWidth="1"/>
    <col min="8470" max="8470" width="11.42578125" style="3" bestFit="1" customWidth="1"/>
    <col min="8471" max="8471" width="11.140625" style="3" bestFit="1" customWidth="1"/>
    <col min="8472" max="8472" width="11.5703125" style="3" bestFit="1" customWidth="1"/>
    <col min="8473" max="8473" width="11.7109375" style="3" bestFit="1" customWidth="1"/>
    <col min="8474" max="8474" width="11.5703125" style="3" bestFit="1" customWidth="1"/>
    <col min="8475" max="8475" width="11.42578125" style="3" bestFit="1" customWidth="1"/>
    <col min="8476" max="8481" width="12.85546875" style="3" bestFit="1" customWidth="1"/>
    <col min="8482" max="8482" width="14" style="3" bestFit="1" customWidth="1"/>
    <col min="8483" max="8483" width="12.85546875" style="3" bestFit="1" customWidth="1"/>
    <col min="8484" max="8485" width="14" style="3" bestFit="1" customWidth="1"/>
    <col min="8486" max="8704" width="9.140625" style="3"/>
    <col min="8705" max="8705" width="17.85546875" style="3" customWidth="1"/>
    <col min="8706" max="8717" width="0" style="3" hidden="1" customWidth="1"/>
    <col min="8718" max="8718" width="11.42578125" style="3" bestFit="1" customWidth="1"/>
    <col min="8719" max="8719" width="12" style="3" bestFit="1" customWidth="1"/>
    <col min="8720" max="8720" width="11.42578125" style="3" bestFit="1" customWidth="1"/>
    <col min="8721" max="8721" width="12.7109375" style="3" bestFit="1" customWidth="1"/>
    <col min="8722" max="8724" width="11.42578125" style="3" bestFit="1" customWidth="1"/>
    <col min="8725" max="8725" width="11.7109375" style="3" bestFit="1" customWidth="1"/>
    <col min="8726" max="8726" width="11.42578125" style="3" bestFit="1" customWidth="1"/>
    <col min="8727" max="8727" width="11.140625" style="3" bestFit="1" customWidth="1"/>
    <col min="8728" max="8728" width="11.5703125" style="3" bestFit="1" customWidth="1"/>
    <col min="8729" max="8729" width="11.7109375" style="3" bestFit="1" customWidth="1"/>
    <col min="8730" max="8730" width="11.5703125" style="3" bestFit="1" customWidth="1"/>
    <col min="8731" max="8731" width="11.42578125" style="3" bestFit="1" customWidth="1"/>
    <col min="8732" max="8737" width="12.85546875" style="3" bestFit="1" customWidth="1"/>
    <col min="8738" max="8738" width="14" style="3" bestFit="1" customWidth="1"/>
    <col min="8739" max="8739" width="12.85546875" style="3" bestFit="1" customWidth="1"/>
    <col min="8740" max="8741" width="14" style="3" bestFit="1" customWidth="1"/>
    <col min="8742" max="8960" width="9.140625" style="3"/>
    <col min="8961" max="8961" width="17.85546875" style="3" customWidth="1"/>
    <col min="8962" max="8973" width="0" style="3" hidden="1" customWidth="1"/>
    <col min="8974" max="8974" width="11.42578125" style="3" bestFit="1" customWidth="1"/>
    <col min="8975" max="8975" width="12" style="3" bestFit="1" customWidth="1"/>
    <col min="8976" max="8976" width="11.42578125" style="3" bestFit="1" customWidth="1"/>
    <col min="8977" max="8977" width="12.7109375" style="3" bestFit="1" customWidth="1"/>
    <col min="8978" max="8980" width="11.42578125" style="3" bestFit="1" customWidth="1"/>
    <col min="8981" max="8981" width="11.7109375" style="3" bestFit="1" customWidth="1"/>
    <col min="8982" max="8982" width="11.42578125" style="3" bestFit="1" customWidth="1"/>
    <col min="8983" max="8983" width="11.140625" style="3" bestFit="1" customWidth="1"/>
    <col min="8984" max="8984" width="11.5703125" style="3" bestFit="1" customWidth="1"/>
    <col min="8985" max="8985" width="11.7109375" style="3" bestFit="1" customWidth="1"/>
    <col min="8986" max="8986" width="11.5703125" style="3" bestFit="1" customWidth="1"/>
    <col min="8987" max="8987" width="11.42578125" style="3" bestFit="1" customWidth="1"/>
    <col min="8988" max="8993" width="12.85546875" style="3" bestFit="1" customWidth="1"/>
    <col min="8994" max="8994" width="14" style="3" bestFit="1" customWidth="1"/>
    <col min="8995" max="8995" width="12.85546875" style="3" bestFit="1" customWidth="1"/>
    <col min="8996" max="8997" width="14" style="3" bestFit="1" customWidth="1"/>
    <col min="8998" max="9216" width="9.140625" style="3"/>
    <col min="9217" max="9217" width="17.85546875" style="3" customWidth="1"/>
    <col min="9218" max="9229" width="0" style="3" hidden="1" customWidth="1"/>
    <col min="9230" max="9230" width="11.42578125" style="3" bestFit="1" customWidth="1"/>
    <col min="9231" max="9231" width="12" style="3" bestFit="1" customWidth="1"/>
    <col min="9232" max="9232" width="11.42578125" style="3" bestFit="1" customWidth="1"/>
    <col min="9233" max="9233" width="12.7109375" style="3" bestFit="1" customWidth="1"/>
    <col min="9234" max="9236" width="11.42578125" style="3" bestFit="1" customWidth="1"/>
    <col min="9237" max="9237" width="11.7109375" style="3" bestFit="1" customWidth="1"/>
    <col min="9238" max="9238" width="11.42578125" style="3" bestFit="1" customWidth="1"/>
    <col min="9239" max="9239" width="11.140625" style="3" bestFit="1" customWidth="1"/>
    <col min="9240" max="9240" width="11.5703125" style="3" bestFit="1" customWidth="1"/>
    <col min="9241" max="9241" width="11.7109375" style="3" bestFit="1" customWidth="1"/>
    <col min="9242" max="9242" width="11.5703125" style="3" bestFit="1" customWidth="1"/>
    <col min="9243" max="9243" width="11.42578125" style="3" bestFit="1" customWidth="1"/>
    <col min="9244" max="9249" width="12.85546875" style="3" bestFit="1" customWidth="1"/>
    <col min="9250" max="9250" width="14" style="3" bestFit="1" customWidth="1"/>
    <col min="9251" max="9251" width="12.85546875" style="3" bestFit="1" customWidth="1"/>
    <col min="9252" max="9253" width="14" style="3" bestFit="1" customWidth="1"/>
    <col min="9254" max="9472" width="9.140625" style="3"/>
    <col min="9473" max="9473" width="17.85546875" style="3" customWidth="1"/>
    <col min="9474" max="9485" width="0" style="3" hidden="1" customWidth="1"/>
    <col min="9486" max="9486" width="11.42578125" style="3" bestFit="1" customWidth="1"/>
    <col min="9487" max="9487" width="12" style="3" bestFit="1" customWidth="1"/>
    <col min="9488" max="9488" width="11.42578125" style="3" bestFit="1" customWidth="1"/>
    <col min="9489" max="9489" width="12.7109375" style="3" bestFit="1" customWidth="1"/>
    <col min="9490" max="9492" width="11.42578125" style="3" bestFit="1" customWidth="1"/>
    <col min="9493" max="9493" width="11.7109375" style="3" bestFit="1" customWidth="1"/>
    <col min="9494" max="9494" width="11.42578125" style="3" bestFit="1" customWidth="1"/>
    <col min="9495" max="9495" width="11.140625" style="3" bestFit="1" customWidth="1"/>
    <col min="9496" max="9496" width="11.5703125" style="3" bestFit="1" customWidth="1"/>
    <col min="9497" max="9497" width="11.7109375" style="3" bestFit="1" customWidth="1"/>
    <col min="9498" max="9498" width="11.5703125" style="3" bestFit="1" customWidth="1"/>
    <col min="9499" max="9499" width="11.42578125" style="3" bestFit="1" customWidth="1"/>
    <col min="9500" max="9505" width="12.85546875" style="3" bestFit="1" customWidth="1"/>
    <col min="9506" max="9506" width="14" style="3" bestFit="1" customWidth="1"/>
    <col min="9507" max="9507" width="12.85546875" style="3" bestFit="1" customWidth="1"/>
    <col min="9508" max="9509" width="14" style="3" bestFit="1" customWidth="1"/>
    <col min="9510" max="9728" width="9.140625" style="3"/>
    <col min="9729" max="9729" width="17.85546875" style="3" customWidth="1"/>
    <col min="9730" max="9741" width="0" style="3" hidden="1" customWidth="1"/>
    <col min="9742" max="9742" width="11.42578125" style="3" bestFit="1" customWidth="1"/>
    <col min="9743" max="9743" width="12" style="3" bestFit="1" customWidth="1"/>
    <col min="9744" max="9744" width="11.42578125" style="3" bestFit="1" customWidth="1"/>
    <col min="9745" max="9745" width="12.7109375" style="3" bestFit="1" customWidth="1"/>
    <col min="9746" max="9748" width="11.42578125" style="3" bestFit="1" customWidth="1"/>
    <col min="9749" max="9749" width="11.7109375" style="3" bestFit="1" customWidth="1"/>
    <col min="9750" max="9750" width="11.42578125" style="3" bestFit="1" customWidth="1"/>
    <col min="9751" max="9751" width="11.140625" style="3" bestFit="1" customWidth="1"/>
    <col min="9752" max="9752" width="11.5703125" style="3" bestFit="1" customWidth="1"/>
    <col min="9753" max="9753" width="11.7109375" style="3" bestFit="1" customWidth="1"/>
    <col min="9754" max="9754" width="11.5703125" style="3" bestFit="1" customWidth="1"/>
    <col min="9755" max="9755" width="11.42578125" style="3" bestFit="1" customWidth="1"/>
    <col min="9756" max="9761" width="12.85546875" style="3" bestFit="1" customWidth="1"/>
    <col min="9762" max="9762" width="14" style="3" bestFit="1" customWidth="1"/>
    <col min="9763" max="9763" width="12.85546875" style="3" bestFit="1" customWidth="1"/>
    <col min="9764" max="9765" width="14" style="3" bestFit="1" customWidth="1"/>
    <col min="9766" max="9984" width="9.140625" style="3"/>
    <col min="9985" max="9985" width="17.85546875" style="3" customWidth="1"/>
    <col min="9986" max="9997" width="0" style="3" hidden="1" customWidth="1"/>
    <col min="9998" max="9998" width="11.42578125" style="3" bestFit="1" customWidth="1"/>
    <col min="9999" max="9999" width="12" style="3" bestFit="1" customWidth="1"/>
    <col min="10000" max="10000" width="11.42578125" style="3" bestFit="1" customWidth="1"/>
    <col min="10001" max="10001" width="12.7109375" style="3" bestFit="1" customWidth="1"/>
    <col min="10002" max="10004" width="11.42578125" style="3" bestFit="1" customWidth="1"/>
    <col min="10005" max="10005" width="11.7109375" style="3" bestFit="1" customWidth="1"/>
    <col min="10006" max="10006" width="11.42578125" style="3" bestFit="1" customWidth="1"/>
    <col min="10007" max="10007" width="11.140625" style="3" bestFit="1" customWidth="1"/>
    <col min="10008" max="10008" width="11.5703125" style="3" bestFit="1" customWidth="1"/>
    <col min="10009" max="10009" width="11.7109375" style="3" bestFit="1" customWidth="1"/>
    <col min="10010" max="10010" width="11.5703125" style="3" bestFit="1" customWidth="1"/>
    <col min="10011" max="10011" width="11.42578125" style="3" bestFit="1" customWidth="1"/>
    <col min="10012" max="10017" width="12.85546875" style="3" bestFit="1" customWidth="1"/>
    <col min="10018" max="10018" width="14" style="3" bestFit="1" customWidth="1"/>
    <col min="10019" max="10019" width="12.85546875" style="3" bestFit="1" customWidth="1"/>
    <col min="10020" max="10021" width="14" style="3" bestFit="1" customWidth="1"/>
    <col min="10022" max="10240" width="9.140625" style="3"/>
    <col min="10241" max="10241" width="17.85546875" style="3" customWidth="1"/>
    <col min="10242" max="10253" width="0" style="3" hidden="1" customWidth="1"/>
    <col min="10254" max="10254" width="11.42578125" style="3" bestFit="1" customWidth="1"/>
    <col min="10255" max="10255" width="12" style="3" bestFit="1" customWidth="1"/>
    <col min="10256" max="10256" width="11.42578125" style="3" bestFit="1" customWidth="1"/>
    <col min="10257" max="10257" width="12.7109375" style="3" bestFit="1" customWidth="1"/>
    <col min="10258" max="10260" width="11.42578125" style="3" bestFit="1" customWidth="1"/>
    <col min="10261" max="10261" width="11.7109375" style="3" bestFit="1" customWidth="1"/>
    <col min="10262" max="10262" width="11.42578125" style="3" bestFit="1" customWidth="1"/>
    <col min="10263" max="10263" width="11.140625" style="3" bestFit="1" customWidth="1"/>
    <col min="10264" max="10264" width="11.5703125" style="3" bestFit="1" customWidth="1"/>
    <col min="10265" max="10265" width="11.7109375" style="3" bestFit="1" customWidth="1"/>
    <col min="10266" max="10266" width="11.5703125" style="3" bestFit="1" customWidth="1"/>
    <col min="10267" max="10267" width="11.42578125" style="3" bestFit="1" customWidth="1"/>
    <col min="10268" max="10273" width="12.85546875" style="3" bestFit="1" customWidth="1"/>
    <col min="10274" max="10274" width="14" style="3" bestFit="1" customWidth="1"/>
    <col min="10275" max="10275" width="12.85546875" style="3" bestFit="1" customWidth="1"/>
    <col min="10276" max="10277" width="14" style="3" bestFit="1" customWidth="1"/>
    <col min="10278" max="10496" width="9.140625" style="3"/>
    <col min="10497" max="10497" width="17.85546875" style="3" customWidth="1"/>
    <col min="10498" max="10509" width="0" style="3" hidden="1" customWidth="1"/>
    <col min="10510" max="10510" width="11.42578125" style="3" bestFit="1" customWidth="1"/>
    <col min="10511" max="10511" width="12" style="3" bestFit="1" customWidth="1"/>
    <col min="10512" max="10512" width="11.42578125" style="3" bestFit="1" customWidth="1"/>
    <col min="10513" max="10513" width="12.7109375" style="3" bestFit="1" customWidth="1"/>
    <col min="10514" max="10516" width="11.42578125" style="3" bestFit="1" customWidth="1"/>
    <col min="10517" max="10517" width="11.7109375" style="3" bestFit="1" customWidth="1"/>
    <col min="10518" max="10518" width="11.42578125" style="3" bestFit="1" customWidth="1"/>
    <col min="10519" max="10519" width="11.140625" style="3" bestFit="1" customWidth="1"/>
    <col min="10520" max="10520" width="11.5703125" style="3" bestFit="1" customWidth="1"/>
    <col min="10521" max="10521" width="11.7109375" style="3" bestFit="1" customWidth="1"/>
    <col min="10522" max="10522" width="11.5703125" style="3" bestFit="1" customWidth="1"/>
    <col min="10523" max="10523" width="11.42578125" style="3" bestFit="1" customWidth="1"/>
    <col min="10524" max="10529" width="12.85546875" style="3" bestFit="1" customWidth="1"/>
    <col min="10530" max="10530" width="14" style="3" bestFit="1" customWidth="1"/>
    <col min="10531" max="10531" width="12.85546875" style="3" bestFit="1" customWidth="1"/>
    <col min="10532" max="10533" width="14" style="3" bestFit="1" customWidth="1"/>
    <col min="10534" max="10752" width="9.140625" style="3"/>
    <col min="10753" max="10753" width="17.85546875" style="3" customWidth="1"/>
    <col min="10754" max="10765" width="0" style="3" hidden="1" customWidth="1"/>
    <col min="10766" max="10766" width="11.42578125" style="3" bestFit="1" customWidth="1"/>
    <col min="10767" max="10767" width="12" style="3" bestFit="1" customWidth="1"/>
    <col min="10768" max="10768" width="11.42578125" style="3" bestFit="1" customWidth="1"/>
    <col min="10769" max="10769" width="12.7109375" style="3" bestFit="1" customWidth="1"/>
    <col min="10770" max="10772" width="11.42578125" style="3" bestFit="1" customWidth="1"/>
    <col min="10773" max="10773" width="11.7109375" style="3" bestFit="1" customWidth="1"/>
    <col min="10774" max="10774" width="11.42578125" style="3" bestFit="1" customWidth="1"/>
    <col min="10775" max="10775" width="11.140625" style="3" bestFit="1" customWidth="1"/>
    <col min="10776" max="10776" width="11.5703125" style="3" bestFit="1" customWidth="1"/>
    <col min="10777" max="10777" width="11.7109375" style="3" bestFit="1" customWidth="1"/>
    <col min="10778" max="10778" width="11.5703125" style="3" bestFit="1" customWidth="1"/>
    <col min="10779" max="10779" width="11.42578125" style="3" bestFit="1" customWidth="1"/>
    <col min="10780" max="10785" width="12.85546875" style="3" bestFit="1" customWidth="1"/>
    <col min="10786" max="10786" width="14" style="3" bestFit="1" customWidth="1"/>
    <col min="10787" max="10787" width="12.85546875" style="3" bestFit="1" customWidth="1"/>
    <col min="10788" max="10789" width="14" style="3" bestFit="1" customWidth="1"/>
    <col min="10790" max="11008" width="9.140625" style="3"/>
    <col min="11009" max="11009" width="17.85546875" style="3" customWidth="1"/>
    <col min="11010" max="11021" width="0" style="3" hidden="1" customWidth="1"/>
    <col min="11022" max="11022" width="11.42578125" style="3" bestFit="1" customWidth="1"/>
    <col min="11023" max="11023" width="12" style="3" bestFit="1" customWidth="1"/>
    <col min="11024" max="11024" width="11.42578125" style="3" bestFit="1" customWidth="1"/>
    <col min="11025" max="11025" width="12.7109375" style="3" bestFit="1" customWidth="1"/>
    <col min="11026" max="11028" width="11.42578125" style="3" bestFit="1" customWidth="1"/>
    <col min="11029" max="11029" width="11.7109375" style="3" bestFit="1" customWidth="1"/>
    <col min="11030" max="11030" width="11.42578125" style="3" bestFit="1" customWidth="1"/>
    <col min="11031" max="11031" width="11.140625" style="3" bestFit="1" customWidth="1"/>
    <col min="11032" max="11032" width="11.5703125" style="3" bestFit="1" customWidth="1"/>
    <col min="11033" max="11033" width="11.7109375" style="3" bestFit="1" customWidth="1"/>
    <col min="11034" max="11034" width="11.5703125" style="3" bestFit="1" customWidth="1"/>
    <col min="11035" max="11035" width="11.42578125" style="3" bestFit="1" customWidth="1"/>
    <col min="11036" max="11041" width="12.85546875" style="3" bestFit="1" customWidth="1"/>
    <col min="11042" max="11042" width="14" style="3" bestFit="1" customWidth="1"/>
    <col min="11043" max="11043" width="12.85546875" style="3" bestFit="1" customWidth="1"/>
    <col min="11044" max="11045" width="14" style="3" bestFit="1" customWidth="1"/>
    <col min="11046" max="11264" width="9.140625" style="3"/>
    <col min="11265" max="11265" width="17.85546875" style="3" customWidth="1"/>
    <col min="11266" max="11277" width="0" style="3" hidden="1" customWidth="1"/>
    <col min="11278" max="11278" width="11.42578125" style="3" bestFit="1" customWidth="1"/>
    <col min="11279" max="11279" width="12" style="3" bestFit="1" customWidth="1"/>
    <col min="11280" max="11280" width="11.42578125" style="3" bestFit="1" customWidth="1"/>
    <col min="11281" max="11281" width="12.7109375" style="3" bestFit="1" customWidth="1"/>
    <col min="11282" max="11284" width="11.42578125" style="3" bestFit="1" customWidth="1"/>
    <col min="11285" max="11285" width="11.7109375" style="3" bestFit="1" customWidth="1"/>
    <col min="11286" max="11286" width="11.42578125" style="3" bestFit="1" customWidth="1"/>
    <col min="11287" max="11287" width="11.140625" style="3" bestFit="1" customWidth="1"/>
    <col min="11288" max="11288" width="11.5703125" style="3" bestFit="1" customWidth="1"/>
    <col min="11289" max="11289" width="11.7109375" style="3" bestFit="1" customWidth="1"/>
    <col min="11290" max="11290" width="11.5703125" style="3" bestFit="1" customWidth="1"/>
    <col min="11291" max="11291" width="11.42578125" style="3" bestFit="1" customWidth="1"/>
    <col min="11292" max="11297" width="12.85546875" style="3" bestFit="1" customWidth="1"/>
    <col min="11298" max="11298" width="14" style="3" bestFit="1" customWidth="1"/>
    <col min="11299" max="11299" width="12.85546875" style="3" bestFit="1" customWidth="1"/>
    <col min="11300" max="11301" width="14" style="3" bestFit="1" customWidth="1"/>
    <col min="11302" max="11520" width="9.140625" style="3"/>
    <col min="11521" max="11521" width="17.85546875" style="3" customWidth="1"/>
    <col min="11522" max="11533" width="0" style="3" hidden="1" customWidth="1"/>
    <col min="11534" max="11534" width="11.42578125" style="3" bestFit="1" customWidth="1"/>
    <col min="11535" max="11535" width="12" style="3" bestFit="1" customWidth="1"/>
    <col min="11536" max="11536" width="11.42578125" style="3" bestFit="1" customWidth="1"/>
    <col min="11537" max="11537" width="12.7109375" style="3" bestFit="1" customWidth="1"/>
    <col min="11538" max="11540" width="11.42578125" style="3" bestFit="1" customWidth="1"/>
    <col min="11541" max="11541" width="11.7109375" style="3" bestFit="1" customWidth="1"/>
    <col min="11542" max="11542" width="11.42578125" style="3" bestFit="1" customWidth="1"/>
    <col min="11543" max="11543" width="11.140625" style="3" bestFit="1" customWidth="1"/>
    <col min="11544" max="11544" width="11.5703125" style="3" bestFit="1" customWidth="1"/>
    <col min="11545" max="11545" width="11.7109375" style="3" bestFit="1" customWidth="1"/>
    <col min="11546" max="11546" width="11.5703125" style="3" bestFit="1" customWidth="1"/>
    <col min="11547" max="11547" width="11.42578125" style="3" bestFit="1" customWidth="1"/>
    <col min="11548" max="11553" width="12.85546875" style="3" bestFit="1" customWidth="1"/>
    <col min="11554" max="11554" width="14" style="3" bestFit="1" customWidth="1"/>
    <col min="11555" max="11555" width="12.85546875" style="3" bestFit="1" customWidth="1"/>
    <col min="11556" max="11557" width="14" style="3" bestFit="1" customWidth="1"/>
    <col min="11558" max="11776" width="9.140625" style="3"/>
    <col min="11777" max="11777" width="17.85546875" style="3" customWidth="1"/>
    <col min="11778" max="11789" width="0" style="3" hidden="1" customWidth="1"/>
    <col min="11790" max="11790" width="11.42578125" style="3" bestFit="1" customWidth="1"/>
    <col min="11791" max="11791" width="12" style="3" bestFit="1" customWidth="1"/>
    <col min="11792" max="11792" width="11.42578125" style="3" bestFit="1" customWidth="1"/>
    <col min="11793" max="11793" width="12.7109375" style="3" bestFit="1" customWidth="1"/>
    <col min="11794" max="11796" width="11.42578125" style="3" bestFit="1" customWidth="1"/>
    <col min="11797" max="11797" width="11.7109375" style="3" bestFit="1" customWidth="1"/>
    <col min="11798" max="11798" width="11.42578125" style="3" bestFit="1" customWidth="1"/>
    <col min="11799" max="11799" width="11.140625" style="3" bestFit="1" customWidth="1"/>
    <col min="11800" max="11800" width="11.5703125" style="3" bestFit="1" customWidth="1"/>
    <col min="11801" max="11801" width="11.7109375" style="3" bestFit="1" customWidth="1"/>
    <col min="11802" max="11802" width="11.5703125" style="3" bestFit="1" customWidth="1"/>
    <col min="11803" max="11803" width="11.42578125" style="3" bestFit="1" customWidth="1"/>
    <col min="11804" max="11809" width="12.85546875" style="3" bestFit="1" customWidth="1"/>
    <col min="11810" max="11810" width="14" style="3" bestFit="1" customWidth="1"/>
    <col min="11811" max="11811" width="12.85546875" style="3" bestFit="1" customWidth="1"/>
    <col min="11812" max="11813" width="14" style="3" bestFit="1" customWidth="1"/>
    <col min="11814" max="12032" width="9.140625" style="3"/>
    <col min="12033" max="12033" width="17.85546875" style="3" customWidth="1"/>
    <col min="12034" max="12045" width="0" style="3" hidden="1" customWidth="1"/>
    <col min="12046" max="12046" width="11.42578125" style="3" bestFit="1" customWidth="1"/>
    <col min="12047" max="12047" width="12" style="3" bestFit="1" customWidth="1"/>
    <col min="12048" max="12048" width="11.42578125" style="3" bestFit="1" customWidth="1"/>
    <col min="12049" max="12049" width="12.7109375" style="3" bestFit="1" customWidth="1"/>
    <col min="12050" max="12052" width="11.42578125" style="3" bestFit="1" customWidth="1"/>
    <col min="12053" max="12053" width="11.7109375" style="3" bestFit="1" customWidth="1"/>
    <col min="12054" max="12054" width="11.42578125" style="3" bestFit="1" customWidth="1"/>
    <col min="12055" max="12055" width="11.140625" style="3" bestFit="1" customWidth="1"/>
    <col min="12056" max="12056" width="11.5703125" style="3" bestFit="1" customWidth="1"/>
    <col min="12057" max="12057" width="11.7109375" style="3" bestFit="1" customWidth="1"/>
    <col min="12058" max="12058" width="11.5703125" style="3" bestFit="1" customWidth="1"/>
    <col min="12059" max="12059" width="11.42578125" style="3" bestFit="1" customWidth="1"/>
    <col min="12060" max="12065" width="12.85546875" style="3" bestFit="1" customWidth="1"/>
    <col min="12066" max="12066" width="14" style="3" bestFit="1" customWidth="1"/>
    <col min="12067" max="12067" width="12.85546875" style="3" bestFit="1" customWidth="1"/>
    <col min="12068" max="12069" width="14" style="3" bestFit="1" customWidth="1"/>
    <col min="12070" max="12288" width="9.140625" style="3"/>
    <col min="12289" max="12289" width="17.85546875" style="3" customWidth="1"/>
    <col min="12290" max="12301" width="0" style="3" hidden="1" customWidth="1"/>
    <col min="12302" max="12302" width="11.42578125" style="3" bestFit="1" customWidth="1"/>
    <col min="12303" max="12303" width="12" style="3" bestFit="1" customWidth="1"/>
    <col min="12304" max="12304" width="11.42578125" style="3" bestFit="1" customWidth="1"/>
    <col min="12305" max="12305" width="12.7109375" style="3" bestFit="1" customWidth="1"/>
    <col min="12306" max="12308" width="11.42578125" style="3" bestFit="1" customWidth="1"/>
    <col min="12309" max="12309" width="11.7109375" style="3" bestFit="1" customWidth="1"/>
    <col min="12310" max="12310" width="11.42578125" style="3" bestFit="1" customWidth="1"/>
    <col min="12311" max="12311" width="11.140625" style="3" bestFit="1" customWidth="1"/>
    <col min="12312" max="12312" width="11.5703125" style="3" bestFit="1" customWidth="1"/>
    <col min="12313" max="12313" width="11.7109375" style="3" bestFit="1" customWidth="1"/>
    <col min="12314" max="12314" width="11.5703125" style="3" bestFit="1" customWidth="1"/>
    <col min="12315" max="12315" width="11.42578125" style="3" bestFit="1" customWidth="1"/>
    <col min="12316" max="12321" width="12.85546875" style="3" bestFit="1" customWidth="1"/>
    <col min="12322" max="12322" width="14" style="3" bestFit="1" customWidth="1"/>
    <col min="12323" max="12323" width="12.85546875" style="3" bestFit="1" customWidth="1"/>
    <col min="12324" max="12325" width="14" style="3" bestFit="1" customWidth="1"/>
    <col min="12326" max="12544" width="9.140625" style="3"/>
    <col min="12545" max="12545" width="17.85546875" style="3" customWidth="1"/>
    <col min="12546" max="12557" width="0" style="3" hidden="1" customWidth="1"/>
    <col min="12558" max="12558" width="11.42578125" style="3" bestFit="1" customWidth="1"/>
    <col min="12559" max="12559" width="12" style="3" bestFit="1" customWidth="1"/>
    <col min="12560" max="12560" width="11.42578125" style="3" bestFit="1" customWidth="1"/>
    <col min="12561" max="12561" width="12.7109375" style="3" bestFit="1" customWidth="1"/>
    <col min="12562" max="12564" width="11.42578125" style="3" bestFit="1" customWidth="1"/>
    <col min="12565" max="12565" width="11.7109375" style="3" bestFit="1" customWidth="1"/>
    <col min="12566" max="12566" width="11.42578125" style="3" bestFit="1" customWidth="1"/>
    <col min="12567" max="12567" width="11.140625" style="3" bestFit="1" customWidth="1"/>
    <col min="12568" max="12568" width="11.5703125" style="3" bestFit="1" customWidth="1"/>
    <col min="12569" max="12569" width="11.7109375" style="3" bestFit="1" customWidth="1"/>
    <col min="12570" max="12570" width="11.5703125" style="3" bestFit="1" customWidth="1"/>
    <col min="12571" max="12571" width="11.42578125" style="3" bestFit="1" customWidth="1"/>
    <col min="12572" max="12577" width="12.85546875" style="3" bestFit="1" customWidth="1"/>
    <col min="12578" max="12578" width="14" style="3" bestFit="1" customWidth="1"/>
    <col min="12579" max="12579" width="12.85546875" style="3" bestFit="1" customWidth="1"/>
    <col min="12580" max="12581" width="14" style="3" bestFit="1" customWidth="1"/>
    <col min="12582" max="12800" width="9.140625" style="3"/>
    <col min="12801" max="12801" width="17.85546875" style="3" customWidth="1"/>
    <col min="12802" max="12813" width="0" style="3" hidden="1" customWidth="1"/>
    <col min="12814" max="12814" width="11.42578125" style="3" bestFit="1" customWidth="1"/>
    <col min="12815" max="12815" width="12" style="3" bestFit="1" customWidth="1"/>
    <col min="12816" max="12816" width="11.42578125" style="3" bestFit="1" customWidth="1"/>
    <col min="12817" max="12817" width="12.7109375" style="3" bestFit="1" customWidth="1"/>
    <col min="12818" max="12820" width="11.42578125" style="3" bestFit="1" customWidth="1"/>
    <col min="12821" max="12821" width="11.7109375" style="3" bestFit="1" customWidth="1"/>
    <col min="12822" max="12822" width="11.42578125" style="3" bestFit="1" customWidth="1"/>
    <col min="12823" max="12823" width="11.140625" style="3" bestFit="1" customWidth="1"/>
    <col min="12824" max="12824" width="11.5703125" style="3" bestFit="1" customWidth="1"/>
    <col min="12825" max="12825" width="11.7109375" style="3" bestFit="1" customWidth="1"/>
    <col min="12826" max="12826" width="11.5703125" style="3" bestFit="1" customWidth="1"/>
    <col min="12827" max="12827" width="11.42578125" style="3" bestFit="1" customWidth="1"/>
    <col min="12828" max="12833" width="12.85546875" style="3" bestFit="1" customWidth="1"/>
    <col min="12834" max="12834" width="14" style="3" bestFit="1" customWidth="1"/>
    <col min="12835" max="12835" width="12.85546875" style="3" bestFit="1" customWidth="1"/>
    <col min="12836" max="12837" width="14" style="3" bestFit="1" customWidth="1"/>
    <col min="12838" max="13056" width="9.140625" style="3"/>
    <col min="13057" max="13057" width="17.85546875" style="3" customWidth="1"/>
    <col min="13058" max="13069" width="0" style="3" hidden="1" customWidth="1"/>
    <col min="13070" max="13070" width="11.42578125" style="3" bestFit="1" customWidth="1"/>
    <col min="13071" max="13071" width="12" style="3" bestFit="1" customWidth="1"/>
    <col min="13072" max="13072" width="11.42578125" style="3" bestFit="1" customWidth="1"/>
    <col min="13073" max="13073" width="12.7109375" style="3" bestFit="1" customWidth="1"/>
    <col min="13074" max="13076" width="11.42578125" style="3" bestFit="1" customWidth="1"/>
    <col min="13077" max="13077" width="11.7109375" style="3" bestFit="1" customWidth="1"/>
    <col min="13078" max="13078" width="11.42578125" style="3" bestFit="1" customWidth="1"/>
    <col min="13079" max="13079" width="11.140625" style="3" bestFit="1" customWidth="1"/>
    <col min="13080" max="13080" width="11.5703125" style="3" bestFit="1" customWidth="1"/>
    <col min="13081" max="13081" width="11.7109375" style="3" bestFit="1" customWidth="1"/>
    <col min="13082" max="13082" width="11.5703125" style="3" bestFit="1" customWidth="1"/>
    <col min="13083" max="13083" width="11.42578125" style="3" bestFit="1" customWidth="1"/>
    <col min="13084" max="13089" width="12.85546875" style="3" bestFit="1" customWidth="1"/>
    <col min="13090" max="13090" width="14" style="3" bestFit="1" customWidth="1"/>
    <col min="13091" max="13091" width="12.85546875" style="3" bestFit="1" customWidth="1"/>
    <col min="13092" max="13093" width="14" style="3" bestFit="1" customWidth="1"/>
    <col min="13094" max="13312" width="9.140625" style="3"/>
    <col min="13313" max="13313" width="17.85546875" style="3" customWidth="1"/>
    <col min="13314" max="13325" width="0" style="3" hidden="1" customWidth="1"/>
    <col min="13326" max="13326" width="11.42578125" style="3" bestFit="1" customWidth="1"/>
    <col min="13327" max="13327" width="12" style="3" bestFit="1" customWidth="1"/>
    <col min="13328" max="13328" width="11.42578125" style="3" bestFit="1" customWidth="1"/>
    <col min="13329" max="13329" width="12.7109375" style="3" bestFit="1" customWidth="1"/>
    <col min="13330" max="13332" width="11.42578125" style="3" bestFit="1" customWidth="1"/>
    <col min="13333" max="13333" width="11.7109375" style="3" bestFit="1" customWidth="1"/>
    <col min="13334" max="13334" width="11.42578125" style="3" bestFit="1" customWidth="1"/>
    <col min="13335" max="13335" width="11.140625" style="3" bestFit="1" customWidth="1"/>
    <col min="13336" max="13336" width="11.5703125" style="3" bestFit="1" customWidth="1"/>
    <col min="13337" max="13337" width="11.7109375" style="3" bestFit="1" customWidth="1"/>
    <col min="13338" max="13338" width="11.5703125" style="3" bestFit="1" customWidth="1"/>
    <col min="13339" max="13339" width="11.42578125" style="3" bestFit="1" customWidth="1"/>
    <col min="13340" max="13345" width="12.85546875" style="3" bestFit="1" customWidth="1"/>
    <col min="13346" max="13346" width="14" style="3" bestFit="1" customWidth="1"/>
    <col min="13347" max="13347" width="12.85546875" style="3" bestFit="1" customWidth="1"/>
    <col min="13348" max="13349" width="14" style="3" bestFit="1" customWidth="1"/>
    <col min="13350" max="13568" width="9.140625" style="3"/>
    <col min="13569" max="13569" width="17.85546875" style="3" customWidth="1"/>
    <col min="13570" max="13581" width="0" style="3" hidden="1" customWidth="1"/>
    <col min="13582" max="13582" width="11.42578125" style="3" bestFit="1" customWidth="1"/>
    <col min="13583" max="13583" width="12" style="3" bestFit="1" customWidth="1"/>
    <col min="13584" max="13584" width="11.42578125" style="3" bestFit="1" customWidth="1"/>
    <col min="13585" max="13585" width="12.7109375" style="3" bestFit="1" customWidth="1"/>
    <col min="13586" max="13588" width="11.42578125" style="3" bestFit="1" customWidth="1"/>
    <col min="13589" max="13589" width="11.7109375" style="3" bestFit="1" customWidth="1"/>
    <col min="13590" max="13590" width="11.42578125" style="3" bestFit="1" customWidth="1"/>
    <col min="13591" max="13591" width="11.140625" style="3" bestFit="1" customWidth="1"/>
    <col min="13592" max="13592" width="11.5703125" style="3" bestFit="1" customWidth="1"/>
    <col min="13593" max="13593" width="11.7109375" style="3" bestFit="1" customWidth="1"/>
    <col min="13594" max="13594" width="11.5703125" style="3" bestFit="1" customWidth="1"/>
    <col min="13595" max="13595" width="11.42578125" style="3" bestFit="1" customWidth="1"/>
    <col min="13596" max="13601" width="12.85546875" style="3" bestFit="1" customWidth="1"/>
    <col min="13602" max="13602" width="14" style="3" bestFit="1" customWidth="1"/>
    <col min="13603" max="13603" width="12.85546875" style="3" bestFit="1" customWidth="1"/>
    <col min="13604" max="13605" width="14" style="3" bestFit="1" customWidth="1"/>
    <col min="13606" max="13824" width="9.140625" style="3"/>
    <col min="13825" max="13825" width="17.85546875" style="3" customWidth="1"/>
    <col min="13826" max="13837" width="0" style="3" hidden="1" customWidth="1"/>
    <col min="13838" max="13838" width="11.42578125" style="3" bestFit="1" customWidth="1"/>
    <col min="13839" max="13839" width="12" style="3" bestFit="1" customWidth="1"/>
    <col min="13840" max="13840" width="11.42578125" style="3" bestFit="1" customWidth="1"/>
    <col min="13841" max="13841" width="12.7109375" style="3" bestFit="1" customWidth="1"/>
    <col min="13842" max="13844" width="11.42578125" style="3" bestFit="1" customWidth="1"/>
    <col min="13845" max="13845" width="11.7109375" style="3" bestFit="1" customWidth="1"/>
    <col min="13846" max="13846" width="11.42578125" style="3" bestFit="1" customWidth="1"/>
    <col min="13847" max="13847" width="11.140625" style="3" bestFit="1" customWidth="1"/>
    <col min="13848" max="13848" width="11.5703125" style="3" bestFit="1" customWidth="1"/>
    <col min="13849" max="13849" width="11.7109375" style="3" bestFit="1" customWidth="1"/>
    <col min="13850" max="13850" width="11.5703125" style="3" bestFit="1" customWidth="1"/>
    <col min="13851" max="13851" width="11.42578125" style="3" bestFit="1" customWidth="1"/>
    <col min="13852" max="13857" width="12.85546875" style="3" bestFit="1" customWidth="1"/>
    <col min="13858" max="13858" width="14" style="3" bestFit="1" customWidth="1"/>
    <col min="13859" max="13859" width="12.85546875" style="3" bestFit="1" customWidth="1"/>
    <col min="13860" max="13861" width="14" style="3" bestFit="1" customWidth="1"/>
    <col min="13862" max="14080" width="9.140625" style="3"/>
    <col min="14081" max="14081" width="17.85546875" style="3" customWidth="1"/>
    <col min="14082" max="14093" width="0" style="3" hidden="1" customWidth="1"/>
    <col min="14094" max="14094" width="11.42578125" style="3" bestFit="1" customWidth="1"/>
    <col min="14095" max="14095" width="12" style="3" bestFit="1" customWidth="1"/>
    <col min="14096" max="14096" width="11.42578125" style="3" bestFit="1" customWidth="1"/>
    <col min="14097" max="14097" width="12.7109375" style="3" bestFit="1" customWidth="1"/>
    <col min="14098" max="14100" width="11.42578125" style="3" bestFit="1" customWidth="1"/>
    <col min="14101" max="14101" width="11.7109375" style="3" bestFit="1" customWidth="1"/>
    <col min="14102" max="14102" width="11.42578125" style="3" bestFit="1" customWidth="1"/>
    <col min="14103" max="14103" width="11.140625" style="3" bestFit="1" customWidth="1"/>
    <col min="14104" max="14104" width="11.5703125" style="3" bestFit="1" customWidth="1"/>
    <col min="14105" max="14105" width="11.7109375" style="3" bestFit="1" customWidth="1"/>
    <col min="14106" max="14106" width="11.5703125" style="3" bestFit="1" customWidth="1"/>
    <col min="14107" max="14107" width="11.42578125" style="3" bestFit="1" customWidth="1"/>
    <col min="14108" max="14113" width="12.85546875" style="3" bestFit="1" customWidth="1"/>
    <col min="14114" max="14114" width="14" style="3" bestFit="1" customWidth="1"/>
    <col min="14115" max="14115" width="12.85546875" style="3" bestFit="1" customWidth="1"/>
    <col min="14116" max="14117" width="14" style="3" bestFit="1" customWidth="1"/>
    <col min="14118" max="14336" width="9.140625" style="3"/>
    <col min="14337" max="14337" width="17.85546875" style="3" customWidth="1"/>
    <col min="14338" max="14349" width="0" style="3" hidden="1" customWidth="1"/>
    <col min="14350" max="14350" width="11.42578125" style="3" bestFit="1" customWidth="1"/>
    <col min="14351" max="14351" width="12" style="3" bestFit="1" customWidth="1"/>
    <col min="14352" max="14352" width="11.42578125" style="3" bestFit="1" customWidth="1"/>
    <col min="14353" max="14353" width="12.7109375" style="3" bestFit="1" customWidth="1"/>
    <col min="14354" max="14356" width="11.42578125" style="3" bestFit="1" customWidth="1"/>
    <col min="14357" max="14357" width="11.7109375" style="3" bestFit="1" customWidth="1"/>
    <col min="14358" max="14358" width="11.42578125" style="3" bestFit="1" customWidth="1"/>
    <col min="14359" max="14359" width="11.140625" style="3" bestFit="1" customWidth="1"/>
    <col min="14360" max="14360" width="11.5703125" style="3" bestFit="1" customWidth="1"/>
    <col min="14361" max="14361" width="11.7109375" style="3" bestFit="1" customWidth="1"/>
    <col min="14362" max="14362" width="11.5703125" style="3" bestFit="1" customWidth="1"/>
    <col min="14363" max="14363" width="11.42578125" style="3" bestFit="1" customWidth="1"/>
    <col min="14364" max="14369" width="12.85546875" style="3" bestFit="1" customWidth="1"/>
    <col min="14370" max="14370" width="14" style="3" bestFit="1" customWidth="1"/>
    <col min="14371" max="14371" width="12.85546875" style="3" bestFit="1" customWidth="1"/>
    <col min="14372" max="14373" width="14" style="3" bestFit="1" customWidth="1"/>
    <col min="14374" max="14592" width="9.140625" style="3"/>
    <col min="14593" max="14593" width="17.85546875" style="3" customWidth="1"/>
    <col min="14594" max="14605" width="0" style="3" hidden="1" customWidth="1"/>
    <col min="14606" max="14606" width="11.42578125" style="3" bestFit="1" customWidth="1"/>
    <col min="14607" max="14607" width="12" style="3" bestFit="1" customWidth="1"/>
    <col min="14608" max="14608" width="11.42578125" style="3" bestFit="1" customWidth="1"/>
    <col min="14609" max="14609" width="12.7109375" style="3" bestFit="1" customWidth="1"/>
    <col min="14610" max="14612" width="11.42578125" style="3" bestFit="1" customWidth="1"/>
    <col min="14613" max="14613" width="11.7109375" style="3" bestFit="1" customWidth="1"/>
    <col min="14614" max="14614" width="11.42578125" style="3" bestFit="1" customWidth="1"/>
    <col min="14615" max="14615" width="11.140625" style="3" bestFit="1" customWidth="1"/>
    <col min="14616" max="14616" width="11.5703125" style="3" bestFit="1" customWidth="1"/>
    <col min="14617" max="14617" width="11.7109375" style="3" bestFit="1" customWidth="1"/>
    <col min="14618" max="14618" width="11.5703125" style="3" bestFit="1" customWidth="1"/>
    <col min="14619" max="14619" width="11.42578125" style="3" bestFit="1" customWidth="1"/>
    <col min="14620" max="14625" width="12.85546875" style="3" bestFit="1" customWidth="1"/>
    <col min="14626" max="14626" width="14" style="3" bestFit="1" customWidth="1"/>
    <col min="14627" max="14627" width="12.85546875" style="3" bestFit="1" customWidth="1"/>
    <col min="14628" max="14629" width="14" style="3" bestFit="1" customWidth="1"/>
    <col min="14630" max="14848" width="9.140625" style="3"/>
    <col min="14849" max="14849" width="17.85546875" style="3" customWidth="1"/>
    <col min="14850" max="14861" width="0" style="3" hidden="1" customWidth="1"/>
    <col min="14862" max="14862" width="11.42578125" style="3" bestFit="1" customWidth="1"/>
    <col min="14863" max="14863" width="12" style="3" bestFit="1" customWidth="1"/>
    <col min="14864" max="14864" width="11.42578125" style="3" bestFit="1" customWidth="1"/>
    <col min="14865" max="14865" width="12.7109375" style="3" bestFit="1" customWidth="1"/>
    <col min="14866" max="14868" width="11.42578125" style="3" bestFit="1" customWidth="1"/>
    <col min="14869" max="14869" width="11.7109375" style="3" bestFit="1" customWidth="1"/>
    <col min="14870" max="14870" width="11.42578125" style="3" bestFit="1" customWidth="1"/>
    <col min="14871" max="14871" width="11.140625" style="3" bestFit="1" customWidth="1"/>
    <col min="14872" max="14872" width="11.5703125" style="3" bestFit="1" customWidth="1"/>
    <col min="14873" max="14873" width="11.7109375" style="3" bestFit="1" customWidth="1"/>
    <col min="14874" max="14874" width="11.5703125" style="3" bestFit="1" customWidth="1"/>
    <col min="14875" max="14875" width="11.42578125" style="3" bestFit="1" customWidth="1"/>
    <col min="14876" max="14881" width="12.85546875" style="3" bestFit="1" customWidth="1"/>
    <col min="14882" max="14882" width="14" style="3" bestFit="1" customWidth="1"/>
    <col min="14883" max="14883" width="12.85546875" style="3" bestFit="1" customWidth="1"/>
    <col min="14884" max="14885" width="14" style="3" bestFit="1" customWidth="1"/>
    <col min="14886" max="15104" width="9.140625" style="3"/>
    <col min="15105" max="15105" width="17.85546875" style="3" customWidth="1"/>
    <col min="15106" max="15117" width="0" style="3" hidden="1" customWidth="1"/>
    <col min="15118" max="15118" width="11.42578125" style="3" bestFit="1" customWidth="1"/>
    <col min="15119" max="15119" width="12" style="3" bestFit="1" customWidth="1"/>
    <col min="15120" max="15120" width="11.42578125" style="3" bestFit="1" customWidth="1"/>
    <col min="15121" max="15121" width="12.7109375" style="3" bestFit="1" customWidth="1"/>
    <col min="15122" max="15124" width="11.42578125" style="3" bestFit="1" customWidth="1"/>
    <col min="15125" max="15125" width="11.7109375" style="3" bestFit="1" customWidth="1"/>
    <col min="15126" max="15126" width="11.42578125" style="3" bestFit="1" customWidth="1"/>
    <col min="15127" max="15127" width="11.140625" style="3" bestFit="1" customWidth="1"/>
    <col min="15128" max="15128" width="11.5703125" style="3" bestFit="1" customWidth="1"/>
    <col min="15129" max="15129" width="11.7109375" style="3" bestFit="1" customWidth="1"/>
    <col min="15130" max="15130" width="11.5703125" style="3" bestFit="1" customWidth="1"/>
    <col min="15131" max="15131" width="11.42578125" style="3" bestFit="1" customWidth="1"/>
    <col min="15132" max="15137" width="12.85546875" style="3" bestFit="1" customWidth="1"/>
    <col min="15138" max="15138" width="14" style="3" bestFit="1" customWidth="1"/>
    <col min="15139" max="15139" width="12.85546875" style="3" bestFit="1" customWidth="1"/>
    <col min="15140" max="15141" width="14" style="3" bestFit="1" customWidth="1"/>
    <col min="15142" max="15360" width="9.140625" style="3"/>
    <col min="15361" max="15361" width="17.85546875" style="3" customWidth="1"/>
    <col min="15362" max="15373" width="0" style="3" hidden="1" customWidth="1"/>
    <col min="15374" max="15374" width="11.42578125" style="3" bestFit="1" customWidth="1"/>
    <col min="15375" max="15375" width="12" style="3" bestFit="1" customWidth="1"/>
    <col min="15376" max="15376" width="11.42578125" style="3" bestFit="1" customWidth="1"/>
    <col min="15377" max="15377" width="12.7109375" style="3" bestFit="1" customWidth="1"/>
    <col min="15378" max="15380" width="11.42578125" style="3" bestFit="1" customWidth="1"/>
    <col min="15381" max="15381" width="11.7109375" style="3" bestFit="1" customWidth="1"/>
    <col min="15382" max="15382" width="11.42578125" style="3" bestFit="1" customWidth="1"/>
    <col min="15383" max="15383" width="11.140625" style="3" bestFit="1" customWidth="1"/>
    <col min="15384" max="15384" width="11.5703125" style="3" bestFit="1" customWidth="1"/>
    <col min="15385" max="15385" width="11.7109375" style="3" bestFit="1" customWidth="1"/>
    <col min="15386" max="15386" width="11.5703125" style="3" bestFit="1" customWidth="1"/>
    <col min="15387" max="15387" width="11.42578125" style="3" bestFit="1" customWidth="1"/>
    <col min="15388" max="15393" width="12.85546875" style="3" bestFit="1" customWidth="1"/>
    <col min="15394" max="15394" width="14" style="3" bestFit="1" customWidth="1"/>
    <col min="15395" max="15395" width="12.85546875" style="3" bestFit="1" customWidth="1"/>
    <col min="15396" max="15397" width="14" style="3" bestFit="1" customWidth="1"/>
    <col min="15398" max="15616" width="9.140625" style="3"/>
    <col min="15617" max="15617" width="17.85546875" style="3" customWidth="1"/>
    <col min="15618" max="15629" width="0" style="3" hidden="1" customWidth="1"/>
    <col min="15630" max="15630" width="11.42578125" style="3" bestFit="1" customWidth="1"/>
    <col min="15631" max="15631" width="12" style="3" bestFit="1" customWidth="1"/>
    <col min="15632" max="15632" width="11.42578125" style="3" bestFit="1" customWidth="1"/>
    <col min="15633" max="15633" width="12.7109375" style="3" bestFit="1" customWidth="1"/>
    <col min="15634" max="15636" width="11.42578125" style="3" bestFit="1" customWidth="1"/>
    <col min="15637" max="15637" width="11.7109375" style="3" bestFit="1" customWidth="1"/>
    <col min="15638" max="15638" width="11.42578125" style="3" bestFit="1" customWidth="1"/>
    <col min="15639" max="15639" width="11.140625" style="3" bestFit="1" customWidth="1"/>
    <col min="15640" max="15640" width="11.5703125" style="3" bestFit="1" customWidth="1"/>
    <col min="15641" max="15641" width="11.7109375" style="3" bestFit="1" customWidth="1"/>
    <col min="15642" max="15642" width="11.5703125" style="3" bestFit="1" customWidth="1"/>
    <col min="15643" max="15643" width="11.42578125" style="3" bestFit="1" customWidth="1"/>
    <col min="15644" max="15649" width="12.85546875" style="3" bestFit="1" customWidth="1"/>
    <col min="15650" max="15650" width="14" style="3" bestFit="1" customWidth="1"/>
    <col min="15651" max="15651" width="12.85546875" style="3" bestFit="1" customWidth="1"/>
    <col min="15652" max="15653" width="14" style="3" bestFit="1" customWidth="1"/>
    <col min="15654" max="15872" width="9.140625" style="3"/>
    <col min="15873" max="15873" width="17.85546875" style="3" customWidth="1"/>
    <col min="15874" max="15885" width="0" style="3" hidden="1" customWidth="1"/>
    <col min="15886" max="15886" width="11.42578125" style="3" bestFit="1" customWidth="1"/>
    <col min="15887" max="15887" width="12" style="3" bestFit="1" customWidth="1"/>
    <col min="15888" max="15888" width="11.42578125" style="3" bestFit="1" customWidth="1"/>
    <col min="15889" max="15889" width="12.7109375" style="3" bestFit="1" customWidth="1"/>
    <col min="15890" max="15892" width="11.42578125" style="3" bestFit="1" customWidth="1"/>
    <col min="15893" max="15893" width="11.7109375" style="3" bestFit="1" customWidth="1"/>
    <col min="15894" max="15894" width="11.42578125" style="3" bestFit="1" customWidth="1"/>
    <col min="15895" max="15895" width="11.140625" style="3" bestFit="1" customWidth="1"/>
    <col min="15896" max="15896" width="11.5703125" style="3" bestFit="1" customWidth="1"/>
    <col min="15897" max="15897" width="11.7109375" style="3" bestFit="1" customWidth="1"/>
    <col min="15898" max="15898" width="11.5703125" style="3" bestFit="1" customWidth="1"/>
    <col min="15899" max="15899" width="11.42578125" style="3" bestFit="1" customWidth="1"/>
    <col min="15900" max="15905" width="12.85546875" style="3" bestFit="1" customWidth="1"/>
    <col min="15906" max="15906" width="14" style="3" bestFit="1" customWidth="1"/>
    <col min="15907" max="15907" width="12.85546875" style="3" bestFit="1" customWidth="1"/>
    <col min="15908" max="15909" width="14" style="3" bestFit="1" customWidth="1"/>
    <col min="15910" max="16128" width="9.140625" style="3"/>
    <col min="16129" max="16129" width="17.85546875" style="3" customWidth="1"/>
    <col min="16130" max="16141" width="0" style="3" hidden="1" customWidth="1"/>
    <col min="16142" max="16142" width="11.42578125" style="3" bestFit="1" customWidth="1"/>
    <col min="16143" max="16143" width="12" style="3" bestFit="1" customWidth="1"/>
    <col min="16144" max="16144" width="11.42578125" style="3" bestFit="1" customWidth="1"/>
    <col min="16145" max="16145" width="12.7109375" style="3" bestFit="1" customWidth="1"/>
    <col min="16146" max="16148" width="11.42578125" style="3" bestFit="1" customWidth="1"/>
    <col min="16149" max="16149" width="11.7109375" style="3" bestFit="1" customWidth="1"/>
    <col min="16150" max="16150" width="11.42578125" style="3" bestFit="1" customWidth="1"/>
    <col min="16151" max="16151" width="11.140625" style="3" bestFit="1" customWidth="1"/>
    <col min="16152" max="16152" width="11.5703125" style="3" bestFit="1" customWidth="1"/>
    <col min="16153" max="16153" width="11.7109375" style="3" bestFit="1" customWidth="1"/>
    <col min="16154" max="16154" width="11.5703125" style="3" bestFit="1" customWidth="1"/>
    <col min="16155" max="16155" width="11.42578125" style="3" bestFit="1" customWidth="1"/>
    <col min="16156" max="16161" width="12.85546875" style="3" bestFit="1" customWidth="1"/>
    <col min="16162" max="16162" width="14" style="3" bestFit="1" customWidth="1"/>
    <col min="16163" max="16163" width="12.85546875" style="3" bestFit="1" customWidth="1"/>
    <col min="16164" max="16165" width="14" style="3" bestFit="1" customWidth="1"/>
    <col min="16166" max="16384" width="9.140625" style="3"/>
  </cols>
  <sheetData>
    <row r="1" spans="1:78" x14ac:dyDescent="0.25">
      <c r="A1" s="4" t="s">
        <v>392</v>
      </c>
      <c r="B1" s="168" t="s">
        <v>721</v>
      </c>
      <c r="C1" s="24" t="s">
        <v>721</v>
      </c>
      <c r="D1" s="24" t="s">
        <v>721</v>
      </c>
      <c r="E1" s="24" t="s">
        <v>721</v>
      </c>
      <c r="F1" s="24" t="s">
        <v>721</v>
      </c>
      <c r="G1" s="24" t="s">
        <v>721</v>
      </c>
      <c r="H1" s="24" t="s">
        <v>721</v>
      </c>
      <c r="I1" s="24" t="s">
        <v>721</v>
      </c>
      <c r="J1" s="24" t="s">
        <v>721</v>
      </c>
      <c r="K1" s="24" t="s">
        <v>721</v>
      </c>
      <c r="L1" s="24" t="s">
        <v>721</v>
      </c>
      <c r="M1" s="24" t="s">
        <v>721</v>
      </c>
      <c r="N1" s="24" t="s">
        <v>721</v>
      </c>
      <c r="O1" s="24" t="s">
        <v>721</v>
      </c>
      <c r="P1" s="24" t="s">
        <v>721</v>
      </c>
      <c r="Q1" s="24" t="s">
        <v>721</v>
      </c>
      <c r="R1" s="24" t="s">
        <v>721</v>
      </c>
      <c r="S1" s="168" t="s">
        <v>721</v>
      </c>
      <c r="T1" s="24" t="s">
        <v>721</v>
      </c>
      <c r="U1" s="24" t="s">
        <v>721</v>
      </c>
      <c r="V1" s="24" t="s">
        <v>721</v>
      </c>
      <c r="W1" s="24" t="s">
        <v>721</v>
      </c>
      <c r="X1" s="24" t="s">
        <v>721</v>
      </c>
      <c r="Y1" s="24" t="s">
        <v>721</v>
      </c>
      <c r="Z1" s="24" t="s">
        <v>721</v>
      </c>
      <c r="AA1" s="24" t="s">
        <v>721</v>
      </c>
      <c r="AB1" s="24" t="s">
        <v>721</v>
      </c>
      <c r="AC1" s="24" t="s">
        <v>721</v>
      </c>
      <c r="AD1" s="24" t="s">
        <v>721</v>
      </c>
      <c r="AE1" s="24" t="s">
        <v>721</v>
      </c>
      <c r="AF1" s="24" t="s">
        <v>721</v>
      </c>
      <c r="AG1" s="24" t="s">
        <v>721</v>
      </c>
      <c r="AH1" s="24" t="s">
        <v>721</v>
      </c>
      <c r="AI1" s="24" t="s">
        <v>721</v>
      </c>
      <c r="AJ1" s="24" t="s">
        <v>721</v>
      </c>
    </row>
    <row r="2" spans="1:78" x14ac:dyDescent="0.25">
      <c r="A2" s="4" t="s">
        <v>385</v>
      </c>
      <c r="B2" s="169">
        <v>39965</v>
      </c>
      <c r="C2" s="12">
        <v>40148</v>
      </c>
      <c r="D2" s="12">
        <v>40148</v>
      </c>
      <c r="E2" s="12">
        <v>40330</v>
      </c>
      <c r="F2" s="12">
        <v>40513</v>
      </c>
      <c r="G2" s="12">
        <v>40513</v>
      </c>
      <c r="H2" s="12">
        <v>40695</v>
      </c>
      <c r="I2" s="12">
        <v>40878</v>
      </c>
      <c r="J2" s="12">
        <v>40878</v>
      </c>
      <c r="K2" s="12">
        <v>41061</v>
      </c>
      <c r="L2" s="12">
        <v>41244</v>
      </c>
      <c r="M2" s="24" t="s">
        <v>732</v>
      </c>
      <c r="N2" s="12">
        <v>41609</v>
      </c>
      <c r="O2" s="12">
        <v>41609</v>
      </c>
      <c r="P2" s="12">
        <v>41974</v>
      </c>
      <c r="Q2" s="12">
        <v>41974</v>
      </c>
      <c r="R2" s="12">
        <v>42339</v>
      </c>
      <c r="S2" s="169">
        <v>42339</v>
      </c>
      <c r="T2" s="12">
        <v>42705</v>
      </c>
      <c r="U2" s="12">
        <v>42705</v>
      </c>
      <c r="V2" s="12">
        <v>42887</v>
      </c>
      <c r="W2" s="12">
        <v>43070</v>
      </c>
      <c r="X2" s="12">
        <v>43070</v>
      </c>
      <c r="Y2" s="12">
        <v>43252</v>
      </c>
      <c r="Z2" s="12">
        <v>43435</v>
      </c>
      <c r="AA2" s="12">
        <v>43435</v>
      </c>
      <c r="AB2" s="12">
        <v>44348</v>
      </c>
      <c r="AC2" s="12">
        <v>45261</v>
      </c>
      <c r="AD2" s="12">
        <v>47088</v>
      </c>
      <c r="AE2" s="12">
        <v>47088</v>
      </c>
      <c r="AF2" s="12">
        <v>48914</v>
      </c>
      <c r="AG2" s="12">
        <v>50557</v>
      </c>
      <c r="AH2" s="12">
        <v>50557</v>
      </c>
      <c r="AI2" s="12">
        <v>50740</v>
      </c>
      <c r="AJ2" s="12">
        <v>50740</v>
      </c>
      <c r="AK2" s="251"/>
    </row>
    <row r="3" spans="1:78" x14ac:dyDescent="0.25">
      <c r="A3" s="4" t="s">
        <v>386</v>
      </c>
      <c r="B3" s="280">
        <v>3.85E-2</v>
      </c>
      <c r="C3" s="281">
        <v>3.8800000000000001E-2</v>
      </c>
      <c r="D3" s="281">
        <v>4.1300000000000003E-2</v>
      </c>
      <c r="E3" s="281">
        <v>3.9E-2</v>
      </c>
      <c r="F3" s="281">
        <v>3.95E-2</v>
      </c>
      <c r="G3" s="281">
        <v>4.2500000000000003E-2</v>
      </c>
      <c r="H3" s="281">
        <v>0.04</v>
      </c>
      <c r="I3" s="281">
        <v>4.0500000000000001E-2</v>
      </c>
      <c r="J3" s="281">
        <v>4.3999999999999997E-2</v>
      </c>
      <c r="K3" s="281">
        <v>4.1000000000000002E-2</v>
      </c>
      <c r="L3" s="281">
        <v>4.1000000000000002E-2</v>
      </c>
      <c r="M3" s="281">
        <v>4.4999999999999998E-2</v>
      </c>
      <c r="N3" s="281">
        <v>4.1500000000000002E-2</v>
      </c>
      <c r="O3" s="281">
        <v>4.5499999999999999E-2</v>
      </c>
      <c r="P3" s="281">
        <v>4.2500000000000003E-2</v>
      </c>
      <c r="Q3" s="281">
        <v>4.65E-2</v>
      </c>
      <c r="R3" s="281">
        <v>4.2999999999999997E-2</v>
      </c>
      <c r="S3" s="280">
        <v>4.7E-2</v>
      </c>
      <c r="T3" s="281">
        <v>4.3499999999999997E-2</v>
      </c>
      <c r="U3" s="281">
        <v>4.7500000000000001E-2</v>
      </c>
      <c r="V3" s="281">
        <v>4.3999999999999997E-2</v>
      </c>
      <c r="W3" s="281">
        <v>4.3999999999999997E-2</v>
      </c>
      <c r="X3" s="281">
        <v>4.8000000000000001E-2</v>
      </c>
      <c r="Y3" s="281">
        <v>4.4499999999999998E-2</v>
      </c>
      <c r="Z3" s="281">
        <v>4.4499999999999998E-2</v>
      </c>
      <c r="AA3" s="281">
        <v>4.8500000000000001E-2</v>
      </c>
      <c r="AB3" s="281">
        <v>0.05</v>
      </c>
      <c r="AC3" s="281">
        <v>4.7500000000000001E-2</v>
      </c>
      <c r="AD3" s="281">
        <v>4.8800000000000003E-2</v>
      </c>
      <c r="AE3" s="281">
        <v>5.0999999999999997E-2</v>
      </c>
      <c r="AF3" s="281">
        <v>4.9500000000000002E-2</v>
      </c>
      <c r="AG3" s="281">
        <v>6.0999999999999999E-2</v>
      </c>
      <c r="AH3" s="281">
        <v>0.06</v>
      </c>
      <c r="AI3" s="281">
        <v>0.05</v>
      </c>
      <c r="AJ3" s="281">
        <v>5.1499999999999997E-2</v>
      </c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9"/>
      <c r="BR3" s="259"/>
      <c r="BS3" s="259"/>
      <c r="BT3" s="259"/>
    </row>
    <row r="4" spans="1:78" x14ac:dyDescent="0.25">
      <c r="A4" s="179" t="s">
        <v>334</v>
      </c>
      <c r="B4" s="369" t="s">
        <v>722</v>
      </c>
      <c r="C4" s="211" t="s">
        <v>723</v>
      </c>
      <c r="D4" s="211" t="s">
        <v>724</v>
      </c>
      <c r="E4" s="211" t="s">
        <v>725</v>
      </c>
      <c r="F4" s="211" t="s">
        <v>726</v>
      </c>
      <c r="G4" s="211" t="s">
        <v>728</v>
      </c>
      <c r="H4" s="211" t="s">
        <v>727</v>
      </c>
      <c r="I4" s="211" t="s">
        <v>729</v>
      </c>
      <c r="J4" s="211" t="s">
        <v>754</v>
      </c>
      <c r="K4" s="211" t="s">
        <v>730</v>
      </c>
      <c r="L4" s="211" t="s">
        <v>731</v>
      </c>
      <c r="M4" s="211" t="s">
        <v>755</v>
      </c>
      <c r="N4" s="211" t="s">
        <v>733</v>
      </c>
      <c r="O4" s="211" t="s">
        <v>734</v>
      </c>
      <c r="P4" s="211" t="s">
        <v>735</v>
      </c>
      <c r="Q4" s="211" t="s">
        <v>736</v>
      </c>
      <c r="R4" s="211" t="s">
        <v>737</v>
      </c>
      <c r="S4" s="369" t="s">
        <v>738</v>
      </c>
      <c r="T4" s="211" t="s">
        <v>739</v>
      </c>
      <c r="U4" s="211" t="s">
        <v>756</v>
      </c>
      <c r="V4" s="211" t="s">
        <v>740</v>
      </c>
      <c r="W4" s="211" t="s">
        <v>741</v>
      </c>
      <c r="X4" s="211" t="s">
        <v>742</v>
      </c>
      <c r="Y4" s="211" t="s">
        <v>743</v>
      </c>
      <c r="Z4" s="211" t="s">
        <v>744</v>
      </c>
      <c r="AA4" s="211" t="s">
        <v>753</v>
      </c>
      <c r="AB4" s="211" t="s">
        <v>745</v>
      </c>
      <c r="AC4" s="211" t="s">
        <v>746</v>
      </c>
      <c r="AD4" s="211" t="s">
        <v>757</v>
      </c>
      <c r="AE4" s="211" t="s">
        <v>747</v>
      </c>
      <c r="AF4" s="211" t="s">
        <v>752</v>
      </c>
      <c r="AG4" s="211" t="s">
        <v>748</v>
      </c>
      <c r="AH4" s="211" t="s">
        <v>749</v>
      </c>
      <c r="AI4" s="211" t="s">
        <v>750</v>
      </c>
      <c r="AJ4" s="211" t="s">
        <v>751</v>
      </c>
      <c r="AK4" s="262" t="s">
        <v>5</v>
      </c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  <c r="BS4" s="259"/>
      <c r="BT4" s="259"/>
    </row>
    <row r="5" spans="1:78" x14ac:dyDescent="0.25">
      <c r="A5" s="267"/>
      <c r="B5" s="285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223"/>
      <c r="AL5" s="175"/>
    </row>
    <row r="6" spans="1:78" x14ac:dyDescent="0.25">
      <c r="A6" s="4" t="s">
        <v>461</v>
      </c>
      <c r="B6" s="272">
        <v>60000</v>
      </c>
      <c r="C6" s="286">
        <v>90000</v>
      </c>
      <c r="D6" s="286">
        <v>420000</v>
      </c>
      <c r="E6" s="286">
        <v>90000</v>
      </c>
      <c r="F6" s="286">
        <v>95000</v>
      </c>
      <c r="G6" s="286">
        <v>540000</v>
      </c>
      <c r="H6" s="286">
        <v>95000</v>
      </c>
      <c r="I6" s="286">
        <v>100000</v>
      </c>
      <c r="J6" s="286">
        <v>575000</v>
      </c>
      <c r="K6" s="286">
        <v>105000</v>
      </c>
      <c r="L6" s="286">
        <v>110000</v>
      </c>
      <c r="M6" s="286">
        <v>610000</v>
      </c>
      <c r="N6" s="322">
        <v>120000</v>
      </c>
      <c r="O6" s="322">
        <v>330000</v>
      </c>
      <c r="P6" s="322">
        <v>125000</v>
      </c>
      <c r="Q6" s="322">
        <v>350000</v>
      </c>
      <c r="R6" s="322">
        <v>140000</v>
      </c>
      <c r="S6" s="322">
        <v>375000</v>
      </c>
      <c r="T6" s="322">
        <v>150000</v>
      </c>
      <c r="U6" s="322">
        <v>395000</v>
      </c>
      <c r="V6" s="322">
        <v>80000</v>
      </c>
      <c r="W6" s="322">
        <v>80000</v>
      </c>
      <c r="X6" s="322">
        <v>425000</v>
      </c>
      <c r="Y6" s="322">
        <v>80000</v>
      </c>
      <c r="Z6" s="322">
        <v>85000</v>
      </c>
      <c r="AA6" s="322">
        <v>455000</v>
      </c>
      <c r="AB6" s="322">
        <v>1000000</v>
      </c>
      <c r="AC6" s="322">
        <v>1000000</v>
      </c>
      <c r="AD6" s="322">
        <v>1370000</v>
      </c>
      <c r="AE6" s="322">
        <v>5620000</v>
      </c>
      <c r="AF6" s="322">
        <v>1880000</v>
      </c>
      <c r="AG6" s="322">
        <v>6300000</v>
      </c>
      <c r="AH6" s="322">
        <v>20500000</v>
      </c>
      <c r="AI6" s="322">
        <v>2845000</v>
      </c>
      <c r="AJ6" s="322">
        <v>13405000</v>
      </c>
      <c r="AK6" s="223">
        <f>SUM(B6:AJ6)</f>
        <v>60000000</v>
      </c>
      <c r="AL6" s="175"/>
    </row>
    <row r="7" spans="1:78" x14ac:dyDescent="0.25">
      <c r="A7" s="4"/>
      <c r="B7" s="268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223"/>
      <c r="AL7" s="175"/>
    </row>
    <row r="8" spans="1:78" x14ac:dyDescent="0.25">
      <c r="A8" s="4" t="s">
        <v>78</v>
      </c>
      <c r="B8" s="268"/>
      <c r="C8" s="287"/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322"/>
      <c r="AA8" s="322"/>
      <c r="AB8" s="322"/>
      <c r="AC8" s="322"/>
      <c r="AD8" s="322"/>
      <c r="AE8" s="322"/>
      <c r="AF8" s="322"/>
      <c r="AG8" s="322"/>
      <c r="AH8" s="322"/>
      <c r="AI8" s="322"/>
      <c r="AJ8" s="322"/>
      <c r="AK8" s="223"/>
      <c r="AL8" s="175"/>
    </row>
    <row r="9" spans="1:78" x14ac:dyDescent="0.25">
      <c r="A9" s="5"/>
      <c r="B9" s="268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22"/>
      <c r="AC9" s="322"/>
      <c r="AD9" s="322"/>
      <c r="AE9" s="322"/>
      <c r="AF9" s="322"/>
      <c r="AG9" s="322"/>
      <c r="AH9" s="322"/>
      <c r="AI9" s="322"/>
      <c r="AJ9" s="322"/>
      <c r="AK9" s="223"/>
      <c r="AL9" s="175"/>
    </row>
    <row r="10" spans="1:78" x14ac:dyDescent="0.25">
      <c r="A10" s="5">
        <v>39387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286">
        <v>0</v>
      </c>
      <c r="H10" s="286">
        <v>0</v>
      </c>
      <c r="I10" s="286">
        <v>0</v>
      </c>
      <c r="J10" s="286">
        <v>0</v>
      </c>
      <c r="K10" s="286">
        <v>0</v>
      </c>
      <c r="L10" s="286">
        <v>0</v>
      </c>
      <c r="M10" s="286">
        <v>0</v>
      </c>
      <c r="N10" s="322">
        <v>0</v>
      </c>
      <c r="O10" s="322">
        <v>0</v>
      </c>
      <c r="P10" s="322">
        <v>0</v>
      </c>
      <c r="Q10" s="322">
        <v>0</v>
      </c>
      <c r="R10" s="322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322">
        <v>0</v>
      </c>
      <c r="Y10" s="322">
        <v>0</v>
      </c>
      <c r="Z10" s="322">
        <v>0</v>
      </c>
      <c r="AA10" s="322">
        <v>0</v>
      </c>
      <c r="AB10" s="322">
        <v>0</v>
      </c>
      <c r="AC10" s="322">
        <v>0</v>
      </c>
      <c r="AD10" s="322">
        <v>0</v>
      </c>
      <c r="AE10" s="322">
        <v>0</v>
      </c>
      <c r="AF10" s="322">
        <v>0</v>
      </c>
      <c r="AG10" s="322">
        <v>0</v>
      </c>
      <c r="AH10" s="322">
        <v>0</v>
      </c>
      <c r="AI10" s="322">
        <v>0</v>
      </c>
      <c r="AJ10" s="322">
        <v>0</v>
      </c>
      <c r="AK10" s="223">
        <f t="shared" ref="AK10:AK73" si="0">SUM(B10:AJ10)</f>
        <v>0</v>
      </c>
      <c r="AL10" s="269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  <c r="BN10" s="223"/>
      <c r="BO10" s="223"/>
      <c r="BP10" s="223"/>
      <c r="BQ10" s="223"/>
      <c r="BR10" s="223"/>
      <c r="BS10" s="223"/>
      <c r="BT10" s="223"/>
      <c r="BU10" s="223"/>
      <c r="BV10" s="223"/>
      <c r="BW10" s="223"/>
      <c r="BX10" s="223"/>
      <c r="BY10" s="223"/>
      <c r="BZ10" s="223"/>
    </row>
    <row r="11" spans="1:78" x14ac:dyDescent="0.25">
      <c r="A11" s="5">
        <v>39417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286">
        <v>0</v>
      </c>
      <c r="I11" s="286">
        <v>0</v>
      </c>
      <c r="J11" s="286">
        <v>0</v>
      </c>
      <c r="K11" s="286">
        <v>0</v>
      </c>
      <c r="L11" s="286">
        <v>0</v>
      </c>
      <c r="M11" s="286">
        <v>0</v>
      </c>
      <c r="N11" s="322">
        <v>0</v>
      </c>
      <c r="O11" s="322">
        <v>0</v>
      </c>
      <c r="P11" s="322">
        <v>0</v>
      </c>
      <c r="Q11" s="322">
        <v>0</v>
      </c>
      <c r="R11" s="322">
        <v>0</v>
      </c>
      <c r="S11" s="322">
        <v>0</v>
      </c>
      <c r="T11" s="322">
        <v>0</v>
      </c>
      <c r="U11" s="322">
        <v>0</v>
      </c>
      <c r="V11" s="322">
        <v>0</v>
      </c>
      <c r="W11" s="322">
        <v>0</v>
      </c>
      <c r="X11" s="322">
        <v>0</v>
      </c>
      <c r="Y11" s="322">
        <v>0</v>
      </c>
      <c r="Z11" s="322">
        <v>0</v>
      </c>
      <c r="AA11" s="322">
        <v>0</v>
      </c>
      <c r="AB11" s="322">
        <v>0</v>
      </c>
      <c r="AC11" s="322">
        <v>0</v>
      </c>
      <c r="AD11" s="322">
        <v>0</v>
      </c>
      <c r="AE11" s="322">
        <v>0</v>
      </c>
      <c r="AF11" s="322">
        <v>0</v>
      </c>
      <c r="AG11" s="322">
        <v>0</v>
      </c>
      <c r="AH11" s="322">
        <v>0</v>
      </c>
      <c r="AI11" s="322">
        <v>0</v>
      </c>
      <c r="AJ11" s="322">
        <v>0</v>
      </c>
      <c r="AK11" s="223">
        <f t="shared" si="0"/>
        <v>0</v>
      </c>
      <c r="AL11" s="269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  <c r="BX11" s="223"/>
      <c r="BY11" s="223"/>
      <c r="BZ11" s="223"/>
    </row>
    <row r="12" spans="1:78" x14ac:dyDescent="0.25">
      <c r="A12" s="5">
        <v>39448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286">
        <v>0</v>
      </c>
      <c r="H12" s="286">
        <v>0</v>
      </c>
      <c r="I12" s="286">
        <v>0</v>
      </c>
      <c r="J12" s="286">
        <v>0</v>
      </c>
      <c r="K12" s="286">
        <v>0</v>
      </c>
      <c r="L12" s="286">
        <v>0</v>
      </c>
      <c r="M12" s="286">
        <v>0</v>
      </c>
      <c r="N12" s="322">
        <v>0</v>
      </c>
      <c r="O12" s="322">
        <v>0</v>
      </c>
      <c r="P12" s="322">
        <v>0</v>
      </c>
      <c r="Q12" s="322">
        <v>0</v>
      </c>
      <c r="R12" s="322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322">
        <v>0</v>
      </c>
      <c r="Y12" s="322">
        <v>0</v>
      </c>
      <c r="Z12" s="322">
        <v>0</v>
      </c>
      <c r="AA12" s="322">
        <v>0</v>
      </c>
      <c r="AB12" s="322">
        <v>0</v>
      </c>
      <c r="AC12" s="322">
        <v>0</v>
      </c>
      <c r="AD12" s="322">
        <v>0</v>
      </c>
      <c r="AE12" s="322">
        <v>0</v>
      </c>
      <c r="AF12" s="322">
        <v>0</v>
      </c>
      <c r="AG12" s="322">
        <v>0</v>
      </c>
      <c r="AH12" s="322">
        <v>0</v>
      </c>
      <c r="AI12" s="322">
        <v>0</v>
      </c>
      <c r="AJ12" s="322">
        <v>0</v>
      </c>
      <c r="AK12" s="223">
        <f t="shared" si="0"/>
        <v>0</v>
      </c>
      <c r="AL12" s="269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  <c r="BI12" s="223"/>
      <c r="BJ12" s="223"/>
      <c r="BK12" s="223"/>
      <c r="BL12" s="223"/>
      <c r="BM12" s="223"/>
      <c r="BN12" s="223"/>
      <c r="BO12" s="223"/>
      <c r="BP12" s="223"/>
      <c r="BQ12" s="223"/>
      <c r="BR12" s="223"/>
      <c r="BS12" s="223"/>
      <c r="BT12" s="223"/>
      <c r="BU12" s="223"/>
      <c r="BV12" s="223"/>
      <c r="BW12" s="223"/>
      <c r="BX12" s="223"/>
      <c r="BY12" s="223"/>
      <c r="BZ12" s="223"/>
    </row>
    <row r="13" spans="1:78" x14ac:dyDescent="0.25">
      <c r="A13" s="5">
        <v>39479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286">
        <v>0</v>
      </c>
      <c r="H13" s="286">
        <v>0</v>
      </c>
      <c r="I13" s="286">
        <v>0</v>
      </c>
      <c r="J13" s="286">
        <v>0</v>
      </c>
      <c r="K13" s="286">
        <v>0</v>
      </c>
      <c r="L13" s="286">
        <v>0</v>
      </c>
      <c r="M13" s="286">
        <v>0</v>
      </c>
      <c r="N13" s="322">
        <v>0</v>
      </c>
      <c r="O13" s="322">
        <v>0</v>
      </c>
      <c r="P13" s="322">
        <v>0</v>
      </c>
      <c r="Q13" s="322">
        <v>0</v>
      </c>
      <c r="R13" s="322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0</v>
      </c>
      <c r="X13" s="322">
        <v>0</v>
      </c>
      <c r="Y13" s="322">
        <v>0</v>
      </c>
      <c r="Z13" s="322">
        <v>0</v>
      </c>
      <c r="AA13" s="322">
        <v>0</v>
      </c>
      <c r="AB13" s="322">
        <v>5000</v>
      </c>
      <c r="AC13" s="322">
        <v>0</v>
      </c>
      <c r="AD13" s="322">
        <v>0</v>
      </c>
      <c r="AE13" s="322">
        <v>5000</v>
      </c>
      <c r="AF13" s="322">
        <v>5000</v>
      </c>
      <c r="AG13" s="322">
        <v>0</v>
      </c>
      <c r="AH13" s="322">
        <v>0</v>
      </c>
      <c r="AI13" s="322">
        <v>5000</v>
      </c>
      <c r="AJ13" s="322">
        <v>15000</v>
      </c>
      <c r="AK13" s="223">
        <f t="shared" si="0"/>
        <v>35000</v>
      </c>
      <c r="AL13" s="269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223"/>
      <c r="BN13" s="223"/>
      <c r="BO13" s="223"/>
      <c r="BP13" s="223"/>
      <c r="BQ13" s="223"/>
      <c r="BR13" s="223"/>
      <c r="BS13" s="223"/>
      <c r="BT13" s="223"/>
      <c r="BU13" s="223"/>
      <c r="BV13" s="223"/>
      <c r="BW13" s="223"/>
      <c r="BX13" s="223"/>
      <c r="BY13" s="223"/>
      <c r="BZ13" s="223"/>
    </row>
    <row r="14" spans="1:78" x14ac:dyDescent="0.25">
      <c r="A14" s="5">
        <v>39508</v>
      </c>
      <c r="B14" s="268">
        <v>0</v>
      </c>
      <c r="C14" s="286">
        <v>0</v>
      </c>
      <c r="D14" s="286">
        <v>0</v>
      </c>
      <c r="E14" s="286">
        <v>0</v>
      </c>
      <c r="F14" s="286">
        <v>0</v>
      </c>
      <c r="G14" s="286">
        <v>0</v>
      </c>
      <c r="H14" s="286">
        <v>0</v>
      </c>
      <c r="I14" s="286">
        <v>0</v>
      </c>
      <c r="J14" s="286">
        <v>0</v>
      </c>
      <c r="K14" s="286">
        <v>0</v>
      </c>
      <c r="L14" s="286">
        <v>0</v>
      </c>
      <c r="M14" s="286">
        <v>0</v>
      </c>
      <c r="N14" s="322">
        <v>0</v>
      </c>
      <c r="O14" s="322">
        <v>0</v>
      </c>
      <c r="P14" s="322">
        <v>0</v>
      </c>
      <c r="Q14" s="322">
        <v>0</v>
      </c>
      <c r="R14" s="322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322">
        <v>0</v>
      </c>
      <c r="Y14" s="322">
        <v>0</v>
      </c>
      <c r="Z14" s="322">
        <v>0</v>
      </c>
      <c r="AA14" s="322">
        <v>0</v>
      </c>
      <c r="AB14" s="322">
        <v>0</v>
      </c>
      <c r="AC14" s="322">
        <v>0</v>
      </c>
      <c r="AD14" s="322">
        <v>0</v>
      </c>
      <c r="AE14" s="322">
        <v>0</v>
      </c>
      <c r="AF14" s="322">
        <v>0</v>
      </c>
      <c r="AG14" s="322">
        <v>0</v>
      </c>
      <c r="AH14" s="322">
        <v>0</v>
      </c>
      <c r="AI14" s="322">
        <v>0</v>
      </c>
      <c r="AJ14" s="322">
        <v>0</v>
      </c>
      <c r="AK14" s="223">
        <f t="shared" si="0"/>
        <v>0</v>
      </c>
      <c r="AL14" s="269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223"/>
      <c r="BN14" s="223"/>
      <c r="BO14" s="223"/>
      <c r="BP14" s="223"/>
      <c r="BQ14" s="223"/>
      <c r="BR14" s="223"/>
      <c r="BS14" s="223"/>
      <c r="BT14" s="223"/>
      <c r="BU14" s="223"/>
      <c r="BV14" s="223"/>
      <c r="BW14" s="223"/>
      <c r="BX14" s="223"/>
      <c r="BY14" s="223"/>
      <c r="BZ14" s="223"/>
    </row>
    <row r="15" spans="1:78" x14ac:dyDescent="0.25">
      <c r="A15" s="5">
        <v>39539</v>
      </c>
      <c r="B15" s="268">
        <v>0</v>
      </c>
      <c r="C15" s="286">
        <v>0</v>
      </c>
      <c r="D15" s="286">
        <v>0</v>
      </c>
      <c r="E15" s="286">
        <v>0</v>
      </c>
      <c r="F15" s="286">
        <v>0</v>
      </c>
      <c r="G15" s="286">
        <v>0</v>
      </c>
      <c r="H15" s="286">
        <v>0</v>
      </c>
      <c r="I15" s="286">
        <v>0</v>
      </c>
      <c r="J15" s="286">
        <v>5000</v>
      </c>
      <c r="K15" s="286">
        <v>0</v>
      </c>
      <c r="L15" s="286">
        <v>0</v>
      </c>
      <c r="M15" s="286">
        <v>5000</v>
      </c>
      <c r="N15" s="322">
        <v>0</v>
      </c>
      <c r="O15" s="322">
        <v>0</v>
      </c>
      <c r="P15" s="322">
        <v>0</v>
      </c>
      <c r="Q15" s="322">
        <v>0</v>
      </c>
      <c r="R15" s="322">
        <v>0</v>
      </c>
      <c r="S15" s="322">
        <v>0</v>
      </c>
      <c r="T15" s="322">
        <v>0</v>
      </c>
      <c r="U15" s="322">
        <v>0</v>
      </c>
      <c r="V15" s="322">
        <v>0</v>
      </c>
      <c r="W15" s="322">
        <v>0</v>
      </c>
      <c r="X15" s="322">
        <v>0</v>
      </c>
      <c r="Y15" s="322">
        <v>0</v>
      </c>
      <c r="Z15" s="322">
        <v>0</v>
      </c>
      <c r="AA15" s="322">
        <v>0</v>
      </c>
      <c r="AB15" s="322">
        <v>5000</v>
      </c>
      <c r="AC15" s="322">
        <v>0</v>
      </c>
      <c r="AD15" s="322">
        <v>0</v>
      </c>
      <c r="AE15" s="322">
        <v>15000</v>
      </c>
      <c r="AF15" s="322">
        <v>0</v>
      </c>
      <c r="AG15" s="322">
        <v>5000</v>
      </c>
      <c r="AH15" s="322">
        <v>40000</v>
      </c>
      <c r="AI15" s="322">
        <v>0</v>
      </c>
      <c r="AJ15" s="322">
        <v>40000</v>
      </c>
      <c r="AK15" s="223">
        <f t="shared" si="0"/>
        <v>115000</v>
      </c>
      <c r="AL15" s="269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  <c r="BI15" s="223"/>
      <c r="BJ15" s="223"/>
      <c r="BK15" s="223"/>
      <c r="BL15" s="223"/>
      <c r="BM15" s="223"/>
      <c r="BN15" s="223"/>
      <c r="BO15" s="223"/>
      <c r="BP15" s="223"/>
      <c r="BQ15" s="223"/>
      <c r="BR15" s="223"/>
      <c r="BS15" s="223"/>
      <c r="BT15" s="223"/>
      <c r="BU15" s="223"/>
      <c r="BV15" s="223"/>
      <c r="BW15" s="223"/>
      <c r="BX15" s="223"/>
      <c r="BY15" s="223"/>
      <c r="BZ15" s="223"/>
    </row>
    <row r="16" spans="1:78" x14ac:dyDescent="0.25">
      <c r="A16" s="5">
        <v>39569</v>
      </c>
      <c r="B16" s="268">
        <v>0</v>
      </c>
      <c r="C16" s="286">
        <v>0</v>
      </c>
      <c r="D16" s="286">
        <v>5000</v>
      </c>
      <c r="E16" s="286">
        <v>0</v>
      </c>
      <c r="F16" s="286">
        <v>0</v>
      </c>
      <c r="G16" s="286">
        <v>5000</v>
      </c>
      <c r="H16" s="286">
        <v>0</v>
      </c>
      <c r="I16" s="286">
        <v>0</v>
      </c>
      <c r="J16" s="286">
        <v>5000</v>
      </c>
      <c r="K16" s="286">
        <v>0</v>
      </c>
      <c r="L16" s="286">
        <v>0</v>
      </c>
      <c r="M16" s="286">
        <v>10000</v>
      </c>
      <c r="N16" s="322">
        <v>0</v>
      </c>
      <c r="O16" s="322">
        <v>0</v>
      </c>
      <c r="P16" s="322">
        <v>0</v>
      </c>
      <c r="Q16" s="322">
        <v>5000</v>
      </c>
      <c r="R16" s="322">
        <v>0</v>
      </c>
      <c r="S16" s="322">
        <v>5000</v>
      </c>
      <c r="T16" s="322">
        <v>0</v>
      </c>
      <c r="U16" s="322">
        <v>5000</v>
      </c>
      <c r="V16" s="322">
        <v>0</v>
      </c>
      <c r="W16" s="322">
        <v>0</v>
      </c>
      <c r="X16" s="322">
        <v>5000</v>
      </c>
      <c r="Y16" s="322">
        <v>0</v>
      </c>
      <c r="Z16" s="322">
        <v>0</v>
      </c>
      <c r="AA16" s="322">
        <v>5000</v>
      </c>
      <c r="AB16" s="322">
        <v>15000</v>
      </c>
      <c r="AC16" s="322">
        <v>0</v>
      </c>
      <c r="AD16" s="322">
        <v>0</v>
      </c>
      <c r="AE16" s="322">
        <v>75000</v>
      </c>
      <c r="AF16" s="322">
        <v>0</v>
      </c>
      <c r="AG16" s="322">
        <v>0</v>
      </c>
      <c r="AH16" s="322">
        <v>25000</v>
      </c>
      <c r="AI16" s="322">
        <v>0</v>
      </c>
      <c r="AJ16" s="322">
        <v>175000</v>
      </c>
      <c r="AK16" s="223">
        <f t="shared" si="0"/>
        <v>340000</v>
      </c>
      <c r="AL16" s="269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  <c r="BI16" s="223"/>
      <c r="BJ16" s="223"/>
      <c r="BK16" s="223"/>
      <c r="BL16" s="223"/>
      <c r="BM16" s="223"/>
      <c r="BN16" s="223"/>
      <c r="BO16" s="223"/>
      <c r="BP16" s="223"/>
      <c r="BQ16" s="223"/>
      <c r="BR16" s="223"/>
      <c r="BS16" s="223"/>
      <c r="BT16" s="223"/>
      <c r="BU16" s="223"/>
      <c r="BV16" s="223"/>
      <c r="BW16" s="223"/>
      <c r="BX16" s="223"/>
      <c r="BY16" s="223"/>
      <c r="BZ16" s="223"/>
    </row>
    <row r="17" spans="1:78" x14ac:dyDescent="0.25">
      <c r="A17" s="5">
        <v>39600</v>
      </c>
      <c r="B17" s="268">
        <v>0</v>
      </c>
      <c r="C17" s="286">
        <v>0</v>
      </c>
      <c r="D17" s="286">
        <v>5000</v>
      </c>
      <c r="E17" s="286">
        <v>0</v>
      </c>
      <c r="F17" s="286">
        <v>0</v>
      </c>
      <c r="G17" s="286">
        <v>5000</v>
      </c>
      <c r="H17" s="286">
        <v>0</v>
      </c>
      <c r="I17" s="286">
        <v>0</v>
      </c>
      <c r="J17" s="286">
        <v>5000</v>
      </c>
      <c r="K17" s="286">
        <v>0</v>
      </c>
      <c r="L17" s="286">
        <v>0</v>
      </c>
      <c r="M17" s="286">
        <v>10000</v>
      </c>
      <c r="N17" s="322">
        <v>0</v>
      </c>
      <c r="O17" s="322">
        <v>0</v>
      </c>
      <c r="P17" s="322">
        <v>0</v>
      </c>
      <c r="Q17" s="322">
        <v>0</v>
      </c>
      <c r="R17" s="322">
        <v>0</v>
      </c>
      <c r="S17" s="322">
        <v>0</v>
      </c>
      <c r="T17" s="322">
        <v>0</v>
      </c>
      <c r="U17" s="322">
        <v>0</v>
      </c>
      <c r="V17" s="322">
        <v>0</v>
      </c>
      <c r="W17" s="322">
        <v>0</v>
      </c>
      <c r="X17" s="322">
        <v>0</v>
      </c>
      <c r="Y17" s="322">
        <v>0</v>
      </c>
      <c r="Z17" s="322">
        <v>0</v>
      </c>
      <c r="AA17" s="322">
        <v>0</v>
      </c>
      <c r="AB17" s="322">
        <v>5000</v>
      </c>
      <c r="AC17" s="322">
        <v>0</v>
      </c>
      <c r="AD17" s="322">
        <v>5000</v>
      </c>
      <c r="AE17" s="322">
        <v>25000</v>
      </c>
      <c r="AF17" s="322">
        <v>5000</v>
      </c>
      <c r="AG17" s="322">
        <v>50000</v>
      </c>
      <c r="AH17" s="322">
        <v>55000</v>
      </c>
      <c r="AI17" s="322">
        <v>5000</v>
      </c>
      <c r="AJ17" s="322">
        <v>60000</v>
      </c>
      <c r="AK17" s="223">
        <f t="shared" si="0"/>
        <v>235000</v>
      </c>
      <c r="AL17" s="269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  <c r="BE17" s="223"/>
      <c r="BF17" s="223"/>
      <c r="BG17" s="223"/>
      <c r="BH17" s="223"/>
      <c r="BI17" s="223"/>
      <c r="BJ17" s="223"/>
      <c r="BK17" s="223"/>
      <c r="BL17" s="223"/>
      <c r="BM17" s="223"/>
      <c r="BN17" s="223"/>
      <c r="BO17" s="223"/>
      <c r="BP17" s="223"/>
      <c r="BQ17" s="223"/>
      <c r="BR17" s="223"/>
      <c r="BS17" s="223"/>
      <c r="BT17" s="223"/>
      <c r="BU17" s="223"/>
      <c r="BV17" s="223"/>
      <c r="BW17" s="223"/>
      <c r="BX17" s="223"/>
      <c r="BY17" s="223"/>
      <c r="BZ17" s="223"/>
    </row>
    <row r="18" spans="1:78" x14ac:dyDescent="0.25">
      <c r="A18" s="5">
        <v>39630</v>
      </c>
      <c r="B18" s="268">
        <v>0</v>
      </c>
      <c r="C18" s="286">
        <v>0</v>
      </c>
      <c r="D18" s="268">
        <v>0</v>
      </c>
      <c r="E18" s="286">
        <v>0</v>
      </c>
      <c r="F18" s="268">
        <v>0</v>
      </c>
      <c r="G18" s="286">
        <v>5000</v>
      </c>
      <c r="H18" s="268">
        <v>0</v>
      </c>
      <c r="I18" s="286">
        <v>0</v>
      </c>
      <c r="J18" s="272">
        <v>5000</v>
      </c>
      <c r="K18" s="286">
        <v>0</v>
      </c>
      <c r="L18" s="268">
        <v>0</v>
      </c>
      <c r="M18" s="286">
        <v>0</v>
      </c>
      <c r="N18" s="318">
        <v>0</v>
      </c>
      <c r="O18" s="322">
        <v>0</v>
      </c>
      <c r="P18" s="318">
        <v>0</v>
      </c>
      <c r="Q18" s="322">
        <v>0</v>
      </c>
      <c r="R18" s="318">
        <v>0</v>
      </c>
      <c r="S18" s="322">
        <v>0</v>
      </c>
      <c r="T18" s="318">
        <v>0</v>
      </c>
      <c r="U18" s="322">
        <v>0</v>
      </c>
      <c r="V18" s="318">
        <v>5000</v>
      </c>
      <c r="W18" s="322">
        <v>5000</v>
      </c>
      <c r="X18" s="318">
        <v>5000</v>
      </c>
      <c r="Y18" s="322">
        <v>5000</v>
      </c>
      <c r="Z18" s="322">
        <v>5000</v>
      </c>
      <c r="AA18" s="322">
        <v>5000</v>
      </c>
      <c r="AB18" s="322">
        <v>10000</v>
      </c>
      <c r="AC18" s="322">
        <v>15000</v>
      </c>
      <c r="AD18" s="322">
        <v>20000</v>
      </c>
      <c r="AE18" s="322">
        <v>50000</v>
      </c>
      <c r="AF18" s="322">
        <v>25000</v>
      </c>
      <c r="AG18" s="322">
        <v>20000</v>
      </c>
      <c r="AH18" s="322">
        <v>180000</v>
      </c>
      <c r="AI18" s="322">
        <v>40000</v>
      </c>
      <c r="AJ18" s="322">
        <v>105000</v>
      </c>
      <c r="AK18" s="223">
        <f t="shared" si="0"/>
        <v>505000</v>
      </c>
      <c r="AL18" s="269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  <c r="BJ18" s="223"/>
      <c r="BK18" s="223"/>
      <c r="BL18" s="223"/>
      <c r="BM18" s="223"/>
      <c r="BN18" s="223"/>
      <c r="BO18" s="223"/>
      <c r="BP18" s="223"/>
      <c r="BQ18" s="223"/>
      <c r="BR18" s="223"/>
      <c r="BS18" s="223"/>
      <c r="BT18" s="223"/>
      <c r="BU18" s="223"/>
      <c r="BV18" s="223"/>
      <c r="BW18" s="223"/>
      <c r="BX18" s="223"/>
      <c r="BY18" s="223"/>
      <c r="BZ18" s="223"/>
    </row>
    <row r="19" spans="1:78" x14ac:dyDescent="0.25">
      <c r="A19" s="5">
        <v>39661</v>
      </c>
      <c r="B19" s="268">
        <v>0</v>
      </c>
      <c r="C19" s="286">
        <v>0</v>
      </c>
      <c r="D19" s="268">
        <v>0</v>
      </c>
      <c r="E19" s="286">
        <v>0</v>
      </c>
      <c r="F19" s="268">
        <v>0</v>
      </c>
      <c r="G19" s="286">
        <v>0</v>
      </c>
      <c r="H19" s="268">
        <v>0</v>
      </c>
      <c r="I19" s="286">
        <v>0</v>
      </c>
      <c r="J19" s="268">
        <v>0</v>
      </c>
      <c r="K19" s="286">
        <v>0</v>
      </c>
      <c r="L19" s="268">
        <v>0</v>
      </c>
      <c r="M19" s="286">
        <v>0</v>
      </c>
      <c r="N19" s="318">
        <v>0</v>
      </c>
      <c r="O19" s="322">
        <v>0</v>
      </c>
      <c r="P19" s="318">
        <v>0</v>
      </c>
      <c r="Q19" s="322">
        <v>0</v>
      </c>
      <c r="R19" s="318">
        <v>0</v>
      </c>
      <c r="S19" s="322">
        <v>0</v>
      </c>
      <c r="T19" s="318">
        <v>0</v>
      </c>
      <c r="U19" s="322">
        <v>0</v>
      </c>
      <c r="V19" s="318">
        <v>0</v>
      </c>
      <c r="W19" s="322">
        <v>0</v>
      </c>
      <c r="X19" s="318">
        <v>0</v>
      </c>
      <c r="Y19" s="322">
        <v>0</v>
      </c>
      <c r="Z19" s="322">
        <v>5000</v>
      </c>
      <c r="AA19" s="322">
        <v>0</v>
      </c>
      <c r="AB19" s="322">
        <v>5000</v>
      </c>
      <c r="AC19" s="322">
        <v>10000</v>
      </c>
      <c r="AD19" s="322">
        <v>15000</v>
      </c>
      <c r="AE19" s="322">
        <v>10000</v>
      </c>
      <c r="AF19" s="322">
        <v>20000</v>
      </c>
      <c r="AG19" s="322">
        <v>25000</v>
      </c>
      <c r="AH19" s="322">
        <v>30000</v>
      </c>
      <c r="AI19" s="322">
        <v>30000</v>
      </c>
      <c r="AJ19" s="322">
        <v>25000</v>
      </c>
      <c r="AK19" s="223">
        <f t="shared" si="0"/>
        <v>175000</v>
      </c>
      <c r="AL19" s="269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223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</row>
    <row r="20" spans="1:78" x14ac:dyDescent="0.25">
      <c r="A20" s="5">
        <v>39692</v>
      </c>
      <c r="B20" s="268">
        <v>0</v>
      </c>
      <c r="C20" s="286">
        <v>0</v>
      </c>
      <c r="D20" s="268">
        <v>0</v>
      </c>
      <c r="E20" s="286">
        <v>0</v>
      </c>
      <c r="F20" s="268">
        <v>0</v>
      </c>
      <c r="G20" s="286">
        <v>0</v>
      </c>
      <c r="H20" s="268">
        <v>0</v>
      </c>
      <c r="I20" s="286">
        <v>0</v>
      </c>
      <c r="J20" s="268">
        <v>0</v>
      </c>
      <c r="K20" s="286">
        <v>0</v>
      </c>
      <c r="L20" s="268">
        <v>0</v>
      </c>
      <c r="M20" s="286">
        <v>0</v>
      </c>
      <c r="N20" s="318">
        <v>0</v>
      </c>
      <c r="O20" s="322">
        <v>0</v>
      </c>
      <c r="P20" s="318">
        <v>0</v>
      </c>
      <c r="Q20" s="322">
        <v>0</v>
      </c>
      <c r="R20" s="318">
        <v>0</v>
      </c>
      <c r="S20" s="322">
        <v>0</v>
      </c>
      <c r="T20" s="318">
        <v>0</v>
      </c>
      <c r="U20" s="322">
        <v>0</v>
      </c>
      <c r="V20" s="318">
        <v>0</v>
      </c>
      <c r="W20" s="322">
        <v>0</v>
      </c>
      <c r="X20" s="318">
        <v>0</v>
      </c>
      <c r="Y20" s="322">
        <v>0</v>
      </c>
      <c r="Z20" s="318">
        <v>0</v>
      </c>
      <c r="AA20" s="322">
        <v>0</v>
      </c>
      <c r="AB20" s="318">
        <v>0</v>
      </c>
      <c r="AC20" s="322">
        <v>0</v>
      </c>
      <c r="AD20" s="318">
        <v>0</v>
      </c>
      <c r="AE20" s="322">
        <v>0</v>
      </c>
      <c r="AF20" s="318">
        <v>0</v>
      </c>
      <c r="AG20" s="322">
        <v>0</v>
      </c>
      <c r="AH20" s="318">
        <v>0</v>
      </c>
      <c r="AI20" s="322">
        <v>0</v>
      </c>
      <c r="AJ20" s="318">
        <v>0</v>
      </c>
      <c r="AK20" s="223">
        <f t="shared" si="0"/>
        <v>0</v>
      </c>
      <c r="AL20" s="269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3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</row>
    <row r="21" spans="1:78" x14ac:dyDescent="0.25">
      <c r="A21" s="5">
        <v>39722</v>
      </c>
      <c r="B21" s="268">
        <v>0</v>
      </c>
      <c r="C21" s="286">
        <v>0</v>
      </c>
      <c r="D21" s="286">
        <v>0</v>
      </c>
      <c r="E21" s="286">
        <v>0</v>
      </c>
      <c r="F21" s="286">
        <v>0</v>
      </c>
      <c r="G21" s="286">
        <v>0</v>
      </c>
      <c r="H21" s="286">
        <v>0</v>
      </c>
      <c r="I21" s="286">
        <v>0</v>
      </c>
      <c r="J21" s="286">
        <v>0</v>
      </c>
      <c r="K21" s="286">
        <v>0</v>
      </c>
      <c r="L21" s="286">
        <v>0</v>
      </c>
      <c r="M21" s="286">
        <v>5000</v>
      </c>
      <c r="N21" s="322">
        <v>0</v>
      </c>
      <c r="O21" s="322">
        <v>0</v>
      </c>
      <c r="P21" s="322">
        <v>0</v>
      </c>
      <c r="Q21" s="322">
        <v>0</v>
      </c>
      <c r="R21" s="322">
        <v>0</v>
      </c>
      <c r="S21" s="322">
        <v>0</v>
      </c>
      <c r="T21" s="322">
        <v>0</v>
      </c>
      <c r="U21" s="322">
        <v>0</v>
      </c>
      <c r="V21" s="322">
        <v>0</v>
      </c>
      <c r="W21" s="322">
        <v>0</v>
      </c>
      <c r="X21" s="322">
        <v>0</v>
      </c>
      <c r="Y21" s="322">
        <v>0</v>
      </c>
      <c r="Z21" s="322">
        <v>0</v>
      </c>
      <c r="AA21" s="322">
        <v>0</v>
      </c>
      <c r="AB21" s="322">
        <v>5000</v>
      </c>
      <c r="AC21" s="322">
        <v>20000</v>
      </c>
      <c r="AD21" s="322">
        <v>30000</v>
      </c>
      <c r="AE21" s="322">
        <v>15000</v>
      </c>
      <c r="AF21" s="322">
        <v>40000</v>
      </c>
      <c r="AG21" s="322">
        <v>70000</v>
      </c>
      <c r="AH21" s="322">
        <v>55000</v>
      </c>
      <c r="AI21" s="322">
        <v>55000</v>
      </c>
      <c r="AJ21" s="322">
        <v>35000</v>
      </c>
      <c r="AK21" s="223">
        <f t="shared" si="0"/>
        <v>330000</v>
      </c>
      <c r="AL21" s="269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3"/>
      <c r="BN21" s="223"/>
      <c r="BO21" s="223"/>
      <c r="BP21" s="223"/>
      <c r="BQ21" s="223"/>
      <c r="BR21" s="223"/>
      <c r="BS21" s="223"/>
      <c r="BT21" s="223"/>
      <c r="BU21" s="223"/>
      <c r="BV21" s="223"/>
      <c r="BW21" s="223"/>
      <c r="BX21" s="223"/>
      <c r="BY21" s="223"/>
      <c r="BZ21" s="223"/>
    </row>
    <row r="22" spans="1:78" x14ac:dyDescent="0.25">
      <c r="A22" s="5">
        <v>39753</v>
      </c>
      <c r="B22" s="268">
        <v>0</v>
      </c>
      <c r="C22" s="286">
        <v>0</v>
      </c>
      <c r="D22" s="286">
        <v>0</v>
      </c>
      <c r="E22" s="268">
        <v>0</v>
      </c>
      <c r="F22" s="286">
        <v>0</v>
      </c>
      <c r="G22" s="286">
        <v>0</v>
      </c>
      <c r="H22" s="268">
        <v>0</v>
      </c>
      <c r="I22" s="286">
        <v>0</v>
      </c>
      <c r="J22" s="286">
        <v>0</v>
      </c>
      <c r="K22" s="268">
        <v>0</v>
      </c>
      <c r="L22" s="286">
        <v>0</v>
      </c>
      <c r="M22" s="286">
        <v>0</v>
      </c>
      <c r="N22" s="318">
        <v>0</v>
      </c>
      <c r="O22" s="322">
        <v>0</v>
      </c>
      <c r="P22" s="322">
        <v>0</v>
      </c>
      <c r="Q22" s="318">
        <v>0</v>
      </c>
      <c r="R22" s="322">
        <v>0</v>
      </c>
      <c r="S22" s="322">
        <v>0</v>
      </c>
      <c r="T22" s="318">
        <v>0</v>
      </c>
      <c r="U22" s="322">
        <v>0</v>
      </c>
      <c r="V22" s="322">
        <v>0</v>
      </c>
      <c r="W22" s="318">
        <v>0</v>
      </c>
      <c r="X22" s="322">
        <v>0</v>
      </c>
      <c r="Y22" s="322">
        <v>0</v>
      </c>
      <c r="Z22" s="318">
        <v>0</v>
      </c>
      <c r="AA22" s="322">
        <v>0</v>
      </c>
      <c r="AB22" s="322">
        <v>0</v>
      </c>
      <c r="AC22" s="318">
        <v>0</v>
      </c>
      <c r="AD22" s="322">
        <v>0</v>
      </c>
      <c r="AE22" s="322">
        <v>0</v>
      </c>
      <c r="AF22" s="318">
        <v>0</v>
      </c>
      <c r="AG22" s="322">
        <v>0</v>
      </c>
      <c r="AH22" s="322">
        <v>0</v>
      </c>
      <c r="AI22" s="318">
        <v>0</v>
      </c>
      <c r="AJ22" s="322">
        <v>0</v>
      </c>
      <c r="AK22" s="223">
        <f t="shared" si="0"/>
        <v>0</v>
      </c>
      <c r="AL22" s="269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3"/>
      <c r="BN22" s="223"/>
      <c r="BO22" s="223"/>
      <c r="BP22" s="223"/>
      <c r="BQ22" s="223"/>
      <c r="BR22" s="223"/>
      <c r="BS22" s="223"/>
      <c r="BT22" s="223"/>
      <c r="BU22" s="223"/>
      <c r="BV22" s="223"/>
      <c r="BW22" s="223"/>
      <c r="BX22" s="223"/>
      <c r="BY22" s="223"/>
      <c r="BZ22" s="223"/>
    </row>
    <row r="23" spans="1:78" x14ac:dyDescent="0.25">
      <c r="A23" s="5">
        <v>39783</v>
      </c>
      <c r="B23" s="268">
        <v>0</v>
      </c>
      <c r="C23" s="286">
        <v>0</v>
      </c>
      <c r="D23" s="286">
        <v>10000</v>
      </c>
      <c r="E23" s="286">
        <v>0</v>
      </c>
      <c r="F23" s="286">
        <v>0</v>
      </c>
      <c r="G23" s="286">
        <v>15000</v>
      </c>
      <c r="H23" s="286">
        <v>0</v>
      </c>
      <c r="I23" s="286">
        <v>0</v>
      </c>
      <c r="J23" s="286">
        <v>15000</v>
      </c>
      <c r="K23" s="286">
        <v>0</v>
      </c>
      <c r="L23" s="286">
        <v>0</v>
      </c>
      <c r="M23" s="286">
        <v>15000</v>
      </c>
      <c r="N23" s="322">
        <v>0</v>
      </c>
      <c r="O23" s="322">
        <v>5000</v>
      </c>
      <c r="P23" s="322">
        <v>0</v>
      </c>
      <c r="Q23" s="322">
        <v>5000</v>
      </c>
      <c r="R23" s="322">
        <v>0</v>
      </c>
      <c r="S23" s="322">
        <v>10000</v>
      </c>
      <c r="T23" s="322">
        <v>0</v>
      </c>
      <c r="U23" s="322">
        <v>10000</v>
      </c>
      <c r="V23" s="322">
        <v>0</v>
      </c>
      <c r="W23" s="322">
        <v>0</v>
      </c>
      <c r="X23" s="322">
        <v>10000</v>
      </c>
      <c r="Y23" s="322">
        <v>0</v>
      </c>
      <c r="Z23" s="322">
        <v>0</v>
      </c>
      <c r="AA23" s="322">
        <v>10000</v>
      </c>
      <c r="AB23" s="322">
        <v>20000</v>
      </c>
      <c r="AC23" s="322">
        <v>0</v>
      </c>
      <c r="AD23" s="322">
        <v>0</v>
      </c>
      <c r="AE23" s="322">
        <v>135000</v>
      </c>
      <c r="AF23" s="322">
        <v>0</v>
      </c>
      <c r="AG23" s="322">
        <v>55000</v>
      </c>
      <c r="AH23" s="322">
        <v>160000</v>
      </c>
      <c r="AI23" s="322">
        <v>0</v>
      </c>
      <c r="AJ23" s="322">
        <v>330000</v>
      </c>
      <c r="AK23" s="223">
        <f t="shared" si="0"/>
        <v>805000</v>
      </c>
      <c r="AL23" s="269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  <c r="BQ23" s="223"/>
      <c r="BR23" s="223"/>
      <c r="BS23" s="223"/>
      <c r="BT23" s="223"/>
      <c r="BU23" s="223"/>
      <c r="BV23" s="223"/>
      <c r="BW23" s="223"/>
      <c r="BX23" s="223"/>
      <c r="BY23" s="223"/>
      <c r="BZ23" s="223"/>
    </row>
    <row r="24" spans="1:78" x14ac:dyDescent="0.25">
      <c r="A24" s="5">
        <v>39814</v>
      </c>
      <c r="B24" s="268">
        <v>0</v>
      </c>
      <c r="C24" s="286">
        <v>0</v>
      </c>
      <c r="D24" s="286">
        <v>0</v>
      </c>
      <c r="E24" s="286">
        <v>0</v>
      </c>
      <c r="F24" s="286">
        <v>0</v>
      </c>
      <c r="G24" s="286">
        <v>5000</v>
      </c>
      <c r="H24" s="286">
        <v>0</v>
      </c>
      <c r="I24" s="286">
        <v>0</v>
      </c>
      <c r="J24" s="286">
        <v>5000</v>
      </c>
      <c r="K24" s="286">
        <v>0</v>
      </c>
      <c r="L24" s="286">
        <v>0</v>
      </c>
      <c r="M24" s="286">
        <v>5000</v>
      </c>
      <c r="N24" s="322">
        <v>0</v>
      </c>
      <c r="O24" s="322">
        <v>0</v>
      </c>
      <c r="P24" s="322">
        <v>0</v>
      </c>
      <c r="Q24" s="322">
        <v>0</v>
      </c>
      <c r="R24" s="322">
        <v>0</v>
      </c>
      <c r="S24" s="322">
        <v>0</v>
      </c>
      <c r="T24" s="322">
        <v>0</v>
      </c>
      <c r="U24" s="322">
        <v>0</v>
      </c>
      <c r="V24" s="322">
        <v>0</v>
      </c>
      <c r="W24" s="322">
        <v>0</v>
      </c>
      <c r="X24" s="322">
        <v>0</v>
      </c>
      <c r="Y24" s="322">
        <v>0</v>
      </c>
      <c r="Z24" s="322">
        <v>0</v>
      </c>
      <c r="AA24" s="322">
        <v>0</v>
      </c>
      <c r="AB24" s="322">
        <v>5000</v>
      </c>
      <c r="AC24" s="322">
        <v>0</v>
      </c>
      <c r="AD24" s="322">
        <v>0</v>
      </c>
      <c r="AE24" s="322">
        <v>25000</v>
      </c>
      <c r="AF24" s="322">
        <v>0</v>
      </c>
      <c r="AG24" s="322">
        <v>0</v>
      </c>
      <c r="AH24" s="322">
        <v>130000</v>
      </c>
      <c r="AI24" s="322">
        <v>0</v>
      </c>
      <c r="AJ24" s="322">
        <v>55000</v>
      </c>
      <c r="AK24" s="223">
        <f t="shared" si="0"/>
        <v>230000</v>
      </c>
      <c r="AL24" s="269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  <c r="BP24" s="223"/>
      <c r="BQ24" s="223"/>
      <c r="BR24" s="223"/>
      <c r="BS24" s="223"/>
      <c r="BT24" s="223"/>
      <c r="BU24" s="223"/>
      <c r="BV24" s="223"/>
      <c r="BW24" s="223"/>
      <c r="BX24" s="223"/>
      <c r="BY24" s="223"/>
      <c r="BZ24" s="223"/>
    </row>
    <row r="25" spans="1:78" x14ac:dyDescent="0.25">
      <c r="A25" s="5">
        <v>39845</v>
      </c>
      <c r="B25" s="268">
        <v>0</v>
      </c>
      <c r="C25" s="286">
        <v>0</v>
      </c>
      <c r="D25" s="268">
        <v>0</v>
      </c>
      <c r="E25" s="286">
        <v>0</v>
      </c>
      <c r="F25" s="268">
        <v>0</v>
      </c>
      <c r="G25" s="286">
        <v>0</v>
      </c>
      <c r="H25" s="268">
        <v>0</v>
      </c>
      <c r="I25" s="286">
        <v>0</v>
      </c>
      <c r="J25" s="268">
        <v>0</v>
      </c>
      <c r="K25" s="286">
        <v>0</v>
      </c>
      <c r="L25" s="268">
        <v>0</v>
      </c>
      <c r="M25" s="286">
        <v>0</v>
      </c>
      <c r="N25" s="318">
        <v>0</v>
      </c>
      <c r="O25" s="322">
        <v>0</v>
      </c>
      <c r="P25" s="318">
        <v>0</v>
      </c>
      <c r="Q25" s="322">
        <v>0</v>
      </c>
      <c r="R25" s="318">
        <v>0</v>
      </c>
      <c r="S25" s="322">
        <v>0</v>
      </c>
      <c r="T25" s="318">
        <v>0</v>
      </c>
      <c r="U25" s="322">
        <v>0</v>
      </c>
      <c r="V25" s="318">
        <v>0</v>
      </c>
      <c r="W25" s="322">
        <v>0</v>
      </c>
      <c r="X25" s="318">
        <v>0</v>
      </c>
      <c r="Y25" s="322">
        <v>0</v>
      </c>
      <c r="Z25" s="318">
        <v>0</v>
      </c>
      <c r="AA25" s="322">
        <v>0</v>
      </c>
      <c r="AB25" s="318">
        <v>0</v>
      </c>
      <c r="AC25" s="322">
        <v>0</v>
      </c>
      <c r="AD25" s="318">
        <v>0</v>
      </c>
      <c r="AE25" s="322">
        <v>0</v>
      </c>
      <c r="AF25" s="318">
        <v>0</v>
      </c>
      <c r="AG25" s="322">
        <v>0</v>
      </c>
      <c r="AH25" s="318">
        <v>0</v>
      </c>
      <c r="AI25" s="322">
        <v>0</v>
      </c>
      <c r="AJ25" s="318">
        <v>0</v>
      </c>
      <c r="AK25" s="223">
        <f t="shared" si="0"/>
        <v>0</v>
      </c>
      <c r="AL25" s="269"/>
      <c r="AM25" s="223"/>
      <c r="AN25" s="223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  <c r="AZ25" s="223"/>
      <c r="BA25" s="223"/>
      <c r="BB25" s="223"/>
      <c r="BC25" s="223"/>
      <c r="BD25" s="223"/>
      <c r="BE25" s="223"/>
      <c r="BF25" s="223"/>
      <c r="BG25" s="223"/>
      <c r="BH25" s="223"/>
      <c r="BI25" s="223"/>
      <c r="BJ25" s="223"/>
      <c r="BK25" s="223"/>
      <c r="BL25" s="223"/>
      <c r="BM25" s="223"/>
      <c r="BN25" s="223"/>
      <c r="BO25" s="223"/>
      <c r="BP25" s="223"/>
      <c r="BQ25" s="223"/>
      <c r="BR25" s="223"/>
      <c r="BS25" s="223"/>
      <c r="BT25" s="223"/>
      <c r="BU25" s="223"/>
      <c r="BV25" s="223"/>
      <c r="BW25" s="223"/>
      <c r="BX25" s="223"/>
      <c r="BY25" s="223"/>
      <c r="BZ25" s="223"/>
    </row>
    <row r="26" spans="1:78" x14ac:dyDescent="0.25">
      <c r="A26" s="5">
        <v>39873</v>
      </c>
      <c r="B26" s="268">
        <v>0</v>
      </c>
      <c r="C26" s="286">
        <v>5000</v>
      </c>
      <c r="D26" s="268">
        <v>5000</v>
      </c>
      <c r="E26" s="286">
        <v>5000</v>
      </c>
      <c r="F26" s="268">
        <v>5000</v>
      </c>
      <c r="G26" s="286">
        <v>5000</v>
      </c>
      <c r="H26" s="268">
        <v>5000</v>
      </c>
      <c r="I26" s="286">
        <v>5000</v>
      </c>
      <c r="J26" s="268">
        <v>5000</v>
      </c>
      <c r="K26" s="286">
        <v>5000</v>
      </c>
      <c r="L26" s="268">
        <v>5000</v>
      </c>
      <c r="M26" s="286">
        <v>5000</v>
      </c>
      <c r="N26" s="318">
        <v>0</v>
      </c>
      <c r="O26" s="322">
        <v>0</v>
      </c>
      <c r="P26" s="318">
        <v>0</v>
      </c>
      <c r="Q26" s="322">
        <v>0</v>
      </c>
      <c r="R26" s="318">
        <v>0</v>
      </c>
      <c r="S26" s="322">
        <v>5000</v>
      </c>
      <c r="T26" s="318">
        <v>5000</v>
      </c>
      <c r="U26" s="322">
        <v>5000</v>
      </c>
      <c r="V26" s="318">
        <v>5000</v>
      </c>
      <c r="W26" s="322">
        <v>5000</v>
      </c>
      <c r="X26" s="318">
        <v>5000</v>
      </c>
      <c r="Y26" s="322">
        <v>5000</v>
      </c>
      <c r="Z26" s="318">
        <v>5000</v>
      </c>
      <c r="AA26" s="322">
        <v>5000</v>
      </c>
      <c r="AB26" s="318">
        <v>10000</v>
      </c>
      <c r="AC26" s="322">
        <v>35000</v>
      </c>
      <c r="AD26" s="318">
        <v>50000</v>
      </c>
      <c r="AE26" s="322">
        <v>55000</v>
      </c>
      <c r="AF26" s="318">
        <v>65000</v>
      </c>
      <c r="AG26" s="322">
        <v>120000</v>
      </c>
      <c r="AH26" s="318">
        <v>330000</v>
      </c>
      <c r="AI26" s="322">
        <v>100000</v>
      </c>
      <c r="AJ26" s="318">
        <v>415000</v>
      </c>
      <c r="AK26" s="223">
        <f t="shared" si="0"/>
        <v>1280000</v>
      </c>
      <c r="AL26" s="269"/>
      <c r="AM26" s="223"/>
      <c r="AN26" s="223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23"/>
      <c r="AZ26" s="223"/>
      <c r="BA26" s="223"/>
      <c r="BB26" s="223"/>
      <c r="BC26" s="223"/>
      <c r="BD26" s="223"/>
      <c r="BE26" s="223"/>
      <c r="BF26" s="223"/>
      <c r="BG26" s="223"/>
      <c r="BH26" s="223"/>
      <c r="BI26" s="223"/>
      <c r="BJ26" s="223"/>
      <c r="BK26" s="223"/>
      <c r="BL26" s="223"/>
      <c r="BM26" s="223"/>
      <c r="BN26" s="223"/>
      <c r="BO26" s="223"/>
      <c r="BP26" s="223"/>
      <c r="BQ26" s="223"/>
      <c r="BR26" s="223"/>
      <c r="BS26" s="223"/>
      <c r="BT26" s="223"/>
      <c r="BU26" s="223"/>
      <c r="BV26" s="223"/>
      <c r="BW26" s="223"/>
      <c r="BX26" s="223"/>
      <c r="BY26" s="223"/>
      <c r="BZ26" s="223"/>
    </row>
    <row r="27" spans="1:78" x14ac:dyDescent="0.25">
      <c r="A27" s="5">
        <v>39904</v>
      </c>
      <c r="B27" s="286">
        <v>0</v>
      </c>
      <c r="C27" s="286">
        <v>0</v>
      </c>
      <c r="D27" s="286">
        <v>0</v>
      </c>
      <c r="E27" s="286">
        <v>0</v>
      </c>
      <c r="F27" s="286">
        <v>0</v>
      </c>
      <c r="G27" s="286">
        <v>0</v>
      </c>
      <c r="H27" s="286">
        <v>0</v>
      </c>
      <c r="I27" s="286">
        <v>0</v>
      </c>
      <c r="J27" s="286">
        <v>0</v>
      </c>
      <c r="K27" s="286">
        <v>0</v>
      </c>
      <c r="L27" s="286">
        <v>0</v>
      </c>
      <c r="M27" s="286">
        <v>0</v>
      </c>
      <c r="N27" s="322">
        <v>0</v>
      </c>
      <c r="O27" s="322">
        <v>0</v>
      </c>
      <c r="P27" s="322">
        <v>0</v>
      </c>
      <c r="Q27" s="322">
        <v>0</v>
      </c>
      <c r="R27" s="322">
        <v>0</v>
      </c>
      <c r="S27" s="322">
        <v>0</v>
      </c>
      <c r="T27" s="322">
        <v>0</v>
      </c>
      <c r="U27" s="322">
        <v>0</v>
      </c>
      <c r="V27" s="322">
        <v>0</v>
      </c>
      <c r="W27" s="322">
        <v>0</v>
      </c>
      <c r="X27" s="322">
        <v>0</v>
      </c>
      <c r="Y27" s="322">
        <v>0</v>
      </c>
      <c r="Z27" s="322">
        <v>5000</v>
      </c>
      <c r="AA27" s="322">
        <v>0</v>
      </c>
      <c r="AB27" s="322">
        <v>0</v>
      </c>
      <c r="AC27" s="322">
        <v>5000</v>
      </c>
      <c r="AD27" s="322">
        <v>10000</v>
      </c>
      <c r="AE27" s="322">
        <v>0</v>
      </c>
      <c r="AF27" s="322">
        <v>10000</v>
      </c>
      <c r="AG27" s="322">
        <v>50000</v>
      </c>
      <c r="AH27" s="322">
        <v>120000</v>
      </c>
      <c r="AI27" s="322">
        <v>15000</v>
      </c>
      <c r="AJ27" s="322">
        <v>0</v>
      </c>
      <c r="AK27" s="223">
        <f t="shared" si="0"/>
        <v>215000</v>
      </c>
      <c r="AL27" s="269"/>
      <c r="AM27" s="223"/>
      <c r="AN27" s="223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223"/>
      <c r="BK27" s="223"/>
      <c r="BL27" s="223"/>
      <c r="BM27" s="223"/>
      <c r="BN27" s="223"/>
      <c r="BO27" s="223"/>
      <c r="BP27" s="223"/>
      <c r="BQ27" s="223"/>
      <c r="BR27" s="223"/>
      <c r="BS27" s="223"/>
      <c r="BT27" s="223"/>
      <c r="BU27" s="223"/>
      <c r="BV27" s="223"/>
      <c r="BW27" s="223"/>
      <c r="BX27" s="223"/>
      <c r="BY27" s="223"/>
      <c r="BZ27" s="223"/>
    </row>
    <row r="28" spans="1:78" x14ac:dyDescent="0.25">
      <c r="A28" s="5">
        <v>39934</v>
      </c>
      <c r="B28" s="272">
        <v>0</v>
      </c>
      <c r="C28" s="286">
        <v>0</v>
      </c>
      <c r="D28" s="286">
        <v>5000</v>
      </c>
      <c r="E28" s="286">
        <v>0</v>
      </c>
      <c r="F28" s="286">
        <v>0</v>
      </c>
      <c r="G28" s="286">
        <v>5000</v>
      </c>
      <c r="H28" s="286">
        <v>0</v>
      </c>
      <c r="I28" s="286">
        <v>0</v>
      </c>
      <c r="J28" s="286">
        <v>5000</v>
      </c>
      <c r="K28" s="286">
        <v>0</v>
      </c>
      <c r="L28" s="286">
        <v>0</v>
      </c>
      <c r="M28" s="286">
        <v>5000</v>
      </c>
      <c r="N28" s="322">
        <v>0</v>
      </c>
      <c r="O28" s="322">
        <v>0</v>
      </c>
      <c r="P28" s="322">
        <v>0</v>
      </c>
      <c r="Q28" s="322">
        <v>5000</v>
      </c>
      <c r="R28" s="322">
        <v>0</v>
      </c>
      <c r="S28" s="322">
        <v>5000</v>
      </c>
      <c r="T28" s="322">
        <v>0</v>
      </c>
      <c r="U28" s="322">
        <v>5000</v>
      </c>
      <c r="V28" s="322">
        <v>0</v>
      </c>
      <c r="W28" s="322">
        <v>0</v>
      </c>
      <c r="X28" s="322">
        <v>5000</v>
      </c>
      <c r="Y28" s="322">
        <v>0</v>
      </c>
      <c r="Z28" s="322">
        <v>0</v>
      </c>
      <c r="AA28" s="322">
        <v>5000</v>
      </c>
      <c r="AB28" s="322">
        <v>10000</v>
      </c>
      <c r="AC28" s="322">
        <v>5000</v>
      </c>
      <c r="AD28" s="322">
        <v>5000</v>
      </c>
      <c r="AE28" s="322">
        <v>60000</v>
      </c>
      <c r="AF28" s="322">
        <v>10000</v>
      </c>
      <c r="AG28" s="322">
        <v>50000</v>
      </c>
      <c r="AH28" s="322">
        <v>0</v>
      </c>
      <c r="AI28" s="322">
        <v>15000</v>
      </c>
      <c r="AJ28" s="322">
        <v>135000</v>
      </c>
      <c r="AK28" s="223">
        <f t="shared" si="0"/>
        <v>335000</v>
      </c>
      <c r="AL28" s="269"/>
      <c r="AM28" s="223"/>
      <c r="AN28" s="223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  <c r="AZ28" s="223"/>
      <c r="BA28" s="223"/>
      <c r="BB28" s="223"/>
      <c r="BC28" s="223"/>
      <c r="BD28" s="223"/>
      <c r="BE28" s="223"/>
      <c r="BF28" s="223"/>
      <c r="BG28" s="223"/>
      <c r="BH28" s="223"/>
      <c r="BI28" s="223"/>
      <c r="BJ28" s="223"/>
      <c r="BK28" s="223"/>
      <c r="BL28" s="223"/>
      <c r="BM28" s="223"/>
      <c r="BN28" s="223"/>
      <c r="BO28" s="223"/>
      <c r="BP28" s="223"/>
      <c r="BQ28" s="223"/>
      <c r="BR28" s="223"/>
      <c r="BS28" s="223"/>
      <c r="BT28" s="223"/>
      <c r="BU28" s="223"/>
      <c r="BV28" s="223"/>
      <c r="BW28" s="223"/>
      <c r="BX28" s="223"/>
      <c r="BY28" s="223"/>
      <c r="BZ28" s="223"/>
    </row>
    <row r="29" spans="1:78" x14ac:dyDescent="0.25">
      <c r="A29" s="5">
        <v>39965</v>
      </c>
      <c r="B29" s="272">
        <v>60000</v>
      </c>
      <c r="C29" s="286">
        <v>0</v>
      </c>
      <c r="D29" s="286">
        <v>10000</v>
      </c>
      <c r="E29" s="286">
        <v>0</v>
      </c>
      <c r="F29" s="286">
        <v>0</v>
      </c>
      <c r="G29" s="286">
        <v>15000</v>
      </c>
      <c r="H29" s="286">
        <v>0</v>
      </c>
      <c r="I29" s="286">
        <v>0</v>
      </c>
      <c r="J29" s="286">
        <v>15000</v>
      </c>
      <c r="K29" s="286">
        <v>5000</v>
      </c>
      <c r="L29" s="286">
        <v>5000</v>
      </c>
      <c r="M29" s="286">
        <v>15000</v>
      </c>
      <c r="N29" s="322">
        <v>0</v>
      </c>
      <c r="O29" s="322">
        <v>10000</v>
      </c>
      <c r="P29" s="322">
        <v>0</v>
      </c>
      <c r="Q29" s="322">
        <v>10000</v>
      </c>
      <c r="R29" s="322">
        <v>0</v>
      </c>
      <c r="S29" s="322">
        <v>10000</v>
      </c>
      <c r="T29" s="322">
        <v>0</v>
      </c>
      <c r="U29" s="322">
        <v>10000</v>
      </c>
      <c r="V29" s="322">
        <v>5000</v>
      </c>
      <c r="W29" s="322">
        <v>5000</v>
      </c>
      <c r="X29" s="322">
        <v>15000</v>
      </c>
      <c r="Y29" s="322">
        <v>5000</v>
      </c>
      <c r="Z29" s="322">
        <v>5000</v>
      </c>
      <c r="AA29" s="322">
        <v>15000</v>
      </c>
      <c r="AB29" s="322">
        <v>30000</v>
      </c>
      <c r="AC29" s="322">
        <v>25000</v>
      </c>
      <c r="AD29" s="322">
        <v>35000</v>
      </c>
      <c r="AE29" s="322">
        <v>165000</v>
      </c>
      <c r="AF29" s="322">
        <v>45000</v>
      </c>
      <c r="AG29" s="322">
        <f>25000+55000</f>
        <v>80000</v>
      </c>
      <c r="AH29" s="322">
        <f>25000+80000</f>
        <v>105000</v>
      </c>
      <c r="AI29" s="322">
        <v>70000</v>
      </c>
      <c r="AJ29" s="322">
        <v>385000</v>
      </c>
      <c r="AK29" s="223">
        <f t="shared" si="0"/>
        <v>1155000</v>
      </c>
      <c r="AL29" s="269"/>
      <c r="AM29" s="223"/>
      <c r="AN29" s="223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  <c r="AZ29" s="223"/>
      <c r="BA29" s="223"/>
      <c r="BB29" s="223"/>
      <c r="BC29" s="223"/>
      <c r="BD29" s="223"/>
      <c r="BE29" s="223"/>
      <c r="BF29" s="223"/>
      <c r="BG29" s="223"/>
      <c r="BH29" s="223"/>
      <c r="BI29" s="223"/>
      <c r="BJ29" s="223"/>
      <c r="BK29" s="223"/>
      <c r="BL29" s="223"/>
      <c r="BM29" s="223"/>
      <c r="BN29" s="223"/>
      <c r="BO29" s="223"/>
      <c r="BP29" s="223"/>
      <c r="BQ29" s="223"/>
      <c r="BR29" s="223"/>
      <c r="BS29" s="223"/>
      <c r="BT29" s="223"/>
      <c r="BU29" s="223"/>
      <c r="BV29" s="223"/>
      <c r="BW29" s="223"/>
      <c r="BX29" s="223"/>
      <c r="BY29" s="223"/>
      <c r="BZ29" s="223"/>
    </row>
    <row r="30" spans="1:78" x14ac:dyDescent="0.25">
      <c r="A30" s="5">
        <v>39995</v>
      </c>
      <c r="B30" s="272"/>
      <c r="C30" s="286">
        <v>0</v>
      </c>
      <c r="D30" s="286">
        <v>10000</v>
      </c>
      <c r="E30" s="286">
        <v>0</v>
      </c>
      <c r="F30" s="286">
        <v>0</v>
      </c>
      <c r="G30" s="286">
        <v>10000</v>
      </c>
      <c r="H30" s="286">
        <v>0</v>
      </c>
      <c r="I30" s="286">
        <v>0</v>
      </c>
      <c r="J30" s="286">
        <v>15000</v>
      </c>
      <c r="K30" s="286">
        <v>0</v>
      </c>
      <c r="L30" s="286">
        <v>0</v>
      </c>
      <c r="M30" s="286">
        <v>15000</v>
      </c>
      <c r="N30" s="322">
        <v>0</v>
      </c>
      <c r="O30" s="322">
        <v>10000</v>
      </c>
      <c r="P30" s="322">
        <v>0</v>
      </c>
      <c r="Q30" s="322">
        <v>10000</v>
      </c>
      <c r="R30" s="322">
        <v>0</v>
      </c>
      <c r="S30" s="322">
        <v>10000</v>
      </c>
      <c r="T30" s="322">
        <v>0</v>
      </c>
      <c r="U30" s="322">
        <v>10000</v>
      </c>
      <c r="V30" s="322">
        <v>0</v>
      </c>
      <c r="W30" s="322">
        <v>0</v>
      </c>
      <c r="X30" s="322">
        <v>10000</v>
      </c>
      <c r="Y30" s="322">
        <v>0</v>
      </c>
      <c r="Z30" s="322">
        <v>0</v>
      </c>
      <c r="AA30" s="322">
        <v>10000</v>
      </c>
      <c r="AB30" s="322">
        <v>25000</v>
      </c>
      <c r="AC30" s="322">
        <v>0</v>
      </c>
      <c r="AD30" s="322">
        <v>0</v>
      </c>
      <c r="AE30" s="322">
        <v>140000</v>
      </c>
      <c r="AF30" s="322">
        <v>0</v>
      </c>
      <c r="AG30" s="322">
        <v>0</v>
      </c>
      <c r="AH30" s="322">
        <v>685000</v>
      </c>
      <c r="AI30" s="322">
        <v>0</v>
      </c>
      <c r="AJ30" s="322">
        <v>480000</v>
      </c>
      <c r="AK30" s="223">
        <f t="shared" si="0"/>
        <v>1440000</v>
      </c>
      <c r="AL30" s="269"/>
      <c r="AM30" s="223"/>
      <c r="AN30" s="223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  <c r="AZ30" s="223"/>
      <c r="BA30" s="223"/>
      <c r="BB30" s="223"/>
      <c r="BC30" s="223"/>
      <c r="BD30" s="223"/>
      <c r="BE30" s="223"/>
      <c r="BF30" s="223"/>
      <c r="BG30" s="223"/>
      <c r="BH30" s="223"/>
      <c r="BI30" s="223"/>
      <c r="BJ30" s="223"/>
      <c r="BK30" s="223"/>
      <c r="BL30" s="223"/>
      <c r="BM30" s="223"/>
      <c r="BN30" s="223"/>
      <c r="BO30" s="223"/>
      <c r="BP30" s="223"/>
      <c r="BQ30" s="223"/>
      <c r="BR30" s="223"/>
      <c r="BS30" s="223"/>
      <c r="BT30" s="223"/>
      <c r="BU30" s="223"/>
      <c r="BV30" s="223"/>
      <c r="BW30" s="223"/>
      <c r="BX30" s="223"/>
      <c r="BY30" s="223"/>
      <c r="BZ30" s="223"/>
    </row>
    <row r="31" spans="1:78" x14ac:dyDescent="0.25">
      <c r="A31" s="5">
        <v>40026</v>
      </c>
      <c r="B31" s="272"/>
      <c r="C31" s="286">
        <v>0</v>
      </c>
      <c r="D31" s="286">
        <v>10000</v>
      </c>
      <c r="E31" s="286">
        <v>0</v>
      </c>
      <c r="F31" s="286">
        <v>0</v>
      </c>
      <c r="G31" s="286">
        <v>10000</v>
      </c>
      <c r="H31" s="286">
        <v>0</v>
      </c>
      <c r="I31" s="286">
        <v>0</v>
      </c>
      <c r="J31" s="286">
        <v>15000</v>
      </c>
      <c r="K31" s="286">
        <v>0</v>
      </c>
      <c r="L31" s="286">
        <v>0</v>
      </c>
      <c r="M31" s="286">
        <v>15000</v>
      </c>
      <c r="N31" s="322">
        <v>0</v>
      </c>
      <c r="O31" s="322">
        <v>10000</v>
      </c>
      <c r="P31" s="322">
        <v>0</v>
      </c>
      <c r="Q31" s="322">
        <v>10000</v>
      </c>
      <c r="R31" s="322">
        <v>0</v>
      </c>
      <c r="S31" s="322">
        <v>10000</v>
      </c>
      <c r="T31" s="322">
        <v>0</v>
      </c>
      <c r="U31" s="322">
        <v>10000</v>
      </c>
      <c r="V31" s="322">
        <v>0</v>
      </c>
      <c r="W31" s="322">
        <v>0</v>
      </c>
      <c r="X31" s="322">
        <v>10000</v>
      </c>
      <c r="Y31" s="322">
        <v>0</v>
      </c>
      <c r="Z31" s="322">
        <v>0</v>
      </c>
      <c r="AA31" s="322">
        <v>10000</v>
      </c>
      <c r="AB31" s="322">
        <v>25000</v>
      </c>
      <c r="AC31" s="322">
        <v>0</v>
      </c>
      <c r="AD31" s="322">
        <v>0</v>
      </c>
      <c r="AE31" s="322">
        <v>130000</v>
      </c>
      <c r="AF31" s="322">
        <v>0</v>
      </c>
      <c r="AG31" s="322">
        <v>0</v>
      </c>
      <c r="AH31" s="322">
        <v>505000</v>
      </c>
      <c r="AI31" s="322">
        <v>0</v>
      </c>
      <c r="AJ31" s="322">
        <v>305000</v>
      </c>
      <c r="AK31" s="223">
        <f t="shared" si="0"/>
        <v>1075000</v>
      </c>
      <c r="AL31" s="269"/>
      <c r="AM31" s="223"/>
      <c r="AN31" s="223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  <c r="AZ31" s="223"/>
      <c r="BA31" s="223"/>
      <c r="BB31" s="223"/>
      <c r="BC31" s="223"/>
      <c r="BD31" s="223"/>
      <c r="BE31" s="223"/>
      <c r="BF31" s="223"/>
      <c r="BG31" s="223"/>
      <c r="BH31" s="223"/>
      <c r="BI31" s="223"/>
      <c r="BJ31" s="223"/>
      <c r="BK31" s="223"/>
      <c r="BL31" s="22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223"/>
      <c r="BX31" s="223"/>
      <c r="BY31" s="223"/>
      <c r="BZ31" s="223"/>
    </row>
    <row r="32" spans="1:78" x14ac:dyDescent="0.25">
      <c r="A32" s="5">
        <v>40057</v>
      </c>
      <c r="B32" s="272"/>
      <c r="C32" s="286">
        <v>0</v>
      </c>
      <c r="D32" s="286">
        <v>5000</v>
      </c>
      <c r="E32" s="286">
        <v>0</v>
      </c>
      <c r="F32" s="286">
        <v>0</v>
      </c>
      <c r="G32" s="286">
        <v>5000</v>
      </c>
      <c r="H32" s="286">
        <v>0</v>
      </c>
      <c r="I32" s="286">
        <v>0</v>
      </c>
      <c r="J32" s="286">
        <v>5000</v>
      </c>
      <c r="K32" s="286">
        <v>0</v>
      </c>
      <c r="L32" s="286">
        <v>0</v>
      </c>
      <c r="M32" s="286">
        <v>5000</v>
      </c>
      <c r="N32" s="322">
        <v>0</v>
      </c>
      <c r="O32" s="322">
        <v>5000</v>
      </c>
      <c r="P32" s="322">
        <v>0</v>
      </c>
      <c r="Q32" s="322">
        <v>5000</v>
      </c>
      <c r="R32" s="322">
        <v>0</v>
      </c>
      <c r="S32" s="322">
        <v>5000</v>
      </c>
      <c r="T32" s="322">
        <v>0</v>
      </c>
      <c r="U32" s="322">
        <v>5000</v>
      </c>
      <c r="V32" s="322">
        <v>5000</v>
      </c>
      <c r="W32" s="322">
        <v>5000</v>
      </c>
      <c r="X32" s="322">
        <v>5000</v>
      </c>
      <c r="Y32" s="322">
        <v>5000</v>
      </c>
      <c r="Z32" s="322">
        <v>5000</v>
      </c>
      <c r="AA32" s="322">
        <v>5000</v>
      </c>
      <c r="AB32" s="322">
        <v>10000</v>
      </c>
      <c r="AC32" s="322">
        <v>15000</v>
      </c>
      <c r="AD32" s="322">
        <v>25000</v>
      </c>
      <c r="AE32" s="322">
        <v>65000</v>
      </c>
      <c r="AF32" s="322">
        <v>30000</v>
      </c>
      <c r="AG32" s="322">
        <v>170000</v>
      </c>
      <c r="AH32" s="322">
        <v>250000</v>
      </c>
      <c r="AI32" s="322">
        <v>50000</v>
      </c>
      <c r="AJ32" s="322">
        <v>150000</v>
      </c>
      <c r="AK32" s="223">
        <f t="shared" si="0"/>
        <v>835000</v>
      </c>
      <c r="AL32" s="269"/>
      <c r="AM32" s="223"/>
      <c r="AN32" s="223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  <c r="BC32" s="223"/>
      <c r="BD32" s="223"/>
      <c r="BE32" s="223"/>
      <c r="BF32" s="223"/>
      <c r="BG32" s="223"/>
      <c r="BH32" s="223"/>
      <c r="BI32" s="223"/>
      <c r="BJ32" s="223"/>
      <c r="BK32" s="223"/>
      <c r="BL32" s="223"/>
      <c r="BM32" s="223"/>
      <c r="BN32" s="223"/>
      <c r="BO32" s="223"/>
      <c r="BP32" s="223"/>
      <c r="BQ32" s="223"/>
      <c r="BR32" s="223"/>
      <c r="BS32" s="223"/>
      <c r="BT32" s="223"/>
      <c r="BU32" s="223"/>
      <c r="BV32" s="223"/>
      <c r="BW32" s="223"/>
      <c r="BX32" s="223"/>
      <c r="BY32" s="223"/>
      <c r="BZ32" s="223"/>
    </row>
    <row r="33" spans="1:78" x14ac:dyDescent="0.25">
      <c r="A33" s="5">
        <v>40087</v>
      </c>
      <c r="B33" s="272"/>
      <c r="C33" s="286">
        <v>0</v>
      </c>
      <c r="D33" s="286">
        <v>0</v>
      </c>
      <c r="E33" s="286">
        <v>5000</v>
      </c>
      <c r="F33" s="286">
        <v>5000</v>
      </c>
      <c r="G33" s="286">
        <v>5000</v>
      </c>
      <c r="H33" s="286">
        <v>5000</v>
      </c>
      <c r="I33" s="286">
        <v>5000</v>
      </c>
      <c r="J33" s="286">
        <v>5000</v>
      </c>
      <c r="K33" s="286">
        <v>5000</v>
      </c>
      <c r="L33" s="286">
        <v>5000</v>
      </c>
      <c r="M33" s="286">
        <v>5000</v>
      </c>
      <c r="N33" s="322">
        <v>0</v>
      </c>
      <c r="O33" s="322">
        <v>0</v>
      </c>
      <c r="P33" s="322">
        <v>0</v>
      </c>
      <c r="Q33" s="322">
        <v>0</v>
      </c>
      <c r="R33" s="322">
        <v>0</v>
      </c>
      <c r="S33" s="322">
        <v>0</v>
      </c>
      <c r="T33" s="322">
        <v>0</v>
      </c>
      <c r="U33" s="322">
        <v>0</v>
      </c>
      <c r="V33" s="322">
        <v>5000</v>
      </c>
      <c r="W33" s="322">
        <v>5000</v>
      </c>
      <c r="X33" s="322">
        <v>5000</v>
      </c>
      <c r="Y33" s="322">
        <v>5000</v>
      </c>
      <c r="Z33" s="322">
        <v>5000</v>
      </c>
      <c r="AA33" s="322">
        <v>5000</v>
      </c>
      <c r="AB33" s="322">
        <v>5000</v>
      </c>
      <c r="AC33" s="322">
        <v>30000</v>
      </c>
      <c r="AD33" s="322">
        <v>40000</v>
      </c>
      <c r="AE33" s="322">
        <v>35000</v>
      </c>
      <c r="AF33" s="322">
        <v>60000</v>
      </c>
      <c r="AG33" s="322">
        <v>65000</v>
      </c>
      <c r="AH33" s="322">
        <v>125000</v>
      </c>
      <c r="AI33" s="322">
        <v>90000</v>
      </c>
      <c r="AJ33" s="322">
        <v>75000</v>
      </c>
      <c r="AK33" s="223">
        <f t="shared" si="0"/>
        <v>600000</v>
      </c>
      <c r="AL33" s="269"/>
      <c r="AM33" s="223"/>
      <c r="AN33" s="223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  <c r="AY33" s="223"/>
      <c r="AZ33" s="223"/>
      <c r="BA33" s="223"/>
      <c r="BB33" s="223"/>
      <c r="BC33" s="223"/>
      <c r="BD33" s="223"/>
      <c r="BE33" s="223"/>
      <c r="BF33" s="223"/>
      <c r="BG33" s="223"/>
      <c r="BH33" s="223"/>
      <c r="BI33" s="223"/>
      <c r="BJ33" s="223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</row>
    <row r="34" spans="1:78" x14ac:dyDescent="0.25">
      <c r="A34" s="5">
        <v>40118</v>
      </c>
      <c r="B34" s="272"/>
      <c r="C34" s="286">
        <v>5000</v>
      </c>
      <c r="D34" s="286">
        <v>0</v>
      </c>
      <c r="E34" s="286">
        <v>5000</v>
      </c>
      <c r="F34" s="286">
        <v>5000</v>
      </c>
      <c r="G34" s="286">
        <v>5000</v>
      </c>
      <c r="H34" s="286">
        <v>5000</v>
      </c>
      <c r="I34" s="286">
        <v>5000</v>
      </c>
      <c r="J34" s="286">
        <v>5000</v>
      </c>
      <c r="K34" s="286">
        <v>5000</v>
      </c>
      <c r="L34" s="286">
        <v>5000</v>
      </c>
      <c r="M34" s="286">
        <v>5000</v>
      </c>
      <c r="N34" s="322">
        <v>0</v>
      </c>
      <c r="O34" s="322">
        <v>0</v>
      </c>
      <c r="P34" s="322">
        <v>0</v>
      </c>
      <c r="Q34" s="322">
        <v>0</v>
      </c>
      <c r="R34" s="322">
        <v>5000</v>
      </c>
      <c r="S34" s="322">
        <v>0</v>
      </c>
      <c r="T34" s="322">
        <v>0</v>
      </c>
      <c r="U34" s="322">
        <v>0</v>
      </c>
      <c r="V34" s="322">
        <v>5000</v>
      </c>
      <c r="W34" s="322">
        <v>5000</v>
      </c>
      <c r="X34" s="322">
        <v>0</v>
      </c>
      <c r="Y34" s="322">
        <v>5000</v>
      </c>
      <c r="Z34" s="322">
        <v>5000</v>
      </c>
      <c r="AA34" s="322">
        <v>5000</v>
      </c>
      <c r="AB34" s="322">
        <v>5000</v>
      </c>
      <c r="AC34" s="322">
        <v>35000</v>
      </c>
      <c r="AD34" s="322">
        <v>50000</v>
      </c>
      <c r="AE34" s="322">
        <v>30000</v>
      </c>
      <c r="AF34" s="322">
        <v>65000</v>
      </c>
      <c r="AG34" s="322">
        <v>65000</v>
      </c>
      <c r="AH34" s="322">
        <v>105000</v>
      </c>
      <c r="AI34" s="322">
        <v>100000</v>
      </c>
      <c r="AJ34" s="322">
        <v>65000</v>
      </c>
      <c r="AK34" s="223">
        <f t="shared" si="0"/>
        <v>600000</v>
      </c>
      <c r="AL34" s="269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</row>
    <row r="35" spans="1:78" x14ac:dyDescent="0.25">
      <c r="A35" s="5">
        <v>40148</v>
      </c>
      <c r="B35" s="272"/>
      <c r="C35" s="286">
        <v>80000</v>
      </c>
      <c r="D35" s="286">
        <v>355000</v>
      </c>
      <c r="E35" s="286">
        <v>5000</v>
      </c>
      <c r="F35" s="286">
        <v>5000</v>
      </c>
      <c r="G35" s="286">
        <v>5000</v>
      </c>
      <c r="H35" s="286">
        <v>5000</v>
      </c>
      <c r="I35" s="286">
        <v>5000</v>
      </c>
      <c r="J35" s="286">
        <v>5000</v>
      </c>
      <c r="K35" s="286">
        <v>5000</v>
      </c>
      <c r="L35" s="286">
        <v>5000</v>
      </c>
      <c r="M35" s="286">
        <v>5000</v>
      </c>
      <c r="N35" s="322">
        <v>5000</v>
      </c>
      <c r="O35" s="223">
        <v>5000</v>
      </c>
      <c r="P35" s="223">
        <v>5000</v>
      </c>
      <c r="Q35" s="223">
        <v>5000</v>
      </c>
      <c r="R35" s="223">
        <v>10000</v>
      </c>
      <c r="S35" s="223">
        <v>5000</v>
      </c>
      <c r="T35" s="223">
        <v>10000</v>
      </c>
      <c r="U35" s="223">
        <v>5000</v>
      </c>
      <c r="V35" s="223"/>
      <c r="W35" s="223"/>
      <c r="X35" s="223">
        <v>5000</v>
      </c>
      <c r="Y35" s="223">
        <v>5000</v>
      </c>
      <c r="Z35" s="223"/>
      <c r="AA35" s="223">
        <v>5000</v>
      </c>
      <c r="AB35" s="223">
        <v>10000</v>
      </c>
      <c r="AC35" s="322">
        <v>45000</v>
      </c>
      <c r="AD35" s="322">
        <v>60000</v>
      </c>
      <c r="AE35" s="322">
        <v>60000</v>
      </c>
      <c r="AF35" s="322">
        <v>85000</v>
      </c>
      <c r="AG35" s="322">
        <v>220000</v>
      </c>
      <c r="AH35" s="322">
        <v>215000</v>
      </c>
      <c r="AI35" s="322">
        <v>125000</v>
      </c>
      <c r="AJ35" s="322">
        <v>130000</v>
      </c>
      <c r="AK35" s="223">
        <f t="shared" si="0"/>
        <v>1495000</v>
      </c>
      <c r="AL35" s="269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3"/>
      <c r="BN35" s="223"/>
      <c r="BO35" s="223"/>
      <c r="BP35" s="223"/>
      <c r="BQ35" s="223"/>
      <c r="BR35" s="223"/>
      <c r="BS35" s="223"/>
      <c r="BT35" s="223"/>
      <c r="BU35" s="223"/>
      <c r="BV35" s="223"/>
      <c r="BW35" s="223"/>
      <c r="BX35" s="223"/>
      <c r="BY35" s="223"/>
      <c r="BZ35" s="223"/>
    </row>
    <row r="36" spans="1:78" x14ac:dyDescent="0.25">
      <c r="A36" s="5">
        <v>40179</v>
      </c>
      <c r="B36" s="272"/>
      <c r="C36" s="286"/>
      <c r="D36" s="286"/>
      <c r="E36" s="286"/>
      <c r="F36" s="286"/>
      <c r="G36" s="286">
        <v>5000</v>
      </c>
      <c r="H36" s="286"/>
      <c r="I36" s="286"/>
      <c r="J36" s="286">
        <v>5000</v>
      </c>
      <c r="K36" s="286"/>
      <c r="L36" s="286"/>
      <c r="M36" s="286">
        <v>5000</v>
      </c>
      <c r="N36" s="322"/>
      <c r="O36" s="223"/>
      <c r="P36" s="223"/>
      <c r="Q36" s="223">
        <v>5000</v>
      </c>
      <c r="R36" s="223"/>
      <c r="S36" s="223">
        <v>5000</v>
      </c>
      <c r="T36" s="223"/>
      <c r="U36" s="223">
        <v>5000</v>
      </c>
      <c r="V36" s="223">
        <v>5000</v>
      </c>
      <c r="W36" s="223">
        <v>5000</v>
      </c>
      <c r="X36" s="223">
        <v>5000</v>
      </c>
      <c r="Y36" s="223">
        <v>5000</v>
      </c>
      <c r="Z36" s="223">
        <v>5000</v>
      </c>
      <c r="AA36" s="223">
        <v>5000</v>
      </c>
      <c r="AB36" s="223">
        <v>10000</v>
      </c>
      <c r="AC36" s="322">
        <v>15000</v>
      </c>
      <c r="AD36" s="322">
        <v>20000</v>
      </c>
      <c r="AE36" s="322">
        <v>50000</v>
      </c>
      <c r="AF36" s="322">
        <v>30000</v>
      </c>
      <c r="AG36" s="322">
        <v>105000</v>
      </c>
      <c r="AH36" s="322">
        <v>200000</v>
      </c>
      <c r="AI36" s="322">
        <v>45000</v>
      </c>
      <c r="AJ36" s="322">
        <v>120000</v>
      </c>
      <c r="AK36" s="223">
        <f t="shared" si="0"/>
        <v>655000</v>
      </c>
      <c r="AL36" s="269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3"/>
      <c r="BN36" s="223"/>
      <c r="BO36" s="223"/>
      <c r="BP36" s="223"/>
      <c r="BQ36" s="223"/>
      <c r="BR36" s="223"/>
      <c r="BS36" s="223"/>
      <c r="BT36" s="223"/>
      <c r="BU36" s="223"/>
      <c r="BV36" s="223"/>
      <c r="BW36" s="223"/>
      <c r="BX36" s="223"/>
      <c r="BY36" s="223"/>
      <c r="BZ36" s="223"/>
    </row>
    <row r="37" spans="1:78" x14ac:dyDescent="0.25">
      <c r="A37" s="5">
        <v>40210</v>
      </c>
      <c r="B37" s="272"/>
      <c r="C37" s="286"/>
      <c r="D37" s="286"/>
      <c r="E37" s="286"/>
      <c r="F37" s="286"/>
      <c r="G37" s="286">
        <v>10000</v>
      </c>
      <c r="H37" s="286"/>
      <c r="I37" s="286"/>
      <c r="J37" s="286">
        <v>5000</v>
      </c>
      <c r="K37" s="286"/>
      <c r="L37" s="286">
        <v>5000</v>
      </c>
      <c r="M37" s="286">
        <v>5000</v>
      </c>
      <c r="N37" s="322"/>
      <c r="O37" s="223">
        <v>5000</v>
      </c>
      <c r="P37" s="223"/>
      <c r="Q37" s="223">
        <v>5000</v>
      </c>
      <c r="R37" s="223"/>
      <c r="S37" s="223">
        <v>5000</v>
      </c>
      <c r="T37" s="223"/>
      <c r="U37" s="223">
        <v>5000</v>
      </c>
      <c r="V37" s="223"/>
      <c r="W37" s="223"/>
      <c r="X37" s="223">
        <v>5000</v>
      </c>
      <c r="Y37" s="223"/>
      <c r="Z37" s="223"/>
      <c r="AA37" s="223">
        <v>5000</v>
      </c>
      <c r="AB37" s="223">
        <v>15000</v>
      </c>
      <c r="AC37" s="322">
        <v>5000</v>
      </c>
      <c r="AD37" s="322">
        <v>10000</v>
      </c>
      <c r="AE37" s="322">
        <v>75000</v>
      </c>
      <c r="AF37" s="322">
        <v>10000</v>
      </c>
      <c r="AG37" s="322">
        <v>45000</v>
      </c>
      <c r="AH37" s="322">
        <v>275000</v>
      </c>
      <c r="AI37" s="322">
        <v>20000</v>
      </c>
      <c r="AJ37" s="322">
        <v>165000</v>
      </c>
      <c r="AK37" s="223">
        <f t="shared" si="0"/>
        <v>675000</v>
      </c>
      <c r="AL37" s="269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3"/>
      <c r="BN37" s="223"/>
      <c r="BO37" s="223"/>
      <c r="BP37" s="223"/>
      <c r="BQ37" s="223"/>
      <c r="BR37" s="223"/>
      <c r="BS37" s="223"/>
      <c r="BT37" s="223"/>
      <c r="BU37" s="223"/>
      <c r="BV37" s="223"/>
      <c r="BW37" s="223"/>
      <c r="BX37" s="223"/>
      <c r="BY37" s="223"/>
      <c r="BZ37" s="223"/>
    </row>
    <row r="38" spans="1:78" x14ac:dyDescent="0.25">
      <c r="A38" s="5">
        <v>40238</v>
      </c>
      <c r="B38" s="272"/>
      <c r="C38" s="286"/>
      <c r="D38" s="286"/>
      <c r="E38" s="286">
        <v>5000</v>
      </c>
      <c r="F38" s="286">
        <v>5000</v>
      </c>
      <c r="G38" s="286">
        <v>15000</v>
      </c>
      <c r="H38" s="286">
        <v>5000</v>
      </c>
      <c r="I38" s="286">
        <v>5000</v>
      </c>
      <c r="J38" s="286">
        <v>15000</v>
      </c>
      <c r="K38" s="286">
        <v>5000</v>
      </c>
      <c r="L38" s="286">
        <v>5000</v>
      </c>
      <c r="M38" s="286">
        <v>15000</v>
      </c>
      <c r="N38" s="322">
        <v>5000</v>
      </c>
      <c r="O38" s="223">
        <v>10000</v>
      </c>
      <c r="P38" s="223">
        <v>5000</v>
      </c>
      <c r="Q38" s="223">
        <v>10000</v>
      </c>
      <c r="R38" s="223">
        <v>5000</v>
      </c>
      <c r="S38" s="223">
        <v>10000</v>
      </c>
      <c r="T38" s="223">
        <v>10000</v>
      </c>
      <c r="U38" s="223">
        <v>10000</v>
      </c>
      <c r="V38" s="223"/>
      <c r="W38" s="223"/>
      <c r="X38" s="223">
        <v>10000</v>
      </c>
      <c r="Y38" s="223"/>
      <c r="Z38" s="223"/>
      <c r="AA38" s="223">
        <v>15000</v>
      </c>
      <c r="AB38" s="223">
        <v>30000</v>
      </c>
      <c r="AC38" s="322">
        <v>40000</v>
      </c>
      <c r="AD38" s="322">
        <v>50000</v>
      </c>
      <c r="AE38" s="322">
        <v>155000</v>
      </c>
      <c r="AF38" s="322">
        <v>70000</v>
      </c>
      <c r="AG38" s="322">
        <v>260000</v>
      </c>
      <c r="AH38" s="322">
        <v>595000</v>
      </c>
      <c r="AI38" s="322">
        <v>105000</v>
      </c>
      <c r="AJ38" s="322">
        <v>360000</v>
      </c>
      <c r="AK38" s="223">
        <f t="shared" si="0"/>
        <v>1830000</v>
      </c>
      <c r="AL38" s="269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3"/>
      <c r="BN38" s="223"/>
      <c r="BO38" s="223"/>
      <c r="BP38" s="223"/>
      <c r="BQ38" s="223"/>
      <c r="BR38" s="223"/>
      <c r="BS38" s="223"/>
      <c r="BT38" s="223"/>
      <c r="BU38" s="223"/>
      <c r="BV38" s="223"/>
      <c r="BW38" s="223"/>
      <c r="BX38" s="223"/>
      <c r="BY38" s="223"/>
      <c r="BZ38" s="223"/>
    </row>
    <row r="39" spans="1:78" x14ac:dyDescent="0.25">
      <c r="A39" s="5">
        <v>40269</v>
      </c>
      <c r="B39" s="272"/>
      <c r="C39" s="286"/>
      <c r="D39" s="286"/>
      <c r="E39" s="286" t="s">
        <v>863</v>
      </c>
      <c r="F39" s="286"/>
      <c r="G39" s="286">
        <v>5000</v>
      </c>
      <c r="H39" s="286"/>
      <c r="I39" s="286">
        <v>5000</v>
      </c>
      <c r="J39" s="286">
        <v>5000</v>
      </c>
      <c r="K39" s="286">
        <v>5000</v>
      </c>
      <c r="L39" s="286">
        <v>5000</v>
      </c>
      <c r="M39" s="286">
        <v>5000</v>
      </c>
      <c r="N39" s="322"/>
      <c r="O39" s="223"/>
      <c r="P39" s="223">
        <v>5000</v>
      </c>
      <c r="Q39" s="223"/>
      <c r="R39" s="223">
        <v>5000</v>
      </c>
      <c r="S39" s="223"/>
      <c r="T39" s="223">
        <v>5000</v>
      </c>
      <c r="U39" s="223"/>
      <c r="V39" s="223"/>
      <c r="W39" s="223"/>
      <c r="X39" s="223"/>
      <c r="Y39" s="223"/>
      <c r="Z39" s="223"/>
      <c r="AA39" s="223"/>
      <c r="AB39" s="223">
        <v>5000</v>
      </c>
      <c r="AC39" s="322">
        <v>20000</v>
      </c>
      <c r="AD39" s="322">
        <v>25000</v>
      </c>
      <c r="AE39" s="322">
        <v>25000</v>
      </c>
      <c r="AF39" s="322">
        <v>35000</v>
      </c>
      <c r="AG39" s="322">
        <v>135000</v>
      </c>
      <c r="AH39" s="322">
        <v>95000</v>
      </c>
      <c r="AI39" s="322">
        <v>55000</v>
      </c>
      <c r="AJ39" s="322">
        <v>60000</v>
      </c>
      <c r="AK39" s="223">
        <f t="shared" si="0"/>
        <v>500000</v>
      </c>
      <c r="AL39" s="269"/>
      <c r="AM39" s="223"/>
      <c r="AN39" s="223"/>
      <c r="AO39" s="223"/>
      <c r="AP39" s="223"/>
      <c r="AQ39" s="223"/>
      <c r="AR39" s="223"/>
      <c r="AS39" s="223"/>
      <c r="AT39" s="223"/>
      <c r="AU39" s="223"/>
      <c r="AV39" s="223"/>
      <c r="AW39" s="223"/>
      <c r="AX39" s="223"/>
      <c r="AY39" s="223"/>
      <c r="AZ39" s="223"/>
      <c r="BA39" s="223"/>
      <c r="BB39" s="223"/>
      <c r="BC39" s="223"/>
      <c r="BD39" s="223"/>
      <c r="BE39" s="223"/>
      <c r="BF39" s="223"/>
      <c r="BG39" s="223"/>
      <c r="BH39" s="223"/>
      <c r="BI39" s="223"/>
      <c r="BJ39" s="223"/>
      <c r="BK39" s="223"/>
      <c r="BL39" s="223"/>
      <c r="BM39" s="223"/>
      <c r="BN39" s="223"/>
      <c r="BO39" s="223"/>
      <c r="BP39" s="223"/>
      <c r="BQ39" s="223"/>
      <c r="BR39" s="223"/>
      <c r="BS39" s="223"/>
      <c r="BT39" s="223"/>
      <c r="BU39" s="223"/>
      <c r="BV39" s="223"/>
      <c r="BW39" s="223"/>
      <c r="BX39" s="223"/>
      <c r="BY39" s="223"/>
      <c r="BZ39" s="223"/>
    </row>
    <row r="40" spans="1:78" x14ac:dyDescent="0.25">
      <c r="A40" s="5">
        <v>40299</v>
      </c>
      <c r="B40" s="268"/>
      <c r="C40" s="286"/>
      <c r="D40" s="286"/>
      <c r="E40" s="286">
        <v>5000</v>
      </c>
      <c r="F40" s="286">
        <v>5000</v>
      </c>
      <c r="G40" s="286">
        <v>5000</v>
      </c>
      <c r="H40" s="286">
        <v>5000</v>
      </c>
      <c r="I40" s="286">
        <v>5000</v>
      </c>
      <c r="J40" s="286">
        <v>5000</v>
      </c>
      <c r="K40" s="286">
        <v>5000</v>
      </c>
      <c r="L40" s="286">
        <v>5000</v>
      </c>
      <c r="M40" s="286">
        <v>5000</v>
      </c>
      <c r="N40" s="322">
        <v>5000</v>
      </c>
      <c r="O40" s="322"/>
      <c r="P40" s="322">
        <v>5000</v>
      </c>
      <c r="Q40" s="322"/>
      <c r="R40" s="322">
        <v>10000</v>
      </c>
      <c r="S40" s="322">
        <v>5000</v>
      </c>
      <c r="T40" s="322">
        <v>10000</v>
      </c>
      <c r="U40" s="322">
        <v>5000</v>
      </c>
      <c r="V40" s="322">
        <v>5000</v>
      </c>
      <c r="W40" s="322">
        <v>5000</v>
      </c>
      <c r="X40" s="322">
        <v>5000</v>
      </c>
      <c r="Y40" s="322"/>
      <c r="Z40" s="322"/>
      <c r="AA40" s="322">
        <v>5000</v>
      </c>
      <c r="AB40" s="322">
        <v>10000</v>
      </c>
      <c r="AC40" s="322">
        <v>45000</v>
      </c>
      <c r="AD40" s="322">
        <v>60000</v>
      </c>
      <c r="AE40" s="322">
        <v>45000</v>
      </c>
      <c r="AF40" s="322">
        <v>85000</v>
      </c>
      <c r="AG40" s="322">
        <v>310000</v>
      </c>
      <c r="AH40" s="322">
        <v>175000</v>
      </c>
      <c r="AI40" s="322">
        <v>125000</v>
      </c>
      <c r="AJ40" s="322">
        <v>105000</v>
      </c>
      <c r="AK40" s="223">
        <f t="shared" si="0"/>
        <v>1065000</v>
      </c>
      <c r="AL40" s="269"/>
      <c r="AM40" s="223"/>
      <c r="AN40" s="223"/>
      <c r="AO40" s="223"/>
      <c r="AP40" s="223"/>
      <c r="AQ40" s="223"/>
      <c r="AR40" s="223"/>
      <c r="AS40" s="223"/>
      <c r="AT40" s="223"/>
      <c r="AU40" s="223"/>
      <c r="AV40" s="223"/>
      <c r="AW40" s="223"/>
      <c r="AX40" s="223"/>
      <c r="AY40" s="223"/>
      <c r="AZ40" s="223"/>
      <c r="BA40" s="223"/>
      <c r="BB40" s="223"/>
      <c r="BC40" s="223"/>
      <c r="BD40" s="223"/>
      <c r="BE40" s="223"/>
      <c r="BF40" s="223"/>
      <c r="BG40" s="223"/>
      <c r="BH40" s="223"/>
      <c r="BI40" s="223"/>
      <c r="BJ40" s="223"/>
      <c r="BK40" s="223"/>
      <c r="BL40" s="223"/>
      <c r="BM40" s="223"/>
      <c r="BN40" s="223"/>
      <c r="BO40" s="223"/>
      <c r="BP40" s="223"/>
      <c r="BQ40" s="223"/>
      <c r="BR40" s="223"/>
      <c r="BS40" s="223"/>
      <c r="BT40" s="223"/>
      <c r="BU40" s="223"/>
      <c r="BV40" s="223"/>
      <c r="BW40" s="223"/>
      <c r="BX40" s="223"/>
      <c r="BY40" s="223"/>
      <c r="BZ40" s="223"/>
    </row>
    <row r="41" spans="1:78" x14ac:dyDescent="0.25">
      <c r="A41" s="5">
        <v>40330</v>
      </c>
      <c r="B41" s="268"/>
      <c r="C41" s="286"/>
      <c r="D41" s="286"/>
      <c r="E41" s="286">
        <v>60000</v>
      </c>
      <c r="F41" s="286"/>
      <c r="G41" s="286">
        <v>205000</v>
      </c>
      <c r="H41" s="286"/>
      <c r="I41" s="286"/>
      <c r="J41" s="286">
        <v>25000</v>
      </c>
      <c r="K41" s="286"/>
      <c r="L41" s="286"/>
      <c r="M41" s="286">
        <v>25000</v>
      </c>
      <c r="N41" s="322"/>
      <c r="O41" s="322">
        <v>15000</v>
      </c>
      <c r="P41" s="322"/>
      <c r="Q41" s="322">
        <v>15000</v>
      </c>
      <c r="R41" s="322"/>
      <c r="S41" s="322">
        <v>15000</v>
      </c>
      <c r="T41" s="322"/>
      <c r="U41" s="322">
        <v>20000</v>
      </c>
      <c r="V41" s="322"/>
      <c r="W41" s="322"/>
      <c r="X41" s="322">
        <v>20000</v>
      </c>
      <c r="Y41" s="322"/>
      <c r="Z41" s="322"/>
      <c r="AA41" s="322">
        <v>20000</v>
      </c>
      <c r="AB41" s="322">
        <v>40000</v>
      </c>
      <c r="AC41" s="322"/>
      <c r="AD41" s="322"/>
      <c r="AE41" s="322">
        <v>230000</v>
      </c>
      <c r="AF41" s="322"/>
      <c r="AG41" s="322">
        <v>5000</v>
      </c>
      <c r="AH41" s="322">
        <v>270000</v>
      </c>
      <c r="AI41" s="322"/>
      <c r="AJ41" s="322">
        <v>540000</v>
      </c>
      <c r="AK41" s="223">
        <f t="shared" si="0"/>
        <v>1505000</v>
      </c>
      <c r="AL41" s="269"/>
      <c r="AM41" s="223"/>
      <c r="AN41" s="223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  <c r="AY41" s="223"/>
      <c r="AZ41" s="223"/>
      <c r="BA41" s="223"/>
      <c r="BB41" s="223"/>
      <c r="BC41" s="223"/>
      <c r="BD41" s="223"/>
      <c r="BE41" s="223"/>
      <c r="BF41" s="223"/>
      <c r="BG41" s="223"/>
      <c r="BH41" s="223"/>
      <c r="BI41" s="223"/>
      <c r="BJ41" s="223"/>
      <c r="BK41" s="223"/>
      <c r="BL41" s="223"/>
      <c r="BM41" s="223"/>
      <c r="BN41" s="223"/>
      <c r="BO41" s="223"/>
      <c r="BP41" s="223"/>
      <c r="BQ41" s="223"/>
      <c r="BR41" s="223"/>
      <c r="BS41" s="223"/>
      <c r="BT41" s="223"/>
      <c r="BU41" s="223"/>
      <c r="BV41" s="223"/>
      <c r="BW41" s="223"/>
      <c r="BX41" s="223"/>
      <c r="BY41" s="223"/>
      <c r="BZ41" s="223"/>
    </row>
    <row r="42" spans="1:78" x14ac:dyDescent="0.25">
      <c r="A42" s="5">
        <v>40360</v>
      </c>
      <c r="B42" s="268"/>
      <c r="C42" s="286"/>
      <c r="D42" s="286"/>
      <c r="E42" s="286"/>
      <c r="F42" s="286"/>
      <c r="G42" s="286">
        <v>5000</v>
      </c>
      <c r="H42" s="286"/>
      <c r="I42" s="286"/>
      <c r="J42" s="286">
        <v>10000</v>
      </c>
      <c r="K42" s="286">
        <v>5000</v>
      </c>
      <c r="L42" s="286">
        <v>5000</v>
      </c>
      <c r="M42" s="286">
        <v>15000</v>
      </c>
      <c r="N42" s="322"/>
      <c r="O42" s="322">
        <v>5000</v>
      </c>
      <c r="P42" s="322"/>
      <c r="Q42" s="322">
        <v>5000</v>
      </c>
      <c r="R42" s="322"/>
      <c r="S42" s="322">
        <v>10000</v>
      </c>
      <c r="T42" s="322">
        <v>5000</v>
      </c>
      <c r="U42" s="322">
        <v>10000</v>
      </c>
      <c r="V42" s="322"/>
      <c r="W42" s="322"/>
      <c r="X42" s="322">
        <v>10000</v>
      </c>
      <c r="Y42" s="322"/>
      <c r="Z42" s="322"/>
      <c r="AA42" s="322">
        <v>10000</v>
      </c>
      <c r="AB42" s="322">
        <v>20000</v>
      </c>
      <c r="AC42" s="322">
        <v>15000</v>
      </c>
      <c r="AD42" s="322">
        <v>20000</v>
      </c>
      <c r="AE42" s="322">
        <v>115000</v>
      </c>
      <c r="AF42" s="322">
        <v>25000</v>
      </c>
      <c r="AG42" s="322">
        <v>95000</v>
      </c>
      <c r="AH42" s="322">
        <v>455000</v>
      </c>
      <c r="AI42" s="322">
        <v>40000</v>
      </c>
      <c r="AJ42" s="322">
        <v>260000</v>
      </c>
      <c r="AK42" s="223">
        <f t="shared" si="0"/>
        <v>1140000</v>
      </c>
      <c r="AL42" s="269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3"/>
      <c r="BN42" s="223"/>
      <c r="BO42" s="223"/>
      <c r="BP42" s="223"/>
      <c r="BQ42" s="223"/>
      <c r="BR42" s="223"/>
      <c r="BS42" s="223"/>
      <c r="BT42" s="223"/>
      <c r="BU42" s="223"/>
      <c r="BV42" s="223"/>
      <c r="BW42" s="223"/>
      <c r="BX42" s="223"/>
      <c r="BY42" s="223"/>
      <c r="BZ42" s="223"/>
    </row>
    <row r="43" spans="1:78" x14ac:dyDescent="0.25">
      <c r="A43" s="5">
        <v>40391</v>
      </c>
      <c r="B43" s="268"/>
      <c r="C43" s="286"/>
      <c r="D43" s="286"/>
      <c r="E43" s="286"/>
      <c r="F43" s="286">
        <v>5000</v>
      </c>
      <c r="G43" s="286">
        <v>10000</v>
      </c>
      <c r="H43" s="286">
        <v>5000</v>
      </c>
      <c r="I43" s="286">
        <v>5000</v>
      </c>
      <c r="J43" s="286">
        <v>20000</v>
      </c>
      <c r="K43" s="286"/>
      <c r="L43" s="286">
        <v>5000</v>
      </c>
      <c r="M43" s="286">
        <v>20000</v>
      </c>
      <c r="N43" s="322">
        <v>5000</v>
      </c>
      <c r="O43" s="322">
        <v>10000</v>
      </c>
      <c r="P43" s="322">
        <v>5000</v>
      </c>
      <c r="Q43" s="322">
        <v>10000</v>
      </c>
      <c r="R43" s="322">
        <v>5000</v>
      </c>
      <c r="S43" s="322">
        <v>15000</v>
      </c>
      <c r="T43" s="322">
        <v>5000</v>
      </c>
      <c r="U43" s="322">
        <v>15000</v>
      </c>
      <c r="V43" s="322"/>
      <c r="W43" s="322"/>
      <c r="X43" s="322">
        <v>15000</v>
      </c>
      <c r="Y43" s="322"/>
      <c r="Z43" s="322"/>
      <c r="AA43" s="322">
        <v>15000</v>
      </c>
      <c r="AB43" s="322">
        <v>35000</v>
      </c>
      <c r="AC43" s="322">
        <v>25000</v>
      </c>
      <c r="AD43" s="322">
        <v>35000</v>
      </c>
      <c r="AE43" s="322">
        <v>190000</v>
      </c>
      <c r="AF43" s="322">
        <v>50000</v>
      </c>
      <c r="AG43" s="322">
        <v>190000</v>
      </c>
      <c r="AH43" s="322">
        <v>765000</v>
      </c>
      <c r="AI43" s="322">
        <v>75000</v>
      </c>
      <c r="AJ43" s="322">
        <v>445000</v>
      </c>
      <c r="AK43" s="223">
        <f t="shared" si="0"/>
        <v>1980000</v>
      </c>
      <c r="AL43" s="269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3"/>
      <c r="BN43" s="223"/>
      <c r="BO43" s="223"/>
      <c r="BP43" s="223"/>
      <c r="BQ43" s="223"/>
      <c r="BR43" s="223"/>
      <c r="BS43" s="223"/>
      <c r="BT43" s="223"/>
      <c r="BU43" s="223"/>
      <c r="BV43" s="223"/>
      <c r="BW43" s="223"/>
      <c r="BX43" s="223"/>
      <c r="BY43" s="223"/>
      <c r="BZ43" s="223"/>
    </row>
    <row r="44" spans="1:78" x14ac:dyDescent="0.25">
      <c r="A44" s="5">
        <v>40422</v>
      </c>
      <c r="B44" s="268"/>
      <c r="C44" s="272"/>
      <c r="D44" s="272"/>
      <c r="E44" s="272"/>
      <c r="F44" s="272"/>
      <c r="G44" s="272">
        <v>5000</v>
      </c>
      <c r="H44" s="272"/>
      <c r="I44" s="272"/>
      <c r="J44" s="272">
        <v>5000</v>
      </c>
      <c r="K44" s="272"/>
      <c r="L44" s="272"/>
      <c r="M44" s="272">
        <v>5000</v>
      </c>
      <c r="N44" s="318"/>
      <c r="O44" s="318">
        <v>5000</v>
      </c>
      <c r="P44" s="318"/>
      <c r="Q44" s="318">
        <v>5000</v>
      </c>
      <c r="R44" s="318"/>
      <c r="S44" s="318">
        <v>5000</v>
      </c>
      <c r="T44" s="318"/>
      <c r="U44" s="318">
        <v>5000</v>
      </c>
      <c r="V44" s="318"/>
      <c r="W44" s="318"/>
      <c r="X44" s="318">
        <v>5000</v>
      </c>
      <c r="Y44" s="318"/>
      <c r="Z44" s="318"/>
      <c r="AA44" s="318">
        <v>5000</v>
      </c>
      <c r="AB44" s="318">
        <v>15000</v>
      </c>
      <c r="AC44" s="318"/>
      <c r="AD44" s="318"/>
      <c r="AE44" s="318">
        <v>70000</v>
      </c>
      <c r="AF44" s="318"/>
      <c r="AG44" s="318"/>
      <c r="AH44" s="318">
        <v>280000</v>
      </c>
      <c r="AI44" s="318"/>
      <c r="AJ44" s="318">
        <v>160000</v>
      </c>
      <c r="AK44" s="223">
        <f t="shared" si="0"/>
        <v>570000</v>
      </c>
      <c r="AL44" s="269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3"/>
      <c r="BN44" s="223"/>
      <c r="BO44" s="223"/>
      <c r="BP44" s="223"/>
      <c r="BQ44" s="223"/>
      <c r="BR44" s="223"/>
      <c r="BS44" s="223"/>
      <c r="BT44" s="223"/>
      <c r="BU44" s="223"/>
      <c r="BV44" s="223"/>
      <c r="BW44" s="223"/>
      <c r="BX44" s="223"/>
      <c r="BY44" s="223"/>
      <c r="BZ44" s="223"/>
    </row>
    <row r="45" spans="1:78" x14ac:dyDescent="0.25">
      <c r="A45" s="5">
        <v>40452</v>
      </c>
      <c r="B45" s="268"/>
      <c r="C45" s="272"/>
      <c r="D45" s="272"/>
      <c r="E45" s="272"/>
      <c r="F45" s="272"/>
      <c r="G45" s="272"/>
      <c r="H45" s="272"/>
      <c r="I45" s="272"/>
      <c r="J45" s="272">
        <v>5000</v>
      </c>
      <c r="K45" s="272"/>
      <c r="L45" s="272"/>
      <c r="M45" s="272">
        <v>5000</v>
      </c>
      <c r="N45" s="318"/>
      <c r="O45" s="318"/>
      <c r="P45" s="318"/>
      <c r="Q45" s="318">
        <v>5000</v>
      </c>
      <c r="R45" s="318"/>
      <c r="S45" s="318">
        <v>5000</v>
      </c>
      <c r="T45" s="318"/>
      <c r="U45" s="318">
        <v>5000</v>
      </c>
      <c r="V45" s="318"/>
      <c r="W45" s="318"/>
      <c r="X45" s="318">
        <v>5000</v>
      </c>
      <c r="Y45" s="318"/>
      <c r="Z45" s="318"/>
      <c r="AA45" s="318">
        <v>5000</v>
      </c>
      <c r="AB45" s="318">
        <v>10000</v>
      </c>
      <c r="AC45" s="318"/>
      <c r="AD45" s="318"/>
      <c r="AE45" s="318">
        <v>50000</v>
      </c>
      <c r="AF45" s="318"/>
      <c r="AG45" s="318">
        <v>5000</v>
      </c>
      <c r="AH45" s="318">
        <v>205000</v>
      </c>
      <c r="AI45" s="318"/>
      <c r="AJ45" s="318">
        <v>120000</v>
      </c>
      <c r="AK45" s="223">
        <f t="shared" si="0"/>
        <v>425000</v>
      </c>
      <c r="AL45" s="269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3"/>
      <c r="BN45" s="223"/>
      <c r="BO45" s="223"/>
      <c r="BP45" s="223"/>
      <c r="BQ45" s="223"/>
      <c r="BR45" s="223"/>
      <c r="BS45" s="223"/>
      <c r="BT45" s="223"/>
      <c r="BU45" s="223"/>
      <c r="BV45" s="223"/>
      <c r="BW45" s="223"/>
      <c r="BX45" s="223"/>
      <c r="BY45" s="223"/>
      <c r="BZ45" s="223"/>
    </row>
    <row r="46" spans="1:78" x14ac:dyDescent="0.25">
      <c r="A46" s="5">
        <v>40483</v>
      </c>
      <c r="B46" s="268"/>
      <c r="C46" s="272"/>
      <c r="D46" s="272"/>
      <c r="E46" s="272"/>
      <c r="F46" s="272">
        <v>5000</v>
      </c>
      <c r="G46" s="272">
        <v>5000</v>
      </c>
      <c r="H46" s="272">
        <v>5000</v>
      </c>
      <c r="I46" s="272">
        <v>5000</v>
      </c>
      <c r="J46" s="272">
        <v>15000</v>
      </c>
      <c r="K46" s="272">
        <v>5000</v>
      </c>
      <c r="L46" s="272"/>
      <c r="M46" s="272">
        <v>15000</v>
      </c>
      <c r="N46" s="318">
        <v>5000</v>
      </c>
      <c r="O46" s="318">
        <v>5000</v>
      </c>
      <c r="P46" s="318">
        <v>5000</v>
      </c>
      <c r="Q46" s="318">
        <v>5000</v>
      </c>
      <c r="R46" s="318">
        <v>5000</v>
      </c>
      <c r="S46" s="318">
        <v>10000</v>
      </c>
      <c r="T46" s="318">
        <v>5000</v>
      </c>
      <c r="U46" s="318">
        <v>10000</v>
      </c>
      <c r="V46" s="318"/>
      <c r="W46" s="318"/>
      <c r="X46" s="318">
        <v>10000</v>
      </c>
      <c r="Y46" s="318"/>
      <c r="Z46" s="318"/>
      <c r="AA46" s="318">
        <v>10000</v>
      </c>
      <c r="AB46" s="318">
        <v>20000</v>
      </c>
      <c r="AC46" s="318">
        <v>30000</v>
      </c>
      <c r="AD46" s="318">
        <v>35000</v>
      </c>
      <c r="AE46" s="318">
        <v>125000</v>
      </c>
      <c r="AF46" s="318">
        <v>50000</v>
      </c>
      <c r="AG46" s="318">
        <v>185000</v>
      </c>
      <c r="AH46" s="318">
        <v>500000</v>
      </c>
      <c r="AI46" s="318">
        <v>75000</v>
      </c>
      <c r="AJ46" s="318">
        <v>290000</v>
      </c>
      <c r="AK46" s="223">
        <f t="shared" si="0"/>
        <v>1435000</v>
      </c>
      <c r="AL46" s="269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3"/>
      <c r="BN46" s="223"/>
      <c r="BO46" s="223"/>
      <c r="BP46" s="223"/>
      <c r="BQ46" s="223"/>
      <c r="BR46" s="223"/>
      <c r="BS46" s="223"/>
      <c r="BT46" s="223"/>
      <c r="BU46" s="223"/>
      <c r="BV46" s="223"/>
      <c r="BW46" s="223"/>
      <c r="BX46" s="223"/>
      <c r="BY46" s="223"/>
      <c r="BZ46" s="223"/>
    </row>
    <row r="47" spans="1:78" x14ac:dyDescent="0.25">
      <c r="A47" s="5">
        <v>40513</v>
      </c>
      <c r="B47" s="268"/>
      <c r="C47" s="272"/>
      <c r="D47" s="272"/>
      <c r="E47" s="272"/>
      <c r="F47" s="272">
        <v>55000</v>
      </c>
      <c r="G47" s="272">
        <v>170000</v>
      </c>
      <c r="H47" s="272">
        <v>5000</v>
      </c>
      <c r="I47" s="272">
        <v>5000</v>
      </c>
      <c r="J47" s="272">
        <v>10000</v>
      </c>
      <c r="K47" s="272">
        <v>5000</v>
      </c>
      <c r="L47" s="272">
        <v>5000</v>
      </c>
      <c r="M47" s="272">
        <v>10000</v>
      </c>
      <c r="N47" s="318">
        <v>5000</v>
      </c>
      <c r="O47" s="318">
        <v>5000</v>
      </c>
      <c r="P47" s="318">
        <v>5000</v>
      </c>
      <c r="Q47" s="318">
        <v>5000</v>
      </c>
      <c r="R47" s="318">
        <v>5000</v>
      </c>
      <c r="S47" s="318">
        <v>5000</v>
      </c>
      <c r="T47" s="318">
        <v>10000</v>
      </c>
      <c r="U47" s="318">
        <v>5000</v>
      </c>
      <c r="V47" s="318"/>
      <c r="W47" s="318"/>
      <c r="X47" s="318">
        <v>5000</v>
      </c>
      <c r="Y47" s="318"/>
      <c r="Z47" s="318">
        <v>5000</v>
      </c>
      <c r="AA47" s="318">
        <v>5000</v>
      </c>
      <c r="AB47" s="318">
        <v>10000</v>
      </c>
      <c r="AC47" s="318">
        <v>40000</v>
      </c>
      <c r="AD47" s="318">
        <v>50000</v>
      </c>
      <c r="AE47" s="318">
        <v>70000</v>
      </c>
      <c r="AF47" s="318">
        <v>70000</v>
      </c>
      <c r="AG47" s="318">
        <v>265000</v>
      </c>
      <c r="AH47" s="318">
        <v>190000</v>
      </c>
      <c r="AI47" s="318">
        <v>110000</v>
      </c>
      <c r="AJ47" s="318">
        <v>165000</v>
      </c>
      <c r="AK47" s="223">
        <f t="shared" si="0"/>
        <v>1295000</v>
      </c>
      <c r="AL47" s="269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3"/>
      <c r="BN47" s="223"/>
      <c r="BO47" s="223"/>
      <c r="BP47" s="223"/>
      <c r="BQ47" s="223"/>
      <c r="BR47" s="223"/>
      <c r="BS47" s="223"/>
      <c r="BT47" s="223"/>
      <c r="BU47" s="223"/>
      <c r="BV47" s="223"/>
      <c r="BW47" s="223"/>
      <c r="BX47" s="223"/>
      <c r="BY47" s="223"/>
      <c r="BZ47" s="223"/>
    </row>
    <row r="48" spans="1:78" x14ac:dyDescent="0.25">
      <c r="A48" s="5">
        <v>40544</v>
      </c>
      <c r="B48" s="268"/>
      <c r="C48" s="272"/>
      <c r="D48" s="272"/>
      <c r="E48" s="272"/>
      <c r="F48" s="272"/>
      <c r="G48" s="272"/>
      <c r="H48" s="272"/>
      <c r="I48" s="272"/>
      <c r="J48" s="272">
        <v>10000</v>
      </c>
      <c r="K48" s="272"/>
      <c r="L48" s="272"/>
      <c r="M48" s="272">
        <v>10000</v>
      </c>
      <c r="N48" s="318"/>
      <c r="O48" s="318">
        <v>10000</v>
      </c>
      <c r="P48" s="318"/>
      <c r="Q48" s="318">
        <v>10000</v>
      </c>
      <c r="R48" s="318"/>
      <c r="S48" s="318">
        <v>5000</v>
      </c>
      <c r="T48" s="318"/>
      <c r="U48" s="318">
        <v>10000</v>
      </c>
      <c r="V48" s="318"/>
      <c r="W48" s="318"/>
      <c r="X48" s="318">
        <v>10000</v>
      </c>
      <c r="Y48" s="318"/>
      <c r="Z48" s="318"/>
      <c r="AA48" s="318">
        <v>10000</v>
      </c>
      <c r="AB48" s="318">
        <v>20000</v>
      </c>
      <c r="AC48" s="318"/>
      <c r="AD48" s="318"/>
      <c r="AE48" s="318">
        <v>120000</v>
      </c>
      <c r="AF48" s="318"/>
      <c r="AG48" s="318"/>
      <c r="AH48" s="318">
        <v>480000</v>
      </c>
      <c r="AI48" s="318"/>
      <c r="AJ48" s="318">
        <v>275000</v>
      </c>
      <c r="AK48" s="223">
        <f t="shared" si="0"/>
        <v>970000</v>
      </c>
      <c r="AL48" s="269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3"/>
      <c r="BN48" s="223"/>
      <c r="BO48" s="223"/>
      <c r="BP48" s="223"/>
      <c r="BQ48" s="223"/>
      <c r="BR48" s="223"/>
      <c r="BS48" s="223"/>
      <c r="BT48" s="223"/>
      <c r="BU48" s="223"/>
      <c r="BV48" s="223"/>
      <c r="BW48" s="223"/>
      <c r="BX48" s="223"/>
      <c r="BY48" s="223"/>
      <c r="BZ48" s="223"/>
    </row>
    <row r="49" spans="1:78" x14ac:dyDescent="0.25">
      <c r="A49" s="5">
        <v>40575</v>
      </c>
      <c r="B49" s="268"/>
      <c r="C49" s="272"/>
      <c r="D49" s="272"/>
      <c r="E49" s="272"/>
      <c r="F49" s="272"/>
      <c r="G49" s="272"/>
      <c r="H49" s="272"/>
      <c r="I49" s="272">
        <v>5000</v>
      </c>
      <c r="J49" s="272">
        <v>15000</v>
      </c>
      <c r="K49" s="272">
        <v>5000</v>
      </c>
      <c r="L49" s="272">
        <v>5000</v>
      </c>
      <c r="M49" s="272">
        <v>15000</v>
      </c>
      <c r="N49" s="318">
        <v>5000</v>
      </c>
      <c r="O49" s="318">
        <v>10000</v>
      </c>
      <c r="P49" s="318">
        <v>5000</v>
      </c>
      <c r="Q49" s="318">
        <v>10000</v>
      </c>
      <c r="R49" s="318">
        <v>5000</v>
      </c>
      <c r="S49" s="318">
        <v>10000</v>
      </c>
      <c r="T49" s="318"/>
      <c r="U49" s="318">
        <v>10000</v>
      </c>
      <c r="V49" s="318"/>
      <c r="W49" s="318"/>
      <c r="X49" s="318">
        <v>10000</v>
      </c>
      <c r="Y49" s="318"/>
      <c r="Z49" s="318"/>
      <c r="AA49" s="318">
        <v>10000</v>
      </c>
      <c r="AB49" s="318">
        <v>25000</v>
      </c>
      <c r="AC49" s="318">
        <v>25000</v>
      </c>
      <c r="AD49" s="318">
        <v>35000</v>
      </c>
      <c r="AE49" s="318">
        <v>140000</v>
      </c>
      <c r="AF49" s="318">
        <v>45000</v>
      </c>
      <c r="AG49" s="318">
        <v>170000</v>
      </c>
      <c r="AH49" s="318">
        <v>555000</v>
      </c>
      <c r="AI49" s="318">
        <v>70000</v>
      </c>
      <c r="AJ49" s="318">
        <v>315000</v>
      </c>
      <c r="AK49" s="223">
        <f t="shared" si="0"/>
        <v>1500000</v>
      </c>
      <c r="AL49" s="269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3"/>
      <c r="BN49" s="223"/>
      <c r="BO49" s="223"/>
      <c r="BP49" s="223"/>
      <c r="BQ49" s="223"/>
      <c r="BR49" s="223"/>
      <c r="BS49" s="223"/>
      <c r="BT49" s="223"/>
      <c r="BU49" s="223"/>
      <c r="BV49" s="223"/>
      <c r="BW49" s="223"/>
      <c r="BX49" s="223"/>
      <c r="BY49" s="223"/>
      <c r="BZ49" s="223"/>
    </row>
    <row r="50" spans="1:78" x14ac:dyDescent="0.25">
      <c r="A50" s="5">
        <v>40603</v>
      </c>
      <c r="B50" s="268"/>
      <c r="C50" s="272"/>
      <c r="D50" s="272"/>
      <c r="E50" s="272"/>
      <c r="F50" s="272"/>
      <c r="G50" s="272"/>
      <c r="H50" s="272"/>
      <c r="I50" s="272"/>
      <c r="J50" s="272">
        <v>10000</v>
      </c>
      <c r="K50" s="272">
        <v>5000</v>
      </c>
      <c r="L50" s="272">
        <v>5000</v>
      </c>
      <c r="M50" s="272">
        <v>15000</v>
      </c>
      <c r="N50" s="318"/>
      <c r="O50" s="318">
        <v>10000</v>
      </c>
      <c r="P50" s="318">
        <v>5000</v>
      </c>
      <c r="Q50" s="318">
        <v>5000</v>
      </c>
      <c r="R50" s="318">
        <v>5000</v>
      </c>
      <c r="S50" s="318">
        <v>5000</v>
      </c>
      <c r="T50" s="318">
        <v>5000</v>
      </c>
      <c r="U50" s="318">
        <v>10000</v>
      </c>
      <c r="V50" s="318"/>
      <c r="W50" s="318"/>
      <c r="X50" s="318">
        <v>10000</v>
      </c>
      <c r="Y50" s="318"/>
      <c r="Z50" s="318"/>
      <c r="AA50" s="318">
        <v>10000</v>
      </c>
      <c r="AB50" s="318">
        <v>20000</v>
      </c>
      <c r="AC50" s="318">
        <v>20000</v>
      </c>
      <c r="AD50" s="318">
        <v>25000</v>
      </c>
      <c r="AE50" s="318">
        <v>115000</v>
      </c>
      <c r="AF50" s="318">
        <v>35000</v>
      </c>
      <c r="AG50" s="318">
        <v>125000</v>
      </c>
      <c r="AH50" s="318">
        <v>475000</v>
      </c>
      <c r="AI50" s="318">
        <v>50000</v>
      </c>
      <c r="AJ50" s="318">
        <v>270000</v>
      </c>
      <c r="AK50" s="223">
        <f t="shared" si="0"/>
        <v>1235000</v>
      </c>
      <c r="AL50" s="269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3"/>
      <c r="BN50" s="223"/>
      <c r="BO50" s="223"/>
      <c r="BP50" s="223"/>
      <c r="BQ50" s="223"/>
      <c r="BR50" s="223"/>
      <c r="BS50" s="223"/>
      <c r="BT50" s="223"/>
      <c r="BU50" s="223"/>
      <c r="BV50" s="223"/>
      <c r="BW50" s="223"/>
      <c r="BX50" s="223"/>
      <c r="BY50" s="223"/>
      <c r="BZ50" s="223"/>
    </row>
    <row r="51" spans="1:78" x14ac:dyDescent="0.25">
      <c r="A51" s="5">
        <v>40634</v>
      </c>
      <c r="B51" s="268"/>
      <c r="C51" s="272"/>
      <c r="D51" s="272"/>
      <c r="E51" s="272"/>
      <c r="F51" s="272"/>
      <c r="G51" s="272"/>
      <c r="H51" s="272"/>
      <c r="I51" s="272"/>
      <c r="J51" s="272">
        <v>5000</v>
      </c>
      <c r="K51" s="272"/>
      <c r="L51" s="272"/>
      <c r="M51" s="272">
        <v>5000</v>
      </c>
      <c r="N51" s="318"/>
      <c r="O51" s="318"/>
      <c r="P51" s="318"/>
      <c r="Q51" s="318"/>
      <c r="R51" s="318"/>
      <c r="S51" s="318"/>
      <c r="T51" s="318"/>
      <c r="U51" s="318"/>
      <c r="V51" s="318"/>
      <c r="W51" s="318"/>
      <c r="X51" s="318">
        <v>5000</v>
      </c>
      <c r="Y51" s="318"/>
      <c r="Z51" s="318"/>
      <c r="AA51" s="318">
        <v>5000</v>
      </c>
      <c r="AB51" s="318">
        <v>5000</v>
      </c>
      <c r="AC51" s="318"/>
      <c r="AD51" s="318"/>
      <c r="AE51" s="318">
        <v>30000</v>
      </c>
      <c r="AF51" s="318"/>
      <c r="AG51" s="318"/>
      <c r="AH51" s="318">
        <v>130000</v>
      </c>
      <c r="AI51" s="318"/>
      <c r="AJ51" s="318">
        <v>75000</v>
      </c>
      <c r="AK51" s="223">
        <f t="shared" si="0"/>
        <v>260000</v>
      </c>
      <c r="AL51" s="269"/>
      <c r="AM51" s="223"/>
      <c r="AN51" s="223"/>
      <c r="AO51" s="223"/>
      <c r="AP51" s="223"/>
      <c r="AQ51" s="223"/>
      <c r="AR51" s="223"/>
      <c r="AS51" s="223"/>
      <c r="AT51" s="223"/>
      <c r="AU51" s="223"/>
      <c r="AV51" s="223"/>
      <c r="AW51" s="223"/>
      <c r="AX51" s="223"/>
      <c r="AY51" s="223"/>
      <c r="AZ51" s="223"/>
      <c r="BA51" s="223"/>
      <c r="BB51" s="223"/>
      <c r="BC51" s="223"/>
      <c r="BD51" s="223"/>
      <c r="BE51" s="223"/>
      <c r="BF51" s="223"/>
      <c r="BG51" s="223"/>
      <c r="BH51" s="223"/>
      <c r="BI51" s="223"/>
      <c r="BJ51" s="223"/>
      <c r="BK51" s="223"/>
      <c r="BL51" s="223"/>
      <c r="BM51" s="223"/>
      <c r="BN51" s="223"/>
      <c r="BO51" s="223"/>
      <c r="BP51" s="223"/>
      <c r="BQ51" s="223"/>
      <c r="BR51" s="223"/>
      <c r="BS51" s="223"/>
      <c r="BT51" s="223"/>
      <c r="BU51" s="223"/>
      <c r="BV51" s="223"/>
      <c r="BW51" s="223"/>
      <c r="BX51" s="223"/>
      <c r="BY51" s="223"/>
      <c r="BZ51" s="223"/>
    </row>
    <row r="52" spans="1:78" x14ac:dyDescent="0.25">
      <c r="A52" s="5">
        <v>40664</v>
      </c>
      <c r="B52" s="268"/>
      <c r="C52" s="272"/>
      <c r="D52" s="272"/>
      <c r="E52" s="272"/>
      <c r="F52" s="272"/>
      <c r="G52" s="272"/>
      <c r="H52" s="272"/>
      <c r="I52" s="272"/>
      <c r="J52" s="272">
        <v>5000</v>
      </c>
      <c r="K52" s="272"/>
      <c r="L52" s="272"/>
      <c r="M52" s="272">
        <v>5000</v>
      </c>
      <c r="N52" s="318"/>
      <c r="O52" s="318"/>
      <c r="P52" s="318"/>
      <c r="Q52" s="318"/>
      <c r="R52" s="318"/>
      <c r="S52" s="318"/>
      <c r="T52" s="318"/>
      <c r="U52" s="318"/>
      <c r="V52" s="318"/>
      <c r="W52" s="318"/>
      <c r="X52" s="318"/>
      <c r="Y52" s="318"/>
      <c r="Z52" s="318"/>
      <c r="AA52" s="318"/>
      <c r="AB52" s="318">
        <v>5000</v>
      </c>
      <c r="AC52" s="318"/>
      <c r="AD52" s="318"/>
      <c r="AE52" s="318">
        <v>20000</v>
      </c>
      <c r="AF52" s="318"/>
      <c r="AG52" s="318"/>
      <c r="AH52" s="318">
        <v>85000</v>
      </c>
      <c r="AI52" s="318"/>
      <c r="AJ52" s="318">
        <v>50000</v>
      </c>
      <c r="AK52" s="223">
        <f t="shared" si="0"/>
        <v>170000</v>
      </c>
      <c r="AL52" s="269"/>
      <c r="AM52" s="223"/>
      <c r="AN52" s="223"/>
      <c r="AO52" s="223"/>
      <c r="AP52" s="223"/>
      <c r="AQ52" s="223"/>
      <c r="AR52" s="223"/>
      <c r="AS52" s="223"/>
      <c r="AT52" s="223"/>
      <c r="AU52" s="223"/>
      <c r="AV52" s="223"/>
      <c r="AW52" s="223"/>
      <c r="AX52" s="223"/>
      <c r="AY52" s="223"/>
      <c r="AZ52" s="223"/>
      <c r="BA52" s="223"/>
      <c r="BB52" s="223"/>
      <c r="BC52" s="223"/>
      <c r="BD52" s="223"/>
      <c r="BE52" s="223"/>
      <c r="BF52" s="223"/>
      <c r="BG52" s="223"/>
      <c r="BH52" s="223"/>
      <c r="BI52" s="223"/>
      <c r="BJ52" s="223"/>
      <c r="BK52" s="223"/>
      <c r="BL52" s="223"/>
      <c r="BM52" s="223"/>
      <c r="BN52" s="223"/>
      <c r="BO52" s="223"/>
      <c r="BP52" s="223"/>
      <c r="BQ52" s="223"/>
      <c r="BR52" s="223"/>
      <c r="BS52" s="223"/>
      <c r="BT52" s="223"/>
      <c r="BU52" s="223"/>
      <c r="BV52" s="223"/>
      <c r="BW52" s="223"/>
      <c r="BX52" s="223"/>
      <c r="BY52" s="223"/>
      <c r="BZ52" s="223"/>
    </row>
    <row r="53" spans="1:78" x14ac:dyDescent="0.25">
      <c r="A53" s="5">
        <v>40695</v>
      </c>
      <c r="B53" s="268"/>
      <c r="C53" s="272"/>
      <c r="D53" s="272"/>
      <c r="E53" s="272"/>
      <c r="F53" s="272"/>
      <c r="G53" s="272"/>
      <c r="H53" s="272">
        <v>50000</v>
      </c>
      <c r="I53" s="272">
        <v>5000</v>
      </c>
      <c r="J53" s="272">
        <v>150000</v>
      </c>
      <c r="K53" s="272"/>
      <c r="L53" s="272"/>
      <c r="M53" s="272">
        <v>10000</v>
      </c>
      <c r="N53" s="318"/>
      <c r="O53" s="318">
        <v>5000</v>
      </c>
      <c r="P53" s="318"/>
      <c r="Q53" s="318">
        <v>5000</v>
      </c>
      <c r="R53" s="318"/>
      <c r="S53" s="318">
        <v>5000</v>
      </c>
      <c r="T53" s="318"/>
      <c r="U53" s="318">
        <v>5000</v>
      </c>
      <c r="V53" s="318"/>
      <c r="W53" s="318"/>
      <c r="X53" s="318">
        <v>5000</v>
      </c>
      <c r="Y53" s="318"/>
      <c r="Z53" s="318"/>
      <c r="AA53" s="318">
        <v>10000</v>
      </c>
      <c r="AB53" s="318">
        <v>15000</v>
      </c>
      <c r="AC53" s="318">
        <v>10000</v>
      </c>
      <c r="AD53" s="318">
        <v>15000</v>
      </c>
      <c r="AE53" s="318">
        <v>85000</v>
      </c>
      <c r="AF53" s="318">
        <v>20000</v>
      </c>
      <c r="AG53" s="318">
        <v>70000</v>
      </c>
      <c r="AH53" s="318">
        <v>260000</v>
      </c>
      <c r="AI53" s="318">
        <v>30000</v>
      </c>
      <c r="AJ53" s="318">
        <v>190000</v>
      </c>
      <c r="AK53" s="223">
        <f t="shared" si="0"/>
        <v>945000</v>
      </c>
      <c r="AL53" s="269"/>
      <c r="AM53" s="223"/>
      <c r="AN53" s="223"/>
      <c r="AO53" s="223"/>
      <c r="AP53" s="223"/>
      <c r="AQ53" s="223"/>
      <c r="AR53" s="223"/>
      <c r="AS53" s="223"/>
      <c r="AT53" s="223"/>
      <c r="AU53" s="223"/>
      <c r="AV53" s="223"/>
      <c r="AW53" s="223"/>
      <c r="AX53" s="223"/>
      <c r="AY53" s="223"/>
      <c r="AZ53" s="223"/>
      <c r="BA53" s="223"/>
      <c r="BB53" s="223"/>
      <c r="BC53" s="223"/>
      <c r="BD53" s="223"/>
      <c r="BE53" s="223"/>
      <c r="BF53" s="223"/>
      <c r="BG53" s="223"/>
      <c r="BH53" s="223"/>
      <c r="BI53" s="223"/>
      <c r="BJ53" s="223"/>
      <c r="BK53" s="223"/>
      <c r="BL53" s="223"/>
      <c r="BM53" s="223"/>
      <c r="BN53" s="223"/>
      <c r="BO53" s="223"/>
      <c r="BP53" s="223"/>
      <c r="BQ53" s="223"/>
      <c r="BR53" s="223"/>
      <c r="BS53" s="223"/>
      <c r="BT53" s="223"/>
      <c r="BU53" s="223"/>
      <c r="BV53" s="223"/>
      <c r="BW53" s="223"/>
      <c r="BX53" s="223"/>
      <c r="BY53" s="223"/>
      <c r="BZ53" s="223"/>
    </row>
    <row r="54" spans="1:78" x14ac:dyDescent="0.25">
      <c r="A54" s="5">
        <v>40725</v>
      </c>
      <c r="B54" s="268"/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318"/>
      <c r="O54" s="318"/>
      <c r="P54" s="318"/>
      <c r="Q54" s="318">
        <v>5000</v>
      </c>
      <c r="R54" s="318"/>
      <c r="S54" s="318">
        <v>5000</v>
      </c>
      <c r="T54" s="318"/>
      <c r="U54" s="318">
        <v>5000</v>
      </c>
      <c r="V54" s="318"/>
      <c r="W54" s="318"/>
      <c r="X54" s="318">
        <v>5000</v>
      </c>
      <c r="Y54" s="318"/>
      <c r="Z54" s="318"/>
      <c r="AA54" s="318">
        <v>5000</v>
      </c>
      <c r="AB54" s="318">
        <v>5000</v>
      </c>
      <c r="AC54" s="318"/>
      <c r="AD54" s="318"/>
      <c r="AE54" s="318">
        <v>35000</v>
      </c>
      <c r="AF54" s="318"/>
      <c r="AG54" s="318"/>
      <c r="AH54" s="318">
        <v>150000</v>
      </c>
      <c r="AI54" s="318"/>
      <c r="AJ54" s="318">
        <v>85000</v>
      </c>
      <c r="AK54" s="223">
        <f t="shared" si="0"/>
        <v>300000</v>
      </c>
      <c r="AL54" s="269"/>
      <c r="AM54" s="223"/>
      <c r="AN54" s="223"/>
      <c r="AO54" s="223"/>
      <c r="AP54" s="223"/>
      <c r="AQ54" s="223"/>
      <c r="AR54" s="223"/>
      <c r="AS54" s="223"/>
      <c r="AT54" s="223"/>
      <c r="AU54" s="223"/>
      <c r="AV54" s="223"/>
      <c r="AW54" s="223"/>
      <c r="AX54" s="223"/>
      <c r="AY54" s="223"/>
      <c r="AZ54" s="223"/>
      <c r="BA54" s="223"/>
      <c r="BB54" s="223"/>
      <c r="BC54" s="223"/>
      <c r="BD54" s="223"/>
      <c r="BE54" s="223"/>
      <c r="BF54" s="223"/>
      <c r="BG54" s="223"/>
      <c r="BH54" s="223"/>
      <c r="BI54" s="223"/>
      <c r="BJ54" s="223"/>
      <c r="BK54" s="223"/>
      <c r="BL54" s="223"/>
      <c r="BM54" s="223"/>
      <c r="BN54" s="223"/>
      <c r="BO54" s="223"/>
      <c r="BP54" s="223"/>
      <c r="BQ54" s="223"/>
      <c r="BR54" s="223"/>
      <c r="BS54" s="223"/>
      <c r="BT54" s="223"/>
      <c r="BU54" s="223"/>
      <c r="BV54" s="223"/>
      <c r="BW54" s="223"/>
      <c r="BX54" s="223"/>
      <c r="BY54" s="223"/>
      <c r="BZ54" s="223"/>
    </row>
    <row r="55" spans="1:78" x14ac:dyDescent="0.25">
      <c r="A55" s="5">
        <v>40756</v>
      </c>
      <c r="B55" s="268"/>
      <c r="C55" s="272"/>
      <c r="D55" s="272"/>
      <c r="E55" s="272"/>
      <c r="F55" s="272"/>
      <c r="G55" s="272"/>
      <c r="H55" s="272"/>
      <c r="I55" s="272"/>
      <c r="J55" s="272"/>
      <c r="K55" s="272"/>
      <c r="L55" s="272">
        <v>5000</v>
      </c>
      <c r="M55" s="272">
        <v>5000</v>
      </c>
      <c r="N55" s="318">
        <v>5000</v>
      </c>
      <c r="O55" s="318"/>
      <c r="P55" s="318">
        <v>5000</v>
      </c>
      <c r="Q55" s="318"/>
      <c r="R55" s="318">
        <v>5000</v>
      </c>
      <c r="S55" s="318"/>
      <c r="T55" s="318">
        <v>5000</v>
      </c>
      <c r="U55" s="318"/>
      <c r="V55" s="318">
        <v>5000</v>
      </c>
      <c r="W55" s="318">
        <v>5000</v>
      </c>
      <c r="X55" s="318">
        <v>5000</v>
      </c>
      <c r="Y55" s="318">
        <v>5000</v>
      </c>
      <c r="Z55" s="318"/>
      <c r="AA55" s="318">
        <v>5000</v>
      </c>
      <c r="AB55" s="318">
        <v>5000</v>
      </c>
      <c r="AC55" s="318">
        <v>30000</v>
      </c>
      <c r="AD55" s="318">
        <v>40000</v>
      </c>
      <c r="AE55" s="318">
        <v>30000</v>
      </c>
      <c r="AF55" s="318">
        <v>55000</v>
      </c>
      <c r="AG55" s="318">
        <v>210000</v>
      </c>
      <c r="AH55" s="318">
        <v>120000</v>
      </c>
      <c r="AI55" s="318">
        <v>85000</v>
      </c>
      <c r="AJ55" s="318">
        <v>65000</v>
      </c>
      <c r="AK55" s="223">
        <f t="shared" si="0"/>
        <v>695000</v>
      </c>
      <c r="AL55" s="269"/>
      <c r="AM55" s="223"/>
      <c r="AN55" s="223"/>
      <c r="AO55" s="223"/>
      <c r="AP55" s="223"/>
      <c r="AQ55" s="223"/>
      <c r="AR55" s="223"/>
      <c r="AS55" s="223"/>
      <c r="AT55" s="223"/>
      <c r="AU55" s="223"/>
      <c r="AV55" s="223"/>
      <c r="AW55" s="223"/>
      <c r="AX55" s="223"/>
      <c r="AY55" s="223"/>
      <c r="AZ55" s="223"/>
      <c r="BA55" s="223"/>
      <c r="BB55" s="223"/>
      <c r="BC55" s="223"/>
      <c r="BD55" s="223"/>
      <c r="BE55" s="223"/>
      <c r="BF55" s="223"/>
      <c r="BG55" s="223"/>
      <c r="BH55" s="223"/>
      <c r="BI55" s="223"/>
      <c r="BJ55" s="223"/>
      <c r="BK55" s="223"/>
      <c r="BL55" s="223"/>
      <c r="BM55" s="223"/>
      <c r="BN55" s="223"/>
      <c r="BO55" s="223"/>
      <c r="BP55" s="223"/>
      <c r="BQ55" s="223"/>
      <c r="BR55" s="223"/>
      <c r="BS55" s="223"/>
      <c r="BT55" s="223"/>
      <c r="BU55" s="223"/>
      <c r="BV55" s="223"/>
      <c r="BW55" s="223"/>
      <c r="BX55" s="223"/>
      <c r="BY55" s="223"/>
      <c r="BZ55" s="223"/>
    </row>
    <row r="56" spans="1:78" x14ac:dyDescent="0.25">
      <c r="A56" s="5">
        <v>40817</v>
      </c>
      <c r="B56" s="268"/>
      <c r="C56" s="272"/>
      <c r="D56" s="272"/>
      <c r="E56" s="272"/>
      <c r="F56" s="272"/>
      <c r="G56" s="272"/>
      <c r="H56" s="272"/>
      <c r="I56" s="272"/>
      <c r="J56" s="272"/>
      <c r="K56" s="272">
        <v>5000</v>
      </c>
      <c r="L56" s="272"/>
      <c r="M56" s="272"/>
      <c r="N56" s="318">
        <v>5000</v>
      </c>
      <c r="O56" s="318"/>
      <c r="P56" s="318"/>
      <c r="Q56" s="318"/>
      <c r="R56" s="318"/>
      <c r="S56" s="318"/>
      <c r="T56" s="318"/>
      <c r="U56" s="318"/>
      <c r="V56" s="318"/>
      <c r="W56" s="318"/>
      <c r="X56" s="318"/>
      <c r="Y56" s="318"/>
      <c r="Z56" s="318"/>
      <c r="AA56" s="318"/>
      <c r="AB56" s="318"/>
      <c r="AC56" s="318">
        <v>15000</v>
      </c>
      <c r="AD56" s="318">
        <v>15000</v>
      </c>
      <c r="AE56" s="318"/>
      <c r="AF56" s="318">
        <v>25000</v>
      </c>
      <c r="AG56" s="318">
        <v>90000</v>
      </c>
      <c r="AH56" s="318">
        <v>5000</v>
      </c>
      <c r="AI56" s="318">
        <v>35000</v>
      </c>
      <c r="AJ56" s="318"/>
      <c r="AK56" s="223">
        <f t="shared" si="0"/>
        <v>195000</v>
      </c>
      <c r="AL56" s="269"/>
      <c r="AM56" s="223"/>
      <c r="AN56" s="223"/>
      <c r="AO56" s="223"/>
      <c r="AP56" s="223"/>
      <c r="AQ56" s="223"/>
      <c r="AR56" s="223"/>
      <c r="AS56" s="223"/>
      <c r="AT56" s="223"/>
      <c r="AU56" s="223"/>
      <c r="AV56" s="223"/>
      <c r="AW56" s="223"/>
      <c r="AX56" s="223"/>
      <c r="AY56" s="223"/>
      <c r="AZ56" s="223"/>
      <c r="BA56" s="223"/>
      <c r="BB56" s="223"/>
      <c r="BC56" s="223"/>
      <c r="BD56" s="223"/>
      <c r="BE56" s="223"/>
      <c r="BF56" s="223"/>
      <c r="BG56" s="223"/>
      <c r="BH56" s="223"/>
      <c r="BI56" s="223"/>
      <c r="BJ56" s="223"/>
      <c r="BK56" s="223"/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</row>
    <row r="57" spans="1:78" x14ac:dyDescent="0.25">
      <c r="A57" s="5">
        <v>40848</v>
      </c>
      <c r="B57" s="268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318"/>
      <c r="O57" s="318"/>
      <c r="P57" s="318"/>
      <c r="Q57" s="318"/>
      <c r="R57" s="318"/>
      <c r="S57" s="318"/>
      <c r="T57" s="318"/>
      <c r="U57" s="318"/>
      <c r="V57" s="318"/>
      <c r="W57" s="318"/>
      <c r="X57" s="318"/>
      <c r="Y57" s="318"/>
      <c r="Z57" s="318"/>
      <c r="AA57" s="318"/>
      <c r="AB57" s="318">
        <v>5000</v>
      </c>
      <c r="AC57" s="318"/>
      <c r="AD57" s="318"/>
      <c r="AE57" s="318">
        <v>10000</v>
      </c>
      <c r="AF57" s="318"/>
      <c r="AG57" s="318"/>
      <c r="AH57" s="318">
        <v>40000</v>
      </c>
      <c r="AI57" s="318"/>
      <c r="AJ57" s="318">
        <v>25000</v>
      </c>
      <c r="AK57" s="223">
        <f t="shared" si="0"/>
        <v>80000</v>
      </c>
      <c r="AL57" s="269"/>
      <c r="AM57" s="223"/>
      <c r="AN57" s="223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  <c r="AY57" s="223"/>
      <c r="AZ57" s="223"/>
      <c r="BA57" s="223"/>
      <c r="BB57" s="223"/>
      <c r="BC57" s="223"/>
      <c r="BD57" s="223"/>
      <c r="BE57" s="223"/>
      <c r="BF57" s="223"/>
      <c r="BG57" s="223"/>
      <c r="BH57" s="223"/>
      <c r="BI57" s="223"/>
      <c r="BJ57" s="223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</row>
    <row r="58" spans="1:78" x14ac:dyDescent="0.25">
      <c r="A58" s="5">
        <v>40878</v>
      </c>
      <c r="B58" s="268"/>
      <c r="C58" s="272"/>
      <c r="D58" s="272"/>
      <c r="E58" s="272"/>
      <c r="F58" s="272"/>
      <c r="G58" s="272"/>
      <c r="H58" s="272"/>
      <c r="I58" s="272">
        <v>40000</v>
      </c>
      <c r="J58" s="272">
        <v>140000</v>
      </c>
      <c r="K58" s="272"/>
      <c r="L58" s="272"/>
      <c r="M58" s="272">
        <v>15000</v>
      </c>
      <c r="N58" s="318"/>
      <c r="O58" s="318">
        <v>10000</v>
      </c>
      <c r="P58" s="318"/>
      <c r="Q58" s="318">
        <v>10000</v>
      </c>
      <c r="R58" s="318"/>
      <c r="S58" s="318">
        <v>10000</v>
      </c>
      <c r="T58" s="318">
        <v>5000</v>
      </c>
      <c r="U58" s="318">
        <v>10000</v>
      </c>
      <c r="V58" s="318"/>
      <c r="W58" s="318"/>
      <c r="X58" s="318">
        <v>10000</v>
      </c>
      <c r="Y58" s="318"/>
      <c r="Z58" s="318">
        <v>5000</v>
      </c>
      <c r="AA58" s="318">
        <v>10000</v>
      </c>
      <c r="AB58" s="318">
        <v>25000</v>
      </c>
      <c r="AC58" s="318">
        <v>15000</v>
      </c>
      <c r="AD58" s="318">
        <v>20000</v>
      </c>
      <c r="AE58" s="318">
        <v>140000</v>
      </c>
      <c r="AF58" s="318">
        <v>25000</v>
      </c>
      <c r="AG58" s="318">
        <v>100000</v>
      </c>
      <c r="AH58" s="318">
        <v>315000</v>
      </c>
      <c r="AI58" s="318">
        <v>40000</v>
      </c>
      <c r="AJ58" s="318">
        <v>320000</v>
      </c>
      <c r="AK58" s="223">
        <f t="shared" si="0"/>
        <v>1265000</v>
      </c>
      <c r="AL58" s="269"/>
      <c r="AM58" s="223"/>
      <c r="AN58" s="223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  <c r="AY58" s="223"/>
      <c r="AZ58" s="223"/>
      <c r="BA58" s="223"/>
      <c r="BB58" s="223"/>
      <c r="BC58" s="223"/>
      <c r="BD58" s="223"/>
      <c r="BE58" s="223"/>
      <c r="BF58" s="223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</row>
    <row r="59" spans="1:78" x14ac:dyDescent="0.25">
      <c r="A59" s="5">
        <v>40909</v>
      </c>
      <c r="B59" s="268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>
        <v>5000</v>
      </c>
      <c r="N59" s="318"/>
      <c r="O59" s="318"/>
      <c r="P59" s="318"/>
      <c r="Q59" s="318"/>
      <c r="R59" s="318"/>
      <c r="S59" s="318"/>
      <c r="T59" s="318"/>
      <c r="U59" s="318"/>
      <c r="V59" s="318"/>
      <c r="W59" s="318"/>
      <c r="X59" s="318"/>
      <c r="Y59" s="318"/>
      <c r="Z59" s="318"/>
      <c r="AA59" s="318">
        <v>5000</v>
      </c>
      <c r="AB59" s="318">
        <v>5000</v>
      </c>
      <c r="AC59" s="318"/>
      <c r="AD59" s="318"/>
      <c r="AE59" s="318">
        <v>20000</v>
      </c>
      <c r="AF59" s="318"/>
      <c r="AG59" s="318"/>
      <c r="AH59" s="318">
        <v>85000</v>
      </c>
      <c r="AI59" s="318"/>
      <c r="AJ59" s="223">
        <v>45000</v>
      </c>
      <c r="AK59" s="223">
        <f t="shared" si="0"/>
        <v>165000</v>
      </c>
      <c r="AL59" s="269"/>
      <c r="AM59" s="223"/>
      <c r="AN59" s="223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  <c r="AY59" s="223"/>
      <c r="AZ59" s="223"/>
      <c r="BA59" s="223"/>
      <c r="BB59" s="223"/>
      <c r="BC59" s="223"/>
      <c r="BD59" s="223"/>
      <c r="BE59" s="223"/>
      <c r="BF59" s="223"/>
      <c r="BG59" s="223"/>
      <c r="BH59" s="223"/>
      <c r="BI59" s="223"/>
      <c r="BJ59" s="223"/>
      <c r="BK59" s="223"/>
      <c r="BL59" s="223"/>
      <c r="BM59" s="223"/>
      <c r="BN59" s="223"/>
      <c r="BO59" s="223"/>
      <c r="BP59" s="223"/>
      <c r="BQ59" s="223"/>
      <c r="BR59" s="223"/>
      <c r="BS59" s="223"/>
      <c r="BT59" s="223"/>
      <c r="BU59" s="223"/>
      <c r="BV59" s="223"/>
      <c r="BW59" s="223"/>
      <c r="BX59" s="223"/>
      <c r="BY59" s="223"/>
      <c r="BZ59" s="223"/>
    </row>
    <row r="60" spans="1:78" x14ac:dyDescent="0.25">
      <c r="A60" s="5">
        <v>40940</v>
      </c>
      <c r="B60" s="268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>
        <v>5000</v>
      </c>
      <c r="N60" s="318"/>
      <c r="O60" s="318"/>
      <c r="P60" s="318"/>
      <c r="Q60" s="318"/>
      <c r="R60" s="318"/>
      <c r="S60" s="318"/>
      <c r="T60" s="318"/>
      <c r="U60" s="318"/>
      <c r="V60" s="318"/>
      <c r="W60" s="318"/>
      <c r="X60" s="318"/>
      <c r="Y60" s="318"/>
      <c r="Z60" s="318"/>
      <c r="AA60" s="318">
        <v>5000</v>
      </c>
      <c r="AB60" s="318">
        <v>5000</v>
      </c>
      <c r="AC60" s="318"/>
      <c r="AD60" s="318"/>
      <c r="AE60" s="318">
        <v>20000</v>
      </c>
      <c r="AF60" s="318"/>
      <c r="AG60" s="318"/>
      <c r="AH60" s="318">
        <v>85000</v>
      </c>
      <c r="AI60" s="318"/>
      <c r="AJ60" s="318">
        <v>45000</v>
      </c>
      <c r="AK60" s="223">
        <f t="shared" si="0"/>
        <v>165000</v>
      </c>
      <c r="AL60" s="269"/>
      <c r="AM60" s="223"/>
      <c r="AN60" s="223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  <c r="AY60" s="223"/>
      <c r="AZ60" s="223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</row>
    <row r="61" spans="1:78" x14ac:dyDescent="0.25">
      <c r="A61" s="5">
        <v>40969</v>
      </c>
      <c r="B61" s="268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>
        <v>5000</v>
      </c>
      <c r="N61" s="318"/>
      <c r="O61" s="318">
        <v>5000</v>
      </c>
      <c r="P61" s="318"/>
      <c r="Q61" s="318">
        <v>5000</v>
      </c>
      <c r="R61" s="318"/>
      <c r="S61" s="318">
        <v>5000</v>
      </c>
      <c r="T61" s="318"/>
      <c r="U61" s="318">
        <v>5000</v>
      </c>
      <c r="V61" s="318"/>
      <c r="W61" s="318"/>
      <c r="X61" s="318">
        <v>5000</v>
      </c>
      <c r="Y61" s="318"/>
      <c r="Z61" s="318"/>
      <c r="AA61" s="318">
        <v>5000</v>
      </c>
      <c r="AB61" s="318">
        <v>10000</v>
      </c>
      <c r="AC61" s="318"/>
      <c r="AD61" s="318"/>
      <c r="AE61" s="318">
        <v>70000</v>
      </c>
      <c r="AF61" s="318"/>
      <c r="AG61" s="318">
        <v>5000</v>
      </c>
      <c r="AH61" s="318">
        <v>165000</v>
      </c>
      <c r="AI61" s="318"/>
      <c r="AJ61" s="318">
        <v>165000</v>
      </c>
      <c r="AK61" s="223">
        <f t="shared" si="0"/>
        <v>450000</v>
      </c>
      <c r="AL61" s="269"/>
      <c r="AM61" s="223"/>
      <c r="AN61" s="223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  <c r="AY61" s="223"/>
      <c r="AZ61" s="223"/>
      <c r="BA61" s="223"/>
      <c r="BB61" s="223"/>
      <c r="BC61" s="223"/>
      <c r="BD61" s="223"/>
      <c r="BE61" s="223"/>
      <c r="BF61" s="223"/>
      <c r="BG61" s="223"/>
      <c r="BH61" s="223"/>
      <c r="BI61" s="223"/>
      <c r="BJ61" s="223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</row>
    <row r="62" spans="1:78" x14ac:dyDescent="0.25">
      <c r="A62" s="5">
        <v>41000</v>
      </c>
      <c r="B62" s="268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>
        <v>10000</v>
      </c>
      <c r="N62" s="318"/>
      <c r="O62" s="318">
        <v>5000</v>
      </c>
      <c r="P62" s="318">
        <v>5000</v>
      </c>
      <c r="Q62" s="318">
        <v>5000</v>
      </c>
      <c r="R62" s="318">
        <v>5000</v>
      </c>
      <c r="S62" s="318">
        <v>5000</v>
      </c>
      <c r="T62" s="318"/>
      <c r="U62" s="318">
        <v>5000</v>
      </c>
      <c r="V62" s="318"/>
      <c r="W62" s="318"/>
      <c r="X62" s="318">
        <v>5000</v>
      </c>
      <c r="Y62" s="318">
        <v>5000</v>
      </c>
      <c r="Z62" s="318"/>
      <c r="AA62" s="318">
        <v>5000</v>
      </c>
      <c r="AB62" s="318">
        <v>15000</v>
      </c>
      <c r="AC62" s="318">
        <v>15000</v>
      </c>
      <c r="AD62" s="318">
        <v>20000</v>
      </c>
      <c r="AE62" s="318">
        <v>85000</v>
      </c>
      <c r="AF62" s="318">
        <v>30000</v>
      </c>
      <c r="AG62" s="318">
        <v>100000</v>
      </c>
      <c r="AH62" s="318">
        <v>215000</v>
      </c>
      <c r="AI62" s="318">
        <v>40000</v>
      </c>
      <c r="AJ62" s="318">
        <v>190000</v>
      </c>
      <c r="AK62" s="223">
        <f t="shared" si="0"/>
        <v>765000</v>
      </c>
      <c r="AL62" s="269"/>
      <c r="AM62" s="223"/>
      <c r="AN62" s="223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23"/>
      <c r="BJ62" s="223"/>
      <c r="BK62" s="223"/>
      <c r="BL62" s="223"/>
      <c r="BM62" s="223"/>
      <c r="BN62" s="223"/>
      <c r="BO62" s="223"/>
      <c r="BP62" s="223"/>
      <c r="BQ62" s="223"/>
      <c r="BR62" s="223"/>
      <c r="BS62" s="223"/>
      <c r="BT62" s="223"/>
      <c r="BU62" s="223"/>
      <c r="BV62" s="223"/>
      <c r="BW62" s="223"/>
      <c r="BX62" s="223"/>
      <c r="BY62" s="223"/>
      <c r="BZ62" s="223"/>
    </row>
    <row r="63" spans="1:78" x14ac:dyDescent="0.25">
      <c r="A63" s="5">
        <v>41061</v>
      </c>
      <c r="B63" s="268"/>
      <c r="C63" s="272"/>
      <c r="D63" s="272"/>
      <c r="E63" s="272"/>
      <c r="F63" s="272"/>
      <c r="G63" s="272"/>
      <c r="H63" s="272"/>
      <c r="I63" s="272"/>
      <c r="J63" s="272"/>
      <c r="K63" s="272">
        <v>35000</v>
      </c>
      <c r="L63" s="272"/>
      <c r="M63" s="272">
        <v>130000</v>
      </c>
      <c r="N63" s="318"/>
      <c r="O63" s="318">
        <v>5000</v>
      </c>
      <c r="P63" s="318"/>
      <c r="Q63" s="318">
        <v>5000</v>
      </c>
      <c r="R63" s="318"/>
      <c r="S63" s="318">
        <v>5000</v>
      </c>
      <c r="T63" s="318"/>
      <c r="U63" s="318">
        <v>5000</v>
      </c>
      <c r="V63" s="318"/>
      <c r="W63" s="318"/>
      <c r="X63" s="318">
        <v>5000</v>
      </c>
      <c r="Y63" s="318"/>
      <c r="Z63" s="318"/>
      <c r="AA63" s="318">
        <v>5000</v>
      </c>
      <c r="AB63" s="318">
        <v>10000</v>
      </c>
      <c r="AC63" s="318"/>
      <c r="AD63" s="318"/>
      <c r="AE63" s="318">
        <v>70000</v>
      </c>
      <c r="AF63" s="318"/>
      <c r="AG63" s="318"/>
      <c r="AH63" s="318"/>
      <c r="AI63" s="318"/>
      <c r="AJ63" s="318">
        <v>155000</v>
      </c>
      <c r="AK63" s="223">
        <f t="shared" si="0"/>
        <v>430000</v>
      </c>
      <c r="AL63" s="269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3"/>
      <c r="BN63" s="223"/>
      <c r="BO63" s="223"/>
      <c r="BP63" s="223"/>
      <c r="BQ63" s="223"/>
      <c r="BR63" s="223"/>
      <c r="BS63" s="223"/>
      <c r="BT63" s="223"/>
      <c r="BU63" s="223"/>
      <c r="BV63" s="223"/>
      <c r="BW63" s="223"/>
      <c r="BX63" s="223"/>
      <c r="BY63" s="223"/>
      <c r="BZ63" s="223"/>
    </row>
    <row r="64" spans="1:78" x14ac:dyDescent="0.25">
      <c r="A64" s="5">
        <v>41091</v>
      </c>
      <c r="B64" s="268"/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318">
        <v>5000</v>
      </c>
      <c r="O64" s="318"/>
      <c r="P64" s="318"/>
      <c r="Q64" s="318">
        <v>5000</v>
      </c>
      <c r="R64" s="318">
        <v>5000</v>
      </c>
      <c r="S64" s="318">
        <v>5000</v>
      </c>
      <c r="T64" s="318">
        <v>5000</v>
      </c>
      <c r="U64" s="318">
        <v>5000</v>
      </c>
      <c r="V64" s="318"/>
      <c r="W64" s="318">
        <v>5000</v>
      </c>
      <c r="X64" s="318">
        <v>5000</v>
      </c>
      <c r="Y64" s="318"/>
      <c r="Z64" s="318"/>
      <c r="AA64" s="318">
        <v>5000</v>
      </c>
      <c r="AB64" s="318">
        <v>5000</v>
      </c>
      <c r="AC64" s="318">
        <v>15000</v>
      </c>
      <c r="AD64" s="318">
        <v>20000</v>
      </c>
      <c r="AE64" s="318">
        <v>45000</v>
      </c>
      <c r="AF64" s="318">
        <v>30000</v>
      </c>
      <c r="AG64" s="318">
        <v>25000</v>
      </c>
      <c r="AH64" s="318">
        <v>190000</v>
      </c>
      <c r="AI64" s="318">
        <v>45000</v>
      </c>
      <c r="AJ64" s="318">
        <v>100000</v>
      </c>
      <c r="AK64" s="223">
        <f t="shared" si="0"/>
        <v>520000</v>
      </c>
      <c r="AL64" s="269"/>
      <c r="AM64" s="223"/>
      <c r="AN64" s="223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23"/>
      <c r="BJ64" s="223"/>
      <c r="BK64" s="223"/>
      <c r="BL64" s="223"/>
      <c r="BM64" s="223"/>
      <c r="BN64" s="223"/>
      <c r="BO64" s="223"/>
      <c r="BP64" s="223"/>
      <c r="BQ64" s="223"/>
      <c r="BR64" s="223"/>
      <c r="BS64" s="223"/>
      <c r="BT64" s="223"/>
      <c r="BU64" s="223"/>
      <c r="BV64" s="223"/>
      <c r="BW64" s="223"/>
      <c r="BX64" s="223"/>
      <c r="BY64" s="223"/>
      <c r="BZ64" s="223"/>
    </row>
    <row r="65" spans="1:78" x14ac:dyDescent="0.25">
      <c r="A65" s="5">
        <v>41122</v>
      </c>
      <c r="B65" s="268"/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318"/>
      <c r="O65" s="318">
        <v>5000</v>
      </c>
      <c r="P65" s="318">
        <v>5000</v>
      </c>
      <c r="Q65" s="318"/>
      <c r="R65" s="318"/>
      <c r="S65" s="318">
        <v>5000</v>
      </c>
      <c r="T65" s="318"/>
      <c r="U65" s="318">
        <v>5000</v>
      </c>
      <c r="V65" s="318">
        <v>5000</v>
      </c>
      <c r="W65" s="318"/>
      <c r="X65" s="318">
        <v>5000</v>
      </c>
      <c r="Y65" s="318"/>
      <c r="Z65" s="318"/>
      <c r="AA65" s="318">
        <v>5000</v>
      </c>
      <c r="AB65" s="318">
        <v>10000</v>
      </c>
      <c r="AC65" s="318">
        <v>15000</v>
      </c>
      <c r="AD65" s="318">
        <v>20000</v>
      </c>
      <c r="AE65" s="318">
        <v>55000</v>
      </c>
      <c r="AF65" s="318">
        <v>25000</v>
      </c>
      <c r="AG65" s="318">
        <v>35000</v>
      </c>
      <c r="AH65" s="318">
        <v>235000</v>
      </c>
      <c r="AI65" s="318">
        <v>40000</v>
      </c>
      <c r="AJ65" s="318">
        <v>125000</v>
      </c>
      <c r="AK65" s="223">
        <f t="shared" si="0"/>
        <v>595000</v>
      </c>
      <c r="AL65" s="269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23"/>
      <c r="BJ65" s="223"/>
      <c r="BK65" s="223"/>
      <c r="BL65" s="223"/>
      <c r="BM65" s="223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/>
      <c r="BY65" s="223"/>
      <c r="BZ65" s="223"/>
    </row>
    <row r="66" spans="1:78" x14ac:dyDescent="0.25">
      <c r="A66" s="5">
        <v>41153</v>
      </c>
      <c r="B66" s="268"/>
      <c r="C66" s="272"/>
      <c r="D66" s="272"/>
      <c r="E66" s="272"/>
      <c r="F66" s="272"/>
      <c r="G66" s="272"/>
      <c r="H66" s="272"/>
      <c r="I66" s="272"/>
      <c r="J66" s="272"/>
      <c r="K66" s="272"/>
      <c r="L66" s="272">
        <v>5000</v>
      </c>
      <c r="M66" s="272"/>
      <c r="N66" s="318">
        <v>5000</v>
      </c>
      <c r="O66" s="318">
        <v>5000</v>
      </c>
      <c r="P66" s="318"/>
      <c r="Q66" s="318">
        <v>5000</v>
      </c>
      <c r="R66" s="318"/>
      <c r="S66" s="318"/>
      <c r="T66" s="318"/>
      <c r="U66" s="318">
        <v>5000</v>
      </c>
      <c r="V66" s="318"/>
      <c r="W66" s="318"/>
      <c r="X66" s="318">
        <v>5000</v>
      </c>
      <c r="Y66" s="318"/>
      <c r="Z66" s="318"/>
      <c r="AA66" s="318">
        <v>5000</v>
      </c>
      <c r="AB66" s="318">
        <v>5000</v>
      </c>
      <c r="AC66" s="318">
        <v>10000</v>
      </c>
      <c r="AD66" s="318">
        <v>15000</v>
      </c>
      <c r="AE66" s="318">
        <v>45000</v>
      </c>
      <c r="AF66" s="318">
        <v>20000</v>
      </c>
      <c r="AG66" s="318">
        <v>25000</v>
      </c>
      <c r="AH66" s="318">
        <v>200000</v>
      </c>
      <c r="AI66" s="318">
        <v>30000</v>
      </c>
      <c r="AJ66" s="318">
        <v>105000</v>
      </c>
      <c r="AK66" s="223">
        <f t="shared" si="0"/>
        <v>490000</v>
      </c>
      <c r="AL66" s="269"/>
      <c r="AM66" s="223"/>
      <c r="AN66" s="223"/>
      <c r="AO66" s="223"/>
      <c r="AP66" s="223"/>
      <c r="AQ66" s="223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23"/>
      <c r="BJ66" s="223"/>
      <c r="BK66" s="223"/>
      <c r="BL66" s="223"/>
      <c r="BM66" s="223"/>
      <c r="BN66" s="223"/>
      <c r="BO66" s="223"/>
      <c r="BP66" s="223"/>
      <c r="BQ66" s="223"/>
      <c r="BR66" s="223"/>
      <c r="BS66" s="223"/>
      <c r="BT66" s="223"/>
      <c r="BU66" s="223"/>
      <c r="BV66" s="223"/>
      <c r="BW66" s="223"/>
      <c r="BX66" s="223"/>
      <c r="BY66" s="223"/>
      <c r="BZ66" s="223"/>
    </row>
    <row r="67" spans="1:78" x14ac:dyDescent="0.25">
      <c r="A67" s="5">
        <v>41183</v>
      </c>
      <c r="B67" s="268"/>
      <c r="C67" s="272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318"/>
      <c r="O67" s="318"/>
      <c r="P67" s="318"/>
      <c r="Q67" s="318"/>
      <c r="R67" s="318"/>
      <c r="S67" s="318"/>
      <c r="T67" s="318"/>
      <c r="U67" s="318"/>
      <c r="V67" s="318"/>
      <c r="W67" s="318"/>
      <c r="X67" s="318"/>
      <c r="Y67" s="318"/>
      <c r="Z67" s="318"/>
      <c r="AA67" s="318">
        <v>5000</v>
      </c>
      <c r="AB67" s="318">
        <v>5000</v>
      </c>
      <c r="AC67" s="318"/>
      <c r="AD67" s="318"/>
      <c r="AE67" s="318">
        <v>15000</v>
      </c>
      <c r="AF67" s="318"/>
      <c r="AG67" s="318"/>
      <c r="AH67" s="318">
        <v>65000</v>
      </c>
      <c r="AI67" s="318"/>
      <c r="AJ67" s="318">
        <v>35000</v>
      </c>
      <c r="AK67" s="223">
        <f t="shared" si="0"/>
        <v>125000</v>
      </c>
      <c r="AL67" s="269"/>
      <c r="AM67" s="223"/>
      <c r="AN67" s="223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223"/>
      <c r="BN67" s="223"/>
      <c r="BO67" s="223"/>
      <c r="BP67" s="223"/>
      <c r="BQ67" s="223"/>
      <c r="BR67" s="223"/>
      <c r="BS67" s="223"/>
      <c r="BT67" s="223"/>
      <c r="BU67" s="223"/>
      <c r="BV67" s="223"/>
      <c r="BW67" s="223"/>
      <c r="BX67" s="223"/>
      <c r="BY67" s="223"/>
      <c r="BZ67" s="223"/>
    </row>
    <row r="68" spans="1:78" x14ac:dyDescent="0.25">
      <c r="A68" s="5">
        <v>41214</v>
      </c>
      <c r="B68" s="268"/>
      <c r="C68" s="272"/>
      <c r="D68" s="272"/>
      <c r="E68" s="272"/>
      <c r="F68" s="272"/>
      <c r="G68" s="272"/>
      <c r="H68" s="272"/>
      <c r="I68" s="272"/>
      <c r="J68" s="272"/>
      <c r="K68" s="272"/>
      <c r="L68" s="272"/>
      <c r="M68" s="272"/>
      <c r="N68" s="318">
        <v>5000</v>
      </c>
      <c r="O68" s="318"/>
      <c r="P68" s="318">
        <v>5000</v>
      </c>
      <c r="Q68" s="318"/>
      <c r="R68" s="318">
        <v>5000</v>
      </c>
      <c r="S68" s="318">
        <v>5000</v>
      </c>
      <c r="T68" s="318">
        <v>5000</v>
      </c>
      <c r="U68" s="318">
        <v>5000</v>
      </c>
      <c r="V68" s="318"/>
      <c r="W68" s="318"/>
      <c r="X68" s="318">
        <v>5000</v>
      </c>
      <c r="Y68" s="318">
        <v>5000</v>
      </c>
      <c r="Z68" s="318">
        <v>5000</v>
      </c>
      <c r="AA68" s="318">
        <v>5000</v>
      </c>
      <c r="AB68" s="318">
        <v>5000</v>
      </c>
      <c r="AC68" s="318">
        <v>20000</v>
      </c>
      <c r="AD68" s="318">
        <v>30000</v>
      </c>
      <c r="AE68" s="318">
        <v>50000</v>
      </c>
      <c r="AF68" s="318">
        <v>40000</v>
      </c>
      <c r="AG68" s="318"/>
      <c r="AH68" s="318">
        <v>200000</v>
      </c>
      <c r="AI68" s="318">
        <v>65000</v>
      </c>
      <c r="AJ68" s="318">
        <v>110000</v>
      </c>
      <c r="AK68" s="223">
        <f t="shared" si="0"/>
        <v>570000</v>
      </c>
      <c r="AL68" s="269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</row>
    <row r="69" spans="1:78" x14ac:dyDescent="0.25">
      <c r="A69" s="5">
        <v>41244</v>
      </c>
      <c r="B69" s="268"/>
      <c r="C69" s="272"/>
      <c r="D69" s="272"/>
      <c r="E69" s="272"/>
      <c r="F69" s="272"/>
      <c r="G69" s="272"/>
      <c r="H69" s="272"/>
      <c r="I69" s="272"/>
      <c r="J69" s="272"/>
      <c r="K69" s="272"/>
      <c r="L69" s="272">
        <v>30000</v>
      </c>
      <c r="M69" s="272">
        <v>120000</v>
      </c>
      <c r="N69" s="318"/>
      <c r="O69" s="318">
        <v>10000</v>
      </c>
      <c r="P69" s="318"/>
      <c r="Q69" s="318">
        <v>10000</v>
      </c>
      <c r="R69" s="318"/>
      <c r="S69" s="318">
        <v>10000</v>
      </c>
      <c r="T69" s="318">
        <v>5000</v>
      </c>
      <c r="U69" s="318">
        <v>10000</v>
      </c>
      <c r="V69" s="318"/>
      <c r="W69" s="318">
        <v>5000</v>
      </c>
      <c r="X69" s="318">
        <v>10000</v>
      </c>
      <c r="Y69" s="318"/>
      <c r="Z69" s="318"/>
      <c r="AA69" s="318">
        <v>10000</v>
      </c>
      <c r="AB69" s="318">
        <v>30000</v>
      </c>
      <c r="AC69" s="318">
        <v>15000</v>
      </c>
      <c r="AD69" s="318">
        <v>20000</v>
      </c>
      <c r="AE69" s="318">
        <v>155000</v>
      </c>
      <c r="AF69" s="318">
        <v>30000</v>
      </c>
      <c r="AG69" s="318">
        <v>80000</v>
      </c>
      <c r="AH69" s="318"/>
      <c r="AI69" s="318">
        <v>40000</v>
      </c>
      <c r="AJ69" s="318">
        <v>350000</v>
      </c>
      <c r="AK69" s="223">
        <f t="shared" si="0"/>
        <v>940000</v>
      </c>
      <c r="AL69" s="269"/>
      <c r="AM69" s="223"/>
      <c r="AN69" s="223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223"/>
      <c r="BN69" s="223"/>
      <c r="BO69" s="223"/>
      <c r="BP69" s="223"/>
      <c r="BQ69" s="223"/>
      <c r="BR69" s="223"/>
      <c r="BS69" s="223"/>
      <c r="BT69" s="223"/>
      <c r="BU69" s="223"/>
      <c r="BV69" s="223"/>
      <c r="BW69" s="223"/>
      <c r="BX69" s="223"/>
      <c r="BY69" s="223"/>
      <c r="BZ69" s="223"/>
    </row>
    <row r="70" spans="1:78" x14ac:dyDescent="0.25">
      <c r="A70" s="5">
        <v>41275</v>
      </c>
      <c r="B70" s="268"/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318">
        <v>5000</v>
      </c>
      <c r="O70" s="318"/>
      <c r="P70" s="318">
        <v>5000</v>
      </c>
      <c r="Q70" s="318"/>
      <c r="R70" s="318">
        <v>5000</v>
      </c>
      <c r="S70" s="318"/>
      <c r="T70" s="318">
        <v>5000</v>
      </c>
      <c r="U70" s="318"/>
      <c r="V70" s="318"/>
      <c r="W70" s="318"/>
      <c r="X70" s="318">
        <v>5000</v>
      </c>
      <c r="Y70" s="318"/>
      <c r="Z70" s="318">
        <v>5000</v>
      </c>
      <c r="AA70" s="318">
        <v>5000</v>
      </c>
      <c r="AB70" s="318">
        <v>5000</v>
      </c>
      <c r="AC70" s="318">
        <v>25000</v>
      </c>
      <c r="AD70" s="318">
        <v>35000</v>
      </c>
      <c r="AE70" s="318">
        <v>25000</v>
      </c>
      <c r="AF70" s="318">
        <v>50000</v>
      </c>
      <c r="AG70" s="318">
        <v>235000</v>
      </c>
      <c r="AH70" s="318">
        <v>125000</v>
      </c>
      <c r="AI70" s="318">
        <v>75000</v>
      </c>
      <c r="AJ70" s="318">
        <v>60000</v>
      </c>
      <c r="AK70" s="223">
        <f t="shared" si="0"/>
        <v>670000</v>
      </c>
      <c r="AL70" s="269"/>
      <c r="AM70" s="223"/>
      <c r="AN70" s="223"/>
      <c r="AO70" s="223"/>
      <c r="AP70" s="223"/>
      <c r="AQ70" s="223"/>
      <c r="AR70" s="223"/>
      <c r="AS70" s="223"/>
      <c r="AT70" s="223"/>
      <c r="AU70" s="223"/>
      <c r="AV70" s="223"/>
      <c r="AW70" s="223"/>
      <c r="AX70" s="223"/>
      <c r="AY70" s="223"/>
      <c r="AZ70" s="223"/>
      <c r="BA70" s="223"/>
      <c r="BB70" s="223"/>
      <c r="BC70" s="223"/>
      <c r="BD70" s="223"/>
      <c r="BE70" s="223"/>
      <c r="BF70" s="223"/>
      <c r="BG70" s="223"/>
      <c r="BH70" s="223"/>
      <c r="BI70" s="223"/>
      <c r="BJ70" s="223"/>
      <c r="BK70" s="223"/>
      <c r="BL70" s="223"/>
      <c r="BM70" s="223"/>
      <c r="BN70" s="223"/>
      <c r="BO70" s="223"/>
      <c r="BP70" s="223"/>
      <c r="BQ70" s="223"/>
      <c r="BR70" s="223"/>
      <c r="BS70" s="223"/>
      <c r="BT70" s="223"/>
      <c r="BU70" s="223"/>
      <c r="BV70" s="223"/>
      <c r="BW70" s="223"/>
      <c r="BX70" s="223"/>
      <c r="BY70" s="223"/>
      <c r="BZ70" s="223"/>
    </row>
    <row r="71" spans="1:78" x14ac:dyDescent="0.25">
      <c r="A71" s="5">
        <v>41306</v>
      </c>
      <c r="B71" s="268"/>
      <c r="C71" s="272"/>
      <c r="D71" s="272"/>
      <c r="E71" s="272"/>
      <c r="F71" s="272"/>
      <c r="G71" s="272"/>
      <c r="H71" s="272"/>
      <c r="I71" s="272"/>
      <c r="J71" s="272"/>
      <c r="K71" s="272"/>
      <c r="L71" s="272"/>
      <c r="M71" s="272"/>
      <c r="N71" s="318"/>
      <c r="O71" s="318">
        <v>15000</v>
      </c>
      <c r="P71" s="318"/>
      <c r="Q71" s="318">
        <v>15000</v>
      </c>
      <c r="R71" s="318"/>
      <c r="S71" s="318">
        <v>10000</v>
      </c>
      <c r="T71" s="318"/>
      <c r="U71" s="318">
        <v>10000</v>
      </c>
      <c r="V71" s="318"/>
      <c r="W71" s="318"/>
      <c r="X71" s="318">
        <v>10000</v>
      </c>
      <c r="Y71" s="318"/>
      <c r="Z71" s="318"/>
      <c r="AA71" s="318">
        <v>10000</v>
      </c>
      <c r="AB71" s="318">
        <v>35000</v>
      </c>
      <c r="AC71" s="318"/>
      <c r="AD71" s="318"/>
      <c r="AE71" s="318">
        <v>185000</v>
      </c>
      <c r="AF71" s="318"/>
      <c r="AG71" s="318"/>
      <c r="AH71" s="318"/>
      <c r="AI71" s="318"/>
      <c r="AJ71" s="318">
        <v>420000</v>
      </c>
      <c r="AK71" s="223">
        <f t="shared" si="0"/>
        <v>710000</v>
      </c>
      <c r="AL71" s="269"/>
      <c r="AM71" s="223"/>
      <c r="AN71" s="223"/>
      <c r="AO71" s="223"/>
      <c r="AP71" s="223"/>
      <c r="AQ71" s="223"/>
      <c r="AR71" s="223"/>
      <c r="AS71" s="223"/>
      <c r="AT71" s="223"/>
      <c r="AU71" s="223"/>
      <c r="AV71" s="223"/>
      <c r="AW71" s="223"/>
      <c r="AX71" s="223"/>
      <c r="AY71" s="223"/>
      <c r="AZ71" s="223"/>
      <c r="BA71" s="223"/>
      <c r="BB71" s="223"/>
      <c r="BC71" s="223"/>
      <c r="BD71" s="223"/>
      <c r="BE71" s="223"/>
      <c r="BF71" s="223"/>
      <c r="BG71" s="223"/>
      <c r="BH71" s="223"/>
      <c r="BI71" s="223"/>
      <c r="BJ71" s="223"/>
      <c r="BK71" s="223"/>
      <c r="BL71" s="223"/>
      <c r="BM71" s="223"/>
      <c r="BN71" s="223"/>
      <c r="BO71" s="223"/>
      <c r="BP71" s="223"/>
      <c r="BQ71" s="223"/>
      <c r="BR71" s="223"/>
      <c r="BS71" s="223"/>
      <c r="BT71" s="223"/>
      <c r="BU71" s="223"/>
      <c r="BV71" s="223"/>
      <c r="BW71" s="223"/>
      <c r="BX71" s="223"/>
      <c r="BY71" s="223"/>
      <c r="BZ71" s="223"/>
    </row>
    <row r="72" spans="1:78" x14ac:dyDescent="0.25">
      <c r="A72" s="5">
        <v>41334</v>
      </c>
      <c r="B72" s="268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318"/>
      <c r="O72" s="318"/>
      <c r="P72" s="318"/>
      <c r="Q72" s="318"/>
      <c r="R72" s="318"/>
      <c r="S72" s="318"/>
      <c r="T72" s="318"/>
      <c r="U72" s="318">
        <v>5000</v>
      </c>
      <c r="V72" s="318"/>
      <c r="W72" s="318"/>
      <c r="X72" s="318">
        <v>5000</v>
      </c>
      <c r="Y72" s="318"/>
      <c r="Z72" s="318"/>
      <c r="AA72" s="318">
        <v>5000</v>
      </c>
      <c r="AB72" s="318">
        <v>5000</v>
      </c>
      <c r="AC72" s="318">
        <v>5000</v>
      </c>
      <c r="AD72" s="318">
        <v>5000</v>
      </c>
      <c r="AE72" s="318">
        <v>40000</v>
      </c>
      <c r="AF72" s="318">
        <v>10000</v>
      </c>
      <c r="AG72" s="318">
        <v>35000</v>
      </c>
      <c r="AH72" s="318">
        <v>195000</v>
      </c>
      <c r="AI72" s="318">
        <v>10000</v>
      </c>
      <c r="AJ72" s="318">
        <v>85000</v>
      </c>
      <c r="AK72" s="223">
        <f t="shared" si="0"/>
        <v>405000</v>
      </c>
      <c r="AL72" s="269"/>
      <c r="AM72" s="223"/>
      <c r="AN72" s="223"/>
      <c r="AO72" s="223"/>
      <c r="AP72" s="223"/>
      <c r="AQ72" s="223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223"/>
      <c r="BJ72" s="223"/>
      <c r="BK72" s="223"/>
      <c r="BL72" s="223"/>
      <c r="BM72" s="223"/>
      <c r="BN72" s="223"/>
      <c r="BO72" s="223"/>
      <c r="BP72" s="223"/>
      <c r="BQ72" s="223"/>
      <c r="BR72" s="223"/>
      <c r="BS72" s="223"/>
      <c r="BT72" s="223"/>
      <c r="BU72" s="223"/>
      <c r="BV72" s="223"/>
      <c r="BW72" s="223"/>
      <c r="BX72" s="223"/>
      <c r="BY72" s="223"/>
      <c r="BZ72" s="223"/>
    </row>
    <row r="73" spans="1:78" x14ac:dyDescent="0.25">
      <c r="A73" s="5">
        <v>41365</v>
      </c>
      <c r="B73" s="268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318">
        <v>5000</v>
      </c>
      <c r="O73" s="318">
        <v>5000</v>
      </c>
      <c r="P73" s="318">
        <v>5000</v>
      </c>
      <c r="Q73" s="318">
        <v>10000</v>
      </c>
      <c r="R73" s="318">
        <v>5000</v>
      </c>
      <c r="S73" s="318">
        <v>10000</v>
      </c>
      <c r="T73" s="318"/>
      <c r="U73" s="318">
        <v>5000</v>
      </c>
      <c r="V73" s="318">
        <v>5000</v>
      </c>
      <c r="W73" s="318"/>
      <c r="X73" s="318">
        <v>5000</v>
      </c>
      <c r="Y73" s="318"/>
      <c r="Z73" s="318"/>
      <c r="AA73" s="318">
        <v>5000</v>
      </c>
      <c r="AB73" s="318">
        <v>20000</v>
      </c>
      <c r="AC73" s="318">
        <v>15000</v>
      </c>
      <c r="AD73" s="318">
        <v>20000</v>
      </c>
      <c r="AE73" s="318">
        <v>100000</v>
      </c>
      <c r="AF73" s="318">
        <v>30000</v>
      </c>
      <c r="AG73" s="318">
        <v>130000</v>
      </c>
      <c r="AH73" s="318">
        <v>65000</v>
      </c>
      <c r="AI73" s="318">
        <v>45000</v>
      </c>
      <c r="AJ73" s="318">
        <v>230000</v>
      </c>
      <c r="AK73" s="223">
        <f t="shared" si="0"/>
        <v>715000</v>
      </c>
      <c r="AL73" s="269"/>
      <c r="AM73" s="223"/>
      <c r="AN73" s="223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223"/>
      <c r="BN73" s="223"/>
      <c r="BO73" s="223"/>
      <c r="BP73" s="223"/>
      <c r="BQ73" s="223"/>
      <c r="BR73" s="223"/>
      <c r="BS73" s="223"/>
      <c r="BT73" s="223"/>
      <c r="BU73" s="223"/>
      <c r="BV73" s="223"/>
      <c r="BW73" s="223"/>
      <c r="BX73" s="223"/>
      <c r="BY73" s="223"/>
      <c r="BZ73" s="223"/>
    </row>
    <row r="74" spans="1:78" x14ac:dyDescent="0.25">
      <c r="A74" s="5">
        <v>41395</v>
      </c>
      <c r="B74" s="268"/>
      <c r="C74" s="272"/>
      <c r="D74" s="272"/>
      <c r="E74" s="272"/>
      <c r="F74" s="272"/>
      <c r="G74" s="272"/>
      <c r="H74" s="272"/>
      <c r="I74" s="272"/>
      <c r="J74" s="272"/>
      <c r="K74" s="272"/>
      <c r="L74" s="272"/>
      <c r="M74" s="272"/>
      <c r="N74" s="318">
        <v>0</v>
      </c>
      <c r="O74" s="318">
        <v>5000</v>
      </c>
      <c r="P74" s="318">
        <v>0</v>
      </c>
      <c r="Q74" s="318">
        <v>5000</v>
      </c>
      <c r="R74" s="318">
        <v>0</v>
      </c>
      <c r="S74" s="318">
        <v>5000</v>
      </c>
      <c r="T74" s="318">
        <v>0</v>
      </c>
      <c r="U74" s="318">
        <v>5000</v>
      </c>
      <c r="V74" s="318">
        <v>0</v>
      </c>
      <c r="W74" s="318">
        <v>0</v>
      </c>
      <c r="X74" s="318">
        <v>5000</v>
      </c>
      <c r="Y74" s="318">
        <v>0</v>
      </c>
      <c r="Z74" s="318">
        <v>0</v>
      </c>
      <c r="AA74" s="318">
        <v>5000</v>
      </c>
      <c r="AB74" s="318">
        <v>10000</v>
      </c>
      <c r="AC74" s="318">
        <v>0</v>
      </c>
      <c r="AD74" s="318">
        <v>0</v>
      </c>
      <c r="AE74" s="318">
        <v>65000</v>
      </c>
      <c r="AF74" s="318">
        <v>0</v>
      </c>
      <c r="AG74" s="318">
        <v>5000</v>
      </c>
      <c r="AH74" s="318">
        <v>40000</v>
      </c>
      <c r="AI74" s="318">
        <v>0</v>
      </c>
      <c r="AJ74" s="318">
        <v>145000</v>
      </c>
      <c r="AK74" s="223">
        <f t="shared" ref="AK74:AK110" si="1">SUM(B74:AJ74)</f>
        <v>295000</v>
      </c>
      <c r="AL74" s="269"/>
      <c r="AM74" s="223"/>
      <c r="AN74" s="223"/>
      <c r="AO74" s="223"/>
      <c r="AP74" s="223"/>
      <c r="AQ74" s="223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  <c r="BK74" s="223"/>
      <c r="BL74" s="223"/>
      <c r="BM74" s="223"/>
      <c r="BN74" s="223"/>
      <c r="BO74" s="223"/>
      <c r="BP74" s="223"/>
      <c r="BQ74" s="223"/>
      <c r="BR74" s="223"/>
      <c r="BS74" s="223"/>
      <c r="BT74" s="223"/>
      <c r="BU74" s="223"/>
      <c r="BV74" s="223"/>
      <c r="BW74" s="223"/>
      <c r="BX74" s="223"/>
      <c r="BY74" s="223"/>
      <c r="BZ74" s="223"/>
    </row>
    <row r="75" spans="1:78" x14ac:dyDescent="0.25">
      <c r="A75" s="5">
        <v>41426</v>
      </c>
      <c r="B75" s="268"/>
      <c r="C75" s="272"/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318">
        <v>30000</v>
      </c>
      <c r="O75" s="318">
        <v>65000</v>
      </c>
      <c r="P75" s="318">
        <v>5000</v>
      </c>
      <c r="Q75" s="318">
        <v>5000</v>
      </c>
      <c r="R75" s="318">
        <v>5000</v>
      </c>
      <c r="S75" s="318">
        <v>5000</v>
      </c>
      <c r="T75" s="318">
        <v>5000</v>
      </c>
      <c r="U75" s="318">
        <v>5000</v>
      </c>
      <c r="V75" s="318">
        <v>5000</v>
      </c>
      <c r="W75" s="318">
        <v>5000</v>
      </c>
      <c r="X75" s="318">
        <v>5000</v>
      </c>
      <c r="Y75" s="318">
        <v>5000</v>
      </c>
      <c r="Z75" s="318">
        <v>0</v>
      </c>
      <c r="AA75" s="318">
        <v>5000</v>
      </c>
      <c r="AB75" s="318">
        <v>15000</v>
      </c>
      <c r="AC75" s="318">
        <v>40000</v>
      </c>
      <c r="AD75" s="318">
        <v>60000</v>
      </c>
      <c r="AE75" s="318">
        <v>80000</v>
      </c>
      <c r="AF75" s="318">
        <v>80000</v>
      </c>
      <c r="AG75" s="318">
        <v>350000</v>
      </c>
      <c r="AH75" s="318">
        <v>435000</v>
      </c>
      <c r="AI75" s="318">
        <v>120000</v>
      </c>
      <c r="AJ75" s="318">
        <v>185000</v>
      </c>
      <c r="AK75" s="223">
        <f t="shared" si="1"/>
        <v>1515000</v>
      </c>
      <c r="AL75" s="269"/>
      <c r="AM75" s="223"/>
      <c r="AN75" s="223"/>
      <c r="AO75" s="223"/>
      <c r="AP75" s="223"/>
      <c r="AQ75" s="223"/>
      <c r="AR75" s="223"/>
      <c r="AS75" s="223"/>
      <c r="AT75" s="223"/>
      <c r="AU75" s="223"/>
      <c r="AV75" s="223"/>
      <c r="AW75" s="223"/>
      <c r="AX75" s="223"/>
      <c r="AY75" s="223"/>
      <c r="AZ75" s="223"/>
      <c r="BA75" s="223"/>
      <c r="BB75" s="223"/>
      <c r="BC75" s="223"/>
      <c r="BD75" s="223"/>
      <c r="BE75" s="223"/>
      <c r="BF75" s="223"/>
      <c r="BG75" s="223"/>
      <c r="BH75" s="223"/>
      <c r="BI75" s="223"/>
      <c r="BJ75" s="223"/>
      <c r="BK75" s="223"/>
      <c r="BL75" s="223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</row>
    <row r="76" spans="1:78" x14ac:dyDescent="0.25">
      <c r="A76" s="5">
        <v>41456</v>
      </c>
      <c r="B76" s="268"/>
      <c r="C76" s="272"/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318">
        <v>0</v>
      </c>
      <c r="O76" s="318">
        <v>5000</v>
      </c>
      <c r="P76" s="318">
        <v>0</v>
      </c>
      <c r="Q76" s="318">
        <v>5000</v>
      </c>
      <c r="R76" s="318">
        <v>0</v>
      </c>
      <c r="S76" s="318">
        <v>5000</v>
      </c>
      <c r="T76" s="318">
        <v>0</v>
      </c>
      <c r="U76" s="318">
        <v>5000</v>
      </c>
      <c r="V76" s="318">
        <v>0</v>
      </c>
      <c r="W76" s="318">
        <v>0</v>
      </c>
      <c r="X76" s="318">
        <v>5000</v>
      </c>
      <c r="Y76" s="318">
        <v>0</v>
      </c>
      <c r="Z76" s="318">
        <v>5000</v>
      </c>
      <c r="AA76" s="318">
        <v>10000</v>
      </c>
      <c r="AB76" s="318">
        <v>15000</v>
      </c>
      <c r="AC76" s="318">
        <v>15000</v>
      </c>
      <c r="AD76" s="318">
        <v>20000</v>
      </c>
      <c r="AE76" s="318">
        <v>90000</v>
      </c>
      <c r="AF76" s="318">
        <v>25000</v>
      </c>
      <c r="AG76" s="318">
        <v>100000</v>
      </c>
      <c r="AH76" s="318">
        <v>520000</v>
      </c>
      <c r="AI76" s="318">
        <v>35000</v>
      </c>
      <c r="AJ76" s="318">
        <v>210000</v>
      </c>
      <c r="AK76" s="223">
        <f t="shared" si="1"/>
        <v>1070000</v>
      </c>
      <c r="AL76" s="269"/>
      <c r="AM76" s="223"/>
      <c r="AN76" s="223"/>
      <c r="AO76" s="223"/>
      <c r="AP76" s="223"/>
      <c r="AQ76" s="223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</row>
    <row r="77" spans="1:78" x14ac:dyDescent="0.25">
      <c r="A77" s="5">
        <v>41487</v>
      </c>
      <c r="B77" s="268"/>
      <c r="C77" s="272"/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318">
        <v>0</v>
      </c>
      <c r="O77" s="318">
        <v>0</v>
      </c>
      <c r="P77" s="318">
        <v>0</v>
      </c>
      <c r="Q77" s="318">
        <v>0</v>
      </c>
      <c r="R77" s="318">
        <v>0</v>
      </c>
      <c r="S77" s="318">
        <v>0</v>
      </c>
      <c r="T77" s="318">
        <v>5000</v>
      </c>
      <c r="U77" s="318">
        <v>0</v>
      </c>
      <c r="V77" s="318">
        <v>0</v>
      </c>
      <c r="W77" s="318">
        <v>0</v>
      </c>
      <c r="X77" s="318">
        <v>0</v>
      </c>
      <c r="Y77" s="318">
        <v>5000</v>
      </c>
      <c r="Z77" s="318">
        <v>0</v>
      </c>
      <c r="AA77" s="318">
        <v>0</v>
      </c>
      <c r="AB77" s="318">
        <v>5000</v>
      </c>
      <c r="AC77" s="318">
        <v>5000</v>
      </c>
      <c r="AD77" s="318">
        <v>10000</v>
      </c>
      <c r="AE77" s="318">
        <v>10000</v>
      </c>
      <c r="AF77" s="318">
        <v>15000</v>
      </c>
      <c r="AG77" s="318">
        <v>55000</v>
      </c>
      <c r="AH77" s="318">
        <v>50000</v>
      </c>
      <c r="AI77" s="318">
        <v>20000</v>
      </c>
      <c r="AJ77" s="318">
        <v>20000</v>
      </c>
      <c r="AK77" s="223">
        <f t="shared" si="1"/>
        <v>200000</v>
      </c>
      <c r="AL77" s="269"/>
      <c r="AM77" s="223"/>
      <c r="AN77" s="223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</row>
    <row r="78" spans="1:78" x14ac:dyDescent="0.25">
      <c r="A78" s="5">
        <v>41518</v>
      </c>
      <c r="B78" s="268"/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318">
        <v>0</v>
      </c>
      <c r="O78" s="318">
        <v>0</v>
      </c>
      <c r="P78" s="318">
        <v>0</v>
      </c>
      <c r="Q78" s="318">
        <v>0</v>
      </c>
      <c r="R78" s="318">
        <v>5000</v>
      </c>
      <c r="S78" s="318">
        <v>0</v>
      </c>
      <c r="T78" s="318">
        <v>0</v>
      </c>
      <c r="U78" s="318">
        <v>0</v>
      </c>
      <c r="V78" s="318">
        <v>0</v>
      </c>
      <c r="W78" s="318">
        <v>0</v>
      </c>
      <c r="X78" s="318">
        <v>0</v>
      </c>
      <c r="Y78" s="318">
        <v>0</v>
      </c>
      <c r="Z78" s="318">
        <v>0</v>
      </c>
      <c r="AA78" s="318">
        <v>0</v>
      </c>
      <c r="AB78" s="318">
        <v>0</v>
      </c>
      <c r="AC78" s="318">
        <v>5000</v>
      </c>
      <c r="AD78" s="318">
        <v>5000</v>
      </c>
      <c r="AE78" s="318">
        <v>0</v>
      </c>
      <c r="AF78" s="318">
        <v>10000</v>
      </c>
      <c r="AG78" s="318">
        <v>40000</v>
      </c>
      <c r="AH78" s="318">
        <v>0</v>
      </c>
      <c r="AI78" s="318">
        <v>15000</v>
      </c>
      <c r="AJ78" s="318">
        <v>0</v>
      </c>
      <c r="AK78" s="223">
        <f t="shared" si="1"/>
        <v>80000</v>
      </c>
      <c r="AL78" s="269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</row>
    <row r="79" spans="1:78" x14ac:dyDescent="0.25">
      <c r="A79" s="5">
        <v>41548</v>
      </c>
      <c r="B79" s="268"/>
      <c r="C79" s="272"/>
      <c r="D79" s="272"/>
      <c r="E79" s="272"/>
      <c r="F79" s="272"/>
      <c r="G79" s="272"/>
      <c r="H79" s="272"/>
      <c r="I79" s="272"/>
      <c r="J79" s="272"/>
      <c r="K79" s="272"/>
      <c r="L79" s="272"/>
      <c r="M79" s="272"/>
      <c r="N79" s="318">
        <v>0</v>
      </c>
      <c r="O79" s="318">
        <v>0</v>
      </c>
      <c r="P79" s="318">
        <v>5000</v>
      </c>
      <c r="Q79" s="318">
        <v>0</v>
      </c>
      <c r="R79" s="318">
        <v>5000</v>
      </c>
      <c r="S79" s="318">
        <v>5000</v>
      </c>
      <c r="T79" s="318">
        <v>5000</v>
      </c>
      <c r="U79" s="318">
        <v>5000</v>
      </c>
      <c r="V79" s="318">
        <v>5000</v>
      </c>
      <c r="W79" s="318">
        <v>5000</v>
      </c>
      <c r="X79" s="318">
        <v>5000</v>
      </c>
      <c r="Y79" s="318">
        <v>0</v>
      </c>
      <c r="Z79" s="318">
        <v>0</v>
      </c>
      <c r="AA79" s="318">
        <v>5000</v>
      </c>
      <c r="AB79" s="318">
        <v>5000</v>
      </c>
      <c r="AC79" s="318">
        <v>25000</v>
      </c>
      <c r="AD79" s="318">
        <v>35000</v>
      </c>
      <c r="AE79" s="318">
        <v>35000</v>
      </c>
      <c r="AF79" s="318">
        <v>50000</v>
      </c>
      <c r="AG79" s="318">
        <v>205000</v>
      </c>
      <c r="AH79" s="318">
        <v>210000</v>
      </c>
      <c r="AI79" s="318">
        <v>75000</v>
      </c>
      <c r="AJ79" s="318">
        <v>85000</v>
      </c>
      <c r="AK79" s="223">
        <f t="shared" si="1"/>
        <v>770000</v>
      </c>
      <c r="AL79" s="269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</row>
    <row r="80" spans="1:78" x14ac:dyDescent="0.25">
      <c r="A80" s="5">
        <v>41579</v>
      </c>
      <c r="B80" s="268"/>
      <c r="C80" s="272"/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318">
        <v>0</v>
      </c>
      <c r="O80" s="318">
        <v>0</v>
      </c>
      <c r="P80" s="318">
        <v>5000</v>
      </c>
      <c r="Q80" s="318">
        <v>5000</v>
      </c>
      <c r="R80" s="318">
        <v>5000</v>
      </c>
      <c r="S80" s="318">
        <v>5000</v>
      </c>
      <c r="T80" s="318">
        <v>5000</v>
      </c>
      <c r="U80" s="318">
        <v>5000</v>
      </c>
      <c r="V80" s="318">
        <v>0</v>
      </c>
      <c r="W80" s="318">
        <v>0</v>
      </c>
      <c r="X80" s="318">
        <v>5000</v>
      </c>
      <c r="Y80" s="318">
        <v>0</v>
      </c>
      <c r="Z80" s="318">
        <v>0</v>
      </c>
      <c r="AA80" s="318">
        <v>5000</v>
      </c>
      <c r="AB80" s="318">
        <v>10000</v>
      </c>
      <c r="AC80" s="318">
        <v>5000</v>
      </c>
      <c r="AD80" s="318">
        <v>10000</v>
      </c>
      <c r="AE80" s="318">
        <v>60000</v>
      </c>
      <c r="AF80" s="318">
        <v>10000</v>
      </c>
      <c r="AG80" s="318">
        <v>60000</v>
      </c>
      <c r="AH80" s="318">
        <v>325000</v>
      </c>
      <c r="AI80" s="318">
        <v>20000</v>
      </c>
      <c r="AJ80" s="318">
        <v>130000</v>
      </c>
      <c r="AK80" s="223">
        <f t="shared" si="1"/>
        <v>670000</v>
      </c>
      <c r="AL80" s="269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</row>
    <row r="81" spans="1:78" x14ac:dyDescent="0.25">
      <c r="A81" s="5">
        <v>41609</v>
      </c>
      <c r="B81" s="268"/>
      <c r="C81" s="272"/>
      <c r="D81" s="272"/>
      <c r="E81" s="272"/>
      <c r="F81" s="272"/>
      <c r="G81" s="272"/>
      <c r="H81" s="272"/>
      <c r="I81" s="272"/>
      <c r="J81" s="272"/>
      <c r="K81" s="272"/>
      <c r="L81" s="272"/>
      <c r="M81" s="272"/>
      <c r="N81" s="318">
        <v>20000</v>
      </c>
      <c r="O81" s="318">
        <v>50000</v>
      </c>
      <c r="P81" s="318">
        <v>0</v>
      </c>
      <c r="Q81" s="318">
        <v>5000</v>
      </c>
      <c r="R81" s="318">
        <v>0</v>
      </c>
      <c r="S81" s="318">
        <v>0</v>
      </c>
      <c r="T81" s="318">
        <v>0</v>
      </c>
      <c r="U81" s="318">
        <v>0</v>
      </c>
      <c r="V81" s="318">
        <v>0</v>
      </c>
      <c r="W81" s="318">
        <v>0</v>
      </c>
      <c r="X81" s="318">
        <v>5000</v>
      </c>
      <c r="Y81" s="318">
        <v>0</v>
      </c>
      <c r="Z81" s="318">
        <v>0</v>
      </c>
      <c r="AA81" s="318">
        <v>0</v>
      </c>
      <c r="AB81" s="318">
        <v>5000</v>
      </c>
      <c r="AC81" s="318">
        <v>0</v>
      </c>
      <c r="AD81" s="318">
        <v>0</v>
      </c>
      <c r="AE81" s="318">
        <v>35000</v>
      </c>
      <c r="AF81" s="318">
        <v>0</v>
      </c>
      <c r="AG81" s="318">
        <v>10000</v>
      </c>
      <c r="AH81" s="318">
        <v>115000</v>
      </c>
      <c r="AI81" s="318">
        <v>0</v>
      </c>
      <c r="AJ81" s="318">
        <v>75000</v>
      </c>
      <c r="AK81" s="223">
        <f t="shared" si="1"/>
        <v>320000</v>
      </c>
      <c r="AL81" s="269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</row>
    <row r="82" spans="1:78" x14ac:dyDescent="0.25">
      <c r="A82" s="5">
        <v>41640</v>
      </c>
      <c r="B82" s="268"/>
      <c r="C82" s="272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318">
        <v>0</v>
      </c>
      <c r="O82" s="318">
        <v>0</v>
      </c>
      <c r="P82" s="318">
        <v>0</v>
      </c>
      <c r="Q82" s="318">
        <v>0</v>
      </c>
      <c r="R82" s="318">
        <v>0</v>
      </c>
      <c r="S82" s="318">
        <v>0</v>
      </c>
      <c r="T82" s="318">
        <v>0</v>
      </c>
      <c r="U82" s="318">
        <v>5000</v>
      </c>
      <c r="V82" s="318">
        <v>0</v>
      </c>
      <c r="W82" s="318">
        <v>0</v>
      </c>
      <c r="X82" s="318">
        <v>0</v>
      </c>
      <c r="Y82" s="318">
        <v>0</v>
      </c>
      <c r="Z82" s="318">
        <v>5000</v>
      </c>
      <c r="AA82" s="318">
        <v>0</v>
      </c>
      <c r="AB82" s="318">
        <v>5000</v>
      </c>
      <c r="AC82" s="318">
        <v>15000</v>
      </c>
      <c r="AD82" s="318">
        <v>20000</v>
      </c>
      <c r="AE82" s="318">
        <v>25000</v>
      </c>
      <c r="AF82" s="318">
        <v>25000</v>
      </c>
      <c r="AG82" s="318">
        <v>105000</v>
      </c>
      <c r="AH82" s="318">
        <v>150000</v>
      </c>
      <c r="AI82" s="318">
        <v>40000</v>
      </c>
      <c r="AJ82" s="318">
        <v>60000</v>
      </c>
      <c r="AK82" s="223">
        <f t="shared" si="1"/>
        <v>455000</v>
      </c>
      <c r="AL82" s="269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</row>
    <row r="83" spans="1:78" x14ac:dyDescent="0.25">
      <c r="A83" s="5">
        <v>41671</v>
      </c>
      <c r="B83" s="268"/>
      <c r="C83" s="272"/>
      <c r="D83" s="272"/>
      <c r="E83" s="272"/>
      <c r="F83" s="272"/>
      <c r="G83" s="272"/>
      <c r="H83" s="272"/>
      <c r="I83" s="272"/>
      <c r="J83" s="272"/>
      <c r="K83" s="272"/>
      <c r="L83" s="272"/>
      <c r="M83" s="272"/>
      <c r="N83" s="318">
        <v>0</v>
      </c>
      <c r="O83" s="318">
        <v>0</v>
      </c>
      <c r="P83" s="318">
        <v>0</v>
      </c>
      <c r="Q83" s="318">
        <v>5000</v>
      </c>
      <c r="R83" s="318">
        <v>0</v>
      </c>
      <c r="S83" s="318">
        <v>5000</v>
      </c>
      <c r="T83" s="318">
        <v>0</v>
      </c>
      <c r="U83" s="318">
        <v>0</v>
      </c>
      <c r="V83" s="318">
        <v>0</v>
      </c>
      <c r="W83" s="318">
        <v>0</v>
      </c>
      <c r="X83" s="318">
        <v>0</v>
      </c>
      <c r="Y83" s="318">
        <v>0</v>
      </c>
      <c r="Z83" s="318">
        <v>0</v>
      </c>
      <c r="AA83" s="318">
        <v>0</v>
      </c>
      <c r="AB83" s="318">
        <v>5000</v>
      </c>
      <c r="AC83" s="318">
        <v>0</v>
      </c>
      <c r="AD83" s="318">
        <v>0</v>
      </c>
      <c r="AE83" s="318">
        <v>30000</v>
      </c>
      <c r="AF83" s="318">
        <v>0</v>
      </c>
      <c r="AG83" s="318">
        <v>0</v>
      </c>
      <c r="AH83" s="318">
        <v>195000</v>
      </c>
      <c r="AI83" s="318">
        <v>0</v>
      </c>
      <c r="AJ83" s="318">
        <v>75000</v>
      </c>
      <c r="AK83" s="223">
        <f t="shared" si="1"/>
        <v>315000</v>
      </c>
      <c r="AL83" s="269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</row>
    <row r="84" spans="1:78" x14ac:dyDescent="0.25">
      <c r="A84" s="5">
        <v>41699</v>
      </c>
      <c r="B84" s="268"/>
      <c r="C84" s="272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318">
        <v>0</v>
      </c>
      <c r="O84" s="318">
        <v>0</v>
      </c>
      <c r="P84" s="318">
        <v>0</v>
      </c>
      <c r="Q84" s="318">
        <v>0</v>
      </c>
      <c r="R84" s="318">
        <v>0</v>
      </c>
      <c r="S84" s="318">
        <v>0</v>
      </c>
      <c r="T84" s="318">
        <v>0</v>
      </c>
      <c r="U84" s="318">
        <v>0</v>
      </c>
      <c r="V84" s="318">
        <v>0</v>
      </c>
      <c r="W84" s="318">
        <v>0</v>
      </c>
      <c r="X84" s="318">
        <v>5000</v>
      </c>
      <c r="Y84" s="318">
        <v>0</v>
      </c>
      <c r="Z84" s="318">
        <v>0</v>
      </c>
      <c r="AA84" s="318">
        <v>5000</v>
      </c>
      <c r="AB84" s="318">
        <v>5000</v>
      </c>
      <c r="AC84" s="318">
        <v>0</v>
      </c>
      <c r="AD84" s="318">
        <v>0</v>
      </c>
      <c r="AE84" s="318">
        <v>30000</v>
      </c>
      <c r="AF84" s="318">
        <v>0</v>
      </c>
      <c r="AG84" s="318">
        <v>0</v>
      </c>
      <c r="AH84" s="318">
        <v>185000</v>
      </c>
      <c r="AI84" s="318">
        <v>0</v>
      </c>
      <c r="AJ84" s="318">
        <v>75000</v>
      </c>
      <c r="AK84" s="223">
        <f t="shared" si="1"/>
        <v>305000</v>
      </c>
      <c r="AL84" s="269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</row>
    <row r="85" spans="1:78" x14ac:dyDescent="0.25">
      <c r="A85" s="5">
        <v>41730</v>
      </c>
      <c r="B85" s="268"/>
      <c r="C85" s="272"/>
      <c r="D85" s="272"/>
      <c r="E85" s="272"/>
      <c r="F85" s="272"/>
      <c r="G85" s="272"/>
      <c r="H85" s="272"/>
      <c r="I85" s="272"/>
      <c r="J85" s="272"/>
      <c r="K85" s="272"/>
      <c r="L85" s="272"/>
      <c r="M85" s="272"/>
      <c r="N85" s="318">
        <v>0</v>
      </c>
      <c r="O85" s="318">
        <v>0</v>
      </c>
      <c r="P85" s="318">
        <v>0</v>
      </c>
      <c r="Q85" s="318">
        <v>5000</v>
      </c>
      <c r="R85" s="318">
        <v>0</v>
      </c>
      <c r="S85" s="318">
        <v>5000</v>
      </c>
      <c r="T85" s="318">
        <v>0</v>
      </c>
      <c r="U85" s="318">
        <v>5000</v>
      </c>
      <c r="V85" s="318">
        <v>0</v>
      </c>
      <c r="W85" s="318">
        <v>0</v>
      </c>
      <c r="X85" s="318">
        <v>5000</v>
      </c>
      <c r="Y85" s="318">
        <v>0</v>
      </c>
      <c r="Z85" s="318">
        <v>0</v>
      </c>
      <c r="AA85" s="318">
        <v>5000</v>
      </c>
      <c r="AB85" s="318">
        <v>5000</v>
      </c>
      <c r="AC85" s="318">
        <v>10000</v>
      </c>
      <c r="AD85" s="318">
        <v>10000</v>
      </c>
      <c r="AE85" s="318">
        <v>35000</v>
      </c>
      <c r="AF85" s="318">
        <v>15000</v>
      </c>
      <c r="AG85" s="318">
        <v>65000</v>
      </c>
      <c r="AH85" s="318">
        <v>205000</v>
      </c>
      <c r="AI85" s="318">
        <v>25000</v>
      </c>
      <c r="AJ85" s="318">
        <v>80000</v>
      </c>
      <c r="AK85" s="223">
        <f t="shared" si="1"/>
        <v>475000</v>
      </c>
      <c r="AL85" s="269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</row>
    <row r="86" spans="1:78" x14ac:dyDescent="0.25">
      <c r="A86" s="5">
        <v>41760</v>
      </c>
      <c r="B86" s="268"/>
      <c r="C86" s="272"/>
      <c r="D86" s="272"/>
      <c r="E86" s="272"/>
      <c r="F86" s="272"/>
      <c r="G86" s="272"/>
      <c r="H86" s="272"/>
      <c r="I86" s="272"/>
      <c r="J86" s="272"/>
      <c r="K86" s="272"/>
      <c r="L86" s="272"/>
      <c r="M86" s="272"/>
      <c r="N86" s="318">
        <v>0</v>
      </c>
      <c r="O86" s="318">
        <v>0</v>
      </c>
      <c r="P86" s="318">
        <v>0</v>
      </c>
      <c r="Q86" s="318">
        <v>0</v>
      </c>
      <c r="R86" s="318">
        <v>0</v>
      </c>
      <c r="S86" s="318">
        <v>0</v>
      </c>
      <c r="T86" s="318">
        <v>0</v>
      </c>
      <c r="U86" s="318">
        <v>5000</v>
      </c>
      <c r="V86" s="318">
        <v>0</v>
      </c>
      <c r="W86" s="318">
        <v>0</v>
      </c>
      <c r="X86" s="318">
        <v>0</v>
      </c>
      <c r="Y86" s="318">
        <v>0</v>
      </c>
      <c r="Z86" s="318">
        <v>0</v>
      </c>
      <c r="AA86" s="318">
        <v>0</v>
      </c>
      <c r="AB86" s="318">
        <v>5000</v>
      </c>
      <c r="AC86" s="318">
        <v>0</v>
      </c>
      <c r="AD86" s="318">
        <v>0</v>
      </c>
      <c r="AE86" s="318">
        <v>30000</v>
      </c>
      <c r="AF86" s="318">
        <v>0</v>
      </c>
      <c r="AG86" s="318">
        <v>5000</v>
      </c>
      <c r="AH86" s="318">
        <v>170000</v>
      </c>
      <c r="AI86" s="318">
        <v>0</v>
      </c>
      <c r="AJ86" s="318">
        <v>70000</v>
      </c>
      <c r="AK86" s="223">
        <f t="shared" si="1"/>
        <v>285000</v>
      </c>
      <c r="AL86" s="269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</row>
    <row r="87" spans="1:78" x14ac:dyDescent="0.25">
      <c r="A87" s="5">
        <v>41791</v>
      </c>
      <c r="B87" s="268"/>
      <c r="C87" s="272"/>
      <c r="D87" s="272"/>
      <c r="E87" s="272"/>
      <c r="F87" s="272"/>
      <c r="G87" s="272"/>
      <c r="H87" s="272"/>
      <c r="I87" s="272"/>
      <c r="J87" s="272"/>
      <c r="K87" s="272"/>
      <c r="L87" s="272"/>
      <c r="M87" s="272"/>
      <c r="N87" s="318">
        <v>0</v>
      </c>
      <c r="O87" s="318">
        <v>0</v>
      </c>
      <c r="P87" s="318">
        <v>15000</v>
      </c>
      <c r="Q87" s="318">
        <v>45000</v>
      </c>
      <c r="R87" s="318">
        <v>0</v>
      </c>
      <c r="S87" s="318">
        <v>5000</v>
      </c>
      <c r="T87" s="318">
        <v>0</v>
      </c>
      <c r="U87" s="318">
        <v>0</v>
      </c>
      <c r="V87" s="318">
        <v>0</v>
      </c>
      <c r="W87" s="318">
        <v>0</v>
      </c>
      <c r="X87" s="318">
        <v>5000</v>
      </c>
      <c r="Y87" s="318">
        <v>5000</v>
      </c>
      <c r="Z87" s="318">
        <v>0</v>
      </c>
      <c r="AA87" s="318">
        <v>5000</v>
      </c>
      <c r="AB87" s="318">
        <v>5000</v>
      </c>
      <c r="AC87" s="318">
        <v>10000</v>
      </c>
      <c r="AD87" s="318">
        <v>10000</v>
      </c>
      <c r="AE87" s="318">
        <v>40000</v>
      </c>
      <c r="AF87" s="318">
        <v>15000</v>
      </c>
      <c r="AG87" s="318">
        <v>70000</v>
      </c>
      <c r="AH87" s="318">
        <v>255000</v>
      </c>
      <c r="AI87" s="318">
        <v>20000</v>
      </c>
      <c r="AJ87" s="318">
        <v>95000</v>
      </c>
      <c r="AK87" s="223">
        <f t="shared" si="1"/>
        <v>600000</v>
      </c>
      <c r="AL87" s="269"/>
      <c r="AM87" s="223"/>
      <c r="AN87" s="223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</row>
    <row r="88" spans="1:78" x14ac:dyDescent="0.25">
      <c r="A88" s="5">
        <v>41821</v>
      </c>
      <c r="B88" s="268"/>
      <c r="C88" s="272"/>
      <c r="D88" s="272"/>
      <c r="E88" s="272"/>
      <c r="F88" s="272"/>
      <c r="G88" s="272"/>
      <c r="H88" s="272"/>
      <c r="I88" s="272"/>
      <c r="J88" s="272"/>
      <c r="K88" s="272"/>
      <c r="L88" s="272"/>
      <c r="M88" s="272"/>
      <c r="N88" s="318">
        <v>0</v>
      </c>
      <c r="O88" s="318">
        <v>0</v>
      </c>
      <c r="P88" s="318">
        <v>0</v>
      </c>
      <c r="Q88" s="318">
        <v>0</v>
      </c>
      <c r="R88" s="318">
        <v>0</v>
      </c>
      <c r="S88" s="318">
        <v>5000</v>
      </c>
      <c r="T88" s="318">
        <v>5000</v>
      </c>
      <c r="U88" s="318">
        <v>5000</v>
      </c>
      <c r="V88" s="318">
        <v>0</v>
      </c>
      <c r="W88" s="318">
        <v>0</v>
      </c>
      <c r="X88" s="318">
        <v>0</v>
      </c>
      <c r="Y88" s="318">
        <v>0</v>
      </c>
      <c r="Z88" s="318">
        <v>0</v>
      </c>
      <c r="AA88" s="318">
        <v>0</v>
      </c>
      <c r="AB88" s="318">
        <v>5000</v>
      </c>
      <c r="AC88" s="318">
        <v>15000</v>
      </c>
      <c r="AD88" s="318">
        <v>20000</v>
      </c>
      <c r="AE88" s="318">
        <v>20000</v>
      </c>
      <c r="AF88" s="318">
        <v>25000</v>
      </c>
      <c r="AG88" s="318">
        <v>100000</v>
      </c>
      <c r="AH88" s="318">
        <v>130000</v>
      </c>
      <c r="AI88" s="318">
        <v>40000</v>
      </c>
      <c r="AJ88" s="318">
        <v>50000</v>
      </c>
      <c r="AK88" s="223">
        <f t="shared" si="1"/>
        <v>420000</v>
      </c>
      <c r="AL88" s="269"/>
      <c r="AM88" s="223"/>
      <c r="AN88" s="223"/>
      <c r="AO88" s="223"/>
      <c r="AP88" s="223"/>
      <c r="AQ88" s="223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223"/>
      <c r="BJ88" s="223"/>
      <c r="BK88" s="223"/>
      <c r="BL88" s="223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</row>
    <row r="89" spans="1:78" x14ac:dyDescent="0.25">
      <c r="A89" s="5">
        <v>41852</v>
      </c>
      <c r="B89" s="268"/>
      <c r="C89" s="272"/>
      <c r="D89" s="272"/>
      <c r="E89" s="272"/>
      <c r="F89" s="272"/>
      <c r="G89" s="272"/>
      <c r="H89" s="272"/>
      <c r="I89" s="272"/>
      <c r="J89" s="272"/>
      <c r="K89" s="272"/>
      <c r="L89" s="272"/>
      <c r="M89" s="272"/>
      <c r="N89" s="318">
        <v>0</v>
      </c>
      <c r="O89" s="318">
        <v>0</v>
      </c>
      <c r="P89" s="318">
        <v>0</v>
      </c>
      <c r="Q89" s="318">
        <v>0</v>
      </c>
      <c r="R89" s="318">
        <v>0</v>
      </c>
      <c r="S89" s="318">
        <v>0</v>
      </c>
      <c r="T89" s="318">
        <v>0</v>
      </c>
      <c r="U89" s="318">
        <v>0</v>
      </c>
      <c r="V89" s="318">
        <v>0</v>
      </c>
      <c r="W89" s="318">
        <v>0</v>
      </c>
      <c r="X89" s="318">
        <v>0</v>
      </c>
      <c r="Y89" s="318">
        <v>0</v>
      </c>
      <c r="Z89" s="318">
        <v>0</v>
      </c>
      <c r="AA89" s="318">
        <v>0</v>
      </c>
      <c r="AB89" s="318">
        <v>0</v>
      </c>
      <c r="AC89" s="318">
        <v>0</v>
      </c>
      <c r="AD89" s="318">
        <v>0</v>
      </c>
      <c r="AE89" s="318">
        <v>10000</v>
      </c>
      <c r="AF89" s="318">
        <v>0</v>
      </c>
      <c r="AG89" s="318">
        <v>0</v>
      </c>
      <c r="AH89" s="318">
        <v>60000</v>
      </c>
      <c r="AI89" s="318">
        <v>0</v>
      </c>
      <c r="AJ89" s="318">
        <v>20000</v>
      </c>
      <c r="AK89" s="223">
        <f t="shared" si="1"/>
        <v>90000</v>
      </c>
      <c r="AL89" s="269"/>
      <c r="AM89" s="223"/>
      <c r="AN89" s="223"/>
      <c r="AO89" s="223"/>
      <c r="AP89" s="223"/>
      <c r="AQ89" s="223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  <c r="BK89" s="223"/>
      <c r="BL89" s="223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</row>
    <row r="90" spans="1:78" x14ac:dyDescent="0.25">
      <c r="A90" s="5">
        <v>41913</v>
      </c>
      <c r="B90" s="268"/>
      <c r="C90" s="272"/>
      <c r="D90" s="272"/>
      <c r="E90" s="272"/>
      <c r="F90" s="272"/>
      <c r="G90" s="272"/>
      <c r="H90" s="272"/>
      <c r="I90" s="272"/>
      <c r="J90" s="272"/>
      <c r="K90" s="272"/>
      <c r="L90" s="272"/>
      <c r="M90" s="272"/>
      <c r="N90" s="318">
        <v>0</v>
      </c>
      <c r="O90" s="318">
        <v>0</v>
      </c>
      <c r="P90" s="318">
        <v>0</v>
      </c>
      <c r="Q90" s="318">
        <v>0</v>
      </c>
      <c r="R90" s="318">
        <v>5000</v>
      </c>
      <c r="S90" s="318">
        <v>0</v>
      </c>
      <c r="T90" s="318">
        <v>0</v>
      </c>
      <c r="U90" s="318">
        <v>0</v>
      </c>
      <c r="V90" s="318">
        <v>0</v>
      </c>
      <c r="W90" s="318">
        <v>0</v>
      </c>
      <c r="X90" s="318">
        <v>0</v>
      </c>
      <c r="Y90" s="318">
        <v>0</v>
      </c>
      <c r="Z90" s="318">
        <v>0</v>
      </c>
      <c r="AA90" s="318">
        <v>0</v>
      </c>
      <c r="AB90" s="318">
        <v>0</v>
      </c>
      <c r="AC90" s="318">
        <v>5000</v>
      </c>
      <c r="AD90" s="318">
        <v>10000</v>
      </c>
      <c r="AE90" s="318">
        <v>5000</v>
      </c>
      <c r="AF90" s="318">
        <v>10000</v>
      </c>
      <c r="AG90" s="318">
        <v>50000</v>
      </c>
      <c r="AH90" s="318">
        <v>315000</v>
      </c>
      <c r="AI90" s="318">
        <v>20000</v>
      </c>
      <c r="AJ90" s="318">
        <v>5000</v>
      </c>
      <c r="AK90" s="223">
        <f t="shared" si="1"/>
        <v>425000</v>
      </c>
      <c r="AL90" s="269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</row>
    <row r="91" spans="1:78" x14ac:dyDescent="0.25">
      <c r="A91" s="5">
        <v>41944</v>
      </c>
      <c r="B91" s="268"/>
      <c r="C91" s="272"/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318">
        <v>0</v>
      </c>
      <c r="O91" s="318">
        <v>0</v>
      </c>
      <c r="P91" s="318">
        <v>0</v>
      </c>
      <c r="Q91" s="318">
        <v>0</v>
      </c>
      <c r="R91" s="318">
        <v>0</v>
      </c>
      <c r="S91" s="318">
        <v>0</v>
      </c>
      <c r="T91" s="318">
        <v>0</v>
      </c>
      <c r="U91" s="318">
        <v>0</v>
      </c>
      <c r="V91" s="318">
        <v>0</v>
      </c>
      <c r="W91" s="318">
        <v>0</v>
      </c>
      <c r="X91" s="318">
        <v>0</v>
      </c>
      <c r="Y91" s="318">
        <v>0</v>
      </c>
      <c r="Z91" s="318">
        <v>0</v>
      </c>
      <c r="AA91" s="318">
        <v>0</v>
      </c>
      <c r="AB91" s="318">
        <v>0</v>
      </c>
      <c r="AC91" s="318">
        <v>0</v>
      </c>
      <c r="AD91" s="318">
        <v>0</v>
      </c>
      <c r="AE91" s="318">
        <v>0</v>
      </c>
      <c r="AF91" s="318">
        <v>0</v>
      </c>
      <c r="AG91" s="318">
        <v>0</v>
      </c>
      <c r="AH91" s="318">
        <v>170000</v>
      </c>
      <c r="AI91" s="318">
        <v>0</v>
      </c>
      <c r="AJ91" s="318">
        <v>0</v>
      </c>
      <c r="AK91" s="223">
        <f t="shared" si="1"/>
        <v>170000</v>
      </c>
      <c r="AL91" s="269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3"/>
      <c r="BN91" s="223"/>
      <c r="BO91" s="223"/>
      <c r="BP91" s="223"/>
      <c r="BQ91" s="223"/>
      <c r="BR91" s="223"/>
      <c r="BS91" s="223"/>
      <c r="BT91" s="223"/>
      <c r="BU91" s="223"/>
      <c r="BV91" s="223"/>
      <c r="BW91" s="223"/>
      <c r="BX91" s="223"/>
      <c r="BY91" s="223"/>
      <c r="BZ91" s="223"/>
    </row>
    <row r="92" spans="1:78" x14ac:dyDescent="0.25">
      <c r="A92" s="5">
        <v>41974</v>
      </c>
      <c r="B92" s="268"/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318">
        <v>0</v>
      </c>
      <c r="O92" s="318">
        <v>0</v>
      </c>
      <c r="P92" s="318">
        <v>20000</v>
      </c>
      <c r="Q92" s="318">
        <v>40000</v>
      </c>
      <c r="R92" s="318">
        <v>0</v>
      </c>
      <c r="S92" s="318">
        <v>0</v>
      </c>
      <c r="T92" s="318">
        <v>0</v>
      </c>
      <c r="U92" s="318">
        <v>0</v>
      </c>
      <c r="V92" s="318">
        <v>0</v>
      </c>
      <c r="W92" s="318">
        <v>5000</v>
      </c>
      <c r="X92" s="318">
        <v>0</v>
      </c>
      <c r="Y92" s="318">
        <v>0</v>
      </c>
      <c r="Z92" s="318">
        <v>0</v>
      </c>
      <c r="AA92" s="318">
        <v>0</v>
      </c>
      <c r="AB92" s="318">
        <v>5000</v>
      </c>
      <c r="AC92" s="318">
        <v>10000</v>
      </c>
      <c r="AD92" s="318">
        <v>10000</v>
      </c>
      <c r="AE92" s="318">
        <v>10000</v>
      </c>
      <c r="AF92" s="318">
        <v>15000</v>
      </c>
      <c r="AG92" s="318">
        <v>70000</v>
      </c>
      <c r="AH92" s="318">
        <v>255000</v>
      </c>
      <c r="AI92" s="318">
        <v>20000</v>
      </c>
      <c r="AJ92" s="318">
        <v>20000</v>
      </c>
      <c r="AK92" s="223">
        <f t="shared" si="1"/>
        <v>480000</v>
      </c>
      <c r="AL92" s="269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3"/>
      <c r="BN92" s="223"/>
      <c r="BO92" s="223"/>
      <c r="BP92" s="223"/>
      <c r="BQ92" s="223"/>
      <c r="BR92" s="223"/>
      <c r="BS92" s="223"/>
      <c r="BT92" s="223"/>
      <c r="BU92" s="223"/>
      <c r="BV92" s="223"/>
      <c r="BW92" s="223"/>
      <c r="BX92" s="223"/>
      <c r="BY92" s="223"/>
      <c r="BZ92" s="223"/>
    </row>
    <row r="93" spans="1:78" x14ac:dyDescent="0.25">
      <c r="A93" s="5">
        <v>42005</v>
      </c>
      <c r="B93" s="268"/>
      <c r="C93" s="272"/>
      <c r="D93" s="272"/>
      <c r="E93" s="272"/>
      <c r="F93" s="272"/>
      <c r="G93" s="272"/>
      <c r="H93" s="272"/>
      <c r="I93" s="272"/>
      <c r="J93" s="272"/>
      <c r="K93" s="272"/>
      <c r="L93" s="272"/>
      <c r="M93" s="272"/>
      <c r="N93" s="318">
        <v>0</v>
      </c>
      <c r="O93" s="318">
        <v>0</v>
      </c>
      <c r="P93" s="318">
        <v>0</v>
      </c>
      <c r="Q93" s="318">
        <v>0</v>
      </c>
      <c r="R93" s="318">
        <v>0</v>
      </c>
      <c r="S93" s="318">
        <v>0</v>
      </c>
      <c r="T93" s="318">
        <v>0</v>
      </c>
      <c r="U93" s="318">
        <v>0</v>
      </c>
      <c r="V93" s="318">
        <v>0</v>
      </c>
      <c r="W93" s="318">
        <v>0</v>
      </c>
      <c r="X93" s="318">
        <v>0</v>
      </c>
      <c r="Y93" s="318">
        <v>0</v>
      </c>
      <c r="Z93" s="318">
        <v>0</v>
      </c>
      <c r="AA93" s="318">
        <v>0</v>
      </c>
      <c r="AB93" s="318">
        <v>0</v>
      </c>
      <c r="AC93" s="318">
        <v>0</v>
      </c>
      <c r="AD93" s="318">
        <v>0</v>
      </c>
      <c r="AE93" s="318">
        <v>0</v>
      </c>
      <c r="AF93" s="318">
        <v>0</v>
      </c>
      <c r="AG93" s="318">
        <v>0</v>
      </c>
      <c r="AH93" s="318">
        <v>85000</v>
      </c>
      <c r="AI93" s="318">
        <v>0</v>
      </c>
      <c r="AJ93" s="318">
        <v>0</v>
      </c>
      <c r="AK93" s="223">
        <f t="shared" si="1"/>
        <v>85000</v>
      </c>
      <c r="AL93" s="269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3"/>
      <c r="BN93" s="223"/>
      <c r="BO93" s="223"/>
      <c r="BP93" s="223"/>
      <c r="BQ93" s="223"/>
      <c r="BR93" s="223"/>
      <c r="BS93" s="223"/>
      <c r="BT93" s="223"/>
      <c r="BU93" s="223"/>
      <c r="BV93" s="223"/>
      <c r="BW93" s="223"/>
      <c r="BX93" s="223"/>
      <c r="BY93" s="223"/>
      <c r="BZ93" s="223"/>
    </row>
    <row r="94" spans="1:78" x14ac:dyDescent="0.25">
      <c r="A94" s="5">
        <v>42036</v>
      </c>
      <c r="B94" s="268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318">
        <v>0</v>
      </c>
      <c r="O94" s="318">
        <v>0</v>
      </c>
      <c r="P94" s="318">
        <v>0</v>
      </c>
      <c r="Q94" s="318">
        <v>0</v>
      </c>
      <c r="R94" s="318">
        <v>0</v>
      </c>
      <c r="S94" s="318">
        <v>0</v>
      </c>
      <c r="T94" s="318">
        <v>0</v>
      </c>
      <c r="U94" s="318">
        <v>0</v>
      </c>
      <c r="V94" s="318">
        <v>0</v>
      </c>
      <c r="W94" s="318">
        <v>0</v>
      </c>
      <c r="X94" s="318">
        <v>0</v>
      </c>
      <c r="Y94" s="318">
        <v>0</v>
      </c>
      <c r="Z94" s="318">
        <v>0</v>
      </c>
      <c r="AA94" s="318">
        <v>0</v>
      </c>
      <c r="AB94" s="318">
        <v>0</v>
      </c>
      <c r="AC94" s="318">
        <v>0</v>
      </c>
      <c r="AD94" s="318">
        <v>0</v>
      </c>
      <c r="AE94" s="318">
        <v>0</v>
      </c>
      <c r="AF94" s="318">
        <v>0</v>
      </c>
      <c r="AG94" s="318">
        <v>0</v>
      </c>
      <c r="AH94" s="318">
        <v>155000</v>
      </c>
      <c r="AI94" s="318">
        <v>0</v>
      </c>
      <c r="AJ94" s="318">
        <v>0</v>
      </c>
      <c r="AK94" s="223">
        <f t="shared" si="1"/>
        <v>155000</v>
      </c>
      <c r="AL94" s="269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3"/>
      <c r="BN94" s="223"/>
      <c r="BO94" s="223"/>
      <c r="BP94" s="223"/>
      <c r="BQ94" s="223"/>
      <c r="BR94" s="223"/>
      <c r="BS94" s="223"/>
      <c r="BT94" s="223"/>
      <c r="BU94" s="223"/>
      <c r="BV94" s="223"/>
      <c r="BW94" s="223"/>
      <c r="BX94" s="223"/>
      <c r="BY94" s="223"/>
      <c r="BZ94" s="223"/>
    </row>
    <row r="95" spans="1:78" x14ac:dyDescent="0.25">
      <c r="A95" s="5">
        <v>42064</v>
      </c>
      <c r="B95" s="268"/>
      <c r="C95" s="272"/>
      <c r="D95" s="272"/>
      <c r="E95" s="272"/>
      <c r="F95" s="272"/>
      <c r="G95" s="272"/>
      <c r="H95" s="272"/>
      <c r="I95" s="272"/>
      <c r="J95" s="272"/>
      <c r="K95" s="272"/>
      <c r="L95" s="272"/>
      <c r="M95" s="272"/>
      <c r="N95" s="318">
        <v>0</v>
      </c>
      <c r="O95" s="318">
        <v>0</v>
      </c>
      <c r="P95" s="318">
        <v>0</v>
      </c>
      <c r="Q95" s="318">
        <v>0</v>
      </c>
      <c r="R95" s="318">
        <v>0</v>
      </c>
      <c r="S95" s="318">
        <v>0</v>
      </c>
      <c r="T95" s="318">
        <v>0</v>
      </c>
      <c r="U95" s="318">
        <v>0</v>
      </c>
      <c r="V95" s="318">
        <v>0</v>
      </c>
      <c r="W95" s="318">
        <v>0</v>
      </c>
      <c r="X95" s="318">
        <v>0</v>
      </c>
      <c r="Y95" s="318">
        <v>0</v>
      </c>
      <c r="Z95" s="318">
        <v>0</v>
      </c>
      <c r="AA95" s="318">
        <v>0</v>
      </c>
      <c r="AB95" s="318">
        <v>0</v>
      </c>
      <c r="AC95" s="318">
        <v>0</v>
      </c>
      <c r="AD95" s="318">
        <v>0</v>
      </c>
      <c r="AE95" s="318">
        <v>0</v>
      </c>
      <c r="AF95" s="318">
        <v>0</v>
      </c>
      <c r="AG95" s="318">
        <v>0</v>
      </c>
      <c r="AH95" s="318">
        <v>125000</v>
      </c>
      <c r="AI95" s="318">
        <v>0</v>
      </c>
      <c r="AJ95" s="318">
        <v>0</v>
      </c>
      <c r="AK95" s="223">
        <f t="shared" si="1"/>
        <v>125000</v>
      </c>
      <c r="AL95" s="269"/>
      <c r="AM95" s="223"/>
      <c r="AN95" s="223"/>
      <c r="AO95" s="223"/>
      <c r="AP95" s="223"/>
      <c r="AQ95" s="223"/>
      <c r="AR95" s="223"/>
      <c r="AS95" s="223"/>
      <c r="AT95" s="223"/>
      <c r="AU95" s="223"/>
      <c r="AV95" s="223"/>
      <c r="AW95" s="223"/>
      <c r="AX95" s="223"/>
      <c r="AY95" s="223"/>
      <c r="AZ95" s="223"/>
      <c r="BA95" s="223"/>
      <c r="BB95" s="223"/>
      <c r="BC95" s="223"/>
      <c r="BD95" s="223"/>
      <c r="BE95" s="223"/>
      <c r="BF95" s="223"/>
      <c r="BG95" s="223"/>
      <c r="BH95" s="223"/>
      <c r="BI95" s="223"/>
      <c r="BJ95" s="223"/>
      <c r="BK95" s="223"/>
      <c r="BL95" s="223"/>
      <c r="BM95" s="223"/>
      <c r="BN95" s="223"/>
      <c r="BO95" s="223"/>
      <c r="BP95" s="223"/>
      <c r="BQ95" s="223"/>
      <c r="BR95" s="223"/>
      <c r="BS95" s="223"/>
      <c r="BT95" s="223"/>
      <c r="BU95" s="223"/>
      <c r="BV95" s="223"/>
      <c r="BW95" s="223"/>
      <c r="BX95" s="223"/>
      <c r="BY95" s="223"/>
      <c r="BZ95" s="223"/>
    </row>
    <row r="96" spans="1:78" x14ac:dyDescent="0.25">
      <c r="A96" s="5">
        <v>42095</v>
      </c>
      <c r="B96" s="268"/>
      <c r="C96" s="272"/>
      <c r="D96" s="272"/>
      <c r="E96" s="272"/>
      <c r="F96" s="272"/>
      <c r="G96" s="272"/>
      <c r="H96" s="272"/>
      <c r="I96" s="272"/>
      <c r="J96" s="272"/>
      <c r="K96" s="272"/>
      <c r="L96" s="272"/>
      <c r="M96" s="272"/>
      <c r="N96" s="318">
        <v>0</v>
      </c>
      <c r="O96" s="318">
        <v>0</v>
      </c>
      <c r="P96" s="318">
        <v>0</v>
      </c>
      <c r="Q96" s="318">
        <v>0</v>
      </c>
      <c r="R96" s="318">
        <v>0</v>
      </c>
      <c r="S96" s="318">
        <v>0</v>
      </c>
      <c r="T96" s="318">
        <v>0</v>
      </c>
      <c r="U96" s="318">
        <v>0</v>
      </c>
      <c r="V96" s="318">
        <v>0</v>
      </c>
      <c r="W96" s="318">
        <v>0</v>
      </c>
      <c r="X96" s="318">
        <v>0</v>
      </c>
      <c r="Y96" s="318">
        <v>0</v>
      </c>
      <c r="Z96" s="318">
        <v>0</v>
      </c>
      <c r="AA96" s="318">
        <v>0</v>
      </c>
      <c r="AB96" s="318">
        <v>0</v>
      </c>
      <c r="AC96" s="318">
        <v>0</v>
      </c>
      <c r="AD96" s="318">
        <v>0</v>
      </c>
      <c r="AE96" s="318">
        <v>0</v>
      </c>
      <c r="AF96" s="318">
        <v>0</v>
      </c>
      <c r="AG96" s="318">
        <v>0</v>
      </c>
      <c r="AH96" s="318">
        <v>110000</v>
      </c>
      <c r="AI96" s="318">
        <v>0</v>
      </c>
      <c r="AJ96" s="318">
        <v>0</v>
      </c>
      <c r="AK96" s="223">
        <f t="shared" si="1"/>
        <v>110000</v>
      </c>
      <c r="AL96" s="269"/>
      <c r="AM96" s="223"/>
      <c r="AN96" s="223"/>
      <c r="AO96" s="223"/>
      <c r="AP96" s="223"/>
      <c r="AQ96" s="223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223"/>
      <c r="BJ96" s="223"/>
      <c r="BK96" s="223"/>
      <c r="BL96" s="223"/>
      <c r="BM96" s="223"/>
      <c r="BN96" s="223"/>
      <c r="BO96" s="223"/>
      <c r="BP96" s="223"/>
      <c r="BQ96" s="223"/>
      <c r="BR96" s="223"/>
      <c r="BS96" s="223"/>
      <c r="BT96" s="223"/>
      <c r="BU96" s="223"/>
      <c r="BV96" s="223"/>
      <c r="BW96" s="223"/>
      <c r="BX96" s="223"/>
      <c r="BY96" s="223"/>
      <c r="BZ96" s="223"/>
    </row>
    <row r="97" spans="1:78" x14ac:dyDescent="0.25">
      <c r="A97" s="5">
        <v>42125</v>
      </c>
      <c r="B97" s="268"/>
      <c r="C97" s="272"/>
      <c r="D97" s="272"/>
      <c r="E97" s="272"/>
      <c r="F97" s="272"/>
      <c r="G97" s="272"/>
      <c r="H97" s="272"/>
      <c r="I97" s="272"/>
      <c r="J97" s="272"/>
      <c r="K97" s="272"/>
      <c r="L97" s="272"/>
      <c r="M97" s="272"/>
      <c r="N97" s="318">
        <v>0</v>
      </c>
      <c r="O97" s="318">
        <v>0</v>
      </c>
      <c r="P97" s="318">
        <v>0</v>
      </c>
      <c r="Q97" s="318">
        <v>0</v>
      </c>
      <c r="R97" s="318">
        <v>0</v>
      </c>
      <c r="S97" s="318">
        <v>0</v>
      </c>
      <c r="T97" s="318">
        <v>0</v>
      </c>
      <c r="U97" s="318">
        <v>0</v>
      </c>
      <c r="V97" s="318">
        <v>0</v>
      </c>
      <c r="W97" s="318">
        <v>0</v>
      </c>
      <c r="X97" s="318">
        <v>0</v>
      </c>
      <c r="Y97" s="318">
        <v>0</v>
      </c>
      <c r="Z97" s="318">
        <v>0</v>
      </c>
      <c r="AA97" s="318">
        <v>0</v>
      </c>
      <c r="AB97" s="318">
        <v>0</v>
      </c>
      <c r="AC97" s="318">
        <v>0</v>
      </c>
      <c r="AD97" s="318">
        <v>0</v>
      </c>
      <c r="AE97" s="318">
        <v>0</v>
      </c>
      <c r="AF97" s="318">
        <v>0</v>
      </c>
      <c r="AG97" s="318">
        <v>110000</v>
      </c>
      <c r="AH97" s="318">
        <v>65000</v>
      </c>
      <c r="AI97" s="318">
        <v>5000</v>
      </c>
      <c r="AJ97" s="318">
        <v>0</v>
      </c>
      <c r="AK97" s="223">
        <f t="shared" si="1"/>
        <v>180000</v>
      </c>
      <c r="AL97" s="269"/>
      <c r="AM97" s="223"/>
      <c r="AN97" s="223"/>
      <c r="AO97" s="223"/>
      <c r="AP97" s="223"/>
      <c r="AQ97" s="223"/>
      <c r="AR97" s="223"/>
      <c r="AS97" s="223"/>
      <c r="AT97" s="223"/>
      <c r="AU97" s="223"/>
      <c r="AV97" s="223"/>
      <c r="AW97" s="223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223"/>
      <c r="BJ97" s="223"/>
      <c r="BK97" s="223"/>
      <c r="BL97" s="223"/>
      <c r="BM97" s="223"/>
      <c r="BN97" s="223"/>
      <c r="BO97" s="223"/>
      <c r="BP97" s="223"/>
      <c r="BQ97" s="223"/>
      <c r="BR97" s="223"/>
      <c r="BS97" s="223"/>
      <c r="BT97" s="223"/>
      <c r="BU97" s="223"/>
      <c r="BV97" s="223"/>
      <c r="BW97" s="223"/>
      <c r="BX97" s="223"/>
      <c r="BY97" s="223"/>
      <c r="BZ97" s="223"/>
    </row>
    <row r="98" spans="1:78" x14ac:dyDescent="0.25">
      <c r="A98" s="5">
        <v>42156</v>
      </c>
      <c r="B98" s="268"/>
      <c r="C98" s="272"/>
      <c r="D98" s="272"/>
      <c r="E98" s="272"/>
      <c r="F98" s="272"/>
      <c r="G98" s="272"/>
      <c r="H98" s="272"/>
      <c r="I98" s="272"/>
      <c r="J98" s="272"/>
      <c r="K98" s="272"/>
      <c r="L98" s="272"/>
      <c r="M98" s="272"/>
      <c r="N98" s="318">
        <v>0</v>
      </c>
      <c r="O98" s="318">
        <v>0</v>
      </c>
      <c r="P98" s="318">
        <v>0</v>
      </c>
      <c r="Q98" s="318">
        <v>0</v>
      </c>
      <c r="R98" s="318">
        <v>15000</v>
      </c>
      <c r="S98" s="318">
        <v>35000</v>
      </c>
      <c r="T98" s="318">
        <v>0</v>
      </c>
      <c r="U98" s="318">
        <v>0</v>
      </c>
      <c r="V98" s="318">
        <v>0</v>
      </c>
      <c r="W98" s="318">
        <v>0</v>
      </c>
      <c r="X98" s="318">
        <v>0</v>
      </c>
      <c r="Y98" s="318">
        <v>0</v>
      </c>
      <c r="Z98" s="318">
        <v>0</v>
      </c>
      <c r="AA98" s="318">
        <v>0</v>
      </c>
      <c r="AB98" s="318">
        <v>0</v>
      </c>
      <c r="AC98" s="318">
        <v>0</v>
      </c>
      <c r="AD98" s="318">
        <v>0</v>
      </c>
      <c r="AE98" s="318">
        <v>0</v>
      </c>
      <c r="AF98" s="318">
        <v>0</v>
      </c>
      <c r="AG98" s="318">
        <v>15000</v>
      </c>
      <c r="AH98" s="318">
        <v>165000</v>
      </c>
      <c r="AI98" s="318">
        <v>0</v>
      </c>
      <c r="AJ98" s="318">
        <v>0</v>
      </c>
      <c r="AK98" s="223">
        <f t="shared" si="1"/>
        <v>230000</v>
      </c>
      <c r="AL98" s="269"/>
      <c r="AM98" s="223"/>
      <c r="AN98" s="223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223"/>
      <c r="BN98" s="223"/>
      <c r="BO98" s="223"/>
      <c r="BP98" s="223"/>
      <c r="BQ98" s="223"/>
      <c r="BR98" s="223"/>
      <c r="BS98" s="223"/>
      <c r="BT98" s="223"/>
      <c r="BU98" s="223"/>
      <c r="BV98" s="223"/>
      <c r="BW98" s="223"/>
      <c r="BX98" s="223"/>
      <c r="BY98" s="223"/>
      <c r="BZ98" s="223"/>
    </row>
    <row r="99" spans="1:78" x14ac:dyDescent="0.25">
      <c r="A99" s="5">
        <v>42186</v>
      </c>
      <c r="B99" s="268"/>
      <c r="C99" s="272"/>
      <c r="D99" s="272"/>
      <c r="E99" s="272"/>
      <c r="F99" s="272"/>
      <c r="G99" s="272"/>
      <c r="H99" s="272"/>
      <c r="I99" s="272"/>
      <c r="J99" s="272"/>
      <c r="K99" s="272"/>
      <c r="L99" s="272"/>
      <c r="M99" s="272"/>
      <c r="N99" s="318">
        <v>0</v>
      </c>
      <c r="O99" s="318">
        <v>0</v>
      </c>
      <c r="P99" s="318">
        <v>0</v>
      </c>
      <c r="Q99" s="318">
        <v>0</v>
      </c>
      <c r="R99" s="318">
        <v>0</v>
      </c>
      <c r="S99" s="318">
        <v>0</v>
      </c>
      <c r="T99" s="318">
        <v>0</v>
      </c>
      <c r="U99" s="318">
        <v>0</v>
      </c>
      <c r="V99" s="318">
        <v>0</v>
      </c>
      <c r="W99" s="318">
        <v>0</v>
      </c>
      <c r="X99" s="318">
        <v>0</v>
      </c>
      <c r="Y99" s="318">
        <v>0</v>
      </c>
      <c r="Z99" s="318">
        <v>0</v>
      </c>
      <c r="AA99" s="318">
        <v>0</v>
      </c>
      <c r="AB99" s="318">
        <v>0</v>
      </c>
      <c r="AC99" s="318">
        <v>0</v>
      </c>
      <c r="AD99" s="318">
        <v>0</v>
      </c>
      <c r="AE99" s="318">
        <v>0</v>
      </c>
      <c r="AF99" s="318">
        <v>0</v>
      </c>
      <c r="AG99" s="318">
        <v>0</v>
      </c>
      <c r="AH99" s="318">
        <v>190000</v>
      </c>
      <c r="AI99" s="318">
        <v>0</v>
      </c>
      <c r="AJ99" s="318">
        <v>0</v>
      </c>
      <c r="AK99" s="223">
        <f t="shared" si="1"/>
        <v>190000</v>
      </c>
      <c r="AL99" s="269"/>
      <c r="AM99" s="223"/>
      <c r="AN99" s="223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</row>
    <row r="100" spans="1:78" x14ac:dyDescent="0.25">
      <c r="A100" s="5">
        <v>42217</v>
      </c>
      <c r="B100" s="268"/>
      <c r="C100" s="272"/>
      <c r="D100" s="272"/>
      <c r="E100" s="272"/>
      <c r="F100" s="272"/>
      <c r="G100" s="272"/>
      <c r="H100" s="272"/>
      <c r="I100" s="272"/>
      <c r="J100" s="272"/>
      <c r="K100" s="272"/>
      <c r="L100" s="272"/>
      <c r="M100" s="272"/>
      <c r="N100" s="318">
        <v>0</v>
      </c>
      <c r="O100" s="318">
        <v>0</v>
      </c>
      <c r="P100" s="318">
        <v>0</v>
      </c>
      <c r="Q100" s="318">
        <v>0</v>
      </c>
      <c r="R100" s="318">
        <v>0</v>
      </c>
      <c r="S100" s="318">
        <v>0</v>
      </c>
      <c r="T100" s="318">
        <v>0</v>
      </c>
      <c r="U100" s="318">
        <v>0</v>
      </c>
      <c r="V100" s="318">
        <v>0</v>
      </c>
      <c r="W100" s="318">
        <v>0</v>
      </c>
      <c r="X100" s="318">
        <v>0</v>
      </c>
      <c r="Y100" s="318">
        <v>0</v>
      </c>
      <c r="Z100" s="318">
        <v>0</v>
      </c>
      <c r="AA100" s="318">
        <v>0</v>
      </c>
      <c r="AB100" s="318">
        <v>0</v>
      </c>
      <c r="AC100" s="318">
        <v>0</v>
      </c>
      <c r="AD100" s="318">
        <v>0</v>
      </c>
      <c r="AE100" s="318">
        <v>0</v>
      </c>
      <c r="AF100" s="318">
        <v>0</v>
      </c>
      <c r="AG100" s="318">
        <v>95000</v>
      </c>
      <c r="AH100" s="318">
        <v>240000</v>
      </c>
      <c r="AI100" s="318">
        <v>0</v>
      </c>
      <c r="AJ100" s="318">
        <v>0</v>
      </c>
      <c r="AK100" s="223">
        <f t="shared" si="1"/>
        <v>335000</v>
      </c>
      <c r="AL100" s="269"/>
      <c r="AM100" s="223"/>
      <c r="AN100" s="223"/>
      <c r="AO100" s="223"/>
      <c r="AP100" s="223"/>
      <c r="AQ100" s="223"/>
      <c r="AR100" s="223"/>
      <c r="AS100" s="223"/>
      <c r="AT100" s="223"/>
      <c r="AU100" s="223"/>
      <c r="AV100" s="223"/>
      <c r="AW100" s="223"/>
      <c r="AX100" s="223"/>
      <c r="AY100" s="223"/>
      <c r="AZ100" s="223"/>
      <c r="BA100" s="223"/>
      <c r="BB100" s="223"/>
      <c r="BC100" s="223"/>
      <c r="BD100" s="223"/>
      <c r="BE100" s="223"/>
      <c r="BF100" s="223"/>
      <c r="BG100" s="223"/>
      <c r="BH100" s="223"/>
      <c r="BI100" s="223"/>
      <c r="BJ100" s="223"/>
      <c r="BK100" s="223"/>
      <c r="BL100" s="223"/>
      <c r="BM100" s="223"/>
      <c r="BN100" s="223"/>
      <c r="BO100" s="223"/>
      <c r="BP100" s="223"/>
      <c r="BQ100" s="223"/>
      <c r="BR100" s="223"/>
      <c r="BS100" s="223"/>
      <c r="BT100" s="223"/>
      <c r="BU100" s="223"/>
      <c r="BV100" s="223"/>
      <c r="BW100" s="223"/>
      <c r="BX100" s="223"/>
      <c r="BY100" s="223"/>
      <c r="BZ100" s="223"/>
    </row>
    <row r="101" spans="1:78" x14ac:dyDescent="0.25">
      <c r="A101" s="5">
        <v>42248</v>
      </c>
      <c r="B101" s="268"/>
      <c r="C101" s="272"/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318">
        <v>0</v>
      </c>
      <c r="O101" s="318">
        <v>0</v>
      </c>
      <c r="P101" s="318">
        <v>0</v>
      </c>
      <c r="Q101" s="318">
        <v>0</v>
      </c>
      <c r="R101" s="318">
        <v>0</v>
      </c>
      <c r="S101" s="318">
        <v>0</v>
      </c>
      <c r="T101" s="318">
        <v>0</v>
      </c>
      <c r="U101" s="318">
        <v>0</v>
      </c>
      <c r="V101" s="318">
        <v>0</v>
      </c>
      <c r="W101" s="318">
        <v>0</v>
      </c>
      <c r="X101" s="318">
        <v>0</v>
      </c>
      <c r="Y101" s="318">
        <v>0</v>
      </c>
      <c r="Z101" s="318">
        <v>0</v>
      </c>
      <c r="AA101" s="318">
        <v>0</v>
      </c>
      <c r="AB101" s="318">
        <v>0</v>
      </c>
      <c r="AC101" s="318">
        <v>5000</v>
      </c>
      <c r="AD101" s="318">
        <v>5000</v>
      </c>
      <c r="AE101" s="318">
        <v>0</v>
      </c>
      <c r="AF101" s="318">
        <v>10000</v>
      </c>
      <c r="AG101" s="318">
        <v>115000</v>
      </c>
      <c r="AH101" s="318">
        <v>75000</v>
      </c>
      <c r="AI101" s="318">
        <v>10000</v>
      </c>
      <c r="AJ101" s="318">
        <v>0</v>
      </c>
      <c r="AK101" s="223">
        <f t="shared" si="1"/>
        <v>220000</v>
      </c>
      <c r="AL101" s="269"/>
      <c r="AM101" s="223"/>
      <c r="AN101" s="223"/>
      <c r="AO101" s="223"/>
      <c r="AP101" s="223"/>
      <c r="AQ101" s="223"/>
      <c r="AR101" s="223"/>
      <c r="AS101" s="223"/>
      <c r="AT101" s="223"/>
      <c r="AU101" s="223"/>
      <c r="AV101" s="223"/>
      <c r="AW101" s="223"/>
      <c r="AX101" s="223"/>
      <c r="AY101" s="223"/>
      <c r="AZ101" s="223"/>
      <c r="BA101" s="223"/>
      <c r="BB101" s="223"/>
      <c r="BC101" s="223"/>
      <c r="BD101" s="223"/>
      <c r="BE101" s="223"/>
      <c r="BF101" s="223"/>
      <c r="BG101" s="223"/>
      <c r="BH101" s="223"/>
      <c r="BI101" s="223"/>
      <c r="BJ101" s="223"/>
      <c r="BK101" s="223"/>
      <c r="BL101" s="223"/>
      <c r="BM101" s="223"/>
      <c r="BN101" s="223"/>
      <c r="BO101" s="223"/>
      <c r="BP101" s="223"/>
      <c r="BQ101" s="223"/>
      <c r="BR101" s="223"/>
      <c r="BS101" s="223"/>
      <c r="BT101" s="223"/>
      <c r="BU101" s="223"/>
      <c r="BV101" s="223"/>
      <c r="BW101" s="223"/>
      <c r="BX101" s="223"/>
      <c r="BY101" s="223"/>
      <c r="BZ101" s="223"/>
    </row>
    <row r="102" spans="1:78" x14ac:dyDescent="0.25">
      <c r="A102" s="5">
        <v>42339</v>
      </c>
      <c r="B102" s="268"/>
      <c r="C102" s="272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318">
        <v>0</v>
      </c>
      <c r="O102" s="318">
        <v>0</v>
      </c>
      <c r="P102" s="318">
        <v>0</v>
      </c>
      <c r="Q102" s="318">
        <v>0</v>
      </c>
      <c r="R102" s="318">
        <v>10000</v>
      </c>
      <c r="S102" s="318">
        <v>40000</v>
      </c>
      <c r="T102" s="318">
        <v>0</v>
      </c>
      <c r="U102" s="318">
        <v>0</v>
      </c>
      <c r="V102" s="318">
        <v>0</v>
      </c>
      <c r="W102" s="318">
        <v>0</v>
      </c>
      <c r="X102" s="318">
        <v>0</v>
      </c>
      <c r="Y102" s="318">
        <v>0</v>
      </c>
      <c r="Z102" s="318">
        <v>0</v>
      </c>
      <c r="AA102" s="318">
        <v>0</v>
      </c>
      <c r="AB102" s="318">
        <v>0</v>
      </c>
      <c r="AC102" s="318">
        <v>0</v>
      </c>
      <c r="AD102" s="318">
        <v>0</v>
      </c>
      <c r="AE102" s="318">
        <v>0</v>
      </c>
      <c r="AF102" s="318">
        <v>0</v>
      </c>
      <c r="AG102" s="318">
        <v>130000</v>
      </c>
      <c r="AH102" s="318">
        <v>165000</v>
      </c>
      <c r="AI102" s="318">
        <v>0</v>
      </c>
      <c r="AJ102" s="318">
        <v>0</v>
      </c>
      <c r="AK102" s="223">
        <f t="shared" si="1"/>
        <v>345000</v>
      </c>
      <c r="AL102" s="269"/>
      <c r="AM102" s="223"/>
      <c r="AN102" s="223"/>
      <c r="AO102" s="223"/>
      <c r="AP102" s="223"/>
      <c r="AQ102" s="223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3"/>
      <c r="BD102" s="223"/>
      <c r="BE102" s="223"/>
      <c r="BF102" s="223"/>
      <c r="BG102" s="223"/>
      <c r="BH102" s="223"/>
      <c r="BI102" s="223"/>
      <c r="BJ102" s="223"/>
      <c r="BK102" s="223"/>
      <c r="BL102" s="223"/>
      <c r="BM102" s="223"/>
      <c r="BN102" s="223"/>
      <c r="BO102" s="223"/>
      <c r="BP102" s="223"/>
      <c r="BQ102" s="223"/>
      <c r="BR102" s="223"/>
      <c r="BS102" s="223"/>
      <c r="BT102" s="223"/>
      <c r="BU102" s="223"/>
      <c r="BV102" s="223"/>
      <c r="BW102" s="223"/>
      <c r="BX102" s="223"/>
      <c r="BY102" s="223"/>
      <c r="BZ102" s="223"/>
    </row>
    <row r="103" spans="1:78" x14ac:dyDescent="0.25">
      <c r="A103" s="5">
        <v>42401</v>
      </c>
      <c r="B103" s="268"/>
      <c r="C103" s="272"/>
      <c r="D103" s="272"/>
      <c r="E103" s="272"/>
      <c r="F103" s="272"/>
      <c r="G103" s="272"/>
      <c r="H103" s="272"/>
      <c r="I103" s="272"/>
      <c r="J103" s="272"/>
      <c r="K103" s="272"/>
      <c r="L103" s="272"/>
      <c r="M103" s="272"/>
      <c r="N103" s="318">
        <v>0</v>
      </c>
      <c r="O103" s="318">
        <v>0</v>
      </c>
      <c r="P103" s="318">
        <v>0</v>
      </c>
      <c r="Q103" s="318">
        <v>0</v>
      </c>
      <c r="R103" s="318">
        <v>0</v>
      </c>
      <c r="S103" s="318">
        <v>0</v>
      </c>
      <c r="T103" s="318">
        <v>0</v>
      </c>
      <c r="U103" s="318">
        <v>0</v>
      </c>
      <c r="V103" s="318">
        <v>0</v>
      </c>
      <c r="W103" s="318">
        <v>0</v>
      </c>
      <c r="X103" s="318">
        <v>0</v>
      </c>
      <c r="Y103" s="318">
        <v>0</v>
      </c>
      <c r="Z103" s="318">
        <v>0</v>
      </c>
      <c r="AA103" s="318">
        <v>0</v>
      </c>
      <c r="AB103" s="318">
        <v>0</v>
      </c>
      <c r="AC103" s="318">
        <v>0</v>
      </c>
      <c r="AD103" s="318">
        <v>0</v>
      </c>
      <c r="AE103" s="318">
        <v>0</v>
      </c>
      <c r="AF103" s="318">
        <v>0</v>
      </c>
      <c r="AG103" s="318">
        <v>0</v>
      </c>
      <c r="AH103" s="318">
        <v>65000</v>
      </c>
      <c r="AI103" s="318">
        <v>0</v>
      </c>
      <c r="AJ103" s="318">
        <v>0</v>
      </c>
      <c r="AK103" s="223">
        <f t="shared" si="1"/>
        <v>65000</v>
      </c>
      <c r="AL103" s="269"/>
      <c r="AM103" s="223"/>
      <c r="AN103" s="223"/>
      <c r="AO103" s="223"/>
      <c r="AP103" s="223"/>
      <c r="AQ103" s="223"/>
      <c r="AR103" s="223"/>
      <c r="AS103" s="223"/>
      <c r="AT103" s="223"/>
      <c r="AU103" s="223"/>
      <c r="AV103" s="223"/>
      <c r="AW103" s="223"/>
      <c r="AX103" s="223"/>
      <c r="AY103" s="223"/>
      <c r="AZ103" s="223"/>
      <c r="BA103" s="223"/>
      <c r="BB103" s="223"/>
      <c r="BC103" s="223"/>
      <c r="BD103" s="223"/>
      <c r="BE103" s="223"/>
      <c r="BF103" s="223"/>
      <c r="BG103" s="223"/>
      <c r="BH103" s="223"/>
      <c r="BI103" s="223"/>
      <c r="BJ103" s="223"/>
      <c r="BK103" s="223"/>
      <c r="BL103" s="223"/>
      <c r="BM103" s="223"/>
      <c r="BN103" s="223"/>
      <c r="BO103" s="223"/>
      <c r="BP103" s="223"/>
      <c r="BQ103" s="223"/>
      <c r="BR103" s="223"/>
      <c r="BS103" s="223"/>
      <c r="BT103" s="223"/>
      <c r="BU103" s="223"/>
      <c r="BV103" s="223"/>
      <c r="BW103" s="223"/>
      <c r="BX103" s="223"/>
      <c r="BY103" s="223"/>
      <c r="BZ103" s="223"/>
    </row>
    <row r="104" spans="1:78" x14ac:dyDescent="0.25">
      <c r="A104" s="5">
        <v>42430</v>
      </c>
      <c r="B104" s="268"/>
      <c r="C104" s="272"/>
      <c r="D104" s="272"/>
      <c r="E104" s="272"/>
      <c r="F104" s="272"/>
      <c r="G104" s="272"/>
      <c r="H104" s="272"/>
      <c r="I104" s="272"/>
      <c r="J104" s="272"/>
      <c r="K104" s="272"/>
      <c r="L104" s="272"/>
      <c r="M104" s="272"/>
      <c r="N104" s="318">
        <v>0</v>
      </c>
      <c r="O104" s="318">
        <v>0</v>
      </c>
      <c r="P104" s="318">
        <v>0</v>
      </c>
      <c r="Q104" s="318">
        <v>0</v>
      </c>
      <c r="R104" s="318">
        <v>0</v>
      </c>
      <c r="S104" s="318">
        <v>0</v>
      </c>
      <c r="T104" s="318">
        <v>0</v>
      </c>
      <c r="U104" s="318">
        <v>0</v>
      </c>
      <c r="V104" s="318">
        <v>0</v>
      </c>
      <c r="W104" s="318">
        <v>0</v>
      </c>
      <c r="X104" s="318">
        <v>0</v>
      </c>
      <c r="Y104" s="318">
        <v>0</v>
      </c>
      <c r="Z104" s="318">
        <v>0</v>
      </c>
      <c r="AA104" s="318">
        <v>0</v>
      </c>
      <c r="AB104" s="318">
        <v>0</v>
      </c>
      <c r="AC104" s="318">
        <v>0</v>
      </c>
      <c r="AD104" s="318">
        <v>0</v>
      </c>
      <c r="AE104" s="318">
        <v>0</v>
      </c>
      <c r="AF104" s="318">
        <v>0</v>
      </c>
      <c r="AG104" s="318">
        <v>105000</v>
      </c>
      <c r="AH104" s="318">
        <v>0</v>
      </c>
      <c r="AI104" s="318">
        <v>0</v>
      </c>
      <c r="AJ104" s="318">
        <v>0</v>
      </c>
      <c r="AK104" s="223">
        <f t="shared" si="1"/>
        <v>105000</v>
      </c>
      <c r="AL104" s="269"/>
      <c r="AM104" s="223"/>
      <c r="AN104" s="223"/>
      <c r="AO104" s="223"/>
      <c r="AP104" s="223"/>
      <c r="AQ104" s="223"/>
      <c r="AR104" s="223"/>
      <c r="AS104" s="223"/>
      <c r="AT104" s="223"/>
      <c r="AU104" s="223"/>
      <c r="AV104" s="223"/>
      <c r="AW104" s="223"/>
      <c r="AX104" s="223"/>
      <c r="AY104" s="223"/>
      <c r="AZ104" s="223"/>
      <c r="BA104" s="223"/>
      <c r="BB104" s="223"/>
      <c r="BC104" s="223"/>
      <c r="BD104" s="223"/>
      <c r="BE104" s="223"/>
      <c r="BF104" s="223"/>
      <c r="BG104" s="223"/>
      <c r="BH104" s="223"/>
      <c r="BI104" s="223"/>
      <c r="BJ104" s="223"/>
      <c r="BK104" s="223"/>
      <c r="BL104" s="223"/>
      <c r="BM104" s="223"/>
      <c r="BN104" s="223"/>
      <c r="BO104" s="223"/>
      <c r="BP104" s="223"/>
      <c r="BQ104" s="223"/>
      <c r="BR104" s="223"/>
      <c r="BS104" s="223"/>
      <c r="BT104" s="223"/>
      <c r="BU104" s="223"/>
      <c r="BV104" s="223"/>
      <c r="BW104" s="223"/>
      <c r="BX104" s="223"/>
      <c r="BY104" s="223"/>
      <c r="BZ104" s="223"/>
    </row>
    <row r="105" spans="1:78" x14ac:dyDescent="0.25">
      <c r="A105" s="5">
        <v>42461</v>
      </c>
      <c r="B105" s="268"/>
      <c r="C105" s="272"/>
      <c r="D105" s="272"/>
      <c r="E105" s="272"/>
      <c r="F105" s="272"/>
      <c r="G105" s="272"/>
      <c r="H105" s="272"/>
      <c r="I105" s="272"/>
      <c r="J105" s="272"/>
      <c r="K105" s="272"/>
      <c r="L105" s="272"/>
      <c r="M105" s="272"/>
      <c r="N105" s="318">
        <v>0</v>
      </c>
      <c r="O105" s="318">
        <v>0</v>
      </c>
      <c r="P105" s="318">
        <v>0</v>
      </c>
      <c r="Q105" s="318">
        <v>0</v>
      </c>
      <c r="R105" s="318">
        <v>0</v>
      </c>
      <c r="S105" s="318">
        <v>0</v>
      </c>
      <c r="T105" s="318">
        <v>0</v>
      </c>
      <c r="U105" s="318">
        <v>0</v>
      </c>
      <c r="V105" s="318">
        <v>0</v>
      </c>
      <c r="W105" s="318">
        <v>0</v>
      </c>
      <c r="X105" s="318">
        <v>0</v>
      </c>
      <c r="Y105" s="318">
        <v>0</v>
      </c>
      <c r="Z105" s="318">
        <v>0</v>
      </c>
      <c r="AA105" s="318">
        <v>0</v>
      </c>
      <c r="AB105" s="318">
        <v>0</v>
      </c>
      <c r="AC105" s="318">
        <v>0</v>
      </c>
      <c r="AD105" s="318">
        <v>0</v>
      </c>
      <c r="AE105" s="318">
        <v>0</v>
      </c>
      <c r="AF105" s="318">
        <v>0</v>
      </c>
      <c r="AG105" s="318">
        <v>95000</v>
      </c>
      <c r="AH105" s="318">
        <v>235000</v>
      </c>
      <c r="AI105" s="318">
        <v>0</v>
      </c>
      <c r="AJ105" s="318">
        <v>0</v>
      </c>
      <c r="AK105" s="223">
        <f t="shared" si="1"/>
        <v>330000</v>
      </c>
      <c r="AL105" s="269"/>
      <c r="AM105" s="223"/>
      <c r="AN105" s="223"/>
      <c r="AO105" s="223"/>
      <c r="AP105" s="223"/>
      <c r="AQ105" s="223"/>
      <c r="AR105" s="223"/>
      <c r="AS105" s="223"/>
      <c r="AT105" s="223"/>
      <c r="AU105" s="223"/>
      <c r="AV105" s="223"/>
      <c r="AW105" s="223"/>
      <c r="AX105" s="223"/>
      <c r="AY105" s="223"/>
      <c r="AZ105" s="223"/>
      <c r="BA105" s="223"/>
      <c r="BB105" s="223"/>
      <c r="BC105" s="223"/>
      <c r="BD105" s="223"/>
      <c r="BE105" s="223"/>
      <c r="BF105" s="223"/>
      <c r="BG105" s="223"/>
      <c r="BH105" s="223"/>
      <c r="BI105" s="223"/>
      <c r="BJ105" s="223"/>
      <c r="BK105" s="223"/>
      <c r="BL105" s="223"/>
      <c r="BM105" s="223"/>
      <c r="BN105" s="223"/>
      <c r="BO105" s="223"/>
      <c r="BP105" s="223"/>
      <c r="BQ105" s="223"/>
      <c r="BR105" s="223"/>
      <c r="BS105" s="223"/>
      <c r="BT105" s="223"/>
      <c r="BU105" s="223"/>
      <c r="BV105" s="223"/>
      <c r="BW105" s="223"/>
      <c r="BX105" s="223"/>
      <c r="BY105" s="223"/>
      <c r="BZ105" s="223"/>
    </row>
    <row r="106" spans="1:78" x14ac:dyDescent="0.25">
      <c r="A106" s="5">
        <v>42522</v>
      </c>
      <c r="B106" s="268"/>
      <c r="C106" s="272"/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318">
        <v>0</v>
      </c>
      <c r="O106" s="318">
        <v>0</v>
      </c>
      <c r="P106" s="318">
        <v>0</v>
      </c>
      <c r="Q106" s="318">
        <v>0</v>
      </c>
      <c r="R106" s="318">
        <v>0</v>
      </c>
      <c r="S106" s="318">
        <v>0</v>
      </c>
      <c r="T106" s="318">
        <v>15000</v>
      </c>
      <c r="U106" s="318">
        <v>35000</v>
      </c>
      <c r="V106" s="318">
        <v>0</v>
      </c>
      <c r="W106" s="318">
        <v>0</v>
      </c>
      <c r="X106" s="318">
        <v>0</v>
      </c>
      <c r="Y106" s="318">
        <v>0</v>
      </c>
      <c r="Z106" s="318">
        <v>0</v>
      </c>
      <c r="AA106" s="318">
        <v>0</v>
      </c>
      <c r="AB106" s="318">
        <v>0</v>
      </c>
      <c r="AC106" s="318">
        <v>0</v>
      </c>
      <c r="AD106" s="318">
        <v>0</v>
      </c>
      <c r="AE106" s="318">
        <v>0</v>
      </c>
      <c r="AF106" s="318">
        <v>0</v>
      </c>
      <c r="AG106" s="318">
        <v>20000</v>
      </c>
      <c r="AH106" s="318">
        <v>220000</v>
      </c>
      <c r="AI106" s="318">
        <v>0</v>
      </c>
      <c r="AJ106" s="318">
        <v>0</v>
      </c>
      <c r="AK106" s="223">
        <f t="shared" si="1"/>
        <v>290000</v>
      </c>
      <c r="AL106" s="269"/>
      <c r="AM106" s="223"/>
      <c r="AN106" s="223"/>
      <c r="AO106" s="223"/>
      <c r="AP106" s="223"/>
      <c r="AQ106" s="223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3"/>
      <c r="BD106" s="223"/>
      <c r="BE106" s="223"/>
      <c r="BF106" s="223"/>
      <c r="BG106" s="223"/>
      <c r="BH106" s="223"/>
      <c r="BI106" s="223"/>
      <c r="BJ106" s="223"/>
      <c r="BK106" s="223"/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</row>
    <row r="107" spans="1:78" x14ac:dyDescent="0.25">
      <c r="A107" s="5">
        <v>42583</v>
      </c>
      <c r="B107" s="268"/>
      <c r="C107" s="272"/>
      <c r="D107" s="272"/>
      <c r="E107" s="272"/>
      <c r="F107" s="272"/>
      <c r="G107" s="272"/>
      <c r="H107" s="272"/>
      <c r="I107" s="272"/>
      <c r="J107" s="272"/>
      <c r="K107" s="272"/>
      <c r="L107" s="272"/>
      <c r="M107" s="272"/>
      <c r="N107" s="318">
        <v>0</v>
      </c>
      <c r="O107" s="318">
        <v>0</v>
      </c>
      <c r="P107" s="318">
        <v>0</v>
      </c>
      <c r="Q107" s="318">
        <v>0</v>
      </c>
      <c r="R107" s="318">
        <v>0</v>
      </c>
      <c r="S107" s="318">
        <v>0</v>
      </c>
      <c r="T107" s="318">
        <v>0</v>
      </c>
      <c r="U107" s="318">
        <v>0</v>
      </c>
      <c r="V107" s="318">
        <v>0</v>
      </c>
      <c r="W107" s="318">
        <v>0</v>
      </c>
      <c r="X107" s="318">
        <v>0</v>
      </c>
      <c r="Y107" s="318">
        <v>0</v>
      </c>
      <c r="Z107" s="318">
        <v>0</v>
      </c>
      <c r="AA107" s="318">
        <v>0</v>
      </c>
      <c r="AB107" s="318">
        <v>0</v>
      </c>
      <c r="AC107" s="318">
        <v>10000</v>
      </c>
      <c r="AD107" s="318">
        <v>15000</v>
      </c>
      <c r="AE107" s="318">
        <v>0</v>
      </c>
      <c r="AF107" s="318">
        <v>15000</v>
      </c>
      <c r="AG107" s="318">
        <v>200000</v>
      </c>
      <c r="AH107" s="318">
        <v>240000</v>
      </c>
      <c r="AI107" s="318">
        <v>25000</v>
      </c>
      <c r="AJ107" s="318">
        <v>0</v>
      </c>
      <c r="AK107" s="223">
        <f t="shared" si="1"/>
        <v>505000</v>
      </c>
      <c r="AL107" s="269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3"/>
      <c r="BH107" s="223"/>
      <c r="BI107" s="223"/>
      <c r="BJ107" s="223"/>
      <c r="BK107" s="223"/>
      <c r="BL107" s="223"/>
      <c r="BM107" s="223"/>
      <c r="BN107" s="223"/>
      <c r="BO107" s="223"/>
      <c r="BP107" s="223"/>
      <c r="BQ107" s="223"/>
      <c r="BR107" s="223"/>
      <c r="BS107" s="223"/>
      <c r="BT107" s="223"/>
      <c r="BU107" s="223"/>
      <c r="BV107" s="223"/>
      <c r="BW107" s="223"/>
      <c r="BX107" s="223"/>
      <c r="BY107" s="223"/>
      <c r="BZ107" s="223"/>
    </row>
    <row r="108" spans="1:78" x14ac:dyDescent="0.25">
      <c r="A108" s="5">
        <v>42614</v>
      </c>
      <c r="B108" s="268"/>
      <c r="C108" s="272"/>
      <c r="D108" s="272"/>
      <c r="E108" s="272"/>
      <c r="F108" s="272"/>
      <c r="G108" s="272"/>
      <c r="H108" s="272"/>
      <c r="I108" s="272"/>
      <c r="J108" s="272"/>
      <c r="K108" s="272"/>
      <c r="L108" s="272"/>
      <c r="M108" s="272"/>
      <c r="N108" s="318">
        <v>0</v>
      </c>
      <c r="O108" s="318">
        <v>0</v>
      </c>
      <c r="P108" s="318">
        <v>0</v>
      </c>
      <c r="Q108" s="318">
        <v>0</v>
      </c>
      <c r="R108" s="318">
        <v>0</v>
      </c>
      <c r="S108" s="318">
        <v>0</v>
      </c>
      <c r="T108" s="318">
        <v>0</v>
      </c>
      <c r="U108" s="318">
        <v>0</v>
      </c>
      <c r="V108" s="318">
        <v>0</v>
      </c>
      <c r="W108" s="318">
        <v>0</v>
      </c>
      <c r="X108" s="318">
        <v>0</v>
      </c>
      <c r="Y108" s="318">
        <v>0</v>
      </c>
      <c r="Z108" s="318">
        <v>0</v>
      </c>
      <c r="AA108" s="318">
        <v>0</v>
      </c>
      <c r="AB108" s="318">
        <v>0</v>
      </c>
      <c r="AC108" s="318">
        <v>0</v>
      </c>
      <c r="AD108" s="318">
        <v>0</v>
      </c>
      <c r="AE108" s="318">
        <v>0</v>
      </c>
      <c r="AF108" s="318">
        <v>0</v>
      </c>
      <c r="AG108" s="318">
        <v>0</v>
      </c>
      <c r="AH108" s="318">
        <v>200000</v>
      </c>
      <c r="AI108" s="318">
        <v>0</v>
      </c>
      <c r="AJ108" s="318">
        <v>0</v>
      </c>
      <c r="AK108" s="223">
        <f t="shared" si="1"/>
        <v>200000</v>
      </c>
      <c r="AL108" s="269"/>
      <c r="AM108" s="223"/>
      <c r="AN108" s="223"/>
      <c r="AO108" s="223"/>
      <c r="AP108" s="223"/>
      <c r="AQ108" s="223"/>
      <c r="AR108" s="223"/>
      <c r="AS108" s="223"/>
      <c r="AT108" s="223"/>
      <c r="AU108" s="223"/>
      <c r="AV108" s="223"/>
      <c r="AW108" s="223"/>
      <c r="AX108" s="223"/>
      <c r="AY108" s="223"/>
      <c r="AZ108" s="223"/>
      <c r="BA108" s="223"/>
      <c r="BB108" s="223"/>
      <c r="BC108" s="223"/>
      <c r="BD108" s="223"/>
      <c r="BE108" s="223"/>
      <c r="BF108" s="223"/>
      <c r="BG108" s="223"/>
      <c r="BH108" s="223"/>
      <c r="BI108" s="223"/>
      <c r="BJ108" s="223"/>
      <c r="BK108" s="223"/>
      <c r="BL108" s="223"/>
      <c r="BM108" s="223"/>
      <c r="BN108" s="223"/>
      <c r="BO108" s="223"/>
      <c r="BP108" s="223"/>
      <c r="BQ108" s="223"/>
      <c r="BR108" s="223"/>
      <c r="BS108" s="223"/>
      <c r="BT108" s="223"/>
      <c r="BU108" s="223"/>
      <c r="BV108" s="223"/>
      <c r="BW108" s="223"/>
      <c r="BX108" s="223"/>
      <c r="BY108" s="223"/>
      <c r="BZ108" s="223"/>
    </row>
    <row r="109" spans="1:78" x14ac:dyDescent="0.25">
      <c r="A109" s="5">
        <v>42644</v>
      </c>
      <c r="B109" s="268"/>
      <c r="C109" s="272"/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318">
        <v>0</v>
      </c>
      <c r="O109" s="318">
        <v>0</v>
      </c>
      <c r="P109" s="318">
        <v>0</v>
      </c>
      <c r="Q109" s="318">
        <v>0</v>
      </c>
      <c r="R109" s="318">
        <v>0</v>
      </c>
      <c r="S109" s="318">
        <v>0</v>
      </c>
      <c r="T109" s="318">
        <v>0</v>
      </c>
      <c r="U109" s="318">
        <v>0</v>
      </c>
      <c r="V109" s="318">
        <v>0</v>
      </c>
      <c r="W109" s="318">
        <v>0</v>
      </c>
      <c r="X109" s="318">
        <v>0</v>
      </c>
      <c r="Y109" s="318">
        <v>0</v>
      </c>
      <c r="Z109" s="318">
        <v>0</v>
      </c>
      <c r="AA109" s="318">
        <v>0</v>
      </c>
      <c r="AB109" s="318">
        <v>0</v>
      </c>
      <c r="AC109" s="318">
        <v>5000</v>
      </c>
      <c r="AD109" s="318">
        <v>10000</v>
      </c>
      <c r="AE109" s="318">
        <v>0</v>
      </c>
      <c r="AF109" s="318">
        <v>10000</v>
      </c>
      <c r="AG109" s="318">
        <v>45000</v>
      </c>
      <c r="AH109" s="318">
        <v>85000</v>
      </c>
      <c r="AI109" s="318">
        <v>20000</v>
      </c>
      <c r="AJ109" s="318">
        <v>0</v>
      </c>
      <c r="AK109" s="223">
        <f t="shared" si="1"/>
        <v>175000</v>
      </c>
      <c r="AL109" s="269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3"/>
      <c r="BH109" s="223"/>
      <c r="BI109" s="223"/>
      <c r="BJ109" s="223"/>
      <c r="BK109" s="223"/>
      <c r="BL109" s="223"/>
      <c r="BM109" s="223"/>
      <c r="BN109" s="223"/>
      <c r="BO109" s="223"/>
      <c r="BP109" s="223"/>
      <c r="BQ109" s="223"/>
      <c r="BR109" s="223"/>
      <c r="BS109" s="223"/>
      <c r="BT109" s="223"/>
      <c r="BU109" s="223"/>
      <c r="BV109" s="223"/>
      <c r="BW109" s="223"/>
      <c r="BX109" s="223"/>
      <c r="BY109" s="223"/>
      <c r="BZ109" s="223"/>
    </row>
    <row r="110" spans="1:78" x14ac:dyDescent="0.25">
      <c r="A110" s="5">
        <v>42705</v>
      </c>
      <c r="B110" s="268"/>
      <c r="C110" s="272"/>
      <c r="D110" s="272"/>
      <c r="E110" s="272"/>
      <c r="F110" s="272"/>
      <c r="G110" s="272"/>
      <c r="H110" s="272"/>
      <c r="I110" s="272"/>
      <c r="J110" s="272"/>
      <c r="K110" s="272"/>
      <c r="L110" s="272"/>
      <c r="M110" s="272"/>
      <c r="N110" s="318">
        <v>0</v>
      </c>
      <c r="O110" s="318">
        <v>0</v>
      </c>
      <c r="P110" s="318">
        <v>0</v>
      </c>
      <c r="Q110" s="318">
        <v>0</v>
      </c>
      <c r="R110" s="318">
        <v>0</v>
      </c>
      <c r="S110" s="318">
        <v>0</v>
      </c>
      <c r="T110" s="318">
        <v>10000</v>
      </c>
      <c r="U110" s="318">
        <v>40000</v>
      </c>
      <c r="V110" s="318">
        <v>10000</v>
      </c>
      <c r="W110" s="318">
        <v>5000</v>
      </c>
      <c r="X110" s="318">
        <v>0</v>
      </c>
      <c r="Y110" s="318">
        <v>10000</v>
      </c>
      <c r="Z110" s="318">
        <v>10000</v>
      </c>
      <c r="AA110" s="318">
        <v>0</v>
      </c>
      <c r="AB110" s="318">
        <v>0</v>
      </c>
      <c r="AC110" s="318">
        <v>70000</v>
      </c>
      <c r="AD110" s="318">
        <v>100000</v>
      </c>
      <c r="AE110" s="318">
        <v>5000</v>
      </c>
      <c r="AF110" s="318">
        <v>140000</v>
      </c>
      <c r="AG110" s="318">
        <v>0</v>
      </c>
      <c r="AH110" s="318">
        <v>145000</v>
      </c>
      <c r="AI110" s="318">
        <v>210000</v>
      </c>
      <c r="AJ110" s="318">
        <v>10000</v>
      </c>
      <c r="AK110" s="223">
        <f t="shared" si="1"/>
        <v>765000</v>
      </c>
      <c r="AL110" s="269"/>
      <c r="AM110" s="223"/>
      <c r="AN110" s="223"/>
      <c r="AO110" s="223"/>
      <c r="AP110" s="223"/>
      <c r="AQ110" s="223"/>
      <c r="AR110" s="223"/>
      <c r="AS110" s="223"/>
      <c r="AT110" s="223"/>
      <c r="AU110" s="223"/>
      <c r="AV110" s="223"/>
      <c r="AW110" s="223"/>
      <c r="AX110" s="223"/>
      <c r="AY110" s="223"/>
      <c r="AZ110" s="223"/>
      <c r="BA110" s="223"/>
      <c r="BB110" s="223"/>
      <c r="BC110" s="223"/>
      <c r="BD110" s="223"/>
      <c r="BE110" s="223"/>
      <c r="BF110" s="223"/>
      <c r="BG110" s="223"/>
      <c r="BH110" s="223"/>
      <c r="BI110" s="223"/>
      <c r="BJ110" s="223"/>
      <c r="BK110" s="223"/>
      <c r="BL110" s="223"/>
      <c r="BM110" s="223"/>
      <c r="BN110" s="223"/>
      <c r="BO110" s="223"/>
      <c r="BP110" s="223"/>
      <c r="BQ110" s="223"/>
      <c r="BR110" s="223"/>
      <c r="BS110" s="223"/>
      <c r="BT110" s="223"/>
      <c r="BU110" s="223"/>
      <c r="BV110" s="223"/>
      <c r="BW110" s="223"/>
      <c r="BX110" s="223"/>
      <c r="BY110" s="223"/>
      <c r="BZ110" s="223"/>
    </row>
    <row r="111" spans="1:78" x14ac:dyDescent="0.25">
      <c r="A111" s="5">
        <v>42767</v>
      </c>
      <c r="B111" s="268"/>
      <c r="C111" s="272"/>
      <c r="D111" s="272"/>
      <c r="E111" s="272"/>
      <c r="F111" s="272"/>
      <c r="G111" s="272"/>
      <c r="H111" s="272"/>
      <c r="I111" s="272"/>
      <c r="J111" s="272"/>
      <c r="K111" s="272"/>
      <c r="L111" s="272"/>
      <c r="M111" s="272"/>
      <c r="N111" s="318">
        <v>0</v>
      </c>
      <c r="O111" s="318">
        <v>0</v>
      </c>
      <c r="P111" s="318">
        <v>0</v>
      </c>
      <c r="Q111" s="318">
        <v>0</v>
      </c>
      <c r="R111" s="318">
        <v>0</v>
      </c>
      <c r="S111" s="318">
        <v>0</v>
      </c>
      <c r="T111" s="318">
        <v>0</v>
      </c>
      <c r="U111" s="318">
        <v>0</v>
      </c>
      <c r="V111" s="318">
        <v>5000</v>
      </c>
      <c r="W111" s="318">
        <v>5000</v>
      </c>
      <c r="X111" s="318">
        <v>0</v>
      </c>
      <c r="Y111" s="318">
        <v>0</v>
      </c>
      <c r="Z111" s="318">
        <v>0</v>
      </c>
      <c r="AA111" s="318">
        <v>0</v>
      </c>
      <c r="AB111" s="318">
        <v>0</v>
      </c>
      <c r="AC111" s="318">
        <v>25000</v>
      </c>
      <c r="AD111" s="318">
        <v>30000</v>
      </c>
      <c r="AE111" s="318">
        <v>0</v>
      </c>
      <c r="AF111" s="318">
        <v>45000</v>
      </c>
      <c r="AG111" s="318">
        <v>0</v>
      </c>
      <c r="AH111" s="318">
        <v>220000</v>
      </c>
      <c r="AI111" s="318">
        <v>70000</v>
      </c>
      <c r="AJ111" s="318">
        <v>0</v>
      </c>
      <c r="AK111" s="223">
        <f>SUM(B111:AJ111)</f>
        <v>400000</v>
      </c>
      <c r="AL111" s="269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3"/>
      <c r="BH111" s="223"/>
      <c r="BI111" s="223"/>
      <c r="BJ111" s="223"/>
      <c r="BK111" s="223"/>
      <c r="BL111" s="223"/>
      <c r="BM111" s="223"/>
      <c r="BN111" s="223"/>
      <c r="BO111" s="223"/>
      <c r="BP111" s="223"/>
      <c r="BQ111" s="223"/>
      <c r="BR111" s="223"/>
      <c r="BS111" s="223"/>
      <c r="BT111" s="223"/>
      <c r="BU111" s="223"/>
      <c r="BV111" s="223"/>
      <c r="BW111" s="223"/>
      <c r="BX111" s="223"/>
      <c r="BY111" s="223"/>
      <c r="BZ111" s="223"/>
    </row>
    <row r="112" spans="1:78" x14ac:dyDescent="0.25">
      <c r="A112" s="5">
        <v>42826</v>
      </c>
      <c r="B112" s="268"/>
      <c r="C112" s="272"/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318">
        <v>0</v>
      </c>
      <c r="O112" s="318">
        <v>0</v>
      </c>
      <c r="P112" s="318">
        <v>0</v>
      </c>
      <c r="Q112" s="318">
        <v>0</v>
      </c>
      <c r="R112" s="318">
        <v>0</v>
      </c>
      <c r="S112" s="318">
        <v>0</v>
      </c>
      <c r="T112" s="318">
        <v>0</v>
      </c>
      <c r="U112" s="318">
        <v>0</v>
      </c>
      <c r="V112" s="318">
        <v>0</v>
      </c>
      <c r="W112" s="318">
        <v>0</v>
      </c>
      <c r="X112" s="318">
        <v>0</v>
      </c>
      <c r="Y112" s="318">
        <v>0</v>
      </c>
      <c r="Z112" s="318">
        <v>0</v>
      </c>
      <c r="AA112" s="318">
        <v>0</v>
      </c>
      <c r="AB112" s="318">
        <v>0</v>
      </c>
      <c r="AC112" s="318">
        <v>0</v>
      </c>
      <c r="AD112" s="318">
        <v>0</v>
      </c>
      <c r="AE112" s="318">
        <v>0</v>
      </c>
      <c r="AF112" s="318">
        <v>0</v>
      </c>
      <c r="AG112" s="318">
        <v>0</v>
      </c>
      <c r="AH112" s="318">
        <v>175000</v>
      </c>
      <c r="AI112" s="318">
        <v>0</v>
      </c>
      <c r="AJ112" s="318">
        <v>0</v>
      </c>
      <c r="AK112" s="223">
        <f>SUM(B112:AJ112)</f>
        <v>175000</v>
      </c>
      <c r="AL112" s="269"/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/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/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/>
      <c r="BT112" s="223"/>
      <c r="BU112" s="223"/>
      <c r="BV112" s="223"/>
      <c r="BW112" s="223"/>
      <c r="BX112" s="223"/>
      <c r="BY112" s="223"/>
      <c r="BZ112" s="223"/>
    </row>
    <row r="113" spans="1:78" x14ac:dyDescent="0.25">
      <c r="A113" s="5">
        <v>42856</v>
      </c>
      <c r="B113" s="268"/>
      <c r="C113" s="272"/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318">
        <v>0</v>
      </c>
      <c r="O113" s="318">
        <v>0</v>
      </c>
      <c r="P113" s="318">
        <v>0</v>
      </c>
      <c r="Q113" s="318">
        <v>0</v>
      </c>
      <c r="R113" s="318">
        <v>0</v>
      </c>
      <c r="S113" s="318">
        <v>0</v>
      </c>
      <c r="T113" s="318">
        <v>0</v>
      </c>
      <c r="U113" s="318">
        <v>0</v>
      </c>
      <c r="V113" s="318">
        <v>0</v>
      </c>
      <c r="W113" s="318">
        <v>0</v>
      </c>
      <c r="X113" s="318">
        <v>0</v>
      </c>
      <c r="Y113" s="318">
        <v>0</v>
      </c>
      <c r="Z113" s="318">
        <v>0</v>
      </c>
      <c r="AA113" s="318">
        <v>0</v>
      </c>
      <c r="AB113" s="318">
        <v>0</v>
      </c>
      <c r="AC113" s="318">
        <v>0</v>
      </c>
      <c r="AD113" s="318">
        <v>0</v>
      </c>
      <c r="AE113" s="318">
        <v>0</v>
      </c>
      <c r="AF113" s="318">
        <v>0</v>
      </c>
      <c r="AG113" s="318">
        <v>0</v>
      </c>
      <c r="AH113" s="318">
        <v>150000</v>
      </c>
      <c r="AI113" s="318">
        <v>0</v>
      </c>
      <c r="AJ113" s="318">
        <v>0</v>
      </c>
      <c r="AK113" s="223">
        <f t="shared" ref="AK113:AK115" si="2">SUM(B113:AJ113)</f>
        <v>150000</v>
      </c>
      <c r="AL113" s="269"/>
      <c r="AM113" s="223"/>
      <c r="AN113" s="223"/>
      <c r="AO113" s="223"/>
      <c r="AP113" s="223"/>
      <c r="AQ113" s="223"/>
      <c r="AR113" s="223"/>
      <c r="AS113" s="223"/>
      <c r="AT113" s="223"/>
      <c r="AU113" s="223"/>
      <c r="AV113" s="223"/>
      <c r="AW113" s="223"/>
      <c r="AX113" s="223"/>
      <c r="AY113" s="223"/>
      <c r="AZ113" s="223"/>
      <c r="BA113" s="223"/>
      <c r="BB113" s="223"/>
      <c r="BC113" s="223"/>
      <c r="BD113" s="223"/>
      <c r="BE113" s="223"/>
      <c r="BF113" s="223"/>
      <c r="BG113" s="223"/>
      <c r="BH113" s="223"/>
      <c r="BI113" s="223"/>
      <c r="BJ113" s="223"/>
      <c r="BK113" s="223"/>
      <c r="BL113" s="223"/>
      <c r="BM113" s="223"/>
      <c r="BN113" s="223"/>
      <c r="BO113" s="223"/>
      <c r="BP113" s="223"/>
      <c r="BQ113" s="223"/>
      <c r="BR113" s="223"/>
      <c r="BS113" s="223"/>
      <c r="BT113" s="223"/>
      <c r="BU113" s="223"/>
      <c r="BV113" s="223"/>
      <c r="BW113" s="223"/>
      <c r="BX113" s="223"/>
      <c r="BY113" s="223"/>
      <c r="BZ113" s="223"/>
    </row>
    <row r="114" spans="1:78" x14ac:dyDescent="0.25">
      <c r="A114" s="5">
        <v>42887</v>
      </c>
      <c r="B114" s="268"/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318">
        <v>0</v>
      </c>
      <c r="O114" s="318">
        <v>0</v>
      </c>
      <c r="P114" s="318">
        <v>0</v>
      </c>
      <c r="Q114" s="318">
        <v>0</v>
      </c>
      <c r="R114" s="318">
        <v>0</v>
      </c>
      <c r="S114" s="318">
        <v>0</v>
      </c>
      <c r="T114" s="318">
        <v>0</v>
      </c>
      <c r="U114" s="318">
        <v>0</v>
      </c>
      <c r="V114" s="318">
        <v>0</v>
      </c>
      <c r="W114" s="318">
        <v>0</v>
      </c>
      <c r="X114" s="318">
        <v>35000</v>
      </c>
      <c r="Y114" s="318">
        <v>0</v>
      </c>
      <c r="Z114" s="318">
        <v>0</v>
      </c>
      <c r="AA114" s="318">
        <v>0</v>
      </c>
      <c r="AB114" s="318">
        <v>0</v>
      </c>
      <c r="AC114" s="318">
        <v>0</v>
      </c>
      <c r="AD114" s="318">
        <v>5000</v>
      </c>
      <c r="AE114" s="318">
        <v>5000</v>
      </c>
      <c r="AF114" s="318">
        <v>5000</v>
      </c>
      <c r="AG114" s="318">
        <v>0</v>
      </c>
      <c r="AH114" s="318">
        <v>235000</v>
      </c>
      <c r="AI114" s="318">
        <v>5000</v>
      </c>
      <c r="AJ114" s="318">
        <v>10000</v>
      </c>
      <c r="AK114" s="223">
        <f t="shared" si="2"/>
        <v>300000</v>
      </c>
      <c r="AL114" s="269"/>
      <c r="AM114" s="223"/>
      <c r="AN114" s="223"/>
      <c r="AO114" s="223"/>
      <c r="AP114" s="223"/>
      <c r="AQ114" s="223"/>
      <c r="AR114" s="223"/>
      <c r="AS114" s="223"/>
      <c r="AT114" s="223"/>
      <c r="AU114" s="223"/>
      <c r="AV114" s="223"/>
      <c r="AW114" s="223"/>
      <c r="AX114" s="223"/>
      <c r="AY114" s="223"/>
      <c r="AZ114" s="223"/>
      <c r="BA114" s="223"/>
      <c r="BB114" s="223"/>
      <c r="BC114" s="223"/>
      <c r="BD114" s="223"/>
      <c r="BE114" s="223"/>
      <c r="BF114" s="223"/>
      <c r="BG114" s="223"/>
      <c r="BH114" s="223"/>
      <c r="BI114" s="223"/>
      <c r="BJ114" s="223"/>
      <c r="BK114" s="223"/>
      <c r="BL114" s="223"/>
      <c r="BM114" s="223"/>
      <c r="BN114" s="223"/>
      <c r="BO114" s="223"/>
      <c r="BP114" s="223"/>
      <c r="BQ114" s="223"/>
      <c r="BR114" s="223"/>
      <c r="BS114" s="223"/>
      <c r="BT114" s="223"/>
      <c r="BU114" s="223"/>
      <c r="BV114" s="223"/>
      <c r="BW114" s="223"/>
      <c r="BX114" s="223"/>
      <c r="BY114" s="223"/>
      <c r="BZ114" s="223"/>
    </row>
    <row r="115" spans="1:78" x14ac:dyDescent="0.25">
      <c r="A115" s="5">
        <v>42900</v>
      </c>
      <c r="B115" s="268"/>
      <c r="C115" s="272"/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318">
        <v>0</v>
      </c>
      <c r="O115" s="318">
        <v>0</v>
      </c>
      <c r="P115" s="318">
        <v>0</v>
      </c>
      <c r="Q115" s="318">
        <v>0</v>
      </c>
      <c r="R115" s="318">
        <v>0</v>
      </c>
      <c r="S115" s="318">
        <v>0</v>
      </c>
      <c r="T115" s="318">
        <v>0</v>
      </c>
      <c r="U115" s="318">
        <v>0</v>
      </c>
      <c r="V115" s="318">
        <v>0</v>
      </c>
      <c r="W115" s="318">
        <v>0</v>
      </c>
      <c r="X115" s="318">
        <v>40000</v>
      </c>
      <c r="Y115" s="318">
        <v>0</v>
      </c>
      <c r="Z115" s="318">
        <v>0</v>
      </c>
      <c r="AA115" s="318">
        <v>75000</v>
      </c>
      <c r="AB115" s="318">
        <v>170000</v>
      </c>
      <c r="AC115" s="318">
        <v>0</v>
      </c>
      <c r="AD115" s="318">
        <v>0</v>
      </c>
      <c r="AE115" s="318">
        <v>1000000</v>
      </c>
      <c r="AF115" s="318"/>
      <c r="AG115" s="318"/>
      <c r="AH115" s="318">
        <v>1810000</v>
      </c>
      <c r="AI115" s="318"/>
      <c r="AJ115" s="318">
        <v>2325000</v>
      </c>
      <c r="AK115" s="328">
        <f t="shared" si="2"/>
        <v>5420000</v>
      </c>
      <c r="AL115" s="269"/>
      <c r="AM115" s="223"/>
      <c r="AN115" s="223"/>
      <c r="AO115" s="223"/>
      <c r="AP115" s="223"/>
      <c r="AQ115" s="223"/>
      <c r="AR115" s="223"/>
      <c r="AS115" s="223"/>
      <c r="AT115" s="223"/>
      <c r="AU115" s="223"/>
      <c r="AV115" s="223"/>
      <c r="AW115" s="223"/>
      <c r="AX115" s="223"/>
      <c r="AY115" s="223"/>
      <c r="AZ115" s="223"/>
      <c r="BA115" s="223"/>
      <c r="BB115" s="223"/>
      <c r="BC115" s="223"/>
      <c r="BD115" s="223"/>
      <c r="BE115" s="223"/>
      <c r="BF115" s="223"/>
      <c r="BG115" s="223"/>
      <c r="BH115" s="223"/>
      <c r="BI115" s="223"/>
      <c r="BJ115" s="223"/>
      <c r="BK115" s="223"/>
      <c r="BL115" s="223"/>
      <c r="BM115" s="223"/>
      <c r="BN115" s="223"/>
      <c r="BO115" s="223"/>
      <c r="BP115" s="223"/>
      <c r="BQ115" s="223"/>
      <c r="BR115" s="223"/>
      <c r="BS115" s="223"/>
      <c r="BT115" s="223"/>
      <c r="BU115" s="223"/>
      <c r="BV115" s="223"/>
      <c r="BW115" s="223"/>
      <c r="BX115" s="223"/>
      <c r="BY115" s="223"/>
      <c r="BZ115" s="223"/>
    </row>
    <row r="116" spans="1:78" x14ac:dyDescent="0.25">
      <c r="A116" s="267" t="s">
        <v>9</v>
      </c>
      <c r="B116" s="288">
        <f>SUM(B9:B43)</f>
        <v>60000</v>
      </c>
      <c r="C116" s="288">
        <f>SUM(C10:C115)</f>
        <v>90000</v>
      </c>
      <c r="D116" s="288">
        <f t="shared" ref="D116:AK116" si="3">SUM(D10:D115)</f>
        <v>420000</v>
      </c>
      <c r="E116" s="288">
        <f t="shared" si="3"/>
        <v>90000</v>
      </c>
      <c r="F116" s="288">
        <f t="shared" si="3"/>
        <v>95000</v>
      </c>
      <c r="G116" s="288">
        <f t="shared" si="3"/>
        <v>540000</v>
      </c>
      <c r="H116" s="288">
        <f t="shared" si="3"/>
        <v>95000</v>
      </c>
      <c r="I116" s="288">
        <f t="shared" si="3"/>
        <v>100000</v>
      </c>
      <c r="J116" s="288">
        <f t="shared" si="3"/>
        <v>575000</v>
      </c>
      <c r="K116" s="288">
        <f t="shared" si="3"/>
        <v>105000</v>
      </c>
      <c r="L116" s="288">
        <f t="shared" si="3"/>
        <v>110000</v>
      </c>
      <c r="M116" s="288">
        <f t="shared" si="3"/>
        <v>610000</v>
      </c>
      <c r="N116" s="325">
        <f t="shared" si="3"/>
        <v>120000</v>
      </c>
      <c r="O116" s="325">
        <f t="shared" si="3"/>
        <v>330000</v>
      </c>
      <c r="P116" s="325">
        <f t="shared" si="3"/>
        <v>125000</v>
      </c>
      <c r="Q116" s="325">
        <f t="shared" si="3"/>
        <v>350000</v>
      </c>
      <c r="R116" s="325">
        <f t="shared" si="3"/>
        <v>140000</v>
      </c>
      <c r="S116" s="325">
        <f t="shared" si="3"/>
        <v>375000</v>
      </c>
      <c r="T116" s="325">
        <f t="shared" si="3"/>
        <v>150000</v>
      </c>
      <c r="U116" s="325">
        <f t="shared" si="3"/>
        <v>395000</v>
      </c>
      <c r="V116" s="325">
        <f t="shared" si="3"/>
        <v>80000</v>
      </c>
      <c r="W116" s="325">
        <f t="shared" si="3"/>
        <v>80000</v>
      </c>
      <c r="X116" s="325">
        <f t="shared" si="3"/>
        <v>425000</v>
      </c>
      <c r="Y116" s="325">
        <f t="shared" si="3"/>
        <v>80000</v>
      </c>
      <c r="Z116" s="325">
        <f t="shared" si="3"/>
        <v>85000</v>
      </c>
      <c r="AA116" s="325">
        <f t="shared" si="3"/>
        <v>455000</v>
      </c>
      <c r="AB116" s="325">
        <f t="shared" si="3"/>
        <v>1000000</v>
      </c>
      <c r="AC116" s="325">
        <f t="shared" si="3"/>
        <v>1000000</v>
      </c>
      <c r="AD116" s="325">
        <f t="shared" si="3"/>
        <v>1370000</v>
      </c>
      <c r="AE116" s="325">
        <f t="shared" si="3"/>
        <v>5620000</v>
      </c>
      <c r="AF116" s="325">
        <f>SUM(AF10:AF115)</f>
        <v>1880000</v>
      </c>
      <c r="AG116" s="325">
        <f t="shared" si="3"/>
        <v>6300000</v>
      </c>
      <c r="AH116" s="325">
        <f t="shared" si="3"/>
        <v>20500000</v>
      </c>
      <c r="AI116" s="325">
        <f t="shared" si="3"/>
        <v>2845000</v>
      </c>
      <c r="AJ116" s="325">
        <f t="shared" si="3"/>
        <v>13405000</v>
      </c>
      <c r="AK116" s="325">
        <f t="shared" si="3"/>
        <v>60000000</v>
      </c>
      <c r="AL116" s="269"/>
      <c r="AM116" s="223"/>
      <c r="AN116" s="223"/>
      <c r="AO116" s="223"/>
      <c r="AP116" s="223"/>
      <c r="AQ116" s="223"/>
      <c r="AR116" s="223"/>
      <c r="AS116" s="223"/>
      <c r="AT116" s="223"/>
      <c r="AU116" s="223"/>
      <c r="AV116" s="223"/>
      <c r="AW116" s="223"/>
      <c r="AX116" s="223"/>
      <c r="AY116" s="223"/>
      <c r="AZ116" s="223"/>
      <c r="BA116" s="223"/>
      <c r="BB116" s="223"/>
      <c r="BC116" s="223"/>
      <c r="BD116" s="223"/>
      <c r="BE116" s="223"/>
      <c r="BF116" s="223"/>
      <c r="BG116" s="223"/>
      <c r="BH116" s="223"/>
      <c r="BI116" s="223"/>
      <c r="BJ116" s="223"/>
      <c r="BK116" s="223"/>
      <c r="BL116" s="223"/>
      <c r="BM116" s="223"/>
      <c r="BN116" s="223"/>
      <c r="BO116" s="223"/>
      <c r="BP116" s="223"/>
      <c r="BQ116" s="223"/>
      <c r="BR116" s="223"/>
      <c r="BS116" s="223"/>
      <c r="BT116" s="223"/>
      <c r="BU116" s="223"/>
      <c r="BV116" s="223"/>
      <c r="BW116" s="223"/>
      <c r="BX116" s="223"/>
      <c r="BY116" s="223"/>
      <c r="BZ116" s="223"/>
    </row>
    <row r="117" spans="1:78" x14ac:dyDescent="0.25">
      <c r="A117" s="179"/>
      <c r="B117" s="289"/>
      <c r="C117" s="278"/>
      <c r="D117" s="278"/>
      <c r="E117" s="278"/>
      <c r="F117" s="278"/>
      <c r="G117" s="278"/>
      <c r="H117" s="278"/>
      <c r="I117" s="278"/>
      <c r="J117" s="278"/>
      <c r="K117" s="278"/>
      <c r="L117" s="278"/>
      <c r="M117" s="278"/>
      <c r="N117" s="327"/>
      <c r="O117" s="327"/>
      <c r="P117" s="327"/>
      <c r="Q117" s="327"/>
      <c r="R117" s="327"/>
      <c r="S117" s="327"/>
      <c r="T117" s="327"/>
      <c r="U117" s="327"/>
      <c r="V117" s="327"/>
      <c r="W117" s="327"/>
      <c r="X117" s="327"/>
      <c r="Y117" s="327"/>
      <c r="Z117" s="327"/>
      <c r="AA117" s="327"/>
      <c r="AB117" s="327"/>
      <c r="AC117" s="327"/>
      <c r="AD117" s="327"/>
      <c r="AE117" s="327"/>
      <c r="AF117" s="327"/>
      <c r="AG117" s="327"/>
      <c r="AH117" s="327"/>
      <c r="AI117" s="327"/>
      <c r="AJ117" s="327"/>
      <c r="AK117" s="223"/>
      <c r="AL117" s="269"/>
      <c r="AM117" s="223"/>
      <c r="AN117" s="223"/>
      <c r="AO117" s="223"/>
      <c r="AP117" s="223"/>
      <c r="AQ117" s="223"/>
      <c r="AR117" s="223"/>
      <c r="AS117" s="223"/>
      <c r="AT117" s="223"/>
      <c r="AU117" s="223"/>
      <c r="AV117" s="223"/>
      <c r="AW117" s="223"/>
      <c r="AX117" s="223"/>
      <c r="AY117" s="223"/>
      <c r="AZ117" s="223"/>
      <c r="BA117" s="223"/>
      <c r="BB117" s="223"/>
      <c r="BC117" s="223"/>
      <c r="BD117" s="223"/>
      <c r="BE117" s="223"/>
      <c r="BF117" s="223"/>
      <c r="BG117" s="223"/>
      <c r="BH117" s="223"/>
      <c r="BI117" s="223"/>
      <c r="BJ117" s="223"/>
      <c r="BK117" s="223"/>
      <c r="BL117" s="223"/>
      <c r="BM117" s="223"/>
      <c r="BN117" s="223"/>
      <c r="BO117" s="223"/>
      <c r="BP117" s="223"/>
      <c r="BQ117" s="223"/>
      <c r="BR117" s="223"/>
      <c r="BS117" s="223"/>
      <c r="BT117" s="223"/>
      <c r="BU117" s="223"/>
      <c r="BV117" s="223"/>
      <c r="BW117" s="223"/>
      <c r="BX117" s="223"/>
      <c r="BY117" s="223"/>
      <c r="BZ117" s="223"/>
    </row>
    <row r="118" spans="1:78" x14ac:dyDescent="0.25">
      <c r="A118" s="4" t="s">
        <v>10</v>
      </c>
      <c r="B118" s="174">
        <f t="shared" ref="B118:AJ118" si="4">B6-B116</f>
        <v>0</v>
      </c>
      <c r="C118" s="174">
        <f t="shared" si="4"/>
        <v>0</v>
      </c>
      <c r="D118" s="174">
        <f t="shared" si="4"/>
        <v>0</v>
      </c>
      <c r="E118" s="174">
        <f t="shared" si="4"/>
        <v>0</v>
      </c>
      <c r="F118" s="174">
        <f t="shared" si="4"/>
        <v>0</v>
      </c>
      <c r="G118" s="174">
        <f t="shared" si="4"/>
        <v>0</v>
      </c>
      <c r="H118" s="174">
        <f t="shared" si="4"/>
        <v>0</v>
      </c>
      <c r="I118" s="174">
        <f t="shared" si="4"/>
        <v>0</v>
      </c>
      <c r="J118" s="174">
        <f t="shared" si="4"/>
        <v>0</v>
      </c>
      <c r="K118" s="174">
        <f t="shared" si="4"/>
        <v>0</v>
      </c>
      <c r="L118" s="174">
        <f t="shared" si="4"/>
        <v>0</v>
      </c>
      <c r="M118" s="174">
        <f t="shared" si="4"/>
        <v>0</v>
      </c>
      <c r="N118" s="322">
        <f t="shared" si="4"/>
        <v>0</v>
      </c>
      <c r="O118" s="322">
        <f t="shared" si="4"/>
        <v>0</v>
      </c>
      <c r="P118" s="322">
        <f t="shared" si="4"/>
        <v>0</v>
      </c>
      <c r="Q118" s="322">
        <f t="shared" si="4"/>
        <v>0</v>
      </c>
      <c r="R118" s="322">
        <f t="shared" si="4"/>
        <v>0</v>
      </c>
      <c r="S118" s="322">
        <f t="shared" si="4"/>
        <v>0</v>
      </c>
      <c r="T118" s="322">
        <f t="shared" si="4"/>
        <v>0</v>
      </c>
      <c r="U118" s="322">
        <f t="shared" si="4"/>
        <v>0</v>
      </c>
      <c r="V118" s="322">
        <f t="shared" si="4"/>
        <v>0</v>
      </c>
      <c r="W118" s="322">
        <f t="shared" si="4"/>
        <v>0</v>
      </c>
      <c r="X118" s="322">
        <f t="shared" si="4"/>
        <v>0</v>
      </c>
      <c r="Y118" s="322">
        <f t="shared" si="4"/>
        <v>0</v>
      </c>
      <c r="Z118" s="322">
        <f t="shared" si="4"/>
        <v>0</v>
      </c>
      <c r="AA118" s="322">
        <f t="shared" si="4"/>
        <v>0</v>
      </c>
      <c r="AB118" s="322">
        <f t="shared" si="4"/>
        <v>0</v>
      </c>
      <c r="AC118" s="322">
        <f t="shared" si="4"/>
        <v>0</v>
      </c>
      <c r="AD118" s="322">
        <f t="shared" si="4"/>
        <v>0</v>
      </c>
      <c r="AE118" s="322">
        <f t="shared" si="4"/>
        <v>0</v>
      </c>
      <c r="AF118" s="322">
        <f t="shared" si="4"/>
        <v>0</v>
      </c>
      <c r="AG118" s="322">
        <f t="shared" si="4"/>
        <v>0</v>
      </c>
      <c r="AH118" s="322">
        <f t="shared" si="4"/>
        <v>0</v>
      </c>
      <c r="AI118" s="322">
        <f t="shared" si="4"/>
        <v>0</v>
      </c>
      <c r="AJ118" s="322">
        <f t="shared" si="4"/>
        <v>0</v>
      </c>
      <c r="AK118" s="335">
        <f>SUM(B118:AJ118)</f>
        <v>0</v>
      </c>
      <c r="AL118" s="269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3"/>
      <c r="BD118" s="223"/>
      <c r="BE118" s="223"/>
      <c r="BF118" s="223"/>
      <c r="BG118" s="223"/>
      <c r="BH118" s="223"/>
      <c r="BI118" s="223"/>
      <c r="BJ118" s="223"/>
      <c r="BK118" s="223"/>
      <c r="BL118" s="223"/>
      <c r="BM118" s="223"/>
      <c r="BN118" s="223"/>
      <c r="BO118" s="223"/>
      <c r="BP118" s="223"/>
      <c r="BQ118" s="223"/>
      <c r="BR118" s="223"/>
      <c r="BS118" s="223"/>
      <c r="BT118" s="223"/>
      <c r="BU118" s="223"/>
      <c r="BV118" s="223"/>
      <c r="BW118" s="223"/>
      <c r="BX118" s="223"/>
      <c r="BY118" s="223"/>
      <c r="BZ118" s="223"/>
    </row>
    <row r="119" spans="1:78" x14ac:dyDescent="0.25"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5"/>
      <c r="AH119" s="175"/>
      <c r="AI119" s="175"/>
      <c r="AJ119" s="175"/>
      <c r="AK119" s="269"/>
      <c r="AL119" s="269"/>
      <c r="AM119" s="223"/>
      <c r="AN119" s="223"/>
      <c r="AO119" s="223"/>
      <c r="AP119" s="223"/>
      <c r="AQ119" s="223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3"/>
      <c r="BD119" s="223"/>
      <c r="BE119" s="223"/>
      <c r="BF119" s="223"/>
      <c r="BG119" s="223"/>
      <c r="BH119" s="223"/>
      <c r="BI119" s="223"/>
      <c r="BJ119" s="223"/>
      <c r="BK119" s="223"/>
      <c r="BL119" s="223"/>
      <c r="BM119" s="223"/>
      <c r="BN119" s="223"/>
      <c r="BO119" s="223"/>
      <c r="BP119" s="223"/>
      <c r="BQ119" s="223"/>
      <c r="BR119" s="223"/>
      <c r="BS119" s="223"/>
      <c r="BT119" s="223"/>
      <c r="BU119" s="223"/>
      <c r="BV119" s="223"/>
      <c r="BW119" s="223"/>
      <c r="BX119" s="223"/>
      <c r="BY119" s="223"/>
      <c r="BZ119" s="223"/>
    </row>
    <row r="120" spans="1:78" x14ac:dyDescent="0.25">
      <c r="B120" s="175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5"/>
      <c r="AK120" s="269"/>
      <c r="AL120" s="175"/>
    </row>
    <row r="121" spans="1:78" x14ac:dyDescent="0.25">
      <c r="B121" s="175"/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  <c r="AG121" s="175"/>
      <c r="AH121" s="175"/>
      <c r="AI121" s="175"/>
      <c r="AJ121" s="175"/>
      <c r="AK121" s="269"/>
      <c r="AL121" s="175"/>
    </row>
    <row r="122" spans="1:78" x14ac:dyDescent="0.25">
      <c r="B122" s="175"/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  <c r="AF122" s="175"/>
      <c r="AG122" s="175"/>
      <c r="AH122" s="175"/>
      <c r="AI122" s="175"/>
      <c r="AJ122" s="175"/>
      <c r="AK122" s="269"/>
      <c r="AL122" s="175"/>
    </row>
    <row r="123" spans="1:78" x14ac:dyDescent="0.25">
      <c r="AK123" s="269"/>
      <c r="AL123" s="175"/>
    </row>
    <row r="124" spans="1:78" x14ac:dyDescent="0.25">
      <c r="AK124" s="269"/>
      <c r="AL124" s="175"/>
    </row>
    <row r="125" spans="1:78" x14ac:dyDescent="0.25">
      <c r="AK125" s="269"/>
      <c r="AL125" s="175"/>
    </row>
    <row r="126" spans="1:78" x14ac:dyDescent="0.25">
      <c r="AK126" s="164"/>
      <c r="AL126" s="175"/>
    </row>
    <row r="127" spans="1:78" x14ac:dyDescent="0.25">
      <c r="AK127" s="175"/>
      <c r="AL127" s="175"/>
    </row>
    <row r="128" spans="1:78" x14ac:dyDescent="0.25">
      <c r="AK128" s="164"/>
      <c r="AL128" s="175"/>
      <c r="AM128" s="173"/>
    </row>
    <row r="129" spans="37:38" x14ac:dyDescent="0.25">
      <c r="AK129" s="269"/>
      <c r="AL129" s="175"/>
    </row>
    <row r="130" spans="37:38" x14ac:dyDescent="0.25">
      <c r="AK130" s="175"/>
      <c r="AL130" s="175"/>
    </row>
    <row r="131" spans="37:38" x14ac:dyDescent="0.25">
      <c r="AK131" s="175"/>
      <c r="AL131" s="175"/>
    </row>
    <row r="132" spans="37:38" x14ac:dyDescent="0.25">
      <c r="AK132" s="175"/>
      <c r="AL132" s="175"/>
    </row>
  </sheetData>
  <phoneticPr fontId="9" type="noConversion"/>
  <pageMargins left="0.75" right="0.75" top="1" bottom="1" header="0.5" footer="0.5"/>
  <pageSetup scale="48" fitToWidth="3" orientation="landscape" r:id="rId1"/>
  <headerFooter alignWithMargins="0">
    <oddHeader>&amp;C&amp;A</oddHeader>
    <oddFooter>&amp;L&amp;Z&amp;F&amp;C&amp;P/&amp;N</oddFooter>
  </headerFooter>
  <colBreaks count="1" manualBreakCount="1">
    <brk id="29" min="69" max="117" man="1"/>
  </colBreaks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Z127"/>
  <sheetViews>
    <sheetView zoomScaleNormal="100" workbookViewId="0">
      <pane xSplit="9" ySplit="4" topLeftCell="J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20.28515625" customWidth="1"/>
    <col min="2" max="2" width="15.7109375" hidden="1" customWidth="1"/>
    <col min="3" max="3" width="10" hidden="1" customWidth="1"/>
    <col min="4" max="9" width="11" hidden="1" customWidth="1"/>
    <col min="10" max="19" width="10.42578125" bestFit="1" customWidth="1"/>
    <col min="20" max="24" width="12.85546875" bestFit="1" customWidth="1"/>
    <col min="25" max="26" width="14" bestFit="1" customWidth="1"/>
    <col min="257" max="257" width="20.28515625" customWidth="1"/>
    <col min="258" max="265" width="0" hidden="1" customWidth="1"/>
    <col min="266" max="275" width="10.42578125" bestFit="1" customWidth="1"/>
    <col min="276" max="280" width="12.85546875" bestFit="1" customWidth="1"/>
    <col min="281" max="282" width="14" bestFit="1" customWidth="1"/>
    <col min="513" max="513" width="20.28515625" customWidth="1"/>
    <col min="514" max="521" width="0" hidden="1" customWidth="1"/>
    <col min="522" max="531" width="10.42578125" bestFit="1" customWidth="1"/>
    <col min="532" max="536" width="12.85546875" bestFit="1" customWidth="1"/>
    <col min="537" max="538" width="14" bestFit="1" customWidth="1"/>
    <col min="769" max="769" width="20.28515625" customWidth="1"/>
    <col min="770" max="777" width="0" hidden="1" customWidth="1"/>
    <col min="778" max="787" width="10.42578125" bestFit="1" customWidth="1"/>
    <col min="788" max="792" width="12.85546875" bestFit="1" customWidth="1"/>
    <col min="793" max="794" width="14" bestFit="1" customWidth="1"/>
    <col min="1025" max="1025" width="20.28515625" customWidth="1"/>
    <col min="1026" max="1033" width="0" hidden="1" customWidth="1"/>
    <col min="1034" max="1043" width="10.42578125" bestFit="1" customWidth="1"/>
    <col min="1044" max="1048" width="12.85546875" bestFit="1" customWidth="1"/>
    <col min="1049" max="1050" width="14" bestFit="1" customWidth="1"/>
    <col min="1281" max="1281" width="20.28515625" customWidth="1"/>
    <col min="1282" max="1289" width="0" hidden="1" customWidth="1"/>
    <col min="1290" max="1299" width="10.42578125" bestFit="1" customWidth="1"/>
    <col min="1300" max="1304" width="12.85546875" bestFit="1" customWidth="1"/>
    <col min="1305" max="1306" width="14" bestFit="1" customWidth="1"/>
    <col min="1537" max="1537" width="20.28515625" customWidth="1"/>
    <col min="1538" max="1545" width="0" hidden="1" customWidth="1"/>
    <col min="1546" max="1555" width="10.42578125" bestFit="1" customWidth="1"/>
    <col min="1556" max="1560" width="12.85546875" bestFit="1" customWidth="1"/>
    <col min="1561" max="1562" width="14" bestFit="1" customWidth="1"/>
    <col min="1793" max="1793" width="20.28515625" customWidth="1"/>
    <col min="1794" max="1801" width="0" hidden="1" customWidth="1"/>
    <col min="1802" max="1811" width="10.42578125" bestFit="1" customWidth="1"/>
    <col min="1812" max="1816" width="12.85546875" bestFit="1" customWidth="1"/>
    <col min="1817" max="1818" width="14" bestFit="1" customWidth="1"/>
    <col min="2049" max="2049" width="20.28515625" customWidth="1"/>
    <col min="2050" max="2057" width="0" hidden="1" customWidth="1"/>
    <col min="2058" max="2067" width="10.42578125" bestFit="1" customWidth="1"/>
    <col min="2068" max="2072" width="12.85546875" bestFit="1" customWidth="1"/>
    <col min="2073" max="2074" width="14" bestFit="1" customWidth="1"/>
    <col min="2305" max="2305" width="20.28515625" customWidth="1"/>
    <col min="2306" max="2313" width="0" hidden="1" customWidth="1"/>
    <col min="2314" max="2323" width="10.42578125" bestFit="1" customWidth="1"/>
    <col min="2324" max="2328" width="12.85546875" bestFit="1" customWidth="1"/>
    <col min="2329" max="2330" width="14" bestFit="1" customWidth="1"/>
    <col min="2561" max="2561" width="20.28515625" customWidth="1"/>
    <col min="2562" max="2569" width="0" hidden="1" customWidth="1"/>
    <col min="2570" max="2579" width="10.42578125" bestFit="1" customWidth="1"/>
    <col min="2580" max="2584" width="12.85546875" bestFit="1" customWidth="1"/>
    <col min="2585" max="2586" width="14" bestFit="1" customWidth="1"/>
    <col min="2817" max="2817" width="20.28515625" customWidth="1"/>
    <col min="2818" max="2825" width="0" hidden="1" customWidth="1"/>
    <col min="2826" max="2835" width="10.42578125" bestFit="1" customWidth="1"/>
    <col min="2836" max="2840" width="12.85546875" bestFit="1" customWidth="1"/>
    <col min="2841" max="2842" width="14" bestFit="1" customWidth="1"/>
    <col min="3073" max="3073" width="20.28515625" customWidth="1"/>
    <col min="3074" max="3081" width="0" hidden="1" customWidth="1"/>
    <col min="3082" max="3091" width="10.42578125" bestFit="1" customWidth="1"/>
    <col min="3092" max="3096" width="12.85546875" bestFit="1" customWidth="1"/>
    <col min="3097" max="3098" width="14" bestFit="1" customWidth="1"/>
    <col min="3329" max="3329" width="20.28515625" customWidth="1"/>
    <col min="3330" max="3337" width="0" hidden="1" customWidth="1"/>
    <col min="3338" max="3347" width="10.42578125" bestFit="1" customWidth="1"/>
    <col min="3348" max="3352" width="12.85546875" bestFit="1" customWidth="1"/>
    <col min="3353" max="3354" width="14" bestFit="1" customWidth="1"/>
    <col min="3585" max="3585" width="20.28515625" customWidth="1"/>
    <col min="3586" max="3593" width="0" hidden="1" customWidth="1"/>
    <col min="3594" max="3603" width="10.42578125" bestFit="1" customWidth="1"/>
    <col min="3604" max="3608" width="12.85546875" bestFit="1" customWidth="1"/>
    <col min="3609" max="3610" width="14" bestFit="1" customWidth="1"/>
    <col min="3841" max="3841" width="20.28515625" customWidth="1"/>
    <col min="3842" max="3849" width="0" hidden="1" customWidth="1"/>
    <col min="3850" max="3859" width="10.42578125" bestFit="1" customWidth="1"/>
    <col min="3860" max="3864" width="12.85546875" bestFit="1" customWidth="1"/>
    <col min="3865" max="3866" width="14" bestFit="1" customWidth="1"/>
    <col min="4097" max="4097" width="20.28515625" customWidth="1"/>
    <col min="4098" max="4105" width="0" hidden="1" customWidth="1"/>
    <col min="4106" max="4115" width="10.42578125" bestFit="1" customWidth="1"/>
    <col min="4116" max="4120" width="12.85546875" bestFit="1" customWidth="1"/>
    <col min="4121" max="4122" width="14" bestFit="1" customWidth="1"/>
    <col min="4353" max="4353" width="20.28515625" customWidth="1"/>
    <col min="4354" max="4361" width="0" hidden="1" customWidth="1"/>
    <col min="4362" max="4371" width="10.42578125" bestFit="1" customWidth="1"/>
    <col min="4372" max="4376" width="12.85546875" bestFit="1" customWidth="1"/>
    <col min="4377" max="4378" width="14" bestFit="1" customWidth="1"/>
    <col min="4609" max="4609" width="20.28515625" customWidth="1"/>
    <col min="4610" max="4617" width="0" hidden="1" customWidth="1"/>
    <col min="4618" max="4627" width="10.42578125" bestFit="1" customWidth="1"/>
    <col min="4628" max="4632" width="12.85546875" bestFit="1" customWidth="1"/>
    <col min="4633" max="4634" width="14" bestFit="1" customWidth="1"/>
    <col min="4865" max="4865" width="20.28515625" customWidth="1"/>
    <col min="4866" max="4873" width="0" hidden="1" customWidth="1"/>
    <col min="4874" max="4883" width="10.42578125" bestFit="1" customWidth="1"/>
    <col min="4884" max="4888" width="12.85546875" bestFit="1" customWidth="1"/>
    <col min="4889" max="4890" width="14" bestFit="1" customWidth="1"/>
    <col min="5121" max="5121" width="20.28515625" customWidth="1"/>
    <col min="5122" max="5129" width="0" hidden="1" customWidth="1"/>
    <col min="5130" max="5139" width="10.42578125" bestFit="1" customWidth="1"/>
    <col min="5140" max="5144" width="12.85546875" bestFit="1" customWidth="1"/>
    <col min="5145" max="5146" width="14" bestFit="1" customWidth="1"/>
    <col min="5377" max="5377" width="20.28515625" customWidth="1"/>
    <col min="5378" max="5385" width="0" hidden="1" customWidth="1"/>
    <col min="5386" max="5395" width="10.42578125" bestFit="1" customWidth="1"/>
    <col min="5396" max="5400" width="12.85546875" bestFit="1" customWidth="1"/>
    <col min="5401" max="5402" width="14" bestFit="1" customWidth="1"/>
    <col min="5633" max="5633" width="20.28515625" customWidth="1"/>
    <col min="5634" max="5641" width="0" hidden="1" customWidth="1"/>
    <col min="5642" max="5651" width="10.42578125" bestFit="1" customWidth="1"/>
    <col min="5652" max="5656" width="12.85546875" bestFit="1" customWidth="1"/>
    <col min="5657" max="5658" width="14" bestFit="1" customWidth="1"/>
    <col min="5889" max="5889" width="20.28515625" customWidth="1"/>
    <col min="5890" max="5897" width="0" hidden="1" customWidth="1"/>
    <col min="5898" max="5907" width="10.42578125" bestFit="1" customWidth="1"/>
    <col min="5908" max="5912" width="12.85546875" bestFit="1" customWidth="1"/>
    <col min="5913" max="5914" width="14" bestFit="1" customWidth="1"/>
    <col min="6145" max="6145" width="20.28515625" customWidth="1"/>
    <col min="6146" max="6153" width="0" hidden="1" customWidth="1"/>
    <col min="6154" max="6163" width="10.42578125" bestFit="1" customWidth="1"/>
    <col min="6164" max="6168" width="12.85546875" bestFit="1" customWidth="1"/>
    <col min="6169" max="6170" width="14" bestFit="1" customWidth="1"/>
    <col min="6401" max="6401" width="20.28515625" customWidth="1"/>
    <col min="6402" max="6409" width="0" hidden="1" customWidth="1"/>
    <col min="6410" max="6419" width="10.42578125" bestFit="1" customWidth="1"/>
    <col min="6420" max="6424" width="12.85546875" bestFit="1" customWidth="1"/>
    <col min="6425" max="6426" width="14" bestFit="1" customWidth="1"/>
    <col min="6657" max="6657" width="20.28515625" customWidth="1"/>
    <col min="6658" max="6665" width="0" hidden="1" customWidth="1"/>
    <col min="6666" max="6675" width="10.42578125" bestFit="1" customWidth="1"/>
    <col min="6676" max="6680" width="12.85546875" bestFit="1" customWidth="1"/>
    <col min="6681" max="6682" width="14" bestFit="1" customWidth="1"/>
    <col min="6913" max="6913" width="20.28515625" customWidth="1"/>
    <col min="6914" max="6921" width="0" hidden="1" customWidth="1"/>
    <col min="6922" max="6931" width="10.42578125" bestFit="1" customWidth="1"/>
    <col min="6932" max="6936" width="12.85546875" bestFit="1" customWidth="1"/>
    <col min="6937" max="6938" width="14" bestFit="1" customWidth="1"/>
    <col min="7169" max="7169" width="20.28515625" customWidth="1"/>
    <col min="7170" max="7177" width="0" hidden="1" customWidth="1"/>
    <col min="7178" max="7187" width="10.42578125" bestFit="1" customWidth="1"/>
    <col min="7188" max="7192" width="12.85546875" bestFit="1" customWidth="1"/>
    <col min="7193" max="7194" width="14" bestFit="1" customWidth="1"/>
    <col min="7425" max="7425" width="20.28515625" customWidth="1"/>
    <col min="7426" max="7433" width="0" hidden="1" customWidth="1"/>
    <col min="7434" max="7443" width="10.42578125" bestFit="1" customWidth="1"/>
    <col min="7444" max="7448" width="12.85546875" bestFit="1" customWidth="1"/>
    <col min="7449" max="7450" width="14" bestFit="1" customWidth="1"/>
    <col min="7681" max="7681" width="20.28515625" customWidth="1"/>
    <col min="7682" max="7689" width="0" hidden="1" customWidth="1"/>
    <col min="7690" max="7699" width="10.42578125" bestFit="1" customWidth="1"/>
    <col min="7700" max="7704" width="12.85546875" bestFit="1" customWidth="1"/>
    <col min="7705" max="7706" width="14" bestFit="1" customWidth="1"/>
    <col min="7937" max="7937" width="20.28515625" customWidth="1"/>
    <col min="7938" max="7945" width="0" hidden="1" customWidth="1"/>
    <col min="7946" max="7955" width="10.42578125" bestFit="1" customWidth="1"/>
    <col min="7956" max="7960" width="12.85546875" bestFit="1" customWidth="1"/>
    <col min="7961" max="7962" width="14" bestFit="1" customWidth="1"/>
    <col min="8193" max="8193" width="20.28515625" customWidth="1"/>
    <col min="8194" max="8201" width="0" hidden="1" customWidth="1"/>
    <col min="8202" max="8211" width="10.42578125" bestFit="1" customWidth="1"/>
    <col min="8212" max="8216" width="12.85546875" bestFit="1" customWidth="1"/>
    <col min="8217" max="8218" width="14" bestFit="1" customWidth="1"/>
    <col min="8449" max="8449" width="20.28515625" customWidth="1"/>
    <col min="8450" max="8457" width="0" hidden="1" customWidth="1"/>
    <col min="8458" max="8467" width="10.42578125" bestFit="1" customWidth="1"/>
    <col min="8468" max="8472" width="12.85546875" bestFit="1" customWidth="1"/>
    <col min="8473" max="8474" width="14" bestFit="1" customWidth="1"/>
    <col min="8705" max="8705" width="20.28515625" customWidth="1"/>
    <col min="8706" max="8713" width="0" hidden="1" customWidth="1"/>
    <col min="8714" max="8723" width="10.42578125" bestFit="1" customWidth="1"/>
    <col min="8724" max="8728" width="12.85546875" bestFit="1" customWidth="1"/>
    <col min="8729" max="8730" width="14" bestFit="1" customWidth="1"/>
    <col min="8961" max="8961" width="20.28515625" customWidth="1"/>
    <col min="8962" max="8969" width="0" hidden="1" customWidth="1"/>
    <col min="8970" max="8979" width="10.42578125" bestFit="1" customWidth="1"/>
    <col min="8980" max="8984" width="12.85546875" bestFit="1" customWidth="1"/>
    <col min="8985" max="8986" width="14" bestFit="1" customWidth="1"/>
    <col min="9217" max="9217" width="20.28515625" customWidth="1"/>
    <col min="9218" max="9225" width="0" hidden="1" customWidth="1"/>
    <col min="9226" max="9235" width="10.42578125" bestFit="1" customWidth="1"/>
    <col min="9236" max="9240" width="12.85546875" bestFit="1" customWidth="1"/>
    <col min="9241" max="9242" width="14" bestFit="1" customWidth="1"/>
    <col min="9473" max="9473" width="20.28515625" customWidth="1"/>
    <col min="9474" max="9481" width="0" hidden="1" customWidth="1"/>
    <col min="9482" max="9491" width="10.42578125" bestFit="1" customWidth="1"/>
    <col min="9492" max="9496" width="12.85546875" bestFit="1" customWidth="1"/>
    <col min="9497" max="9498" width="14" bestFit="1" customWidth="1"/>
    <col min="9729" max="9729" width="20.28515625" customWidth="1"/>
    <col min="9730" max="9737" width="0" hidden="1" customWidth="1"/>
    <col min="9738" max="9747" width="10.42578125" bestFit="1" customWidth="1"/>
    <col min="9748" max="9752" width="12.85546875" bestFit="1" customWidth="1"/>
    <col min="9753" max="9754" width="14" bestFit="1" customWidth="1"/>
    <col min="9985" max="9985" width="20.28515625" customWidth="1"/>
    <col min="9986" max="9993" width="0" hidden="1" customWidth="1"/>
    <col min="9994" max="10003" width="10.42578125" bestFit="1" customWidth="1"/>
    <col min="10004" max="10008" width="12.85546875" bestFit="1" customWidth="1"/>
    <col min="10009" max="10010" width="14" bestFit="1" customWidth="1"/>
    <col min="10241" max="10241" width="20.28515625" customWidth="1"/>
    <col min="10242" max="10249" width="0" hidden="1" customWidth="1"/>
    <col min="10250" max="10259" width="10.42578125" bestFit="1" customWidth="1"/>
    <col min="10260" max="10264" width="12.85546875" bestFit="1" customWidth="1"/>
    <col min="10265" max="10266" width="14" bestFit="1" customWidth="1"/>
    <col min="10497" max="10497" width="20.28515625" customWidth="1"/>
    <col min="10498" max="10505" width="0" hidden="1" customWidth="1"/>
    <col min="10506" max="10515" width="10.42578125" bestFit="1" customWidth="1"/>
    <col min="10516" max="10520" width="12.85546875" bestFit="1" customWidth="1"/>
    <col min="10521" max="10522" width="14" bestFit="1" customWidth="1"/>
    <col min="10753" max="10753" width="20.28515625" customWidth="1"/>
    <col min="10754" max="10761" width="0" hidden="1" customWidth="1"/>
    <col min="10762" max="10771" width="10.42578125" bestFit="1" customWidth="1"/>
    <col min="10772" max="10776" width="12.85546875" bestFit="1" customWidth="1"/>
    <col min="10777" max="10778" width="14" bestFit="1" customWidth="1"/>
    <col min="11009" max="11009" width="20.28515625" customWidth="1"/>
    <col min="11010" max="11017" width="0" hidden="1" customWidth="1"/>
    <col min="11018" max="11027" width="10.42578125" bestFit="1" customWidth="1"/>
    <col min="11028" max="11032" width="12.85546875" bestFit="1" customWidth="1"/>
    <col min="11033" max="11034" width="14" bestFit="1" customWidth="1"/>
    <col min="11265" max="11265" width="20.28515625" customWidth="1"/>
    <col min="11266" max="11273" width="0" hidden="1" customWidth="1"/>
    <col min="11274" max="11283" width="10.42578125" bestFit="1" customWidth="1"/>
    <col min="11284" max="11288" width="12.85546875" bestFit="1" customWidth="1"/>
    <col min="11289" max="11290" width="14" bestFit="1" customWidth="1"/>
    <col min="11521" max="11521" width="20.28515625" customWidth="1"/>
    <col min="11522" max="11529" width="0" hidden="1" customWidth="1"/>
    <col min="11530" max="11539" width="10.42578125" bestFit="1" customWidth="1"/>
    <col min="11540" max="11544" width="12.85546875" bestFit="1" customWidth="1"/>
    <col min="11545" max="11546" width="14" bestFit="1" customWidth="1"/>
    <col min="11777" max="11777" width="20.28515625" customWidth="1"/>
    <col min="11778" max="11785" width="0" hidden="1" customWidth="1"/>
    <col min="11786" max="11795" width="10.42578125" bestFit="1" customWidth="1"/>
    <col min="11796" max="11800" width="12.85546875" bestFit="1" customWidth="1"/>
    <col min="11801" max="11802" width="14" bestFit="1" customWidth="1"/>
    <col min="12033" max="12033" width="20.28515625" customWidth="1"/>
    <col min="12034" max="12041" width="0" hidden="1" customWidth="1"/>
    <col min="12042" max="12051" width="10.42578125" bestFit="1" customWidth="1"/>
    <col min="12052" max="12056" width="12.85546875" bestFit="1" customWidth="1"/>
    <col min="12057" max="12058" width="14" bestFit="1" customWidth="1"/>
    <col min="12289" max="12289" width="20.28515625" customWidth="1"/>
    <col min="12290" max="12297" width="0" hidden="1" customWidth="1"/>
    <col min="12298" max="12307" width="10.42578125" bestFit="1" customWidth="1"/>
    <col min="12308" max="12312" width="12.85546875" bestFit="1" customWidth="1"/>
    <col min="12313" max="12314" width="14" bestFit="1" customWidth="1"/>
    <col min="12545" max="12545" width="20.28515625" customWidth="1"/>
    <col min="12546" max="12553" width="0" hidden="1" customWidth="1"/>
    <col min="12554" max="12563" width="10.42578125" bestFit="1" customWidth="1"/>
    <col min="12564" max="12568" width="12.85546875" bestFit="1" customWidth="1"/>
    <col min="12569" max="12570" width="14" bestFit="1" customWidth="1"/>
    <col min="12801" max="12801" width="20.28515625" customWidth="1"/>
    <col min="12802" max="12809" width="0" hidden="1" customWidth="1"/>
    <col min="12810" max="12819" width="10.42578125" bestFit="1" customWidth="1"/>
    <col min="12820" max="12824" width="12.85546875" bestFit="1" customWidth="1"/>
    <col min="12825" max="12826" width="14" bestFit="1" customWidth="1"/>
    <col min="13057" max="13057" width="20.28515625" customWidth="1"/>
    <col min="13058" max="13065" width="0" hidden="1" customWidth="1"/>
    <col min="13066" max="13075" width="10.42578125" bestFit="1" customWidth="1"/>
    <col min="13076" max="13080" width="12.85546875" bestFit="1" customWidth="1"/>
    <col min="13081" max="13082" width="14" bestFit="1" customWidth="1"/>
    <col min="13313" max="13313" width="20.28515625" customWidth="1"/>
    <col min="13314" max="13321" width="0" hidden="1" customWidth="1"/>
    <col min="13322" max="13331" width="10.42578125" bestFit="1" customWidth="1"/>
    <col min="13332" max="13336" width="12.85546875" bestFit="1" customWidth="1"/>
    <col min="13337" max="13338" width="14" bestFit="1" customWidth="1"/>
    <col min="13569" max="13569" width="20.28515625" customWidth="1"/>
    <col min="13570" max="13577" width="0" hidden="1" customWidth="1"/>
    <col min="13578" max="13587" width="10.42578125" bestFit="1" customWidth="1"/>
    <col min="13588" max="13592" width="12.85546875" bestFit="1" customWidth="1"/>
    <col min="13593" max="13594" width="14" bestFit="1" customWidth="1"/>
    <col min="13825" max="13825" width="20.28515625" customWidth="1"/>
    <col min="13826" max="13833" width="0" hidden="1" customWidth="1"/>
    <col min="13834" max="13843" width="10.42578125" bestFit="1" customWidth="1"/>
    <col min="13844" max="13848" width="12.85546875" bestFit="1" customWidth="1"/>
    <col min="13849" max="13850" width="14" bestFit="1" customWidth="1"/>
    <col min="14081" max="14081" width="20.28515625" customWidth="1"/>
    <col min="14082" max="14089" width="0" hidden="1" customWidth="1"/>
    <col min="14090" max="14099" width="10.42578125" bestFit="1" customWidth="1"/>
    <col min="14100" max="14104" width="12.85546875" bestFit="1" customWidth="1"/>
    <col min="14105" max="14106" width="14" bestFit="1" customWidth="1"/>
    <col min="14337" max="14337" width="20.28515625" customWidth="1"/>
    <col min="14338" max="14345" width="0" hidden="1" customWidth="1"/>
    <col min="14346" max="14355" width="10.42578125" bestFit="1" customWidth="1"/>
    <col min="14356" max="14360" width="12.85546875" bestFit="1" customWidth="1"/>
    <col min="14361" max="14362" width="14" bestFit="1" customWidth="1"/>
    <col min="14593" max="14593" width="20.28515625" customWidth="1"/>
    <col min="14594" max="14601" width="0" hidden="1" customWidth="1"/>
    <col min="14602" max="14611" width="10.42578125" bestFit="1" customWidth="1"/>
    <col min="14612" max="14616" width="12.85546875" bestFit="1" customWidth="1"/>
    <col min="14617" max="14618" width="14" bestFit="1" customWidth="1"/>
    <col min="14849" max="14849" width="20.28515625" customWidth="1"/>
    <col min="14850" max="14857" width="0" hidden="1" customWidth="1"/>
    <col min="14858" max="14867" width="10.42578125" bestFit="1" customWidth="1"/>
    <col min="14868" max="14872" width="12.85546875" bestFit="1" customWidth="1"/>
    <col min="14873" max="14874" width="14" bestFit="1" customWidth="1"/>
    <col min="15105" max="15105" width="20.28515625" customWidth="1"/>
    <col min="15106" max="15113" width="0" hidden="1" customWidth="1"/>
    <col min="15114" max="15123" width="10.42578125" bestFit="1" customWidth="1"/>
    <col min="15124" max="15128" width="12.85546875" bestFit="1" customWidth="1"/>
    <col min="15129" max="15130" width="14" bestFit="1" customWidth="1"/>
    <col min="15361" max="15361" width="20.28515625" customWidth="1"/>
    <col min="15362" max="15369" width="0" hidden="1" customWidth="1"/>
    <col min="15370" max="15379" width="10.42578125" bestFit="1" customWidth="1"/>
    <col min="15380" max="15384" width="12.85546875" bestFit="1" customWidth="1"/>
    <col min="15385" max="15386" width="14" bestFit="1" customWidth="1"/>
    <col min="15617" max="15617" width="20.28515625" customWidth="1"/>
    <col min="15618" max="15625" width="0" hidden="1" customWidth="1"/>
    <col min="15626" max="15635" width="10.42578125" bestFit="1" customWidth="1"/>
    <col min="15636" max="15640" width="12.85546875" bestFit="1" customWidth="1"/>
    <col min="15641" max="15642" width="14" bestFit="1" customWidth="1"/>
    <col min="15873" max="15873" width="20.28515625" customWidth="1"/>
    <col min="15874" max="15881" width="0" hidden="1" customWidth="1"/>
    <col min="15882" max="15891" width="10.42578125" bestFit="1" customWidth="1"/>
    <col min="15892" max="15896" width="12.85546875" bestFit="1" customWidth="1"/>
    <col min="15897" max="15898" width="14" bestFit="1" customWidth="1"/>
    <col min="16129" max="16129" width="20.28515625" customWidth="1"/>
    <col min="16130" max="16137" width="0" hidden="1" customWidth="1"/>
    <col min="16138" max="16147" width="10.42578125" bestFit="1" customWidth="1"/>
    <col min="16148" max="16152" width="12.85546875" bestFit="1" customWidth="1"/>
    <col min="16153" max="16154" width="14" bestFit="1" customWidth="1"/>
  </cols>
  <sheetData>
    <row r="1" spans="1:26" ht="15" x14ac:dyDescent="0.25">
      <c r="A1" s="4" t="s">
        <v>392</v>
      </c>
      <c r="B1" s="290" t="s">
        <v>759</v>
      </c>
      <c r="C1" s="291" t="s">
        <v>759</v>
      </c>
      <c r="D1" s="290" t="s">
        <v>759</v>
      </c>
      <c r="E1" s="291" t="s">
        <v>759</v>
      </c>
      <c r="F1" s="290" t="s">
        <v>759</v>
      </c>
      <c r="G1" s="291" t="s">
        <v>759</v>
      </c>
      <c r="H1" s="290" t="s">
        <v>759</v>
      </c>
      <c r="I1" s="291" t="s">
        <v>759</v>
      </c>
      <c r="J1" s="290" t="s">
        <v>759</v>
      </c>
      <c r="K1" s="291" t="s">
        <v>759</v>
      </c>
      <c r="L1" s="290" t="s">
        <v>759</v>
      </c>
      <c r="M1" s="291" t="s">
        <v>759</v>
      </c>
      <c r="N1" s="290" t="s">
        <v>759</v>
      </c>
      <c r="O1" s="291" t="s">
        <v>759</v>
      </c>
      <c r="P1" s="290" t="s">
        <v>759</v>
      </c>
      <c r="Q1" s="291" t="s">
        <v>759</v>
      </c>
      <c r="R1" s="290" t="s">
        <v>759</v>
      </c>
      <c r="S1" s="291" t="s">
        <v>759</v>
      </c>
      <c r="T1" s="290" t="s">
        <v>759</v>
      </c>
      <c r="U1" s="291" t="s">
        <v>759</v>
      </c>
      <c r="V1" s="290" t="s">
        <v>759</v>
      </c>
      <c r="W1" s="291" t="s">
        <v>759</v>
      </c>
      <c r="X1" s="290" t="s">
        <v>759</v>
      </c>
      <c r="Y1" s="291" t="s">
        <v>781</v>
      </c>
      <c r="Z1" s="3"/>
    </row>
    <row r="2" spans="1:26" ht="15" x14ac:dyDescent="0.25">
      <c r="A2" s="4" t="s">
        <v>385</v>
      </c>
      <c r="B2" s="169">
        <v>39965</v>
      </c>
      <c r="C2" s="12">
        <v>40148</v>
      </c>
      <c r="D2" s="12">
        <v>40330</v>
      </c>
      <c r="E2" s="12">
        <v>40513</v>
      </c>
      <c r="F2" s="169">
        <v>40695</v>
      </c>
      <c r="G2" s="12">
        <v>40878</v>
      </c>
      <c r="H2" s="169">
        <v>41061</v>
      </c>
      <c r="I2" s="12">
        <v>41244</v>
      </c>
      <c r="J2" s="169">
        <v>41426</v>
      </c>
      <c r="K2" s="12">
        <v>41609</v>
      </c>
      <c r="L2" s="169">
        <v>41791</v>
      </c>
      <c r="M2" s="12">
        <v>41974</v>
      </c>
      <c r="N2" s="169">
        <v>42156</v>
      </c>
      <c r="O2" s="12">
        <v>42339</v>
      </c>
      <c r="P2" s="169">
        <v>42522</v>
      </c>
      <c r="Q2" s="12">
        <v>42705</v>
      </c>
      <c r="R2" s="169">
        <v>42887</v>
      </c>
      <c r="S2" s="12">
        <v>43070</v>
      </c>
      <c r="T2" s="12">
        <v>45261</v>
      </c>
      <c r="U2" s="12">
        <v>47088</v>
      </c>
      <c r="V2" s="12">
        <v>48914</v>
      </c>
      <c r="W2" s="12">
        <v>50375</v>
      </c>
      <c r="X2" s="12">
        <v>50740</v>
      </c>
      <c r="Y2" s="12">
        <v>50740</v>
      </c>
      <c r="Z2" s="251"/>
    </row>
    <row r="3" spans="1:26" ht="15" x14ac:dyDescent="0.25">
      <c r="A3" s="4" t="s">
        <v>386</v>
      </c>
      <c r="B3" s="280">
        <v>3.7499999999999999E-2</v>
      </c>
      <c r="C3" s="281">
        <v>3.7999999999999999E-2</v>
      </c>
      <c r="D3" s="281">
        <v>3.85E-2</v>
      </c>
      <c r="E3" s="281">
        <v>3.85E-2</v>
      </c>
      <c r="F3" s="281">
        <v>3.9E-2</v>
      </c>
      <c r="G3" s="281">
        <v>3.9E-2</v>
      </c>
      <c r="H3" s="281">
        <v>0.04</v>
      </c>
      <c r="I3" s="281">
        <v>0.04</v>
      </c>
      <c r="J3" s="281">
        <v>4.1000000000000002E-2</v>
      </c>
      <c r="K3" s="281">
        <v>4.1000000000000002E-2</v>
      </c>
      <c r="L3" s="281">
        <v>4.2000000000000003E-2</v>
      </c>
      <c r="M3" s="281">
        <v>4.2000000000000003E-2</v>
      </c>
      <c r="N3" s="281">
        <v>4.2500000000000003E-2</v>
      </c>
      <c r="O3" s="281">
        <v>4.2500000000000003E-2</v>
      </c>
      <c r="P3" s="281">
        <v>4.3499999999999997E-2</v>
      </c>
      <c r="Q3" s="281">
        <v>4.3499999999999997E-2</v>
      </c>
      <c r="R3" s="281">
        <v>4.3999999999999997E-2</v>
      </c>
      <c r="S3" s="280">
        <v>4.3999999999999997E-2</v>
      </c>
      <c r="T3" s="281">
        <v>4.8500000000000001E-2</v>
      </c>
      <c r="U3" s="281">
        <v>5.0500000000000003E-2</v>
      </c>
      <c r="V3" s="281">
        <v>5.1499999999999997E-2</v>
      </c>
      <c r="W3" s="281">
        <v>5.8500000000000003E-2</v>
      </c>
      <c r="X3" s="281">
        <v>5.1999999999999998E-2</v>
      </c>
      <c r="Y3" s="281">
        <v>5.6000000000000001E-2</v>
      </c>
      <c r="Z3" s="25"/>
    </row>
    <row r="4" spans="1:26" ht="15" x14ac:dyDescent="0.25">
      <c r="A4" s="179" t="s">
        <v>783</v>
      </c>
      <c r="B4" s="369" t="s">
        <v>956</v>
      </c>
      <c r="C4" s="211" t="s">
        <v>760</v>
      </c>
      <c r="D4" s="211" t="s">
        <v>761</v>
      </c>
      <c r="E4" s="211" t="s">
        <v>833</v>
      </c>
      <c r="F4" s="211" t="s">
        <v>762</v>
      </c>
      <c r="G4" s="211" t="s">
        <v>763</v>
      </c>
      <c r="H4" s="211" t="s">
        <v>764</v>
      </c>
      <c r="I4" s="211" t="s">
        <v>765</v>
      </c>
      <c r="J4" s="211" t="s">
        <v>766</v>
      </c>
      <c r="K4" s="211" t="s">
        <v>767</v>
      </c>
      <c r="L4" s="211" t="s">
        <v>768</v>
      </c>
      <c r="M4" s="211" t="s">
        <v>769</v>
      </c>
      <c r="N4" s="211" t="s">
        <v>770</v>
      </c>
      <c r="O4" s="211" t="s">
        <v>771</v>
      </c>
      <c r="P4" s="211" t="s">
        <v>772</v>
      </c>
      <c r="Q4" s="211" t="s">
        <v>773</v>
      </c>
      <c r="R4" s="211" t="s">
        <v>774</v>
      </c>
      <c r="S4" s="369" t="s">
        <v>775</v>
      </c>
      <c r="T4" s="211" t="s">
        <v>776</v>
      </c>
      <c r="U4" s="211" t="s">
        <v>777</v>
      </c>
      <c r="V4" s="211" t="s">
        <v>778</v>
      </c>
      <c r="W4" s="211" t="s">
        <v>779</v>
      </c>
      <c r="X4" s="211" t="s">
        <v>780</v>
      </c>
      <c r="Y4" s="211" t="s">
        <v>782</v>
      </c>
      <c r="Z4" s="262" t="s">
        <v>5</v>
      </c>
    </row>
    <row r="5" spans="1:26" ht="15" x14ac:dyDescent="0.25">
      <c r="A5" s="267"/>
      <c r="B5" s="285"/>
      <c r="C5" s="276"/>
      <c r="D5" s="276"/>
      <c r="E5" s="276"/>
      <c r="F5" s="276"/>
      <c r="G5" s="276"/>
      <c r="H5" s="276"/>
      <c r="I5" s="276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223"/>
    </row>
    <row r="6" spans="1:26" ht="15" x14ac:dyDescent="0.25">
      <c r="A6" s="4" t="s">
        <v>461</v>
      </c>
      <c r="B6" s="272">
        <v>55000</v>
      </c>
      <c r="C6" s="286">
        <v>95000</v>
      </c>
      <c r="D6" s="286">
        <v>100000</v>
      </c>
      <c r="E6" s="286">
        <v>100000</v>
      </c>
      <c r="F6" s="286">
        <v>105000</v>
      </c>
      <c r="G6" s="286">
        <v>105000</v>
      </c>
      <c r="H6" s="286">
        <v>110000</v>
      </c>
      <c r="I6" s="286">
        <v>110000</v>
      </c>
      <c r="J6" s="322">
        <v>55000</v>
      </c>
      <c r="K6" s="322">
        <v>60000</v>
      </c>
      <c r="L6" s="322">
        <v>55000</v>
      </c>
      <c r="M6" s="322">
        <v>60000</v>
      </c>
      <c r="N6" s="322">
        <v>65000</v>
      </c>
      <c r="O6" s="322">
        <v>60000</v>
      </c>
      <c r="P6" s="322">
        <v>65000</v>
      </c>
      <c r="Q6" s="322">
        <v>70000</v>
      </c>
      <c r="R6" s="322">
        <v>70000</v>
      </c>
      <c r="S6" s="322">
        <v>75000</v>
      </c>
      <c r="T6" s="322">
        <v>1085000</v>
      </c>
      <c r="U6" s="322">
        <v>1270000</v>
      </c>
      <c r="V6" s="322">
        <v>1775000</v>
      </c>
      <c r="W6" s="322">
        <v>6500000</v>
      </c>
      <c r="X6" s="322">
        <v>2955000</v>
      </c>
      <c r="Y6" s="322">
        <v>50000000</v>
      </c>
      <c r="Z6" s="223">
        <f>SUM(B6:Y6)</f>
        <v>65000000</v>
      </c>
    </row>
    <row r="7" spans="1:26" ht="15" x14ac:dyDescent="0.25">
      <c r="A7" s="4"/>
      <c r="B7" s="268"/>
      <c r="C7" s="287"/>
      <c r="D7" s="287"/>
      <c r="E7" s="287"/>
      <c r="F7" s="287"/>
      <c r="G7" s="287"/>
      <c r="H7" s="287"/>
      <c r="I7" s="287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223"/>
    </row>
    <row r="8" spans="1:26" ht="15" x14ac:dyDescent="0.25">
      <c r="A8" s="4" t="s">
        <v>78</v>
      </c>
      <c r="B8" s="268"/>
      <c r="C8" s="287"/>
      <c r="D8" s="287"/>
      <c r="E8" s="287"/>
      <c r="F8" s="287"/>
      <c r="G8" s="287"/>
      <c r="H8" s="287"/>
      <c r="I8" s="287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223"/>
    </row>
    <row r="9" spans="1:26" ht="15" x14ac:dyDescent="0.25">
      <c r="A9" s="5"/>
      <c r="B9" s="268"/>
      <c r="C9" s="286"/>
      <c r="D9" s="286"/>
      <c r="E9" s="286"/>
      <c r="F9" s="286"/>
      <c r="G9" s="286"/>
      <c r="H9" s="286"/>
      <c r="I9" s="286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223"/>
    </row>
    <row r="10" spans="1:26" ht="15" x14ac:dyDescent="0.25">
      <c r="A10" s="5">
        <v>39356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286">
        <v>0</v>
      </c>
      <c r="H10" s="286">
        <v>0</v>
      </c>
      <c r="I10" s="286">
        <v>0</v>
      </c>
      <c r="J10" s="322">
        <v>0</v>
      </c>
      <c r="K10" s="322">
        <v>0</v>
      </c>
      <c r="L10" s="322">
        <v>0</v>
      </c>
      <c r="M10" s="322">
        <v>0</v>
      </c>
      <c r="N10" s="322">
        <v>0</v>
      </c>
      <c r="O10" s="322">
        <v>0</v>
      </c>
      <c r="P10" s="322">
        <v>0</v>
      </c>
      <c r="Q10" s="322">
        <v>0</v>
      </c>
      <c r="R10" s="322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322">
        <v>0</v>
      </c>
      <c r="Y10" s="322">
        <v>0</v>
      </c>
      <c r="Z10" s="223">
        <f t="shared" ref="Z10:Z77" si="0">SUM(B10:Y10)</f>
        <v>0</v>
      </c>
    </row>
    <row r="11" spans="1:26" ht="15" x14ac:dyDescent="0.25">
      <c r="A11" s="5">
        <v>39387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286">
        <v>0</v>
      </c>
      <c r="I11" s="286">
        <v>0</v>
      </c>
      <c r="J11" s="322">
        <v>0</v>
      </c>
      <c r="K11" s="322">
        <v>0</v>
      </c>
      <c r="L11" s="322">
        <v>0</v>
      </c>
      <c r="M11" s="322">
        <v>0</v>
      </c>
      <c r="N11" s="322">
        <v>0</v>
      </c>
      <c r="O11" s="322">
        <v>0</v>
      </c>
      <c r="P11" s="322">
        <v>0</v>
      </c>
      <c r="Q11" s="322">
        <v>0</v>
      </c>
      <c r="R11" s="322">
        <v>0</v>
      </c>
      <c r="S11" s="322">
        <v>0</v>
      </c>
      <c r="T11" s="322">
        <v>0</v>
      </c>
      <c r="U11" s="322">
        <v>0</v>
      </c>
      <c r="V11" s="322">
        <v>0</v>
      </c>
      <c r="W11" s="322">
        <v>0</v>
      </c>
      <c r="X11" s="322">
        <v>0</v>
      </c>
      <c r="Y11" s="322">
        <v>0</v>
      </c>
      <c r="Z11" s="223">
        <f t="shared" si="0"/>
        <v>0</v>
      </c>
    </row>
    <row r="12" spans="1:26" ht="15" x14ac:dyDescent="0.25">
      <c r="A12" s="5">
        <v>39417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286">
        <v>0</v>
      </c>
      <c r="H12" s="286">
        <v>0</v>
      </c>
      <c r="I12" s="286">
        <v>0</v>
      </c>
      <c r="J12" s="322">
        <v>0</v>
      </c>
      <c r="K12" s="322">
        <v>0</v>
      </c>
      <c r="L12" s="322">
        <v>0</v>
      </c>
      <c r="M12" s="322">
        <v>0</v>
      </c>
      <c r="N12" s="322">
        <v>0</v>
      </c>
      <c r="O12" s="322">
        <v>0</v>
      </c>
      <c r="P12" s="322">
        <v>0</v>
      </c>
      <c r="Q12" s="322">
        <v>0</v>
      </c>
      <c r="R12" s="322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322">
        <v>0</v>
      </c>
      <c r="Y12" s="322">
        <v>0</v>
      </c>
      <c r="Z12" s="223">
        <f t="shared" si="0"/>
        <v>0</v>
      </c>
    </row>
    <row r="13" spans="1:26" ht="15" x14ac:dyDescent="0.25">
      <c r="A13" s="5">
        <v>39448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286">
        <v>0</v>
      </c>
      <c r="H13" s="286">
        <v>0</v>
      </c>
      <c r="I13" s="286">
        <v>0</v>
      </c>
      <c r="J13" s="322">
        <v>0</v>
      </c>
      <c r="K13" s="322">
        <v>0</v>
      </c>
      <c r="L13" s="322">
        <v>0</v>
      </c>
      <c r="M13" s="322">
        <v>0</v>
      </c>
      <c r="N13" s="322">
        <v>0</v>
      </c>
      <c r="O13" s="322">
        <v>0</v>
      </c>
      <c r="P13" s="322">
        <v>0</v>
      </c>
      <c r="Q13" s="322">
        <v>0</v>
      </c>
      <c r="R13" s="322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0</v>
      </c>
      <c r="X13" s="322">
        <v>0</v>
      </c>
      <c r="Y13" s="322">
        <v>0</v>
      </c>
      <c r="Z13" s="223">
        <f t="shared" si="0"/>
        <v>0</v>
      </c>
    </row>
    <row r="14" spans="1:26" ht="15" x14ac:dyDescent="0.25">
      <c r="A14" s="5">
        <v>39479</v>
      </c>
      <c r="B14" s="272">
        <v>0</v>
      </c>
      <c r="C14" s="286">
        <v>0</v>
      </c>
      <c r="D14" s="286">
        <v>0</v>
      </c>
      <c r="E14" s="286">
        <v>0</v>
      </c>
      <c r="F14" s="286">
        <v>0</v>
      </c>
      <c r="G14" s="286">
        <v>0</v>
      </c>
      <c r="H14" s="286">
        <v>0</v>
      </c>
      <c r="I14" s="286">
        <v>0</v>
      </c>
      <c r="J14" s="322">
        <v>0</v>
      </c>
      <c r="K14" s="322">
        <v>0</v>
      </c>
      <c r="L14" s="322">
        <v>0</v>
      </c>
      <c r="M14" s="322">
        <v>0</v>
      </c>
      <c r="N14" s="322">
        <v>0</v>
      </c>
      <c r="O14" s="322">
        <v>0</v>
      </c>
      <c r="P14" s="322">
        <v>0</v>
      </c>
      <c r="Q14" s="322">
        <v>0</v>
      </c>
      <c r="R14" s="322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322">
        <v>0</v>
      </c>
      <c r="Y14" s="322">
        <v>0</v>
      </c>
      <c r="Z14" s="223">
        <f t="shared" si="0"/>
        <v>0</v>
      </c>
    </row>
    <row r="15" spans="1:26" ht="15" x14ac:dyDescent="0.25">
      <c r="A15" s="5">
        <v>39508</v>
      </c>
      <c r="B15" s="272">
        <v>0</v>
      </c>
      <c r="C15" s="286">
        <v>0</v>
      </c>
      <c r="D15" s="286">
        <v>0</v>
      </c>
      <c r="E15" s="286">
        <v>0</v>
      </c>
      <c r="F15" s="286">
        <v>0</v>
      </c>
      <c r="G15" s="286">
        <v>0</v>
      </c>
      <c r="H15" s="286">
        <v>0</v>
      </c>
      <c r="I15" s="286">
        <v>0</v>
      </c>
      <c r="J15" s="322">
        <v>0</v>
      </c>
      <c r="K15" s="322">
        <v>0</v>
      </c>
      <c r="L15" s="322">
        <v>0</v>
      </c>
      <c r="M15" s="322">
        <v>0</v>
      </c>
      <c r="N15" s="322">
        <v>0</v>
      </c>
      <c r="O15" s="322">
        <v>0</v>
      </c>
      <c r="P15" s="322">
        <v>0</v>
      </c>
      <c r="Q15" s="322">
        <v>0</v>
      </c>
      <c r="R15" s="322">
        <v>0</v>
      </c>
      <c r="S15" s="322">
        <v>0</v>
      </c>
      <c r="T15" s="322">
        <v>0</v>
      </c>
      <c r="U15" s="322">
        <v>0</v>
      </c>
      <c r="V15" s="322">
        <v>0</v>
      </c>
      <c r="W15" s="322">
        <v>0</v>
      </c>
      <c r="X15" s="322">
        <v>0</v>
      </c>
      <c r="Y15" s="322">
        <v>0</v>
      </c>
      <c r="Z15" s="223">
        <f t="shared" si="0"/>
        <v>0</v>
      </c>
    </row>
    <row r="16" spans="1:26" ht="15" x14ac:dyDescent="0.25">
      <c r="A16" s="5">
        <v>39539</v>
      </c>
      <c r="B16" s="272">
        <v>0</v>
      </c>
      <c r="C16" s="286">
        <v>0</v>
      </c>
      <c r="D16" s="286">
        <v>0</v>
      </c>
      <c r="E16" s="286">
        <v>0</v>
      </c>
      <c r="F16" s="286">
        <v>0</v>
      </c>
      <c r="G16" s="286">
        <v>0</v>
      </c>
      <c r="H16" s="286">
        <v>0</v>
      </c>
      <c r="I16" s="286">
        <v>0</v>
      </c>
      <c r="J16" s="322">
        <v>0</v>
      </c>
      <c r="K16" s="322">
        <v>0</v>
      </c>
      <c r="L16" s="322">
        <v>0</v>
      </c>
      <c r="M16" s="322">
        <v>0</v>
      </c>
      <c r="N16" s="322">
        <v>0</v>
      </c>
      <c r="O16" s="322">
        <v>0</v>
      </c>
      <c r="P16" s="322">
        <v>0</v>
      </c>
      <c r="Q16" s="322">
        <v>0</v>
      </c>
      <c r="R16" s="322">
        <v>0</v>
      </c>
      <c r="S16" s="322">
        <v>0</v>
      </c>
      <c r="T16" s="322">
        <v>0</v>
      </c>
      <c r="U16" s="322">
        <v>0</v>
      </c>
      <c r="V16" s="322">
        <v>5000</v>
      </c>
      <c r="W16" s="322">
        <v>0</v>
      </c>
      <c r="X16" s="322">
        <v>5000</v>
      </c>
      <c r="Y16" s="322">
        <v>15000</v>
      </c>
      <c r="Z16" s="223">
        <f t="shared" si="0"/>
        <v>25000</v>
      </c>
    </row>
    <row r="17" spans="1:26" ht="15" x14ac:dyDescent="0.25">
      <c r="A17" s="5">
        <v>39569</v>
      </c>
      <c r="B17" s="272">
        <v>0</v>
      </c>
      <c r="C17" s="286">
        <v>0</v>
      </c>
      <c r="D17" s="286">
        <v>0</v>
      </c>
      <c r="E17" s="286">
        <v>0</v>
      </c>
      <c r="F17" s="286">
        <v>0</v>
      </c>
      <c r="G17" s="286">
        <v>0</v>
      </c>
      <c r="H17" s="286">
        <v>0</v>
      </c>
      <c r="I17" s="286">
        <v>0</v>
      </c>
      <c r="J17" s="322">
        <v>0</v>
      </c>
      <c r="K17" s="322">
        <v>0</v>
      </c>
      <c r="L17" s="322">
        <v>0</v>
      </c>
      <c r="M17" s="322">
        <v>0</v>
      </c>
      <c r="N17" s="322">
        <v>0</v>
      </c>
      <c r="O17" s="322">
        <v>0</v>
      </c>
      <c r="P17" s="322">
        <v>0</v>
      </c>
      <c r="Q17" s="322">
        <v>0</v>
      </c>
      <c r="R17" s="322">
        <v>0</v>
      </c>
      <c r="S17" s="322">
        <v>0</v>
      </c>
      <c r="T17" s="322">
        <v>0</v>
      </c>
      <c r="U17" s="322">
        <v>0</v>
      </c>
      <c r="V17" s="322">
        <v>0</v>
      </c>
      <c r="W17" s="322">
        <v>0</v>
      </c>
      <c r="X17" s="322">
        <v>0</v>
      </c>
      <c r="Y17" s="322">
        <v>445000</v>
      </c>
      <c r="Z17" s="223">
        <f t="shared" si="0"/>
        <v>445000</v>
      </c>
    </row>
    <row r="18" spans="1:26" ht="15" x14ac:dyDescent="0.25">
      <c r="A18" s="5">
        <v>39600</v>
      </c>
      <c r="B18" s="272">
        <v>0</v>
      </c>
      <c r="C18" s="286">
        <v>0</v>
      </c>
      <c r="D18" s="272">
        <v>0</v>
      </c>
      <c r="E18" s="286">
        <v>0</v>
      </c>
      <c r="F18" s="272">
        <v>0</v>
      </c>
      <c r="G18" s="286">
        <v>0</v>
      </c>
      <c r="H18" s="272">
        <v>0</v>
      </c>
      <c r="I18" s="286">
        <v>0</v>
      </c>
      <c r="J18" s="318">
        <v>0</v>
      </c>
      <c r="K18" s="322">
        <v>0</v>
      </c>
      <c r="L18" s="318">
        <v>0</v>
      </c>
      <c r="M18" s="322">
        <v>0</v>
      </c>
      <c r="N18" s="318">
        <v>0</v>
      </c>
      <c r="O18" s="322">
        <v>0</v>
      </c>
      <c r="P18" s="318">
        <v>0</v>
      </c>
      <c r="Q18" s="322">
        <v>0</v>
      </c>
      <c r="R18" s="318">
        <v>0</v>
      </c>
      <c r="S18" s="322">
        <v>0</v>
      </c>
      <c r="T18" s="318">
        <v>0</v>
      </c>
      <c r="U18" s="322">
        <v>0</v>
      </c>
      <c r="V18" s="318">
        <v>0</v>
      </c>
      <c r="W18" s="322">
        <v>0</v>
      </c>
      <c r="X18" s="318">
        <v>0</v>
      </c>
      <c r="Y18" s="322">
        <v>0</v>
      </c>
      <c r="Z18" s="223">
        <f t="shared" si="0"/>
        <v>0</v>
      </c>
    </row>
    <row r="19" spans="1:26" ht="15" x14ac:dyDescent="0.25">
      <c r="A19" s="5">
        <v>39630</v>
      </c>
      <c r="B19" s="286">
        <v>0</v>
      </c>
      <c r="C19" s="286">
        <v>0</v>
      </c>
      <c r="D19" s="286">
        <v>0</v>
      </c>
      <c r="E19" s="286">
        <v>0</v>
      </c>
      <c r="F19" s="286">
        <v>0</v>
      </c>
      <c r="G19" s="286">
        <v>0</v>
      </c>
      <c r="H19" s="286">
        <v>0</v>
      </c>
      <c r="I19" s="286">
        <v>0</v>
      </c>
      <c r="J19" s="322">
        <v>0</v>
      </c>
      <c r="K19" s="322">
        <v>0</v>
      </c>
      <c r="L19" s="322">
        <v>0</v>
      </c>
      <c r="M19" s="322">
        <v>0</v>
      </c>
      <c r="N19" s="322">
        <v>0</v>
      </c>
      <c r="O19" s="322">
        <v>0</v>
      </c>
      <c r="P19" s="318">
        <v>0</v>
      </c>
      <c r="Q19" s="322">
        <v>0</v>
      </c>
      <c r="R19" s="318">
        <v>0</v>
      </c>
      <c r="S19" s="322">
        <v>0</v>
      </c>
      <c r="T19" s="318">
        <v>0</v>
      </c>
      <c r="U19" s="322">
        <v>0</v>
      </c>
      <c r="V19" s="318">
        <v>0</v>
      </c>
      <c r="W19" s="322">
        <v>10000</v>
      </c>
      <c r="X19" s="318">
        <v>0</v>
      </c>
      <c r="Y19" s="322">
        <v>340000</v>
      </c>
      <c r="Z19" s="223">
        <f t="shared" si="0"/>
        <v>350000</v>
      </c>
    </row>
    <row r="20" spans="1:26" ht="15" x14ac:dyDescent="0.25">
      <c r="A20" s="5">
        <v>39661</v>
      </c>
      <c r="B20" s="286">
        <v>0</v>
      </c>
      <c r="C20" s="286">
        <v>0</v>
      </c>
      <c r="D20" s="286">
        <v>0</v>
      </c>
      <c r="E20" s="286">
        <v>0</v>
      </c>
      <c r="F20" s="286">
        <v>0</v>
      </c>
      <c r="G20" s="286">
        <v>0</v>
      </c>
      <c r="H20" s="286">
        <v>0</v>
      </c>
      <c r="I20" s="286">
        <v>0</v>
      </c>
      <c r="J20" s="322">
        <v>0</v>
      </c>
      <c r="K20" s="322">
        <v>0</v>
      </c>
      <c r="L20" s="322">
        <v>0</v>
      </c>
      <c r="M20" s="322">
        <v>0</v>
      </c>
      <c r="N20" s="322">
        <v>0</v>
      </c>
      <c r="O20" s="322">
        <v>0</v>
      </c>
      <c r="P20" s="322">
        <v>0</v>
      </c>
      <c r="Q20" s="322">
        <v>0</v>
      </c>
      <c r="R20" s="322">
        <v>0</v>
      </c>
      <c r="S20" s="322">
        <v>0</v>
      </c>
      <c r="T20" s="322">
        <v>0</v>
      </c>
      <c r="U20" s="322">
        <v>0</v>
      </c>
      <c r="V20" s="322">
        <v>0</v>
      </c>
      <c r="W20" s="322">
        <v>0</v>
      </c>
      <c r="X20" s="322">
        <v>0</v>
      </c>
      <c r="Y20" s="322">
        <v>345000</v>
      </c>
      <c r="Z20" s="223">
        <f t="shared" si="0"/>
        <v>345000</v>
      </c>
    </row>
    <row r="21" spans="1:26" ht="15" x14ac:dyDescent="0.25">
      <c r="A21" s="5">
        <v>39692</v>
      </c>
      <c r="B21" s="286">
        <v>0</v>
      </c>
      <c r="C21" s="286">
        <v>0</v>
      </c>
      <c r="D21" s="286">
        <v>0</v>
      </c>
      <c r="E21" s="286">
        <v>0</v>
      </c>
      <c r="F21" s="286">
        <v>0</v>
      </c>
      <c r="G21" s="286">
        <v>0</v>
      </c>
      <c r="H21" s="286">
        <v>0</v>
      </c>
      <c r="I21" s="286">
        <v>0</v>
      </c>
      <c r="J21" s="322">
        <v>0</v>
      </c>
      <c r="K21" s="322">
        <v>0</v>
      </c>
      <c r="L21" s="322">
        <v>0</v>
      </c>
      <c r="M21" s="322">
        <v>0</v>
      </c>
      <c r="N21" s="322">
        <v>0</v>
      </c>
      <c r="O21" s="322">
        <v>0</v>
      </c>
      <c r="P21" s="322">
        <v>0</v>
      </c>
      <c r="Q21" s="322">
        <v>0</v>
      </c>
      <c r="R21" s="322">
        <v>0</v>
      </c>
      <c r="S21" s="322">
        <v>0</v>
      </c>
      <c r="T21" s="322">
        <v>0</v>
      </c>
      <c r="U21" s="322">
        <v>0</v>
      </c>
      <c r="V21" s="322">
        <v>0</v>
      </c>
      <c r="W21" s="322">
        <v>115000</v>
      </c>
      <c r="X21" s="322">
        <v>0</v>
      </c>
      <c r="Y21" s="322">
        <v>105000</v>
      </c>
      <c r="Z21" s="223">
        <f t="shared" si="0"/>
        <v>220000</v>
      </c>
    </row>
    <row r="22" spans="1:26" ht="15" x14ac:dyDescent="0.25">
      <c r="A22" s="5">
        <v>39722</v>
      </c>
      <c r="B22" s="272">
        <v>0</v>
      </c>
      <c r="C22" s="272">
        <v>0</v>
      </c>
      <c r="D22" s="272">
        <v>0</v>
      </c>
      <c r="E22" s="272">
        <v>0</v>
      </c>
      <c r="F22" s="272">
        <v>0</v>
      </c>
      <c r="G22" s="272">
        <v>0</v>
      </c>
      <c r="H22" s="272">
        <v>0</v>
      </c>
      <c r="I22" s="272">
        <v>0</v>
      </c>
      <c r="J22" s="318">
        <v>0</v>
      </c>
      <c r="K22" s="318">
        <v>0</v>
      </c>
      <c r="L22" s="318">
        <v>0</v>
      </c>
      <c r="M22" s="318">
        <v>0</v>
      </c>
      <c r="N22" s="318">
        <v>0</v>
      </c>
      <c r="O22" s="318">
        <v>0</v>
      </c>
      <c r="P22" s="318">
        <v>0</v>
      </c>
      <c r="Q22" s="318">
        <v>0</v>
      </c>
      <c r="R22" s="318">
        <v>0</v>
      </c>
      <c r="S22" s="318">
        <v>0</v>
      </c>
      <c r="T22" s="318">
        <v>0</v>
      </c>
      <c r="U22" s="318">
        <v>0</v>
      </c>
      <c r="V22" s="318">
        <v>0</v>
      </c>
      <c r="W22" s="318">
        <v>0</v>
      </c>
      <c r="X22" s="318">
        <v>0</v>
      </c>
      <c r="Y22" s="318">
        <v>0</v>
      </c>
      <c r="Z22" s="223">
        <f t="shared" si="0"/>
        <v>0</v>
      </c>
    </row>
    <row r="23" spans="1:26" ht="15" x14ac:dyDescent="0.25">
      <c r="A23" s="5">
        <v>39753</v>
      </c>
      <c r="B23" s="272">
        <v>0</v>
      </c>
      <c r="C23" s="272">
        <v>0</v>
      </c>
      <c r="D23" s="272">
        <v>0</v>
      </c>
      <c r="E23" s="272">
        <v>0</v>
      </c>
      <c r="F23" s="272">
        <v>0</v>
      </c>
      <c r="G23" s="272">
        <v>0</v>
      </c>
      <c r="H23" s="272">
        <v>0</v>
      </c>
      <c r="I23" s="272">
        <v>0</v>
      </c>
      <c r="J23" s="318">
        <v>0</v>
      </c>
      <c r="K23" s="318">
        <v>0</v>
      </c>
      <c r="L23" s="318">
        <v>0</v>
      </c>
      <c r="M23" s="318">
        <v>0</v>
      </c>
      <c r="N23" s="318">
        <v>0</v>
      </c>
      <c r="O23" s="318">
        <v>0</v>
      </c>
      <c r="P23" s="318">
        <v>0</v>
      </c>
      <c r="Q23" s="318">
        <v>0</v>
      </c>
      <c r="R23" s="318">
        <v>0</v>
      </c>
      <c r="S23" s="318">
        <v>0</v>
      </c>
      <c r="T23" s="318">
        <v>0</v>
      </c>
      <c r="U23" s="318">
        <v>0</v>
      </c>
      <c r="V23" s="318">
        <v>0</v>
      </c>
      <c r="W23" s="318">
        <v>0</v>
      </c>
      <c r="X23" s="318">
        <v>0</v>
      </c>
      <c r="Y23" s="318">
        <v>0</v>
      </c>
      <c r="Z23" s="223">
        <f t="shared" si="0"/>
        <v>0</v>
      </c>
    </row>
    <row r="24" spans="1:26" ht="15" x14ac:dyDescent="0.25">
      <c r="A24" s="5">
        <v>39783</v>
      </c>
      <c r="B24" s="272">
        <v>0</v>
      </c>
      <c r="C24" s="286">
        <v>0</v>
      </c>
      <c r="D24" s="286">
        <v>0</v>
      </c>
      <c r="E24" s="286">
        <v>0</v>
      </c>
      <c r="F24" s="286">
        <v>0</v>
      </c>
      <c r="G24" s="286">
        <v>0</v>
      </c>
      <c r="H24" s="286">
        <v>10000</v>
      </c>
      <c r="I24" s="286">
        <v>10000</v>
      </c>
      <c r="J24" s="322">
        <v>0</v>
      </c>
      <c r="K24" s="322">
        <v>0</v>
      </c>
      <c r="L24" s="322">
        <v>0</v>
      </c>
      <c r="M24" s="322">
        <v>0</v>
      </c>
      <c r="N24" s="322">
        <v>0</v>
      </c>
      <c r="O24" s="322">
        <v>0</v>
      </c>
      <c r="P24" s="322">
        <v>0</v>
      </c>
      <c r="Q24" s="322">
        <v>0</v>
      </c>
      <c r="R24" s="322">
        <v>0</v>
      </c>
      <c r="S24" s="322">
        <v>0</v>
      </c>
      <c r="T24" s="322">
        <f>5000+30000</f>
        <v>35000</v>
      </c>
      <c r="U24" s="322">
        <f>10000+30000</f>
        <v>40000</v>
      </c>
      <c r="V24" s="322">
        <f>10000+50000</f>
        <v>60000</v>
      </c>
      <c r="W24" s="322">
        <v>215000</v>
      </c>
      <c r="X24" s="322">
        <v>0</v>
      </c>
      <c r="Y24" s="322">
        <f>10000+380000</f>
        <v>390000</v>
      </c>
      <c r="Z24" s="223">
        <f t="shared" si="0"/>
        <v>760000</v>
      </c>
    </row>
    <row r="25" spans="1:26" ht="15" x14ac:dyDescent="0.25">
      <c r="A25" s="5">
        <v>39814</v>
      </c>
      <c r="B25" s="272">
        <v>0</v>
      </c>
      <c r="C25" s="286">
        <v>0</v>
      </c>
      <c r="D25" s="272">
        <v>0</v>
      </c>
      <c r="E25" s="286">
        <v>0</v>
      </c>
      <c r="F25" s="272">
        <v>0</v>
      </c>
      <c r="G25" s="286">
        <v>0</v>
      </c>
      <c r="H25" s="272">
        <v>0</v>
      </c>
      <c r="I25" s="286">
        <v>0</v>
      </c>
      <c r="J25" s="318">
        <v>0</v>
      </c>
      <c r="K25" s="322">
        <v>0</v>
      </c>
      <c r="L25" s="318">
        <v>0</v>
      </c>
      <c r="M25" s="322">
        <v>0</v>
      </c>
      <c r="N25" s="318">
        <v>0</v>
      </c>
      <c r="O25" s="322">
        <v>0</v>
      </c>
      <c r="P25" s="318">
        <v>0</v>
      </c>
      <c r="Q25" s="322">
        <v>0</v>
      </c>
      <c r="R25" s="318">
        <v>0</v>
      </c>
      <c r="S25" s="322">
        <v>0</v>
      </c>
      <c r="T25" s="318">
        <v>0</v>
      </c>
      <c r="U25" s="322">
        <v>0</v>
      </c>
      <c r="V25" s="318">
        <v>0</v>
      </c>
      <c r="W25" s="322">
        <v>0</v>
      </c>
      <c r="X25" s="318">
        <v>0</v>
      </c>
      <c r="Y25" s="322">
        <v>240000</v>
      </c>
      <c r="Z25" s="223">
        <f t="shared" si="0"/>
        <v>240000</v>
      </c>
    </row>
    <row r="26" spans="1:26" ht="15" x14ac:dyDescent="0.25">
      <c r="A26" s="5">
        <v>39845</v>
      </c>
      <c r="B26" s="272">
        <v>0</v>
      </c>
      <c r="C26" s="286">
        <v>0</v>
      </c>
      <c r="D26" s="272">
        <v>0</v>
      </c>
      <c r="E26" s="272">
        <v>0</v>
      </c>
      <c r="F26" s="272">
        <v>0</v>
      </c>
      <c r="G26" s="272">
        <v>0</v>
      </c>
      <c r="H26" s="272">
        <v>0</v>
      </c>
      <c r="I26" s="272">
        <v>0</v>
      </c>
      <c r="J26" s="318">
        <v>0</v>
      </c>
      <c r="K26" s="318">
        <v>0</v>
      </c>
      <c r="L26" s="318">
        <v>0</v>
      </c>
      <c r="M26" s="318">
        <v>0</v>
      </c>
      <c r="N26" s="318">
        <v>0</v>
      </c>
      <c r="O26" s="318">
        <v>0</v>
      </c>
      <c r="P26" s="318">
        <v>0</v>
      </c>
      <c r="Q26" s="318">
        <v>0</v>
      </c>
      <c r="R26" s="318">
        <v>0</v>
      </c>
      <c r="S26" s="318">
        <v>0</v>
      </c>
      <c r="T26" s="318">
        <v>0</v>
      </c>
      <c r="U26" s="318">
        <v>0</v>
      </c>
      <c r="V26" s="318">
        <v>0</v>
      </c>
      <c r="W26" s="318">
        <v>0</v>
      </c>
      <c r="X26" s="318">
        <v>0</v>
      </c>
      <c r="Y26" s="322">
        <v>240000</v>
      </c>
      <c r="Z26" s="223">
        <f t="shared" si="0"/>
        <v>240000</v>
      </c>
    </row>
    <row r="27" spans="1:26" ht="15" x14ac:dyDescent="0.25">
      <c r="A27" s="5">
        <v>39873</v>
      </c>
      <c r="B27" s="272">
        <v>0</v>
      </c>
      <c r="C27" s="286">
        <v>0</v>
      </c>
      <c r="D27" s="272">
        <v>0</v>
      </c>
      <c r="E27" s="286">
        <v>0</v>
      </c>
      <c r="F27" s="272">
        <v>0</v>
      </c>
      <c r="G27" s="286">
        <v>0</v>
      </c>
      <c r="H27" s="272">
        <v>0</v>
      </c>
      <c r="I27" s="286">
        <v>0</v>
      </c>
      <c r="J27" s="318">
        <v>0</v>
      </c>
      <c r="K27" s="322">
        <v>0</v>
      </c>
      <c r="L27" s="318">
        <v>0</v>
      </c>
      <c r="M27" s="322">
        <v>0</v>
      </c>
      <c r="N27" s="318">
        <v>0</v>
      </c>
      <c r="O27" s="322">
        <v>0</v>
      </c>
      <c r="P27" s="318">
        <v>0</v>
      </c>
      <c r="Q27" s="322">
        <v>0</v>
      </c>
      <c r="R27" s="318">
        <v>0</v>
      </c>
      <c r="S27" s="322">
        <v>0</v>
      </c>
      <c r="T27" s="318">
        <v>0</v>
      </c>
      <c r="U27" s="322">
        <v>0</v>
      </c>
      <c r="V27" s="318">
        <v>0</v>
      </c>
      <c r="W27" s="322">
        <v>0</v>
      </c>
      <c r="X27" s="318">
        <v>5000</v>
      </c>
      <c r="Y27" s="322">
        <v>330000</v>
      </c>
      <c r="Z27" s="223">
        <f t="shared" si="0"/>
        <v>335000</v>
      </c>
    </row>
    <row r="28" spans="1:26" ht="15" x14ac:dyDescent="0.25">
      <c r="A28" s="5">
        <v>39904</v>
      </c>
      <c r="B28" s="272">
        <v>0</v>
      </c>
      <c r="C28" s="286">
        <v>5000</v>
      </c>
      <c r="D28" s="286">
        <v>5000</v>
      </c>
      <c r="E28" s="286">
        <v>5000</v>
      </c>
      <c r="F28" s="286">
        <v>5000</v>
      </c>
      <c r="G28" s="286">
        <v>5000</v>
      </c>
      <c r="H28" s="286">
        <v>5000</v>
      </c>
      <c r="I28" s="286">
        <v>5000</v>
      </c>
      <c r="J28" s="322">
        <v>0</v>
      </c>
      <c r="K28" s="322">
        <v>0</v>
      </c>
      <c r="L28" s="322">
        <v>0</v>
      </c>
      <c r="M28" s="322">
        <v>0</v>
      </c>
      <c r="N28" s="322">
        <v>0</v>
      </c>
      <c r="O28" s="322">
        <v>0</v>
      </c>
      <c r="P28" s="322">
        <v>5000</v>
      </c>
      <c r="Q28" s="322">
        <v>5000</v>
      </c>
      <c r="R28" s="322">
        <v>5000</v>
      </c>
      <c r="S28" s="322">
        <v>5000</v>
      </c>
      <c r="T28" s="322">
        <v>45000</v>
      </c>
      <c r="U28" s="322">
        <v>50000</v>
      </c>
      <c r="V28" s="322">
        <v>70000</v>
      </c>
      <c r="W28" s="322">
        <v>0</v>
      </c>
      <c r="X28" s="322">
        <v>115000</v>
      </c>
      <c r="Y28" s="322">
        <v>595000</v>
      </c>
      <c r="Z28" s="223">
        <f t="shared" si="0"/>
        <v>930000</v>
      </c>
    </row>
    <row r="29" spans="1:26" ht="15" x14ac:dyDescent="0.25">
      <c r="A29" s="5">
        <v>39934</v>
      </c>
      <c r="B29" s="272">
        <v>0</v>
      </c>
      <c r="C29" s="286">
        <v>0</v>
      </c>
      <c r="D29" s="286">
        <v>0</v>
      </c>
      <c r="E29" s="286">
        <v>0</v>
      </c>
      <c r="F29" s="286">
        <v>5000</v>
      </c>
      <c r="G29" s="286">
        <v>5000</v>
      </c>
      <c r="H29" s="286">
        <v>5000</v>
      </c>
      <c r="I29" s="286">
        <v>5000</v>
      </c>
      <c r="J29" s="322">
        <v>0</v>
      </c>
      <c r="K29" s="322">
        <v>0</v>
      </c>
      <c r="L29" s="322">
        <v>0</v>
      </c>
      <c r="M29" s="322">
        <v>0</v>
      </c>
      <c r="N29" s="322">
        <v>0</v>
      </c>
      <c r="O29" s="322">
        <v>0</v>
      </c>
      <c r="P29" s="322">
        <v>0</v>
      </c>
      <c r="Q29" s="322">
        <v>0</v>
      </c>
      <c r="R29" s="322">
        <v>0</v>
      </c>
      <c r="S29" s="322">
        <v>0</v>
      </c>
      <c r="T29" s="322">
        <v>15000</v>
      </c>
      <c r="U29" s="322">
        <v>20000</v>
      </c>
      <c r="V29" s="322">
        <v>25000</v>
      </c>
      <c r="W29" s="322">
        <v>100000</v>
      </c>
      <c r="X29" s="322">
        <v>45000</v>
      </c>
      <c r="Y29" s="322">
        <v>1110000</v>
      </c>
      <c r="Z29" s="223">
        <f t="shared" si="0"/>
        <v>1335000</v>
      </c>
    </row>
    <row r="30" spans="1:26" ht="15" x14ac:dyDescent="0.25">
      <c r="A30" s="5">
        <v>39965</v>
      </c>
      <c r="B30" s="272">
        <v>55000</v>
      </c>
      <c r="C30" s="286">
        <v>0</v>
      </c>
      <c r="D30" s="286">
        <v>0</v>
      </c>
      <c r="E30" s="286">
        <v>0</v>
      </c>
      <c r="F30" s="286">
        <v>0</v>
      </c>
      <c r="G30" s="286">
        <v>0</v>
      </c>
      <c r="H30" s="286">
        <v>0</v>
      </c>
      <c r="I30" s="286">
        <v>0</v>
      </c>
      <c r="J30" s="322">
        <v>0</v>
      </c>
      <c r="K30" s="322">
        <v>0</v>
      </c>
      <c r="L30" s="322">
        <v>0</v>
      </c>
      <c r="M30" s="322">
        <v>0</v>
      </c>
      <c r="N30" s="322">
        <v>0</v>
      </c>
      <c r="O30" s="322">
        <v>0</v>
      </c>
      <c r="P30" s="322">
        <v>0</v>
      </c>
      <c r="Q30" s="322">
        <v>0</v>
      </c>
      <c r="R30" s="322">
        <v>0</v>
      </c>
      <c r="S30" s="322">
        <v>0</v>
      </c>
      <c r="T30" s="322">
        <v>0</v>
      </c>
      <c r="U30" s="322">
        <v>0</v>
      </c>
      <c r="V30" s="322">
        <v>0</v>
      </c>
      <c r="W30" s="322">
        <v>0</v>
      </c>
      <c r="X30" s="322">
        <v>0</v>
      </c>
      <c r="Y30" s="322">
        <v>680000</v>
      </c>
      <c r="Z30" s="223">
        <f t="shared" si="0"/>
        <v>735000</v>
      </c>
    </row>
    <row r="31" spans="1:26" ht="15" x14ac:dyDescent="0.25">
      <c r="A31" s="5">
        <v>39995</v>
      </c>
      <c r="B31" s="272">
        <v>0</v>
      </c>
      <c r="C31" s="286">
        <v>0</v>
      </c>
      <c r="D31" s="286">
        <v>5000</v>
      </c>
      <c r="E31" s="286">
        <v>5000</v>
      </c>
      <c r="F31" s="286">
        <v>5000</v>
      </c>
      <c r="G31" s="286">
        <v>5000</v>
      </c>
      <c r="H31" s="286">
        <v>5000</v>
      </c>
      <c r="I31" s="286">
        <v>5000</v>
      </c>
      <c r="J31" s="322">
        <v>0</v>
      </c>
      <c r="K31" s="322">
        <v>0</v>
      </c>
      <c r="L31" s="322">
        <v>0</v>
      </c>
      <c r="M31" s="322">
        <v>0</v>
      </c>
      <c r="N31" s="322">
        <v>0</v>
      </c>
      <c r="O31" s="322">
        <v>0</v>
      </c>
      <c r="P31" s="322">
        <v>0</v>
      </c>
      <c r="Q31" s="322">
        <v>0</v>
      </c>
      <c r="R31" s="322">
        <v>0</v>
      </c>
      <c r="S31" s="322">
        <v>0</v>
      </c>
      <c r="T31" s="322">
        <v>25000</v>
      </c>
      <c r="U31" s="322">
        <v>30000</v>
      </c>
      <c r="V31" s="322">
        <v>45000</v>
      </c>
      <c r="W31" s="322">
        <v>160000</v>
      </c>
      <c r="X31" s="322">
        <v>70000</v>
      </c>
      <c r="Y31" s="322">
        <v>1330000</v>
      </c>
      <c r="Z31" s="223">
        <f t="shared" si="0"/>
        <v>1690000</v>
      </c>
    </row>
    <row r="32" spans="1:26" ht="15" x14ac:dyDescent="0.25">
      <c r="A32" s="5">
        <v>40026</v>
      </c>
      <c r="B32" s="272"/>
      <c r="C32" s="286">
        <v>5000</v>
      </c>
      <c r="D32" s="286">
        <v>5000</v>
      </c>
      <c r="E32" s="286">
        <v>5000</v>
      </c>
      <c r="F32" s="286">
        <v>5000</v>
      </c>
      <c r="G32" s="286">
        <v>5000</v>
      </c>
      <c r="H32" s="286">
        <v>5000</v>
      </c>
      <c r="I32" s="286">
        <v>5000</v>
      </c>
      <c r="J32" s="322">
        <v>0</v>
      </c>
      <c r="K32" s="322">
        <v>0</v>
      </c>
      <c r="L32" s="322">
        <v>0</v>
      </c>
      <c r="M32" s="322">
        <v>0</v>
      </c>
      <c r="N32" s="322">
        <v>5000</v>
      </c>
      <c r="O32" s="322">
        <v>0</v>
      </c>
      <c r="P32" s="322">
        <v>5000</v>
      </c>
      <c r="Q32" s="322">
        <v>5000</v>
      </c>
      <c r="R32" s="322">
        <v>5000</v>
      </c>
      <c r="S32" s="322">
        <v>5000</v>
      </c>
      <c r="T32" s="322">
        <v>50000</v>
      </c>
      <c r="U32" s="322">
        <v>55000</v>
      </c>
      <c r="V32" s="322">
        <v>75000</v>
      </c>
      <c r="W32" s="322">
        <v>295000</v>
      </c>
      <c r="X32" s="322">
        <v>130000</v>
      </c>
      <c r="Y32" s="322">
        <v>100000</v>
      </c>
      <c r="Z32" s="223">
        <f t="shared" si="0"/>
        <v>765000</v>
      </c>
    </row>
    <row r="33" spans="1:26" ht="15" x14ac:dyDescent="0.25">
      <c r="A33" s="5">
        <v>40057</v>
      </c>
      <c r="B33" s="272"/>
      <c r="C33" s="286">
        <v>0</v>
      </c>
      <c r="D33" s="286">
        <v>0</v>
      </c>
      <c r="E33" s="286">
        <v>0</v>
      </c>
      <c r="F33" s="286">
        <v>0</v>
      </c>
      <c r="G33" s="286">
        <v>0</v>
      </c>
      <c r="H33" s="286">
        <v>0</v>
      </c>
      <c r="I33" s="286">
        <v>0</v>
      </c>
      <c r="J33" s="322">
        <v>0</v>
      </c>
      <c r="K33" s="322">
        <v>0</v>
      </c>
      <c r="L33" s="322">
        <v>0</v>
      </c>
      <c r="M33" s="322">
        <v>0</v>
      </c>
      <c r="N33" s="322">
        <v>0</v>
      </c>
      <c r="O33" s="322">
        <v>0</v>
      </c>
      <c r="P33" s="322">
        <v>0</v>
      </c>
      <c r="Q33" s="322">
        <v>0</v>
      </c>
      <c r="R33" s="322">
        <v>0</v>
      </c>
      <c r="S33" s="322">
        <v>0</v>
      </c>
      <c r="T33" s="322">
        <v>0</v>
      </c>
      <c r="U33" s="322">
        <v>0</v>
      </c>
      <c r="V33" s="322">
        <v>0</v>
      </c>
      <c r="W33" s="322">
        <v>0</v>
      </c>
      <c r="X33" s="322">
        <v>0</v>
      </c>
      <c r="Y33" s="322">
        <v>1025000</v>
      </c>
      <c r="Z33" s="223">
        <f t="shared" si="0"/>
        <v>1025000</v>
      </c>
    </row>
    <row r="34" spans="1:26" ht="15" x14ac:dyDescent="0.25">
      <c r="A34" s="5">
        <v>40087</v>
      </c>
      <c r="B34" s="272"/>
      <c r="C34" s="286">
        <v>5000</v>
      </c>
      <c r="D34" s="286">
        <v>5000</v>
      </c>
      <c r="E34" s="286">
        <v>5000</v>
      </c>
      <c r="F34" s="286">
        <v>5000</v>
      </c>
      <c r="G34" s="286">
        <v>5000</v>
      </c>
      <c r="H34" s="286">
        <v>5000</v>
      </c>
      <c r="I34" s="286">
        <v>5000</v>
      </c>
      <c r="J34" s="322">
        <v>0</v>
      </c>
      <c r="K34" s="322">
        <v>0</v>
      </c>
      <c r="L34" s="322">
        <v>0</v>
      </c>
      <c r="M34" s="322">
        <v>0</v>
      </c>
      <c r="N34" s="322">
        <v>5000</v>
      </c>
      <c r="O34" s="322">
        <v>5000</v>
      </c>
      <c r="P34" s="322">
        <v>0</v>
      </c>
      <c r="Q34" s="322">
        <v>0</v>
      </c>
      <c r="R34" s="322">
        <v>0</v>
      </c>
      <c r="S34" s="322">
        <v>5000</v>
      </c>
      <c r="T34" s="322">
        <v>40000</v>
      </c>
      <c r="U34" s="322">
        <v>50000</v>
      </c>
      <c r="V34" s="322">
        <v>70000</v>
      </c>
      <c r="W34" s="322">
        <v>260000</v>
      </c>
      <c r="X34" s="322">
        <v>115000</v>
      </c>
      <c r="Y34" s="322">
        <v>1425000</v>
      </c>
      <c r="Z34" s="223">
        <f t="shared" si="0"/>
        <v>2010000</v>
      </c>
    </row>
    <row r="35" spans="1:26" ht="15" x14ac:dyDescent="0.25">
      <c r="A35" s="5">
        <v>40118</v>
      </c>
      <c r="B35" s="272"/>
      <c r="C35" s="286">
        <v>0</v>
      </c>
      <c r="D35" s="286">
        <v>0</v>
      </c>
      <c r="E35" s="286">
        <v>0</v>
      </c>
      <c r="F35" s="286">
        <v>0</v>
      </c>
      <c r="G35" s="286">
        <v>0</v>
      </c>
      <c r="H35" s="286">
        <v>0</v>
      </c>
      <c r="I35" s="286">
        <v>0</v>
      </c>
      <c r="J35" s="322">
        <v>0</v>
      </c>
      <c r="K35" s="322">
        <v>0</v>
      </c>
      <c r="L35" s="322">
        <v>0</v>
      </c>
      <c r="M35" s="322">
        <v>0</v>
      </c>
      <c r="N35" s="322">
        <v>0</v>
      </c>
      <c r="O35" s="322">
        <v>0</v>
      </c>
      <c r="P35" s="322">
        <v>0</v>
      </c>
      <c r="Q35" s="322">
        <v>0</v>
      </c>
      <c r="R35" s="322">
        <v>0</v>
      </c>
      <c r="S35" s="322">
        <v>0</v>
      </c>
      <c r="T35" s="322">
        <v>0</v>
      </c>
      <c r="U35" s="322">
        <v>0</v>
      </c>
      <c r="V35" s="322">
        <v>0</v>
      </c>
      <c r="W35" s="322">
        <v>5000</v>
      </c>
      <c r="X35" s="322">
        <v>0</v>
      </c>
      <c r="Y35" s="322">
        <v>725000</v>
      </c>
      <c r="Z35" s="223">
        <f t="shared" si="0"/>
        <v>730000</v>
      </c>
    </row>
    <row r="36" spans="1:26" ht="15" x14ac:dyDescent="0.25">
      <c r="A36" s="5">
        <v>40148</v>
      </c>
      <c r="B36" s="272"/>
      <c r="C36" s="286">
        <v>80000</v>
      </c>
      <c r="D36" s="286">
        <v>5000</v>
      </c>
      <c r="E36" s="286">
        <v>5000</v>
      </c>
      <c r="F36" s="286">
        <v>5000</v>
      </c>
      <c r="G36" s="286">
        <v>5000</v>
      </c>
      <c r="H36" s="286">
        <v>5000</v>
      </c>
      <c r="I36" s="286">
        <v>5000</v>
      </c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22">
        <v>30000</v>
      </c>
      <c r="U36" s="322">
        <v>30000</v>
      </c>
      <c r="V36" s="322">
        <v>45000</v>
      </c>
      <c r="W36" s="322">
        <v>75000</v>
      </c>
      <c r="X36" s="322">
        <v>170000</v>
      </c>
      <c r="Y36" s="322">
        <v>1450000</v>
      </c>
      <c r="Z36" s="223">
        <f t="shared" si="0"/>
        <v>1910000</v>
      </c>
    </row>
    <row r="37" spans="1:26" ht="15" x14ac:dyDescent="0.25">
      <c r="A37" s="5">
        <v>40179</v>
      </c>
      <c r="B37" s="272"/>
      <c r="C37" s="286"/>
      <c r="D37" s="286">
        <v>5000</v>
      </c>
      <c r="E37" s="286">
        <v>5000</v>
      </c>
      <c r="F37" s="286">
        <v>5000</v>
      </c>
      <c r="G37" s="286">
        <v>5000</v>
      </c>
      <c r="H37" s="286"/>
      <c r="I37" s="286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>
        <v>20000</v>
      </c>
      <c r="U37" s="322">
        <v>20000</v>
      </c>
      <c r="V37" s="322">
        <v>30000</v>
      </c>
      <c r="W37" s="322">
        <v>110000</v>
      </c>
      <c r="X37" s="322">
        <v>45000</v>
      </c>
      <c r="Y37" s="322">
        <v>455000</v>
      </c>
      <c r="Z37" s="223">
        <f t="shared" si="0"/>
        <v>700000</v>
      </c>
    </row>
    <row r="38" spans="1:26" ht="15" x14ac:dyDescent="0.25">
      <c r="A38" s="5">
        <v>40210</v>
      </c>
      <c r="B38" s="272"/>
      <c r="C38" s="286"/>
      <c r="D38" s="286"/>
      <c r="E38" s="286"/>
      <c r="F38" s="286"/>
      <c r="G38" s="286"/>
      <c r="H38" s="286"/>
      <c r="I38" s="286"/>
      <c r="J38" s="322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322"/>
      <c r="Y38" s="322">
        <v>485000</v>
      </c>
      <c r="Z38" s="223">
        <f t="shared" si="0"/>
        <v>485000</v>
      </c>
    </row>
    <row r="39" spans="1:26" ht="15" x14ac:dyDescent="0.25">
      <c r="A39" s="5">
        <v>40238</v>
      </c>
      <c r="B39" s="272"/>
      <c r="C39" s="286"/>
      <c r="D39" s="286">
        <v>5000</v>
      </c>
      <c r="E39" s="286">
        <v>5000</v>
      </c>
      <c r="F39" s="286">
        <v>5000</v>
      </c>
      <c r="G39" s="286">
        <v>5000</v>
      </c>
      <c r="H39" s="286">
        <v>5000</v>
      </c>
      <c r="I39" s="286">
        <v>5000</v>
      </c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>
        <v>30000</v>
      </c>
      <c r="U39" s="322">
        <v>30000</v>
      </c>
      <c r="V39" s="322">
        <v>45000</v>
      </c>
      <c r="W39" s="322">
        <v>170000</v>
      </c>
      <c r="X39" s="322">
        <v>75000</v>
      </c>
      <c r="Y39" s="322">
        <v>2215000</v>
      </c>
      <c r="Z39" s="223">
        <f t="shared" si="0"/>
        <v>2595000</v>
      </c>
    </row>
    <row r="40" spans="1:26" ht="15" x14ac:dyDescent="0.25">
      <c r="A40" s="5">
        <v>40269</v>
      </c>
      <c r="B40" s="272"/>
      <c r="C40" s="286"/>
      <c r="D40" s="286"/>
      <c r="E40" s="286"/>
      <c r="F40" s="286"/>
      <c r="G40" s="286"/>
      <c r="H40" s="286">
        <v>5000</v>
      </c>
      <c r="I40" s="286">
        <v>5000</v>
      </c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>
        <v>10000</v>
      </c>
      <c r="U40" s="322">
        <v>15000</v>
      </c>
      <c r="V40" s="322">
        <v>20000</v>
      </c>
      <c r="W40" s="322">
        <v>70000</v>
      </c>
      <c r="X40" s="322">
        <v>30000</v>
      </c>
      <c r="Y40" s="322">
        <v>465000</v>
      </c>
      <c r="Z40" s="223">
        <f t="shared" si="0"/>
        <v>620000</v>
      </c>
    </row>
    <row r="41" spans="1:26" ht="15" x14ac:dyDescent="0.25">
      <c r="A41" s="5">
        <v>40299</v>
      </c>
      <c r="B41" s="272"/>
      <c r="C41" s="286"/>
      <c r="D41" s="286">
        <v>5000</v>
      </c>
      <c r="E41" s="286">
        <v>5000</v>
      </c>
      <c r="F41" s="286">
        <v>5000</v>
      </c>
      <c r="G41" s="286">
        <v>5000</v>
      </c>
      <c r="H41" s="286"/>
      <c r="I41" s="286"/>
      <c r="J41" s="322"/>
      <c r="K41" s="322"/>
      <c r="L41" s="322"/>
      <c r="M41" s="322"/>
      <c r="N41" s="322"/>
      <c r="O41" s="322"/>
      <c r="P41" s="322"/>
      <c r="Q41" s="322">
        <v>5000</v>
      </c>
      <c r="R41" s="322">
        <v>5000</v>
      </c>
      <c r="S41" s="322">
        <v>5000</v>
      </c>
      <c r="T41" s="322">
        <v>30000</v>
      </c>
      <c r="U41" s="322">
        <v>35000</v>
      </c>
      <c r="V41" s="322">
        <v>45000</v>
      </c>
      <c r="W41" s="322">
        <v>180000</v>
      </c>
      <c r="X41" s="322">
        <v>80000</v>
      </c>
      <c r="Y41" s="322">
        <v>510000</v>
      </c>
      <c r="Z41" s="223">
        <f t="shared" si="0"/>
        <v>915000</v>
      </c>
    </row>
    <row r="42" spans="1:26" ht="15" x14ac:dyDescent="0.25">
      <c r="A42" s="5">
        <v>40330</v>
      </c>
      <c r="B42" s="272"/>
      <c r="C42" s="286"/>
      <c r="D42" s="286">
        <v>60000</v>
      </c>
      <c r="E42" s="286"/>
      <c r="F42" s="286"/>
      <c r="G42" s="286"/>
      <c r="H42" s="286"/>
      <c r="I42" s="286"/>
      <c r="J42" s="322"/>
      <c r="K42" s="322"/>
      <c r="L42" s="322"/>
      <c r="M42" s="322">
        <v>5000</v>
      </c>
      <c r="N42" s="322"/>
      <c r="O42" s="322"/>
      <c r="P42" s="322"/>
      <c r="Q42" s="322"/>
      <c r="R42" s="322"/>
      <c r="S42" s="322"/>
      <c r="T42" s="322">
        <v>5000</v>
      </c>
      <c r="U42" s="322">
        <v>5000</v>
      </c>
      <c r="V42" s="322">
        <v>5000</v>
      </c>
      <c r="W42" s="322">
        <v>25000</v>
      </c>
      <c r="X42" s="322">
        <v>10000</v>
      </c>
      <c r="Y42" s="322">
        <v>965000</v>
      </c>
      <c r="Z42" s="223">
        <f t="shared" si="0"/>
        <v>1080000</v>
      </c>
    </row>
    <row r="43" spans="1:26" ht="15" x14ac:dyDescent="0.25">
      <c r="A43" s="5">
        <v>40360</v>
      </c>
      <c r="B43" s="272"/>
      <c r="C43" s="286"/>
      <c r="D43" s="286"/>
      <c r="E43" s="286"/>
      <c r="F43" s="286"/>
      <c r="G43" s="286"/>
      <c r="H43" s="286"/>
      <c r="I43" s="286"/>
      <c r="J43" s="322"/>
      <c r="K43" s="322">
        <v>5000</v>
      </c>
      <c r="L43" s="322"/>
      <c r="M43" s="322"/>
      <c r="N43" s="322"/>
      <c r="O43" s="322"/>
      <c r="P43" s="322"/>
      <c r="Q43" s="322"/>
      <c r="R43" s="322"/>
      <c r="S43" s="322"/>
      <c r="T43" s="322">
        <v>5000</v>
      </c>
      <c r="U43" s="322">
        <v>5000</v>
      </c>
      <c r="V43" s="322">
        <v>10000</v>
      </c>
      <c r="W43" s="322">
        <v>25000</v>
      </c>
      <c r="X43" s="322">
        <v>10000</v>
      </c>
      <c r="Y43" s="322">
        <v>1610000</v>
      </c>
      <c r="Z43" s="223">
        <f t="shared" si="0"/>
        <v>1670000</v>
      </c>
    </row>
    <row r="44" spans="1:26" ht="15" x14ac:dyDescent="0.25">
      <c r="A44" s="5">
        <v>40391</v>
      </c>
      <c r="B44" s="268"/>
      <c r="C44" s="286"/>
      <c r="D44" s="286"/>
      <c r="E44" s="286">
        <v>5000</v>
      </c>
      <c r="F44" s="286">
        <v>5000</v>
      </c>
      <c r="G44" s="286">
        <v>5000</v>
      </c>
      <c r="H44" s="286">
        <v>5000</v>
      </c>
      <c r="I44" s="286">
        <v>5000</v>
      </c>
      <c r="J44" s="322"/>
      <c r="K44" s="322">
        <v>5000</v>
      </c>
      <c r="L44" s="322">
        <v>5000</v>
      </c>
      <c r="M44" s="322">
        <v>5000</v>
      </c>
      <c r="N44" s="322">
        <v>5000</v>
      </c>
      <c r="O44" s="322">
        <v>5000</v>
      </c>
      <c r="P44" s="322">
        <v>5000</v>
      </c>
      <c r="Q44" s="322">
        <v>5000</v>
      </c>
      <c r="R44" s="322">
        <v>5000</v>
      </c>
      <c r="S44" s="322">
        <v>5000</v>
      </c>
      <c r="T44" s="322">
        <v>60000</v>
      </c>
      <c r="U44" s="322">
        <v>70000</v>
      </c>
      <c r="V44" s="322">
        <v>100000</v>
      </c>
      <c r="W44" s="322">
        <v>385000</v>
      </c>
      <c r="X44" s="322">
        <v>170000</v>
      </c>
      <c r="Y44" s="322">
        <v>60000</v>
      </c>
      <c r="Z44" s="223">
        <f t="shared" si="0"/>
        <v>915000</v>
      </c>
    </row>
    <row r="45" spans="1:26" ht="15" x14ac:dyDescent="0.25">
      <c r="A45" s="5">
        <v>40422</v>
      </c>
      <c r="B45" s="268"/>
      <c r="C45" s="272"/>
      <c r="D45" s="272"/>
      <c r="E45" s="272"/>
      <c r="F45" s="272"/>
      <c r="G45" s="272"/>
      <c r="H45" s="272">
        <v>5000</v>
      </c>
      <c r="I45" s="272">
        <v>5000</v>
      </c>
      <c r="J45" s="318">
        <v>5000</v>
      </c>
      <c r="K45" s="318"/>
      <c r="L45" s="318"/>
      <c r="M45" s="318"/>
      <c r="N45" s="318"/>
      <c r="O45" s="318"/>
      <c r="P45" s="318"/>
      <c r="Q45" s="318"/>
      <c r="R45" s="318"/>
      <c r="S45" s="318"/>
      <c r="T45" s="318">
        <v>10000</v>
      </c>
      <c r="U45" s="318">
        <v>15000</v>
      </c>
      <c r="V45" s="318">
        <v>20000</v>
      </c>
      <c r="W45" s="318">
        <v>70000</v>
      </c>
      <c r="X45" s="318">
        <v>30000</v>
      </c>
      <c r="Y45" s="318">
        <v>330000</v>
      </c>
      <c r="Z45" s="223">
        <f t="shared" si="0"/>
        <v>490000</v>
      </c>
    </row>
    <row r="46" spans="1:26" ht="15" x14ac:dyDescent="0.25">
      <c r="A46" s="5">
        <v>40452</v>
      </c>
      <c r="B46" s="268"/>
      <c r="C46" s="272"/>
      <c r="D46" s="272"/>
      <c r="E46" s="272"/>
      <c r="F46" s="272"/>
      <c r="G46" s="272"/>
      <c r="H46" s="272"/>
      <c r="I46" s="272"/>
      <c r="J46" s="318"/>
      <c r="K46" s="318"/>
      <c r="L46" s="318"/>
      <c r="M46" s="318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>
        <v>360000</v>
      </c>
      <c r="Z46" s="223">
        <f t="shared" si="0"/>
        <v>360000</v>
      </c>
    </row>
    <row r="47" spans="1:26" ht="15" x14ac:dyDescent="0.25">
      <c r="A47" s="5">
        <v>40483</v>
      </c>
      <c r="B47" s="268"/>
      <c r="C47" s="272"/>
      <c r="D47" s="272"/>
      <c r="E47" s="272">
        <v>5000</v>
      </c>
      <c r="F47" s="272">
        <v>5000</v>
      </c>
      <c r="G47" s="272">
        <v>5000</v>
      </c>
      <c r="H47" s="272"/>
      <c r="I47" s="272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8">
        <v>15000</v>
      </c>
      <c r="U47" s="318">
        <v>20000</v>
      </c>
      <c r="V47" s="318">
        <v>25000</v>
      </c>
      <c r="W47" s="318">
        <v>95000</v>
      </c>
      <c r="X47" s="318">
        <v>40000</v>
      </c>
      <c r="Y47" s="318">
        <v>770000</v>
      </c>
      <c r="Z47" s="223">
        <f t="shared" si="0"/>
        <v>980000</v>
      </c>
    </row>
    <row r="48" spans="1:26" ht="15" x14ac:dyDescent="0.25">
      <c r="A48" s="5">
        <v>40513</v>
      </c>
      <c r="B48" s="268"/>
      <c r="C48" s="272"/>
      <c r="D48" s="272"/>
      <c r="E48" s="272">
        <v>50000</v>
      </c>
      <c r="F48" s="272"/>
      <c r="G48" s="272"/>
      <c r="H48" s="272"/>
      <c r="I48" s="272"/>
      <c r="J48" s="318">
        <v>5000</v>
      </c>
      <c r="K48" s="318">
        <v>5000</v>
      </c>
      <c r="L48" s="318">
        <v>5000</v>
      </c>
      <c r="M48" s="318">
        <v>5000</v>
      </c>
      <c r="N48" s="318">
        <v>5000</v>
      </c>
      <c r="O48" s="318">
        <v>5000</v>
      </c>
      <c r="P48" s="318">
        <v>5000</v>
      </c>
      <c r="Q48" s="318">
        <v>5000</v>
      </c>
      <c r="R48" s="318">
        <v>5000</v>
      </c>
      <c r="S48" s="318">
        <v>5000</v>
      </c>
      <c r="T48" s="318">
        <v>45000</v>
      </c>
      <c r="U48" s="318">
        <v>55000</v>
      </c>
      <c r="V48" s="318">
        <v>75000</v>
      </c>
      <c r="W48" s="318">
        <v>285000</v>
      </c>
      <c r="X48" s="318">
        <v>125000</v>
      </c>
      <c r="Y48" s="318">
        <v>810000</v>
      </c>
      <c r="Z48" s="223">
        <f t="shared" si="0"/>
        <v>1495000</v>
      </c>
    </row>
    <row r="49" spans="1:26" ht="15" x14ac:dyDescent="0.25">
      <c r="A49" s="5">
        <v>40544</v>
      </c>
      <c r="B49" s="268"/>
      <c r="C49" s="272"/>
      <c r="D49" s="272"/>
      <c r="E49" s="272"/>
      <c r="F49" s="272"/>
      <c r="G49" s="272"/>
      <c r="H49" s="272"/>
      <c r="I49" s="272"/>
      <c r="J49" s="318"/>
      <c r="K49" s="318"/>
      <c r="L49" s="318"/>
      <c r="M49" s="318"/>
      <c r="N49" s="318"/>
      <c r="O49" s="318"/>
      <c r="P49" s="318"/>
      <c r="Q49" s="318"/>
      <c r="R49" s="318"/>
      <c r="S49" s="318"/>
      <c r="T49" s="318"/>
      <c r="U49" s="318"/>
      <c r="V49" s="318"/>
      <c r="W49" s="318"/>
      <c r="X49" s="318"/>
      <c r="Y49" s="318">
        <v>700000</v>
      </c>
      <c r="Z49" s="223">
        <f t="shared" si="0"/>
        <v>700000</v>
      </c>
    </row>
    <row r="50" spans="1:26" ht="15" x14ac:dyDescent="0.25">
      <c r="A50" s="5">
        <v>40575</v>
      </c>
      <c r="B50" s="268"/>
      <c r="C50" s="272"/>
      <c r="D50" s="272"/>
      <c r="E50" s="272"/>
      <c r="F50" s="272"/>
      <c r="G50" s="272"/>
      <c r="H50" s="272">
        <v>5000</v>
      </c>
      <c r="I50" s="272">
        <v>5000</v>
      </c>
      <c r="J50" s="318"/>
      <c r="K50" s="318"/>
      <c r="L50" s="318"/>
      <c r="M50" s="318"/>
      <c r="N50" s="318"/>
      <c r="O50" s="318"/>
      <c r="P50" s="318"/>
      <c r="Q50" s="318"/>
      <c r="R50" s="318"/>
      <c r="S50" s="318"/>
      <c r="T50" s="318">
        <v>10000</v>
      </c>
      <c r="U50" s="318">
        <v>10000</v>
      </c>
      <c r="V50" s="318">
        <v>15000</v>
      </c>
      <c r="W50" s="318">
        <v>60000</v>
      </c>
      <c r="X50" s="318">
        <v>30000</v>
      </c>
      <c r="Y50" s="318">
        <v>1625000</v>
      </c>
      <c r="Z50" s="223">
        <f t="shared" si="0"/>
        <v>1760000</v>
      </c>
    </row>
    <row r="51" spans="1:26" ht="15" x14ac:dyDescent="0.25">
      <c r="A51" s="5">
        <v>40603</v>
      </c>
      <c r="B51" s="268"/>
      <c r="C51" s="272"/>
      <c r="D51" s="272"/>
      <c r="E51" s="272"/>
      <c r="F51" s="272"/>
      <c r="G51" s="272"/>
      <c r="H51" s="272"/>
      <c r="I51" s="272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8"/>
      <c r="U51" s="318"/>
      <c r="V51" s="318"/>
      <c r="W51" s="318"/>
      <c r="X51" s="318"/>
      <c r="Y51" s="318">
        <v>600000</v>
      </c>
      <c r="Z51" s="223">
        <f t="shared" si="0"/>
        <v>600000</v>
      </c>
    </row>
    <row r="52" spans="1:26" ht="15" x14ac:dyDescent="0.25">
      <c r="A52" s="5">
        <v>40634</v>
      </c>
      <c r="B52" s="268"/>
      <c r="C52" s="272"/>
      <c r="D52" s="272"/>
      <c r="E52" s="272"/>
      <c r="F52" s="272">
        <v>5000</v>
      </c>
      <c r="G52" s="272">
        <v>5000</v>
      </c>
      <c r="H52" s="272"/>
      <c r="I52" s="272"/>
      <c r="J52" s="318"/>
      <c r="K52" s="318"/>
      <c r="L52" s="318"/>
      <c r="M52" s="318"/>
      <c r="N52" s="318"/>
      <c r="O52" s="318"/>
      <c r="P52" s="318"/>
      <c r="Q52" s="318">
        <v>5000</v>
      </c>
      <c r="R52" s="318">
        <v>5000</v>
      </c>
      <c r="S52" s="318">
        <v>5000</v>
      </c>
      <c r="T52" s="318">
        <v>25000</v>
      </c>
      <c r="U52" s="318">
        <v>25000</v>
      </c>
      <c r="V52" s="318">
        <v>35000</v>
      </c>
      <c r="W52" s="318">
        <v>140000</v>
      </c>
      <c r="X52" s="318">
        <v>60000</v>
      </c>
      <c r="Y52" s="318">
        <v>640000</v>
      </c>
      <c r="Z52" s="223">
        <f t="shared" si="0"/>
        <v>950000</v>
      </c>
    </row>
    <row r="53" spans="1:26" ht="15" x14ac:dyDescent="0.25">
      <c r="A53" s="5">
        <v>40664</v>
      </c>
      <c r="B53" s="268"/>
      <c r="C53" s="272"/>
      <c r="D53" s="272"/>
      <c r="E53" s="272"/>
      <c r="F53" s="272"/>
      <c r="G53" s="272"/>
      <c r="H53" s="272"/>
      <c r="I53" s="272"/>
      <c r="J53" s="318"/>
      <c r="K53" s="318"/>
      <c r="L53" s="318"/>
      <c r="M53" s="318"/>
      <c r="N53" s="318">
        <v>5000</v>
      </c>
      <c r="O53" s="318">
        <v>5000</v>
      </c>
      <c r="P53" s="318">
        <v>5000</v>
      </c>
      <c r="Q53" s="318"/>
      <c r="R53" s="318"/>
      <c r="S53" s="318"/>
      <c r="T53" s="318">
        <v>15000</v>
      </c>
      <c r="U53" s="318">
        <v>15000</v>
      </c>
      <c r="V53" s="318">
        <v>20000</v>
      </c>
      <c r="W53" s="318">
        <v>80000</v>
      </c>
      <c r="X53" s="318">
        <v>35000</v>
      </c>
      <c r="Y53" s="318">
        <v>505000</v>
      </c>
      <c r="Z53" s="223">
        <f t="shared" si="0"/>
        <v>685000</v>
      </c>
    </row>
    <row r="54" spans="1:26" ht="15" x14ac:dyDescent="0.25">
      <c r="A54" s="5">
        <v>40695</v>
      </c>
      <c r="B54" s="268"/>
      <c r="C54" s="272"/>
      <c r="D54" s="272"/>
      <c r="E54" s="272"/>
      <c r="F54" s="272">
        <v>45000</v>
      </c>
      <c r="G54" s="272"/>
      <c r="H54" s="272"/>
      <c r="I54" s="272"/>
      <c r="J54" s="318"/>
      <c r="K54" s="318"/>
      <c r="L54" s="318"/>
      <c r="M54" s="318">
        <v>5000</v>
      </c>
      <c r="N54" s="318"/>
      <c r="O54" s="318"/>
      <c r="P54" s="318"/>
      <c r="Q54" s="318"/>
      <c r="R54" s="318"/>
      <c r="S54" s="318"/>
      <c r="T54" s="318">
        <v>10000</v>
      </c>
      <c r="U54" s="318">
        <v>10000</v>
      </c>
      <c r="V54" s="318">
        <v>15000</v>
      </c>
      <c r="W54" s="318">
        <v>55000</v>
      </c>
      <c r="X54" s="318">
        <v>25000</v>
      </c>
      <c r="Y54" s="318">
        <v>445000</v>
      </c>
      <c r="Z54" s="223">
        <f t="shared" si="0"/>
        <v>610000</v>
      </c>
    </row>
    <row r="55" spans="1:26" ht="15" x14ac:dyDescent="0.25">
      <c r="A55" s="5">
        <v>40725</v>
      </c>
      <c r="B55" s="268"/>
      <c r="C55" s="272"/>
      <c r="D55" s="272"/>
      <c r="E55" s="272"/>
      <c r="F55" s="272"/>
      <c r="G55" s="272"/>
      <c r="H55" s="272"/>
      <c r="I55" s="272"/>
      <c r="J55" s="318"/>
      <c r="K55" s="318">
        <v>5000</v>
      </c>
      <c r="L55" s="318">
        <v>5000</v>
      </c>
      <c r="M55" s="318"/>
      <c r="N55" s="318"/>
      <c r="O55" s="318"/>
      <c r="P55" s="318"/>
      <c r="Q55" s="318"/>
      <c r="R55" s="318"/>
      <c r="S55" s="318"/>
      <c r="T55" s="318">
        <v>10000</v>
      </c>
      <c r="U55" s="318">
        <v>10000</v>
      </c>
      <c r="V55" s="318">
        <v>15000</v>
      </c>
      <c r="W55" s="318">
        <v>50000</v>
      </c>
      <c r="X55" s="318">
        <v>20000</v>
      </c>
      <c r="Y55" s="318">
        <v>300000</v>
      </c>
      <c r="Z55" s="223">
        <f t="shared" si="0"/>
        <v>415000</v>
      </c>
    </row>
    <row r="56" spans="1:26" ht="15" x14ac:dyDescent="0.25">
      <c r="A56" s="5">
        <v>40756</v>
      </c>
      <c r="B56" s="268"/>
      <c r="C56" s="272"/>
      <c r="D56" s="272"/>
      <c r="E56" s="272"/>
      <c r="F56" s="272"/>
      <c r="G56" s="272">
        <v>5000</v>
      </c>
      <c r="H56" s="272">
        <v>5000</v>
      </c>
      <c r="I56" s="272">
        <v>5000</v>
      </c>
      <c r="J56" s="318">
        <v>5000</v>
      </c>
      <c r="K56" s="318"/>
      <c r="L56" s="318"/>
      <c r="M56" s="318"/>
      <c r="N56" s="318"/>
      <c r="O56" s="318"/>
      <c r="P56" s="318"/>
      <c r="Q56" s="318"/>
      <c r="R56" s="318">
        <v>5000</v>
      </c>
      <c r="S56" s="318">
        <v>5000</v>
      </c>
      <c r="T56" s="318">
        <v>35000</v>
      </c>
      <c r="U56" s="318">
        <v>40000</v>
      </c>
      <c r="V56" s="318">
        <v>55000</v>
      </c>
      <c r="W56" s="318">
        <v>215000</v>
      </c>
      <c r="X56" s="318">
        <v>95000</v>
      </c>
      <c r="Y56" s="318">
        <v>310000</v>
      </c>
      <c r="Z56" s="223">
        <f t="shared" si="0"/>
        <v>780000</v>
      </c>
    </row>
    <row r="57" spans="1:26" ht="15" x14ac:dyDescent="0.25">
      <c r="A57" s="5">
        <v>40787</v>
      </c>
      <c r="B57" s="268"/>
      <c r="C57" s="272"/>
      <c r="D57" s="272"/>
      <c r="E57" s="272"/>
      <c r="F57" s="272"/>
      <c r="G57" s="272"/>
      <c r="H57" s="272"/>
      <c r="I57" s="272"/>
      <c r="J57" s="318"/>
      <c r="K57" s="318"/>
      <c r="L57" s="318"/>
      <c r="M57" s="318"/>
      <c r="N57" s="318"/>
      <c r="O57" s="318"/>
      <c r="P57" s="318"/>
      <c r="Q57" s="318">
        <v>5000</v>
      </c>
      <c r="R57" s="318"/>
      <c r="S57" s="318"/>
      <c r="T57" s="318">
        <v>5000</v>
      </c>
      <c r="U57" s="318">
        <v>10000</v>
      </c>
      <c r="V57" s="318">
        <v>10000</v>
      </c>
      <c r="W57" s="318">
        <v>35000</v>
      </c>
      <c r="X57" s="318">
        <v>15000</v>
      </c>
      <c r="Y57" s="318">
        <v>260000</v>
      </c>
      <c r="Z57" s="223">
        <f t="shared" si="0"/>
        <v>340000</v>
      </c>
    </row>
    <row r="58" spans="1:26" ht="15" x14ac:dyDescent="0.25">
      <c r="A58" s="5">
        <v>40817</v>
      </c>
      <c r="B58" s="268"/>
      <c r="C58" s="272"/>
      <c r="D58" s="272"/>
      <c r="E58" s="272"/>
      <c r="F58" s="272"/>
      <c r="G58" s="272"/>
      <c r="H58" s="272"/>
      <c r="I58" s="272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>
        <v>205000</v>
      </c>
      <c r="Z58" s="223">
        <f t="shared" si="0"/>
        <v>205000</v>
      </c>
    </row>
    <row r="59" spans="1:26" ht="15" x14ac:dyDescent="0.25">
      <c r="A59" s="5">
        <v>40848</v>
      </c>
      <c r="B59" s="268"/>
      <c r="C59" s="272"/>
      <c r="D59" s="272"/>
      <c r="E59" s="272"/>
      <c r="F59" s="272"/>
      <c r="G59" s="272"/>
      <c r="H59" s="272"/>
      <c r="I59" s="272"/>
      <c r="J59" s="318"/>
      <c r="K59" s="318"/>
      <c r="L59" s="318"/>
      <c r="M59" s="318">
        <v>5000</v>
      </c>
      <c r="N59" s="318">
        <v>5000</v>
      </c>
      <c r="O59" s="318">
        <v>5000</v>
      </c>
      <c r="P59" s="318">
        <v>5000</v>
      </c>
      <c r="Q59" s="318"/>
      <c r="R59" s="318"/>
      <c r="S59" s="318"/>
      <c r="T59" s="318">
        <v>20000</v>
      </c>
      <c r="U59" s="318">
        <v>30000</v>
      </c>
      <c r="V59" s="318">
        <v>35000</v>
      </c>
      <c r="W59" s="318">
        <v>135000</v>
      </c>
      <c r="X59" s="318">
        <v>60000</v>
      </c>
      <c r="Y59" s="318">
        <v>445000</v>
      </c>
      <c r="Z59" s="223">
        <f t="shared" si="0"/>
        <v>745000</v>
      </c>
    </row>
    <row r="60" spans="1:26" ht="15" x14ac:dyDescent="0.25">
      <c r="A60" s="5">
        <v>40878</v>
      </c>
      <c r="B60" s="268"/>
      <c r="C60" s="272"/>
      <c r="D60" s="272"/>
      <c r="E60" s="272"/>
      <c r="F60" s="272"/>
      <c r="G60" s="272">
        <v>40000</v>
      </c>
      <c r="H60" s="272"/>
      <c r="I60" s="272">
        <v>5000</v>
      </c>
      <c r="J60" s="318">
        <v>5000</v>
      </c>
      <c r="K60" s="318">
        <v>5000</v>
      </c>
      <c r="L60" s="318">
        <v>5000</v>
      </c>
      <c r="M60" s="318"/>
      <c r="N60" s="318"/>
      <c r="O60" s="318"/>
      <c r="P60" s="318"/>
      <c r="Q60" s="318"/>
      <c r="R60" s="318"/>
      <c r="S60" s="318"/>
      <c r="T60" s="318">
        <v>25000</v>
      </c>
      <c r="U60" s="318">
        <v>30000</v>
      </c>
      <c r="V60" s="318">
        <v>40000</v>
      </c>
      <c r="W60" s="318">
        <v>155000</v>
      </c>
      <c r="X60" s="318">
        <v>65000</v>
      </c>
      <c r="Y60" s="318">
        <v>225000</v>
      </c>
      <c r="Z60" s="223">
        <f t="shared" si="0"/>
        <v>600000</v>
      </c>
    </row>
    <row r="61" spans="1:26" ht="15" x14ac:dyDescent="0.25">
      <c r="A61" s="5">
        <v>40909</v>
      </c>
      <c r="B61" s="268"/>
      <c r="C61" s="272"/>
      <c r="D61" s="272"/>
      <c r="E61" s="272"/>
      <c r="F61" s="272"/>
      <c r="G61" s="272"/>
      <c r="H61" s="272">
        <v>5000</v>
      </c>
      <c r="I61" s="272"/>
      <c r="J61" s="318"/>
      <c r="K61" s="318"/>
      <c r="L61" s="318"/>
      <c r="M61" s="318"/>
      <c r="N61" s="318"/>
      <c r="O61" s="318"/>
      <c r="P61" s="318"/>
      <c r="Q61" s="318"/>
      <c r="R61" s="318"/>
      <c r="S61" s="318"/>
      <c r="T61" s="318">
        <v>10000</v>
      </c>
      <c r="U61" s="318">
        <v>10000</v>
      </c>
      <c r="V61" s="318">
        <v>15000</v>
      </c>
      <c r="W61" s="318">
        <v>55000</v>
      </c>
      <c r="X61" s="318">
        <v>25000</v>
      </c>
      <c r="Y61" s="318">
        <v>130000</v>
      </c>
      <c r="Z61" s="223">
        <f t="shared" si="0"/>
        <v>250000</v>
      </c>
    </row>
    <row r="62" spans="1:26" ht="15" x14ac:dyDescent="0.25">
      <c r="A62" s="5">
        <v>40940</v>
      </c>
      <c r="B62" s="268"/>
      <c r="C62" s="272"/>
      <c r="D62" s="272"/>
      <c r="E62" s="272"/>
      <c r="F62" s="272"/>
      <c r="G62" s="272"/>
      <c r="H62" s="272"/>
      <c r="I62" s="272"/>
      <c r="J62" s="318"/>
      <c r="K62" s="318"/>
      <c r="L62" s="318"/>
      <c r="M62" s="318"/>
      <c r="N62" s="318"/>
      <c r="O62" s="318"/>
      <c r="P62" s="318"/>
      <c r="Q62" s="318"/>
      <c r="R62" s="318"/>
      <c r="S62" s="318"/>
      <c r="T62" s="318"/>
      <c r="U62" s="318"/>
      <c r="V62" s="318"/>
      <c r="W62" s="318">
        <v>5000</v>
      </c>
      <c r="X62" s="318"/>
      <c r="Y62" s="318">
        <v>295000</v>
      </c>
      <c r="Z62" s="223">
        <f t="shared" si="0"/>
        <v>300000</v>
      </c>
    </row>
    <row r="63" spans="1:26" ht="15" x14ac:dyDescent="0.25">
      <c r="A63" s="5">
        <v>40969</v>
      </c>
      <c r="B63" s="268"/>
      <c r="C63" s="272"/>
      <c r="D63" s="272"/>
      <c r="E63" s="272"/>
      <c r="F63" s="272"/>
      <c r="G63" s="272"/>
      <c r="H63" s="272"/>
      <c r="I63" s="272"/>
      <c r="J63" s="318"/>
      <c r="K63" s="318"/>
      <c r="L63" s="318"/>
      <c r="M63" s="318"/>
      <c r="N63" s="318"/>
      <c r="O63" s="318"/>
      <c r="P63" s="318"/>
      <c r="Q63" s="318"/>
      <c r="R63" s="318"/>
      <c r="S63" s="318">
        <v>5000</v>
      </c>
      <c r="T63" s="318">
        <v>10000</v>
      </c>
      <c r="U63" s="318">
        <v>15000</v>
      </c>
      <c r="V63" s="318">
        <v>20000</v>
      </c>
      <c r="W63" s="318">
        <v>65000</v>
      </c>
      <c r="X63" s="318">
        <v>30000</v>
      </c>
      <c r="Y63" s="318">
        <v>330000</v>
      </c>
      <c r="Z63" s="223">
        <f t="shared" si="0"/>
        <v>475000</v>
      </c>
    </row>
    <row r="64" spans="1:26" ht="15" x14ac:dyDescent="0.25">
      <c r="A64" s="5">
        <v>41000</v>
      </c>
      <c r="B64" s="268"/>
      <c r="C64" s="272"/>
      <c r="D64" s="272"/>
      <c r="E64" s="272"/>
      <c r="F64" s="272"/>
      <c r="G64" s="272"/>
      <c r="H64" s="272"/>
      <c r="I64" s="272"/>
      <c r="J64" s="318"/>
      <c r="K64" s="318"/>
      <c r="L64" s="318"/>
      <c r="M64" s="318"/>
      <c r="N64" s="318"/>
      <c r="O64" s="318"/>
      <c r="P64" s="318"/>
      <c r="Q64" s="318">
        <v>5000</v>
      </c>
      <c r="R64" s="318">
        <v>5000</v>
      </c>
      <c r="S64" s="318"/>
      <c r="T64" s="318">
        <v>15000</v>
      </c>
      <c r="U64" s="318">
        <v>15000</v>
      </c>
      <c r="V64" s="318">
        <v>25000</v>
      </c>
      <c r="W64" s="318">
        <v>85000</v>
      </c>
      <c r="X64" s="318">
        <v>35000</v>
      </c>
      <c r="Y64" s="318">
        <v>305000</v>
      </c>
      <c r="Z64" s="223">
        <f t="shared" si="0"/>
        <v>490000</v>
      </c>
    </row>
    <row r="65" spans="1:26" ht="15" x14ac:dyDescent="0.25">
      <c r="A65" s="5">
        <v>41030</v>
      </c>
      <c r="B65" s="268"/>
      <c r="C65" s="272"/>
      <c r="D65" s="272"/>
      <c r="E65" s="272"/>
      <c r="F65" s="272"/>
      <c r="G65" s="272"/>
      <c r="H65" s="272"/>
      <c r="I65" s="272"/>
      <c r="J65" s="318"/>
      <c r="K65" s="318"/>
      <c r="L65" s="318"/>
      <c r="M65" s="318"/>
      <c r="N65" s="318"/>
      <c r="O65" s="318"/>
      <c r="P65" s="318"/>
      <c r="Q65" s="318"/>
      <c r="R65" s="318"/>
      <c r="S65" s="318"/>
      <c r="T65" s="318"/>
      <c r="U65" s="318"/>
      <c r="V65" s="318"/>
      <c r="W65" s="318"/>
      <c r="X65" s="318"/>
      <c r="Y65" s="318">
        <v>260000</v>
      </c>
      <c r="Z65" s="223">
        <f t="shared" si="0"/>
        <v>260000</v>
      </c>
    </row>
    <row r="66" spans="1:26" ht="15" x14ac:dyDescent="0.25">
      <c r="A66" s="5">
        <v>41061</v>
      </c>
      <c r="B66" s="268"/>
      <c r="C66" s="272"/>
      <c r="D66" s="272"/>
      <c r="E66" s="272"/>
      <c r="F66" s="272"/>
      <c r="G66" s="272"/>
      <c r="H66" s="272">
        <v>35000</v>
      </c>
      <c r="I66" s="272">
        <v>5000</v>
      </c>
      <c r="J66" s="318"/>
      <c r="K66" s="318"/>
      <c r="L66" s="318"/>
      <c r="M66" s="318"/>
      <c r="N66" s="318"/>
      <c r="O66" s="318"/>
      <c r="P66" s="318"/>
      <c r="Q66" s="318"/>
      <c r="R66" s="318"/>
      <c r="S66" s="318"/>
      <c r="T66" s="318">
        <v>5000</v>
      </c>
      <c r="U66" s="318">
        <v>5000</v>
      </c>
      <c r="V66" s="318">
        <v>10000</v>
      </c>
      <c r="W66" s="318">
        <v>40000</v>
      </c>
      <c r="X66" s="318">
        <v>20000</v>
      </c>
      <c r="Y66" s="318">
        <v>790000</v>
      </c>
      <c r="Z66" s="223">
        <f t="shared" si="0"/>
        <v>910000</v>
      </c>
    </row>
    <row r="67" spans="1:26" ht="15" x14ac:dyDescent="0.25">
      <c r="A67" s="5">
        <v>41091</v>
      </c>
      <c r="B67" s="268"/>
      <c r="C67" s="272"/>
      <c r="D67" s="272"/>
      <c r="E67" s="272"/>
      <c r="F67" s="272"/>
      <c r="G67" s="272"/>
      <c r="H67" s="272"/>
      <c r="I67" s="272"/>
      <c r="J67" s="318"/>
      <c r="K67" s="318"/>
      <c r="L67" s="318"/>
      <c r="M67" s="318"/>
      <c r="N67" s="318"/>
      <c r="O67" s="318">
        <v>5000</v>
      </c>
      <c r="P67" s="318">
        <v>5000</v>
      </c>
      <c r="Q67" s="318"/>
      <c r="R67" s="318"/>
      <c r="S67" s="318"/>
      <c r="T67" s="318">
        <v>10000</v>
      </c>
      <c r="U67" s="318">
        <v>15000</v>
      </c>
      <c r="V67" s="318">
        <v>20000</v>
      </c>
      <c r="W67" s="318">
        <v>75000</v>
      </c>
      <c r="X67" s="318">
        <v>30000</v>
      </c>
      <c r="Y67" s="318">
        <v>685000</v>
      </c>
      <c r="Z67" s="223">
        <f t="shared" si="0"/>
        <v>845000</v>
      </c>
    </row>
    <row r="68" spans="1:26" ht="15" x14ac:dyDescent="0.25">
      <c r="A68" s="5">
        <v>41122</v>
      </c>
      <c r="B68" s="268"/>
      <c r="C68" s="272"/>
      <c r="D68" s="272"/>
      <c r="E68" s="272"/>
      <c r="F68" s="272"/>
      <c r="G68" s="272"/>
      <c r="H68" s="272"/>
      <c r="I68" s="272"/>
      <c r="J68" s="318"/>
      <c r="K68" s="318"/>
      <c r="L68" s="318"/>
      <c r="M68" s="318"/>
      <c r="N68" s="318">
        <v>5000</v>
      </c>
      <c r="O68" s="318"/>
      <c r="P68" s="318"/>
      <c r="Q68" s="318"/>
      <c r="R68" s="318"/>
      <c r="S68" s="318"/>
      <c r="T68" s="318">
        <v>10000</v>
      </c>
      <c r="U68" s="318">
        <v>10000</v>
      </c>
      <c r="V68" s="318">
        <v>20000</v>
      </c>
      <c r="W68" s="318">
        <v>60000</v>
      </c>
      <c r="X68" s="318">
        <v>25000</v>
      </c>
      <c r="Y68" s="318">
        <v>445000</v>
      </c>
      <c r="Z68" s="223">
        <f t="shared" si="0"/>
        <v>575000</v>
      </c>
    </row>
    <row r="69" spans="1:26" ht="15" x14ac:dyDescent="0.25">
      <c r="A69" s="5">
        <v>41153</v>
      </c>
      <c r="B69" s="268"/>
      <c r="C69" s="272"/>
      <c r="D69" s="272"/>
      <c r="E69" s="272"/>
      <c r="F69" s="272"/>
      <c r="G69" s="272"/>
      <c r="H69" s="272"/>
      <c r="I69" s="272"/>
      <c r="J69" s="318"/>
      <c r="K69" s="318"/>
      <c r="L69" s="318">
        <v>5000</v>
      </c>
      <c r="M69" s="318">
        <v>5000</v>
      </c>
      <c r="N69" s="318"/>
      <c r="O69" s="318"/>
      <c r="P69" s="318"/>
      <c r="Q69" s="318"/>
      <c r="R69" s="318"/>
      <c r="S69" s="318"/>
      <c r="T69" s="318">
        <v>10000</v>
      </c>
      <c r="U69" s="318">
        <v>10000</v>
      </c>
      <c r="V69" s="318">
        <v>15000</v>
      </c>
      <c r="W69" s="318">
        <v>60000</v>
      </c>
      <c r="X69" s="318">
        <v>30000</v>
      </c>
      <c r="Y69" s="318">
        <v>505000</v>
      </c>
      <c r="Z69" s="223">
        <f t="shared" si="0"/>
        <v>640000</v>
      </c>
    </row>
    <row r="70" spans="1:26" ht="15" x14ac:dyDescent="0.25">
      <c r="A70" s="5">
        <v>41183</v>
      </c>
      <c r="B70" s="268"/>
      <c r="C70" s="272"/>
      <c r="D70" s="272"/>
      <c r="E70" s="272"/>
      <c r="F70" s="272"/>
      <c r="G70" s="272"/>
      <c r="H70" s="272"/>
      <c r="I70" s="272"/>
      <c r="J70" s="318">
        <v>5000</v>
      </c>
      <c r="K70" s="318">
        <v>5000</v>
      </c>
      <c r="L70" s="318"/>
      <c r="M70" s="318"/>
      <c r="N70" s="318"/>
      <c r="O70" s="318"/>
      <c r="P70" s="318"/>
      <c r="Q70" s="318"/>
      <c r="R70" s="318">
        <v>5000</v>
      </c>
      <c r="S70" s="318">
        <v>5000</v>
      </c>
      <c r="T70" s="318">
        <v>25000</v>
      </c>
      <c r="U70" s="318">
        <v>30000</v>
      </c>
      <c r="V70" s="318">
        <v>45000</v>
      </c>
      <c r="W70" s="318">
        <v>165000</v>
      </c>
      <c r="X70" s="318">
        <v>70000</v>
      </c>
      <c r="Y70" s="318">
        <v>455000</v>
      </c>
      <c r="Z70" s="223">
        <f t="shared" si="0"/>
        <v>810000</v>
      </c>
    </row>
    <row r="71" spans="1:26" ht="15" x14ac:dyDescent="0.25">
      <c r="A71" s="5">
        <v>41214</v>
      </c>
      <c r="B71" s="268"/>
      <c r="C71" s="272"/>
      <c r="D71" s="272"/>
      <c r="E71" s="272"/>
      <c r="F71" s="272"/>
      <c r="G71" s="272"/>
      <c r="H71" s="272"/>
      <c r="I71" s="272"/>
      <c r="J71" s="318"/>
      <c r="K71" s="318"/>
      <c r="L71" s="318"/>
      <c r="M71" s="318"/>
      <c r="N71" s="318"/>
      <c r="O71" s="318"/>
      <c r="P71" s="318">
        <v>5000</v>
      </c>
      <c r="Q71" s="318">
        <v>5000</v>
      </c>
      <c r="R71" s="318"/>
      <c r="S71" s="318"/>
      <c r="T71" s="318">
        <v>15000</v>
      </c>
      <c r="U71" s="318">
        <v>15000</v>
      </c>
      <c r="V71" s="318">
        <v>20000</v>
      </c>
      <c r="W71" s="318">
        <v>90000</v>
      </c>
      <c r="X71" s="318">
        <v>40000</v>
      </c>
      <c r="Y71" s="318">
        <v>625000</v>
      </c>
      <c r="Z71" s="223">
        <f t="shared" si="0"/>
        <v>815000</v>
      </c>
    </row>
    <row r="72" spans="1:26" ht="15" x14ac:dyDescent="0.25">
      <c r="A72" s="5">
        <v>41244</v>
      </c>
      <c r="B72" s="268"/>
      <c r="C72" s="272"/>
      <c r="D72" s="272"/>
      <c r="E72" s="272"/>
      <c r="F72" s="272"/>
      <c r="G72" s="272"/>
      <c r="H72" s="272"/>
      <c r="I72" s="272">
        <v>30000</v>
      </c>
      <c r="J72" s="318"/>
      <c r="K72" s="318"/>
      <c r="L72" s="318"/>
      <c r="M72" s="318"/>
      <c r="N72" s="318"/>
      <c r="O72" s="318"/>
      <c r="P72" s="318"/>
      <c r="Q72" s="318"/>
      <c r="R72" s="318"/>
      <c r="S72" s="318"/>
      <c r="T72" s="318"/>
      <c r="U72" s="318"/>
      <c r="V72" s="318"/>
      <c r="W72" s="318"/>
      <c r="X72" s="318"/>
      <c r="Y72" s="318">
        <v>310000</v>
      </c>
      <c r="Z72" s="223">
        <f t="shared" si="0"/>
        <v>340000</v>
      </c>
    </row>
    <row r="73" spans="1:26" ht="15" x14ac:dyDescent="0.25">
      <c r="A73" s="5">
        <v>41275</v>
      </c>
      <c r="B73" s="268"/>
      <c r="C73" s="272"/>
      <c r="D73" s="272"/>
      <c r="E73" s="272"/>
      <c r="F73" s="272"/>
      <c r="G73" s="272"/>
      <c r="H73" s="272"/>
      <c r="I73" s="272"/>
      <c r="J73" s="318"/>
      <c r="K73" s="318"/>
      <c r="L73" s="318"/>
      <c r="M73" s="318"/>
      <c r="N73" s="318">
        <v>5000</v>
      </c>
      <c r="O73" s="318">
        <v>5000</v>
      </c>
      <c r="P73" s="318"/>
      <c r="Q73" s="318"/>
      <c r="R73" s="318"/>
      <c r="S73" s="318"/>
      <c r="T73" s="318">
        <v>10000</v>
      </c>
      <c r="U73" s="318">
        <v>10000</v>
      </c>
      <c r="V73" s="318">
        <v>15000</v>
      </c>
      <c r="W73" s="318">
        <v>60000</v>
      </c>
      <c r="X73" s="318">
        <v>25000</v>
      </c>
      <c r="Y73" s="318">
        <v>715000</v>
      </c>
      <c r="Z73" s="223">
        <f t="shared" si="0"/>
        <v>845000</v>
      </c>
    </row>
    <row r="74" spans="1:26" ht="15" x14ac:dyDescent="0.25">
      <c r="A74" s="5">
        <v>41306</v>
      </c>
      <c r="B74" s="268"/>
      <c r="C74" s="272"/>
      <c r="D74" s="272"/>
      <c r="E74" s="272"/>
      <c r="F74" s="272"/>
      <c r="G74" s="272"/>
      <c r="H74" s="272"/>
      <c r="I74" s="272"/>
      <c r="J74" s="318"/>
      <c r="K74" s="318"/>
      <c r="L74" s="318"/>
      <c r="M74" s="318">
        <v>5000</v>
      </c>
      <c r="N74" s="318"/>
      <c r="O74" s="318"/>
      <c r="P74" s="318"/>
      <c r="Q74" s="318"/>
      <c r="R74" s="318"/>
      <c r="S74" s="318"/>
      <c r="T74" s="318">
        <v>5000</v>
      </c>
      <c r="U74" s="318">
        <v>10000</v>
      </c>
      <c r="V74" s="318">
        <v>10000</v>
      </c>
      <c r="W74" s="318">
        <v>35000</v>
      </c>
      <c r="X74" s="318">
        <v>15000</v>
      </c>
      <c r="Y74" s="318">
        <v>595000</v>
      </c>
      <c r="Z74" s="223">
        <f t="shared" si="0"/>
        <v>675000</v>
      </c>
    </row>
    <row r="75" spans="1:26" ht="15" x14ac:dyDescent="0.25">
      <c r="A75" s="5">
        <v>41334</v>
      </c>
      <c r="B75" s="268"/>
      <c r="C75" s="272"/>
      <c r="D75" s="272"/>
      <c r="E75" s="272"/>
      <c r="F75" s="272"/>
      <c r="G75" s="272"/>
      <c r="H75" s="272"/>
      <c r="I75" s="272"/>
      <c r="J75" s="318"/>
      <c r="K75" s="318"/>
      <c r="L75" s="318">
        <v>5000</v>
      </c>
      <c r="M75" s="318"/>
      <c r="N75" s="318"/>
      <c r="O75" s="318"/>
      <c r="P75" s="318"/>
      <c r="Q75" s="318"/>
      <c r="R75" s="318"/>
      <c r="S75" s="318"/>
      <c r="T75" s="318">
        <v>5000</v>
      </c>
      <c r="U75" s="318">
        <v>10000</v>
      </c>
      <c r="V75" s="318">
        <v>15000</v>
      </c>
      <c r="W75" s="318">
        <v>55000</v>
      </c>
      <c r="X75" s="318">
        <v>25000</v>
      </c>
      <c r="Y75" s="318">
        <v>555000</v>
      </c>
      <c r="Z75" s="223">
        <f t="shared" si="0"/>
        <v>670000</v>
      </c>
    </row>
    <row r="76" spans="1:26" ht="15" x14ac:dyDescent="0.25">
      <c r="A76" s="5">
        <v>41365</v>
      </c>
      <c r="B76" s="268"/>
      <c r="C76" s="272"/>
      <c r="D76" s="272"/>
      <c r="E76" s="272"/>
      <c r="F76" s="272"/>
      <c r="G76" s="272"/>
      <c r="H76" s="272"/>
      <c r="I76" s="272"/>
      <c r="J76" s="318">
        <v>5000</v>
      </c>
      <c r="K76" s="318">
        <v>5000</v>
      </c>
      <c r="L76" s="318"/>
      <c r="M76" s="318"/>
      <c r="N76" s="318"/>
      <c r="O76" s="318"/>
      <c r="P76" s="318"/>
      <c r="Q76" s="318"/>
      <c r="R76" s="318"/>
      <c r="S76" s="318"/>
      <c r="T76" s="318">
        <v>10000</v>
      </c>
      <c r="U76" s="318">
        <v>10000</v>
      </c>
      <c r="V76" s="318">
        <v>15000</v>
      </c>
      <c r="W76" s="318">
        <v>60000</v>
      </c>
      <c r="X76" s="318">
        <v>25000</v>
      </c>
      <c r="Y76" s="318">
        <v>280000</v>
      </c>
      <c r="Z76" s="223">
        <f t="shared" si="0"/>
        <v>410000</v>
      </c>
    </row>
    <row r="77" spans="1:26" ht="15" x14ac:dyDescent="0.25">
      <c r="A77" s="5">
        <v>41395</v>
      </c>
      <c r="B77" s="268"/>
      <c r="C77" s="272"/>
      <c r="D77" s="272"/>
      <c r="E77" s="272"/>
      <c r="F77" s="272"/>
      <c r="G77" s="272"/>
      <c r="H77" s="272"/>
      <c r="I77" s="272"/>
      <c r="J77" s="318">
        <v>0</v>
      </c>
      <c r="K77" s="318">
        <v>0</v>
      </c>
      <c r="L77" s="318">
        <v>0</v>
      </c>
      <c r="M77" s="318">
        <v>0</v>
      </c>
      <c r="N77" s="318">
        <v>0</v>
      </c>
      <c r="O77" s="318">
        <v>0</v>
      </c>
      <c r="P77" s="318">
        <v>0</v>
      </c>
      <c r="Q77" s="318">
        <v>0</v>
      </c>
      <c r="R77" s="318">
        <v>0</v>
      </c>
      <c r="S77" s="318">
        <v>0</v>
      </c>
      <c r="T77" s="318">
        <v>0</v>
      </c>
      <c r="U77" s="318">
        <v>0</v>
      </c>
      <c r="V77" s="318">
        <v>0</v>
      </c>
      <c r="W77" s="318">
        <v>0</v>
      </c>
      <c r="X77" s="318">
        <v>0</v>
      </c>
      <c r="Y77" s="318">
        <v>760000</v>
      </c>
      <c r="Z77" s="223">
        <f t="shared" si="0"/>
        <v>760000</v>
      </c>
    </row>
    <row r="78" spans="1:26" ht="15" x14ac:dyDescent="0.25">
      <c r="A78" s="5">
        <v>41426</v>
      </c>
      <c r="B78" s="268"/>
      <c r="C78" s="272"/>
      <c r="D78" s="272"/>
      <c r="E78" s="272"/>
      <c r="F78" s="272"/>
      <c r="G78" s="272"/>
      <c r="H78" s="272"/>
      <c r="I78" s="272"/>
      <c r="J78" s="318">
        <v>25000</v>
      </c>
      <c r="K78" s="318">
        <v>0</v>
      </c>
      <c r="L78" s="318">
        <v>0</v>
      </c>
      <c r="M78" s="318">
        <v>0</v>
      </c>
      <c r="N78" s="318">
        <v>0</v>
      </c>
      <c r="O78" s="318">
        <v>0</v>
      </c>
      <c r="P78" s="318">
        <v>0</v>
      </c>
      <c r="Q78" s="318">
        <v>0</v>
      </c>
      <c r="R78" s="318">
        <v>0</v>
      </c>
      <c r="S78" s="318">
        <v>0</v>
      </c>
      <c r="T78" s="318">
        <v>0</v>
      </c>
      <c r="U78" s="318">
        <v>0</v>
      </c>
      <c r="V78" s="318">
        <v>0</v>
      </c>
      <c r="W78" s="318">
        <v>40000</v>
      </c>
      <c r="X78" s="318">
        <v>0</v>
      </c>
      <c r="Y78" s="318">
        <v>1270000</v>
      </c>
      <c r="Z78" s="223">
        <f t="shared" ref="Z78:Z119" si="1">SUM(B78:Y78)</f>
        <v>1335000</v>
      </c>
    </row>
    <row r="79" spans="1:26" ht="15" x14ac:dyDescent="0.25">
      <c r="A79" s="5">
        <v>41456</v>
      </c>
      <c r="B79" s="268"/>
      <c r="C79" s="272"/>
      <c r="D79" s="272"/>
      <c r="E79" s="272"/>
      <c r="F79" s="272"/>
      <c r="G79" s="272"/>
      <c r="H79" s="272"/>
      <c r="I79" s="272"/>
      <c r="J79" s="318">
        <v>0</v>
      </c>
      <c r="K79" s="318">
        <v>0</v>
      </c>
      <c r="L79" s="318">
        <v>0</v>
      </c>
      <c r="M79" s="318">
        <v>0</v>
      </c>
      <c r="N79" s="318">
        <v>0</v>
      </c>
      <c r="O79" s="318">
        <v>0</v>
      </c>
      <c r="P79" s="318">
        <v>0</v>
      </c>
      <c r="Q79" s="318">
        <v>0</v>
      </c>
      <c r="R79" s="318">
        <v>0</v>
      </c>
      <c r="S79" s="318">
        <v>5000</v>
      </c>
      <c r="T79" s="318">
        <v>5000</v>
      </c>
      <c r="U79" s="318">
        <v>10000</v>
      </c>
      <c r="V79" s="318">
        <v>10000</v>
      </c>
      <c r="W79" s="318">
        <v>40000</v>
      </c>
      <c r="X79" s="318">
        <v>20000</v>
      </c>
      <c r="Y79" s="318">
        <v>120000</v>
      </c>
      <c r="Z79" s="223">
        <f t="shared" si="1"/>
        <v>210000</v>
      </c>
    </row>
    <row r="80" spans="1:26" ht="15" x14ac:dyDescent="0.25">
      <c r="A80" s="5">
        <v>41487</v>
      </c>
      <c r="B80" s="268"/>
      <c r="C80" s="272"/>
      <c r="D80" s="272"/>
      <c r="E80" s="272"/>
      <c r="F80" s="272"/>
      <c r="G80" s="272"/>
      <c r="H80" s="272"/>
      <c r="I80" s="272"/>
      <c r="J80" s="318">
        <v>0</v>
      </c>
      <c r="K80" s="318">
        <v>0</v>
      </c>
      <c r="L80" s="318">
        <v>0</v>
      </c>
      <c r="M80" s="318">
        <v>0</v>
      </c>
      <c r="N80" s="318">
        <v>0</v>
      </c>
      <c r="O80" s="318">
        <v>0</v>
      </c>
      <c r="P80" s="318">
        <v>0</v>
      </c>
      <c r="Q80" s="318">
        <v>0</v>
      </c>
      <c r="R80" s="318">
        <v>0</v>
      </c>
      <c r="S80" s="318">
        <v>0</v>
      </c>
      <c r="T80" s="318">
        <v>0</v>
      </c>
      <c r="U80" s="318">
        <v>0</v>
      </c>
      <c r="V80" s="318">
        <v>0</v>
      </c>
      <c r="W80" s="318">
        <v>0</v>
      </c>
      <c r="X80" s="318">
        <v>0</v>
      </c>
      <c r="Y80" s="318">
        <v>550000</v>
      </c>
      <c r="Z80" s="223">
        <f t="shared" si="1"/>
        <v>550000</v>
      </c>
    </row>
    <row r="81" spans="1:26" ht="15" x14ac:dyDescent="0.25">
      <c r="A81" s="5">
        <v>41518</v>
      </c>
      <c r="B81" s="268"/>
      <c r="C81" s="272"/>
      <c r="D81" s="272"/>
      <c r="E81" s="272"/>
      <c r="F81" s="272"/>
      <c r="G81" s="272"/>
      <c r="H81" s="272"/>
      <c r="I81" s="272"/>
      <c r="J81" s="318">
        <v>0</v>
      </c>
      <c r="K81" s="318">
        <v>0</v>
      </c>
      <c r="L81" s="318">
        <v>0</v>
      </c>
      <c r="M81" s="318">
        <v>0</v>
      </c>
      <c r="N81" s="318">
        <v>0</v>
      </c>
      <c r="O81" s="318">
        <v>0</v>
      </c>
      <c r="P81" s="318">
        <v>0</v>
      </c>
      <c r="Q81" s="318">
        <v>0</v>
      </c>
      <c r="R81" s="318">
        <v>5000</v>
      </c>
      <c r="S81" s="318">
        <v>0</v>
      </c>
      <c r="T81" s="318">
        <v>15000</v>
      </c>
      <c r="U81" s="318">
        <v>15000</v>
      </c>
      <c r="V81" s="318">
        <v>20000</v>
      </c>
      <c r="W81" s="318">
        <v>80000</v>
      </c>
      <c r="X81" s="318">
        <v>35000</v>
      </c>
      <c r="Y81" s="318">
        <v>200000</v>
      </c>
      <c r="Z81" s="223">
        <f t="shared" si="1"/>
        <v>370000</v>
      </c>
    </row>
    <row r="82" spans="1:26" ht="15" x14ac:dyDescent="0.25">
      <c r="A82" s="5">
        <v>41548</v>
      </c>
      <c r="B82" s="268"/>
      <c r="C82" s="272"/>
      <c r="D82" s="272"/>
      <c r="E82" s="272"/>
      <c r="F82" s="272"/>
      <c r="G82" s="272"/>
      <c r="H82" s="272"/>
      <c r="I82" s="272"/>
      <c r="J82" s="318">
        <v>0</v>
      </c>
      <c r="K82" s="318">
        <v>0</v>
      </c>
      <c r="L82" s="318">
        <v>0</v>
      </c>
      <c r="M82" s="318">
        <v>0</v>
      </c>
      <c r="N82" s="318">
        <v>0</v>
      </c>
      <c r="O82" s="318">
        <v>0</v>
      </c>
      <c r="P82" s="318">
        <v>0</v>
      </c>
      <c r="Q82" s="318">
        <v>5000</v>
      </c>
      <c r="R82" s="318">
        <v>0</v>
      </c>
      <c r="S82" s="318">
        <v>0</v>
      </c>
      <c r="T82" s="318">
        <v>5000</v>
      </c>
      <c r="U82" s="318">
        <v>10000</v>
      </c>
      <c r="V82" s="318">
        <v>10000</v>
      </c>
      <c r="W82" s="318">
        <v>40000</v>
      </c>
      <c r="X82" s="318">
        <v>20000</v>
      </c>
      <c r="Y82" s="318">
        <v>505000</v>
      </c>
      <c r="Z82" s="223">
        <f t="shared" si="1"/>
        <v>595000</v>
      </c>
    </row>
    <row r="83" spans="1:26" ht="15" x14ac:dyDescent="0.25">
      <c r="A83" s="5">
        <v>41579</v>
      </c>
      <c r="B83" s="268"/>
      <c r="C83" s="272"/>
      <c r="D83" s="272"/>
      <c r="E83" s="272"/>
      <c r="F83" s="272"/>
      <c r="G83" s="272"/>
      <c r="H83" s="272"/>
      <c r="I83" s="272"/>
      <c r="J83" s="318">
        <v>0</v>
      </c>
      <c r="K83" s="318">
        <v>0</v>
      </c>
      <c r="L83" s="318">
        <v>0</v>
      </c>
      <c r="M83" s="318">
        <v>0</v>
      </c>
      <c r="N83" s="318">
        <v>0</v>
      </c>
      <c r="O83" s="318">
        <v>0</v>
      </c>
      <c r="P83" s="318">
        <v>0</v>
      </c>
      <c r="Q83" s="318">
        <v>5000</v>
      </c>
      <c r="R83" s="318">
        <v>0</v>
      </c>
      <c r="S83" s="318">
        <v>0</v>
      </c>
      <c r="T83" s="318">
        <v>10000</v>
      </c>
      <c r="U83" s="318">
        <v>10000</v>
      </c>
      <c r="V83" s="318">
        <v>20000</v>
      </c>
      <c r="W83" s="318">
        <v>70000</v>
      </c>
      <c r="X83" s="318">
        <v>30000</v>
      </c>
      <c r="Y83" s="318">
        <v>530000</v>
      </c>
      <c r="Z83" s="223">
        <f t="shared" si="1"/>
        <v>675000</v>
      </c>
    </row>
    <row r="84" spans="1:26" ht="15" x14ac:dyDescent="0.25">
      <c r="A84" s="5">
        <v>41609</v>
      </c>
      <c r="B84" s="268"/>
      <c r="C84" s="272"/>
      <c r="D84" s="272"/>
      <c r="E84" s="272"/>
      <c r="F84" s="272"/>
      <c r="G84" s="272"/>
      <c r="H84" s="272"/>
      <c r="I84" s="272"/>
      <c r="J84" s="318">
        <v>0</v>
      </c>
      <c r="K84" s="318">
        <v>25000</v>
      </c>
      <c r="L84" s="318">
        <v>0</v>
      </c>
      <c r="M84" s="318">
        <v>0</v>
      </c>
      <c r="N84" s="318">
        <v>0</v>
      </c>
      <c r="O84" s="318">
        <v>5000</v>
      </c>
      <c r="P84" s="318">
        <v>5000</v>
      </c>
      <c r="Q84" s="318">
        <v>0</v>
      </c>
      <c r="R84" s="318">
        <v>0</v>
      </c>
      <c r="S84" s="318">
        <v>0</v>
      </c>
      <c r="T84" s="318">
        <v>20000</v>
      </c>
      <c r="U84" s="318">
        <v>20000</v>
      </c>
      <c r="V84" s="318">
        <v>25000</v>
      </c>
      <c r="W84" s="318">
        <v>140000</v>
      </c>
      <c r="X84" s="318">
        <v>45000</v>
      </c>
      <c r="Y84" s="318">
        <v>390000</v>
      </c>
      <c r="Z84" s="223">
        <f t="shared" si="1"/>
        <v>675000</v>
      </c>
    </row>
    <row r="85" spans="1:26" ht="15" x14ac:dyDescent="0.25">
      <c r="A85" s="5">
        <v>41640</v>
      </c>
      <c r="B85" s="268"/>
      <c r="C85" s="272"/>
      <c r="D85" s="272"/>
      <c r="E85" s="272"/>
      <c r="F85" s="272"/>
      <c r="G85" s="272"/>
      <c r="H85" s="272"/>
      <c r="I85" s="272"/>
      <c r="J85" s="318">
        <v>0</v>
      </c>
      <c r="K85" s="318">
        <v>0</v>
      </c>
      <c r="L85" s="318">
        <v>0</v>
      </c>
      <c r="M85" s="318">
        <v>0</v>
      </c>
      <c r="N85" s="318">
        <v>5000</v>
      </c>
      <c r="O85" s="318">
        <v>0</v>
      </c>
      <c r="P85" s="318">
        <v>0</v>
      </c>
      <c r="Q85" s="318">
        <v>0</v>
      </c>
      <c r="R85" s="318">
        <v>0</v>
      </c>
      <c r="S85" s="318">
        <v>0</v>
      </c>
      <c r="T85" s="318">
        <v>5000</v>
      </c>
      <c r="U85" s="318">
        <v>10000</v>
      </c>
      <c r="V85" s="318">
        <v>10000</v>
      </c>
      <c r="W85" s="318">
        <v>40000</v>
      </c>
      <c r="X85" s="318">
        <v>20000</v>
      </c>
      <c r="Y85" s="318">
        <v>460000</v>
      </c>
      <c r="Z85" s="223">
        <f t="shared" si="1"/>
        <v>550000</v>
      </c>
    </row>
    <row r="86" spans="1:26" ht="15" x14ac:dyDescent="0.25">
      <c r="A86" s="5">
        <v>41699</v>
      </c>
      <c r="B86" s="268"/>
      <c r="C86" s="272"/>
      <c r="D86" s="272"/>
      <c r="E86" s="272"/>
      <c r="F86" s="272"/>
      <c r="G86" s="272"/>
      <c r="H86" s="272"/>
      <c r="I86" s="272"/>
      <c r="J86" s="318">
        <v>0</v>
      </c>
      <c r="K86" s="318">
        <v>0</v>
      </c>
      <c r="L86" s="318">
        <v>0</v>
      </c>
      <c r="M86" s="318">
        <v>5000</v>
      </c>
      <c r="N86" s="318">
        <v>0</v>
      </c>
      <c r="O86" s="318">
        <v>0</v>
      </c>
      <c r="P86" s="318">
        <v>0</v>
      </c>
      <c r="Q86" s="318">
        <v>0</v>
      </c>
      <c r="R86" s="318">
        <v>0</v>
      </c>
      <c r="S86" s="318">
        <v>0</v>
      </c>
      <c r="T86" s="318">
        <v>5000</v>
      </c>
      <c r="U86" s="318">
        <v>10000</v>
      </c>
      <c r="V86" s="318">
        <v>10000</v>
      </c>
      <c r="W86" s="318">
        <v>40000</v>
      </c>
      <c r="X86" s="318">
        <v>15000</v>
      </c>
      <c r="Y86" s="318">
        <v>145000</v>
      </c>
      <c r="Z86" s="223">
        <f t="shared" si="1"/>
        <v>230000</v>
      </c>
    </row>
    <row r="87" spans="1:26" ht="15" x14ac:dyDescent="0.25">
      <c r="A87" s="5">
        <v>41730</v>
      </c>
      <c r="B87" s="268"/>
      <c r="C87" s="272"/>
      <c r="D87" s="272"/>
      <c r="E87" s="272"/>
      <c r="F87" s="272"/>
      <c r="G87" s="272"/>
      <c r="H87" s="272"/>
      <c r="I87" s="272"/>
      <c r="J87" s="318">
        <v>0</v>
      </c>
      <c r="K87" s="318">
        <v>0</v>
      </c>
      <c r="L87" s="318">
        <v>5000</v>
      </c>
      <c r="M87" s="318">
        <v>0</v>
      </c>
      <c r="N87" s="318">
        <v>0</v>
      </c>
      <c r="O87" s="318">
        <v>0</v>
      </c>
      <c r="P87" s="318">
        <v>0</v>
      </c>
      <c r="Q87" s="318">
        <v>0</v>
      </c>
      <c r="R87" s="318">
        <v>0</v>
      </c>
      <c r="S87" s="318">
        <v>0</v>
      </c>
      <c r="T87" s="318">
        <v>10000</v>
      </c>
      <c r="U87" s="318">
        <v>10000</v>
      </c>
      <c r="V87" s="318">
        <v>15000</v>
      </c>
      <c r="W87" s="318">
        <v>55000</v>
      </c>
      <c r="X87" s="318">
        <v>25000</v>
      </c>
      <c r="Y87" s="318">
        <v>305000</v>
      </c>
      <c r="Z87" s="223">
        <f t="shared" si="1"/>
        <v>425000</v>
      </c>
    </row>
    <row r="88" spans="1:26" ht="15" x14ac:dyDescent="0.25">
      <c r="A88" s="5">
        <v>41760</v>
      </c>
      <c r="B88" s="268"/>
      <c r="C88" s="272"/>
      <c r="D88" s="272"/>
      <c r="E88" s="272"/>
      <c r="F88" s="272"/>
      <c r="G88" s="272"/>
      <c r="H88" s="272"/>
      <c r="I88" s="272"/>
      <c r="J88" s="318">
        <v>0</v>
      </c>
      <c r="K88" s="318">
        <v>0</v>
      </c>
      <c r="L88" s="318">
        <v>0</v>
      </c>
      <c r="M88" s="318">
        <v>0</v>
      </c>
      <c r="N88" s="318">
        <v>0</v>
      </c>
      <c r="O88" s="318">
        <v>0</v>
      </c>
      <c r="P88" s="318">
        <v>0</v>
      </c>
      <c r="Q88" s="318">
        <v>0</v>
      </c>
      <c r="R88" s="318">
        <v>0</v>
      </c>
      <c r="S88" s="318">
        <v>0</v>
      </c>
      <c r="T88" s="318">
        <v>0</v>
      </c>
      <c r="U88" s="318">
        <v>0</v>
      </c>
      <c r="V88" s="318">
        <v>0</v>
      </c>
      <c r="W88" s="318">
        <v>0</v>
      </c>
      <c r="X88" s="318">
        <v>0</v>
      </c>
      <c r="Y88" s="318">
        <v>215000</v>
      </c>
      <c r="Z88" s="223">
        <f t="shared" si="1"/>
        <v>215000</v>
      </c>
    </row>
    <row r="89" spans="1:26" ht="15" x14ac:dyDescent="0.25">
      <c r="A89" s="5">
        <v>41791</v>
      </c>
      <c r="B89" s="268"/>
      <c r="C89" s="272"/>
      <c r="D89" s="272"/>
      <c r="E89" s="272"/>
      <c r="F89" s="272"/>
      <c r="G89" s="272"/>
      <c r="H89" s="272"/>
      <c r="I89" s="272"/>
      <c r="J89" s="318">
        <v>0</v>
      </c>
      <c r="K89" s="318">
        <v>0</v>
      </c>
      <c r="L89" s="318">
        <v>20000</v>
      </c>
      <c r="M89" s="318">
        <v>0</v>
      </c>
      <c r="N89" s="318">
        <v>0</v>
      </c>
      <c r="O89" s="318">
        <v>0</v>
      </c>
      <c r="P89" s="318">
        <v>0</v>
      </c>
      <c r="Q89" s="318">
        <v>0</v>
      </c>
      <c r="R89" s="318">
        <v>0</v>
      </c>
      <c r="S89" s="318">
        <v>5000</v>
      </c>
      <c r="T89" s="318">
        <v>10000</v>
      </c>
      <c r="U89" s="318">
        <v>10000</v>
      </c>
      <c r="V89" s="318">
        <v>10000</v>
      </c>
      <c r="W89" s="318">
        <v>80000</v>
      </c>
      <c r="X89" s="318">
        <v>25000</v>
      </c>
      <c r="Y89" s="318">
        <v>495000</v>
      </c>
      <c r="Z89" s="223">
        <f t="shared" si="1"/>
        <v>655000</v>
      </c>
    </row>
    <row r="90" spans="1:26" ht="15" x14ac:dyDescent="0.25">
      <c r="A90" s="5">
        <v>41821</v>
      </c>
      <c r="B90" s="268"/>
      <c r="C90" s="272"/>
      <c r="D90" s="272"/>
      <c r="E90" s="272"/>
      <c r="F90" s="272"/>
      <c r="G90" s="272"/>
      <c r="H90" s="272"/>
      <c r="I90" s="272"/>
      <c r="J90" s="318">
        <v>0</v>
      </c>
      <c r="K90" s="318">
        <v>0</v>
      </c>
      <c r="L90" s="318">
        <v>0</v>
      </c>
      <c r="M90" s="318">
        <v>0</v>
      </c>
      <c r="N90" s="318">
        <v>0</v>
      </c>
      <c r="O90" s="318">
        <v>0</v>
      </c>
      <c r="P90" s="318">
        <v>0</v>
      </c>
      <c r="Q90" s="318">
        <v>0</v>
      </c>
      <c r="R90" s="318">
        <v>0</v>
      </c>
      <c r="S90" s="318">
        <v>0</v>
      </c>
      <c r="T90" s="318">
        <v>0</v>
      </c>
      <c r="U90" s="318">
        <v>0</v>
      </c>
      <c r="V90" s="318">
        <v>0</v>
      </c>
      <c r="W90" s="318">
        <v>0</v>
      </c>
      <c r="X90" s="318">
        <v>0</v>
      </c>
      <c r="Y90" s="318">
        <v>225000</v>
      </c>
      <c r="Z90" s="223">
        <f t="shared" si="1"/>
        <v>225000</v>
      </c>
    </row>
    <row r="91" spans="1:26" ht="15" x14ac:dyDescent="0.25">
      <c r="A91" s="5">
        <v>41852</v>
      </c>
      <c r="B91" s="268"/>
      <c r="C91" s="272"/>
      <c r="D91" s="272"/>
      <c r="E91" s="272"/>
      <c r="F91" s="272"/>
      <c r="G91" s="272"/>
      <c r="H91" s="272"/>
      <c r="I91" s="272"/>
      <c r="J91" s="318">
        <v>0</v>
      </c>
      <c r="K91" s="318">
        <v>0</v>
      </c>
      <c r="L91" s="318">
        <v>0</v>
      </c>
      <c r="M91" s="318">
        <v>0</v>
      </c>
      <c r="N91" s="318">
        <v>0</v>
      </c>
      <c r="O91" s="318">
        <v>0</v>
      </c>
      <c r="P91" s="318">
        <v>0</v>
      </c>
      <c r="Q91" s="318">
        <v>0</v>
      </c>
      <c r="R91" s="318">
        <v>0</v>
      </c>
      <c r="S91" s="318">
        <v>0</v>
      </c>
      <c r="T91" s="318">
        <v>0</v>
      </c>
      <c r="U91" s="318">
        <v>0</v>
      </c>
      <c r="V91" s="318">
        <v>0</v>
      </c>
      <c r="W91" s="318">
        <v>0</v>
      </c>
      <c r="X91" s="318">
        <v>0</v>
      </c>
      <c r="Y91" s="318">
        <v>280000</v>
      </c>
      <c r="Z91" s="223">
        <f t="shared" si="1"/>
        <v>280000</v>
      </c>
    </row>
    <row r="92" spans="1:26" ht="15" x14ac:dyDescent="0.25">
      <c r="A92" s="5">
        <v>41883</v>
      </c>
      <c r="B92" s="268"/>
      <c r="C92" s="272"/>
      <c r="D92" s="272"/>
      <c r="E92" s="272"/>
      <c r="F92" s="272"/>
      <c r="G92" s="272"/>
      <c r="H92" s="272"/>
      <c r="I92" s="272"/>
      <c r="J92" s="318">
        <v>0</v>
      </c>
      <c r="K92" s="318">
        <v>0</v>
      </c>
      <c r="L92" s="318">
        <v>0</v>
      </c>
      <c r="M92" s="318">
        <v>0</v>
      </c>
      <c r="N92" s="318">
        <v>0</v>
      </c>
      <c r="O92" s="318">
        <v>0</v>
      </c>
      <c r="P92" s="318">
        <v>0</v>
      </c>
      <c r="Q92" s="318">
        <v>0</v>
      </c>
      <c r="R92" s="318">
        <v>0</v>
      </c>
      <c r="S92" s="318">
        <v>0</v>
      </c>
      <c r="T92" s="318">
        <v>0</v>
      </c>
      <c r="U92" s="318">
        <v>0</v>
      </c>
      <c r="V92" s="318">
        <v>0</v>
      </c>
      <c r="W92" s="318">
        <v>0</v>
      </c>
      <c r="X92" s="318">
        <v>0</v>
      </c>
      <c r="Y92" s="318">
        <v>490000</v>
      </c>
      <c r="Z92" s="223">
        <f t="shared" si="1"/>
        <v>490000</v>
      </c>
    </row>
    <row r="93" spans="1:26" ht="15" x14ac:dyDescent="0.25">
      <c r="A93" s="5">
        <v>41913</v>
      </c>
      <c r="B93" s="268"/>
      <c r="C93" s="272"/>
      <c r="D93" s="272"/>
      <c r="E93" s="272"/>
      <c r="F93" s="272"/>
      <c r="G93" s="272"/>
      <c r="H93" s="272"/>
      <c r="I93" s="272"/>
      <c r="J93" s="318">
        <v>0</v>
      </c>
      <c r="K93" s="318">
        <v>0</v>
      </c>
      <c r="L93" s="318">
        <v>0</v>
      </c>
      <c r="M93" s="318">
        <v>0</v>
      </c>
      <c r="N93" s="318">
        <v>0</v>
      </c>
      <c r="O93" s="318">
        <v>0</v>
      </c>
      <c r="P93" s="318">
        <v>0</v>
      </c>
      <c r="Q93" s="318">
        <v>0</v>
      </c>
      <c r="R93" s="318">
        <v>0</v>
      </c>
      <c r="S93" s="318">
        <v>0</v>
      </c>
      <c r="T93" s="318">
        <v>0</v>
      </c>
      <c r="U93" s="318">
        <v>0</v>
      </c>
      <c r="V93" s="318">
        <v>0</v>
      </c>
      <c r="W93" s="318">
        <v>0</v>
      </c>
      <c r="X93" s="318">
        <v>0</v>
      </c>
      <c r="Y93" s="318">
        <v>325000</v>
      </c>
      <c r="Z93" s="223">
        <f t="shared" si="1"/>
        <v>325000</v>
      </c>
    </row>
    <row r="94" spans="1:26" ht="15" x14ac:dyDescent="0.25">
      <c r="A94" s="5">
        <v>41944</v>
      </c>
      <c r="B94" s="268"/>
      <c r="C94" s="272"/>
      <c r="D94" s="272"/>
      <c r="E94" s="272"/>
      <c r="F94" s="272"/>
      <c r="G94" s="272"/>
      <c r="H94" s="272"/>
      <c r="I94" s="272"/>
      <c r="J94" s="318">
        <v>0</v>
      </c>
      <c r="K94" s="318">
        <v>0</v>
      </c>
      <c r="L94" s="318">
        <v>0</v>
      </c>
      <c r="M94" s="318">
        <v>0</v>
      </c>
      <c r="N94" s="318">
        <v>0</v>
      </c>
      <c r="O94" s="318">
        <v>0</v>
      </c>
      <c r="P94" s="318">
        <v>0</v>
      </c>
      <c r="Q94" s="318">
        <v>0</v>
      </c>
      <c r="R94" s="318">
        <v>0</v>
      </c>
      <c r="S94" s="318">
        <v>0</v>
      </c>
      <c r="T94" s="318">
        <v>0</v>
      </c>
      <c r="U94" s="318">
        <v>0</v>
      </c>
      <c r="V94" s="318">
        <v>0</v>
      </c>
      <c r="W94" s="318">
        <v>0</v>
      </c>
      <c r="X94" s="318">
        <v>0</v>
      </c>
      <c r="Y94" s="318">
        <v>295000</v>
      </c>
      <c r="Z94" s="223">
        <f t="shared" si="1"/>
        <v>295000</v>
      </c>
    </row>
    <row r="95" spans="1:26" ht="15" x14ac:dyDescent="0.25">
      <c r="A95" s="5">
        <v>41974</v>
      </c>
      <c r="B95" s="268"/>
      <c r="C95" s="272"/>
      <c r="D95" s="272"/>
      <c r="E95" s="272"/>
      <c r="F95" s="272"/>
      <c r="G95" s="272"/>
      <c r="H95" s="272"/>
      <c r="I95" s="272"/>
      <c r="J95" s="318">
        <v>0</v>
      </c>
      <c r="K95" s="318">
        <v>0</v>
      </c>
      <c r="L95" s="318">
        <v>0</v>
      </c>
      <c r="M95" s="318">
        <v>20000</v>
      </c>
      <c r="N95" s="318">
        <v>0</v>
      </c>
      <c r="O95" s="318">
        <v>0</v>
      </c>
      <c r="P95" s="318">
        <v>0</v>
      </c>
      <c r="Q95" s="318">
        <v>0</v>
      </c>
      <c r="R95" s="318">
        <v>5000</v>
      </c>
      <c r="S95" s="318">
        <v>0</v>
      </c>
      <c r="T95" s="318">
        <v>5000</v>
      </c>
      <c r="U95" s="318">
        <v>10000</v>
      </c>
      <c r="V95" s="318">
        <v>15000</v>
      </c>
      <c r="W95" s="318">
        <v>80000</v>
      </c>
      <c r="X95" s="318">
        <v>25000</v>
      </c>
      <c r="Y95" s="318">
        <v>170000</v>
      </c>
      <c r="Z95" s="223">
        <f t="shared" si="1"/>
        <v>330000</v>
      </c>
    </row>
    <row r="96" spans="1:26" ht="15" x14ac:dyDescent="0.25">
      <c r="A96" s="5">
        <v>42005</v>
      </c>
      <c r="B96" s="268"/>
      <c r="C96" s="272"/>
      <c r="D96" s="272"/>
      <c r="E96" s="272"/>
      <c r="F96" s="272"/>
      <c r="G96" s="272"/>
      <c r="H96" s="272"/>
      <c r="I96" s="272"/>
      <c r="J96" s="318">
        <v>0</v>
      </c>
      <c r="K96" s="318">
        <v>0</v>
      </c>
      <c r="L96" s="318">
        <v>0</v>
      </c>
      <c r="M96" s="318">
        <v>0</v>
      </c>
      <c r="N96" s="318">
        <v>0</v>
      </c>
      <c r="O96" s="318">
        <v>0</v>
      </c>
      <c r="P96" s="318">
        <v>5000</v>
      </c>
      <c r="Q96" s="318">
        <v>0</v>
      </c>
      <c r="R96" s="318">
        <v>0</v>
      </c>
      <c r="S96" s="318">
        <v>0</v>
      </c>
      <c r="T96" s="318">
        <v>10000</v>
      </c>
      <c r="U96" s="318">
        <v>10000</v>
      </c>
      <c r="V96" s="318">
        <v>15000</v>
      </c>
      <c r="W96" s="318">
        <v>60000</v>
      </c>
      <c r="X96" s="318">
        <v>30000</v>
      </c>
      <c r="Y96" s="318">
        <v>305000</v>
      </c>
      <c r="Z96" s="223">
        <f t="shared" si="1"/>
        <v>435000</v>
      </c>
    </row>
    <row r="97" spans="1:26" ht="15" x14ac:dyDescent="0.25">
      <c r="A97" s="5">
        <v>42036</v>
      </c>
      <c r="B97" s="268"/>
      <c r="C97" s="272"/>
      <c r="D97" s="272"/>
      <c r="E97" s="272"/>
      <c r="F97" s="272"/>
      <c r="G97" s="272"/>
      <c r="H97" s="272"/>
      <c r="I97" s="272"/>
      <c r="J97" s="318">
        <v>0</v>
      </c>
      <c r="K97" s="318">
        <v>0</v>
      </c>
      <c r="L97" s="318">
        <v>0</v>
      </c>
      <c r="M97" s="318">
        <v>0</v>
      </c>
      <c r="N97" s="318">
        <v>0</v>
      </c>
      <c r="O97" s="318">
        <v>0</v>
      </c>
      <c r="P97" s="318">
        <v>0</v>
      </c>
      <c r="Q97" s="318">
        <v>0</v>
      </c>
      <c r="R97" s="318">
        <v>0</v>
      </c>
      <c r="S97" s="318">
        <v>0</v>
      </c>
      <c r="T97" s="318">
        <v>0</v>
      </c>
      <c r="U97" s="318">
        <v>0</v>
      </c>
      <c r="V97" s="318">
        <v>0</v>
      </c>
      <c r="W97" s="318">
        <v>0</v>
      </c>
      <c r="X97" s="318">
        <v>0</v>
      </c>
      <c r="Y97" s="318">
        <v>165000</v>
      </c>
      <c r="Z97" s="223">
        <f t="shared" si="1"/>
        <v>165000</v>
      </c>
    </row>
    <row r="98" spans="1:26" ht="15" x14ac:dyDescent="0.25">
      <c r="A98" s="5">
        <v>42095</v>
      </c>
      <c r="B98" s="268"/>
      <c r="C98" s="272"/>
      <c r="D98" s="272"/>
      <c r="E98" s="272"/>
      <c r="F98" s="272"/>
      <c r="G98" s="272"/>
      <c r="H98" s="272"/>
      <c r="I98" s="272"/>
      <c r="J98" s="318">
        <v>0</v>
      </c>
      <c r="K98" s="318">
        <v>0</v>
      </c>
      <c r="L98" s="318">
        <v>0</v>
      </c>
      <c r="M98" s="318">
        <v>0</v>
      </c>
      <c r="N98" s="318">
        <v>0</v>
      </c>
      <c r="O98" s="318">
        <v>0</v>
      </c>
      <c r="P98" s="318">
        <v>0</v>
      </c>
      <c r="Q98" s="318">
        <v>0</v>
      </c>
      <c r="R98" s="318">
        <v>0</v>
      </c>
      <c r="S98" s="318">
        <v>0</v>
      </c>
      <c r="T98" s="318">
        <v>0</v>
      </c>
      <c r="U98" s="318">
        <v>0</v>
      </c>
      <c r="V98" s="318">
        <v>0</v>
      </c>
      <c r="W98" s="318">
        <v>0</v>
      </c>
      <c r="X98" s="318">
        <v>0</v>
      </c>
      <c r="Y98" s="318">
        <v>75000</v>
      </c>
      <c r="Z98" s="223">
        <f t="shared" si="1"/>
        <v>75000</v>
      </c>
    </row>
    <row r="99" spans="1:26" ht="15" x14ac:dyDescent="0.25">
      <c r="A99" s="5">
        <v>42125</v>
      </c>
      <c r="B99" s="268"/>
      <c r="C99" s="272"/>
      <c r="D99" s="272"/>
      <c r="E99" s="272"/>
      <c r="F99" s="272"/>
      <c r="G99" s="272"/>
      <c r="H99" s="272"/>
      <c r="I99" s="272"/>
      <c r="J99" s="318">
        <v>0</v>
      </c>
      <c r="K99" s="318">
        <v>0</v>
      </c>
      <c r="L99" s="318">
        <v>0</v>
      </c>
      <c r="M99" s="318">
        <v>0</v>
      </c>
      <c r="N99" s="318">
        <v>0</v>
      </c>
      <c r="O99" s="318">
        <v>0</v>
      </c>
      <c r="P99" s="318">
        <v>0</v>
      </c>
      <c r="Q99" s="318">
        <v>0</v>
      </c>
      <c r="R99" s="318">
        <v>0</v>
      </c>
      <c r="S99" s="318">
        <v>0</v>
      </c>
      <c r="T99" s="318">
        <v>0</v>
      </c>
      <c r="U99" s="318">
        <v>0</v>
      </c>
      <c r="V99" s="318">
        <v>0</v>
      </c>
      <c r="W99" s="318">
        <v>0</v>
      </c>
      <c r="X99" s="318">
        <v>0</v>
      </c>
      <c r="Y99" s="318">
        <v>60000</v>
      </c>
      <c r="Z99" s="223">
        <f t="shared" si="1"/>
        <v>60000</v>
      </c>
    </row>
    <row r="100" spans="1:26" ht="15" x14ac:dyDescent="0.25">
      <c r="A100" s="5">
        <v>42156</v>
      </c>
      <c r="B100" s="268"/>
      <c r="C100" s="272"/>
      <c r="D100" s="272"/>
      <c r="E100" s="272"/>
      <c r="F100" s="272"/>
      <c r="G100" s="272"/>
      <c r="H100" s="272"/>
      <c r="I100" s="272"/>
      <c r="J100" s="318">
        <v>0</v>
      </c>
      <c r="K100" s="318">
        <v>0</v>
      </c>
      <c r="L100" s="318">
        <v>0</v>
      </c>
      <c r="M100" s="318">
        <v>0</v>
      </c>
      <c r="N100" s="318">
        <v>20000</v>
      </c>
      <c r="O100" s="318">
        <v>0</v>
      </c>
      <c r="P100" s="318">
        <v>0</v>
      </c>
      <c r="Q100" s="318">
        <v>0</v>
      </c>
      <c r="R100" s="318">
        <v>0</v>
      </c>
      <c r="S100" s="318">
        <v>0</v>
      </c>
      <c r="T100" s="318">
        <v>0</v>
      </c>
      <c r="U100" s="318">
        <v>0</v>
      </c>
      <c r="V100" s="318">
        <v>0</v>
      </c>
      <c r="W100" s="318">
        <v>40000</v>
      </c>
      <c r="X100" s="318">
        <v>0</v>
      </c>
      <c r="Y100" s="318">
        <v>615000</v>
      </c>
      <c r="Z100" s="223">
        <f t="shared" si="1"/>
        <v>675000</v>
      </c>
    </row>
    <row r="101" spans="1:26" ht="15" x14ac:dyDescent="0.25">
      <c r="A101" s="5">
        <v>42186</v>
      </c>
      <c r="B101" s="268"/>
      <c r="C101" s="272"/>
      <c r="D101" s="272"/>
      <c r="E101" s="272"/>
      <c r="F101" s="272"/>
      <c r="G101" s="272"/>
      <c r="H101" s="272"/>
      <c r="I101" s="272"/>
      <c r="J101" s="318">
        <v>0</v>
      </c>
      <c r="K101" s="318">
        <v>0</v>
      </c>
      <c r="L101" s="318">
        <v>0</v>
      </c>
      <c r="M101" s="318">
        <v>0</v>
      </c>
      <c r="N101" s="318">
        <v>0</v>
      </c>
      <c r="O101" s="318">
        <v>0</v>
      </c>
      <c r="P101" s="318">
        <v>0</v>
      </c>
      <c r="Q101" s="318">
        <v>0</v>
      </c>
      <c r="R101" s="318">
        <v>0</v>
      </c>
      <c r="S101" s="318">
        <v>0</v>
      </c>
      <c r="T101" s="318">
        <v>0</v>
      </c>
      <c r="U101" s="318">
        <v>0</v>
      </c>
      <c r="V101" s="318">
        <v>0</v>
      </c>
      <c r="W101" s="318">
        <v>70000</v>
      </c>
      <c r="X101" s="318">
        <v>0</v>
      </c>
      <c r="Y101" s="318">
        <v>100000</v>
      </c>
      <c r="Z101" s="223">
        <f t="shared" si="1"/>
        <v>170000</v>
      </c>
    </row>
    <row r="102" spans="1:26" ht="15" x14ac:dyDescent="0.25">
      <c r="A102" s="5">
        <v>42217</v>
      </c>
      <c r="B102" s="268"/>
      <c r="C102" s="272"/>
      <c r="D102" s="272"/>
      <c r="E102" s="272"/>
      <c r="F102" s="272"/>
      <c r="G102" s="272"/>
      <c r="H102" s="272"/>
      <c r="I102" s="272"/>
      <c r="J102" s="318">
        <v>0</v>
      </c>
      <c r="K102" s="318">
        <v>0</v>
      </c>
      <c r="L102" s="318">
        <v>0</v>
      </c>
      <c r="M102" s="318">
        <v>0</v>
      </c>
      <c r="N102" s="318">
        <v>0</v>
      </c>
      <c r="O102" s="318">
        <v>5000</v>
      </c>
      <c r="P102" s="318">
        <v>0</v>
      </c>
      <c r="Q102" s="318">
        <v>0</v>
      </c>
      <c r="R102" s="318">
        <v>0</v>
      </c>
      <c r="S102" s="318">
        <v>0</v>
      </c>
      <c r="T102" s="318">
        <v>10000</v>
      </c>
      <c r="U102" s="318">
        <v>15000</v>
      </c>
      <c r="V102" s="318">
        <v>20000</v>
      </c>
      <c r="W102" s="318">
        <v>230000</v>
      </c>
      <c r="X102" s="318">
        <v>30000</v>
      </c>
      <c r="Y102" s="318">
        <v>60000</v>
      </c>
      <c r="Z102" s="223">
        <f t="shared" si="1"/>
        <v>370000</v>
      </c>
    </row>
    <row r="103" spans="1:26" ht="15" x14ac:dyDescent="0.25">
      <c r="A103" s="5">
        <v>42248</v>
      </c>
      <c r="B103" s="268"/>
      <c r="C103" s="272"/>
      <c r="D103" s="272"/>
      <c r="E103" s="272"/>
      <c r="F103" s="272"/>
      <c r="G103" s="272"/>
      <c r="H103" s="272"/>
      <c r="I103" s="272"/>
      <c r="J103" s="318">
        <v>0</v>
      </c>
      <c r="K103" s="318">
        <v>0</v>
      </c>
      <c r="L103" s="318">
        <v>0</v>
      </c>
      <c r="M103" s="318">
        <v>0</v>
      </c>
      <c r="N103" s="318">
        <v>0</v>
      </c>
      <c r="O103" s="318">
        <v>0</v>
      </c>
      <c r="P103" s="318">
        <v>0</v>
      </c>
      <c r="Q103" s="318">
        <v>0</v>
      </c>
      <c r="R103" s="318">
        <v>0</v>
      </c>
      <c r="S103" s="318">
        <v>0</v>
      </c>
      <c r="T103" s="318">
        <v>0</v>
      </c>
      <c r="U103" s="318">
        <v>0</v>
      </c>
      <c r="V103" s="318">
        <v>0</v>
      </c>
      <c r="W103" s="318">
        <v>0</v>
      </c>
      <c r="X103" s="318">
        <v>0</v>
      </c>
      <c r="Y103" s="318">
        <v>65000</v>
      </c>
      <c r="Z103" s="223">
        <f t="shared" si="1"/>
        <v>65000</v>
      </c>
    </row>
    <row r="104" spans="1:26" ht="15" x14ac:dyDescent="0.25">
      <c r="A104" s="5">
        <v>42278</v>
      </c>
      <c r="B104" s="268"/>
      <c r="C104" s="272"/>
      <c r="D104" s="272"/>
      <c r="E104" s="272"/>
      <c r="F104" s="272"/>
      <c r="G104" s="272"/>
      <c r="H104" s="272"/>
      <c r="I104" s="272"/>
      <c r="J104" s="318">
        <v>0</v>
      </c>
      <c r="K104" s="318">
        <v>0</v>
      </c>
      <c r="L104" s="318">
        <v>0</v>
      </c>
      <c r="M104" s="318">
        <v>0</v>
      </c>
      <c r="N104" s="318">
        <v>0</v>
      </c>
      <c r="O104" s="318">
        <v>0</v>
      </c>
      <c r="P104" s="318">
        <v>0</v>
      </c>
      <c r="Q104" s="318">
        <v>0</v>
      </c>
      <c r="R104" s="318">
        <v>0</v>
      </c>
      <c r="S104" s="318">
        <v>0</v>
      </c>
      <c r="T104" s="318">
        <v>0</v>
      </c>
      <c r="U104" s="318">
        <v>0</v>
      </c>
      <c r="V104" s="318">
        <v>0</v>
      </c>
      <c r="W104" s="318">
        <v>0</v>
      </c>
      <c r="X104" s="318">
        <v>0</v>
      </c>
      <c r="Y104" s="318">
        <v>125000</v>
      </c>
      <c r="Z104" s="223">
        <f t="shared" si="1"/>
        <v>125000</v>
      </c>
    </row>
    <row r="105" spans="1:26" ht="15" x14ac:dyDescent="0.25">
      <c r="A105" s="5">
        <v>42309</v>
      </c>
      <c r="B105" s="268"/>
      <c r="C105" s="272"/>
      <c r="D105" s="272"/>
      <c r="E105" s="272"/>
      <c r="F105" s="272"/>
      <c r="G105" s="272"/>
      <c r="H105" s="272"/>
      <c r="I105" s="272"/>
      <c r="J105" s="318">
        <v>0</v>
      </c>
      <c r="K105" s="318">
        <v>0</v>
      </c>
      <c r="L105" s="318">
        <v>0</v>
      </c>
      <c r="M105" s="318">
        <v>0</v>
      </c>
      <c r="N105" s="318">
        <v>0</v>
      </c>
      <c r="O105" s="318">
        <v>0</v>
      </c>
      <c r="P105" s="318">
        <v>0</v>
      </c>
      <c r="Q105" s="318">
        <v>0</v>
      </c>
      <c r="R105" s="318">
        <v>0</v>
      </c>
      <c r="S105" s="318">
        <v>0</v>
      </c>
      <c r="T105" s="318">
        <v>0</v>
      </c>
      <c r="U105" s="318">
        <v>0</v>
      </c>
      <c r="V105" s="318">
        <v>0</v>
      </c>
      <c r="W105" s="318">
        <v>0</v>
      </c>
      <c r="X105" s="318">
        <v>0</v>
      </c>
      <c r="Y105" s="318">
        <v>155000</v>
      </c>
      <c r="Z105" s="223">
        <f t="shared" si="1"/>
        <v>155000</v>
      </c>
    </row>
    <row r="106" spans="1:26" ht="15" x14ac:dyDescent="0.25">
      <c r="A106" s="5">
        <v>42339</v>
      </c>
      <c r="B106" s="268"/>
      <c r="C106" s="272"/>
      <c r="D106" s="272"/>
      <c r="E106" s="272"/>
      <c r="F106" s="272"/>
      <c r="G106" s="272"/>
      <c r="H106" s="272"/>
      <c r="I106" s="272"/>
      <c r="J106" s="318">
        <v>0</v>
      </c>
      <c r="K106" s="318">
        <v>0</v>
      </c>
      <c r="L106" s="318">
        <v>0</v>
      </c>
      <c r="M106" s="318">
        <v>0</v>
      </c>
      <c r="N106" s="318">
        <v>0</v>
      </c>
      <c r="O106" s="318">
        <v>15000</v>
      </c>
      <c r="P106" s="318">
        <v>0</v>
      </c>
      <c r="Q106" s="318">
        <v>0</v>
      </c>
      <c r="R106" s="318">
        <v>0</v>
      </c>
      <c r="S106" s="318">
        <v>0</v>
      </c>
      <c r="T106" s="318">
        <v>0</v>
      </c>
      <c r="U106" s="318">
        <v>0</v>
      </c>
      <c r="V106" s="318">
        <v>0</v>
      </c>
      <c r="W106" s="318">
        <v>45000</v>
      </c>
      <c r="X106" s="318">
        <v>0</v>
      </c>
      <c r="Y106" s="318">
        <v>60000</v>
      </c>
      <c r="Z106" s="223">
        <f t="shared" si="1"/>
        <v>120000</v>
      </c>
    </row>
    <row r="107" spans="1:26" ht="15" x14ac:dyDescent="0.25">
      <c r="A107" s="5">
        <v>42370</v>
      </c>
      <c r="B107" s="268"/>
      <c r="C107" s="272"/>
      <c r="D107" s="272"/>
      <c r="E107" s="272"/>
      <c r="F107" s="272"/>
      <c r="G107" s="272"/>
      <c r="H107" s="272"/>
      <c r="I107" s="272"/>
      <c r="J107" s="318">
        <v>0</v>
      </c>
      <c r="K107" s="318">
        <v>0</v>
      </c>
      <c r="L107" s="318">
        <v>0</v>
      </c>
      <c r="M107" s="318">
        <v>0</v>
      </c>
      <c r="N107" s="318">
        <v>0</v>
      </c>
      <c r="O107" s="318">
        <v>0</v>
      </c>
      <c r="P107" s="318">
        <v>0</v>
      </c>
      <c r="Q107" s="318">
        <v>0</v>
      </c>
      <c r="R107" s="318">
        <v>0</v>
      </c>
      <c r="S107" s="318">
        <v>0</v>
      </c>
      <c r="T107" s="318">
        <v>0</v>
      </c>
      <c r="U107" s="318">
        <v>0</v>
      </c>
      <c r="V107" s="318">
        <v>0</v>
      </c>
      <c r="W107" s="318">
        <v>0</v>
      </c>
      <c r="X107" s="318">
        <v>0</v>
      </c>
      <c r="Y107" s="318">
        <v>210000</v>
      </c>
      <c r="Z107" s="223">
        <f t="shared" si="1"/>
        <v>210000</v>
      </c>
    </row>
    <row r="108" spans="1:26" ht="15" x14ac:dyDescent="0.25">
      <c r="A108" s="5">
        <v>42401</v>
      </c>
      <c r="B108" s="268"/>
      <c r="C108" s="272"/>
      <c r="D108" s="272"/>
      <c r="E108" s="272"/>
      <c r="F108" s="272"/>
      <c r="G108" s="272"/>
      <c r="H108" s="272"/>
      <c r="I108" s="272"/>
      <c r="J108" s="318">
        <v>0</v>
      </c>
      <c r="K108" s="318">
        <v>0</v>
      </c>
      <c r="L108" s="318">
        <v>0</v>
      </c>
      <c r="M108" s="318">
        <v>0</v>
      </c>
      <c r="N108" s="318">
        <v>0</v>
      </c>
      <c r="O108" s="318">
        <v>0</v>
      </c>
      <c r="P108" s="318">
        <v>0</v>
      </c>
      <c r="Q108" s="318">
        <v>0</v>
      </c>
      <c r="R108" s="318">
        <v>0</v>
      </c>
      <c r="S108" s="318">
        <v>0</v>
      </c>
      <c r="T108" s="318">
        <v>0</v>
      </c>
      <c r="U108" s="318">
        <v>0</v>
      </c>
      <c r="V108" s="318">
        <v>0</v>
      </c>
      <c r="W108" s="318">
        <v>0</v>
      </c>
      <c r="X108" s="318">
        <v>0</v>
      </c>
      <c r="Y108" s="318">
        <v>70000</v>
      </c>
      <c r="Z108" s="223">
        <f t="shared" si="1"/>
        <v>70000</v>
      </c>
    </row>
    <row r="109" spans="1:26" ht="15" x14ac:dyDescent="0.25">
      <c r="A109" s="5">
        <v>42430</v>
      </c>
      <c r="B109" s="268"/>
      <c r="C109" s="272"/>
      <c r="D109" s="272"/>
      <c r="E109" s="272"/>
      <c r="F109" s="272"/>
      <c r="G109" s="272"/>
      <c r="H109" s="272"/>
      <c r="I109" s="272"/>
      <c r="J109" s="318">
        <v>0</v>
      </c>
      <c r="K109" s="318">
        <v>0</v>
      </c>
      <c r="L109" s="318">
        <v>0</v>
      </c>
      <c r="M109" s="318">
        <v>0</v>
      </c>
      <c r="N109" s="318">
        <v>0</v>
      </c>
      <c r="O109" s="318">
        <v>0</v>
      </c>
      <c r="P109" s="318">
        <v>0</v>
      </c>
      <c r="Q109" s="318">
        <v>0</v>
      </c>
      <c r="R109" s="318">
        <v>0</v>
      </c>
      <c r="S109" s="318">
        <v>0</v>
      </c>
      <c r="T109" s="318">
        <v>0</v>
      </c>
      <c r="U109" s="318">
        <v>0</v>
      </c>
      <c r="V109" s="318">
        <v>0</v>
      </c>
      <c r="W109" s="318">
        <v>0</v>
      </c>
      <c r="X109" s="318">
        <v>0</v>
      </c>
      <c r="Y109" s="318">
        <v>115000</v>
      </c>
      <c r="Z109" s="223">
        <f t="shared" si="1"/>
        <v>115000</v>
      </c>
    </row>
    <row r="110" spans="1:26" ht="15" x14ac:dyDescent="0.25">
      <c r="A110" s="5">
        <v>42461</v>
      </c>
      <c r="B110" s="268"/>
      <c r="C110" s="272"/>
      <c r="D110" s="272"/>
      <c r="E110" s="272"/>
      <c r="F110" s="272"/>
      <c r="G110" s="272"/>
      <c r="H110" s="272"/>
      <c r="I110" s="272"/>
      <c r="J110" s="318">
        <v>0</v>
      </c>
      <c r="K110" s="318">
        <v>0</v>
      </c>
      <c r="L110" s="318">
        <v>0</v>
      </c>
      <c r="M110" s="318">
        <v>0</v>
      </c>
      <c r="N110" s="318">
        <v>0</v>
      </c>
      <c r="O110" s="318">
        <v>0</v>
      </c>
      <c r="P110" s="318">
        <v>0</v>
      </c>
      <c r="Q110" s="318">
        <v>0</v>
      </c>
      <c r="R110" s="318">
        <v>0</v>
      </c>
      <c r="S110" s="318">
        <v>0</v>
      </c>
      <c r="T110" s="318">
        <v>0</v>
      </c>
      <c r="U110" s="318">
        <v>0</v>
      </c>
      <c r="V110" s="318">
        <v>0</v>
      </c>
      <c r="W110" s="318">
        <v>120000</v>
      </c>
      <c r="X110" s="318">
        <v>0</v>
      </c>
      <c r="Y110" s="318">
        <v>80000</v>
      </c>
      <c r="Z110" s="223">
        <f t="shared" si="1"/>
        <v>200000</v>
      </c>
    </row>
    <row r="111" spans="1:26" ht="15" x14ac:dyDescent="0.25">
      <c r="A111" s="5">
        <v>42491</v>
      </c>
      <c r="B111" s="268"/>
      <c r="C111" s="272"/>
      <c r="D111" s="272"/>
      <c r="E111" s="272"/>
      <c r="F111" s="272"/>
      <c r="G111" s="272"/>
      <c r="H111" s="272"/>
      <c r="I111" s="272"/>
      <c r="J111" s="318">
        <v>0</v>
      </c>
      <c r="K111" s="318">
        <v>0</v>
      </c>
      <c r="L111" s="318">
        <v>0</v>
      </c>
      <c r="M111" s="318">
        <v>0</v>
      </c>
      <c r="N111" s="318">
        <v>0</v>
      </c>
      <c r="O111" s="318">
        <v>0</v>
      </c>
      <c r="P111" s="318">
        <v>0</v>
      </c>
      <c r="Q111" s="318">
        <v>0</v>
      </c>
      <c r="R111" s="318">
        <v>0</v>
      </c>
      <c r="S111" s="318">
        <v>0</v>
      </c>
      <c r="T111" s="318">
        <v>0</v>
      </c>
      <c r="U111" s="318">
        <v>0</v>
      </c>
      <c r="V111" s="318">
        <v>0</v>
      </c>
      <c r="W111" s="318">
        <v>0</v>
      </c>
      <c r="X111" s="318">
        <v>0</v>
      </c>
      <c r="Y111" s="318">
        <v>55000</v>
      </c>
      <c r="Z111" s="223">
        <f t="shared" si="1"/>
        <v>55000</v>
      </c>
    </row>
    <row r="112" spans="1:26" ht="15" x14ac:dyDescent="0.25">
      <c r="A112" s="5">
        <v>42522</v>
      </c>
      <c r="B112" s="268"/>
      <c r="C112" s="272"/>
      <c r="D112" s="272"/>
      <c r="E112" s="272"/>
      <c r="F112" s="272"/>
      <c r="G112" s="272"/>
      <c r="H112" s="272"/>
      <c r="I112" s="272"/>
      <c r="J112" s="318">
        <v>0</v>
      </c>
      <c r="K112" s="318">
        <v>0</v>
      </c>
      <c r="L112" s="318">
        <v>0</v>
      </c>
      <c r="M112" s="318">
        <v>0</v>
      </c>
      <c r="N112" s="318">
        <v>0</v>
      </c>
      <c r="O112" s="318">
        <v>0</v>
      </c>
      <c r="P112" s="318">
        <v>15000</v>
      </c>
      <c r="Q112" s="318">
        <v>0</v>
      </c>
      <c r="R112" s="318">
        <v>0</v>
      </c>
      <c r="S112" s="318">
        <v>0</v>
      </c>
      <c r="T112" s="318">
        <v>0</v>
      </c>
      <c r="U112" s="318">
        <v>0</v>
      </c>
      <c r="V112" s="318">
        <v>0</v>
      </c>
      <c r="W112" s="318">
        <v>40000</v>
      </c>
      <c r="X112" s="318">
        <v>0</v>
      </c>
      <c r="Y112" s="318">
        <v>300000</v>
      </c>
      <c r="Z112" s="223">
        <f t="shared" si="1"/>
        <v>355000</v>
      </c>
    </row>
    <row r="113" spans="1:26" ht="15" x14ac:dyDescent="0.25">
      <c r="A113" s="5">
        <v>42552</v>
      </c>
      <c r="B113" s="268"/>
      <c r="C113" s="272"/>
      <c r="D113" s="272"/>
      <c r="E113" s="272"/>
      <c r="F113" s="272"/>
      <c r="G113" s="272"/>
      <c r="H113" s="272"/>
      <c r="I113" s="272"/>
      <c r="J113" s="318">
        <v>0</v>
      </c>
      <c r="K113" s="318">
        <v>0</v>
      </c>
      <c r="L113" s="318">
        <v>0</v>
      </c>
      <c r="M113" s="318">
        <v>0</v>
      </c>
      <c r="N113" s="318">
        <v>0</v>
      </c>
      <c r="O113" s="318">
        <v>0</v>
      </c>
      <c r="P113" s="318">
        <v>0</v>
      </c>
      <c r="Q113" s="318">
        <v>0</v>
      </c>
      <c r="R113" s="318">
        <v>0</v>
      </c>
      <c r="S113" s="318">
        <v>0</v>
      </c>
      <c r="T113" s="318">
        <v>0</v>
      </c>
      <c r="U113" s="318">
        <v>0</v>
      </c>
      <c r="V113" s="318">
        <v>0</v>
      </c>
      <c r="W113" s="318">
        <v>0</v>
      </c>
      <c r="X113" s="318">
        <v>0</v>
      </c>
      <c r="Y113" s="318">
        <v>85000</v>
      </c>
      <c r="Z113" s="223">
        <f t="shared" si="1"/>
        <v>85000</v>
      </c>
    </row>
    <row r="114" spans="1:26" ht="15" x14ac:dyDescent="0.25">
      <c r="A114" s="5">
        <v>42614</v>
      </c>
      <c r="B114" s="268"/>
      <c r="C114" s="272"/>
      <c r="D114" s="272"/>
      <c r="E114" s="272"/>
      <c r="F114" s="272"/>
      <c r="G114" s="272"/>
      <c r="H114" s="272"/>
      <c r="I114" s="272"/>
      <c r="J114" s="318">
        <v>0</v>
      </c>
      <c r="K114" s="318">
        <v>0</v>
      </c>
      <c r="L114" s="318">
        <v>0</v>
      </c>
      <c r="M114" s="318">
        <v>0</v>
      </c>
      <c r="N114" s="318">
        <v>0</v>
      </c>
      <c r="O114" s="318">
        <v>0</v>
      </c>
      <c r="P114" s="318">
        <v>0</v>
      </c>
      <c r="Q114" s="318">
        <v>0</v>
      </c>
      <c r="R114" s="318">
        <v>0</v>
      </c>
      <c r="S114" s="318">
        <v>0</v>
      </c>
      <c r="T114" s="318">
        <v>0</v>
      </c>
      <c r="U114" s="318">
        <v>0</v>
      </c>
      <c r="V114" s="318">
        <v>0</v>
      </c>
      <c r="W114" s="318">
        <v>0</v>
      </c>
      <c r="X114" s="318">
        <v>0</v>
      </c>
      <c r="Y114" s="318">
        <v>275000</v>
      </c>
      <c r="Z114" s="223">
        <f t="shared" si="1"/>
        <v>275000</v>
      </c>
    </row>
    <row r="115" spans="1:26" ht="15" x14ac:dyDescent="0.25">
      <c r="A115" s="5">
        <v>42644</v>
      </c>
      <c r="B115" s="268"/>
      <c r="C115" s="272"/>
      <c r="D115" s="272"/>
      <c r="E115" s="272"/>
      <c r="F115" s="272"/>
      <c r="G115" s="272"/>
      <c r="H115" s="272"/>
      <c r="I115" s="272"/>
      <c r="J115" s="318">
        <v>0</v>
      </c>
      <c r="K115" s="318">
        <v>0</v>
      </c>
      <c r="L115" s="318">
        <v>0</v>
      </c>
      <c r="M115" s="318">
        <v>0</v>
      </c>
      <c r="N115" s="318">
        <v>0</v>
      </c>
      <c r="O115" s="318">
        <v>0</v>
      </c>
      <c r="P115" s="318">
        <v>0</v>
      </c>
      <c r="Q115" s="318">
        <v>0</v>
      </c>
      <c r="R115" s="318">
        <v>0</v>
      </c>
      <c r="S115" s="318">
        <v>0</v>
      </c>
      <c r="T115" s="318">
        <v>0</v>
      </c>
      <c r="U115" s="318">
        <v>0</v>
      </c>
      <c r="V115" s="318">
        <v>0</v>
      </c>
      <c r="W115" s="318">
        <v>0</v>
      </c>
      <c r="X115" s="318">
        <v>0</v>
      </c>
      <c r="Y115" s="318">
        <v>135000</v>
      </c>
      <c r="Z115" s="223">
        <f t="shared" si="1"/>
        <v>135000</v>
      </c>
    </row>
    <row r="116" spans="1:26" ht="15" x14ac:dyDescent="0.25">
      <c r="A116" s="5">
        <v>42675</v>
      </c>
      <c r="B116" s="268"/>
      <c r="C116" s="272"/>
      <c r="D116" s="272"/>
      <c r="E116" s="272"/>
      <c r="F116" s="272"/>
      <c r="G116" s="272"/>
      <c r="H116" s="272"/>
      <c r="I116" s="272"/>
      <c r="J116" s="318">
        <v>0</v>
      </c>
      <c r="K116" s="318">
        <v>0</v>
      </c>
      <c r="L116" s="318">
        <v>0</v>
      </c>
      <c r="M116" s="318">
        <v>0</v>
      </c>
      <c r="N116" s="318">
        <v>0</v>
      </c>
      <c r="O116" s="318">
        <v>0</v>
      </c>
      <c r="P116" s="318">
        <v>0</v>
      </c>
      <c r="Q116" s="318">
        <v>0</v>
      </c>
      <c r="R116" s="318">
        <v>0</v>
      </c>
      <c r="S116" s="318">
        <v>0</v>
      </c>
      <c r="T116" s="318">
        <v>0</v>
      </c>
      <c r="U116" s="318">
        <v>0</v>
      </c>
      <c r="V116" s="318">
        <v>0</v>
      </c>
      <c r="W116" s="318">
        <v>115000</v>
      </c>
      <c r="X116" s="318">
        <v>0</v>
      </c>
      <c r="Y116" s="318">
        <v>125000</v>
      </c>
      <c r="Z116" s="223">
        <f t="shared" si="1"/>
        <v>240000</v>
      </c>
    </row>
    <row r="117" spans="1:26" ht="15" x14ac:dyDescent="0.25">
      <c r="A117" s="5">
        <v>42705</v>
      </c>
      <c r="B117" s="268"/>
      <c r="C117" s="272"/>
      <c r="D117" s="272"/>
      <c r="E117" s="272"/>
      <c r="F117" s="272"/>
      <c r="G117" s="272"/>
      <c r="H117" s="272"/>
      <c r="I117" s="272"/>
      <c r="J117" s="318">
        <v>0</v>
      </c>
      <c r="K117" s="318">
        <v>0</v>
      </c>
      <c r="L117" s="318">
        <v>0</v>
      </c>
      <c r="M117" s="318">
        <v>0</v>
      </c>
      <c r="N117" s="318">
        <v>0</v>
      </c>
      <c r="O117" s="318">
        <v>0</v>
      </c>
      <c r="P117" s="318">
        <v>0</v>
      </c>
      <c r="Q117" s="318">
        <v>15000</v>
      </c>
      <c r="R117" s="318">
        <v>0</v>
      </c>
      <c r="S117" s="318">
        <v>0</v>
      </c>
      <c r="T117" s="318">
        <v>0</v>
      </c>
      <c r="U117" s="318">
        <v>0</v>
      </c>
      <c r="V117" s="318">
        <v>0</v>
      </c>
      <c r="W117" s="318">
        <v>170000</v>
      </c>
      <c r="X117" s="318">
        <v>0</v>
      </c>
      <c r="Y117" s="318">
        <v>170000</v>
      </c>
      <c r="Z117" s="223">
        <f t="shared" si="1"/>
        <v>355000</v>
      </c>
    </row>
    <row r="118" spans="1:26" ht="15" x14ac:dyDescent="0.25">
      <c r="A118" s="5">
        <v>42736</v>
      </c>
      <c r="B118" s="268"/>
      <c r="C118" s="272"/>
      <c r="D118" s="272"/>
      <c r="E118" s="272"/>
      <c r="F118" s="272"/>
      <c r="G118" s="272"/>
      <c r="H118" s="272"/>
      <c r="I118" s="272"/>
      <c r="J118" s="318">
        <v>0</v>
      </c>
      <c r="K118" s="318">
        <v>0</v>
      </c>
      <c r="L118" s="318">
        <v>0</v>
      </c>
      <c r="M118" s="318">
        <v>0</v>
      </c>
      <c r="N118" s="318">
        <v>0</v>
      </c>
      <c r="O118" s="318">
        <v>0</v>
      </c>
      <c r="P118" s="318">
        <v>0</v>
      </c>
      <c r="Q118" s="318">
        <v>0</v>
      </c>
      <c r="R118" s="318">
        <v>0</v>
      </c>
      <c r="S118" s="318">
        <v>0</v>
      </c>
      <c r="T118" s="318">
        <v>0</v>
      </c>
      <c r="U118" s="318">
        <v>0</v>
      </c>
      <c r="V118" s="318">
        <v>0</v>
      </c>
      <c r="W118" s="318">
        <v>75000</v>
      </c>
      <c r="X118" s="318">
        <v>0</v>
      </c>
      <c r="Y118" s="318">
        <v>185000</v>
      </c>
      <c r="Z118" s="223">
        <f t="shared" si="1"/>
        <v>260000</v>
      </c>
    </row>
    <row r="119" spans="1:26" ht="15" x14ac:dyDescent="0.25">
      <c r="A119" s="5">
        <v>42767</v>
      </c>
      <c r="B119" s="268"/>
      <c r="C119" s="272"/>
      <c r="D119" s="272"/>
      <c r="E119" s="272"/>
      <c r="F119" s="272"/>
      <c r="G119" s="272"/>
      <c r="H119" s="272"/>
      <c r="I119" s="272"/>
      <c r="J119" s="318">
        <v>0</v>
      </c>
      <c r="K119" s="318">
        <v>0</v>
      </c>
      <c r="L119" s="318">
        <v>0</v>
      </c>
      <c r="M119" s="318">
        <v>0</v>
      </c>
      <c r="N119" s="318">
        <v>0</v>
      </c>
      <c r="O119" s="318">
        <v>0</v>
      </c>
      <c r="P119" s="318">
        <v>0</v>
      </c>
      <c r="Q119" s="318">
        <v>0</v>
      </c>
      <c r="R119" s="318">
        <v>0</v>
      </c>
      <c r="S119" s="318">
        <v>0</v>
      </c>
      <c r="T119" s="318">
        <v>0</v>
      </c>
      <c r="U119" s="318">
        <v>0</v>
      </c>
      <c r="V119" s="318">
        <v>0</v>
      </c>
      <c r="W119" s="318">
        <v>0</v>
      </c>
      <c r="X119" s="318">
        <v>0</v>
      </c>
      <c r="Y119" s="318">
        <v>245000</v>
      </c>
      <c r="Z119" s="223">
        <f t="shared" si="1"/>
        <v>245000</v>
      </c>
    </row>
    <row r="120" spans="1:26" ht="15" x14ac:dyDescent="0.25">
      <c r="A120" s="5">
        <v>42856</v>
      </c>
      <c r="B120" s="268"/>
      <c r="C120" s="272"/>
      <c r="D120" s="272"/>
      <c r="E120" s="272"/>
      <c r="F120" s="272"/>
      <c r="G120" s="272"/>
      <c r="H120" s="272"/>
      <c r="I120" s="272"/>
      <c r="J120" s="318">
        <v>0</v>
      </c>
      <c r="K120" s="318">
        <v>0</v>
      </c>
      <c r="L120" s="318">
        <v>0</v>
      </c>
      <c r="M120" s="318">
        <v>0</v>
      </c>
      <c r="N120" s="318">
        <v>0</v>
      </c>
      <c r="O120" s="318">
        <v>0</v>
      </c>
      <c r="P120" s="318">
        <v>0</v>
      </c>
      <c r="Q120" s="318">
        <v>0</v>
      </c>
      <c r="R120" s="318">
        <v>0</v>
      </c>
      <c r="S120" s="318">
        <v>0</v>
      </c>
      <c r="T120" s="318">
        <v>0</v>
      </c>
      <c r="U120" s="318">
        <v>0</v>
      </c>
      <c r="V120" s="318">
        <v>0</v>
      </c>
      <c r="W120" s="318">
        <v>0</v>
      </c>
      <c r="X120" s="318">
        <v>0</v>
      </c>
      <c r="Y120" s="318">
        <v>110000</v>
      </c>
      <c r="Z120" s="223">
        <f>SUM(B120:Y120)</f>
        <v>110000</v>
      </c>
    </row>
    <row r="121" spans="1:26" ht="15" x14ac:dyDescent="0.25">
      <c r="A121" s="5">
        <v>42887</v>
      </c>
      <c r="B121" s="268"/>
      <c r="C121" s="272"/>
      <c r="D121" s="272"/>
      <c r="E121" s="272"/>
      <c r="F121" s="272"/>
      <c r="G121" s="272"/>
      <c r="H121" s="272"/>
      <c r="I121" s="272"/>
      <c r="J121" s="318">
        <v>0</v>
      </c>
      <c r="K121" s="318">
        <v>0</v>
      </c>
      <c r="L121" s="318">
        <v>0</v>
      </c>
      <c r="M121" s="318">
        <v>0</v>
      </c>
      <c r="N121" s="318">
        <v>0</v>
      </c>
      <c r="O121" s="318">
        <v>0</v>
      </c>
      <c r="P121" s="318">
        <v>0</v>
      </c>
      <c r="Q121" s="318">
        <v>0</v>
      </c>
      <c r="R121" s="318">
        <v>15000</v>
      </c>
      <c r="S121" s="318">
        <v>0</v>
      </c>
      <c r="T121" s="318">
        <v>0</v>
      </c>
      <c r="U121" s="318">
        <v>0</v>
      </c>
      <c r="V121" s="318">
        <v>0</v>
      </c>
      <c r="W121" s="318">
        <v>115000</v>
      </c>
      <c r="X121" s="318">
        <v>0</v>
      </c>
      <c r="Y121" s="318">
        <v>45000</v>
      </c>
      <c r="Z121" s="223">
        <f>SUM(B121:Y121)</f>
        <v>175000</v>
      </c>
    </row>
    <row r="122" spans="1:26" ht="15" x14ac:dyDescent="0.25">
      <c r="A122" s="5">
        <v>42900</v>
      </c>
      <c r="B122" s="268"/>
      <c r="C122" s="272"/>
      <c r="D122" s="272"/>
      <c r="E122" s="272"/>
      <c r="F122" s="272"/>
      <c r="G122" s="272"/>
      <c r="H122" s="272"/>
      <c r="I122" s="272"/>
      <c r="J122" s="318"/>
      <c r="K122" s="318"/>
      <c r="L122" s="318"/>
      <c r="M122" s="318"/>
      <c r="N122" s="318"/>
      <c r="O122" s="318"/>
      <c r="P122" s="318"/>
      <c r="Q122" s="318"/>
      <c r="R122" s="318"/>
      <c r="S122" s="318">
        <v>15000</v>
      </c>
      <c r="T122" s="318">
        <v>210000</v>
      </c>
      <c r="U122" s="318">
        <v>240000</v>
      </c>
      <c r="V122" s="318">
        <v>340000</v>
      </c>
      <c r="W122" s="318">
        <v>230000</v>
      </c>
      <c r="X122" s="318">
        <v>565000</v>
      </c>
      <c r="Y122" s="318">
        <v>4815000</v>
      </c>
      <c r="Z122" s="223">
        <f>SUM(B122:Y122)</f>
        <v>6415000</v>
      </c>
    </row>
    <row r="123" spans="1:26" ht="8.25" customHeight="1" x14ac:dyDescent="0.25">
      <c r="A123" s="5"/>
      <c r="B123" s="268"/>
      <c r="C123" s="272"/>
      <c r="D123" s="272"/>
      <c r="E123" s="272"/>
      <c r="F123" s="272"/>
      <c r="G123" s="272"/>
      <c r="H123" s="272"/>
      <c r="I123" s="272"/>
      <c r="J123" s="318"/>
      <c r="K123" s="318"/>
      <c r="L123" s="318"/>
      <c r="M123" s="318"/>
      <c r="N123" s="318"/>
      <c r="O123" s="318"/>
      <c r="P123" s="318"/>
      <c r="Q123" s="318"/>
      <c r="R123" s="318"/>
      <c r="S123" s="318"/>
      <c r="T123" s="318"/>
      <c r="U123" s="318"/>
      <c r="V123" s="318"/>
      <c r="W123" s="318"/>
      <c r="X123" s="318"/>
      <c r="Y123" s="318"/>
      <c r="Z123" s="223"/>
    </row>
    <row r="124" spans="1:26" ht="15" x14ac:dyDescent="0.25">
      <c r="A124" s="267" t="s">
        <v>9</v>
      </c>
      <c r="B124" s="288">
        <f>SUM(B9:B44)</f>
        <v>55000</v>
      </c>
      <c r="C124" s="288">
        <f>SUM(C10:C123)</f>
        <v>95000</v>
      </c>
      <c r="D124" s="288">
        <f t="shared" ref="D124:Z124" si="2">SUM(D10:D123)</f>
        <v>100000</v>
      </c>
      <c r="E124" s="288">
        <f t="shared" si="2"/>
        <v>100000</v>
      </c>
      <c r="F124" s="288">
        <f t="shared" si="2"/>
        <v>105000</v>
      </c>
      <c r="G124" s="288">
        <f t="shared" si="2"/>
        <v>105000</v>
      </c>
      <c r="H124" s="288">
        <f t="shared" si="2"/>
        <v>110000</v>
      </c>
      <c r="I124" s="288">
        <f t="shared" si="2"/>
        <v>110000</v>
      </c>
      <c r="J124" s="325">
        <f t="shared" si="2"/>
        <v>55000</v>
      </c>
      <c r="K124" s="325">
        <f t="shared" si="2"/>
        <v>60000</v>
      </c>
      <c r="L124" s="325">
        <f t="shared" si="2"/>
        <v>55000</v>
      </c>
      <c r="M124" s="325">
        <f t="shared" si="2"/>
        <v>60000</v>
      </c>
      <c r="N124" s="325">
        <f t="shared" si="2"/>
        <v>65000</v>
      </c>
      <c r="O124" s="325">
        <f t="shared" si="2"/>
        <v>60000</v>
      </c>
      <c r="P124" s="325">
        <f t="shared" si="2"/>
        <v>65000</v>
      </c>
      <c r="Q124" s="325">
        <f t="shared" si="2"/>
        <v>70000</v>
      </c>
      <c r="R124" s="325">
        <f t="shared" si="2"/>
        <v>70000</v>
      </c>
      <c r="S124" s="325">
        <f t="shared" si="2"/>
        <v>75000</v>
      </c>
      <c r="T124" s="325">
        <f t="shared" si="2"/>
        <v>1085000</v>
      </c>
      <c r="U124" s="325">
        <f>SUM(U10:U123)</f>
        <v>1270000</v>
      </c>
      <c r="V124" s="325">
        <f t="shared" si="2"/>
        <v>1775000</v>
      </c>
      <c r="W124" s="325">
        <f t="shared" si="2"/>
        <v>6500000</v>
      </c>
      <c r="X124" s="325">
        <f t="shared" si="2"/>
        <v>2955000</v>
      </c>
      <c r="Y124" s="325">
        <f t="shared" si="2"/>
        <v>50000000</v>
      </c>
      <c r="Z124" s="325">
        <f t="shared" si="2"/>
        <v>65000000</v>
      </c>
    </row>
    <row r="125" spans="1:26" ht="15" x14ac:dyDescent="0.25">
      <c r="A125" s="179"/>
      <c r="B125" s="289"/>
      <c r="C125" s="278"/>
      <c r="D125" s="278"/>
      <c r="E125" s="278"/>
      <c r="F125" s="278"/>
      <c r="G125" s="278"/>
      <c r="H125" s="278"/>
      <c r="I125" s="278"/>
      <c r="J125" s="327"/>
      <c r="K125" s="327"/>
      <c r="L125" s="327"/>
      <c r="M125" s="327"/>
      <c r="N125" s="327"/>
      <c r="O125" s="327"/>
      <c r="P125" s="327"/>
      <c r="Q125" s="327"/>
      <c r="R125" s="327"/>
      <c r="S125" s="327"/>
      <c r="T125" s="327"/>
      <c r="U125" s="327"/>
      <c r="V125" s="327"/>
      <c r="W125" s="327"/>
      <c r="X125" s="327"/>
      <c r="Y125" s="327"/>
      <c r="Z125" s="223"/>
    </row>
    <row r="126" spans="1:26" ht="15" x14ac:dyDescent="0.25">
      <c r="A126" s="4" t="s">
        <v>10</v>
      </c>
      <c r="B126" s="174">
        <f t="shared" ref="B126:X126" si="3">B6-B124</f>
        <v>0</v>
      </c>
      <c r="C126" s="174">
        <f t="shared" si="3"/>
        <v>0</v>
      </c>
      <c r="D126" s="174">
        <f t="shared" si="3"/>
        <v>0</v>
      </c>
      <c r="E126" s="174">
        <f t="shared" si="3"/>
        <v>0</v>
      </c>
      <c r="F126" s="174">
        <f t="shared" si="3"/>
        <v>0</v>
      </c>
      <c r="G126" s="174">
        <f t="shared" si="3"/>
        <v>0</v>
      </c>
      <c r="H126" s="174">
        <f t="shared" si="3"/>
        <v>0</v>
      </c>
      <c r="I126" s="174">
        <f t="shared" si="3"/>
        <v>0</v>
      </c>
      <c r="J126" s="322">
        <f t="shared" si="3"/>
        <v>0</v>
      </c>
      <c r="K126" s="322">
        <f t="shared" si="3"/>
        <v>0</v>
      </c>
      <c r="L126" s="322">
        <f t="shared" si="3"/>
        <v>0</v>
      </c>
      <c r="M126" s="322">
        <f t="shared" si="3"/>
        <v>0</v>
      </c>
      <c r="N126" s="322">
        <f t="shared" si="3"/>
        <v>0</v>
      </c>
      <c r="O126" s="322">
        <f t="shared" si="3"/>
        <v>0</v>
      </c>
      <c r="P126" s="322">
        <f t="shared" si="3"/>
        <v>0</v>
      </c>
      <c r="Q126" s="322">
        <f t="shared" si="3"/>
        <v>0</v>
      </c>
      <c r="R126" s="322">
        <f t="shared" si="3"/>
        <v>0</v>
      </c>
      <c r="S126" s="322">
        <f t="shared" si="3"/>
        <v>0</v>
      </c>
      <c r="T126" s="322">
        <f t="shared" si="3"/>
        <v>0</v>
      </c>
      <c r="U126" s="322">
        <f t="shared" si="3"/>
        <v>0</v>
      </c>
      <c r="V126" s="322">
        <f t="shared" si="3"/>
        <v>0</v>
      </c>
      <c r="W126" s="322">
        <f t="shared" si="3"/>
        <v>0</v>
      </c>
      <c r="X126" s="322">
        <f t="shared" si="3"/>
        <v>0</v>
      </c>
      <c r="Y126" s="322">
        <f>Y6-Y124</f>
        <v>0</v>
      </c>
      <c r="Z126" s="335">
        <f>SUM(B126:Y126)</f>
        <v>0</v>
      </c>
    </row>
    <row r="127" spans="1:26" ht="15" x14ac:dyDescent="0.25">
      <c r="A127" s="3"/>
      <c r="B127" s="175"/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</row>
  </sheetData>
  <phoneticPr fontId="9" type="noConversion"/>
  <pageMargins left="0.75" right="0.75" top="1" bottom="1" header="0.5" footer="0.5"/>
  <pageSetup scale="47" orientation="landscape" r:id="rId1"/>
  <headerFooter alignWithMargins="0">
    <oddHeader>&amp;C&amp;A</oddHeader>
    <oddFooter>&amp;L&amp;Z&amp;F&amp;C&amp;P/&amp;N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Y114"/>
  <sheetViews>
    <sheetView zoomScaleNormal="100" workbookViewId="0">
      <pane xSplit="6" ySplit="4" topLeftCell="G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20" customWidth="1"/>
    <col min="2" max="6" width="11" hidden="1" customWidth="1"/>
    <col min="7" max="18" width="11.42578125" bestFit="1" customWidth="1"/>
    <col min="19" max="22" width="12.85546875" bestFit="1" customWidth="1"/>
    <col min="23" max="24" width="14" bestFit="1" customWidth="1"/>
    <col min="257" max="257" width="20" customWidth="1"/>
    <col min="258" max="262" width="0" hidden="1" customWidth="1"/>
    <col min="263" max="274" width="11.42578125" bestFit="1" customWidth="1"/>
    <col min="275" max="278" width="12.85546875" bestFit="1" customWidth="1"/>
    <col min="279" max="280" width="14" bestFit="1" customWidth="1"/>
    <col min="513" max="513" width="20" customWidth="1"/>
    <col min="514" max="518" width="0" hidden="1" customWidth="1"/>
    <col min="519" max="530" width="11.42578125" bestFit="1" customWidth="1"/>
    <col min="531" max="534" width="12.85546875" bestFit="1" customWidth="1"/>
    <col min="535" max="536" width="14" bestFit="1" customWidth="1"/>
    <col min="769" max="769" width="20" customWidth="1"/>
    <col min="770" max="774" width="0" hidden="1" customWidth="1"/>
    <col min="775" max="786" width="11.42578125" bestFit="1" customWidth="1"/>
    <col min="787" max="790" width="12.85546875" bestFit="1" customWidth="1"/>
    <col min="791" max="792" width="14" bestFit="1" customWidth="1"/>
    <col min="1025" max="1025" width="20" customWidth="1"/>
    <col min="1026" max="1030" width="0" hidden="1" customWidth="1"/>
    <col min="1031" max="1042" width="11.42578125" bestFit="1" customWidth="1"/>
    <col min="1043" max="1046" width="12.85546875" bestFit="1" customWidth="1"/>
    <col min="1047" max="1048" width="14" bestFit="1" customWidth="1"/>
    <col min="1281" max="1281" width="20" customWidth="1"/>
    <col min="1282" max="1286" width="0" hidden="1" customWidth="1"/>
    <col min="1287" max="1298" width="11.42578125" bestFit="1" customWidth="1"/>
    <col min="1299" max="1302" width="12.85546875" bestFit="1" customWidth="1"/>
    <col min="1303" max="1304" width="14" bestFit="1" customWidth="1"/>
    <col min="1537" max="1537" width="20" customWidth="1"/>
    <col min="1538" max="1542" width="0" hidden="1" customWidth="1"/>
    <col min="1543" max="1554" width="11.42578125" bestFit="1" customWidth="1"/>
    <col min="1555" max="1558" width="12.85546875" bestFit="1" customWidth="1"/>
    <col min="1559" max="1560" width="14" bestFit="1" customWidth="1"/>
    <col min="1793" max="1793" width="20" customWidth="1"/>
    <col min="1794" max="1798" width="0" hidden="1" customWidth="1"/>
    <col min="1799" max="1810" width="11.42578125" bestFit="1" customWidth="1"/>
    <col min="1811" max="1814" width="12.85546875" bestFit="1" customWidth="1"/>
    <col min="1815" max="1816" width="14" bestFit="1" customWidth="1"/>
    <col min="2049" max="2049" width="20" customWidth="1"/>
    <col min="2050" max="2054" width="0" hidden="1" customWidth="1"/>
    <col min="2055" max="2066" width="11.42578125" bestFit="1" customWidth="1"/>
    <col min="2067" max="2070" width="12.85546875" bestFit="1" customWidth="1"/>
    <col min="2071" max="2072" width="14" bestFit="1" customWidth="1"/>
    <col min="2305" max="2305" width="20" customWidth="1"/>
    <col min="2306" max="2310" width="0" hidden="1" customWidth="1"/>
    <col min="2311" max="2322" width="11.42578125" bestFit="1" customWidth="1"/>
    <col min="2323" max="2326" width="12.85546875" bestFit="1" customWidth="1"/>
    <col min="2327" max="2328" width="14" bestFit="1" customWidth="1"/>
    <col min="2561" max="2561" width="20" customWidth="1"/>
    <col min="2562" max="2566" width="0" hidden="1" customWidth="1"/>
    <col min="2567" max="2578" width="11.42578125" bestFit="1" customWidth="1"/>
    <col min="2579" max="2582" width="12.85546875" bestFit="1" customWidth="1"/>
    <col min="2583" max="2584" width="14" bestFit="1" customWidth="1"/>
    <col min="2817" max="2817" width="20" customWidth="1"/>
    <col min="2818" max="2822" width="0" hidden="1" customWidth="1"/>
    <col min="2823" max="2834" width="11.42578125" bestFit="1" customWidth="1"/>
    <col min="2835" max="2838" width="12.85546875" bestFit="1" customWidth="1"/>
    <col min="2839" max="2840" width="14" bestFit="1" customWidth="1"/>
    <col min="3073" max="3073" width="20" customWidth="1"/>
    <col min="3074" max="3078" width="0" hidden="1" customWidth="1"/>
    <col min="3079" max="3090" width="11.42578125" bestFit="1" customWidth="1"/>
    <col min="3091" max="3094" width="12.85546875" bestFit="1" customWidth="1"/>
    <col min="3095" max="3096" width="14" bestFit="1" customWidth="1"/>
    <col min="3329" max="3329" width="20" customWidth="1"/>
    <col min="3330" max="3334" width="0" hidden="1" customWidth="1"/>
    <col min="3335" max="3346" width="11.42578125" bestFit="1" customWidth="1"/>
    <col min="3347" max="3350" width="12.85546875" bestFit="1" customWidth="1"/>
    <col min="3351" max="3352" width="14" bestFit="1" customWidth="1"/>
    <col min="3585" max="3585" width="20" customWidth="1"/>
    <col min="3586" max="3590" width="0" hidden="1" customWidth="1"/>
    <col min="3591" max="3602" width="11.42578125" bestFit="1" customWidth="1"/>
    <col min="3603" max="3606" width="12.85546875" bestFit="1" customWidth="1"/>
    <col min="3607" max="3608" width="14" bestFit="1" customWidth="1"/>
    <col min="3841" max="3841" width="20" customWidth="1"/>
    <col min="3842" max="3846" width="0" hidden="1" customWidth="1"/>
    <col min="3847" max="3858" width="11.42578125" bestFit="1" customWidth="1"/>
    <col min="3859" max="3862" width="12.85546875" bestFit="1" customWidth="1"/>
    <col min="3863" max="3864" width="14" bestFit="1" customWidth="1"/>
    <col min="4097" max="4097" width="20" customWidth="1"/>
    <col min="4098" max="4102" width="0" hidden="1" customWidth="1"/>
    <col min="4103" max="4114" width="11.42578125" bestFit="1" customWidth="1"/>
    <col min="4115" max="4118" width="12.85546875" bestFit="1" customWidth="1"/>
    <col min="4119" max="4120" width="14" bestFit="1" customWidth="1"/>
    <col min="4353" max="4353" width="20" customWidth="1"/>
    <col min="4354" max="4358" width="0" hidden="1" customWidth="1"/>
    <col min="4359" max="4370" width="11.42578125" bestFit="1" customWidth="1"/>
    <col min="4371" max="4374" width="12.85546875" bestFit="1" customWidth="1"/>
    <col min="4375" max="4376" width="14" bestFit="1" customWidth="1"/>
    <col min="4609" max="4609" width="20" customWidth="1"/>
    <col min="4610" max="4614" width="0" hidden="1" customWidth="1"/>
    <col min="4615" max="4626" width="11.42578125" bestFit="1" customWidth="1"/>
    <col min="4627" max="4630" width="12.85546875" bestFit="1" customWidth="1"/>
    <col min="4631" max="4632" width="14" bestFit="1" customWidth="1"/>
    <col min="4865" max="4865" width="20" customWidth="1"/>
    <col min="4866" max="4870" width="0" hidden="1" customWidth="1"/>
    <col min="4871" max="4882" width="11.42578125" bestFit="1" customWidth="1"/>
    <col min="4883" max="4886" width="12.85546875" bestFit="1" customWidth="1"/>
    <col min="4887" max="4888" width="14" bestFit="1" customWidth="1"/>
    <col min="5121" max="5121" width="20" customWidth="1"/>
    <col min="5122" max="5126" width="0" hidden="1" customWidth="1"/>
    <col min="5127" max="5138" width="11.42578125" bestFit="1" customWidth="1"/>
    <col min="5139" max="5142" width="12.85546875" bestFit="1" customWidth="1"/>
    <col min="5143" max="5144" width="14" bestFit="1" customWidth="1"/>
    <col min="5377" max="5377" width="20" customWidth="1"/>
    <col min="5378" max="5382" width="0" hidden="1" customWidth="1"/>
    <col min="5383" max="5394" width="11.42578125" bestFit="1" customWidth="1"/>
    <col min="5395" max="5398" width="12.85546875" bestFit="1" customWidth="1"/>
    <col min="5399" max="5400" width="14" bestFit="1" customWidth="1"/>
    <col min="5633" max="5633" width="20" customWidth="1"/>
    <col min="5634" max="5638" width="0" hidden="1" customWidth="1"/>
    <col min="5639" max="5650" width="11.42578125" bestFit="1" customWidth="1"/>
    <col min="5651" max="5654" width="12.85546875" bestFit="1" customWidth="1"/>
    <col min="5655" max="5656" width="14" bestFit="1" customWidth="1"/>
    <col min="5889" max="5889" width="20" customWidth="1"/>
    <col min="5890" max="5894" width="0" hidden="1" customWidth="1"/>
    <col min="5895" max="5906" width="11.42578125" bestFit="1" customWidth="1"/>
    <col min="5907" max="5910" width="12.85546875" bestFit="1" customWidth="1"/>
    <col min="5911" max="5912" width="14" bestFit="1" customWidth="1"/>
    <col min="6145" max="6145" width="20" customWidth="1"/>
    <col min="6146" max="6150" width="0" hidden="1" customWidth="1"/>
    <col min="6151" max="6162" width="11.42578125" bestFit="1" customWidth="1"/>
    <col min="6163" max="6166" width="12.85546875" bestFit="1" customWidth="1"/>
    <col min="6167" max="6168" width="14" bestFit="1" customWidth="1"/>
    <col min="6401" max="6401" width="20" customWidth="1"/>
    <col min="6402" max="6406" width="0" hidden="1" customWidth="1"/>
    <col min="6407" max="6418" width="11.42578125" bestFit="1" customWidth="1"/>
    <col min="6419" max="6422" width="12.85546875" bestFit="1" customWidth="1"/>
    <col min="6423" max="6424" width="14" bestFit="1" customWidth="1"/>
    <col min="6657" max="6657" width="20" customWidth="1"/>
    <col min="6658" max="6662" width="0" hidden="1" customWidth="1"/>
    <col min="6663" max="6674" width="11.42578125" bestFit="1" customWidth="1"/>
    <col min="6675" max="6678" width="12.85546875" bestFit="1" customWidth="1"/>
    <col min="6679" max="6680" width="14" bestFit="1" customWidth="1"/>
    <col min="6913" max="6913" width="20" customWidth="1"/>
    <col min="6914" max="6918" width="0" hidden="1" customWidth="1"/>
    <col min="6919" max="6930" width="11.42578125" bestFit="1" customWidth="1"/>
    <col min="6931" max="6934" width="12.85546875" bestFit="1" customWidth="1"/>
    <col min="6935" max="6936" width="14" bestFit="1" customWidth="1"/>
    <col min="7169" max="7169" width="20" customWidth="1"/>
    <col min="7170" max="7174" width="0" hidden="1" customWidth="1"/>
    <col min="7175" max="7186" width="11.42578125" bestFit="1" customWidth="1"/>
    <col min="7187" max="7190" width="12.85546875" bestFit="1" customWidth="1"/>
    <col min="7191" max="7192" width="14" bestFit="1" customWidth="1"/>
    <col min="7425" max="7425" width="20" customWidth="1"/>
    <col min="7426" max="7430" width="0" hidden="1" customWidth="1"/>
    <col min="7431" max="7442" width="11.42578125" bestFit="1" customWidth="1"/>
    <col min="7443" max="7446" width="12.85546875" bestFit="1" customWidth="1"/>
    <col min="7447" max="7448" width="14" bestFit="1" customWidth="1"/>
    <col min="7681" max="7681" width="20" customWidth="1"/>
    <col min="7682" max="7686" width="0" hidden="1" customWidth="1"/>
    <col min="7687" max="7698" width="11.42578125" bestFit="1" customWidth="1"/>
    <col min="7699" max="7702" width="12.85546875" bestFit="1" customWidth="1"/>
    <col min="7703" max="7704" width="14" bestFit="1" customWidth="1"/>
    <col min="7937" max="7937" width="20" customWidth="1"/>
    <col min="7938" max="7942" width="0" hidden="1" customWidth="1"/>
    <col min="7943" max="7954" width="11.42578125" bestFit="1" customWidth="1"/>
    <col min="7955" max="7958" width="12.85546875" bestFit="1" customWidth="1"/>
    <col min="7959" max="7960" width="14" bestFit="1" customWidth="1"/>
    <col min="8193" max="8193" width="20" customWidth="1"/>
    <col min="8194" max="8198" width="0" hidden="1" customWidth="1"/>
    <col min="8199" max="8210" width="11.42578125" bestFit="1" customWidth="1"/>
    <col min="8211" max="8214" width="12.85546875" bestFit="1" customWidth="1"/>
    <col min="8215" max="8216" width="14" bestFit="1" customWidth="1"/>
    <col min="8449" max="8449" width="20" customWidth="1"/>
    <col min="8450" max="8454" width="0" hidden="1" customWidth="1"/>
    <col min="8455" max="8466" width="11.42578125" bestFit="1" customWidth="1"/>
    <col min="8467" max="8470" width="12.85546875" bestFit="1" customWidth="1"/>
    <col min="8471" max="8472" width="14" bestFit="1" customWidth="1"/>
    <col min="8705" max="8705" width="20" customWidth="1"/>
    <col min="8706" max="8710" width="0" hidden="1" customWidth="1"/>
    <col min="8711" max="8722" width="11.42578125" bestFit="1" customWidth="1"/>
    <col min="8723" max="8726" width="12.85546875" bestFit="1" customWidth="1"/>
    <col min="8727" max="8728" width="14" bestFit="1" customWidth="1"/>
    <col min="8961" max="8961" width="20" customWidth="1"/>
    <col min="8962" max="8966" width="0" hidden="1" customWidth="1"/>
    <col min="8967" max="8978" width="11.42578125" bestFit="1" customWidth="1"/>
    <col min="8979" max="8982" width="12.85546875" bestFit="1" customWidth="1"/>
    <col min="8983" max="8984" width="14" bestFit="1" customWidth="1"/>
    <col min="9217" max="9217" width="20" customWidth="1"/>
    <col min="9218" max="9222" width="0" hidden="1" customWidth="1"/>
    <col min="9223" max="9234" width="11.42578125" bestFit="1" customWidth="1"/>
    <col min="9235" max="9238" width="12.85546875" bestFit="1" customWidth="1"/>
    <col min="9239" max="9240" width="14" bestFit="1" customWidth="1"/>
    <col min="9473" max="9473" width="20" customWidth="1"/>
    <col min="9474" max="9478" width="0" hidden="1" customWidth="1"/>
    <col min="9479" max="9490" width="11.42578125" bestFit="1" customWidth="1"/>
    <col min="9491" max="9494" width="12.85546875" bestFit="1" customWidth="1"/>
    <col min="9495" max="9496" width="14" bestFit="1" customWidth="1"/>
    <col min="9729" max="9729" width="20" customWidth="1"/>
    <col min="9730" max="9734" width="0" hidden="1" customWidth="1"/>
    <col min="9735" max="9746" width="11.42578125" bestFit="1" customWidth="1"/>
    <col min="9747" max="9750" width="12.85546875" bestFit="1" customWidth="1"/>
    <col min="9751" max="9752" width="14" bestFit="1" customWidth="1"/>
    <col min="9985" max="9985" width="20" customWidth="1"/>
    <col min="9986" max="9990" width="0" hidden="1" customWidth="1"/>
    <col min="9991" max="10002" width="11.42578125" bestFit="1" customWidth="1"/>
    <col min="10003" max="10006" width="12.85546875" bestFit="1" customWidth="1"/>
    <col min="10007" max="10008" width="14" bestFit="1" customWidth="1"/>
    <col min="10241" max="10241" width="20" customWidth="1"/>
    <col min="10242" max="10246" width="0" hidden="1" customWidth="1"/>
    <col min="10247" max="10258" width="11.42578125" bestFit="1" customWidth="1"/>
    <col min="10259" max="10262" width="12.85546875" bestFit="1" customWidth="1"/>
    <col min="10263" max="10264" width="14" bestFit="1" customWidth="1"/>
    <col min="10497" max="10497" width="20" customWidth="1"/>
    <col min="10498" max="10502" width="0" hidden="1" customWidth="1"/>
    <col min="10503" max="10514" width="11.42578125" bestFit="1" customWidth="1"/>
    <col min="10515" max="10518" width="12.85546875" bestFit="1" customWidth="1"/>
    <col min="10519" max="10520" width="14" bestFit="1" customWidth="1"/>
    <col min="10753" max="10753" width="20" customWidth="1"/>
    <col min="10754" max="10758" width="0" hidden="1" customWidth="1"/>
    <col min="10759" max="10770" width="11.42578125" bestFit="1" customWidth="1"/>
    <col min="10771" max="10774" width="12.85546875" bestFit="1" customWidth="1"/>
    <col min="10775" max="10776" width="14" bestFit="1" customWidth="1"/>
    <col min="11009" max="11009" width="20" customWidth="1"/>
    <col min="11010" max="11014" width="0" hidden="1" customWidth="1"/>
    <col min="11015" max="11026" width="11.42578125" bestFit="1" customWidth="1"/>
    <col min="11027" max="11030" width="12.85546875" bestFit="1" customWidth="1"/>
    <col min="11031" max="11032" width="14" bestFit="1" customWidth="1"/>
    <col min="11265" max="11265" width="20" customWidth="1"/>
    <col min="11266" max="11270" width="0" hidden="1" customWidth="1"/>
    <col min="11271" max="11282" width="11.42578125" bestFit="1" customWidth="1"/>
    <col min="11283" max="11286" width="12.85546875" bestFit="1" customWidth="1"/>
    <col min="11287" max="11288" width="14" bestFit="1" customWidth="1"/>
    <col min="11521" max="11521" width="20" customWidth="1"/>
    <col min="11522" max="11526" width="0" hidden="1" customWidth="1"/>
    <col min="11527" max="11538" width="11.42578125" bestFit="1" customWidth="1"/>
    <col min="11539" max="11542" width="12.85546875" bestFit="1" customWidth="1"/>
    <col min="11543" max="11544" width="14" bestFit="1" customWidth="1"/>
    <col min="11777" max="11777" width="20" customWidth="1"/>
    <col min="11778" max="11782" width="0" hidden="1" customWidth="1"/>
    <col min="11783" max="11794" width="11.42578125" bestFit="1" customWidth="1"/>
    <col min="11795" max="11798" width="12.85546875" bestFit="1" customWidth="1"/>
    <col min="11799" max="11800" width="14" bestFit="1" customWidth="1"/>
    <col min="12033" max="12033" width="20" customWidth="1"/>
    <col min="12034" max="12038" width="0" hidden="1" customWidth="1"/>
    <col min="12039" max="12050" width="11.42578125" bestFit="1" customWidth="1"/>
    <col min="12051" max="12054" width="12.85546875" bestFit="1" customWidth="1"/>
    <col min="12055" max="12056" width="14" bestFit="1" customWidth="1"/>
    <col min="12289" max="12289" width="20" customWidth="1"/>
    <col min="12290" max="12294" width="0" hidden="1" customWidth="1"/>
    <col min="12295" max="12306" width="11.42578125" bestFit="1" customWidth="1"/>
    <col min="12307" max="12310" width="12.85546875" bestFit="1" customWidth="1"/>
    <col min="12311" max="12312" width="14" bestFit="1" customWidth="1"/>
    <col min="12545" max="12545" width="20" customWidth="1"/>
    <col min="12546" max="12550" width="0" hidden="1" customWidth="1"/>
    <col min="12551" max="12562" width="11.42578125" bestFit="1" customWidth="1"/>
    <col min="12563" max="12566" width="12.85546875" bestFit="1" customWidth="1"/>
    <col min="12567" max="12568" width="14" bestFit="1" customWidth="1"/>
    <col min="12801" max="12801" width="20" customWidth="1"/>
    <col min="12802" max="12806" width="0" hidden="1" customWidth="1"/>
    <col min="12807" max="12818" width="11.42578125" bestFit="1" customWidth="1"/>
    <col min="12819" max="12822" width="12.85546875" bestFit="1" customWidth="1"/>
    <col min="12823" max="12824" width="14" bestFit="1" customWidth="1"/>
    <col min="13057" max="13057" width="20" customWidth="1"/>
    <col min="13058" max="13062" width="0" hidden="1" customWidth="1"/>
    <col min="13063" max="13074" width="11.42578125" bestFit="1" customWidth="1"/>
    <col min="13075" max="13078" width="12.85546875" bestFit="1" customWidth="1"/>
    <col min="13079" max="13080" width="14" bestFit="1" customWidth="1"/>
    <col min="13313" max="13313" width="20" customWidth="1"/>
    <col min="13314" max="13318" width="0" hidden="1" customWidth="1"/>
    <col min="13319" max="13330" width="11.42578125" bestFit="1" customWidth="1"/>
    <col min="13331" max="13334" width="12.85546875" bestFit="1" customWidth="1"/>
    <col min="13335" max="13336" width="14" bestFit="1" customWidth="1"/>
    <col min="13569" max="13569" width="20" customWidth="1"/>
    <col min="13570" max="13574" width="0" hidden="1" customWidth="1"/>
    <col min="13575" max="13586" width="11.42578125" bestFit="1" customWidth="1"/>
    <col min="13587" max="13590" width="12.85546875" bestFit="1" customWidth="1"/>
    <col min="13591" max="13592" width="14" bestFit="1" customWidth="1"/>
    <col min="13825" max="13825" width="20" customWidth="1"/>
    <col min="13826" max="13830" width="0" hidden="1" customWidth="1"/>
    <col min="13831" max="13842" width="11.42578125" bestFit="1" customWidth="1"/>
    <col min="13843" max="13846" width="12.85546875" bestFit="1" customWidth="1"/>
    <col min="13847" max="13848" width="14" bestFit="1" customWidth="1"/>
    <col min="14081" max="14081" width="20" customWidth="1"/>
    <col min="14082" max="14086" width="0" hidden="1" customWidth="1"/>
    <col min="14087" max="14098" width="11.42578125" bestFit="1" customWidth="1"/>
    <col min="14099" max="14102" width="12.85546875" bestFit="1" customWidth="1"/>
    <col min="14103" max="14104" width="14" bestFit="1" customWidth="1"/>
    <col min="14337" max="14337" width="20" customWidth="1"/>
    <col min="14338" max="14342" width="0" hidden="1" customWidth="1"/>
    <col min="14343" max="14354" width="11.42578125" bestFit="1" customWidth="1"/>
    <col min="14355" max="14358" width="12.85546875" bestFit="1" customWidth="1"/>
    <col min="14359" max="14360" width="14" bestFit="1" customWidth="1"/>
    <col min="14593" max="14593" width="20" customWidth="1"/>
    <col min="14594" max="14598" width="0" hidden="1" customWidth="1"/>
    <col min="14599" max="14610" width="11.42578125" bestFit="1" customWidth="1"/>
    <col min="14611" max="14614" width="12.85546875" bestFit="1" customWidth="1"/>
    <col min="14615" max="14616" width="14" bestFit="1" customWidth="1"/>
    <col min="14849" max="14849" width="20" customWidth="1"/>
    <col min="14850" max="14854" width="0" hidden="1" customWidth="1"/>
    <col min="14855" max="14866" width="11.42578125" bestFit="1" customWidth="1"/>
    <col min="14867" max="14870" width="12.85546875" bestFit="1" customWidth="1"/>
    <col min="14871" max="14872" width="14" bestFit="1" customWidth="1"/>
    <col min="15105" max="15105" width="20" customWidth="1"/>
    <col min="15106" max="15110" width="0" hidden="1" customWidth="1"/>
    <col min="15111" max="15122" width="11.42578125" bestFit="1" customWidth="1"/>
    <col min="15123" max="15126" width="12.85546875" bestFit="1" customWidth="1"/>
    <col min="15127" max="15128" width="14" bestFit="1" customWidth="1"/>
    <col min="15361" max="15361" width="20" customWidth="1"/>
    <col min="15362" max="15366" width="0" hidden="1" customWidth="1"/>
    <col min="15367" max="15378" width="11.42578125" bestFit="1" customWidth="1"/>
    <col min="15379" max="15382" width="12.85546875" bestFit="1" customWidth="1"/>
    <col min="15383" max="15384" width="14" bestFit="1" customWidth="1"/>
    <col min="15617" max="15617" width="20" customWidth="1"/>
    <col min="15618" max="15622" width="0" hidden="1" customWidth="1"/>
    <col min="15623" max="15634" width="11.42578125" bestFit="1" customWidth="1"/>
    <col min="15635" max="15638" width="12.85546875" bestFit="1" customWidth="1"/>
    <col min="15639" max="15640" width="14" bestFit="1" customWidth="1"/>
    <col min="15873" max="15873" width="20" customWidth="1"/>
    <col min="15874" max="15878" width="0" hidden="1" customWidth="1"/>
    <col min="15879" max="15890" width="11.42578125" bestFit="1" customWidth="1"/>
    <col min="15891" max="15894" width="12.85546875" bestFit="1" customWidth="1"/>
    <col min="15895" max="15896" width="14" bestFit="1" customWidth="1"/>
    <col min="16129" max="16129" width="20" customWidth="1"/>
    <col min="16130" max="16134" width="0" hidden="1" customWidth="1"/>
    <col min="16135" max="16146" width="11.42578125" bestFit="1" customWidth="1"/>
    <col min="16147" max="16150" width="12.85546875" bestFit="1" customWidth="1"/>
    <col min="16151" max="16152" width="14" bestFit="1" customWidth="1"/>
  </cols>
  <sheetData>
    <row r="1" spans="1:24" ht="15" x14ac:dyDescent="0.25">
      <c r="A1" s="4" t="s">
        <v>392</v>
      </c>
      <c r="B1" s="291" t="s">
        <v>807</v>
      </c>
      <c r="C1" s="291" t="s">
        <v>807</v>
      </c>
      <c r="D1" s="291" t="s">
        <v>807</v>
      </c>
      <c r="E1" s="291" t="s">
        <v>807</v>
      </c>
      <c r="F1" s="291" t="s">
        <v>807</v>
      </c>
      <c r="G1" s="291" t="s">
        <v>807</v>
      </c>
      <c r="H1" s="291" t="s">
        <v>807</v>
      </c>
      <c r="I1" s="291" t="s">
        <v>807</v>
      </c>
      <c r="J1" s="291" t="s">
        <v>807</v>
      </c>
      <c r="K1" s="291" t="s">
        <v>807</v>
      </c>
      <c r="L1" s="291" t="s">
        <v>807</v>
      </c>
      <c r="M1" s="291" t="s">
        <v>807</v>
      </c>
      <c r="N1" s="291" t="s">
        <v>807</v>
      </c>
      <c r="O1" s="291" t="s">
        <v>807</v>
      </c>
      <c r="P1" s="291" t="s">
        <v>807</v>
      </c>
      <c r="Q1" s="291" t="s">
        <v>807</v>
      </c>
      <c r="R1" s="291" t="s">
        <v>807</v>
      </c>
      <c r="S1" s="291" t="s">
        <v>807</v>
      </c>
      <c r="T1" s="291" t="s">
        <v>807</v>
      </c>
      <c r="U1" s="291" t="s">
        <v>807</v>
      </c>
      <c r="V1" s="291" t="s">
        <v>806</v>
      </c>
      <c r="W1" s="290" t="s">
        <v>806</v>
      </c>
      <c r="X1" s="3"/>
    </row>
    <row r="2" spans="1:24" ht="15" x14ac:dyDescent="0.25">
      <c r="A2" s="4" t="s">
        <v>385</v>
      </c>
      <c r="B2" s="169">
        <v>40513</v>
      </c>
      <c r="C2" s="12">
        <v>40695</v>
      </c>
      <c r="D2" s="12">
        <v>40878</v>
      </c>
      <c r="E2" s="12">
        <v>41061</v>
      </c>
      <c r="F2" s="12">
        <v>41244</v>
      </c>
      <c r="G2" s="12">
        <v>41426</v>
      </c>
      <c r="H2" s="12">
        <v>41609</v>
      </c>
      <c r="I2" s="12">
        <v>41791</v>
      </c>
      <c r="J2" s="12">
        <v>41974</v>
      </c>
      <c r="K2" s="12">
        <v>42156</v>
      </c>
      <c r="L2" s="12">
        <v>42339</v>
      </c>
      <c r="M2" s="12">
        <v>42522</v>
      </c>
      <c r="N2" s="12">
        <v>42705</v>
      </c>
      <c r="O2" s="12">
        <v>42887</v>
      </c>
      <c r="P2" s="12">
        <v>43070</v>
      </c>
      <c r="Q2" s="12">
        <v>43252</v>
      </c>
      <c r="R2" s="12">
        <v>43435</v>
      </c>
      <c r="S2" s="12">
        <v>47453</v>
      </c>
      <c r="T2" s="12">
        <v>49279</v>
      </c>
      <c r="U2" s="12">
        <v>51105</v>
      </c>
      <c r="V2" s="12">
        <v>45261</v>
      </c>
      <c r="W2" s="12">
        <v>51105</v>
      </c>
      <c r="X2" s="251"/>
    </row>
    <row r="3" spans="1:24" ht="15" x14ac:dyDescent="0.25">
      <c r="A3" s="4" t="s">
        <v>386</v>
      </c>
      <c r="B3" s="280">
        <v>2.5499999999999998E-2</v>
      </c>
      <c r="C3" s="281">
        <v>2.75E-2</v>
      </c>
      <c r="D3" s="281">
        <v>2.75E-2</v>
      </c>
      <c r="E3" s="281">
        <v>0.03</v>
      </c>
      <c r="F3" s="281">
        <v>0.03</v>
      </c>
      <c r="G3" s="281">
        <v>3.15E-2</v>
      </c>
      <c r="H3" s="281">
        <v>3.15E-2</v>
      </c>
      <c r="I3" s="281">
        <v>3.3579999999999999E-2</v>
      </c>
      <c r="J3" s="281">
        <v>3.3500000000000002E-2</v>
      </c>
      <c r="K3" s="281">
        <v>3.5499999999999997E-2</v>
      </c>
      <c r="L3" s="281">
        <v>3.5499999999999997E-2</v>
      </c>
      <c r="M3" s="281">
        <v>3.7499999999999999E-2</v>
      </c>
      <c r="N3" s="281">
        <v>3.7499999999999999E-2</v>
      </c>
      <c r="O3" s="281">
        <v>3.9E-2</v>
      </c>
      <c r="P3" s="281">
        <v>3.9E-2</v>
      </c>
      <c r="Q3" s="281">
        <v>0.04</v>
      </c>
      <c r="R3" s="281">
        <v>0.04</v>
      </c>
      <c r="S3" s="281">
        <v>4.9000000000000002E-2</v>
      </c>
      <c r="T3" s="281">
        <v>0.05</v>
      </c>
      <c r="U3" s="281">
        <v>5.0500000000000003E-2</v>
      </c>
      <c r="V3" s="280">
        <v>0.05</v>
      </c>
      <c r="W3" s="292">
        <v>5.6250000000000001E-2</v>
      </c>
      <c r="X3" s="25"/>
    </row>
    <row r="4" spans="1:24" ht="15" x14ac:dyDescent="0.25">
      <c r="A4" s="179" t="s">
        <v>783</v>
      </c>
      <c r="B4" s="369" t="s">
        <v>784</v>
      </c>
      <c r="C4" s="211" t="s">
        <v>785</v>
      </c>
      <c r="D4" s="211" t="s">
        <v>786</v>
      </c>
      <c r="E4" s="211" t="s">
        <v>787</v>
      </c>
      <c r="F4" s="211" t="s">
        <v>788</v>
      </c>
      <c r="G4" s="211" t="s">
        <v>789</v>
      </c>
      <c r="H4" s="211" t="s">
        <v>790</v>
      </c>
      <c r="I4" s="211" t="s">
        <v>804</v>
      </c>
      <c r="J4" s="211" t="s">
        <v>791</v>
      </c>
      <c r="K4" s="211" t="s">
        <v>792</v>
      </c>
      <c r="L4" s="211" t="s">
        <v>793</v>
      </c>
      <c r="M4" s="211" t="s">
        <v>794</v>
      </c>
      <c r="N4" s="211" t="s">
        <v>795</v>
      </c>
      <c r="O4" s="211" t="s">
        <v>796</v>
      </c>
      <c r="P4" s="211" t="s">
        <v>797</v>
      </c>
      <c r="Q4" s="211" t="s">
        <v>798</v>
      </c>
      <c r="R4" s="211" t="s">
        <v>799</v>
      </c>
      <c r="S4" s="211" t="s">
        <v>801</v>
      </c>
      <c r="T4" s="211" t="s">
        <v>802</v>
      </c>
      <c r="U4" s="211" t="s">
        <v>805</v>
      </c>
      <c r="V4" s="369" t="s">
        <v>800</v>
      </c>
      <c r="W4" s="211" t="s">
        <v>803</v>
      </c>
      <c r="X4" s="262" t="s">
        <v>5</v>
      </c>
    </row>
    <row r="5" spans="1:24" ht="15" x14ac:dyDescent="0.25">
      <c r="A5" s="267"/>
      <c r="B5" s="285"/>
      <c r="C5" s="276"/>
      <c r="D5" s="276"/>
      <c r="E5" s="276"/>
      <c r="F5" s="276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223"/>
    </row>
    <row r="6" spans="1:24" ht="15" x14ac:dyDescent="0.25">
      <c r="A6" s="4" t="s">
        <v>461</v>
      </c>
      <c r="B6" s="272">
        <v>120000</v>
      </c>
      <c r="C6" s="286">
        <v>125000</v>
      </c>
      <c r="D6" s="286">
        <v>130000</v>
      </c>
      <c r="E6" s="286">
        <v>140000</v>
      </c>
      <c r="F6" s="286">
        <v>145000</v>
      </c>
      <c r="G6" s="322">
        <v>160000</v>
      </c>
      <c r="H6" s="322">
        <v>165000</v>
      </c>
      <c r="I6" s="322">
        <v>180000</v>
      </c>
      <c r="J6" s="322">
        <v>180000</v>
      </c>
      <c r="K6" s="322">
        <v>180000</v>
      </c>
      <c r="L6" s="322">
        <v>180000</v>
      </c>
      <c r="M6" s="322">
        <v>180000</v>
      </c>
      <c r="N6" s="322">
        <v>185000</v>
      </c>
      <c r="O6" s="322">
        <v>190000</v>
      </c>
      <c r="P6" s="322">
        <v>190000</v>
      </c>
      <c r="Q6" s="322">
        <v>200000</v>
      </c>
      <c r="R6" s="322">
        <v>200000</v>
      </c>
      <c r="S6" s="322">
        <v>3700000</v>
      </c>
      <c r="T6" s="322">
        <v>4180000</v>
      </c>
      <c r="U6" s="322">
        <v>7270000</v>
      </c>
      <c r="V6" s="322">
        <v>2000000</v>
      </c>
      <c r="W6" s="322">
        <v>20000000</v>
      </c>
      <c r="X6" s="223">
        <f>SUM(B6:W6)</f>
        <v>40000000</v>
      </c>
    </row>
    <row r="7" spans="1:24" ht="15" x14ac:dyDescent="0.25">
      <c r="A7" s="4"/>
      <c r="B7" s="268"/>
      <c r="C7" s="287"/>
      <c r="D7" s="287"/>
      <c r="E7" s="287"/>
      <c r="F7" s="287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223"/>
    </row>
    <row r="8" spans="1:24" ht="15" x14ac:dyDescent="0.25">
      <c r="A8" s="4" t="s">
        <v>78</v>
      </c>
      <c r="B8" s="268"/>
      <c r="C8" s="287"/>
      <c r="D8" s="287"/>
      <c r="E8" s="287"/>
      <c r="F8" s="287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223"/>
    </row>
    <row r="9" spans="1:24" ht="15" x14ac:dyDescent="0.25">
      <c r="A9" s="5"/>
      <c r="B9" s="268"/>
      <c r="C9" s="286"/>
      <c r="D9" s="286"/>
      <c r="E9" s="286"/>
      <c r="F9" s="286"/>
      <c r="G9" s="322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223"/>
    </row>
    <row r="10" spans="1:24" ht="15" x14ac:dyDescent="0.25">
      <c r="A10" s="5">
        <v>39539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322">
        <v>0</v>
      </c>
      <c r="H10" s="322">
        <v>0</v>
      </c>
      <c r="I10" s="322">
        <v>0</v>
      </c>
      <c r="J10" s="322">
        <v>0</v>
      </c>
      <c r="K10" s="322">
        <v>0</v>
      </c>
      <c r="L10" s="322">
        <v>0</v>
      </c>
      <c r="M10" s="322">
        <v>0</v>
      </c>
      <c r="N10" s="322">
        <v>0</v>
      </c>
      <c r="O10" s="322">
        <v>0</v>
      </c>
      <c r="P10" s="322">
        <v>0</v>
      </c>
      <c r="Q10" s="322">
        <v>0</v>
      </c>
      <c r="R10" s="322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223">
        <f>SUM(B10:W10)</f>
        <v>0</v>
      </c>
    </row>
    <row r="11" spans="1:24" ht="15" x14ac:dyDescent="0.25">
      <c r="A11" s="5">
        <v>39569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322">
        <v>0</v>
      </c>
      <c r="H11" s="322">
        <v>0</v>
      </c>
      <c r="I11" s="322">
        <v>0</v>
      </c>
      <c r="J11" s="322">
        <v>0</v>
      </c>
      <c r="K11" s="322">
        <v>0</v>
      </c>
      <c r="L11" s="322">
        <v>0</v>
      </c>
      <c r="M11" s="322">
        <v>0</v>
      </c>
      <c r="N11" s="322">
        <v>0</v>
      </c>
      <c r="O11" s="322">
        <v>0</v>
      </c>
      <c r="P11" s="322">
        <v>0</v>
      </c>
      <c r="Q11" s="322">
        <v>0</v>
      </c>
      <c r="R11" s="322">
        <v>0</v>
      </c>
      <c r="S11" s="322">
        <v>0</v>
      </c>
      <c r="T11" s="322">
        <v>0</v>
      </c>
      <c r="U11" s="322">
        <v>0</v>
      </c>
      <c r="V11" s="322">
        <v>0</v>
      </c>
      <c r="W11" s="322">
        <v>0</v>
      </c>
      <c r="X11" s="223">
        <f>SUM(B11:W11)</f>
        <v>0</v>
      </c>
    </row>
    <row r="12" spans="1:24" ht="15" x14ac:dyDescent="0.25">
      <c r="A12" s="5">
        <v>39600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322">
        <v>0</v>
      </c>
      <c r="H12" s="322">
        <v>0</v>
      </c>
      <c r="I12" s="322">
        <v>0</v>
      </c>
      <c r="J12" s="322">
        <v>0</v>
      </c>
      <c r="K12" s="322">
        <v>0</v>
      </c>
      <c r="L12" s="322">
        <v>0</v>
      </c>
      <c r="M12" s="322">
        <v>0</v>
      </c>
      <c r="N12" s="322">
        <v>0</v>
      </c>
      <c r="O12" s="322">
        <v>0</v>
      </c>
      <c r="P12" s="322">
        <v>0</v>
      </c>
      <c r="Q12" s="322">
        <v>0</v>
      </c>
      <c r="R12" s="322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223">
        <f t="shared" ref="X12:X75" si="0">SUM(B12:W12)</f>
        <v>0</v>
      </c>
    </row>
    <row r="13" spans="1:24" ht="15" x14ac:dyDescent="0.25">
      <c r="A13" s="5">
        <v>39630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322">
        <v>0</v>
      </c>
      <c r="H13" s="322">
        <v>0</v>
      </c>
      <c r="I13" s="322">
        <v>0</v>
      </c>
      <c r="J13" s="322">
        <v>0</v>
      </c>
      <c r="K13" s="322">
        <v>0</v>
      </c>
      <c r="L13" s="322">
        <v>0</v>
      </c>
      <c r="M13" s="322">
        <v>0</v>
      </c>
      <c r="N13" s="322">
        <v>0</v>
      </c>
      <c r="O13" s="322">
        <v>0</v>
      </c>
      <c r="P13" s="322">
        <v>0</v>
      </c>
      <c r="Q13" s="322">
        <v>0</v>
      </c>
      <c r="R13" s="322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0</v>
      </c>
      <c r="X13" s="223">
        <f t="shared" si="0"/>
        <v>0</v>
      </c>
    </row>
    <row r="14" spans="1:24" ht="15" x14ac:dyDescent="0.25">
      <c r="A14" s="5">
        <v>39661</v>
      </c>
      <c r="B14" s="272">
        <v>0</v>
      </c>
      <c r="C14" s="286">
        <v>0</v>
      </c>
      <c r="D14" s="286">
        <v>0</v>
      </c>
      <c r="E14" s="286">
        <v>0</v>
      </c>
      <c r="F14" s="286">
        <v>0</v>
      </c>
      <c r="G14" s="322">
        <v>0</v>
      </c>
      <c r="H14" s="322">
        <v>0</v>
      </c>
      <c r="I14" s="322">
        <v>0</v>
      </c>
      <c r="J14" s="322">
        <v>0</v>
      </c>
      <c r="K14" s="322">
        <v>0</v>
      </c>
      <c r="L14" s="322">
        <v>0</v>
      </c>
      <c r="M14" s="322">
        <v>0</v>
      </c>
      <c r="N14" s="322">
        <v>0</v>
      </c>
      <c r="O14" s="322">
        <v>0</v>
      </c>
      <c r="P14" s="322">
        <v>0</v>
      </c>
      <c r="Q14" s="322">
        <v>0</v>
      </c>
      <c r="R14" s="322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223">
        <f t="shared" si="0"/>
        <v>0</v>
      </c>
    </row>
    <row r="15" spans="1:24" ht="15" x14ac:dyDescent="0.25">
      <c r="A15" s="5">
        <v>39692</v>
      </c>
      <c r="B15" s="272">
        <v>0</v>
      </c>
      <c r="C15" s="286">
        <v>0</v>
      </c>
      <c r="D15" s="286">
        <v>0</v>
      </c>
      <c r="E15" s="286">
        <v>0</v>
      </c>
      <c r="F15" s="286">
        <v>0</v>
      </c>
      <c r="G15" s="322">
        <v>0</v>
      </c>
      <c r="H15" s="322">
        <v>0</v>
      </c>
      <c r="I15" s="322">
        <v>0</v>
      </c>
      <c r="J15" s="322">
        <v>0</v>
      </c>
      <c r="K15" s="322">
        <v>0</v>
      </c>
      <c r="L15" s="322">
        <v>0</v>
      </c>
      <c r="M15" s="322">
        <v>0</v>
      </c>
      <c r="N15" s="322">
        <v>0</v>
      </c>
      <c r="O15" s="322">
        <v>0</v>
      </c>
      <c r="P15" s="322">
        <v>0</v>
      </c>
      <c r="Q15" s="322">
        <v>0</v>
      </c>
      <c r="R15" s="322">
        <v>0</v>
      </c>
      <c r="S15" s="322">
        <v>0</v>
      </c>
      <c r="T15" s="322">
        <v>0</v>
      </c>
      <c r="U15" s="322">
        <v>0</v>
      </c>
      <c r="V15" s="322">
        <v>0</v>
      </c>
      <c r="W15" s="322">
        <v>0</v>
      </c>
      <c r="X15" s="223">
        <f t="shared" si="0"/>
        <v>0</v>
      </c>
    </row>
    <row r="16" spans="1:24" ht="15" x14ac:dyDescent="0.25">
      <c r="A16" s="5">
        <v>39722</v>
      </c>
      <c r="B16" s="272">
        <v>0</v>
      </c>
      <c r="C16" s="286">
        <v>0</v>
      </c>
      <c r="D16" s="286">
        <v>0</v>
      </c>
      <c r="E16" s="286">
        <v>0</v>
      </c>
      <c r="F16" s="286">
        <v>0</v>
      </c>
      <c r="G16" s="322">
        <v>0</v>
      </c>
      <c r="H16" s="322">
        <v>0</v>
      </c>
      <c r="I16" s="322">
        <v>0</v>
      </c>
      <c r="J16" s="322">
        <v>0</v>
      </c>
      <c r="K16" s="322">
        <v>0</v>
      </c>
      <c r="L16" s="322">
        <v>0</v>
      </c>
      <c r="M16" s="322">
        <v>0</v>
      </c>
      <c r="N16" s="322">
        <v>0</v>
      </c>
      <c r="O16" s="322">
        <v>0</v>
      </c>
      <c r="P16" s="322">
        <v>0</v>
      </c>
      <c r="Q16" s="322">
        <v>0</v>
      </c>
      <c r="R16" s="322">
        <v>0</v>
      </c>
      <c r="S16" s="322">
        <v>0</v>
      </c>
      <c r="T16" s="322">
        <v>0</v>
      </c>
      <c r="U16" s="322">
        <v>0</v>
      </c>
      <c r="V16" s="322">
        <v>0</v>
      </c>
      <c r="W16" s="322">
        <v>0</v>
      </c>
      <c r="X16" s="223">
        <f t="shared" si="0"/>
        <v>0</v>
      </c>
    </row>
    <row r="17" spans="1:24" ht="15" x14ac:dyDescent="0.25">
      <c r="A17" s="5">
        <v>39753</v>
      </c>
      <c r="B17" s="272">
        <v>0</v>
      </c>
      <c r="C17" s="286">
        <v>0</v>
      </c>
      <c r="D17" s="286">
        <v>0</v>
      </c>
      <c r="E17" s="286">
        <v>0</v>
      </c>
      <c r="F17" s="286">
        <v>0</v>
      </c>
      <c r="G17" s="322">
        <v>0</v>
      </c>
      <c r="H17" s="322">
        <v>0</v>
      </c>
      <c r="I17" s="322">
        <v>0</v>
      </c>
      <c r="J17" s="322">
        <v>0</v>
      </c>
      <c r="K17" s="322">
        <v>0</v>
      </c>
      <c r="L17" s="322">
        <v>0</v>
      </c>
      <c r="M17" s="322">
        <v>0</v>
      </c>
      <c r="N17" s="322">
        <v>0</v>
      </c>
      <c r="O17" s="322">
        <v>0</v>
      </c>
      <c r="P17" s="322">
        <v>0</v>
      </c>
      <c r="Q17" s="322">
        <v>0</v>
      </c>
      <c r="R17" s="322">
        <v>0</v>
      </c>
      <c r="S17" s="322">
        <v>5000</v>
      </c>
      <c r="T17" s="322">
        <v>5000</v>
      </c>
      <c r="U17" s="322">
        <v>5000</v>
      </c>
      <c r="V17" s="322">
        <v>0</v>
      </c>
      <c r="W17" s="322">
        <v>25000</v>
      </c>
      <c r="X17" s="223">
        <f t="shared" si="0"/>
        <v>40000</v>
      </c>
    </row>
    <row r="18" spans="1:24" ht="15" x14ac:dyDescent="0.25">
      <c r="A18" s="5">
        <v>39783</v>
      </c>
      <c r="B18" s="272">
        <v>0</v>
      </c>
      <c r="C18" s="286">
        <v>0</v>
      </c>
      <c r="D18" s="286">
        <v>0</v>
      </c>
      <c r="E18" s="286">
        <v>0</v>
      </c>
      <c r="F18" s="286">
        <v>0</v>
      </c>
      <c r="G18" s="322">
        <v>0</v>
      </c>
      <c r="H18" s="322">
        <v>0</v>
      </c>
      <c r="I18" s="322">
        <v>0</v>
      </c>
      <c r="J18" s="322">
        <v>0</v>
      </c>
      <c r="K18" s="322">
        <v>0</v>
      </c>
      <c r="L18" s="322">
        <v>0</v>
      </c>
      <c r="M18" s="322">
        <v>0</v>
      </c>
      <c r="N18" s="322">
        <v>0</v>
      </c>
      <c r="O18" s="322">
        <v>0</v>
      </c>
      <c r="P18" s="322">
        <v>0</v>
      </c>
      <c r="Q18" s="322">
        <v>0</v>
      </c>
      <c r="R18" s="322">
        <v>0</v>
      </c>
      <c r="S18" s="322">
        <v>0</v>
      </c>
      <c r="T18" s="322">
        <v>0</v>
      </c>
      <c r="U18" s="322">
        <v>0</v>
      </c>
      <c r="V18" s="322">
        <v>0</v>
      </c>
      <c r="W18" s="322">
        <v>0</v>
      </c>
      <c r="X18" s="223">
        <f t="shared" si="0"/>
        <v>0</v>
      </c>
    </row>
    <row r="19" spans="1:24" ht="15" x14ac:dyDescent="0.25">
      <c r="A19" s="5">
        <v>39814</v>
      </c>
      <c r="B19" s="272">
        <v>0</v>
      </c>
      <c r="C19" s="286">
        <v>0</v>
      </c>
      <c r="D19" s="272">
        <v>0</v>
      </c>
      <c r="E19" s="286">
        <v>0</v>
      </c>
      <c r="F19" s="272">
        <v>0</v>
      </c>
      <c r="G19" s="322">
        <v>0</v>
      </c>
      <c r="H19" s="318">
        <v>0</v>
      </c>
      <c r="I19" s="322">
        <v>0</v>
      </c>
      <c r="J19" s="318">
        <v>0</v>
      </c>
      <c r="K19" s="322">
        <v>0</v>
      </c>
      <c r="L19" s="318">
        <v>0</v>
      </c>
      <c r="M19" s="322">
        <v>0</v>
      </c>
      <c r="N19" s="318">
        <v>0</v>
      </c>
      <c r="O19" s="322">
        <v>0</v>
      </c>
      <c r="P19" s="318">
        <v>0</v>
      </c>
      <c r="Q19" s="322">
        <v>0</v>
      </c>
      <c r="R19" s="318">
        <v>0</v>
      </c>
      <c r="S19" s="322">
        <v>25000</v>
      </c>
      <c r="T19" s="322">
        <v>25000</v>
      </c>
      <c r="U19" s="322">
        <v>45000</v>
      </c>
      <c r="V19" s="322">
        <v>15000</v>
      </c>
      <c r="W19" s="322">
        <v>20000</v>
      </c>
      <c r="X19" s="223">
        <f t="shared" si="0"/>
        <v>130000</v>
      </c>
    </row>
    <row r="20" spans="1:24" ht="15" x14ac:dyDescent="0.25">
      <c r="A20" s="5">
        <v>39845</v>
      </c>
      <c r="B20" s="272">
        <v>0</v>
      </c>
      <c r="C20" s="286">
        <v>0</v>
      </c>
      <c r="D20" s="272">
        <v>0</v>
      </c>
      <c r="E20" s="286">
        <v>0</v>
      </c>
      <c r="F20" s="272">
        <v>0</v>
      </c>
      <c r="G20" s="322">
        <v>0</v>
      </c>
      <c r="H20" s="318">
        <v>0</v>
      </c>
      <c r="I20" s="322">
        <v>0</v>
      </c>
      <c r="J20" s="318">
        <v>0</v>
      </c>
      <c r="K20" s="322">
        <v>0</v>
      </c>
      <c r="L20" s="318">
        <v>0</v>
      </c>
      <c r="M20" s="322">
        <v>0</v>
      </c>
      <c r="N20" s="318">
        <v>0</v>
      </c>
      <c r="O20" s="322">
        <v>5000</v>
      </c>
      <c r="P20" s="322">
        <v>5000</v>
      </c>
      <c r="Q20" s="322">
        <v>5000</v>
      </c>
      <c r="R20" s="322">
        <v>5000</v>
      </c>
      <c r="S20" s="322">
        <v>30000</v>
      </c>
      <c r="T20" s="322">
        <v>35000</v>
      </c>
      <c r="U20" s="322">
        <v>60000</v>
      </c>
      <c r="V20" s="322">
        <v>20000</v>
      </c>
      <c r="W20" s="322">
        <v>45000</v>
      </c>
      <c r="X20" s="223">
        <f t="shared" si="0"/>
        <v>210000</v>
      </c>
    </row>
    <row r="21" spans="1:24" ht="15" x14ac:dyDescent="0.25">
      <c r="A21" s="5">
        <v>39873</v>
      </c>
      <c r="B21" s="272">
        <v>0</v>
      </c>
      <c r="C21" s="286">
        <v>0</v>
      </c>
      <c r="D21" s="272">
        <v>0</v>
      </c>
      <c r="E21" s="286">
        <v>0</v>
      </c>
      <c r="F21" s="272">
        <v>0</v>
      </c>
      <c r="G21" s="322">
        <v>0</v>
      </c>
      <c r="H21" s="318">
        <v>0</v>
      </c>
      <c r="I21" s="322">
        <v>0</v>
      </c>
      <c r="J21" s="318">
        <v>0</v>
      </c>
      <c r="K21" s="322">
        <v>0</v>
      </c>
      <c r="L21" s="318">
        <v>0</v>
      </c>
      <c r="M21" s="322">
        <v>0</v>
      </c>
      <c r="N21" s="318">
        <v>0</v>
      </c>
      <c r="O21" s="322">
        <v>0</v>
      </c>
      <c r="P21" s="318">
        <v>0</v>
      </c>
      <c r="Q21" s="322">
        <v>5000</v>
      </c>
      <c r="R21" s="318">
        <v>5000</v>
      </c>
      <c r="S21" s="322">
        <v>20000</v>
      </c>
      <c r="T21" s="318">
        <v>20000</v>
      </c>
      <c r="U21" s="322">
        <v>35000</v>
      </c>
      <c r="V21" s="318">
        <v>10000</v>
      </c>
      <c r="W21" s="322">
        <v>35000</v>
      </c>
      <c r="X21" s="223">
        <f t="shared" si="0"/>
        <v>130000</v>
      </c>
    </row>
    <row r="22" spans="1:24" ht="15" x14ac:dyDescent="0.25">
      <c r="A22" s="5">
        <v>39904</v>
      </c>
      <c r="B22" s="286">
        <v>0</v>
      </c>
      <c r="C22" s="286">
        <v>0</v>
      </c>
      <c r="D22" s="286">
        <v>0</v>
      </c>
      <c r="E22" s="286">
        <v>0</v>
      </c>
      <c r="F22" s="286">
        <v>0</v>
      </c>
      <c r="G22" s="322">
        <v>0</v>
      </c>
      <c r="H22" s="322">
        <v>0</v>
      </c>
      <c r="I22" s="322">
        <v>0</v>
      </c>
      <c r="J22" s="322">
        <v>0</v>
      </c>
      <c r="K22" s="322">
        <v>0</v>
      </c>
      <c r="L22" s="322">
        <v>0</v>
      </c>
      <c r="M22" s="322">
        <v>5000</v>
      </c>
      <c r="N22" s="322">
        <v>5000</v>
      </c>
      <c r="O22" s="322">
        <v>5000</v>
      </c>
      <c r="P22" s="322">
        <v>5000</v>
      </c>
      <c r="Q22" s="322">
        <v>5000</v>
      </c>
      <c r="R22" s="322">
        <v>5000</v>
      </c>
      <c r="S22" s="322">
        <v>40000</v>
      </c>
      <c r="T22" s="322">
        <v>45000</v>
      </c>
      <c r="U22" s="322">
        <v>140000</v>
      </c>
      <c r="V22" s="322">
        <v>75000</v>
      </c>
      <c r="W22" s="322">
        <v>255000</v>
      </c>
      <c r="X22" s="223">
        <f t="shared" si="0"/>
        <v>585000</v>
      </c>
    </row>
    <row r="23" spans="1:24" ht="15" x14ac:dyDescent="0.25">
      <c r="A23" s="5">
        <v>39934</v>
      </c>
      <c r="B23" s="272">
        <v>0</v>
      </c>
      <c r="C23" s="286">
        <v>0</v>
      </c>
      <c r="D23" s="286">
        <v>0</v>
      </c>
      <c r="E23" s="286">
        <v>0</v>
      </c>
      <c r="F23" s="286">
        <v>0</v>
      </c>
      <c r="G23" s="322">
        <v>0</v>
      </c>
      <c r="H23" s="322">
        <v>0</v>
      </c>
      <c r="I23" s="322">
        <v>0</v>
      </c>
      <c r="J23" s="322">
        <v>0</v>
      </c>
      <c r="K23" s="322">
        <v>0</v>
      </c>
      <c r="L23" s="322">
        <v>5000</v>
      </c>
      <c r="M23" s="322">
        <v>0</v>
      </c>
      <c r="N23" s="322">
        <v>5000</v>
      </c>
      <c r="O23" s="322">
        <v>5000</v>
      </c>
      <c r="P23" s="322">
        <v>5000</v>
      </c>
      <c r="Q23" s="322">
        <v>5000</v>
      </c>
      <c r="R23" s="322">
        <v>5000</v>
      </c>
      <c r="S23" s="322">
        <v>40000</v>
      </c>
      <c r="T23" s="322">
        <v>50000</v>
      </c>
      <c r="U23" s="322">
        <v>80000</v>
      </c>
      <c r="V23" s="322">
        <v>20000</v>
      </c>
      <c r="W23" s="322">
        <v>230000</v>
      </c>
      <c r="X23" s="223">
        <f t="shared" si="0"/>
        <v>450000</v>
      </c>
    </row>
    <row r="24" spans="1:24" ht="15" x14ac:dyDescent="0.25">
      <c r="A24" s="5">
        <v>39965</v>
      </c>
      <c r="B24" s="272">
        <v>0</v>
      </c>
      <c r="C24" s="286">
        <v>0</v>
      </c>
      <c r="D24" s="286">
        <v>0</v>
      </c>
      <c r="E24" s="286">
        <v>0</v>
      </c>
      <c r="F24" s="286">
        <v>0</v>
      </c>
      <c r="G24" s="322">
        <v>0</v>
      </c>
      <c r="H24" s="322">
        <v>0</v>
      </c>
      <c r="I24" s="322">
        <v>5000</v>
      </c>
      <c r="J24" s="322">
        <v>5000</v>
      </c>
      <c r="K24" s="322">
        <v>5000</v>
      </c>
      <c r="L24" s="322">
        <v>0</v>
      </c>
      <c r="M24" s="322">
        <v>0</v>
      </c>
      <c r="N24" s="322">
        <v>0</v>
      </c>
      <c r="O24" s="322">
        <v>0</v>
      </c>
      <c r="P24" s="322">
        <v>0</v>
      </c>
      <c r="Q24" s="322">
        <v>5000</v>
      </c>
      <c r="R24" s="322">
        <v>5000</v>
      </c>
      <c r="S24" s="322">
        <f>35000+10000</f>
        <v>45000</v>
      </c>
      <c r="T24" s="322">
        <f>40000+10000</f>
        <v>50000</v>
      </c>
      <c r="U24" s="322">
        <f>70000+20000</f>
        <v>90000</v>
      </c>
      <c r="V24" s="322">
        <f>20000+5000</f>
        <v>25000</v>
      </c>
      <c r="W24" s="322">
        <f>195000+50000</f>
        <v>245000</v>
      </c>
      <c r="X24" s="223">
        <f t="shared" si="0"/>
        <v>480000</v>
      </c>
    </row>
    <row r="25" spans="1:24" ht="15" x14ac:dyDescent="0.25">
      <c r="A25" s="5">
        <v>39995</v>
      </c>
      <c r="B25" s="272">
        <v>0</v>
      </c>
      <c r="C25" s="286">
        <v>0</v>
      </c>
      <c r="D25" s="286">
        <v>0</v>
      </c>
      <c r="E25" s="286">
        <v>0</v>
      </c>
      <c r="F25" s="286">
        <v>0</v>
      </c>
      <c r="G25" s="322">
        <v>0</v>
      </c>
      <c r="H25" s="322">
        <v>0</v>
      </c>
      <c r="I25" s="322">
        <v>0</v>
      </c>
      <c r="J25" s="322">
        <v>5000</v>
      </c>
      <c r="K25" s="322">
        <v>5000</v>
      </c>
      <c r="L25" s="322">
        <v>5000</v>
      </c>
      <c r="M25" s="322">
        <v>5000</v>
      </c>
      <c r="N25" s="322">
        <v>5000</v>
      </c>
      <c r="O25" s="322">
        <v>5000</v>
      </c>
      <c r="P25" s="322">
        <v>5000</v>
      </c>
      <c r="Q25" s="322">
        <v>5000</v>
      </c>
      <c r="R25" s="322">
        <v>5000</v>
      </c>
      <c r="S25" s="322">
        <v>65000</v>
      </c>
      <c r="T25" s="322">
        <v>70000</v>
      </c>
      <c r="U25" s="322">
        <v>125000</v>
      </c>
      <c r="V25" s="322">
        <v>35000</v>
      </c>
      <c r="W25" s="322">
        <v>345000</v>
      </c>
      <c r="X25" s="223">
        <f t="shared" si="0"/>
        <v>685000</v>
      </c>
    </row>
    <row r="26" spans="1:24" ht="15" x14ac:dyDescent="0.25">
      <c r="A26" s="5">
        <v>40026</v>
      </c>
      <c r="B26" s="272">
        <v>0</v>
      </c>
      <c r="C26" s="286">
        <v>0</v>
      </c>
      <c r="D26" s="286">
        <v>0</v>
      </c>
      <c r="E26" s="286">
        <v>0</v>
      </c>
      <c r="F26" s="286">
        <v>0</v>
      </c>
      <c r="G26" s="322">
        <v>0</v>
      </c>
      <c r="H26" s="322">
        <v>0</v>
      </c>
      <c r="I26" s="322">
        <v>5000</v>
      </c>
      <c r="J26" s="322">
        <v>0</v>
      </c>
      <c r="K26" s="322">
        <v>0</v>
      </c>
      <c r="L26" s="322">
        <v>0</v>
      </c>
      <c r="M26" s="322">
        <v>0</v>
      </c>
      <c r="N26" s="322">
        <v>5000</v>
      </c>
      <c r="O26" s="322">
        <v>5000</v>
      </c>
      <c r="P26" s="322">
        <v>5000</v>
      </c>
      <c r="Q26" s="322">
        <v>5000</v>
      </c>
      <c r="R26" s="322">
        <v>5000</v>
      </c>
      <c r="S26" s="322">
        <v>45000</v>
      </c>
      <c r="T26" s="322">
        <v>50000</v>
      </c>
      <c r="U26" s="322">
        <v>85000</v>
      </c>
      <c r="V26" s="322">
        <v>25000</v>
      </c>
      <c r="W26" s="322">
        <v>245000</v>
      </c>
      <c r="X26" s="223">
        <f t="shared" si="0"/>
        <v>480000</v>
      </c>
    </row>
    <row r="27" spans="1:24" ht="15" x14ac:dyDescent="0.25">
      <c r="A27" s="5">
        <v>40057</v>
      </c>
      <c r="B27" s="272">
        <v>0</v>
      </c>
      <c r="C27" s="286">
        <v>0</v>
      </c>
      <c r="D27" s="286">
        <v>0</v>
      </c>
      <c r="E27" s="286">
        <v>0</v>
      </c>
      <c r="F27" s="286">
        <v>0</v>
      </c>
      <c r="G27" s="322">
        <v>0</v>
      </c>
      <c r="H27" s="322">
        <v>0</v>
      </c>
      <c r="I27" s="322">
        <v>5000</v>
      </c>
      <c r="J27" s="322">
        <v>5000</v>
      </c>
      <c r="K27" s="322">
        <v>5000</v>
      </c>
      <c r="L27" s="322">
        <v>5000</v>
      </c>
      <c r="M27" s="322">
        <v>5000</v>
      </c>
      <c r="N27" s="322">
        <v>0</v>
      </c>
      <c r="O27" s="322">
        <v>0</v>
      </c>
      <c r="P27" s="322">
        <v>0</v>
      </c>
      <c r="Q27" s="322">
        <v>0</v>
      </c>
      <c r="R27" s="322">
        <v>0</v>
      </c>
      <c r="S27" s="322">
        <v>45000</v>
      </c>
      <c r="T27" s="322">
        <v>50000</v>
      </c>
      <c r="U27" s="322">
        <v>85000</v>
      </c>
      <c r="V27" s="322">
        <v>25000</v>
      </c>
      <c r="W27" s="322">
        <v>235000</v>
      </c>
      <c r="X27" s="223">
        <f t="shared" si="0"/>
        <v>465000</v>
      </c>
    </row>
    <row r="28" spans="1:24" ht="15" x14ac:dyDescent="0.25">
      <c r="A28" s="5">
        <v>40087</v>
      </c>
      <c r="B28" s="272">
        <v>0</v>
      </c>
      <c r="C28" s="286">
        <v>0</v>
      </c>
      <c r="D28" s="286">
        <v>0</v>
      </c>
      <c r="E28" s="286">
        <v>0</v>
      </c>
      <c r="F28" s="286">
        <v>0</v>
      </c>
      <c r="G28" s="322">
        <v>0</v>
      </c>
      <c r="H28" s="322">
        <v>0</v>
      </c>
      <c r="I28" s="322">
        <v>0</v>
      </c>
      <c r="J28" s="322">
        <v>0</v>
      </c>
      <c r="K28" s="322">
        <v>0</v>
      </c>
      <c r="L28" s="322">
        <v>0</v>
      </c>
      <c r="M28" s="322">
        <v>0</v>
      </c>
      <c r="N28" s="322">
        <v>0</v>
      </c>
      <c r="O28" s="322">
        <v>0</v>
      </c>
      <c r="P28" s="322">
        <v>5000</v>
      </c>
      <c r="Q28" s="322">
        <v>5000</v>
      </c>
      <c r="R28" s="322">
        <v>5000</v>
      </c>
      <c r="S28" s="322">
        <v>30000</v>
      </c>
      <c r="T28" s="322">
        <v>35000</v>
      </c>
      <c r="U28" s="322">
        <v>55000</v>
      </c>
      <c r="V28" s="322">
        <v>15000</v>
      </c>
      <c r="W28" s="322">
        <v>155000</v>
      </c>
      <c r="X28" s="223">
        <f t="shared" si="0"/>
        <v>305000</v>
      </c>
    </row>
    <row r="29" spans="1:24" ht="15" x14ac:dyDescent="0.25">
      <c r="A29" s="5">
        <v>40118</v>
      </c>
      <c r="B29" s="272">
        <v>0</v>
      </c>
      <c r="C29" s="286">
        <v>0</v>
      </c>
      <c r="D29" s="286">
        <v>0</v>
      </c>
      <c r="E29" s="286">
        <v>0</v>
      </c>
      <c r="F29" s="286">
        <v>0</v>
      </c>
      <c r="G29" s="322">
        <v>0</v>
      </c>
      <c r="H29" s="322">
        <v>0</v>
      </c>
      <c r="I29" s="322">
        <v>0</v>
      </c>
      <c r="J29" s="322"/>
      <c r="K29" s="322">
        <v>5000</v>
      </c>
      <c r="L29" s="322">
        <v>5000</v>
      </c>
      <c r="M29" s="322">
        <v>5000</v>
      </c>
      <c r="N29" s="322">
        <v>5000</v>
      </c>
      <c r="O29" s="322">
        <v>5000</v>
      </c>
      <c r="P29" s="322">
        <v>0</v>
      </c>
      <c r="Q29" s="322">
        <v>0</v>
      </c>
      <c r="R29" s="322">
        <v>0</v>
      </c>
      <c r="S29" s="322">
        <v>40000</v>
      </c>
      <c r="T29" s="322">
        <v>45000</v>
      </c>
      <c r="U29" s="322">
        <v>75000</v>
      </c>
      <c r="V29" s="322">
        <v>20000</v>
      </c>
      <c r="W29" s="322">
        <v>210000</v>
      </c>
      <c r="X29" s="223">
        <f t="shared" si="0"/>
        <v>415000</v>
      </c>
    </row>
    <row r="30" spans="1:24" ht="15" x14ac:dyDescent="0.25">
      <c r="A30" s="5">
        <v>40148</v>
      </c>
      <c r="B30" s="272"/>
      <c r="C30" s="286"/>
      <c r="D30" s="286"/>
      <c r="E30" s="286"/>
      <c r="F30" s="286"/>
      <c r="G30" s="322"/>
      <c r="H30" s="322">
        <v>5000</v>
      </c>
      <c r="I30" s="322">
        <v>5000</v>
      </c>
      <c r="J30" s="322">
        <v>5000</v>
      </c>
      <c r="K30" s="322"/>
      <c r="L30" s="322">
        <v>5000</v>
      </c>
      <c r="M30" s="322">
        <v>5000</v>
      </c>
      <c r="N30" s="322">
        <v>5000</v>
      </c>
      <c r="O30" s="322">
        <v>5000</v>
      </c>
      <c r="P30" s="322">
        <v>5000</v>
      </c>
      <c r="Q30" s="322">
        <v>5000</v>
      </c>
      <c r="R30" s="322">
        <v>5000</v>
      </c>
      <c r="S30" s="322">
        <v>60000</v>
      </c>
      <c r="T30" s="322">
        <v>70000</v>
      </c>
      <c r="U30" s="322">
        <v>120000</v>
      </c>
      <c r="V30" s="322">
        <v>30000</v>
      </c>
      <c r="W30" s="322">
        <v>540000</v>
      </c>
      <c r="X30" s="223">
        <f t="shared" si="0"/>
        <v>870000</v>
      </c>
    </row>
    <row r="31" spans="1:24" ht="15" x14ac:dyDescent="0.25">
      <c r="A31" s="5">
        <v>40179</v>
      </c>
      <c r="B31" s="272"/>
      <c r="C31" s="286"/>
      <c r="D31" s="286"/>
      <c r="E31" s="286"/>
      <c r="F31" s="286"/>
      <c r="G31" s="322">
        <v>5000</v>
      </c>
      <c r="H31" s="322">
        <v>5000</v>
      </c>
      <c r="I31" s="322">
        <v>5000</v>
      </c>
      <c r="J31" s="322">
        <v>5000</v>
      </c>
      <c r="K31" s="322">
        <v>5000</v>
      </c>
      <c r="L31" s="322"/>
      <c r="M31" s="322"/>
      <c r="N31" s="322"/>
      <c r="O31" s="322"/>
      <c r="P31" s="322"/>
      <c r="Q31" s="322"/>
      <c r="R31" s="322">
        <v>5000</v>
      </c>
      <c r="S31" s="322">
        <v>35000</v>
      </c>
      <c r="T31" s="322">
        <v>45000</v>
      </c>
      <c r="U31" s="322">
        <v>75000</v>
      </c>
      <c r="V31" s="322">
        <v>20000</v>
      </c>
      <c r="W31" s="322">
        <v>210000</v>
      </c>
      <c r="X31" s="223">
        <f t="shared" si="0"/>
        <v>415000</v>
      </c>
    </row>
    <row r="32" spans="1:24" ht="15" x14ac:dyDescent="0.25">
      <c r="A32" s="5">
        <v>40210</v>
      </c>
      <c r="B32" s="272"/>
      <c r="C32" s="286"/>
      <c r="D32" s="286"/>
      <c r="E32" s="286"/>
      <c r="F32" s="286"/>
      <c r="G32" s="322"/>
      <c r="H32" s="322"/>
      <c r="I32" s="322"/>
      <c r="J32" s="322"/>
      <c r="K32" s="322"/>
      <c r="L32" s="322"/>
      <c r="M32" s="322"/>
      <c r="N32" s="322"/>
      <c r="O32" s="322"/>
      <c r="P32" s="322">
        <v>5000</v>
      </c>
      <c r="Q32" s="322">
        <v>5000</v>
      </c>
      <c r="R32" s="322"/>
      <c r="S32" s="322">
        <v>15000</v>
      </c>
      <c r="T32" s="322">
        <v>15000</v>
      </c>
      <c r="U32" s="322">
        <v>30000</v>
      </c>
      <c r="V32" s="322">
        <v>5000</v>
      </c>
      <c r="W32" s="322">
        <v>75000</v>
      </c>
      <c r="X32" s="223">
        <f t="shared" si="0"/>
        <v>150000</v>
      </c>
    </row>
    <row r="33" spans="1:24" ht="15" x14ac:dyDescent="0.25">
      <c r="A33" s="5">
        <v>40238</v>
      </c>
      <c r="B33" s="272"/>
      <c r="C33" s="286"/>
      <c r="D33" s="286"/>
      <c r="E33" s="286"/>
      <c r="F33" s="286"/>
      <c r="G33" s="322">
        <v>5000</v>
      </c>
      <c r="H33" s="322">
        <v>5000</v>
      </c>
      <c r="I33" s="322">
        <v>5000</v>
      </c>
      <c r="J33" s="322">
        <v>5000</v>
      </c>
      <c r="K33" s="322">
        <v>5000</v>
      </c>
      <c r="L33" s="322">
        <v>5000</v>
      </c>
      <c r="M33" s="322">
        <v>5000</v>
      </c>
      <c r="N33" s="322">
        <v>5000</v>
      </c>
      <c r="O33" s="322">
        <v>5000</v>
      </c>
      <c r="P33" s="322"/>
      <c r="Q33" s="322"/>
      <c r="R33" s="322"/>
      <c r="S33" s="322">
        <v>60000</v>
      </c>
      <c r="T33" s="322">
        <v>65000</v>
      </c>
      <c r="U33" s="322">
        <v>110000</v>
      </c>
      <c r="V33" s="322">
        <v>30000</v>
      </c>
      <c r="W33" s="322">
        <v>310000</v>
      </c>
      <c r="X33" s="223">
        <f t="shared" si="0"/>
        <v>620000</v>
      </c>
    </row>
    <row r="34" spans="1:24" ht="15" x14ac:dyDescent="0.25">
      <c r="A34" s="5">
        <v>40269</v>
      </c>
      <c r="B34" s="272"/>
      <c r="C34" s="286"/>
      <c r="D34" s="286"/>
      <c r="E34" s="286"/>
      <c r="F34" s="286"/>
      <c r="G34" s="322"/>
      <c r="H34" s="322"/>
      <c r="I34" s="322"/>
      <c r="J34" s="322"/>
      <c r="K34" s="322">
        <v>5000</v>
      </c>
      <c r="L34" s="322">
        <v>5000</v>
      </c>
      <c r="M34" s="322">
        <v>5000</v>
      </c>
      <c r="N34" s="322">
        <v>5000</v>
      </c>
      <c r="O34" s="322">
        <v>5000</v>
      </c>
      <c r="P34" s="322">
        <v>5000</v>
      </c>
      <c r="Q34" s="322">
        <v>5000</v>
      </c>
      <c r="R34" s="322">
        <v>5000</v>
      </c>
      <c r="S34" s="322">
        <v>50000</v>
      </c>
      <c r="T34" s="322">
        <v>60000</v>
      </c>
      <c r="U34" s="322">
        <v>100000</v>
      </c>
      <c r="V34" s="322">
        <v>25000</v>
      </c>
      <c r="W34" s="322">
        <v>275000</v>
      </c>
      <c r="X34" s="223">
        <f t="shared" si="0"/>
        <v>550000</v>
      </c>
    </row>
    <row r="35" spans="1:24" ht="15" x14ac:dyDescent="0.25">
      <c r="A35" s="5">
        <v>40299</v>
      </c>
      <c r="B35" s="272"/>
      <c r="C35" s="286"/>
      <c r="D35" s="286"/>
      <c r="E35" s="286"/>
      <c r="F35" s="286"/>
      <c r="G35" s="322"/>
      <c r="H35" s="322">
        <v>5000</v>
      </c>
      <c r="I35" s="322">
        <v>5000</v>
      </c>
      <c r="J35" s="322">
        <v>5000</v>
      </c>
      <c r="K35" s="322"/>
      <c r="L35" s="322"/>
      <c r="M35" s="322"/>
      <c r="N35" s="322"/>
      <c r="O35" s="322"/>
      <c r="P35" s="322"/>
      <c r="Q35" s="322"/>
      <c r="R35" s="322"/>
      <c r="S35" s="322">
        <v>20000</v>
      </c>
      <c r="T35" s="322">
        <v>25000</v>
      </c>
      <c r="U35" s="322">
        <v>40000</v>
      </c>
      <c r="V35" s="322">
        <v>10000</v>
      </c>
      <c r="W35" s="322">
        <v>115000</v>
      </c>
      <c r="X35" s="223">
        <f t="shared" si="0"/>
        <v>225000</v>
      </c>
    </row>
    <row r="36" spans="1:24" ht="15" x14ac:dyDescent="0.25">
      <c r="A36" s="5">
        <v>40330</v>
      </c>
      <c r="B36" s="272"/>
      <c r="C36" s="286"/>
      <c r="D36" s="286"/>
      <c r="E36" s="286"/>
      <c r="F36" s="286"/>
      <c r="G36" s="322">
        <v>5000</v>
      </c>
      <c r="H36" s="322">
        <v>5000</v>
      </c>
      <c r="I36" s="322">
        <v>5000</v>
      </c>
      <c r="J36" s="322">
        <v>5000</v>
      </c>
      <c r="K36" s="322">
        <v>5000</v>
      </c>
      <c r="L36" s="322">
        <v>5000</v>
      </c>
      <c r="M36" s="322">
        <v>5000</v>
      </c>
      <c r="N36" s="322">
        <v>5000</v>
      </c>
      <c r="O36" s="322">
        <v>5000</v>
      </c>
      <c r="P36" s="322">
        <v>5000</v>
      </c>
      <c r="Q36" s="322">
        <v>5000</v>
      </c>
      <c r="R36" s="322">
        <v>5000</v>
      </c>
      <c r="S36" s="322">
        <v>75000</v>
      </c>
      <c r="T36" s="322">
        <v>80000</v>
      </c>
      <c r="U36" s="322">
        <v>145000</v>
      </c>
      <c r="V36" s="322">
        <v>40000</v>
      </c>
      <c r="W36" s="322">
        <v>590000</v>
      </c>
      <c r="X36" s="223">
        <f t="shared" si="0"/>
        <v>990000</v>
      </c>
    </row>
    <row r="37" spans="1:24" ht="15" x14ac:dyDescent="0.25">
      <c r="A37" s="5">
        <v>40360</v>
      </c>
      <c r="B37" s="272"/>
      <c r="C37" s="286"/>
      <c r="D37" s="286"/>
      <c r="E37" s="286"/>
      <c r="F37" s="286">
        <v>5000</v>
      </c>
      <c r="G37" s="322">
        <v>5000</v>
      </c>
      <c r="H37" s="322"/>
      <c r="I37" s="322"/>
      <c r="J37" s="322"/>
      <c r="K37" s="322"/>
      <c r="L37" s="322"/>
      <c r="M37" s="322"/>
      <c r="N37" s="322"/>
      <c r="O37" s="322"/>
      <c r="P37" s="322"/>
      <c r="Q37" s="322">
        <v>5000</v>
      </c>
      <c r="R37" s="322">
        <v>5000</v>
      </c>
      <c r="S37" s="322">
        <v>25000</v>
      </c>
      <c r="T37" s="322">
        <v>25000</v>
      </c>
      <c r="U37" s="322">
        <v>45000</v>
      </c>
      <c r="V37" s="322">
        <v>10000</v>
      </c>
      <c r="W37" s="322">
        <v>125000</v>
      </c>
      <c r="X37" s="223">
        <f t="shared" si="0"/>
        <v>250000</v>
      </c>
    </row>
    <row r="38" spans="1:24" ht="15" x14ac:dyDescent="0.25">
      <c r="A38" s="5">
        <v>40391</v>
      </c>
      <c r="B38" s="272"/>
      <c r="C38" s="286"/>
      <c r="D38" s="286"/>
      <c r="E38" s="286">
        <v>5000</v>
      </c>
      <c r="F38" s="286">
        <v>5000</v>
      </c>
      <c r="G38" s="322">
        <v>5000</v>
      </c>
      <c r="H38" s="322">
        <v>5000</v>
      </c>
      <c r="I38" s="322">
        <v>5000</v>
      </c>
      <c r="J38" s="322">
        <v>5000</v>
      </c>
      <c r="K38" s="322">
        <v>5000</v>
      </c>
      <c r="L38" s="322">
        <v>5000</v>
      </c>
      <c r="M38" s="322">
        <v>5000</v>
      </c>
      <c r="N38" s="322">
        <v>5000</v>
      </c>
      <c r="O38" s="322">
        <v>5000</v>
      </c>
      <c r="P38" s="322">
        <v>5000</v>
      </c>
      <c r="Q38" s="322"/>
      <c r="R38" s="322"/>
      <c r="S38" s="322">
        <v>70000</v>
      </c>
      <c r="T38" s="322">
        <v>80000</v>
      </c>
      <c r="U38" s="322">
        <v>140000</v>
      </c>
      <c r="V38" s="322">
        <v>40000</v>
      </c>
      <c r="W38" s="322">
        <v>390000</v>
      </c>
      <c r="X38" s="223">
        <f t="shared" si="0"/>
        <v>780000</v>
      </c>
    </row>
    <row r="39" spans="1:24" ht="15" x14ac:dyDescent="0.25">
      <c r="A39" s="5"/>
      <c r="B39" s="272"/>
      <c r="C39" s="286"/>
      <c r="D39" s="286"/>
      <c r="E39" s="286"/>
      <c r="F39" s="286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22">
        <v>5000</v>
      </c>
      <c r="R39" s="322">
        <v>5000</v>
      </c>
      <c r="S39" s="322">
        <v>10000</v>
      </c>
      <c r="T39" s="322">
        <v>15000</v>
      </c>
      <c r="U39" s="322">
        <v>20000</v>
      </c>
      <c r="V39" s="322">
        <v>5000</v>
      </c>
      <c r="W39" s="322">
        <v>65000</v>
      </c>
      <c r="X39" s="223">
        <f t="shared" si="0"/>
        <v>125000</v>
      </c>
    </row>
    <row r="40" spans="1:24" ht="15" x14ac:dyDescent="0.25">
      <c r="A40" s="5">
        <v>40452</v>
      </c>
      <c r="B40" s="268"/>
      <c r="C40" s="286"/>
      <c r="D40" s="286"/>
      <c r="E40" s="286">
        <v>5000</v>
      </c>
      <c r="F40" s="286">
        <v>5000</v>
      </c>
      <c r="G40" s="322">
        <v>5000</v>
      </c>
      <c r="H40" s="322">
        <v>5000</v>
      </c>
      <c r="I40" s="322">
        <v>5000</v>
      </c>
      <c r="J40" s="322">
        <v>5000</v>
      </c>
      <c r="K40" s="322">
        <v>5000</v>
      </c>
      <c r="L40" s="322">
        <v>5000</v>
      </c>
      <c r="M40" s="322">
        <v>5000</v>
      </c>
      <c r="N40" s="322">
        <v>5000</v>
      </c>
      <c r="O40" s="322">
        <v>5000</v>
      </c>
      <c r="P40" s="322">
        <v>5000</v>
      </c>
      <c r="Q40" s="322">
        <v>5000</v>
      </c>
      <c r="R40" s="322">
        <v>5000</v>
      </c>
      <c r="S40" s="322">
        <v>85000</v>
      </c>
      <c r="T40" s="322">
        <v>100000</v>
      </c>
      <c r="U40" s="322">
        <v>170000</v>
      </c>
      <c r="V40" s="322">
        <v>45000</v>
      </c>
      <c r="W40" s="322">
        <v>465000</v>
      </c>
      <c r="X40" s="223">
        <f t="shared" si="0"/>
        <v>935000</v>
      </c>
    </row>
    <row r="41" spans="1:24" ht="15" x14ac:dyDescent="0.25">
      <c r="A41" s="5">
        <v>40483</v>
      </c>
      <c r="B41" s="268"/>
      <c r="C41" s="272"/>
      <c r="D41" s="272"/>
      <c r="E41" s="272"/>
      <c r="F41" s="272"/>
      <c r="G41" s="318"/>
      <c r="H41" s="318"/>
      <c r="I41" s="318"/>
      <c r="J41" s="318"/>
      <c r="K41" s="318"/>
      <c r="L41" s="318"/>
      <c r="M41" s="318">
        <v>5000</v>
      </c>
      <c r="N41" s="318">
        <v>5000</v>
      </c>
      <c r="O41" s="318">
        <v>5000</v>
      </c>
      <c r="P41" s="318">
        <v>5000</v>
      </c>
      <c r="Q41" s="318"/>
      <c r="R41" s="318"/>
      <c r="S41" s="318">
        <v>30000</v>
      </c>
      <c r="T41" s="318">
        <v>35000</v>
      </c>
      <c r="U41" s="318">
        <v>60000</v>
      </c>
      <c r="V41" s="318">
        <v>15000</v>
      </c>
      <c r="W41" s="318">
        <v>160000</v>
      </c>
      <c r="X41" s="223">
        <f t="shared" si="0"/>
        <v>320000</v>
      </c>
    </row>
    <row r="42" spans="1:24" ht="15" x14ac:dyDescent="0.25">
      <c r="A42" s="5">
        <v>40513</v>
      </c>
      <c r="B42" s="268">
        <v>120000</v>
      </c>
      <c r="C42" s="272">
        <v>5000</v>
      </c>
      <c r="D42" s="272">
        <v>5000</v>
      </c>
      <c r="E42" s="272">
        <v>5000</v>
      </c>
      <c r="F42" s="272">
        <v>5000</v>
      </c>
      <c r="G42" s="318">
        <v>5000</v>
      </c>
      <c r="H42" s="318">
        <v>5000</v>
      </c>
      <c r="I42" s="318">
        <v>5000</v>
      </c>
      <c r="J42" s="318">
        <v>5000</v>
      </c>
      <c r="K42" s="318">
        <v>5000</v>
      </c>
      <c r="L42" s="318">
        <v>5000</v>
      </c>
      <c r="M42" s="318">
        <v>5000</v>
      </c>
      <c r="N42" s="318">
        <v>5000</v>
      </c>
      <c r="O42" s="318">
        <v>5000</v>
      </c>
      <c r="P42" s="318">
        <v>5000</v>
      </c>
      <c r="Q42" s="318">
        <v>5000</v>
      </c>
      <c r="R42" s="318">
        <v>5000</v>
      </c>
      <c r="S42" s="318">
        <v>100000</v>
      </c>
      <c r="T42" s="318">
        <v>110000</v>
      </c>
      <c r="U42" s="318">
        <v>190000</v>
      </c>
      <c r="V42" s="318">
        <v>50000</v>
      </c>
      <c r="W42" s="318">
        <v>625000</v>
      </c>
      <c r="X42" s="223">
        <f t="shared" si="0"/>
        <v>1275000</v>
      </c>
    </row>
    <row r="43" spans="1:24" ht="15" x14ac:dyDescent="0.25">
      <c r="A43" s="5">
        <v>40544</v>
      </c>
      <c r="B43" s="268"/>
      <c r="C43" s="272"/>
      <c r="D43" s="272"/>
      <c r="E43" s="272"/>
      <c r="F43" s="272"/>
      <c r="G43" s="318">
        <v>5000</v>
      </c>
      <c r="H43" s="318">
        <v>5000</v>
      </c>
      <c r="I43" s="318">
        <v>5000</v>
      </c>
      <c r="J43" s="318">
        <v>5000</v>
      </c>
      <c r="K43" s="318">
        <v>5000</v>
      </c>
      <c r="L43" s="318">
        <v>5000</v>
      </c>
      <c r="M43" s="318"/>
      <c r="N43" s="318"/>
      <c r="O43" s="318"/>
      <c r="P43" s="318"/>
      <c r="Q43" s="318"/>
      <c r="R43" s="318"/>
      <c r="S43" s="318">
        <v>40000</v>
      </c>
      <c r="T43" s="318">
        <v>50000</v>
      </c>
      <c r="U43" s="318">
        <v>80000</v>
      </c>
      <c r="V43" s="318">
        <v>20000</v>
      </c>
      <c r="W43" s="318">
        <v>225000</v>
      </c>
      <c r="X43" s="223">
        <f t="shared" si="0"/>
        <v>445000</v>
      </c>
    </row>
    <row r="44" spans="1:24" ht="15" x14ac:dyDescent="0.25">
      <c r="A44" s="5">
        <v>40575</v>
      </c>
      <c r="B44" s="268"/>
      <c r="C44" s="272">
        <v>5000</v>
      </c>
      <c r="D44" s="272">
        <v>5000</v>
      </c>
      <c r="E44" s="272">
        <v>5000</v>
      </c>
      <c r="F44" s="272">
        <v>5000</v>
      </c>
      <c r="G44" s="318">
        <v>5000</v>
      </c>
      <c r="H44" s="318">
        <v>5000</v>
      </c>
      <c r="I44" s="318">
        <v>5000</v>
      </c>
      <c r="J44" s="318">
        <v>5000</v>
      </c>
      <c r="K44" s="318">
        <v>5000</v>
      </c>
      <c r="L44" s="318">
        <v>5000</v>
      </c>
      <c r="M44" s="318">
        <v>5000</v>
      </c>
      <c r="N44" s="318">
        <v>5000</v>
      </c>
      <c r="O44" s="318">
        <v>5000</v>
      </c>
      <c r="P44" s="318">
        <v>5000</v>
      </c>
      <c r="Q44" s="318">
        <v>5000</v>
      </c>
      <c r="R44" s="318">
        <v>5000</v>
      </c>
      <c r="S44" s="318">
        <v>110000</v>
      </c>
      <c r="T44" s="318">
        <v>125000</v>
      </c>
      <c r="U44" s="318">
        <v>210000</v>
      </c>
      <c r="V44" s="318">
        <v>60000</v>
      </c>
      <c r="W44" s="318">
        <v>580000</v>
      </c>
      <c r="X44" s="223">
        <f t="shared" si="0"/>
        <v>1165000</v>
      </c>
    </row>
    <row r="45" spans="1:24" ht="15" x14ac:dyDescent="0.25">
      <c r="A45" s="5">
        <v>40603</v>
      </c>
      <c r="B45" s="268"/>
      <c r="C45" s="272"/>
      <c r="D45" s="272">
        <v>5000</v>
      </c>
      <c r="E45" s="272">
        <v>5000</v>
      </c>
      <c r="F45" s="272">
        <v>5000</v>
      </c>
      <c r="G45" s="318"/>
      <c r="H45" s="318"/>
      <c r="I45" s="318"/>
      <c r="J45" s="318"/>
      <c r="K45" s="318"/>
      <c r="L45" s="318"/>
      <c r="M45" s="318"/>
      <c r="N45" s="318">
        <v>5000</v>
      </c>
      <c r="O45" s="318">
        <v>5000</v>
      </c>
      <c r="P45" s="318">
        <v>5000</v>
      </c>
      <c r="Q45" s="318">
        <v>5000</v>
      </c>
      <c r="R45" s="318">
        <v>5000</v>
      </c>
      <c r="S45" s="318">
        <v>50000</v>
      </c>
      <c r="T45" s="318">
        <v>60000</v>
      </c>
      <c r="U45" s="318">
        <v>105000</v>
      </c>
      <c r="V45" s="318">
        <v>30000</v>
      </c>
      <c r="W45" s="318">
        <v>280000</v>
      </c>
      <c r="X45" s="223">
        <f t="shared" si="0"/>
        <v>565000</v>
      </c>
    </row>
    <row r="46" spans="1:24" ht="15" x14ac:dyDescent="0.25">
      <c r="A46" s="5">
        <v>40634</v>
      </c>
      <c r="B46" s="268"/>
      <c r="C46" s="272"/>
      <c r="D46" s="272"/>
      <c r="E46" s="272"/>
      <c r="F46" s="272"/>
      <c r="G46" s="318">
        <v>5000</v>
      </c>
      <c r="H46" s="318">
        <v>5000</v>
      </c>
      <c r="I46" s="318">
        <v>5000</v>
      </c>
      <c r="J46" s="318">
        <v>5000</v>
      </c>
      <c r="K46" s="318">
        <v>5000</v>
      </c>
      <c r="L46" s="318">
        <v>5000</v>
      </c>
      <c r="M46" s="318">
        <v>5000</v>
      </c>
      <c r="N46" s="318"/>
      <c r="O46" s="318"/>
      <c r="P46" s="318"/>
      <c r="Q46" s="318"/>
      <c r="R46" s="318"/>
      <c r="S46" s="318">
        <v>50000</v>
      </c>
      <c r="T46" s="318">
        <v>55000</v>
      </c>
      <c r="U46" s="318">
        <v>95000</v>
      </c>
      <c r="V46" s="318">
        <v>25000</v>
      </c>
      <c r="W46" s="318">
        <v>255000</v>
      </c>
      <c r="X46" s="223">
        <f t="shared" si="0"/>
        <v>515000</v>
      </c>
    </row>
    <row r="47" spans="1:24" ht="15" x14ac:dyDescent="0.25">
      <c r="A47" s="5">
        <v>40664</v>
      </c>
      <c r="B47" s="268"/>
      <c r="C47" s="272">
        <v>5000</v>
      </c>
      <c r="D47" s="272">
        <v>5000</v>
      </c>
      <c r="E47" s="272">
        <v>5000</v>
      </c>
      <c r="F47" s="272">
        <v>5000</v>
      </c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>
        <v>25000</v>
      </c>
      <c r="T47" s="318">
        <v>25000</v>
      </c>
      <c r="U47" s="318">
        <v>50000</v>
      </c>
      <c r="V47" s="318">
        <v>15000</v>
      </c>
      <c r="W47" s="318">
        <v>130000</v>
      </c>
      <c r="X47" s="223">
        <f t="shared" si="0"/>
        <v>265000</v>
      </c>
    </row>
    <row r="48" spans="1:24" ht="15" x14ac:dyDescent="0.25">
      <c r="A48" s="5">
        <v>40695</v>
      </c>
      <c r="B48" s="268"/>
      <c r="C48" s="272">
        <v>110000</v>
      </c>
      <c r="D48" s="272"/>
      <c r="E48" s="272"/>
      <c r="F48" s="272"/>
      <c r="G48" s="318"/>
      <c r="H48" s="318"/>
      <c r="I48" s="318"/>
      <c r="J48" s="318"/>
      <c r="K48" s="318"/>
      <c r="L48" s="318"/>
      <c r="M48" s="318">
        <v>5000</v>
      </c>
      <c r="N48" s="318">
        <v>5000</v>
      </c>
      <c r="O48" s="318">
        <v>5000</v>
      </c>
      <c r="P48" s="318">
        <v>5000</v>
      </c>
      <c r="Q48" s="318">
        <v>5000</v>
      </c>
      <c r="R48" s="318">
        <v>5000</v>
      </c>
      <c r="S48" s="318">
        <v>40000</v>
      </c>
      <c r="T48" s="318">
        <v>40000</v>
      </c>
      <c r="U48" s="318">
        <v>75000</v>
      </c>
      <c r="V48" s="318">
        <v>20000</v>
      </c>
      <c r="W48" s="318">
        <v>285000</v>
      </c>
      <c r="X48" s="223">
        <f t="shared" si="0"/>
        <v>600000</v>
      </c>
    </row>
    <row r="49" spans="1:24" ht="15" x14ac:dyDescent="0.25">
      <c r="A49" s="5">
        <v>40756</v>
      </c>
      <c r="B49" s="268"/>
      <c r="C49" s="272"/>
      <c r="D49" s="272"/>
      <c r="E49" s="272"/>
      <c r="F49" s="272"/>
      <c r="G49" s="318"/>
      <c r="H49" s="318"/>
      <c r="I49" s="318"/>
      <c r="J49" s="318">
        <v>5000</v>
      </c>
      <c r="K49" s="318">
        <v>5000</v>
      </c>
      <c r="L49" s="318">
        <v>5000</v>
      </c>
      <c r="M49" s="318"/>
      <c r="N49" s="318"/>
      <c r="O49" s="318"/>
      <c r="P49" s="318"/>
      <c r="Q49" s="318"/>
      <c r="R49" s="318"/>
      <c r="S49" s="318">
        <v>20000</v>
      </c>
      <c r="T49" s="318">
        <v>25000</v>
      </c>
      <c r="U49" s="318">
        <v>40000</v>
      </c>
      <c r="V49" s="318">
        <v>10000</v>
      </c>
      <c r="W49" s="318">
        <v>110000</v>
      </c>
      <c r="X49" s="223">
        <f t="shared" si="0"/>
        <v>220000</v>
      </c>
    </row>
    <row r="50" spans="1:24" ht="15" x14ac:dyDescent="0.25">
      <c r="A50" s="5">
        <v>40787</v>
      </c>
      <c r="B50" s="268"/>
      <c r="C50" s="272"/>
      <c r="D50" s="272"/>
      <c r="E50" s="272"/>
      <c r="F50" s="272"/>
      <c r="G50" s="318"/>
      <c r="H50" s="318"/>
      <c r="I50" s="318">
        <v>5000</v>
      </c>
      <c r="J50" s="318"/>
      <c r="K50" s="318"/>
      <c r="L50" s="318"/>
      <c r="M50" s="318"/>
      <c r="N50" s="318"/>
      <c r="O50" s="318"/>
      <c r="P50" s="318"/>
      <c r="Q50" s="318"/>
      <c r="R50" s="318"/>
      <c r="S50" s="318">
        <v>5000</v>
      </c>
      <c r="T50" s="318">
        <v>10000</v>
      </c>
      <c r="U50" s="318">
        <v>10000</v>
      </c>
      <c r="V50" s="318">
        <v>5000</v>
      </c>
      <c r="W50" s="318">
        <v>30000</v>
      </c>
      <c r="X50" s="223">
        <f t="shared" si="0"/>
        <v>65000</v>
      </c>
    </row>
    <row r="51" spans="1:24" ht="15" x14ac:dyDescent="0.25">
      <c r="A51" s="5">
        <v>40817</v>
      </c>
      <c r="B51" s="268"/>
      <c r="C51" s="272"/>
      <c r="D51" s="272"/>
      <c r="E51" s="272"/>
      <c r="F51" s="272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>
        <v>10000</v>
      </c>
      <c r="T51" s="318">
        <v>10000</v>
      </c>
      <c r="U51" s="318">
        <v>15000</v>
      </c>
      <c r="V51" s="318">
        <v>5000</v>
      </c>
      <c r="W51" s="318">
        <v>40000</v>
      </c>
      <c r="X51" s="223">
        <f t="shared" si="0"/>
        <v>80000</v>
      </c>
    </row>
    <row r="52" spans="1:24" ht="15" x14ac:dyDescent="0.25">
      <c r="A52" s="5">
        <v>40848</v>
      </c>
      <c r="B52" s="268"/>
      <c r="C52" s="272"/>
      <c r="D52" s="272">
        <v>5000</v>
      </c>
      <c r="E52" s="272">
        <v>5000</v>
      </c>
      <c r="F52" s="272">
        <v>5000</v>
      </c>
      <c r="G52" s="318">
        <v>5000</v>
      </c>
      <c r="H52" s="318">
        <v>5000</v>
      </c>
      <c r="I52" s="318"/>
      <c r="J52" s="318"/>
      <c r="K52" s="318"/>
      <c r="L52" s="318"/>
      <c r="M52" s="318"/>
      <c r="N52" s="318"/>
      <c r="O52" s="318"/>
      <c r="P52" s="318"/>
      <c r="Q52" s="318">
        <v>5000</v>
      </c>
      <c r="R52" s="318">
        <v>5000</v>
      </c>
      <c r="S52" s="318">
        <v>50000</v>
      </c>
      <c r="T52" s="318">
        <v>55000</v>
      </c>
      <c r="U52" s="318">
        <v>95000</v>
      </c>
      <c r="V52" s="318">
        <v>25000</v>
      </c>
      <c r="W52" s="318">
        <v>260000</v>
      </c>
      <c r="X52" s="223">
        <f t="shared" si="0"/>
        <v>520000</v>
      </c>
    </row>
    <row r="53" spans="1:24" ht="15" x14ac:dyDescent="0.25">
      <c r="A53" s="5">
        <v>40878</v>
      </c>
      <c r="B53" s="268"/>
      <c r="C53" s="272"/>
      <c r="D53" s="272">
        <v>105000</v>
      </c>
      <c r="E53" s="272">
        <v>5000</v>
      </c>
      <c r="F53" s="272">
        <v>5000</v>
      </c>
      <c r="G53" s="318">
        <v>5000</v>
      </c>
      <c r="H53" s="318">
        <v>5000</v>
      </c>
      <c r="I53" s="318">
        <v>5000</v>
      </c>
      <c r="J53" s="318">
        <v>5000</v>
      </c>
      <c r="K53" s="318">
        <v>5000</v>
      </c>
      <c r="L53" s="318">
        <v>5000</v>
      </c>
      <c r="M53" s="318">
        <v>5000</v>
      </c>
      <c r="N53" s="318">
        <v>5000</v>
      </c>
      <c r="O53" s="318">
        <v>5000</v>
      </c>
      <c r="P53" s="318">
        <v>5000</v>
      </c>
      <c r="Q53" s="318">
        <v>5000</v>
      </c>
      <c r="R53" s="318"/>
      <c r="S53" s="318">
        <v>95000</v>
      </c>
      <c r="T53" s="318">
        <v>110000</v>
      </c>
      <c r="U53" s="318">
        <v>185000</v>
      </c>
      <c r="V53" s="318">
        <v>50000</v>
      </c>
      <c r="W53" s="318">
        <v>80000</v>
      </c>
      <c r="X53" s="223">
        <f t="shared" si="0"/>
        <v>690000</v>
      </c>
    </row>
    <row r="54" spans="1:24" ht="15" x14ac:dyDescent="0.25">
      <c r="A54" s="5">
        <v>40909</v>
      </c>
      <c r="B54" s="268"/>
      <c r="C54" s="272"/>
      <c r="D54" s="272"/>
      <c r="E54" s="272"/>
      <c r="F54" s="272"/>
      <c r="G54" s="318"/>
      <c r="H54" s="318"/>
      <c r="I54" s="318"/>
      <c r="J54" s="318">
        <v>5000</v>
      </c>
      <c r="K54" s="318">
        <v>5000</v>
      </c>
      <c r="L54" s="318">
        <v>5000</v>
      </c>
      <c r="M54" s="318">
        <v>5000</v>
      </c>
      <c r="N54" s="318">
        <v>5000</v>
      </c>
      <c r="O54" s="318">
        <v>5000</v>
      </c>
      <c r="P54" s="318"/>
      <c r="Q54" s="318">
        <v>5000</v>
      </c>
      <c r="R54" s="318">
        <v>5000</v>
      </c>
      <c r="S54" s="318">
        <v>65000</v>
      </c>
      <c r="T54" s="318">
        <v>70000</v>
      </c>
      <c r="U54" s="318">
        <v>125000</v>
      </c>
      <c r="V54" s="318">
        <v>30000</v>
      </c>
      <c r="W54" s="318">
        <v>350000</v>
      </c>
      <c r="X54" s="223">
        <f t="shared" si="0"/>
        <v>680000</v>
      </c>
    </row>
    <row r="55" spans="1:24" ht="15" x14ac:dyDescent="0.25">
      <c r="A55" s="5">
        <v>40940</v>
      </c>
      <c r="B55" s="268"/>
      <c r="C55" s="272"/>
      <c r="D55" s="272"/>
      <c r="E55" s="272">
        <v>5000</v>
      </c>
      <c r="F55" s="272">
        <v>5000</v>
      </c>
      <c r="G55" s="318">
        <v>5000</v>
      </c>
      <c r="H55" s="318">
        <v>5000</v>
      </c>
      <c r="I55" s="318">
        <v>5000</v>
      </c>
      <c r="J55" s="318"/>
      <c r="K55" s="318"/>
      <c r="L55" s="318"/>
      <c r="M55" s="318"/>
      <c r="N55" s="318"/>
      <c r="O55" s="318"/>
      <c r="P55" s="318"/>
      <c r="Q55" s="318"/>
      <c r="R55" s="318"/>
      <c r="S55" s="318">
        <v>40000</v>
      </c>
      <c r="T55" s="318">
        <v>45000</v>
      </c>
      <c r="U55" s="318">
        <v>80000</v>
      </c>
      <c r="V55" s="318">
        <v>20000</v>
      </c>
      <c r="W55" s="318">
        <v>215000</v>
      </c>
      <c r="X55" s="223">
        <f t="shared" si="0"/>
        <v>425000</v>
      </c>
    </row>
    <row r="56" spans="1:24" ht="15" x14ac:dyDescent="0.25">
      <c r="A56" s="5">
        <v>40969</v>
      </c>
      <c r="B56" s="268"/>
      <c r="C56" s="272"/>
      <c r="D56" s="272"/>
      <c r="E56" s="272"/>
      <c r="F56" s="272"/>
      <c r="G56" s="318"/>
      <c r="H56" s="318"/>
      <c r="I56" s="318"/>
      <c r="J56" s="318"/>
      <c r="K56" s="318"/>
      <c r="L56" s="318"/>
      <c r="M56" s="318"/>
      <c r="N56" s="318">
        <v>5000</v>
      </c>
      <c r="O56" s="318">
        <v>5000</v>
      </c>
      <c r="P56" s="318">
        <v>5000</v>
      </c>
      <c r="Q56" s="318"/>
      <c r="R56" s="318">
        <v>5000</v>
      </c>
      <c r="S56" s="318">
        <v>30000</v>
      </c>
      <c r="T56" s="318">
        <v>40000</v>
      </c>
      <c r="U56" s="318">
        <v>65000</v>
      </c>
      <c r="V56" s="318">
        <v>20000</v>
      </c>
      <c r="W56" s="318">
        <v>185000</v>
      </c>
      <c r="X56" s="223">
        <f t="shared" si="0"/>
        <v>360000</v>
      </c>
    </row>
    <row r="57" spans="1:24" ht="15" x14ac:dyDescent="0.25">
      <c r="A57" s="5">
        <v>41030</v>
      </c>
      <c r="B57" s="268"/>
      <c r="C57" s="272"/>
      <c r="D57" s="272"/>
      <c r="E57" s="272">
        <v>5000</v>
      </c>
      <c r="F57" s="272">
        <v>5000</v>
      </c>
      <c r="G57" s="318">
        <v>5000</v>
      </c>
      <c r="H57" s="318">
        <v>5000</v>
      </c>
      <c r="I57" s="318">
        <v>5000</v>
      </c>
      <c r="J57" s="318">
        <v>5000</v>
      </c>
      <c r="K57" s="318">
        <v>5000</v>
      </c>
      <c r="L57" s="318">
        <v>5000</v>
      </c>
      <c r="M57" s="318">
        <v>5000</v>
      </c>
      <c r="N57" s="318"/>
      <c r="O57" s="318"/>
      <c r="P57" s="318">
        <v>5000</v>
      </c>
      <c r="Q57" s="318">
        <v>5000</v>
      </c>
      <c r="R57" s="318">
        <v>5000</v>
      </c>
      <c r="S57" s="318">
        <v>90000</v>
      </c>
      <c r="T57" s="318">
        <v>105000</v>
      </c>
      <c r="U57" s="318">
        <v>180000</v>
      </c>
      <c r="V57" s="318">
        <v>50000</v>
      </c>
      <c r="W57" s="318">
        <v>505000</v>
      </c>
      <c r="X57" s="223">
        <f t="shared" si="0"/>
        <v>990000</v>
      </c>
    </row>
    <row r="58" spans="1:24" ht="15" x14ac:dyDescent="0.25">
      <c r="A58" s="5">
        <v>41061</v>
      </c>
      <c r="B58" s="268"/>
      <c r="C58" s="272"/>
      <c r="D58" s="272"/>
      <c r="E58" s="272">
        <v>90000</v>
      </c>
      <c r="F58" s="272">
        <v>5000</v>
      </c>
      <c r="G58" s="318">
        <v>5000</v>
      </c>
      <c r="H58" s="318">
        <v>5000</v>
      </c>
      <c r="I58" s="318">
        <v>5000</v>
      </c>
      <c r="J58" s="318">
        <v>5000</v>
      </c>
      <c r="K58" s="318">
        <v>5000</v>
      </c>
      <c r="L58" s="318">
        <v>5000</v>
      </c>
      <c r="M58" s="318">
        <v>5000</v>
      </c>
      <c r="N58" s="318">
        <v>5000</v>
      </c>
      <c r="O58" s="318">
        <v>5000</v>
      </c>
      <c r="P58" s="318"/>
      <c r="Q58" s="318"/>
      <c r="R58" s="318"/>
      <c r="S58" s="318">
        <v>80000</v>
      </c>
      <c r="T58" s="318">
        <v>90000</v>
      </c>
      <c r="U58" s="318">
        <v>160000</v>
      </c>
      <c r="V58" s="318">
        <v>40000</v>
      </c>
      <c r="W58" s="318">
        <v>70000</v>
      </c>
      <c r="X58" s="223">
        <f t="shared" si="0"/>
        <v>580000</v>
      </c>
    </row>
    <row r="59" spans="1:24" ht="15" x14ac:dyDescent="0.25">
      <c r="A59" s="5">
        <v>41091</v>
      </c>
      <c r="B59" s="268"/>
      <c r="C59" s="272"/>
      <c r="D59" s="272"/>
      <c r="E59" s="272"/>
      <c r="F59" s="272"/>
      <c r="G59" s="318"/>
      <c r="H59" s="318"/>
      <c r="I59" s="318"/>
      <c r="J59" s="318"/>
      <c r="K59" s="318"/>
      <c r="L59" s="318">
        <v>5000</v>
      </c>
      <c r="M59" s="318">
        <v>5000</v>
      </c>
      <c r="N59" s="318">
        <v>5000</v>
      </c>
      <c r="O59" s="318">
        <v>5000</v>
      </c>
      <c r="P59" s="318">
        <v>5000</v>
      </c>
      <c r="Q59" s="318">
        <v>5000</v>
      </c>
      <c r="R59" s="318">
        <v>5000</v>
      </c>
      <c r="S59" s="318">
        <v>60000</v>
      </c>
      <c r="T59" s="318">
        <v>70000</v>
      </c>
      <c r="U59" s="318">
        <v>115000</v>
      </c>
      <c r="V59" s="318">
        <v>30000</v>
      </c>
      <c r="W59" s="318">
        <v>340000</v>
      </c>
      <c r="X59" s="223">
        <f t="shared" si="0"/>
        <v>650000</v>
      </c>
    </row>
    <row r="60" spans="1:24" ht="15" x14ac:dyDescent="0.25">
      <c r="A60" s="5">
        <v>41122</v>
      </c>
      <c r="B60" s="268"/>
      <c r="C60" s="272"/>
      <c r="D60" s="272"/>
      <c r="E60" s="272"/>
      <c r="F60" s="272"/>
      <c r="G60" s="318"/>
      <c r="H60" s="318">
        <v>5000</v>
      </c>
      <c r="I60" s="318">
        <v>5000</v>
      </c>
      <c r="J60" s="318">
        <v>5000</v>
      </c>
      <c r="K60" s="318">
        <v>5000</v>
      </c>
      <c r="L60" s="318"/>
      <c r="M60" s="318"/>
      <c r="N60" s="318"/>
      <c r="O60" s="318"/>
      <c r="P60" s="318">
        <v>5000</v>
      </c>
      <c r="Q60" s="318"/>
      <c r="R60" s="318"/>
      <c r="S60" s="318">
        <v>40000</v>
      </c>
      <c r="T60" s="318">
        <v>50000</v>
      </c>
      <c r="U60" s="318">
        <v>80000</v>
      </c>
      <c r="V60" s="318">
        <v>20000</v>
      </c>
      <c r="W60" s="318">
        <v>240000</v>
      </c>
      <c r="X60" s="223">
        <f t="shared" si="0"/>
        <v>455000</v>
      </c>
    </row>
    <row r="61" spans="1:24" ht="15" x14ac:dyDescent="0.25">
      <c r="A61" s="5">
        <v>41153</v>
      </c>
      <c r="B61" s="268"/>
      <c r="C61" s="272"/>
      <c r="D61" s="272"/>
      <c r="E61" s="272"/>
      <c r="F61" s="272">
        <v>5000</v>
      </c>
      <c r="G61" s="318">
        <v>5000</v>
      </c>
      <c r="H61" s="318"/>
      <c r="I61" s="318">
        <v>5000</v>
      </c>
      <c r="J61" s="318">
        <v>5000</v>
      </c>
      <c r="K61" s="318">
        <v>5000</v>
      </c>
      <c r="L61" s="318">
        <v>5000</v>
      </c>
      <c r="M61" s="318">
        <v>5000</v>
      </c>
      <c r="N61" s="318">
        <v>5000</v>
      </c>
      <c r="O61" s="318">
        <v>5000</v>
      </c>
      <c r="P61" s="318">
        <v>5000</v>
      </c>
      <c r="Q61" s="318">
        <v>5000</v>
      </c>
      <c r="R61" s="318">
        <v>5000</v>
      </c>
      <c r="S61" s="318">
        <v>95000</v>
      </c>
      <c r="T61" s="318">
        <v>105000</v>
      </c>
      <c r="U61" s="318">
        <v>185000</v>
      </c>
      <c r="V61" s="318">
        <v>50000</v>
      </c>
      <c r="W61" s="318">
        <v>540000</v>
      </c>
      <c r="X61" s="223">
        <f t="shared" si="0"/>
        <v>1035000</v>
      </c>
    </row>
    <row r="62" spans="1:24" ht="15" x14ac:dyDescent="0.25">
      <c r="A62" s="5">
        <v>41183</v>
      </c>
      <c r="B62" s="268"/>
      <c r="C62" s="272"/>
      <c r="D62" s="272"/>
      <c r="E62" s="272"/>
      <c r="F62" s="272">
        <v>5000</v>
      </c>
      <c r="G62" s="318">
        <v>5000</v>
      </c>
      <c r="H62" s="318">
        <v>5000</v>
      </c>
      <c r="I62" s="318"/>
      <c r="J62" s="318"/>
      <c r="K62" s="318"/>
      <c r="L62" s="318"/>
      <c r="M62" s="318"/>
      <c r="N62" s="318"/>
      <c r="O62" s="318"/>
      <c r="P62" s="318"/>
      <c r="Q62" s="318">
        <v>5000</v>
      </c>
      <c r="R62" s="318">
        <v>5000</v>
      </c>
      <c r="S62" s="318">
        <v>50000</v>
      </c>
      <c r="T62" s="318">
        <v>55000</v>
      </c>
      <c r="U62" s="318">
        <v>95000</v>
      </c>
      <c r="V62" s="318">
        <v>25000</v>
      </c>
      <c r="W62" s="318">
        <v>270000</v>
      </c>
      <c r="X62" s="223">
        <f t="shared" si="0"/>
        <v>520000</v>
      </c>
    </row>
    <row r="63" spans="1:24" ht="15" x14ac:dyDescent="0.25">
      <c r="A63" s="5">
        <v>41214</v>
      </c>
      <c r="B63" s="268"/>
      <c r="C63" s="272"/>
      <c r="D63" s="272"/>
      <c r="E63" s="272"/>
      <c r="F63" s="272"/>
      <c r="G63" s="318"/>
      <c r="H63" s="318"/>
      <c r="I63" s="318"/>
      <c r="J63" s="318"/>
      <c r="K63" s="318"/>
      <c r="L63" s="318"/>
      <c r="M63" s="318"/>
      <c r="N63" s="318"/>
      <c r="O63" s="318">
        <v>5000</v>
      </c>
      <c r="P63" s="318">
        <v>5000</v>
      </c>
      <c r="Q63" s="318"/>
      <c r="R63" s="318"/>
      <c r="S63" s="318">
        <v>20000</v>
      </c>
      <c r="T63" s="318">
        <v>20000</v>
      </c>
      <c r="U63" s="318">
        <v>40000</v>
      </c>
      <c r="V63" s="318">
        <v>10000</v>
      </c>
      <c r="W63" s="318">
        <v>110000</v>
      </c>
      <c r="X63" s="223">
        <f t="shared" si="0"/>
        <v>210000</v>
      </c>
    </row>
    <row r="64" spans="1:24" ht="15" x14ac:dyDescent="0.25">
      <c r="A64" s="5">
        <v>41244</v>
      </c>
      <c r="B64" s="268"/>
      <c r="C64" s="272"/>
      <c r="D64" s="272"/>
      <c r="E64" s="272"/>
      <c r="F64" s="272">
        <v>75000</v>
      </c>
      <c r="G64" s="318"/>
      <c r="H64" s="318"/>
      <c r="I64" s="318">
        <v>5000</v>
      </c>
      <c r="J64" s="318">
        <v>5000</v>
      </c>
      <c r="K64" s="318">
        <v>5000</v>
      </c>
      <c r="L64" s="318">
        <v>5000</v>
      </c>
      <c r="M64" s="318">
        <v>5000</v>
      </c>
      <c r="N64" s="318">
        <v>5000</v>
      </c>
      <c r="O64" s="318"/>
      <c r="P64" s="318"/>
      <c r="Q64" s="318"/>
      <c r="R64" s="318"/>
      <c r="S64" s="318">
        <v>55000</v>
      </c>
      <c r="T64" s="318">
        <v>60000</v>
      </c>
      <c r="U64" s="318">
        <v>110000</v>
      </c>
      <c r="V64" s="318">
        <v>30000</v>
      </c>
      <c r="W64" s="318">
        <v>375000</v>
      </c>
      <c r="X64" s="223">
        <f t="shared" si="0"/>
        <v>735000</v>
      </c>
    </row>
    <row r="65" spans="1:24" ht="15" x14ac:dyDescent="0.25">
      <c r="A65" s="5">
        <v>41275</v>
      </c>
      <c r="B65" s="268"/>
      <c r="C65" s="272"/>
      <c r="D65" s="272"/>
      <c r="E65" s="272"/>
      <c r="F65" s="272"/>
      <c r="G65" s="318">
        <v>5000</v>
      </c>
      <c r="H65" s="318">
        <v>5000</v>
      </c>
      <c r="I65" s="318"/>
      <c r="J65" s="318"/>
      <c r="K65" s="318"/>
      <c r="L65" s="318"/>
      <c r="M65" s="318"/>
      <c r="N65" s="318"/>
      <c r="O65" s="318"/>
      <c r="P65" s="318"/>
      <c r="Q65" s="318">
        <v>5000</v>
      </c>
      <c r="R65" s="318">
        <v>5000</v>
      </c>
      <c r="S65" s="318">
        <v>35000</v>
      </c>
      <c r="T65" s="318">
        <v>45000</v>
      </c>
      <c r="U65" s="318">
        <v>75000</v>
      </c>
      <c r="V65" s="318">
        <v>20000</v>
      </c>
      <c r="W65" s="318">
        <v>215000</v>
      </c>
      <c r="X65" s="223">
        <f t="shared" si="0"/>
        <v>410000</v>
      </c>
    </row>
    <row r="66" spans="1:24" ht="15" x14ac:dyDescent="0.25">
      <c r="A66" s="5">
        <v>41306</v>
      </c>
      <c r="B66" s="268"/>
      <c r="C66" s="272"/>
      <c r="D66" s="272"/>
      <c r="E66" s="272"/>
      <c r="F66" s="272"/>
      <c r="G66" s="318"/>
      <c r="H66" s="318"/>
      <c r="I66" s="318"/>
      <c r="J66" s="318"/>
      <c r="K66" s="318"/>
      <c r="L66" s="318"/>
      <c r="M66" s="318">
        <v>5000</v>
      </c>
      <c r="N66" s="318">
        <v>5000</v>
      </c>
      <c r="O66" s="318">
        <v>5000</v>
      </c>
      <c r="P66" s="318">
        <v>5000</v>
      </c>
      <c r="Q66" s="318"/>
      <c r="R66" s="318"/>
      <c r="S66" s="318">
        <v>40000</v>
      </c>
      <c r="T66" s="318">
        <v>45000</v>
      </c>
      <c r="U66" s="318">
        <v>75000</v>
      </c>
      <c r="V66" s="318">
        <v>20000</v>
      </c>
      <c r="W66" s="318">
        <v>220000</v>
      </c>
      <c r="X66" s="223">
        <f t="shared" si="0"/>
        <v>420000</v>
      </c>
    </row>
    <row r="67" spans="1:24" ht="15" x14ac:dyDescent="0.25">
      <c r="A67" s="5">
        <v>41334</v>
      </c>
      <c r="B67" s="268"/>
      <c r="C67" s="272"/>
      <c r="D67" s="272"/>
      <c r="E67" s="272"/>
      <c r="F67" s="272"/>
      <c r="G67" s="318"/>
      <c r="H67" s="318"/>
      <c r="I67" s="318"/>
      <c r="J67" s="318">
        <v>5000</v>
      </c>
      <c r="K67" s="318">
        <v>5000</v>
      </c>
      <c r="L67" s="318">
        <v>5000</v>
      </c>
      <c r="M67" s="318"/>
      <c r="N67" s="318"/>
      <c r="O67" s="318"/>
      <c r="P67" s="318"/>
      <c r="Q67" s="318"/>
      <c r="R67" s="318"/>
      <c r="S67" s="318">
        <v>30000</v>
      </c>
      <c r="T67" s="318">
        <v>35000</v>
      </c>
      <c r="U67" s="318">
        <v>60000</v>
      </c>
      <c r="V67" s="318">
        <v>15000</v>
      </c>
      <c r="W67" s="318">
        <v>170000</v>
      </c>
      <c r="X67" s="223">
        <f t="shared" si="0"/>
        <v>325000</v>
      </c>
    </row>
    <row r="68" spans="1:24" ht="15" x14ac:dyDescent="0.25">
      <c r="A68" s="5">
        <v>41365</v>
      </c>
      <c r="B68" s="268"/>
      <c r="C68" s="272"/>
      <c r="D68" s="272"/>
      <c r="E68" s="272"/>
      <c r="F68" s="272"/>
      <c r="G68" s="318"/>
      <c r="H68" s="318">
        <v>5000</v>
      </c>
      <c r="I68" s="318">
        <v>5000</v>
      </c>
      <c r="J68" s="318"/>
      <c r="K68" s="318"/>
      <c r="L68" s="318"/>
      <c r="M68" s="318"/>
      <c r="N68" s="318"/>
      <c r="O68" s="318"/>
      <c r="P68" s="318"/>
      <c r="Q68" s="318"/>
      <c r="R68" s="318"/>
      <c r="S68" s="318">
        <v>20000</v>
      </c>
      <c r="T68" s="318">
        <v>25000</v>
      </c>
      <c r="U68" s="318">
        <v>40000</v>
      </c>
      <c r="V68" s="318">
        <v>10000</v>
      </c>
      <c r="W68" s="318">
        <v>120000</v>
      </c>
      <c r="X68" s="223">
        <f t="shared" si="0"/>
        <v>225000</v>
      </c>
    </row>
    <row r="69" spans="1:24" ht="15" x14ac:dyDescent="0.25">
      <c r="A69" s="5">
        <v>41395</v>
      </c>
      <c r="B69" s="268"/>
      <c r="C69" s="272"/>
      <c r="D69" s="272"/>
      <c r="E69" s="272"/>
      <c r="F69" s="272"/>
      <c r="G69" s="318">
        <v>0</v>
      </c>
      <c r="H69" s="318">
        <v>0</v>
      </c>
      <c r="I69" s="318">
        <v>0</v>
      </c>
      <c r="J69" s="318">
        <v>0</v>
      </c>
      <c r="K69" s="318">
        <v>0</v>
      </c>
      <c r="L69" s="318">
        <v>0</v>
      </c>
      <c r="M69" s="318">
        <v>0</v>
      </c>
      <c r="N69" s="318">
        <v>0</v>
      </c>
      <c r="O69" s="318">
        <v>0</v>
      </c>
      <c r="P69" s="318">
        <v>0</v>
      </c>
      <c r="Q69" s="318">
        <v>5000</v>
      </c>
      <c r="R69" s="318">
        <v>5000</v>
      </c>
      <c r="S69" s="318">
        <v>25000</v>
      </c>
      <c r="T69" s="318">
        <v>30000</v>
      </c>
      <c r="U69" s="318">
        <v>50000</v>
      </c>
      <c r="V69" s="318">
        <v>10000</v>
      </c>
      <c r="W69" s="318">
        <v>140000</v>
      </c>
      <c r="X69" s="223">
        <f t="shared" si="0"/>
        <v>265000</v>
      </c>
    </row>
    <row r="70" spans="1:24" ht="15" x14ac:dyDescent="0.25">
      <c r="A70" s="5">
        <v>41426</v>
      </c>
      <c r="B70" s="268"/>
      <c r="C70" s="272"/>
      <c r="D70" s="272"/>
      <c r="E70" s="272"/>
      <c r="F70" s="272"/>
      <c r="G70" s="318">
        <v>70000</v>
      </c>
      <c r="H70" s="318">
        <v>0</v>
      </c>
      <c r="I70" s="318">
        <v>0</v>
      </c>
      <c r="J70" s="318">
        <v>0</v>
      </c>
      <c r="K70" s="318">
        <v>0</v>
      </c>
      <c r="L70" s="318">
        <v>5000</v>
      </c>
      <c r="M70" s="318">
        <v>5000</v>
      </c>
      <c r="N70" s="318">
        <v>5000</v>
      </c>
      <c r="O70" s="318">
        <v>5000</v>
      </c>
      <c r="P70" s="318">
        <v>5000</v>
      </c>
      <c r="Q70" s="318">
        <v>0</v>
      </c>
      <c r="R70" s="318">
        <v>0</v>
      </c>
      <c r="S70" s="318">
        <v>45000</v>
      </c>
      <c r="T70" s="318">
        <v>55000</v>
      </c>
      <c r="U70" s="318">
        <v>95000</v>
      </c>
      <c r="V70" s="318">
        <v>25000</v>
      </c>
      <c r="W70" s="318">
        <v>320000</v>
      </c>
      <c r="X70" s="223">
        <f t="shared" si="0"/>
        <v>635000</v>
      </c>
    </row>
    <row r="71" spans="1:24" ht="15" x14ac:dyDescent="0.25">
      <c r="A71" s="5">
        <v>41456</v>
      </c>
      <c r="B71" s="268"/>
      <c r="C71" s="272"/>
      <c r="D71" s="272"/>
      <c r="E71" s="272"/>
      <c r="F71" s="272"/>
      <c r="G71" s="318">
        <v>0</v>
      </c>
      <c r="H71" s="318">
        <v>5000</v>
      </c>
      <c r="I71" s="318">
        <v>5000</v>
      </c>
      <c r="J71" s="318">
        <v>5000</v>
      </c>
      <c r="K71" s="318">
        <v>5000</v>
      </c>
      <c r="L71" s="318">
        <v>0</v>
      </c>
      <c r="M71" s="318">
        <v>0</v>
      </c>
      <c r="N71" s="318">
        <v>0</v>
      </c>
      <c r="O71" s="318">
        <v>0</v>
      </c>
      <c r="P71" s="318">
        <v>0</v>
      </c>
      <c r="Q71" s="318">
        <v>0</v>
      </c>
      <c r="R71" s="318">
        <v>5000</v>
      </c>
      <c r="S71" s="318">
        <v>50000</v>
      </c>
      <c r="T71" s="318">
        <v>55000</v>
      </c>
      <c r="U71" s="318">
        <v>95000</v>
      </c>
      <c r="V71" s="318">
        <v>25000</v>
      </c>
      <c r="W71" s="318">
        <v>280000</v>
      </c>
      <c r="X71" s="223">
        <f t="shared" si="0"/>
        <v>530000</v>
      </c>
    </row>
    <row r="72" spans="1:24" ht="15" x14ac:dyDescent="0.25">
      <c r="A72" s="5">
        <v>41487</v>
      </c>
      <c r="B72" s="268"/>
      <c r="C72" s="272"/>
      <c r="D72" s="272"/>
      <c r="E72" s="272"/>
      <c r="F72" s="272"/>
      <c r="G72" s="318">
        <v>0</v>
      </c>
      <c r="H72" s="318">
        <v>0</v>
      </c>
      <c r="I72" s="318">
        <v>0</v>
      </c>
      <c r="J72" s="318">
        <v>0</v>
      </c>
      <c r="K72" s="318">
        <v>0</v>
      </c>
      <c r="L72" s="318">
        <v>0</v>
      </c>
      <c r="M72" s="318">
        <v>0</v>
      </c>
      <c r="N72" s="318">
        <v>5000</v>
      </c>
      <c r="O72" s="318">
        <v>5000</v>
      </c>
      <c r="P72" s="318">
        <v>5000</v>
      </c>
      <c r="Q72" s="318">
        <v>5000</v>
      </c>
      <c r="R72" s="318">
        <v>0</v>
      </c>
      <c r="S72" s="318">
        <v>50000</v>
      </c>
      <c r="T72" s="318">
        <v>55000</v>
      </c>
      <c r="U72" s="318">
        <v>95000</v>
      </c>
      <c r="V72" s="318">
        <v>25000</v>
      </c>
      <c r="W72" s="318">
        <v>270000</v>
      </c>
      <c r="X72" s="223">
        <f t="shared" si="0"/>
        <v>515000</v>
      </c>
    </row>
    <row r="73" spans="1:24" ht="15" x14ac:dyDescent="0.25">
      <c r="A73" s="5">
        <v>41518</v>
      </c>
      <c r="B73" s="268"/>
      <c r="C73" s="272"/>
      <c r="D73" s="272"/>
      <c r="E73" s="272"/>
      <c r="F73" s="272"/>
      <c r="G73" s="318">
        <v>0</v>
      </c>
      <c r="H73" s="318">
        <v>0</v>
      </c>
      <c r="I73" s="318">
        <v>0</v>
      </c>
      <c r="J73" s="318">
        <v>0</v>
      </c>
      <c r="K73" s="318">
        <v>5000</v>
      </c>
      <c r="L73" s="318">
        <v>5000</v>
      </c>
      <c r="M73" s="318">
        <v>5000</v>
      </c>
      <c r="N73" s="318">
        <v>0</v>
      </c>
      <c r="O73" s="318">
        <v>0</v>
      </c>
      <c r="P73" s="318">
        <v>0</v>
      </c>
      <c r="Q73" s="318">
        <v>0</v>
      </c>
      <c r="R73" s="318">
        <v>0</v>
      </c>
      <c r="S73" s="318">
        <v>35000</v>
      </c>
      <c r="T73" s="318">
        <v>40000</v>
      </c>
      <c r="U73" s="318">
        <v>65000</v>
      </c>
      <c r="V73" s="318">
        <v>20000</v>
      </c>
      <c r="W73" s="318">
        <v>190000</v>
      </c>
      <c r="X73" s="223">
        <f t="shared" si="0"/>
        <v>365000</v>
      </c>
    </row>
    <row r="74" spans="1:24" ht="15" x14ac:dyDescent="0.25">
      <c r="A74" s="5">
        <v>41548</v>
      </c>
      <c r="B74" s="268"/>
      <c r="C74" s="272"/>
      <c r="D74" s="272"/>
      <c r="E74" s="272"/>
      <c r="F74" s="272"/>
      <c r="G74" s="318">
        <v>0</v>
      </c>
      <c r="H74" s="318">
        <v>0</v>
      </c>
      <c r="I74" s="318">
        <v>5000</v>
      </c>
      <c r="J74" s="318">
        <v>5000</v>
      </c>
      <c r="K74" s="318">
        <v>0</v>
      </c>
      <c r="L74" s="318">
        <v>0</v>
      </c>
      <c r="M74" s="318">
        <v>0</v>
      </c>
      <c r="N74" s="318">
        <v>0</v>
      </c>
      <c r="O74" s="318">
        <v>0</v>
      </c>
      <c r="P74" s="318">
        <v>0</v>
      </c>
      <c r="Q74" s="318">
        <v>0</v>
      </c>
      <c r="R74" s="318">
        <v>0</v>
      </c>
      <c r="S74" s="318">
        <v>20000</v>
      </c>
      <c r="T74" s="318">
        <v>25000</v>
      </c>
      <c r="U74" s="318">
        <v>40000</v>
      </c>
      <c r="V74" s="318">
        <v>10000</v>
      </c>
      <c r="W74" s="318">
        <v>120000</v>
      </c>
      <c r="X74" s="223">
        <f t="shared" si="0"/>
        <v>225000</v>
      </c>
    </row>
    <row r="75" spans="1:24" ht="15" x14ac:dyDescent="0.25">
      <c r="A75" s="5">
        <v>41579</v>
      </c>
      <c r="B75" s="268"/>
      <c r="C75" s="272"/>
      <c r="D75" s="272"/>
      <c r="E75" s="272"/>
      <c r="F75" s="272"/>
      <c r="G75" s="318">
        <v>0</v>
      </c>
      <c r="H75" s="318">
        <v>5000</v>
      </c>
      <c r="I75" s="318">
        <v>0</v>
      </c>
      <c r="J75" s="318">
        <v>0</v>
      </c>
      <c r="K75" s="318">
        <v>0</v>
      </c>
      <c r="L75" s="318">
        <v>0</v>
      </c>
      <c r="M75" s="318">
        <v>5000</v>
      </c>
      <c r="N75" s="318">
        <v>5000</v>
      </c>
      <c r="O75" s="318">
        <v>5000</v>
      </c>
      <c r="P75" s="318">
        <v>5000</v>
      </c>
      <c r="Q75" s="318">
        <v>5000</v>
      </c>
      <c r="R75" s="318">
        <v>5000</v>
      </c>
      <c r="S75" s="318">
        <v>65000</v>
      </c>
      <c r="T75" s="318">
        <v>70000</v>
      </c>
      <c r="U75" s="318">
        <v>125000</v>
      </c>
      <c r="V75" s="318">
        <v>35000</v>
      </c>
      <c r="W75" s="318">
        <v>355000</v>
      </c>
      <c r="X75" s="223">
        <f t="shared" si="0"/>
        <v>685000</v>
      </c>
    </row>
    <row r="76" spans="1:24" ht="15" x14ac:dyDescent="0.25">
      <c r="A76" s="5">
        <v>41609</v>
      </c>
      <c r="B76" s="268"/>
      <c r="C76" s="272"/>
      <c r="D76" s="272"/>
      <c r="E76" s="272"/>
      <c r="F76" s="272"/>
      <c r="G76" s="318">
        <v>0</v>
      </c>
      <c r="H76" s="318">
        <v>55000</v>
      </c>
      <c r="I76" s="318">
        <v>0</v>
      </c>
      <c r="J76" s="318">
        <v>0</v>
      </c>
      <c r="K76" s="318">
        <v>5000</v>
      </c>
      <c r="L76" s="318">
        <v>5000</v>
      </c>
      <c r="M76" s="318">
        <v>0</v>
      </c>
      <c r="N76" s="318">
        <v>0</v>
      </c>
      <c r="O76" s="318">
        <v>0</v>
      </c>
      <c r="P76" s="318">
        <v>0</v>
      </c>
      <c r="Q76" s="318">
        <v>0</v>
      </c>
      <c r="R76" s="318">
        <v>0</v>
      </c>
      <c r="S76" s="318">
        <v>25000</v>
      </c>
      <c r="T76" s="318">
        <v>25000</v>
      </c>
      <c r="U76" s="318">
        <v>50000</v>
      </c>
      <c r="V76" s="318">
        <v>15000</v>
      </c>
      <c r="W76" s="318">
        <v>175000</v>
      </c>
      <c r="X76" s="223">
        <f t="shared" ref="X76:X105" si="1">SUM(B76:W76)</f>
        <v>355000</v>
      </c>
    </row>
    <row r="77" spans="1:24" ht="15" x14ac:dyDescent="0.25">
      <c r="A77" s="5">
        <v>41640</v>
      </c>
      <c r="B77" s="268"/>
      <c r="C77" s="272"/>
      <c r="D77" s="272"/>
      <c r="E77" s="272"/>
      <c r="F77" s="272"/>
      <c r="G77" s="318">
        <v>0</v>
      </c>
      <c r="H77" s="318">
        <v>0</v>
      </c>
      <c r="I77" s="318">
        <v>5000</v>
      </c>
      <c r="J77" s="318">
        <v>5000</v>
      </c>
      <c r="K77" s="318">
        <v>0</v>
      </c>
      <c r="L77" s="318">
        <v>0</v>
      </c>
      <c r="M77" s="318">
        <v>0</v>
      </c>
      <c r="N77" s="318">
        <v>0</v>
      </c>
      <c r="O77" s="318">
        <v>0</v>
      </c>
      <c r="P77" s="318">
        <v>0</v>
      </c>
      <c r="Q77" s="318">
        <v>0</v>
      </c>
      <c r="R77" s="318">
        <v>0</v>
      </c>
      <c r="S77" s="318">
        <v>20000</v>
      </c>
      <c r="T77" s="318">
        <v>20000</v>
      </c>
      <c r="U77" s="318">
        <v>40000</v>
      </c>
      <c r="V77" s="318">
        <v>10000</v>
      </c>
      <c r="W77" s="318">
        <v>110000</v>
      </c>
      <c r="X77" s="223">
        <f t="shared" si="1"/>
        <v>210000</v>
      </c>
    </row>
    <row r="78" spans="1:24" ht="15" x14ac:dyDescent="0.25">
      <c r="A78" s="5">
        <v>41699</v>
      </c>
      <c r="B78" s="268"/>
      <c r="C78" s="272"/>
      <c r="D78" s="272"/>
      <c r="E78" s="272"/>
      <c r="F78" s="272"/>
      <c r="G78" s="318">
        <v>0</v>
      </c>
      <c r="H78" s="318">
        <v>0</v>
      </c>
      <c r="I78" s="318">
        <v>0</v>
      </c>
      <c r="J78" s="318">
        <v>0</v>
      </c>
      <c r="K78" s="318">
        <v>0</v>
      </c>
      <c r="L78" s="318">
        <v>0</v>
      </c>
      <c r="M78" s="318">
        <v>0</v>
      </c>
      <c r="N78" s="318">
        <v>0</v>
      </c>
      <c r="O78" s="318">
        <v>0</v>
      </c>
      <c r="P78" s="318">
        <v>0</v>
      </c>
      <c r="Q78" s="318">
        <v>5000</v>
      </c>
      <c r="R78" s="318">
        <v>5000</v>
      </c>
      <c r="S78" s="318">
        <v>20000</v>
      </c>
      <c r="T78" s="318">
        <v>25000</v>
      </c>
      <c r="U78" s="318">
        <v>45000</v>
      </c>
      <c r="V78" s="318">
        <v>10000</v>
      </c>
      <c r="W78" s="318">
        <v>120000</v>
      </c>
      <c r="X78" s="223">
        <f t="shared" si="1"/>
        <v>230000</v>
      </c>
    </row>
    <row r="79" spans="1:24" ht="15" x14ac:dyDescent="0.25">
      <c r="A79" s="5">
        <v>41730</v>
      </c>
      <c r="B79" s="268"/>
      <c r="C79" s="272"/>
      <c r="D79" s="272"/>
      <c r="E79" s="272"/>
      <c r="F79" s="272"/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18">
        <v>0</v>
      </c>
      <c r="N79" s="318">
        <v>0</v>
      </c>
      <c r="O79" s="318">
        <v>0</v>
      </c>
      <c r="P79" s="318">
        <v>0</v>
      </c>
      <c r="Q79" s="318">
        <v>0</v>
      </c>
      <c r="R79" s="318">
        <v>0</v>
      </c>
      <c r="S79" s="318">
        <v>15000</v>
      </c>
      <c r="T79" s="318">
        <v>15000</v>
      </c>
      <c r="U79" s="318">
        <v>25000</v>
      </c>
      <c r="V79" s="318">
        <v>10000</v>
      </c>
      <c r="W79" s="318">
        <v>75000</v>
      </c>
      <c r="X79" s="223">
        <f t="shared" si="1"/>
        <v>140000</v>
      </c>
    </row>
    <row r="80" spans="1:24" ht="15" x14ac:dyDescent="0.25">
      <c r="A80" s="5">
        <v>41791</v>
      </c>
      <c r="B80" s="268"/>
      <c r="C80" s="272"/>
      <c r="D80" s="272"/>
      <c r="E80" s="272"/>
      <c r="F80" s="272"/>
      <c r="G80" s="318">
        <v>0</v>
      </c>
      <c r="H80" s="318">
        <v>0</v>
      </c>
      <c r="I80" s="318">
        <v>50000</v>
      </c>
      <c r="J80" s="318">
        <v>0</v>
      </c>
      <c r="K80" s="318">
        <v>0</v>
      </c>
      <c r="L80" s="318">
        <v>0</v>
      </c>
      <c r="M80" s="318">
        <v>0</v>
      </c>
      <c r="N80" s="318">
        <v>0</v>
      </c>
      <c r="O80" s="318">
        <v>5000</v>
      </c>
      <c r="P80" s="318">
        <v>5000</v>
      </c>
      <c r="Q80" s="318">
        <v>0</v>
      </c>
      <c r="R80" s="318">
        <v>0</v>
      </c>
      <c r="S80" s="318">
        <v>25000</v>
      </c>
      <c r="T80" s="318">
        <v>25000</v>
      </c>
      <c r="U80" s="318">
        <v>45000</v>
      </c>
      <c r="V80" s="318">
        <v>15000</v>
      </c>
      <c r="W80" s="318">
        <v>175000</v>
      </c>
      <c r="X80" s="223">
        <f t="shared" si="1"/>
        <v>345000</v>
      </c>
    </row>
    <row r="81" spans="1:24" ht="15" x14ac:dyDescent="0.25">
      <c r="A81" s="5">
        <v>41852</v>
      </c>
      <c r="B81" s="268"/>
      <c r="C81" s="272"/>
      <c r="D81" s="272"/>
      <c r="E81" s="272"/>
      <c r="F81" s="272"/>
      <c r="G81" s="318">
        <v>0</v>
      </c>
      <c r="H81" s="318">
        <v>0</v>
      </c>
      <c r="I81" s="318">
        <v>0</v>
      </c>
      <c r="J81" s="318">
        <v>0</v>
      </c>
      <c r="K81" s="318">
        <v>0</v>
      </c>
      <c r="L81" s="318">
        <v>5000</v>
      </c>
      <c r="M81" s="318">
        <v>5000</v>
      </c>
      <c r="N81" s="318">
        <v>5000</v>
      </c>
      <c r="O81" s="318">
        <v>0</v>
      </c>
      <c r="P81" s="318">
        <v>0</v>
      </c>
      <c r="Q81" s="318">
        <v>0</v>
      </c>
      <c r="R81" s="318">
        <v>0</v>
      </c>
      <c r="S81" s="318">
        <v>35000</v>
      </c>
      <c r="T81" s="318">
        <v>35000</v>
      </c>
      <c r="U81" s="318">
        <v>65000</v>
      </c>
      <c r="V81" s="318">
        <v>15000</v>
      </c>
      <c r="W81" s="318">
        <v>185000</v>
      </c>
      <c r="X81" s="223">
        <f t="shared" si="1"/>
        <v>350000</v>
      </c>
    </row>
    <row r="82" spans="1:24" ht="15" x14ac:dyDescent="0.25">
      <c r="A82" s="5">
        <v>41883</v>
      </c>
      <c r="B82" s="268"/>
      <c r="C82" s="272"/>
      <c r="D82" s="272"/>
      <c r="E82" s="272"/>
      <c r="F82" s="272"/>
      <c r="G82" s="318">
        <v>0</v>
      </c>
      <c r="H82" s="318">
        <v>0</v>
      </c>
      <c r="I82" s="318">
        <v>0</v>
      </c>
      <c r="J82" s="318">
        <v>5000</v>
      </c>
      <c r="K82" s="318">
        <v>5000</v>
      </c>
      <c r="L82" s="318">
        <v>0</v>
      </c>
      <c r="M82" s="318">
        <v>0</v>
      </c>
      <c r="N82" s="318">
        <v>0</v>
      </c>
      <c r="O82" s="318">
        <v>0</v>
      </c>
      <c r="P82" s="318">
        <v>0</v>
      </c>
      <c r="Q82" s="318">
        <v>0</v>
      </c>
      <c r="R82" s="318">
        <v>0</v>
      </c>
      <c r="S82" s="318">
        <v>30000</v>
      </c>
      <c r="T82" s="318">
        <v>35000</v>
      </c>
      <c r="U82" s="318">
        <v>60000</v>
      </c>
      <c r="V82" s="318">
        <v>15000</v>
      </c>
      <c r="W82" s="318">
        <v>170000</v>
      </c>
      <c r="X82" s="223">
        <f t="shared" si="1"/>
        <v>320000</v>
      </c>
    </row>
    <row r="83" spans="1:24" ht="15" x14ac:dyDescent="0.25">
      <c r="A83" s="5">
        <v>41913</v>
      </c>
      <c r="B83" s="268"/>
      <c r="C83" s="272"/>
      <c r="D83" s="272"/>
      <c r="E83" s="272"/>
      <c r="F83" s="272"/>
      <c r="G83" s="318">
        <v>0</v>
      </c>
      <c r="H83" s="318">
        <v>0</v>
      </c>
      <c r="I83" s="318">
        <v>0</v>
      </c>
      <c r="J83" s="318">
        <v>0</v>
      </c>
      <c r="K83" s="318">
        <v>0</v>
      </c>
      <c r="L83" s="318">
        <v>0</v>
      </c>
      <c r="M83" s="318">
        <v>0</v>
      </c>
      <c r="N83" s="318">
        <v>0</v>
      </c>
      <c r="O83" s="318">
        <v>0</v>
      </c>
      <c r="P83" s="318">
        <v>0</v>
      </c>
      <c r="Q83" s="318">
        <v>0</v>
      </c>
      <c r="R83" s="318">
        <v>5000</v>
      </c>
      <c r="S83" s="318">
        <v>10000</v>
      </c>
      <c r="T83" s="318">
        <v>15000</v>
      </c>
      <c r="U83" s="318">
        <v>20000</v>
      </c>
      <c r="V83" s="318">
        <v>5000</v>
      </c>
      <c r="W83" s="318">
        <v>60000</v>
      </c>
      <c r="X83" s="223">
        <f t="shared" si="1"/>
        <v>115000</v>
      </c>
    </row>
    <row r="84" spans="1:24" ht="15" x14ac:dyDescent="0.25">
      <c r="A84" s="5">
        <v>41944</v>
      </c>
      <c r="B84" s="268"/>
      <c r="C84" s="272"/>
      <c r="D84" s="272"/>
      <c r="E84" s="272"/>
      <c r="F84" s="272"/>
      <c r="G84" s="318">
        <v>0</v>
      </c>
      <c r="H84" s="318">
        <v>0</v>
      </c>
      <c r="I84" s="318">
        <v>0</v>
      </c>
      <c r="J84" s="318">
        <v>0</v>
      </c>
      <c r="K84" s="318">
        <v>0</v>
      </c>
      <c r="L84" s="318">
        <v>0</v>
      </c>
      <c r="M84" s="318">
        <v>0</v>
      </c>
      <c r="N84" s="318">
        <v>0</v>
      </c>
      <c r="O84" s="318">
        <v>0</v>
      </c>
      <c r="P84" s="318">
        <v>0</v>
      </c>
      <c r="Q84" s="318">
        <v>5000</v>
      </c>
      <c r="R84" s="318">
        <v>0</v>
      </c>
      <c r="S84" s="318">
        <v>10000</v>
      </c>
      <c r="T84" s="318">
        <v>15000</v>
      </c>
      <c r="U84" s="318">
        <v>25000</v>
      </c>
      <c r="V84" s="318">
        <v>10000</v>
      </c>
      <c r="W84" s="318">
        <v>70000</v>
      </c>
      <c r="X84" s="223">
        <f t="shared" si="1"/>
        <v>135000</v>
      </c>
    </row>
    <row r="85" spans="1:24" ht="15" x14ac:dyDescent="0.25">
      <c r="A85" s="5">
        <v>41974</v>
      </c>
      <c r="B85" s="268"/>
      <c r="C85" s="272"/>
      <c r="D85" s="272"/>
      <c r="E85" s="272"/>
      <c r="F85" s="272"/>
      <c r="G85" s="318">
        <v>0</v>
      </c>
      <c r="H85" s="318">
        <v>0</v>
      </c>
      <c r="I85" s="318">
        <v>0</v>
      </c>
      <c r="J85" s="318">
        <v>45000</v>
      </c>
      <c r="K85" s="318">
        <v>0</v>
      </c>
      <c r="L85" s="318">
        <v>0</v>
      </c>
      <c r="M85" s="318">
        <v>0</v>
      </c>
      <c r="N85" s="318">
        <v>0</v>
      </c>
      <c r="O85" s="318">
        <v>5000</v>
      </c>
      <c r="P85" s="318">
        <v>5000</v>
      </c>
      <c r="Q85" s="318">
        <v>0</v>
      </c>
      <c r="R85" s="318">
        <v>0</v>
      </c>
      <c r="S85" s="318">
        <v>30000</v>
      </c>
      <c r="T85" s="318">
        <v>35000</v>
      </c>
      <c r="U85" s="318">
        <v>60000</v>
      </c>
      <c r="V85" s="318">
        <v>15000</v>
      </c>
      <c r="W85" s="318">
        <v>200000</v>
      </c>
      <c r="X85" s="223">
        <f t="shared" si="1"/>
        <v>395000</v>
      </c>
    </row>
    <row r="86" spans="1:24" ht="15" x14ac:dyDescent="0.25">
      <c r="A86" s="5">
        <v>42036</v>
      </c>
      <c r="B86" s="268"/>
      <c r="C86" s="272"/>
      <c r="D86" s="272"/>
      <c r="E86" s="272"/>
      <c r="F86" s="272"/>
      <c r="G86" s="318">
        <v>0</v>
      </c>
      <c r="H86" s="318">
        <v>0</v>
      </c>
      <c r="I86" s="318">
        <v>0</v>
      </c>
      <c r="J86" s="318">
        <v>0</v>
      </c>
      <c r="K86" s="318">
        <v>0</v>
      </c>
      <c r="L86" s="318">
        <v>0</v>
      </c>
      <c r="M86" s="318">
        <v>5000</v>
      </c>
      <c r="N86" s="318">
        <v>5000</v>
      </c>
      <c r="O86" s="318">
        <v>0</v>
      </c>
      <c r="P86" s="318">
        <v>0</v>
      </c>
      <c r="Q86" s="318">
        <v>0</v>
      </c>
      <c r="R86" s="318">
        <v>0</v>
      </c>
      <c r="S86" s="318">
        <v>25000</v>
      </c>
      <c r="T86" s="318">
        <v>25000</v>
      </c>
      <c r="U86" s="318">
        <v>45000</v>
      </c>
      <c r="V86" s="318">
        <v>15000</v>
      </c>
      <c r="W86" s="318">
        <v>15000</v>
      </c>
      <c r="X86" s="223">
        <f t="shared" si="1"/>
        <v>135000</v>
      </c>
    </row>
    <row r="87" spans="1:24" ht="15" x14ac:dyDescent="0.25">
      <c r="A87" s="5">
        <v>42064</v>
      </c>
      <c r="B87" s="268"/>
      <c r="C87" s="272"/>
      <c r="D87" s="272"/>
      <c r="E87" s="272"/>
      <c r="F87" s="272"/>
      <c r="G87" s="318">
        <v>0</v>
      </c>
      <c r="H87" s="318">
        <v>0</v>
      </c>
      <c r="I87" s="318">
        <v>0</v>
      </c>
      <c r="J87" s="318">
        <v>0</v>
      </c>
      <c r="K87" s="318">
        <v>5000</v>
      </c>
      <c r="L87" s="318">
        <v>5000</v>
      </c>
      <c r="M87" s="318">
        <v>0</v>
      </c>
      <c r="N87" s="318">
        <v>0</v>
      </c>
      <c r="O87" s="318">
        <v>0</v>
      </c>
      <c r="P87" s="318">
        <v>0</v>
      </c>
      <c r="Q87" s="318">
        <v>0</v>
      </c>
      <c r="R87" s="318">
        <v>5000</v>
      </c>
      <c r="S87" s="318">
        <v>35000</v>
      </c>
      <c r="T87" s="318">
        <v>40000</v>
      </c>
      <c r="U87" s="318">
        <v>70000</v>
      </c>
      <c r="V87" s="318">
        <v>20000</v>
      </c>
      <c r="W87" s="318">
        <v>5000</v>
      </c>
      <c r="X87" s="223">
        <f t="shared" si="1"/>
        <v>185000</v>
      </c>
    </row>
    <row r="88" spans="1:24" ht="15" x14ac:dyDescent="0.25">
      <c r="A88" s="5">
        <v>42156</v>
      </c>
      <c r="B88" s="268"/>
      <c r="C88" s="272"/>
      <c r="D88" s="272"/>
      <c r="E88" s="272"/>
      <c r="F88" s="272"/>
      <c r="G88" s="318">
        <v>0</v>
      </c>
      <c r="H88" s="318">
        <v>0</v>
      </c>
      <c r="I88" s="318">
        <v>0</v>
      </c>
      <c r="J88" s="318">
        <v>0</v>
      </c>
      <c r="K88" s="318">
        <v>40000</v>
      </c>
      <c r="L88" s="318">
        <v>0</v>
      </c>
      <c r="M88" s="318">
        <v>5000</v>
      </c>
      <c r="N88" s="318">
        <v>5000</v>
      </c>
      <c r="O88" s="318">
        <v>5000</v>
      </c>
      <c r="P88" s="318">
        <v>5000</v>
      </c>
      <c r="Q88" s="318">
        <v>5000</v>
      </c>
      <c r="R88" s="318">
        <v>0</v>
      </c>
      <c r="S88" s="318">
        <v>80000</v>
      </c>
      <c r="T88" s="318">
        <v>90000</v>
      </c>
      <c r="U88" s="318">
        <v>160000</v>
      </c>
      <c r="V88" s="318">
        <v>45000</v>
      </c>
      <c r="W88" s="318">
        <v>35000</v>
      </c>
      <c r="X88" s="223">
        <f t="shared" si="1"/>
        <v>475000</v>
      </c>
    </row>
    <row r="89" spans="1:24" ht="15" x14ac:dyDescent="0.25">
      <c r="A89" s="5">
        <v>42217</v>
      </c>
      <c r="B89" s="268"/>
      <c r="C89" s="272"/>
      <c r="D89" s="272"/>
      <c r="E89" s="272"/>
      <c r="F89" s="272"/>
      <c r="G89" s="318">
        <v>0</v>
      </c>
      <c r="H89" s="318">
        <v>0</v>
      </c>
      <c r="I89" s="318">
        <v>0</v>
      </c>
      <c r="J89" s="318">
        <v>0</v>
      </c>
      <c r="K89" s="318">
        <v>0</v>
      </c>
      <c r="L89" s="318">
        <v>5000</v>
      </c>
      <c r="M89" s="318">
        <v>0</v>
      </c>
      <c r="N89" s="318">
        <v>0</v>
      </c>
      <c r="O89" s="318">
        <v>0</v>
      </c>
      <c r="P89" s="318">
        <v>0</v>
      </c>
      <c r="Q89" s="318">
        <v>0</v>
      </c>
      <c r="R89" s="318">
        <v>0</v>
      </c>
      <c r="S89" s="318">
        <v>25000</v>
      </c>
      <c r="T89" s="318">
        <v>25000</v>
      </c>
      <c r="U89" s="318">
        <v>50000</v>
      </c>
      <c r="V89" s="318">
        <v>15000</v>
      </c>
      <c r="W89" s="318">
        <v>0</v>
      </c>
      <c r="X89" s="223">
        <f t="shared" si="1"/>
        <v>120000</v>
      </c>
    </row>
    <row r="90" spans="1:24" ht="15" x14ac:dyDescent="0.25">
      <c r="A90" s="5">
        <v>42248</v>
      </c>
      <c r="B90" s="268"/>
      <c r="C90" s="272"/>
      <c r="D90" s="272"/>
      <c r="E90" s="272"/>
      <c r="F90" s="272"/>
      <c r="G90" s="318">
        <v>0</v>
      </c>
      <c r="H90" s="318">
        <v>0</v>
      </c>
      <c r="I90" s="318">
        <v>0</v>
      </c>
      <c r="J90" s="318">
        <v>0</v>
      </c>
      <c r="K90" s="318">
        <v>0</v>
      </c>
      <c r="L90" s="318">
        <v>0</v>
      </c>
      <c r="M90" s="318">
        <v>0</v>
      </c>
      <c r="N90" s="318">
        <v>0</v>
      </c>
      <c r="O90" s="318">
        <v>0</v>
      </c>
      <c r="P90" s="318">
        <v>0</v>
      </c>
      <c r="Q90" s="318">
        <v>0</v>
      </c>
      <c r="R90" s="318">
        <v>5000</v>
      </c>
      <c r="S90" s="318">
        <v>25000</v>
      </c>
      <c r="T90" s="318">
        <v>25000</v>
      </c>
      <c r="U90" s="318">
        <v>40000</v>
      </c>
      <c r="V90" s="318">
        <v>10000</v>
      </c>
      <c r="W90" s="318">
        <v>0</v>
      </c>
      <c r="X90" s="223">
        <f t="shared" si="1"/>
        <v>105000</v>
      </c>
    </row>
    <row r="91" spans="1:24" ht="15" x14ac:dyDescent="0.25">
      <c r="A91" s="5">
        <v>42278</v>
      </c>
      <c r="B91" s="268"/>
      <c r="C91" s="272"/>
      <c r="D91" s="272"/>
      <c r="E91" s="272"/>
      <c r="F91" s="272"/>
      <c r="G91" s="318">
        <v>0</v>
      </c>
      <c r="H91" s="318">
        <v>0</v>
      </c>
      <c r="I91" s="318">
        <v>0</v>
      </c>
      <c r="J91" s="318">
        <v>0</v>
      </c>
      <c r="K91" s="318">
        <v>0</v>
      </c>
      <c r="L91" s="318">
        <v>0</v>
      </c>
      <c r="M91" s="318">
        <v>0</v>
      </c>
      <c r="N91" s="318">
        <v>0</v>
      </c>
      <c r="O91" s="318">
        <v>0</v>
      </c>
      <c r="P91" s="318">
        <v>0</v>
      </c>
      <c r="Q91" s="318">
        <v>5000</v>
      </c>
      <c r="R91" s="318">
        <v>0</v>
      </c>
      <c r="S91" s="318">
        <v>25000</v>
      </c>
      <c r="T91" s="318">
        <v>25000</v>
      </c>
      <c r="U91" s="318">
        <v>40000</v>
      </c>
      <c r="V91" s="318">
        <v>10000</v>
      </c>
      <c r="W91" s="318">
        <v>0</v>
      </c>
      <c r="X91" s="223">
        <f t="shared" si="1"/>
        <v>105000</v>
      </c>
    </row>
    <row r="92" spans="1:24" ht="15" x14ac:dyDescent="0.25">
      <c r="A92" s="5">
        <v>42309</v>
      </c>
      <c r="B92" s="268"/>
      <c r="C92" s="272"/>
      <c r="D92" s="272"/>
      <c r="E92" s="272"/>
      <c r="F92" s="272"/>
      <c r="G92" s="318">
        <v>0</v>
      </c>
      <c r="H92" s="318">
        <v>0</v>
      </c>
      <c r="I92" s="318">
        <v>0</v>
      </c>
      <c r="J92" s="318">
        <v>0</v>
      </c>
      <c r="K92" s="318">
        <v>0</v>
      </c>
      <c r="L92" s="318">
        <v>0</v>
      </c>
      <c r="M92" s="318">
        <v>0</v>
      </c>
      <c r="N92" s="318">
        <v>0</v>
      </c>
      <c r="O92" s="318">
        <v>5000</v>
      </c>
      <c r="P92" s="318">
        <v>5000</v>
      </c>
      <c r="Q92" s="318">
        <v>0</v>
      </c>
      <c r="R92" s="318">
        <v>0</v>
      </c>
      <c r="S92" s="318">
        <v>35000</v>
      </c>
      <c r="T92" s="318">
        <v>35000</v>
      </c>
      <c r="U92" s="318">
        <v>65000</v>
      </c>
      <c r="V92" s="318">
        <v>15000</v>
      </c>
      <c r="W92" s="318">
        <v>0</v>
      </c>
      <c r="X92" s="223">
        <f t="shared" si="1"/>
        <v>160000</v>
      </c>
    </row>
    <row r="93" spans="1:24" ht="15" x14ac:dyDescent="0.25">
      <c r="A93" s="5">
        <v>42339</v>
      </c>
      <c r="B93" s="268"/>
      <c r="C93" s="272"/>
      <c r="D93" s="272"/>
      <c r="E93" s="272"/>
      <c r="F93" s="272"/>
      <c r="G93" s="318">
        <v>0</v>
      </c>
      <c r="H93" s="318">
        <v>0</v>
      </c>
      <c r="I93" s="318">
        <v>0</v>
      </c>
      <c r="J93" s="318">
        <v>0</v>
      </c>
      <c r="K93" s="318">
        <v>0</v>
      </c>
      <c r="L93" s="318">
        <v>35000</v>
      </c>
      <c r="M93" s="318">
        <v>5000</v>
      </c>
      <c r="N93" s="318">
        <v>5000</v>
      </c>
      <c r="O93" s="318">
        <v>0</v>
      </c>
      <c r="P93" s="318">
        <v>0</v>
      </c>
      <c r="Q93" s="318">
        <v>0</v>
      </c>
      <c r="R93" s="318">
        <v>5000</v>
      </c>
      <c r="S93" s="318">
        <v>45000</v>
      </c>
      <c r="T93" s="318">
        <v>50000</v>
      </c>
      <c r="U93" s="318">
        <v>85000</v>
      </c>
      <c r="V93" s="318">
        <v>25000</v>
      </c>
      <c r="W93" s="318">
        <v>35000</v>
      </c>
      <c r="X93" s="223">
        <f t="shared" si="1"/>
        <v>290000</v>
      </c>
    </row>
    <row r="94" spans="1:24" ht="15" x14ac:dyDescent="0.25">
      <c r="A94" s="5">
        <v>42370</v>
      </c>
      <c r="B94" s="268"/>
      <c r="C94" s="272"/>
      <c r="D94" s="272"/>
      <c r="E94" s="272"/>
      <c r="F94" s="272"/>
      <c r="G94" s="318">
        <v>0</v>
      </c>
      <c r="H94" s="318">
        <v>0</v>
      </c>
      <c r="I94" s="318">
        <v>0</v>
      </c>
      <c r="J94" s="318">
        <v>0</v>
      </c>
      <c r="K94" s="318">
        <v>0</v>
      </c>
      <c r="L94" s="318">
        <v>0</v>
      </c>
      <c r="M94" s="318">
        <v>0</v>
      </c>
      <c r="N94" s="318">
        <v>5000</v>
      </c>
      <c r="O94" s="318">
        <v>5000</v>
      </c>
      <c r="P94" s="318">
        <v>5000</v>
      </c>
      <c r="Q94" s="318">
        <v>5000</v>
      </c>
      <c r="R94" s="318">
        <v>0</v>
      </c>
      <c r="S94" s="318">
        <v>65000</v>
      </c>
      <c r="T94" s="318">
        <v>75000</v>
      </c>
      <c r="U94" s="318">
        <v>130000</v>
      </c>
      <c r="V94" s="318">
        <v>35000</v>
      </c>
      <c r="W94" s="318">
        <v>0</v>
      </c>
      <c r="X94" s="223">
        <f t="shared" si="1"/>
        <v>325000</v>
      </c>
    </row>
    <row r="95" spans="1:24" ht="15" x14ac:dyDescent="0.25">
      <c r="A95" s="5">
        <v>42401</v>
      </c>
      <c r="B95" s="268"/>
      <c r="C95" s="272"/>
      <c r="D95" s="272"/>
      <c r="E95" s="272"/>
      <c r="F95" s="272"/>
      <c r="G95" s="318">
        <v>0</v>
      </c>
      <c r="H95" s="318">
        <v>0</v>
      </c>
      <c r="I95" s="318">
        <v>0</v>
      </c>
      <c r="J95" s="318">
        <v>0</v>
      </c>
      <c r="K95" s="318">
        <v>0</v>
      </c>
      <c r="L95" s="318">
        <v>0</v>
      </c>
      <c r="M95" s="318">
        <v>5000</v>
      </c>
      <c r="N95" s="318">
        <v>0</v>
      </c>
      <c r="O95" s="318">
        <v>0</v>
      </c>
      <c r="P95" s="318">
        <v>0</v>
      </c>
      <c r="Q95" s="318">
        <v>0</v>
      </c>
      <c r="R95" s="318">
        <v>0</v>
      </c>
      <c r="S95" s="318">
        <v>15000</v>
      </c>
      <c r="T95" s="318">
        <v>15000</v>
      </c>
      <c r="U95" s="318">
        <v>25000</v>
      </c>
      <c r="V95" s="318">
        <v>5000</v>
      </c>
      <c r="W95" s="318">
        <v>0</v>
      </c>
      <c r="X95" s="223">
        <f t="shared" si="1"/>
        <v>65000</v>
      </c>
    </row>
    <row r="96" spans="1:24" ht="15" x14ac:dyDescent="0.25">
      <c r="A96" s="5">
        <v>42430</v>
      </c>
      <c r="B96" s="268"/>
      <c r="C96" s="272"/>
      <c r="D96" s="272"/>
      <c r="E96" s="272"/>
      <c r="F96" s="272"/>
      <c r="G96" s="318">
        <v>0</v>
      </c>
      <c r="H96" s="318">
        <v>0</v>
      </c>
      <c r="I96" s="318">
        <v>0</v>
      </c>
      <c r="J96" s="318">
        <v>0</v>
      </c>
      <c r="K96" s="318">
        <v>0</v>
      </c>
      <c r="L96" s="318">
        <v>0</v>
      </c>
      <c r="M96" s="318">
        <v>0</v>
      </c>
      <c r="N96" s="318">
        <v>0</v>
      </c>
      <c r="O96" s="318">
        <v>0</v>
      </c>
      <c r="P96" s="318">
        <v>5000</v>
      </c>
      <c r="Q96" s="318">
        <v>5000</v>
      </c>
      <c r="R96" s="318">
        <v>5000</v>
      </c>
      <c r="S96" s="318">
        <v>55000</v>
      </c>
      <c r="T96" s="318">
        <v>65000</v>
      </c>
      <c r="U96" s="318">
        <v>110000</v>
      </c>
      <c r="V96" s="318">
        <v>30000</v>
      </c>
      <c r="W96" s="318">
        <v>0</v>
      </c>
      <c r="X96" s="223">
        <f t="shared" si="1"/>
        <v>275000</v>
      </c>
    </row>
    <row r="97" spans="1:25" ht="15" x14ac:dyDescent="0.25">
      <c r="A97" s="5">
        <v>42461</v>
      </c>
      <c r="B97" s="268"/>
      <c r="C97" s="272"/>
      <c r="D97" s="272"/>
      <c r="E97" s="272"/>
      <c r="F97" s="272"/>
      <c r="G97" s="318">
        <v>0</v>
      </c>
      <c r="H97" s="318">
        <v>0</v>
      </c>
      <c r="I97" s="318">
        <v>0</v>
      </c>
      <c r="J97" s="318">
        <v>0</v>
      </c>
      <c r="K97" s="318">
        <v>0</v>
      </c>
      <c r="L97" s="318">
        <v>0</v>
      </c>
      <c r="M97" s="318">
        <v>0</v>
      </c>
      <c r="N97" s="318">
        <v>0</v>
      </c>
      <c r="O97" s="318">
        <v>5000</v>
      </c>
      <c r="P97" s="318">
        <v>0</v>
      </c>
      <c r="Q97" s="318">
        <v>0</v>
      </c>
      <c r="R97" s="318">
        <v>0</v>
      </c>
      <c r="S97" s="318">
        <v>15000</v>
      </c>
      <c r="T97" s="318">
        <v>15000</v>
      </c>
      <c r="U97" s="318">
        <v>30000</v>
      </c>
      <c r="V97" s="318">
        <v>5000</v>
      </c>
      <c r="W97" s="318">
        <v>0</v>
      </c>
      <c r="X97" s="223">
        <f t="shared" si="1"/>
        <v>70000</v>
      </c>
    </row>
    <row r="98" spans="1:25" ht="15" x14ac:dyDescent="0.25">
      <c r="A98" s="5">
        <v>42491</v>
      </c>
      <c r="B98" s="268"/>
      <c r="C98" s="272"/>
      <c r="D98" s="272"/>
      <c r="E98" s="272"/>
      <c r="F98" s="272"/>
      <c r="G98" s="318">
        <v>0</v>
      </c>
      <c r="H98" s="318">
        <v>0</v>
      </c>
      <c r="I98" s="318">
        <v>0</v>
      </c>
      <c r="J98" s="318">
        <v>0</v>
      </c>
      <c r="K98" s="318">
        <v>0</v>
      </c>
      <c r="L98" s="318">
        <v>0</v>
      </c>
      <c r="M98" s="318">
        <v>5000</v>
      </c>
      <c r="N98" s="318">
        <v>5000</v>
      </c>
      <c r="O98" s="318">
        <v>0</v>
      </c>
      <c r="P98" s="318">
        <v>0</v>
      </c>
      <c r="Q98" s="318">
        <v>0</v>
      </c>
      <c r="R98" s="318">
        <v>0</v>
      </c>
      <c r="S98" s="318">
        <v>35000</v>
      </c>
      <c r="T98" s="318">
        <v>40000</v>
      </c>
      <c r="U98" s="318">
        <v>65000</v>
      </c>
      <c r="V98" s="318">
        <v>20000</v>
      </c>
      <c r="W98" s="318">
        <v>0</v>
      </c>
      <c r="X98" s="223">
        <f t="shared" si="1"/>
        <v>170000</v>
      </c>
    </row>
    <row r="99" spans="1:25" ht="15" x14ac:dyDescent="0.25">
      <c r="A99" s="5">
        <v>42522</v>
      </c>
      <c r="B99" s="268"/>
      <c r="C99" s="272"/>
      <c r="D99" s="272"/>
      <c r="E99" s="272"/>
      <c r="F99" s="272"/>
      <c r="G99" s="318">
        <v>0</v>
      </c>
      <c r="H99" s="318">
        <v>0</v>
      </c>
      <c r="I99" s="318">
        <v>0</v>
      </c>
      <c r="J99" s="318">
        <v>0</v>
      </c>
      <c r="K99" s="318">
        <v>0</v>
      </c>
      <c r="L99" s="318">
        <v>0</v>
      </c>
      <c r="M99" s="318">
        <v>20000</v>
      </c>
      <c r="N99" s="318">
        <v>0</v>
      </c>
      <c r="O99" s="318">
        <v>0</v>
      </c>
      <c r="P99" s="318">
        <v>0</v>
      </c>
      <c r="Q99" s="318">
        <v>0</v>
      </c>
      <c r="R99" s="318">
        <v>0</v>
      </c>
      <c r="S99" s="318">
        <v>5000</v>
      </c>
      <c r="T99" s="318">
        <v>5000</v>
      </c>
      <c r="U99" s="318">
        <v>10000</v>
      </c>
      <c r="V99" s="318">
        <v>5000</v>
      </c>
      <c r="W99" s="318">
        <v>40000</v>
      </c>
      <c r="X99" s="223">
        <f t="shared" si="1"/>
        <v>85000</v>
      </c>
    </row>
    <row r="100" spans="1:25" ht="15" x14ac:dyDescent="0.25">
      <c r="A100" s="5">
        <v>42583</v>
      </c>
      <c r="B100" s="268"/>
      <c r="C100" s="272"/>
      <c r="D100" s="272"/>
      <c r="E100" s="272"/>
      <c r="F100" s="272"/>
      <c r="G100" s="318">
        <v>0</v>
      </c>
      <c r="H100" s="318">
        <v>0</v>
      </c>
      <c r="I100" s="318">
        <v>0</v>
      </c>
      <c r="J100" s="318">
        <v>0</v>
      </c>
      <c r="K100" s="318">
        <v>0</v>
      </c>
      <c r="L100" s="318">
        <v>0</v>
      </c>
      <c r="M100" s="318">
        <v>0</v>
      </c>
      <c r="N100" s="318">
        <v>0</v>
      </c>
      <c r="O100" s="318">
        <v>0</v>
      </c>
      <c r="P100" s="318">
        <v>0</v>
      </c>
      <c r="Q100" s="318">
        <v>5000</v>
      </c>
      <c r="R100" s="318">
        <v>5000</v>
      </c>
      <c r="S100" s="318">
        <v>40000</v>
      </c>
      <c r="T100" s="318">
        <v>45000</v>
      </c>
      <c r="U100" s="318">
        <v>80000</v>
      </c>
      <c r="V100" s="318">
        <v>25000</v>
      </c>
      <c r="W100" s="318">
        <v>0</v>
      </c>
      <c r="X100" s="223">
        <f t="shared" si="1"/>
        <v>200000</v>
      </c>
    </row>
    <row r="101" spans="1:25" ht="15" x14ac:dyDescent="0.25">
      <c r="A101" s="5">
        <v>42614</v>
      </c>
      <c r="B101" s="268"/>
      <c r="C101" s="272"/>
      <c r="D101" s="272"/>
      <c r="E101" s="272"/>
      <c r="F101" s="272"/>
      <c r="G101" s="318">
        <v>0</v>
      </c>
      <c r="H101" s="318">
        <v>0</v>
      </c>
      <c r="I101" s="318">
        <v>0</v>
      </c>
      <c r="J101" s="318">
        <v>0</v>
      </c>
      <c r="K101" s="318">
        <v>0</v>
      </c>
      <c r="L101" s="318">
        <v>0</v>
      </c>
      <c r="M101" s="318">
        <v>0</v>
      </c>
      <c r="N101" s="318">
        <v>0</v>
      </c>
      <c r="O101" s="318">
        <v>0</v>
      </c>
      <c r="P101" s="318">
        <v>5000</v>
      </c>
      <c r="Q101" s="318">
        <v>0</v>
      </c>
      <c r="R101" s="318">
        <v>0</v>
      </c>
      <c r="S101" s="318">
        <v>10000</v>
      </c>
      <c r="T101" s="318">
        <v>10000</v>
      </c>
      <c r="U101" s="318">
        <v>20000</v>
      </c>
      <c r="V101" s="318">
        <v>5000</v>
      </c>
      <c r="W101" s="318">
        <v>60000</v>
      </c>
      <c r="X101" s="223">
        <f t="shared" si="1"/>
        <v>110000</v>
      </c>
    </row>
    <row r="102" spans="1:25" ht="15" x14ac:dyDescent="0.25">
      <c r="A102" s="5">
        <v>42675</v>
      </c>
      <c r="B102" s="268"/>
      <c r="C102" s="272"/>
      <c r="D102" s="272"/>
      <c r="E102" s="272"/>
      <c r="F102" s="272"/>
      <c r="G102" s="318">
        <v>0</v>
      </c>
      <c r="H102" s="318">
        <v>0</v>
      </c>
      <c r="I102" s="318">
        <v>0</v>
      </c>
      <c r="J102" s="318">
        <v>0</v>
      </c>
      <c r="K102" s="318">
        <v>0</v>
      </c>
      <c r="L102" s="318">
        <v>0</v>
      </c>
      <c r="M102" s="318">
        <v>0</v>
      </c>
      <c r="N102" s="318">
        <v>0</v>
      </c>
      <c r="O102" s="318">
        <v>0</v>
      </c>
      <c r="P102" s="318">
        <v>0</v>
      </c>
      <c r="Q102" s="318">
        <v>0</v>
      </c>
      <c r="R102" s="318">
        <v>0</v>
      </c>
      <c r="S102" s="318">
        <v>0</v>
      </c>
      <c r="T102" s="318">
        <v>0</v>
      </c>
      <c r="U102" s="318">
        <v>0</v>
      </c>
      <c r="V102" s="318">
        <v>0</v>
      </c>
      <c r="W102" s="318">
        <v>95000</v>
      </c>
      <c r="X102" s="223">
        <f t="shared" si="1"/>
        <v>95000</v>
      </c>
    </row>
    <row r="103" spans="1:25" ht="15" x14ac:dyDescent="0.25">
      <c r="A103" s="5">
        <v>42705</v>
      </c>
      <c r="B103" s="268"/>
      <c r="C103" s="272"/>
      <c r="D103" s="272"/>
      <c r="E103" s="272"/>
      <c r="F103" s="272"/>
      <c r="G103" s="318">
        <v>0</v>
      </c>
      <c r="H103" s="318">
        <v>0</v>
      </c>
      <c r="I103" s="318">
        <v>0</v>
      </c>
      <c r="J103" s="318">
        <v>0</v>
      </c>
      <c r="K103" s="318">
        <v>0</v>
      </c>
      <c r="L103" s="318">
        <v>0</v>
      </c>
      <c r="M103" s="318">
        <v>0</v>
      </c>
      <c r="N103" s="318">
        <v>20000</v>
      </c>
      <c r="O103" s="318">
        <v>0</v>
      </c>
      <c r="P103" s="318">
        <v>0</v>
      </c>
      <c r="Q103" s="318">
        <v>0</v>
      </c>
      <c r="R103" s="318">
        <v>0</v>
      </c>
      <c r="S103" s="318">
        <v>0</v>
      </c>
      <c r="T103" s="318">
        <v>0</v>
      </c>
      <c r="U103" s="318">
        <v>0</v>
      </c>
      <c r="V103" s="318">
        <v>0</v>
      </c>
      <c r="W103" s="318">
        <v>290000</v>
      </c>
      <c r="X103" s="223">
        <f t="shared" si="1"/>
        <v>310000</v>
      </c>
    </row>
    <row r="104" spans="1:25" ht="15" x14ac:dyDescent="0.25">
      <c r="A104" s="5">
        <v>42736</v>
      </c>
      <c r="B104" s="268"/>
      <c r="C104" s="272"/>
      <c r="D104" s="272"/>
      <c r="E104" s="272"/>
      <c r="F104" s="272"/>
      <c r="G104" s="318">
        <v>0</v>
      </c>
      <c r="H104" s="318">
        <v>0</v>
      </c>
      <c r="I104" s="318">
        <v>0</v>
      </c>
      <c r="J104" s="318">
        <v>0</v>
      </c>
      <c r="K104" s="318">
        <v>0</v>
      </c>
      <c r="L104" s="318">
        <v>0</v>
      </c>
      <c r="M104" s="318">
        <v>0</v>
      </c>
      <c r="N104" s="318">
        <v>0</v>
      </c>
      <c r="O104" s="318">
        <v>0</v>
      </c>
      <c r="P104" s="318">
        <v>0</v>
      </c>
      <c r="Q104" s="318">
        <v>0</v>
      </c>
      <c r="R104" s="318">
        <v>0</v>
      </c>
      <c r="S104" s="318">
        <v>0</v>
      </c>
      <c r="T104" s="318">
        <v>0</v>
      </c>
      <c r="U104" s="318">
        <v>0</v>
      </c>
      <c r="V104" s="318">
        <v>0</v>
      </c>
      <c r="W104" s="318">
        <v>75000</v>
      </c>
      <c r="X104" s="223">
        <f t="shared" si="1"/>
        <v>75000</v>
      </c>
    </row>
    <row r="105" spans="1:25" ht="15" x14ac:dyDescent="0.25">
      <c r="A105" s="5">
        <v>42887</v>
      </c>
      <c r="B105" s="268"/>
      <c r="C105" s="272"/>
      <c r="D105" s="272"/>
      <c r="E105" s="272"/>
      <c r="F105" s="272"/>
      <c r="G105" s="318">
        <v>0</v>
      </c>
      <c r="H105" s="318">
        <v>0</v>
      </c>
      <c r="I105" s="318">
        <v>0</v>
      </c>
      <c r="J105" s="318">
        <v>0</v>
      </c>
      <c r="K105" s="318">
        <v>0</v>
      </c>
      <c r="L105" s="318">
        <v>0</v>
      </c>
      <c r="M105" s="318">
        <v>0</v>
      </c>
      <c r="N105" s="318">
        <v>0</v>
      </c>
      <c r="O105" s="318">
        <v>20000</v>
      </c>
      <c r="P105" s="318">
        <v>0</v>
      </c>
      <c r="Q105" s="318">
        <v>0</v>
      </c>
      <c r="R105" s="318">
        <v>0</v>
      </c>
      <c r="S105" s="318">
        <v>0</v>
      </c>
      <c r="T105" s="318">
        <v>0</v>
      </c>
      <c r="U105" s="318">
        <v>0</v>
      </c>
      <c r="V105" s="318">
        <v>0</v>
      </c>
      <c r="W105" s="318">
        <v>155000</v>
      </c>
      <c r="X105" s="223">
        <f t="shared" si="1"/>
        <v>175000</v>
      </c>
    </row>
    <row r="106" spans="1:25" ht="15" x14ac:dyDescent="0.25">
      <c r="A106" s="5">
        <v>42917</v>
      </c>
      <c r="B106" s="268"/>
      <c r="C106" s="272"/>
      <c r="D106" s="272"/>
      <c r="E106" s="272"/>
      <c r="F106" s="272"/>
      <c r="G106" s="318">
        <v>0</v>
      </c>
      <c r="H106" s="318">
        <v>0</v>
      </c>
      <c r="I106" s="318">
        <v>0</v>
      </c>
      <c r="J106" s="318">
        <v>0</v>
      </c>
      <c r="K106" s="318">
        <v>0</v>
      </c>
      <c r="L106" s="318">
        <v>0</v>
      </c>
      <c r="M106" s="318">
        <v>0</v>
      </c>
      <c r="N106" s="318">
        <v>0</v>
      </c>
      <c r="O106" s="318">
        <v>0</v>
      </c>
      <c r="P106" s="318">
        <v>0</v>
      </c>
      <c r="Q106" s="318">
        <v>0</v>
      </c>
      <c r="R106" s="318">
        <v>0</v>
      </c>
      <c r="S106" s="318">
        <v>0</v>
      </c>
      <c r="T106" s="318">
        <v>0</v>
      </c>
      <c r="U106" s="318">
        <v>0</v>
      </c>
      <c r="V106" s="318">
        <v>0</v>
      </c>
      <c r="W106" s="318">
        <v>80000</v>
      </c>
      <c r="X106" s="223">
        <f>SUM(B106:W106)</f>
        <v>80000</v>
      </c>
    </row>
    <row r="107" spans="1:25" ht="15" x14ac:dyDescent="0.25">
      <c r="A107" s="5">
        <v>42948</v>
      </c>
      <c r="B107" s="268"/>
      <c r="C107" s="272"/>
      <c r="D107" s="272"/>
      <c r="E107" s="272"/>
      <c r="F107" s="272"/>
      <c r="G107" s="318">
        <v>0</v>
      </c>
      <c r="H107" s="318">
        <v>0</v>
      </c>
      <c r="I107" s="318">
        <v>0</v>
      </c>
      <c r="J107" s="318">
        <v>0</v>
      </c>
      <c r="K107" s="318">
        <v>0</v>
      </c>
      <c r="L107" s="318">
        <v>0</v>
      </c>
      <c r="M107" s="318">
        <v>0</v>
      </c>
      <c r="N107" s="318">
        <v>0</v>
      </c>
      <c r="O107" s="318">
        <v>0</v>
      </c>
      <c r="P107" s="318">
        <v>0</v>
      </c>
      <c r="Q107" s="318">
        <v>0</v>
      </c>
      <c r="R107" s="318">
        <v>0</v>
      </c>
      <c r="S107" s="318">
        <v>0</v>
      </c>
      <c r="T107" s="318">
        <v>0</v>
      </c>
      <c r="U107" s="318">
        <v>0</v>
      </c>
      <c r="V107" s="318">
        <v>0</v>
      </c>
      <c r="W107" s="318">
        <v>155000</v>
      </c>
      <c r="X107" s="223">
        <f>SUM(B107:W107)</f>
        <v>155000</v>
      </c>
    </row>
    <row r="108" spans="1:25" ht="15" x14ac:dyDescent="0.25">
      <c r="A108" s="5">
        <v>43070</v>
      </c>
      <c r="B108" s="268"/>
      <c r="C108" s="272"/>
      <c r="D108" s="272"/>
      <c r="E108" s="272"/>
      <c r="F108" s="272"/>
      <c r="G108" s="318">
        <v>0</v>
      </c>
      <c r="H108" s="318">
        <v>0</v>
      </c>
      <c r="I108" s="318">
        <v>0</v>
      </c>
      <c r="J108" s="318">
        <v>0</v>
      </c>
      <c r="K108" s="318">
        <v>0</v>
      </c>
      <c r="L108" s="318">
        <v>0</v>
      </c>
      <c r="M108" s="318">
        <v>0</v>
      </c>
      <c r="N108" s="318">
        <v>0</v>
      </c>
      <c r="O108" s="318">
        <v>0</v>
      </c>
      <c r="P108" s="318">
        <v>15000</v>
      </c>
      <c r="Q108" s="318">
        <v>0</v>
      </c>
      <c r="R108" s="318">
        <v>0</v>
      </c>
      <c r="S108" s="318">
        <v>0</v>
      </c>
      <c r="T108" s="318">
        <v>0</v>
      </c>
      <c r="U108" s="318">
        <v>0</v>
      </c>
      <c r="V108" s="318">
        <v>0</v>
      </c>
      <c r="W108" s="318">
        <v>305000</v>
      </c>
      <c r="X108" s="223">
        <f>SUM(B108:W108)</f>
        <v>320000</v>
      </c>
    </row>
    <row r="109" spans="1:25" ht="15" x14ac:dyDescent="0.25">
      <c r="A109" s="5">
        <v>43115</v>
      </c>
      <c r="B109" s="268"/>
      <c r="C109" s="272"/>
      <c r="D109" s="272"/>
      <c r="E109" s="272"/>
      <c r="F109" s="272"/>
      <c r="G109" s="318">
        <v>0</v>
      </c>
      <c r="H109" s="318">
        <v>0</v>
      </c>
      <c r="I109" s="318">
        <v>0</v>
      </c>
      <c r="J109" s="318">
        <v>0</v>
      </c>
      <c r="K109" s="318">
        <v>0</v>
      </c>
      <c r="L109" s="318">
        <v>0</v>
      </c>
      <c r="M109" s="318">
        <v>0</v>
      </c>
      <c r="N109" s="318">
        <v>0</v>
      </c>
      <c r="O109" s="318">
        <v>0</v>
      </c>
      <c r="P109" s="318">
        <v>0</v>
      </c>
      <c r="Q109" s="318">
        <v>15000</v>
      </c>
      <c r="R109" s="318">
        <v>15000</v>
      </c>
      <c r="S109" s="318">
        <v>345000</v>
      </c>
      <c r="T109" s="318">
        <v>390000</v>
      </c>
      <c r="U109" s="318">
        <v>675000</v>
      </c>
      <c r="V109" s="318">
        <v>180000</v>
      </c>
      <c r="W109" s="318">
        <v>3450000</v>
      </c>
      <c r="X109" s="223">
        <f>SUM(B109:W109)</f>
        <v>5070000</v>
      </c>
    </row>
    <row r="110" spans="1:25" ht="8.25" customHeight="1" x14ac:dyDescent="0.25">
      <c r="A110" s="5"/>
      <c r="B110" s="268"/>
      <c r="C110" s="272"/>
      <c r="D110" s="272"/>
      <c r="E110" s="272"/>
      <c r="F110" s="272"/>
      <c r="G110" s="318"/>
      <c r="H110" s="318"/>
      <c r="I110" s="318"/>
      <c r="J110" s="318"/>
      <c r="K110" s="318"/>
      <c r="L110" s="318"/>
      <c r="M110" s="318"/>
      <c r="N110" s="318"/>
      <c r="O110" s="318"/>
      <c r="P110" s="318"/>
      <c r="Q110" s="318"/>
      <c r="R110" s="318"/>
      <c r="S110" s="318"/>
      <c r="T110" s="318"/>
      <c r="U110" s="318"/>
      <c r="V110" s="318"/>
      <c r="W110" s="318"/>
      <c r="X110" s="223"/>
    </row>
    <row r="111" spans="1:25" ht="15" x14ac:dyDescent="0.25">
      <c r="A111" s="267" t="s">
        <v>9</v>
      </c>
      <c r="B111" s="288">
        <f>SUM(B9:B110)</f>
        <v>120000</v>
      </c>
      <c r="C111" s="288">
        <f t="shared" ref="C111:X111" si="2">SUM(C9:C110)</f>
        <v>125000</v>
      </c>
      <c r="D111" s="288">
        <f t="shared" si="2"/>
        <v>130000</v>
      </c>
      <c r="E111" s="288">
        <f t="shared" si="2"/>
        <v>140000</v>
      </c>
      <c r="F111" s="288">
        <f t="shared" si="2"/>
        <v>145000</v>
      </c>
      <c r="G111" s="325">
        <f t="shared" si="2"/>
        <v>160000</v>
      </c>
      <c r="H111" s="325">
        <f t="shared" si="2"/>
        <v>165000</v>
      </c>
      <c r="I111" s="325">
        <f t="shared" si="2"/>
        <v>180000</v>
      </c>
      <c r="J111" s="325">
        <f t="shared" si="2"/>
        <v>180000</v>
      </c>
      <c r="K111" s="325">
        <f t="shared" si="2"/>
        <v>180000</v>
      </c>
      <c r="L111" s="325">
        <f t="shared" si="2"/>
        <v>180000</v>
      </c>
      <c r="M111" s="325">
        <f t="shared" si="2"/>
        <v>180000</v>
      </c>
      <c r="N111" s="325">
        <f t="shared" si="2"/>
        <v>185000</v>
      </c>
      <c r="O111" s="325">
        <f t="shared" si="2"/>
        <v>190000</v>
      </c>
      <c r="P111" s="325">
        <f t="shared" si="2"/>
        <v>190000</v>
      </c>
      <c r="Q111" s="325">
        <f t="shared" si="2"/>
        <v>200000</v>
      </c>
      <c r="R111" s="325">
        <f t="shared" si="2"/>
        <v>200000</v>
      </c>
      <c r="S111" s="325">
        <f t="shared" si="2"/>
        <v>3700000</v>
      </c>
      <c r="T111" s="325">
        <f>SUM(T9:T110)</f>
        <v>4180000</v>
      </c>
      <c r="U111" s="325">
        <f t="shared" si="2"/>
        <v>7270000</v>
      </c>
      <c r="V111" s="325">
        <f t="shared" si="2"/>
        <v>2000000</v>
      </c>
      <c r="W111" s="325">
        <f t="shared" si="2"/>
        <v>20000000</v>
      </c>
      <c r="X111" s="325">
        <f t="shared" si="2"/>
        <v>40000000</v>
      </c>
      <c r="Y111" s="269"/>
    </row>
    <row r="112" spans="1:25" ht="15" x14ac:dyDescent="0.25">
      <c r="A112" s="179"/>
      <c r="B112" s="289"/>
      <c r="C112" s="278"/>
      <c r="D112" s="278"/>
      <c r="E112" s="278"/>
      <c r="F112" s="278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8"/>
    </row>
    <row r="113" spans="1:24" ht="15" x14ac:dyDescent="0.25">
      <c r="A113" s="4" t="s">
        <v>10</v>
      </c>
      <c r="B113" s="174">
        <f t="shared" ref="B113:W113" si="3">B6-B111</f>
        <v>0</v>
      </c>
      <c r="C113" s="174">
        <f t="shared" si="3"/>
        <v>0</v>
      </c>
      <c r="D113" s="174">
        <f t="shared" si="3"/>
        <v>0</v>
      </c>
      <c r="E113" s="174">
        <f t="shared" si="3"/>
        <v>0</v>
      </c>
      <c r="F113" s="174">
        <f t="shared" si="3"/>
        <v>0</v>
      </c>
      <c r="G113" s="322">
        <f t="shared" si="3"/>
        <v>0</v>
      </c>
      <c r="H113" s="322">
        <f t="shared" si="3"/>
        <v>0</v>
      </c>
      <c r="I113" s="322">
        <f t="shared" si="3"/>
        <v>0</v>
      </c>
      <c r="J113" s="322">
        <f t="shared" si="3"/>
        <v>0</v>
      </c>
      <c r="K113" s="322">
        <f t="shared" si="3"/>
        <v>0</v>
      </c>
      <c r="L113" s="322">
        <f t="shared" si="3"/>
        <v>0</v>
      </c>
      <c r="M113" s="322">
        <f t="shared" si="3"/>
        <v>0</v>
      </c>
      <c r="N113" s="322">
        <f t="shared" si="3"/>
        <v>0</v>
      </c>
      <c r="O113" s="322">
        <f t="shared" si="3"/>
        <v>0</v>
      </c>
      <c r="P113" s="322">
        <f t="shared" si="3"/>
        <v>0</v>
      </c>
      <c r="Q113" s="322">
        <f t="shared" si="3"/>
        <v>0</v>
      </c>
      <c r="R113" s="322">
        <f t="shared" si="3"/>
        <v>0</v>
      </c>
      <c r="S113" s="322">
        <f t="shared" si="3"/>
        <v>0</v>
      </c>
      <c r="T113" s="322">
        <f t="shared" si="3"/>
        <v>0</v>
      </c>
      <c r="U113" s="322">
        <f t="shared" si="3"/>
        <v>0</v>
      </c>
      <c r="V113" s="322">
        <f t="shared" si="3"/>
        <v>0</v>
      </c>
      <c r="W113" s="322">
        <f t="shared" si="3"/>
        <v>0</v>
      </c>
      <c r="X113" s="223">
        <f>SUM(B113:W113)</f>
        <v>0</v>
      </c>
    </row>
    <row r="114" spans="1:24" ht="15" x14ac:dyDescent="0.25">
      <c r="A114" s="3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</sheetData>
  <phoneticPr fontId="9" type="noConversion"/>
  <pageMargins left="0.75" right="0.75" top="1" bottom="1" header="0.5" footer="0.5"/>
  <pageSetup scale="60" orientation="landscape" r:id="rId1"/>
  <headerFooter alignWithMargins="0">
    <oddHeader>&amp;C&amp;A</oddHeader>
    <oddFooter>&amp;L&amp;Z&amp;F&amp;C&amp;P/&amp;N</oddFooter>
  </headerFooter>
  <colBreaks count="1" manualBreakCount="1">
    <brk id="19" min="76" max="112" man="1"/>
  </colBreaks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X113"/>
  <sheetViews>
    <sheetView zoomScaleNormal="100" workbookViewId="0">
      <pane xSplit="7" ySplit="4" topLeftCell="K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20" customWidth="1"/>
    <col min="2" max="7" width="11" hidden="1" customWidth="1"/>
    <col min="8" max="19" width="11.42578125" bestFit="1" customWidth="1"/>
    <col min="20" max="21" width="12.85546875" bestFit="1" customWidth="1"/>
    <col min="22" max="22" width="14" bestFit="1" customWidth="1"/>
    <col min="23" max="23" width="12.85546875" bestFit="1" customWidth="1"/>
    <col min="24" max="24" width="14" bestFit="1" customWidth="1"/>
    <col min="257" max="257" width="20" customWidth="1"/>
    <col min="258" max="263" width="0" hidden="1" customWidth="1"/>
    <col min="264" max="275" width="11.42578125" bestFit="1" customWidth="1"/>
    <col min="276" max="277" width="12.85546875" bestFit="1" customWidth="1"/>
    <col min="278" max="278" width="14" bestFit="1" customWidth="1"/>
    <col min="279" max="279" width="12.85546875" bestFit="1" customWidth="1"/>
    <col min="280" max="280" width="14" bestFit="1" customWidth="1"/>
    <col min="513" max="513" width="20" customWidth="1"/>
    <col min="514" max="519" width="0" hidden="1" customWidth="1"/>
    <col min="520" max="531" width="11.42578125" bestFit="1" customWidth="1"/>
    <col min="532" max="533" width="12.85546875" bestFit="1" customWidth="1"/>
    <col min="534" max="534" width="14" bestFit="1" customWidth="1"/>
    <col min="535" max="535" width="12.85546875" bestFit="1" customWidth="1"/>
    <col min="536" max="536" width="14" bestFit="1" customWidth="1"/>
    <col min="769" max="769" width="20" customWidth="1"/>
    <col min="770" max="775" width="0" hidden="1" customWidth="1"/>
    <col min="776" max="787" width="11.42578125" bestFit="1" customWidth="1"/>
    <col min="788" max="789" width="12.85546875" bestFit="1" customWidth="1"/>
    <col min="790" max="790" width="14" bestFit="1" customWidth="1"/>
    <col min="791" max="791" width="12.85546875" bestFit="1" customWidth="1"/>
    <col min="792" max="792" width="14" bestFit="1" customWidth="1"/>
    <col min="1025" max="1025" width="20" customWidth="1"/>
    <col min="1026" max="1031" width="0" hidden="1" customWidth="1"/>
    <col min="1032" max="1043" width="11.42578125" bestFit="1" customWidth="1"/>
    <col min="1044" max="1045" width="12.85546875" bestFit="1" customWidth="1"/>
    <col min="1046" max="1046" width="14" bestFit="1" customWidth="1"/>
    <col min="1047" max="1047" width="12.85546875" bestFit="1" customWidth="1"/>
    <col min="1048" max="1048" width="14" bestFit="1" customWidth="1"/>
    <col min="1281" max="1281" width="20" customWidth="1"/>
    <col min="1282" max="1287" width="0" hidden="1" customWidth="1"/>
    <col min="1288" max="1299" width="11.42578125" bestFit="1" customWidth="1"/>
    <col min="1300" max="1301" width="12.85546875" bestFit="1" customWidth="1"/>
    <col min="1302" max="1302" width="14" bestFit="1" customWidth="1"/>
    <col min="1303" max="1303" width="12.85546875" bestFit="1" customWidth="1"/>
    <col min="1304" max="1304" width="14" bestFit="1" customWidth="1"/>
    <col min="1537" max="1537" width="20" customWidth="1"/>
    <col min="1538" max="1543" width="0" hidden="1" customWidth="1"/>
    <col min="1544" max="1555" width="11.42578125" bestFit="1" customWidth="1"/>
    <col min="1556" max="1557" width="12.85546875" bestFit="1" customWidth="1"/>
    <col min="1558" max="1558" width="14" bestFit="1" customWidth="1"/>
    <col min="1559" max="1559" width="12.85546875" bestFit="1" customWidth="1"/>
    <col min="1560" max="1560" width="14" bestFit="1" customWidth="1"/>
    <col min="1793" max="1793" width="20" customWidth="1"/>
    <col min="1794" max="1799" width="0" hidden="1" customWidth="1"/>
    <col min="1800" max="1811" width="11.42578125" bestFit="1" customWidth="1"/>
    <col min="1812" max="1813" width="12.85546875" bestFit="1" customWidth="1"/>
    <col min="1814" max="1814" width="14" bestFit="1" customWidth="1"/>
    <col min="1815" max="1815" width="12.85546875" bestFit="1" customWidth="1"/>
    <col min="1816" max="1816" width="14" bestFit="1" customWidth="1"/>
    <col min="2049" max="2049" width="20" customWidth="1"/>
    <col min="2050" max="2055" width="0" hidden="1" customWidth="1"/>
    <col min="2056" max="2067" width="11.42578125" bestFit="1" customWidth="1"/>
    <col min="2068" max="2069" width="12.85546875" bestFit="1" customWidth="1"/>
    <col min="2070" max="2070" width="14" bestFit="1" customWidth="1"/>
    <col min="2071" max="2071" width="12.85546875" bestFit="1" customWidth="1"/>
    <col min="2072" max="2072" width="14" bestFit="1" customWidth="1"/>
    <col min="2305" max="2305" width="20" customWidth="1"/>
    <col min="2306" max="2311" width="0" hidden="1" customWidth="1"/>
    <col min="2312" max="2323" width="11.42578125" bestFit="1" customWidth="1"/>
    <col min="2324" max="2325" width="12.85546875" bestFit="1" customWidth="1"/>
    <col min="2326" max="2326" width="14" bestFit="1" customWidth="1"/>
    <col min="2327" max="2327" width="12.85546875" bestFit="1" customWidth="1"/>
    <col min="2328" max="2328" width="14" bestFit="1" customWidth="1"/>
    <col min="2561" max="2561" width="20" customWidth="1"/>
    <col min="2562" max="2567" width="0" hidden="1" customWidth="1"/>
    <col min="2568" max="2579" width="11.42578125" bestFit="1" customWidth="1"/>
    <col min="2580" max="2581" width="12.85546875" bestFit="1" customWidth="1"/>
    <col min="2582" max="2582" width="14" bestFit="1" customWidth="1"/>
    <col min="2583" max="2583" width="12.85546875" bestFit="1" customWidth="1"/>
    <col min="2584" max="2584" width="14" bestFit="1" customWidth="1"/>
    <col min="2817" max="2817" width="20" customWidth="1"/>
    <col min="2818" max="2823" width="0" hidden="1" customWidth="1"/>
    <col min="2824" max="2835" width="11.42578125" bestFit="1" customWidth="1"/>
    <col min="2836" max="2837" width="12.85546875" bestFit="1" customWidth="1"/>
    <col min="2838" max="2838" width="14" bestFit="1" customWidth="1"/>
    <col min="2839" max="2839" width="12.85546875" bestFit="1" customWidth="1"/>
    <col min="2840" max="2840" width="14" bestFit="1" customWidth="1"/>
    <col min="3073" max="3073" width="20" customWidth="1"/>
    <col min="3074" max="3079" width="0" hidden="1" customWidth="1"/>
    <col min="3080" max="3091" width="11.42578125" bestFit="1" customWidth="1"/>
    <col min="3092" max="3093" width="12.85546875" bestFit="1" customWidth="1"/>
    <col min="3094" max="3094" width="14" bestFit="1" customWidth="1"/>
    <col min="3095" max="3095" width="12.85546875" bestFit="1" customWidth="1"/>
    <col min="3096" max="3096" width="14" bestFit="1" customWidth="1"/>
    <col min="3329" max="3329" width="20" customWidth="1"/>
    <col min="3330" max="3335" width="0" hidden="1" customWidth="1"/>
    <col min="3336" max="3347" width="11.42578125" bestFit="1" customWidth="1"/>
    <col min="3348" max="3349" width="12.85546875" bestFit="1" customWidth="1"/>
    <col min="3350" max="3350" width="14" bestFit="1" customWidth="1"/>
    <col min="3351" max="3351" width="12.85546875" bestFit="1" customWidth="1"/>
    <col min="3352" max="3352" width="14" bestFit="1" customWidth="1"/>
    <col min="3585" max="3585" width="20" customWidth="1"/>
    <col min="3586" max="3591" width="0" hidden="1" customWidth="1"/>
    <col min="3592" max="3603" width="11.42578125" bestFit="1" customWidth="1"/>
    <col min="3604" max="3605" width="12.85546875" bestFit="1" customWidth="1"/>
    <col min="3606" max="3606" width="14" bestFit="1" customWidth="1"/>
    <col min="3607" max="3607" width="12.85546875" bestFit="1" customWidth="1"/>
    <col min="3608" max="3608" width="14" bestFit="1" customWidth="1"/>
    <col min="3841" max="3841" width="20" customWidth="1"/>
    <col min="3842" max="3847" width="0" hidden="1" customWidth="1"/>
    <col min="3848" max="3859" width="11.42578125" bestFit="1" customWidth="1"/>
    <col min="3860" max="3861" width="12.85546875" bestFit="1" customWidth="1"/>
    <col min="3862" max="3862" width="14" bestFit="1" customWidth="1"/>
    <col min="3863" max="3863" width="12.85546875" bestFit="1" customWidth="1"/>
    <col min="3864" max="3864" width="14" bestFit="1" customWidth="1"/>
    <col min="4097" max="4097" width="20" customWidth="1"/>
    <col min="4098" max="4103" width="0" hidden="1" customWidth="1"/>
    <col min="4104" max="4115" width="11.42578125" bestFit="1" customWidth="1"/>
    <col min="4116" max="4117" width="12.85546875" bestFit="1" customWidth="1"/>
    <col min="4118" max="4118" width="14" bestFit="1" customWidth="1"/>
    <col min="4119" max="4119" width="12.85546875" bestFit="1" customWidth="1"/>
    <col min="4120" max="4120" width="14" bestFit="1" customWidth="1"/>
    <col min="4353" max="4353" width="20" customWidth="1"/>
    <col min="4354" max="4359" width="0" hidden="1" customWidth="1"/>
    <col min="4360" max="4371" width="11.42578125" bestFit="1" customWidth="1"/>
    <col min="4372" max="4373" width="12.85546875" bestFit="1" customWidth="1"/>
    <col min="4374" max="4374" width="14" bestFit="1" customWidth="1"/>
    <col min="4375" max="4375" width="12.85546875" bestFit="1" customWidth="1"/>
    <col min="4376" max="4376" width="14" bestFit="1" customWidth="1"/>
    <col min="4609" max="4609" width="20" customWidth="1"/>
    <col min="4610" max="4615" width="0" hidden="1" customWidth="1"/>
    <col min="4616" max="4627" width="11.42578125" bestFit="1" customWidth="1"/>
    <col min="4628" max="4629" width="12.85546875" bestFit="1" customWidth="1"/>
    <col min="4630" max="4630" width="14" bestFit="1" customWidth="1"/>
    <col min="4631" max="4631" width="12.85546875" bestFit="1" customWidth="1"/>
    <col min="4632" max="4632" width="14" bestFit="1" customWidth="1"/>
    <col min="4865" max="4865" width="20" customWidth="1"/>
    <col min="4866" max="4871" width="0" hidden="1" customWidth="1"/>
    <col min="4872" max="4883" width="11.42578125" bestFit="1" customWidth="1"/>
    <col min="4884" max="4885" width="12.85546875" bestFit="1" customWidth="1"/>
    <col min="4886" max="4886" width="14" bestFit="1" customWidth="1"/>
    <col min="4887" max="4887" width="12.85546875" bestFit="1" customWidth="1"/>
    <col min="4888" max="4888" width="14" bestFit="1" customWidth="1"/>
    <col min="5121" max="5121" width="20" customWidth="1"/>
    <col min="5122" max="5127" width="0" hidden="1" customWidth="1"/>
    <col min="5128" max="5139" width="11.42578125" bestFit="1" customWidth="1"/>
    <col min="5140" max="5141" width="12.85546875" bestFit="1" customWidth="1"/>
    <col min="5142" max="5142" width="14" bestFit="1" customWidth="1"/>
    <col min="5143" max="5143" width="12.85546875" bestFit="1" customWidth="1"/>
    <col min="5144" max="5144" width="14" bestFit="1" customWidth="1"/>
    <col min="5377" max="5377" width="20" customWidth="1"/>
    <col min="5378" max="5383" width="0" hidden="1" customWidth="1"/>
    <col min="5384" max="5395" width="11.42578125" bestFit="1" customWidth="1"/>
    <col min="5396" max="5397" width="12.85546875" bestFit="1" customWidth="1"/>
    <col min="5398" max="5398" width="14" bestFit="1" customWidth="1"/>
    <col min="5399" max="5399" width="12.85546875" bestFit="1" customWidth="1"/>
    <col min="5400" max="5400" width="14" bestFit="1" customWidth="1"/>
    <col min="5633" max="5633" width="20" customWidth="1"/>
    <col min="5634" max="5639" width="0" hidden="1" customWidth="1"/>
    <col min="5640" max="5651" width="11.42578125" bestFit="1" customWidth="1"/>
    <col min="5652" max="5653" width="12.85546875" bestFit="1" customWidth="1"/>
    <col min="5654" max="5654" width="14" bestFit="1" customWidth="1"/>
    <col min="5655" max="5655" width="12.85546875" bestFit="1" customWidth="1"/>
    <col min="5656" max="5656" width="14" bestFit="1" customWidth="1"/>
    <col min="5889" max="5889" width="20" customWidth="1"/>
    <col min="5890" max="5895" width="0" hidden="1" customWidth="1"/>
    <col min="5896" max="5907" width="11.42578125" bestFit="1" customWidth="1"/>
    <col min="5908" max="5909" width="12.85546875" bestFit="1" customWidth="1"/>
    <col min="5910" max="5910" width="14" bestFit="1" customWidth="1"/>
    <col min="5911" max="5911" width="12.85546875" bestFit="1" customWidth="1"/>
    <col min="5912" max="5912" width="14" bestFit="1" customWidth="1"/>
    <col min="6145" max="6145" width="20" customWidth="1"/>
    <col min="6146" max="6151" width="0" hidden="1" customWidth="1"/>
    <col min="6152" max="6163" width="11.42578125" bestFit="1" customWidth="1"/>
    <col min="6164" max="6165" width="12.85546875" bestFit="1" customWidth="1"/>
    <col min="6166" max="6166" width="14" bestFit="1" customWidth="1"/>
    <col min="6167" max="6167" width="12.85546875" bestFit="1" customWidth="1"/>
    <col min="6168" max="6168" width="14" bestFit="1" customWidth="1"/>
    <col min="6401" max="6401" width="20" customWidth="1"/>
    <col min="6402" max="6407" width="0" hidden="1" customWidth="1"/>
    <col min="6408" max="6419" width="11.42578125" bestFit="1" customWidth="1"/>
    <col min="6420" max="6421" width="12.85546875" bestFit="1" customWidth="1"/>
    <col min="6422" max="6422" width="14" bestFit="1" customWidth="1"/>
    <col min="6423" max="6423" width="12.85546875" bestFit="1" customWidth="1"/>
    <col min="6424" max="6424" width="14" bestFit="1" customWidth="1"/>
    <col min="6657" max="6657" width="20" customWidth="1"/>
    <col min="6658" max="6663" width="0" hidden="1" customWidth="1"/>
    <col min="6664" max="6675" width="11.42578125" bestFit="1" customWidth="1"/>
    <col min="6676" max="6677" width="12.85546875" bestFit="1" customWidth="1"/>
    <col min="6678" max="6678" width="14" bestFit="1" customWidth="1"/>
    <col min="6679" max="6679" width="12.85546875" bestFit="1" customWidth="1"/>
    <col min="6680" max="6680" width="14" bestFit="1" customWidth="1"/>
    <col min="6913" max="6913" width="20" customWidth="1"/>
    <col min="6914" max="6919" width="0" hidden="1" customWidth="1"/>
    <col min="6920" max="6931" width="11.42578125" bestFit="1" customWidth="1"/>
    <col min="6932" max="6933" width="12.85546875" bestFit="1" customWidth="1"/>
    <col min="6934" max="6934" width="14" bestFit="1" customWidth="1"/>
    <col min="6935" max="6935" width="12.85546875" bestFit="1" customWidth="1"/>
    <col min="6936" max="6936" width="14" bestFit="1" customWidth="1"/>
    <col min="7169" max="7169" width="20" customWidth="1"/>
    <col min="7170" max="7175" width="0" hidden="1" customWidth="1"/>
    <col min="7176" max="7187" width="11.42578125" bestFit="1" customWidth="1"/>
    <col min="7188" max="7189" width="12.85546875" bestFit="1" customWidth="1"/>
    <col min="7190" max="7190" width="14" bestFit="1" customWidth="1"/>
    <col min="7191" max="7191" width="12.85546875" bestFit="1" customWidth="1"/>
    <col min="7192" max="7192" width="14" bestFit="1" customWidth="1"/>
    <col min="7425" max="7425" width="20" customWidth="1"/>
    <col min="7426" max="7431" width="0" hidden="1" customWidth="1"/>
    <col min="7432" max="7443" width="11.42578125" bestFit="1" customWidth="1"/>
    <col min="7444" max="7445" width="12.85546875" bestFit="1" customWidth="1"/>
    <col min="7446" max="7446" width="14" bestFit="1" customWidth="1"/>
    <col min="7447" max="7447" width="12.85546875" bestFit="1" customWidth="1"/>
    <col min="7448" max="7448" width="14" bestFit="1" customWidth="1"/>
    <col min="7681" max="7681" width="20" customWidth="1"/>
    <col min="7682" max="7687" width="0" hidden="1" customWidth="1"/>
    <col min="7688" max="7699" width="11.42578125" bestFit="1" customWidth="1"/>
    <col min="7700" max="7701" width="12.85546875" bestFit="1" customWidth="1"/>
    <col min="7702" max="7702" width="14" bestFit="1" customWidth="1"/>
    <col min="7703" max="7703" width="12.85546875" bestFit="1" customWidth="1"/>
    <col min="7704" max="7704" width="14" bestFit="1" customWidth="1"/>
    <col min="7937" max="7937" width="20" customWidth="1"/>
    <col min="7938" max="7943" width="0" hidden="1" customWidth="1"/>
    <col min="7944" max="7955" width="11.42578125" bestFit="1" customWidth="1"/>
    <col min="7956" max="7957" width="12.85546875" bestFit="1" customWidth="1"/>
    <col min="7958" max="7958" width="14" bestFit="1" customWidth="1"/>
    <col min="7959" max="7959" width="12.85546875" bestFit="1" customWidth="1"/>
    <col min="7960" max="7960" width="14" bestFit="1" customWidth="1"/>
    <col min="8193" max="8193" width="20" customWidth="1"/>
    <col min="8194" max="8199" width="0" hidden="1" customWidth="1"/>
    <col min="8200" max="8211" width="11.42578125" bestFit="1" customWidth="1"/>
    <col min="8212" max="8213" width="12.85546875" bestFit="1" customWidth="1"/>
    <col min="8214" max="8214" width="14" bestFit="1" customWidth="1"/>
    <col min="8215" max="8215" width="12.85546875" bestFit="1" customWidth="1"/>
    <col min="8216" max="8216" width="14" bestFit="1" customWidth="1"/>
    <col min="8449" max="8449" width="20" customWidth="1"/>
    <col min="8450" max="8455" width="0" hidden="1" customWidth="1"/>
    <col min="8456" max="8467" width="11.42578125" bestFit="1" customWidth="1"/>
    <col min="8468" max="8469" width="12.85546875" bestFit="1" customWidth="1"/>
    <col min="8470" max="8470" width="14" bestFit="1" customWidth="1"/>
    <col min="8471" max="8471" width="12.85546875" bestFit="1" customWidth="1"/>
    <col min="8472" max="8472" width="14" bestFit="1" customWidth="1"/>
    <col min="8705" max="8705" width="20" customWidth="1"/>
    <col min="8706" max="8711" width="0" hidden="1" customWidth="1"/>
    <col min="8712" max="8723" width="11.42578125" bestFit="1" customWidth="1"/>
    <col min="8724" max="8725" width="12.85546875" bestFit="1" customWidth="1"/>
    <col min="8726" max="8726" width="14" bestFit="1" customWidth="1"/>
    <col min="8727" max="8727" width="12.85546875" bestFit="1" customWidth="1"/>
    <col min="8728" max="8728" width="14" bestFit="1" customWidth="1"/>
    <col min="8961" max="8961" width="20" customWidth="1"/>
    <col min="8962" max="8967" width="0" hidden="1" customWidth="1"/>
    <col min="8968" max="8979" width="11.42578125" bestFit="1" customWidth="1"/>
    <col min="8980" max="8981" width="12.85546875" bestFit="1" customWidth="1"/>
    <col min="8982" max="8982" width="14" bestFit="1" customWidth="1"/>
    <col min="8983" max="8983" width="12.85546875" bestFit="1" customWidth="1"/>
    <col min="8984" max="8984" width="14" bestFit="1" customWidth="1"/>
    <col min="9217" max="9217" width="20" customWidth="1"/>
    <col min="9218" max="9223" width="0" hidden="1" customWidth="1"/>
    <col min="9224" max="9235" width="11.42578125" bestFit="1" customWidth="1"/>
    <col min="9236" max="9237" width="12.85546875" bestFit="1" customWidth="1"/>
    <col min="9238" max="9238" width="14" bestFit="1" customWidth="1"/>
    <col min="9239" max="9239" width="12.85546875" bestFit="1" customWidth="1"/>
    <col min="9240" max="9240" width="14" bestFit="1" customWidth="1"/>
    <col min="9473" max="9473" width="20" customWidth="1"/>
    <col min="9474" max="9479" width="0" hidden="1" customWidth="1"/>
    <col min="9480" max="9491" width="11.42578125" bestFit="1" customWidth="1"/>
    <col min="9492" max="9493" width="12.85546875" bestFit="1" customWidth="1"/>
    <col min="9494" max="9494" width="14" bestFit="1" customWidth="1"/>
    <col min="9495" max="9495" width="12.85546875" bestFit="1" customWidth="1"/>
    <col min="9496" max="9496" width="14" bestFit="1" customWidth="1"/>
    <col min="9729" max="9729" width="20" customWidth="1"/>
    <col min="9730" max="9735" width="0" hidden="1" customWidth="1"/>
    <col min="9736" max="9747" width="11.42578125" bestFit="1" customWidth="1"/>
    <col min="9748" max="9749" width="12.85546875" bestFit="1" customWidth="1"/>
    <col min="9750" max="9750" width="14" bestFit="1" customWidth="1"/>
    <col min="9751" max="9751" width="12.85546875" bestFit="1" customWidth="1"/>
    <col min="9752" max="9752" width="14" bestFit="1" customWidth="1"/>
    <col min="9985" max="9985" width="20" customWidth="1"/>
    <col min="9986" max="9991" width="0" hidden="1" customWidth="1"/>
    <col min="9992" max="10003" width="11.42578125" bestFit="1" customWidth="1"/>
    <col min="10004" max="10005" width="12.85546875" bestFit="1" customWidth="1"/>
    <col min="10006" max="10006" width="14" bestFit="1" customWidth="1"/>
    <col min="10007" max="10007" width="12.85546875" bestFit="1" customWidth="1"/>
    <col min="10008" max="10008" width="14" bestFit="1" customWidth="1"/>
    <col min="10241" max="10241" width="20" customWidth="1"/>
    <col min="10242" max="10247" width="0" hidden="1" customWidth="1"/>
    <col min="10248" max="10259" width="11.42578125" bestFit="1" customWidth="1"/>
    <col min="10260" max="10261" width="12.85546875" bestFit="1" customWidth="1"/>
    <col min="10262" max="10262" width="14" bestFit="1" customWidth="1"/>
    <col min="10263" max="10263" width="12.85546875" bestFit="1" customWidth="1"/>
    <col min="10264" max="10264" width="14" bestFit="1" customWidth="1"/>
    <col min="10497" max="10497" width="20" customWidth="1"/>
    <col min="10498" max="10503" width="0" hidden="1" customWidth="1"/>
    <col min="10504" max="10515" width="11.42578125" bestFit="1" customWidth="1"/>
    <col min="10516" max="10517" width="12.85546875" bestFit="1" customWidth="1"/>
    <col min="10518" max="10518" width="14" bestFit="1" customWidth="1"/>
    <col min="10519" max="10519" width="12.85546875" bestFit="1" customWidth="1"/>
    <col min="10520" max="10520" width="14" bestFit="1" customWidth="1"/>
    <col min="10753" max="10753" width="20" customWidth="1"/>
    <col min="10754" max="10759" width="0" hidden="1" customWidth="1"/>
    <col min="10760" max="10771" width="11.42578125" bestFit="1" customWidth="1"/>
    <col min="10772" max="10773" width="12.85546875" bestFit="1" customWidth="1"/>
    <col min="10774" max="10774" width="14" bestFit="1" customWidth="1"/>
    <col min="10775" max="10775" width="12.85546875" bestFit="1" customWidth="1"/>
    <col min="10776" max="10776" width="14" bestFit="1" customWidth="1"/>
    <col min="11009" max="11009" width="20" customWidth="1"/>
    <col min="11010" max="11015" width="0" hidden="1" customWidth="1"/>
    <col min="11016" max="11027" width="11.42578125" bestFit="1" customWidth="1"/>
    <col min="11028" max="11029" width="12.85546875" bestFit="1" customWidth="1"/>
    <col min="11030" max="11030" width="14" bestFit="1" customWidth="1"/>
    <col min="11031" max="11031" width="12.85546875" bestFit="1" customWidth="1"/>
    <col min="11032" max="11032" width="14" bestFit="1" customWidth="1"/>
    <col min="11265" max="11265" width="20" customWidth="1"/>
    <col min="11266" max="11271" width="0" hidden="1" customWidth="1"/>
    <col min="11272" max="11283" width="11.42578125" bestFit="1" customWidth="1"/>
    <col min="11284" max="11285" width="12.85546875" bestFit="1" customWidth="1"/>
    <col min="11286" max="11286" width="14" bestFit="1" customWidth="1"/>
    <col min="11287" max="11287" width="12.85546875" bestFit="1" customWidth="1"/>
    <col min="11288" max="11288" width="14" bestFit="1" customWidth="1"/>
    <col min="11521" max="11521" width="20" customWidth="1"/>
    <col min="11522" max="11527" width="0" hidden="1" customWidth="1"/>
    <col min="11528" max="11539" width="11.42578125" bestFit="1" customWidth="1"/>
    <col min="11540" max="11541" width="12.85546875" bestFit="1" customWidth="1"/>
    <col min="11542" max="11542" width="14" bestFit="1" customWidth="1"/>
    <col min="11543" max="11543" width="12.85546875" bestFit="1" customWidth="1"/>
    <col min="11544" max="11544" width="14" bestFit="1" customWidth="1"/>
    <col min="11777" max="11777" width="20" customWidth="1"/>
    <col min="11778" max="11783" width="0" hidden="1" customWidth="1"/>
    <col min="11784" max="11795" width="11.42578125" bestFit="1" customWidth="1"/>
    <col min="11796" max="11797" width="12.85546875" bestFit="1" customWidth="1"/>
    <col min="11798" max="11798" width="14" bestFit="1" customWidth="1"/>
    <col min="11799" max="11799" width="12.85546875" bestFit="1" customWidth="1"/>
    <col min="11800" max="11800" width="14" bestFit="1" customWidth="1"/>
    <col min="12033" max="12033" width="20" customWidth="1"/>
    <col min="12034" max="12039" width="0" hidden="1" customWidth="1"/>
    <col min="12040" max="12051" width="11.42578125" bestFit="1" customWidth="1"/>
    <col min="12052" max="12053" width="12.85546875" bestFit="1" customWidth="1"/>
    <col min="12054" max="12054" width="14" bestFit="1" customWidth="1"/>
    <col min="12055" max="12055" width="12.85546875" bestFit="1" customWidth="1"/>
    <col min="12056" max="12056" width="14" bestFit="1" customWidth="1"/>
    <col min="12289" max="12289" width="20" customWidth="1"/>
    <col min="12290" max="12295" width="0" hidden="1" customWidth="1"/>
    <col min="12296" max="12307" width="11.42578125" bestFit="1" customWidth="1"/>
    <col min="12308" max="12309" width="12.85546875" bestFit="1" customWidth="1"/>
    <col min="12310" max="12310" width="14" bestFit="1" customWidth="1"/>
    <col min="12311" max="12311" width="12.85546875" bestFit="1" customWidth="1"/>
    <col min="12312" max="12312" width="14" bestFit="1" customWidth="1"/>
    <col min="12545" max="12545" width="20" customWidth="1"/>
    <col min="12546" max="12551" width="0" hidden="1" customWidth="1"/>
    <col min="12552" max="12563" width="11.42578125" bestFit="1" customWidth="1"/>
    <col min="12564" max="12565" width="12.85546875" bestFit="1" customWidth="1"/>
    <col min="12566" max="12566" width="14" bestFit="1" customWidth="1"/>
    <col min="12567" max="12567" width="12.85546875" bestFit="1" customWidth="1"/>
    <col min="12568" max="12568" width="14" bestFit="1" customWidth="1"/>
    <col min="12801" max="12801" width="20" customWidth="1"/>
    <col min="12802" max="12807" width="0" hidden="1" customWidth="1"/>
    <col min="12808" max="12819" width="11.42578125" bestFit="1" customWidth="1"/>
    <col min="12820" max="12821" width="12.85546875" bestFit="1" customWidth="1"/>
    <col min="12822" max="12822" width="14" bestFit="1" customWidth="1"/>
    <col min="12823" max="12823" width="12.85546875" bestFit="1" customWidth="1"/>
    <col min="12824" max="12824" width="14" bestFit="1" customWidth="1"/>
    <col min="13057" max="13057" width="20" customWidth="1"/>
    <col min="13058" max="13063" width="0" hidden="1" customWidth="1"/>
    <col min="13064" max="13075" width="11.42578125" bestFit="1" customWidth="1"/>
    <col min="13076" max="13077" width="12.85546875" bestFit="1" customWidth="1"/>
    <col min="13078" max="13078" width="14" bestFit="1" customWidth="1"/>
    <col min="13079" max="13079" width="12.85546875" bestFit="1" customWidth="1"/>
    <col min="13080" max="13080" width="14" bestFit="1" customWidth="1"/>
    <col min="13313" max="13313" width="20" customWidth="1"/>
    <col min="13314" max="13319" width="0" hidden="1" customWidth="1"/>
    <col min="13320" max="13331" width="11.42578125" bestFit="1" customWidth="1"/>
    <col min="13332" max="13333" width="12.85546875" bestFit="1" customWidth="1"/>
    <col min="13334" max="13334" width="14" bestFit="1" customWidth="1"/>
    <col min="13335" max="13335" width="12.85546875" bestFit="1" customWidth="1"/>
    <col min="13336" max="13336" width="14" bestFit="1" customWidth="1"/>
    <col min="13569" max="13569" width="20" customWidth="1"/>
    <col min="13570" max="13575" width="0" hidden="1" customWidth="1"/>
    <col min="13576" max="13587" width="11.42578125" bestFit="1" customWidth="1"/>
    <col min="13588" max="13589" width="12.85546875" bestFit="1" customWidth="1"/>
    <col min="13590" max="13590" width="14" bestFit="1" customWidth="1"/>
    <col min="13591" max="13591" width="12.85546875" bestFit="1" customWidth="1"/>
    <col min="13592" max="13592" width="14" bestFit="1" customWidth="1"/>
    <col min="13825" max="13825" width="20" customWidth="1"/>
    <col min="13826" max="13831" width="0" hidden="1" customWidth="1"/>
    <col min="13832" max="13843" width="11.42578125" bestFit="1" customWidth="1"/>
    <col min="13844" max="13845" width="12.85546875" bestFit="1" customWidth="1"/>
    <col min="13846" max="13846" width="14" bestFit="1" customWidth="1"/>
    <col min="13847" max="13847" width="12.85546875" bestFit="1" customWidth="1"/>
    <col min="13848" max="13848" width="14" bestFit="1" customWidth="1"/>
    <col min="14081" max="14081" width="20" customWidth="1"/>
    <col min="14082" max="14087" width="0" hidden="1" customWidth="1"/>
    <col min="14088" max="14099" width="11.42578125" bestFit="1" customWidth="1"/>
    <col min="14100" max="14101" width="12.85546875" bestFit="1" customWidth="1"/>
    <col min="14102" max="14102" width="14" bestFit="1" customWidth="1"/>
    <col min="14103" max="14103" width="12.85546875" bestFit="1" customWidth="1"/>
    <col min="14104" max="14104" width="14" bestFit="1" customWidth="1"/>
    <col min="14337" max="14337" width="20" customWidth="1"/>
    <col min="14338" max="14343" width="0" hidden="1" customWidth="1"/>
    <col min="14344" max="14355" width="11.42578125" bestFit="1" customWidth="1"/>
    <col min="14356" max="14357" width="12.85546875" bestFit="1" customWidth="1"/>
    <col min="14358" max="14358" width="14" bestFit="1" customWidth="1"/>
    <col min="14359" max="14359" width="12.85546875" bestFit="1" customWidth="1"/>
    <col min="14360" max="14360" width="14" bestFit="1" customWidth="1"/>
    <col min="14593" max="14593" width="20" customWidth="1"/>
    <col min="14594" max="14599" width="0" hidden="1" customWidth="1"/>
    <col min="14600" max="14611" width="11.42578125" bestFit="1" customWidth="1"/>
    <col min="14612" max="14613" width="12.85546875" bestFit="1" customWidth="1"/>
    <col min="14614" max="14614" width="14" bestFit="1" customWidth="1"/>
    <col min="14615" max="14615" width="12.85546875" bestFit="1" customWidth="1"/>
    <col min="14616" max="14616" width="14" bestFit="1" customWidth="1"/>
    <col min="14849" max="14849" width="20" customWidth="1"/>
    <col min="14850" max="14855" width="0" hidden="1" customWidth="1"/>
    <col min="14856" max="14867" width="11.42578125" bestFit="1" customWidth="1"/>
    <col min="14868" max="14869" width="12.85546875" bestFit="1" customWidth="1"/>
    <col min="14870" max="14870" width="14" bestFit="1" customWidth="1"/>
    <col min="14871" max="14871" width="12.85546875" bestFit="1" customWidth="1"/>
    <col min="14872" max="14872" width="14" bestFit="1" customWidth="1"/>
    <col min="15105" max="15105" width="20" customWidth="1"/>
    <col min="15106" max="15111" width="0" hidden="1" customWidth="1"/>
    <col min="15112" max="15123" width="11.42578125" bestFit="1" customWidth="1"/>
    <col min="15124" max="15125" width="12.85546875" bestFit="1" customWidth="1"/>
    <col min="15126" max="15126" width="14" bestFit="1" customWidth="1"/>
    <col min="15127" max="15127" width="12.85546875" bestFit="1" customWidth="1"/>
    <col min="15128" max="15128" width="14" bestFit="1" customWidth="1"/>
    <col min="15361" max="15361" width="20" customWidth="1"/>
    <col min="15362" max="15367" width="0" hidden="1" customWidth="1"/>
    <col min="15368" max="15379" width="11.42578125" bestFit="1" customWidth="1"/>
    <col min="15380" max="15381" width="12.85546875" bestFit="1" customWidth="1"/>
    <col min="15382" max="15382" width="14" bestFit="1" customWidth="1"/>
    <col min="15383" max="15383" width="12.85546875" bestFit="1" customWidth="1"/>
    <col min="15384" max="15384" width="14" bestFit="1" customWidth="1"/>
    <col min="15617" max="15617" width="20" customWidth="1"/>
    <col min="15618" max="15623" width="0" hidden="1" customWidth="1"/>
    <col min="15624" max="15635" width="11.42578125" bestFit="1" customWidth="1"/>
    <col min="15636" max="15637" width="12.85546875" bestFit="1" customWidth="1"/>
    <col min="15638" max="15638" width="14" bestFit="1" customWidth="1"/>
    <col min="15639" max="15639" width="12.85546875" bestFit="1" customWidth="1"/>
    <col min="15640" max="15640" width="14" bestFit="1" customWidth="1"/>
    <col min="15873" max="15873" width="20" customWidth="1"/>
    <col min="15874" max="15879" width="0" hidden="1" customWidth="1"/>
    <col min="15880" max="15891" width="11.42578125" bestFit="1" customWidth="1"/>
    <col min="15892" max="15893" width="12.85546875" bestFit="1" customWidth="1"/>
    <col min="15894" max="15894" width="14" bestFit="1" customWidth="1"/>
    <col min="15895" max="15895" width="12.85546875" bestFit="1" customWidth="1"/>
    <col min="15896" max="15896" width="14" bestFit="1" customWidth="1"/>
    <col min="16129" max="16129" width="20" customWidth="1"/>
    <col min="16130" max="16135" width="0" hidden="1" customWidth="1"/>
    <col min="16136" max="16147" width="11.42578125" bestFit="1" customWidth="1"/>
    <col min="16148" max="16149" width="12.85546875" bestFit="1" customWidth="1"/>
    <col min="16150" max="16150" width="14" bestFit="1" customWidth="1"/>
    <col min="16151" max="16151" width="12.85546875" bestFit="1" customWidth="1"/>
    <col min="16152" max="16152" width="14" bestFit="1" customWidth="1"/>
  </cols>
  <sheetData>
    <row r="1" spans="1:24" ht="15" x14ac:dyDescent="0.25">
      <c r="A1" s="4" t="s">
        <v>392</v>
      </c>
      <c r="B1" s="291" t="s">
        <v>810</v>
      </c>
      <c r="C1" s="291" t="s">
        <v>810</v>
      </c>
      <c r="D1" s="291" t="s">
        <v>810</v>
      </c>
      <c r="E1" s="291" t="s">
        <v>810</v>
      </c>
      <c r="F1" s="291" t="s">
        <v>810</v>
      </c>
      <c r="G1" s="291" t="s">
        <v>810</v>
      </c>
      <c r="H1" s="291" t="s">
        <v>810</v>
      </c>
      <c r="I1" s="291" t="s">
        <v>810</v>
      </c>
      <c r="J1" s="291" t="s">
        <v>810</v>
      </c>
      <c r="K1" s="291" t="s">
        <v>810</v>
      </c>
      <c r="L1" s="291" t="s">
        <v>810</v>
      </c>
      <c r="M1" s="291" t="s">
        <v>810</v>
      </c>
      <c r="N1" s="291" t="s">
        <v>810</v>
      </c>
      <c r="O1" s="291" t="s">
        <v>810</v>
      </c>
      <c r="P1" s="291" t="s">
        <v>810</v>
      </c>
      <c r="Q1" s="291" t="s">
        <v>810</v>
      </c>
      <c r="R1" s="291" t="s">
        <v>810</v>
      </c>
      <c r="S1" s="291" t="s">
        <v>810</v>
      </c>
      <c r="T1" s="291" t="s">
        <v>810</v>
      </c>
      <c r="U1" s="291" t="s">
        <v>810</v>
      </c>
      <c r="V1" s="291" t="s">
        <v>810</v>
      </c>
      <c r="W1" s="291" t="s">
        <v>810</v>
      </c>
      <c r="X1" s="3"/>
    </row>
    <row r="2" spans="1:24" ht="15" x14ac:dyDescent="0.25">
      <c r="A2" s="4" t="s">
        <v>385</v>
      </c>
      <c r="B2" s="169">
        <v>40330</v>
      </c>
      <c r="C2" s="12">
        <v>40513</v>
      </c>
      <c r="D2" s="169">
        <v>40695</v>
      </c>
      <c r="E2" s="12">
        <v>40878</v>
      </c>
      <c r="F2" s="169">
        <v>41061</v>
      </c>
      <c r="G2" s="12">
        <v>41244</v>
      </c>
      <c r="H2" s="169">
        <v>41426</v>
      </c>
      <c r="I2" s="12">
        <v>41609</v>
      </c>
      <c r="J2" s="169">
        <v>41791</v>
      </c>
      <c r="K2" s="12">
        <v>41974</v>
      </c>
      <c r="L2" s="169">
        <v>42156</v>
      </c>
      <c r="M2" s="12">
        <v>42339</v>
      </c>
      <c r="N2" s="169">
        <v>42522</v>
      </c>
      <c r="O2" s="12">
        <v>42705</v>
      </c>
      <c r="P2" s="169">
        <v>42887</v>
      </c>
      <c r="Q2" s="12">
        <v>43070</v>
      </c>
      <c r="R2" s="169">
        <v>43252</v>
      </c>
      <c r="S2" s="12">
        <v>43435</v>
      </c>
      <c r="T2" s="12">
        <v>45261</v>
      </c>
      <c r="U2" s="12">
        <v>47088</v>
      </c>
      <c r="V2" s="12">
        <v>50922</v>
      </c>
      <c r="W2" s="12">
        <v>51105</v>
      </c>
      <c r="X2" s="251"/>
    </row>
    <row r="3" spans="1:24" ht="15" x14ac:dyDescent="0.25">
      <c r="A3" s="4" t="s">
        <v>386</v>
      </c>
      <c r="B3" s="293">
        <v>2.8500000000000001E-2</v>
      </c>
      <c r="C3" s="292">
        <v>2.9499999999999998E-2</v>
      </c>
      <c r="D3" s="292">
        <v>3.15E-2</v>
      </c>
      <c r="E3" s="292">
        <v>3.2000000000000001E-2</v>
      </c>
      <c r="F3" s="292">
        <v>3.5000000000000003E-2</v>
      </c>
      <c r="G3" s="292">
        <v>3.5000000000000003E-2</v>
      </c>
      <c r="H3" s="292">
        <v>3.7999999999999999E-2</v>
      </c>
      <c r="I3" s="292">
        <v>3.7999999999999999E-2</v>
      </c>
      <c r="J3" s="292">
        <v>0.04</v>
      </c>
      <c r="K3" s="292">
        <v>0.04</v>
      </c>
      <c r="L3" s="292">
        <v>4.1000000000000002E-2</v>
      </c>
      <c r="M3" s="292">
        <v>4.1000000000000002E-2</v>
      </c>
      <c r="N3" s="292">
        <v>4.3499999999999997E-2</v>
      </c>
      <c r="O3" s="292">
        <v>4.3499999999999997E-2</v>
      </c>
      <c r="P3" s="292">
        <v>4.4999999999999998E-2</v>
      </c>
      <c r="Q3" s="292">
        <v>4.4999999999999998E-2</v>
      </c>
      <c r="R3" s="292">
        <v>4.5999999999999999E-2</v>
      </c>
      <c r="S3" s="292">
        <v>4.5999999999999999E-2</v>
      </c>
      <c r="T3" s="292">
        <v>5.1499999999999997E-2</v>
      </c>
      <c r="U3" s="292">
        <v>5.3999999999999999E-2</v>
      </c>
      <c r="V3" s="292">
        <v>6.7500000000000004E-2</v>
      </c>
      <c r="W3" s="293">
        <v>5.6250000000000001E-2</v>
      </c>
      <c r="X3" s="25"/>
    </row>
    <row r="4" spans="1:24" ht="15" x14ac:dyDescent="0.25">
      <c r="A4" s="179" t="s">
        <v>811</v>
      </c>
      <c r="B4" s="369" t="s">
        <v>812</v>
      </c>
      <c r="C4" s="211" t="s">
        <v>813</v>
      </c>
      <c r="D4" s="211" t="s">
        <v>814</v>
      </c>
      <c r="E4" s="211" t="s">
        <v>815</v>
      </c>
      <c r="F4" s="211" t="s">
        <v>816</v>
      </c>
      <c r="G4" s="211" t="s">
        <v>834</v>
      </c>
      <c r="H4" s="211" t="s">
        <v>817</v>
      </c>
      <c r="I4" s="211" t="s">
        <v>818</v>
      </c>
      <c r="J4" s="211" t="s">
        <v>819</v>
      </c>
      <c r="K4" s="211" t="s">
        <v>820</v>
      </c>
      <c r="L4" s="211" t="s">
        <v>821</v>
      </c>
      <c r="M4" s="211" t="s">
        <v>822</v>
      </c>
      <c r="N4" s="211" t="s">
        <v>823</v>
      </c>
      <c r="O4" s="211" t="s">
        <v>824</v>
      </c>
      <c r="P4" s="211" t="s">
        <v>825</v>
      </c>
      <c r="Q4" s="211" t="s">
        <v>826</v>
      </c>
      <c r="R4" s="211" t="s">
        <v>827</v>
      </c>
      <c r="S4" s="211" t="s">
        <v>828</v>
      </c>
      <c r="T4" s="211" t="s">
        <v>829</v>
      </c>
      <c r="U4" s="211" t="s">
        <v>830</v>
      </c>
      <c r="V4" s="211" t="s">
        <v>832</v>
      </c>
      <c r="W4" s="369" t="s">
        <v>831</v>
      </c>
      <c r="X4" s="262" t="s">
        <v>5</v>
      </c>
    </row>
    <row r="5" spans="1:24" ht="15" x14ac:dyDescent="0.25">
      <c r="A5" s="267"/>
      <c r="B5" s="285"/>
      <c r="C5" s="276"/>
      <c r="D5" s="276"/>
      <c r="E5" s="276"/>
      <c r="F5" s="276"/>
      <c r="G5" s="276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223"/>
    </row>
    <row r="6" spans="1:24" ht="15" x14ac:dyDescent="0.25">
      <c r="A6" s="4" t="s">
        <v>461</v>
      </c>
      <c r="B6" s="272">
        <v>300000</v>
      </c>
      <c r="C6" s="286">
        <v>305000</v>
      </c>
      <c r="D6" s="286">
        <v>310000</v>
      </c>
      <c r="E6" s="286">
        <v>315000</v>
      </c>
      <c r="F6" s="286">
        <v>320000</v>
      </c>
      <c r="G6" s="286">
        <v>325000</v>
      </c>
      <c r="H6" s="322">
        <v>335000</v>
      </c>
      <c r="I6" s="322">
        <v>340000</v>
      </c>
      <c r="J6" s="322">
        <v>350000</v>
      </c>
      <c r="K6" s="322">
        <v>355000</v>
      </c>
      <c r="L6" s="322">
        <v>365000</v>
      </c>
      <c r="M6" s="322">
        <v>375000</v>
      </c>
      <c r="N6" s="322">
        <v>385000</v>
      </c>
      <c r="O6" s="322">
        <v>390000</v>
      </c>
      <c r="P6" s="322">
        <v>400000</v>
      </c>
      <c r="Q6" s="322">
        <v>410000</v>
      </c>
      <c r="R6" s="322">
        <v>425000</v>
      </c>
      <c r="S6" s="322">
        <v>435000</v>
      </c>
      <c r="T6" s="322">
        <v>5085000</v>
      </c>
      <c r="U6" s="322">
        <v>3475000</v>
      </c>
      <c r="V6" s="322">
        <v>15800000</v>
      </c>
      <c r="W6" s="322">
        <v>9200000</v>
      </c>
      <c r="X6" s="223">
        <f>SUM(B6:W6)</f>
        <v>40000000</v>
      </c>
    </row>
    <row r="7" spans="1:24" ht="15" x14ac:dyDescent="0.25">
      <c r="A7" s="4"/>
      <c r="B7" s="268"/>
      <c r="C7" s="287"/>
      <c r="D7" s="287"/>
      <c r="E7" s="287"/>
      <c r="F7" s="287"/>
      <c r="G7" s="287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223"/>
    </row>
    <row r="8" spans="1:24" ht="15" x14ac:dyDescent="0.25">
      <c r="A8" s="4" t="s">
        <v>78</v>
      </c>
      <c r="B8" s="268"/>
      <c r="C8" s="287"/>
      <c r="D8" s="287"/>
      <c r="E8" s="287"/>
      <c r="F8" s="287"/>
      <c r="G8" s="287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223"/>
    </row>
    <row r="9" spans="1:24" ht="15" x14ac:dyDescent="0.25">
      <c r="A9" s="5"/>
      <c r="B9" s="268"/>
      <c r="C9" s="286"/>
      <c r="D9" s="286"/>
      <c r="E9" s="286"/>
      <c r="F9" s="286"/>
      <c r="G9" s="286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223"/>
    </row>
    <row r="10" spans="1:24" ht="15" x14ac:dyDescent="0.25">
      <c r="A10" s="5">
        <v>39692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286">
        <v>0</v>
      </c>
      <c r="H10" s="322">
        <v>0</v>
      </c>
      <c r="I10" s="322">
        <v>0</v>
      </c>
      <c r="J10" s="322">
        <v>0</v>
      </c>
      <c r="K10" s="322">
        <v>0</v>
      </c>
      <c r="L10" s="322">
        <v>0</v>
      </c>
      <c r="M10" s="322">
        <v>0</v>
      </c>
      <c r="N10" s="322">
        <v>0</v>
      </c>
      <c r="O10" s="322">
        <v>0</v>
      </c>
      <c r="P10" s="322">
        <v>0</v>
      </c>
      <c r="Q10" s="322">
        <v>0</v>
      </c>
      <c r="R10" s="322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223">
        <f t="shared" ref="X10:X73" si="0">SUM(B10:W10)</f>
        <v>0</v>
      </c>
    </row>
    <row r="11" spans="1:24" ht="15" x14ac:dyDescent="0.25">
      <c r="A11" s="5">
        <v>39722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322">
        <v>0</v>
      </c>
      <c r="I11" s="322">
        <v>0</v>
      </c>
      <c r="J11" s="322">
        <v>0</v>
      </c>
      <c r="K11" s="322">
        <v>0</v>
      </c>
      <c r="L11" s="322">
        <v>0</v>
      </c>
      <c r="M11" s="322">
        <v>0</v>
      </c>
      <c r="N11" s="322">
        <v>0</v>
      </c>
      <c r="O11" s="322">
        <v>0</v>
      </c>
      <c r="P11" s="322">
        <v>0</v>
      </c>
      <c r="Q11" s="322">
        <v>0</v>
      </c>
      <c r="R11" s="322">
        <v>0</v>
      </c>
      <c r="S11" s="322">
        <v>0</v>
      </c>
      <c r="T11" s="322">
        <v>0</v>
      </c>
      <c r="U11" s="322">
        <v>0</v>
      </c>
      <c r="V11" s="322">
        <v>0</v>
      </c>
      <c r="W11" s="322">
        <v>0</v>
      </c>
      <c r="X11" s="223">
        <f t="shared" si="0"/>
        <v>0</v>
      </c>
    </row>
    <row r="12" spans="1:24" ht="15" x14ac:dyDescent="0.25">
      <c r="A12" s="5">
        <v>39753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286">
        <v>0</v>
      </c>
      <c r="H12" s="322">
        <v>0</v>
      </c>
      <c r="I12" s="322">
        <v>0</v>
      </c>
      <c r="J12" s="322">
        <v>0</v>
      </c>
      <c r="K12" s="322">
        <v>0</v>
      </c>
      <c r="L12" s="322">
        <v>0</v>
      </c>
      <c r="M12" s="322">
        <v>0</v>
      </c>
      <c r="N12" s="322">
        <v>0</v>
      </c>
      <c r="O12" s="322">
        <v>0</v>
      </c>
      <c r="P12" s="322">
        <v>0</v>
      </c>
      <c r="Q12" s="322">
        <v>0</v>
      </c>
      <c r="R12" s="322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223">
        <f t="shared" si="0"/>
        <v>0</v>
      </c>
    </row>
    <row r="13" spans="1:24" ht="15" x14ac:dyDescent="0.25">
      <c r="A13" s="5">
        <v>39783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286">
        <v>0</v>
      </c>
      <c r="H13" s="322">
        <v>0</v>
      </c>
      <c r="I13" s="322">
        <v>0</v>
      </c>
      <c r="J13" s="322">
        <v>0</v>
      </c>
      <c r="K13" s="322">
        <v>0</v>
      </c>
      <c r="L13" s="322">
        <v>0</v>
      </c>
      <c r="M13" s="322">
        <v>0</v>
      </c>
      <c r="N13" s="322">
        <v>0</v>
      </c>
      <c r="O13" s="322">
        <v>5000</v>
      </c>
      <c r="P13" s="322">
        <v>5000</v>
      </c>
      <c r="Q13" s="322">
        <v>5000</v>
      </c>
      <c r="R13" s="322">
        <v>5000</v>
      </c>
      <c r="S13" s="322">
        <v>5000</v>
      </c>
      <c r="T13" s="322">
        <v>30000</v>
      </c>
      <c r="U13" s="322">
        <v>20000</v>
      </c>
      <c r="V13" s="322">
        <v>85000</v>
      </c>
      <c r="W13" s="322">
        <v>50000</v>
      </c>
      <c r="X13" s="223">
        <f t="shared" si="0"/>
        <v>210000</v>
      </c>
    </row>
    <row r="14" spans="1:24" ht="15" x14ac:dyDescent="0.25">
      <c r="A14" s="5">
        <v>39814</v>
      </c>
      <c r="B14" s="272">
        <v>0</v>
      </c>
      <c r="C14" s="286">
        <v>0</v>
      </c>
      <c r="D14" s="272">
        <v>0</v>
      </c>
      <c r="E14" s="286">
        <v>0</v>
      </c>
      <c r="F14" s="272">
        <v>0</v>
      </c>
      <c r="G14" s="286">
        <v>0</v>
      </c>
      <c r="H14" s="318">
        <v>0</v>
      </c>
      <c r="I14" s="322">
        <v>0</v>
      </c>
      <c r="J14" s="318">
        <v>0</v>
      </c>
      <c r="K14" s="322">
        <v>0</v>
      </c>
      <c r="L14" s="318">
        <v>0</v>
      </c>
      <c r="M14" s="322">
        <v>0</v>
      </c>
      <c r="N14" s="318">
        <v>0</v>
      </c>
      <c r="O14" s="322">
        <v>0</v>
      </c>
      <c r="P14" s="318">
        <v>0</v>
      </c>
      <c r="Q14" s="322">
        <v>0</v>
      </c>
      <c r="R14" s="318">
        <v>0</v>
      </c>
      <c r="S14" s="322">
        <v>0</v>
      </c>
      <c r="T14" s="318">
        <v>0</v>
      </c>
      <c r="U14" s="322">
        <v>0</v>
      </c>
      <c r="V14" s="322">
        <v>0</v>
      </c>
      <c r="W14" s="318">
        <v>0</v>
      </c>
      <c r="X14" s="223">
        <f t="shared" si="0"/>
        <v>0</v>
      </c>
    </row>
    <row r="15" spans="1:24" ht="15" x14ac:dyDescent="0.25">
      <c r="A15" s="5">
        <v>39845</v>
      </c>
      <c r="B15" s="272">
        <v>0</v>
      </c>
      <c r="C15" s="286">
        <v>0</v>
      </c>
      <c r="D15" s="272">
        <v>0</v>
      </c>
      <c r="E15" s="286">
        <v>0</v>
      </c>
      <c r="F15" s="272">
        <v>0</v>
      </c>
      <c r="G15" s="286">
        <v>0</v>
      </c>
      <c r="H15" s="318">
        <v>0</v>
      </c>
      <c r="I15" s="322">
        <v>0</v>
      </c>
      <c r="J15" s="318">
        <v>0</v>
      </c>
      <c r="K15" s="322">
        <v>0</v>
      </c>
      <c r="L15" s="318">
        <v>0</v>
      </c>
      <c r="M15" s="322">
        <v>0</v>
      </c>
      <c r="N15" s="318">
        <v>0</v>
      </c>
      <c r="O15" s="322">
        <v>0</v>
      </c>
      <c r="P15" s="318">
        <v>0</v>
      </c>
      <c r="Q15" s="322">
        <v>0</v>
      </c>
      <c r="R15" s="318">
        <v>0</v>
      </c>
      <c r="S15" s="322">
        <v>0</v>
      </c>
      <c r="T15" s="318">
        <v>0</v>
      </c>
      <c r="U15" s="322">
        <v>0</v>
      </c>
      <c r="V15" s="318">
        <v>0</v>
      </c>
      <c r="W15" s="322">
        <v>0</v>
      </c>
      <c r="X15" s="223">
        <f t="shared" si="0"/>
        <v>0</v>
      </c>
    </row>
    <row r="16" spans="1:24" ht="15" x14ac:dyDescent="0.25">
      <c r="A16" s="5">
        <v>39873</v>
      </c>
      <c r="B16" s="272">
        <v>5000</v>
      </c>
      <c r="C16" s="286">
        <v>5000</v>
      </c>
      <c r="D16" s="272">
        <v>5000</v>
      </c>
      <c r="E16" s="286">
        <v>5000</v>
      </c>
      <c r="F16" s="272">
        <v>5000</v>
      </c>
      <c r="G16" s="286">
        <v>5000</v>
      </c>
      <c r="H16" s="318">
        <v>5000</v>
      </c>
      <c r="I16" s="322">
        <v>5000</v>
      </c>
      <c r="J16" s="318">
        <v>5000</v>
      </c>
      <c r="K16" s="322">
        <v>5000</v>
      </c>
      <c r="L16" s="318">
        <v>5000</v>
      </c>
      <c r="M16" s="322">
        <v>5000</v>
      </c>
      <c r="N16" s="318">
        <v>5000</v>
      </c>
      <c r="O16" s="322">
        <v>5000</v>
      </c>
      <c r="P16" s="318">
        <v>5000</v>
      </c>
      <c r="Q16" s="322">
        <v>10000</v>
      </c>
      <c r="R16" s="318">
        <v>10000</v>
      </c>
      <c r="S16" s="322">
        <v>10000</v>
      </c>
      <c r="T16" s="318">
        <v>85000</v>
      </c>
      <c r="U16" s="322">
        <v>60000</v>
      </c>
      <c r="V16" s="322">
        <v>270000</v>
      </c>
      <c r="W16" s="318">
        <v>160000</v>
      </c>
      <c r="X16" s="223">
        <f t="shared" si="0"/>
        <v>680000</v>
      </c>
    </row>
    <row r="17" spans="1:24" ht="15" x14ac:dyDescent="0.25">
      <c r="A17" s="5">
        <v>39904</v>
      </c>
      <c r="B17" s="272">
        <v>0</v>
      </c>
      <c r="C17" s="286">
        <v>5000</v>
      </c>
      <c r="D17" s="272">
        <v>5000</v>
      </c>
      <c r="E17" s="286">
        <v>5000</v>
      </c>
      <c r="F17" s="272">
        <v>5000</v>
      </c>
      <c r="G17" s="286">
        <v>5000</v>
      </c>
      <c r="H17" s="318">
        <v>5000</v>
      </c>
      <c r="I17" s="322">
        <v>5000</v>
      </c>
      <c r="J17" s="318">
        <v>5000</v>
      </c>
      <c r="K17" s="322">
        <v>10000</v>
      </c>
      <c r="L17" s="318">
        <v>10000</v>
      </c>
      <c r="M17" s="322">
        <v>10000</v>
      </c>
      <c r="N17" s="318">
        <v>10000</v>
      </c>
      <c r="O17" s="322">
        <v>10000</v>
      </c>
      <c r="P17" s="318">
        <v>10000</v>
      </c>
      <c r="Q17" s="322">
        <v>10000</v>
      </c>
      <c r="R17" s="318">
        <v>10000</v>
      </c>
      <c r="S17" s="322">
        <v>10000</v>
      </c>
      <c r="T17" s="318">
        <v>110000</v>
      </c>
      <c r="U17" s="322">
        <v>75000</v>
      </c>
      <c r="V17" s="322">
        <v>335000</v>
      </c>
      <c r="W17" s="318">
        <v>195000</v>
      </c>
      <c r="X17" s="223">
        <f t="shared" si="0"/>
        <v>845000</v>
      </c>
    </row>
    <row r="18" spans="1:24" ht="15" x14ac:dyDescent="0.25">
      <c r="A18" s="5">
        <v>39934</v>
      </c>
      <c r="B18" s="272">
        <v>0</v>
      </c>
      <c r="C18" s="286">
        <v>0</v>
      </c>
      <c r="D18" s="272">
        <v>0</v>
      </c>
      <c r="E18" s="286">
        <v>0</v>
      </c>
      <c r="F18" s="272">
        <v>0</v>
      </c>
      <c r="G18" s="286">
        <v>0</v>
      </c>
      <c r="H18" s="318">
        <v>0</v>
      </c>
      <c r="I18" s="322">
        <v>0</v>
      </c>
      <c r="J18" s="318">
        <v>0</v>
      </c>
      <c r="K18" s="322">
        <v>0</v>
      </c>
      <c r="L18" s="318">
        <v>0</v>
      </c>
      <c r="M18" s="322">
        <v>0</v>
      </c>
      <c r="N18" s="318">
        <v>0</v>
      </c>
      <c r="O18" s="322">
        <v>5000</v>
      </c>
      <c r="P18" s="318">
        <v>5000</v>
      </c>
      <c r="Q18" s="322">
        <v>5000</v>
      </c>
      <c r="R18" s="318">
        <v>5000</v>
      </c>
      <c r="S18" s="322">
        <v>5000</v>
      </c>
      <c r="T18" s="318">
        <v>20000</v>
      </c>
      <c r="U18" s="322">
        <v>15000</v>
      </c>
      <c r="V18" s="322">
        <v>65000</v>
      </c>
      <c r="W18" s="318">
        <v>40000</v>
      </c>
      <c r="X18" s="223">
        <f t="shared" si="0"/>
        <v>165000</v>
      </c>
    </row>
    <row r="19" spans="1:24" ht="15" x14ac:dyDescent="0.25">
      <c r="A19" s="5">
        <v>39965</v>
      </c>
      <c r="B19" s="272">
        <v>5000</v>
      </c>
      <c r="C19" s="286">
        <v>5000</v>
      </c>
      <c r="D19" s="272">
        <v>5000</v>
      </c>
      <c r="E19" s="272">
        <v>5000</v>
      </c>
      <c r="F19" s="286">
        <v>5000</v>
      </c>
      <c r="G19" s="272">
        <v>5000</v>
      </c>
      <c r="H19" s="318">
        <v>5000</v>
      </c>
      <c r="I19" s="322">
        <v>5000</v>
      </c>
      <c r="J19" s="318">
        <v>5000</v>
      </c>
      <c r="K19" s="318">
        <v>5000</v>
      </c>
      <c r="L19" s="322">
        <v>5000</v>
      </c>
      <c r="M19" s="318">
        <v>5000</v>
      </c>
      <c r="N19" s="318">
        <v>5000</v>
      </c>
      <c r="O19" s="322">
        <v>5000</v>
      </c>
      <c r="P19" s="318">
        <v>5000</v>
      </c>
      <c r="Q19" s="322">
        <v>10000</v>
      </c>
      <c r="R19" s="318">
        <v>10000</v>
      </c>
      <c r="S19" s="322">
        <v>10000</v>
      </c>
      <c r="T19" s="318">
        <v>90000</v>
      </c>
      <c r="U19" s="322">
        <v>60000</v>
      </c>
      <c r="V19" s="322">
        <v>275000</v>
      </c>
      <c r="W19" s="318">
        <v>160000</v>
      </c>
      <c r="X19" s="223">
        <f t="shared" si="0"/>
        <v>690000</v>
      </c>
    </row>
    <row r="20" spans="1:24" ht="15" x14ac:dyDescent="0.25">
      <c r="A20" s="5">
        <v>39995</v>
      </c>
      <c r="B20" s="272">
        <v>5000</v>
      </c>
      <c r="C20" s="286">
        <v>10000</v>
      </c>
      <c r="D20" s="286">
        <v>10000</v>
      </c>
      <c r="E20" s="286">
        <v>10000</v>
      </c>
      <c r="F20" s="286">
        <v>10000</v>
      </c>
      <c r="G20" s="286">
        <v>10000</v>
      </c>
      <c r="H20" s="322">
        <v>15000</v>
      </c>
      <c r="I20" s="322">
        <v>15000</v>
      </c>
      <c r="J20" s="322">
        <v>15000</v>
      </c>
      <c r="K20" s="322">
        <v>15000</v>
      </c>
      <c r="L20" s="322">
        <v>15000</v>
      </c>
      <c r="M20" s="322">
        <v>15000</v>
      </c>
      <c r="N20" s="322">
        <v>15000</v>
      </c>
      <c r="O20" s="322">
        <v>15000</v>
      </c>
      <c r="P20" s="322">
        <v>15000</v>
      </c>
      <c r="Q20" s="322">
        <v>15000</v>
      </c>
      <c r="R20" s="322">
        <v>15000</v>
      </c>
      <c r="S20" s="322">
        <v>15000</v>
      </c>
      <c r="T20" s="322">
        <v>190000</v>
      </c>
      <c r="U20" s="322">
        <v>130000</v>
      </c>
      <c r="V20" s="322">
        <v>580000</v>
      </c>
      <c r="W20" s="322">
        <v>340000</v>
      </c>
      <c r="X20" s="223">
        <f t="shared" si="0"/>
        <v>1475000</v>
      </c>
    </row>
    <row r="21" spans="1:24" ht="15" x14ac:dyDescent="0.25">
      <c r="A21" s="5">
        <v>40026</v>
      </c>
      <c r="B21" s="272">
        <v>10000</v>
      </c>
      <c r="C21" s="286">
        <v>10000</v>
      </c>
      <c r="D21" s="286">
        <v>10000</v>
      </c>
      <c r="E21" s="286">
        <v>10000</v>
      </c>
      <c r="F21" s="286">
        <v>10000</v>
      </c>
      <c r="G21" s="286">
        <v>10000</v>
      </c>
      <c r="H21" s="322">
        <v>10000</v>
      </c>
      <c r="I21" s="322">
        <v>10000</v>
      </c>
      <c r="J21" s="322">
        <v>10000</v>
      </c>
      <c r="K21" s="322">
        <v>10000</v>
      </c>
      <c r="L21" s="322">
        <v>10000</v>
      </c>
      <c r="M21" s="322">
        <v>10000</v>
      </c>
      <c r="N21" s="322">
        <v>10000</v>
      </c>
      <c r="O21" s="322">
        <v>10000</v>
      </c>
      <c r="P21" s="322">
        <v>10000</v>
      </c>
      <c r="Q21" s="322">
        <v>10000</v>
      </c>
      <c r="R21" s="322">
        <v>10000</v>
      </c>
      <c r="S21" s="322">
        <v>15000</v>
      </c>
      <c r="T21" s="322">
        <v>145000</v>
      </c>
      <c r="U21" s="322">
        <v>100000</v>
      </c>
      <c r="V21" s="322">
        <v>460000</v>
      </c>
      <c r="W21" s="322">
        <v>265000</v>
      </c>
      <c r="X21" s="223">
        <f t="shared" si="0"/>
        <v>1155000</v>
      </c>
    </row>
    <row r="22" spans="1:24" ht="15" x14ac:dyDescent="0.25">
      <c r="A22" s="5">
        <v>40057</v>
      </c>
      <c r="B22" s="272">
        <v>0</v>
      </c>
      <c r="C22" s="286">
        <v>0</v>
      </c>
      <c r="D22" s="286">
        <v>0</v>
      </c>
      <c r="E22" s="286">
        <v>0</v>
      </c>
      <c r="F22" s="286">
        <v>0</v>
      </c>
      <c r="G22" s="286">
        <v>0</v>
      </c>
      <c r="H22" s="322">
        <v>0</v>
      </c>
      <c r="I22" s="322">
        <v>0</v>
      </c>
      <c r="J22" s="322">
        <v>0</v>
      </c>
      <c r="K22" s="322">
        <v>0</v>
      </c>
      <c r="L22" s="322">
        <v>0</v>
      </c>
      <c r="M22" s="322">
        <v>0</v>
      </c>
      <c r="N22" s="322">
        <v>0</v>
      </c>
      <c r="O22" s="322">
        <v>0</v>
      </c>
      <c r="P22" s="322">
        <v>0</v>
      </c>
      <c r="Q22" s="322">
        <v>5000</v>
      </c>
      <c r="R22" s="322">
        <v>5000</v>
      </c>
      <c r="S22" s="322">
        <v>5000</v>
      </c>
      <c r="T22" s="322">
        <v>15000</v>
      </c>
      <c r="U22" s="322">
        <v>10000</v>
      </c>
      <c r="V22" s="322">
        <v>40000</v>
      </c>
      <c r="W22" s="322">
        <v>25000</v>
      </c>
      <c r="X22" s="223">
        <f t="shared" si="0"/>
        <v>105000</v>
      </c>
    </row>
    <row r="23" spans="1:24" ht="15" x14ac:dyDescent="0.25">
      <c r="A23" s="5">
        <v>40087</v>
      </c>
      <c r="B23" s="272">
        <v>5000</v>
      </c>
      <c r="C23" s="286">
        <v>5000</v>
      </c>
      <c r="D23" s="286">
        <v>5000</v>
      </c>
      <c r="E23" s="286">
        <v>5000</v>
      </c>
      <c r="F23" s="286">
        <v>5000</v>
      </c>
      <c r="G23" s="286">
        <v>5000</v>
      </c>
      <c r="H23" s="322">
        <v>5000</v>
      </c>
      <c r="I23" s="322">
        <v>5000</v>
      </c>
      <c r="J23" s="322">
        <v>5000</v>
      </c>
      <c r="K23" s="322">
        <v>5000</v>
      </c>
      <c r="L23" s="322">
        <v>5000</v>
      </c>
      <c r="M23" s="322">
        <v>5000</v>
      </c>
      <c r="N23" s="322">
        <v>5000</v>
      </c>
      <c r="O23" s="322">
        <v>5000</v>
      </c>
      <c r="P23" s="322">
        <v>5000</v>
      </c>
      <c r="Q23" s="322">
        <v>5000</v>
      </c>
      <c r="R23" s="322">
        <v>5000</v>
      </c>
      <c r="S23" s="322">
        <v>10000</v>
      </c>
      <c r="T23" s="322">
        <v>85000</v>
      </c>
      <c r="U23" s="322">
        <v>60000</v>
      </c>
      <c r="V23" s="322">
        <v>265000</v>
      </c>
      <c r="W23" s="322">
        <v>155000</v>
      </c>
      <c r="X23" s="223">
        <f t="shared" si="0"/>
        <v>660000</v>
      </c>
    </row>
    <row r="24" spans="1:24" ht="15" x14ac:dyDescent="0.25">
      <c r="A24" s="5">
        <v>40118</v>
      </c>
      <c r="B24" s="272">
        <v>0</v>
      </c>
      <c r="C24" s="286">
        <v>0</v>
      </c>
      <c r="D24" s="286">
        <v>0</v>
      </c>
      <c r="E24" s="286">
        <v>0</v>
      </c>
      <c r="F24" s="286">
        <v>5000</v>
      </c>
      <c r="G24" s="286">
        <v>5000</v>
      </c>
      <c r="H24" s="322">
        <v>5000</v>
      </c>
      <c r="I24" s="322">
        <v>5000</v>
      </c>
      <c r="J24" s="322">
        <v>5000</v>
      </c>
      <c r="K24" s="322">
        <v>5000</v>
      </c>
      <c r="L24" s="322">
        <v>5000</v>
      </c>
      <c r="M24" s="322">
        <v>5000</v>
      </c>
      <c r="N24" s="322">
        <v>5000</v>
      </c>
      <c r="O24" s="322">
        <v>5000</v>
      </c>
      <c r="P24" s="322">
        <v>5000</v>
      </c>
      <c r="Q24" s="322">
        <v>5000</v>
      </c>
      <c r="R24" s="322">
        <v>5000</v>
      </c>
      <c r="S24" s="322">
        <v>5000</v>
      </c>
      <c r="T24" s="322">
        <v>60000</v>
      </c>
      <c r="U24" s="322">
        <v>40000</v>
      </c>
      <c r="V24" s="322">
        <v>180000</v>
      </c>
      <c r="W24" s="322">
        <v>105000</v>
      </c>
      <c r="X24" s="223">
        <f t="shared" si="0"/>
        <v>455000</v>
      </c>
    </row>
    <row r="25" spans="1:24" ht="15" x14ac:dyDescent="0.25">
      <c r="A25" s="5" t="s">
        <v>861</v>
      </c>
      <c r="B25" s="272"/>
      <c r="C25" s="286"/>
      <c r="D25" s="286"/>
      <c r="E25" s="286"/>
      <c r="F25" s="286"/>
      <c r="G25" s="286"/>
      <c r="H25" s="322"/>
      <c r="I25" s="322"/>
      <c r="J25" s="322"/>
      <c r="K25" s="322"/>
      <c r="L25" s="322"/>
      <c r="M25" s="322">
        <v>5000</v>
      </c>
      <c r="N25" s="322">
        <v>5000</v>
      </c>
      <c r="O25" s="322">
        <v>5000</v>
      </c>
      <c r="P25" s="322">
        <v>5000</v>
      </c>
      <c r="Q25" s="322">
        <v>5000</v>
      </c>
      <c r="R25" s="322">
        <v>5000</v>
      </c>
      <c r="S25" s="322">
        <v>5000</v>
      </c>
      <c r="T25" s="322">
        <v>25000</v>
      </c>
      <c r="U25" s="322">
        <v>15000</v>
      </c>
      <c r="V25" s="322">
        <v>80000</v>
      </c>
      <c r="W25" s="322">
        <v>50000</v>
      </c>
      <c r="X25" s="223">
        <f t="shared" si="0"/>
        <v>205000</v>
      </c>
    </row>
    <row r="26" spans="1:24" ht="15" x14ac:dyDescent="0.25">
      <c r="A26" s="5">
        <v>40148</v>
      </c>
      <c r="B26" s="272">
        <v>10000</v>
      </c>
      <c r="C26" s="286">
        <v>10000</v>
      </c>
      <c r="D26" s="286">
        <v>15000</v>
      </c>
      <c r="E26" s="286">
        <v>15000</v>
      </c>
      <c r="F26" s="286">
        <v>15000</v>
      </c>
      <c r="G26" s="286">
        <v>15000</v>
      </c>
      <c r="H26" s="322">
        <v>15000</v>
      </c>
      <c r="I26" s="322">
        <v>15000</v>
      </c>
      <c r="J26" s="322">
        <v>15000</v>
      </c>
      <c r="K26" s="322">
        <v>15000</v>
      </c>
      <c r="L26" s="322">
        <v>15000</v>
      </c>
      <c r="M26" s="322">
        <v>15000</v>
      </c>
      <c r="N26" s="322">
        <v>15000</v>
      </c>
      <c r="O26" s="322">
        <v>15000</v>
      </c>
      <c r="P26" s="322">
        <v>15000</v>
      </c>
      <c r="Q26" s="322">
        <v>15000</v>
      </c>
      <c r="R26" s="322">
        <v>15000</v>
      </c>
      <c r="S26" s="322">
        <v>15000</v>
      </c>
      <c r="T26" s="322">
        <v>205000</v>
      </c>
      <c r="U26" s="322">
        <v>140000</v>
      </c>
      <c r="V26" s="322">
        <v>630000</v>
      </c>
      <c r="W26" s="322">
        <v>370000</v>
      </c>
      <c r="X26" s="223">
        <f t="shared" si="0"/>
        <v>1605000</v>
      </c>
    </row>
    <row r="27" spans="1:24" ht="15" x14ac:dyDescent="0.25">
      <c r="A27" s="5">
        <v>40179</v>
      </c>
      <c r="B27" s="272">
        <v>10000</v>
      </c>
      <c r="C27" s="286"/>
      <c r="D27" s="286">
        <v>10000</v>
      </c>
      <c r="E27" s="286">
        <v>10000</v>
      </c>
      <c r="F27" s="286">
        <v>10000</v>
      </c>
      <c r="G27" s="286">
        <v>10000</v>
      </c>
      <c r="H27" s="322">
        <v>10000</v>
      </c>
      <c r="I27" s="322">
        <v>10000</v>
      </c>
      <c r="J27" s="322">
        <v>10000</v>
      </c>
      <c r="K27" s="322">
        <v>10000</v>
      </c>
      <c r="L27" s="322">
        <v>10000</v>
      </c>
      <c r="M27" s="322">
        <v>10000</v>
      </c>
      <c r="N27" s="322">
        <v>10000</v>
      </c>
      <c r="O27" s="322">
        <v>10000</v>
      </c>
      <c r="P27" s="322">
        <v>10000</v>
      </c>
      <c r="Q27" s="322">
        <v>10000</v>
      </c>
      <c r="R27" s="322">
        <v>10000</v>
      </c>
      <c r="S27" s="322">
        <v>10000</v>
      </c>
      <c r="T27" s="322">
        <v>130000</v>
      </c>
      <c r="U27" s="322">
        <v>90000</v>
      </c>
      <c r="V27" s="322">
        <v>415000</v>
      </c>
      <c r="W27" s="322">
        <v>240000</v>
      </c>
      <c r="X27" s="223">
        <f t="shared" si="0"/>
        <v>1045000</v>
      </c>
    </row>
    <row r="28" spans="1:24" ht="15" x14ac:dyDescent="0.25">
      <c r="A28" s="5">
        <v>40210</v>
      </c>
      <c r="B28" s="272"/>
      <c r="C28" s="286"/>
      <c r="D28" s="286"/>
      <c r="E28" s="286"/>
      <c r="F28" s="286"/>
      <c r="G28" s="286"/>
      <c r="H28" s="322"/>
      <c r="I28" s="322"/>
      <c r="J28" s="322"/>
      <c r="K28" s="322"/>
      <c r="L28" s="322"/>
      <c r="M28" s="322"/>
      <c r="N28" s="322">
        <v>5000</v>
      </c>
      <c r="O28" s="322">
        <v>5000</v>
      </c>
      <c r="P28" s="322">
        <v>5000</v>
      </c>
      <c r="Q28" s="322">
        <v>5000</v>
      </c>
      <c r="R28" s="322">
        <v>5000</v>
      </c>
      <c r="S28" s="322">
        <v>5000</v>
      </c>
      <c r="T28" s="322">
        <v>25000</v>
      </c>
      <c r="U28" s="322">
        <v>20000</v>
      </c>
      <c r="V28" s="322">
        <v>75000</v>
      </c>
      <c r="W28" s="322">
        <v>45000</v>
      </c>
      <c r="X28" s="223">
        <f t="shared" si="0"/>
        <v>195000</v>
      </c>
    </row>
    <row r="29" spans="1:24" ht="15" x14ac:dyDescent="0.25">
      <c r="A29" s="5">
        <v>40238</v>
      </c>
      <c r="B29" s="272"/>
      <c r="C29" s="286"/>
      <c r="D29" s="286"/>
      <c r="E29" s="286"/>
      <c r="F29" s="286"/>
      <c r="G29" s="286"/>
      <c r="H29" s="322">
        <v>5000</v>
      </c>
      <c r="I29" s="322">
        <v>5000</v>
      </c>
      <c r="J29" s="322">
        <v>5000</v>
      </c>
      <c r="K29" s="322">
        <v>5000</v>
      </c>
      <c r="L29" s="322">
        <v>5000</v>
      </c>
      <c r="M29" s="322">
        <v>5000</v>
      </c>
      <c r="N29" s="322">
        <v>5000</v>
      </c>
      <c r="O29" s="322">
        <v>5000</v>
      </c>
      <c r="P29" s="322">
        <v>5000</v>
      </c>
      <c r="Q29" s="322">
        <v>5000</v>
      </c>
      <c r="R29" s="322">
        <v>5000</v>
      </c>
      <c r="S29" s="322">
        <v>5000</v>
      </c>
      <c r="T29" s="322">
        <v>45000</v>
      </c>
      <c r="U29" s="322">
        <v>30000</v>
      </c>
      <c r="V29" s="322">
        <v>145000</v>
      </c>
      <c r="W29" s="322">
        <v>85000</v>
      </c>
      <c r="X29" s="223">
        <f t="shared" si="0"/>
        <v>365000</v>
      </c>
    </row>
    <row r="30" spans="1:24" ht="15" x14ac:dyDescent="0.25">
      <c r="A30" s="5">
        <v>40269</v>
      </c>
      <c r="B30" s="272"/>
      <c r="C30" s="286"/>
      <c r="D30" s="286"/>
      <c r="E30" s="286"/>
      <c r="F30" s="286"/>
      <c r="G30" s="286"/>
      <c r="H30" s="322">
        <v>5000</v>
      </c>
      <c r="I30" s="322">
        <v>5000</v>
      </c>
      <c r="J30" s="322">
        <v>5000</v>
      </c>
      <c r="K30" s="322">
        <v>5000</v>
      </c>
      <c r="L30" s="322">
        <v>5000</v>
      </c>
      <c r="M30" s="322">
        <v>5000</v>
      </c>
      <c r="N30" s="322">
        <v>5000</v>
      </c>
      <c r="O30" s="322">
        <v>5000</v>
      </c>
      <c r="P30" s="322">
        <v>5000</v>
      </c>
      <c r="Q30" s="322">
        <v>5000</v>
      </c>
      <c r="R30" s="322">
        <v>5000</v>
      </c>
      <c r="S30" s="322">
        <v>5000</v>
      </c>
      <c r="T30" s="322">
        <v>45000</v>
      </c>
      <c r="U30" s="322">
        <v>30000</v>
      </c>
      <c r="V30" s="322">
        <v>140000</v>
      </c>
      <c r="W30" s="322">
        <v>80000</v>
      </c>
      <c r="X30" s="223">
        <f t="shared" si="0"/>
        <v>355000</v>
      </c>
    </row>
    <row r="31" spans="1:24" ht="15" x14ac:dyDescent="0.25">
      <c r="A31" s="5">
        <v>40299</v>
      </c>
      <c r="B31" s="272">
        <v>5000</v>
      </c>
      <c r="C31" s="286">
        <v>5000</v>
      </c>
      <c r="D31" s="286">
        <v>5000</v>
      </c>
      <c r="E31" s="286">
        <v>5000</v>
      </c>
      <c r="F31" s="286">
        <v>5000</v>
      </c>
      <c r="G31" s="286">
        <v>5000</v>
      </c>
      <c r="H31" s="322">
        <v>5000</v>
      </c>
      <c r="I31" s="322">
        <v>5000</v>
      </c>
      <c r="J31" s="322">
        <v>5000</v>
      </c>
      <c r="K31" s="322">
        <v>5000</v>
      </c>
      <c r="L31" s="322">
        <v>5000</v>
      </c>
      <c r="M31" s="322">
        <v>5000</v>
      </c>
      <c r="N31" s="322">
        <v>5000</v>
      </c>
      <c r="O31" s="322">
        <v>5000</v>
      </c>
      <c r="P31" s="322">
        <v>10000</v>
      </c>
      <c r="Q31" s="322">
        <v>10000</v>
      </c>
      <c r="R31" s="322">
        <v>10000</v>
      </c>
      <c r="S31" s="322">
        <v>10000</v>
      </c>
      <c r="T31" s="322">
        <v>90000</v>
      </c>
      <c r="U31" s="322">
        <v>60000</v>
      </c>
      <c r="V31" s="322">
        <v>270000</v>
      </c>
      <c r="W31" s="322">
        <v>160000</v>
      </c>
      <c r="X31" s="223">
        <f t="shared" si="0"/>
        <v>690000</v>
      </c>
    </row>
    <row r="32" spans="1:24" ht="15" x14ac:dyDescent="0.25">
      <c r="A32" s="5">
        <v>40330</v>
      </c>
      <c r="B32" s="272">
        <v>245000</v>
      </c>
      <c r="C32" s="286">
        <v>5000</v>
      </c>
      <c r="D32" s="286">
        <v>5000</v>
      </c>
      <c r="E32" s="286">
        <v>5000</v>
      </c>
      <c r="F32" s="286">
        <v>5000</v>
      </c>
      <c r="G32" s="286">
        <v>10000</v>
      </c>
      <c r="H32" s="322">
        <v>5000</v>
      </c>
      <c r="I32" s="322">
        <v>10000</v>
      </c>
      <c r="J32" s="322">
        <v>10000</v>
      </c>
      <c r="K32" s="322">
        <v>10000</v>
      </c>
      <c r="L32" s="322">
        <v>10000</v>
      </c>
      <c r="M32" s="322">
        <v>10000</v>
      </c>
      <c r="N32" s="322">
        <v>10000</v>
      </c>
      <c r="O32" s="322">
        <v>10000</v>
      </c>
      <c r="P32" s="322">
        <v>10000</v>
      </c>
      <c r="Q32" s="322">
        <v>10000</v>
      </c>
      <c r="R32" s="322">
        <v>10000</v>
      </c>
      <c r="S32" s="322">
        <v>10000</v>
      </c>
      <c r="T32" s="322">
        <v>115000</v>
      </c>
      <c r="U32" s="322">
        <v>80000</v>
      </c>
      <c r="V32" s="322">
        <v>365000</v>
      </c>
      <c r="W32" s="322">
        <v>215000</v>
      </c>
      <c r="X32" s="223">
        <f t="shared" si="0"/>
        <v>1165000</v>
      </c>
    </row>
    <row r="33" spans="1:24" ht="15" x14ac:dyDescent="0.25">
      <c r="A33" s="5">
        <v>40360</v>
      </c>
      <c r="B33" s="268"/>
      <c r="C33" s="286">
        <v>5000</v>
      </c>
      <c r="D33" s="286"/>
      <c r="E33" s="286"/>
      <c r="F33" s="286"/>
      <c r="G33" s="286">
        <v>5000</v>
      </c>
      <c r="H33" s="322">
        <v>5000</v>
      </c>
      <c r="I33" s="322">
        <v>5000</v>
      </c>
      <c r="J33" s="322">
        <v>5000</v>
      </c>
      <c r="K33" s="322">
        <v>5000</v>
      </c>
      <c r="L33" s="322">
        <v>5000</v>
      </c>
      <c r="M33" s="322">
        <v>5000</v>
      </c>
      <c r="N33" s="322">
        <v>5000</v>
      </c>
      <c r="O33" s="322">
        <v>5000</v>
      </c>
      <c r="P33" s="322">
        <v>5000</v>
      </c>
      <c r="Q33" s="322">
        <v>5000</v>
      </c>
      <c r="R33" s="322">
        <v>5000</v>
      </c>
      <c r="S33" s="322">
        <v>5000</v>
      </c>
      <c r="T33" s="322">
        <v>60000</v>
      </c>
      <c r="U33" s="322">
        <v>40000</v>
      </c>
      <c r="V33" s="322">
        <v>180000</v>
      </c>
      <c r="W33" s="322">
        <v>105000</v>
      </c>
      <c r="X33" s="223">
        <f t="shared" si="0"/>
        <v>455000</v>
      </c>
    </row>
    <row r="34" spans="1:24" ht="15" x14ac:dyDescent="0.25">
      <c r="A34" s="5">
        <v>40391</v>
      </c>
      <c r="B34" s="268"/>
      <c r="C34" s="272">
        <v>5000</v>
      </c>
      <c r="D34" s="272"/>
      <c r="E34" s="272">
        <v>5000</v>
      </c>
      <c r="F34" s="272">
        <v>5000</v>
      </c>
      <c r="G34" s="272"/>
      <c r="H34" s="318"/>
      <c r="I34" s="318"/>
      <c r="J34" s="318">
        <v>5000</v>
      </c>
      <c r="K34" s="318">
        <v>5000</v>
      </c>
      <c r="L34" s="318">
        <v>5000</v>
      </c>
      <c r="M34" s="318">
        <v>5000</v>
      </c>
      <c r="N34" s="318">
        <v>5000</v>
      </c>
      <c r="O34" s="318">
        <v>5000</v>
      </c>
      <c r="P34" s="318">
        <v>5000</v>
      </c>
      <c r="Q34" s="318">
        <v>5000</v>
      </c>
      <c r="R34" s="318">
        <v>5000</v>
      </c>
      <c r="S34" s="318">
        <v>5000</v>
      </c>
      <c r="T34" s="318">
        <v>55000</v>
      </c>
      <c r="U34" s="318">
        <v>35000</v>
      </c>
      <c r="V34" s="318">
        <v>170000</v>
      </c>
      <c r="W34" s="318">
        <v>100000</v>
      </c>
      <c r="X34" s="223">
        <f t="shared" si="0"/>
        <v>425000</v>
      </c>
    </row>
    <row r="35" spans="1:24" ht="15" x14ac:dyDescent="0.25">
      <c r="A35" s="5">
        <v>40422</v>
      </c>
      <c r="B35" s="268"/>
      <c r="C35" s="272">
        <v>5000</v>
      </c>
      <c r="D35" s="272">
        <v>5000</v>
      </c>
      <c r="E35" s="272">
        <v>5000</v>
      </c>
      <c r="F35" s="272">
        <v>5000</v>
      </c>
      <c r="G35" s="272">
        <v>5000</v>
      </c>
      <c r="H35" s="318">
        <v>5000</v>
      </c>
      <c r="I35" s="318">
        <v>5000</v>
      </c>
      <c r="J35" s="318">
        <v>5000</v>
      </c>
      <c r="K35" s="318">
        <v>5000</v>
      </c>
      <c r="L35" s="318">
        <v>5000</v>
      </c>
      <c r="M35" s="318">
        <v>5000</v>
      </c>
      <c r="N35" s="318">
        <v>10000</v>
      </c>
      <c r="O35" s="318">
        <v>5000</v>
      </c>
      <c r="P35" s="318">
        <v>10000</v>
      </c>
      <c r="Q35" s="318">
        <v>5000</v>
      </c>
      <c r="R35" s="318">
        <v>10000</v>
      </c>
      <c r="S35" s="318">
        <v>10000</v>
      </c>
      <c r="T35" s="318">
        <v>85000</v>
      </c>
      <c r="U35" s="318">
        <v>55000</v>
      </c>
      <c r="V35" s="318">
        <v>265000</v>
      </c>
      <c r="W35" s="318">
        <v>150000</v>
      </c>
      <c r="X35" s="223">
        <f t="shared" si="0"/>
        <v>660000</v>
      </c>
    </row>
    <row r="36" spans="1:24" ht="15" x14ac:dyDescent="0.25">
      <c r="A36" s="5">
        <v>40452</v>
      </c>
      <c r="B36" s="268"/>
      <c r="C36" s="272"/>
      <c r="D36" s="272"/>
      <c r="E36" s="272">
        <v>5000</v>
      </c>
      <c r="F36" s="272">
        <v>5000</v>
      </c>
      <c r="G36" s="272">
        <v>5000</v>
      </c>
      <c r="H36" s="318">
        <v>5000</v>
      </c>
      <c r="I36" s="318">
        <v>5000</v>
      </c>
      <c r="J36" s="318">
        <v>5000</v>
      </c>
      <c r="K36" s="318">
        <v>5000</v>
      </c>
      <c r="L36" s="318">
        <v>5000</v>
      </c>
      <c r="M36" s="318">
        <v>5000</v>
      </c>
      <c r="N36" s="318">
        <v>5000</v>
      </c>
      <c r="O36" s="318">
        <v>5000</v>
      </c>
      <c r="P36" s="318">
        <v>5000</v>
      </c>
      <c r="Q36" s="318">
        <v>5000</v>
      </c>
      <c r="R36" s="318">
        <v>5000</v>
      </c>
      <c r="S36" s="318">
        <v>5000</v>
      </c>
      <c r="T36" s="318">
        <v>60000</v>
      </c>
      <c r="U36" s="318">
        <v>40000</v>
      </c>
      <c r="V36" s="318">
        <v>190000</v>
      </c>
      <c r="W36" s="318">
        <v>110000</v>
      </c>
      <c r="X36" s="223">
        <f t="shared" si="0"/>
        <v>475000</v>
      </c>
    </row>
    <row r="37" spans="1:24" ht="15" x14ac:dyDescent="0.25">
      <c r="A37" s="5">
        <v>40483</v>
      </c>
      <c r="B37" s="268"/>
      <c r="C37" s="272"/>
      <c r="D37" s="272">
        <v>5000</v>
      </c>
      <c r="E37" s="272"/>
      <c r="F37" s="272"/>
      <c r="G37" s="272"/>
      <c r="H37" s="318"/>
      <c r="I37" s="318"/>
      <c r="J37" s="318">
        <v>5000</v>
      </c>
      <c r="K37" s="318">
        <v>5000</v>
      </c>
      <c r="L37" s="318">
        <v>5000</v>
      </c>
      <c r="M37" s="318">
        <v>5000</v>
      </c>
      <c r="N37" s="318">
        <v>5000</v>
      </c>
      <c r="O37" s="318">
        <v>5000</v>
      </c>
      <c r="P37" s="318">
        <v>5000</v>
      </c>
      <c r="Q37" s="318">
        <v>5000</v>
      </c>
      <c r="R37" s="318">
        <v>5000</v>
      </c>
      <c r="S37" s="318">
        <v>5000</v>
      </c>
      <c r="T37" s="318">
        <v>50000</v>
      </c>
      <c r="U37" s="318">
        <v>30000</v>
      </c>
      <c r="V37" s="318">
        <v>150000</v>
      </c>
      <c r="W37" s="318">
        <v>85000</v>
      </c>
      <c r="X37" s="223">
        <f t="shared" si="0"/>
        <v>370000</v>
      </c>
    </row>
    <row r="38" spans="1:24" ht="15" x14ac:dyDescent="0.25">
      <c r="A38" s="5">
        <v>40513</v>
      </c>
      <c r="B38" s="268"/>
      <c r="C38" s="272">
        <v>230000</v>
      </c>
      <c r="D38" s="272">
        <v>10000</v>
      </c>
      <c r="E38" s="272">
        <v>10000</v>
      </c>
      <c r="F38" s="272">
        <v>10000</v>
      </c>
      <c r="G38" s="272">
        <v>10000</v>
      </c>
      <c r="H38" s="318">
        <v>10000</v>
      </c>
      <c r="I38" s="318">
        <v>10000</v>
      </c>
      <c r="J38" s="318">
        <v>10000</v>
      </c>
      <c r="K38" s="318">
        <v>10000</v>
      </c>
      <c r="L38" s="318">
        <v>10000</v>
      </c>
      <c r="M38" s="318">
        <v>10000</v>
      </c>
      <c r="N38" s="318">
        <v>10000</v>
      </c>
      <c r="O38" s="318">
        <v>10000</v>
      </c>
      <c r="P38" s="318">
        <v>15000</v>
      </c>
      <c r="Q38" s="318">
        <v>15000</v>
      </c>
      <c r="R38" s="318">
        <v>15000</v>
      </c>
      <c r="S38" s="318">
        <v>15000</v>
      </c>
      <c r="T38" s="318">
        <v>155000</v>
      </c>
      <c r="U38" s="318">
        <v>105000</v>
      </c>
      <c r="V38" s="318">
        <v>490000</v>
      </c>
      <c r="W38" s="318">
        <v>285000</v>
      </c>
      <c r="X38" s="223">
        <f t="shared" si="0"/>
        <v>1445000</v>
      </c>
    </row>
    <row r="39" spans="1:24" ht="15" x14ac:dyDescent="0.25">
      <c r="A39" s="5">
        <v>40544</v>
      </c>
      <c r="B39" s="268"/>
      <c r="C39" s="272"/>
      <c r="D39" s="272"/>
      <c r="E39" s="272"/>
      <c r="F39" s="272">
        <v>5000</v>
      </c>
      <c r="G39" s="272">
        <v>5000</v>
      </c>
      <c r="H39" s="318">
        <v>5000</v>
      </c>
      <c r="I39" s="318">
        <v>5000</v>
      </c>
      <c r="J39" s="318">
        <v>5000</v>
      </c>
      <c r="K39" s="318">
        <v>5000</v>
      </c>
      <c r="L39" s="318">
        <v>5000</v>
      </c>
      <c r="M39" s="318">
        <v>5000</v>
      </c>
      <c r="N39" s="318">
        <v>5000</v>
      </c>
      <c r="O39" s="318">
        <v>5000</v>
      </c>
      <c r="P39" s="318">
        <v>5000</v>
      </c>
      <c r="Q39" s="318">
        <v>5000</v>
      </c>
      <c r="R39" s="318">
        <v>5000</v>
      </c>
      <c r="S39" s="318">
        <v>5000</v>
      </c>
      <c r="T39" s="318">
        <v>60000</v>
      </c>
      <c r="U39" s="318">
        <v>45000</v>
      </c>
      <c r="V39" s="318">
        <v>195000</v>
      </c>
      <c r="W39" s="318">
        <v>115000</v>
      </c>
      <c r="X39" s="223">
        <f t="shared" si="0"/>
        <v>485000</v>
      </c>
    </row>
    <row r="40" spans="1:24" ht="15" x14ac:dyDescent="0.25">
      <c r="A40" s="5">
        <v>40575</v>
      </c>
      <c r="B40" s="268"/>
      <c r="C40" s="272"/>
      <c r="D40" s="272">
        <v>10000</v>
      </c>
      <c r="E40" s="272">
        <v>10000</v>
      </c>
      <c r="F40" s="272">
        <v>10000</v>
      </c>
      <c r="G40" s="272">
        <v>10000</v>
      </c>
      <c r="H40" s="318">
        <v>10000</v>
      </c>
      <c r="I40" s="318">
        <v>10000</v>
      </c>
      <c r="J40" s="318">
        <v>10000</v>
      </c>
      <c r="K40" s="318">
        <v>10000</v>
      </c>
      <c r="L40" s="318">
        <v>10000</v>
      </c>
      <c r="M40" s="318">
        <v>10000</v>
      </c>
      <c r="N40" s="318">
        <v>10000</v>
      </c>
      <c r="O40" s="318">
        <v>10000</v>
      </c>
      <c r="P40" s="318">
        <v>10000</v>
      </c>
      <c r="Q40" s="318">
        <v>10000</v>
      </c>
      <c r="R40" s="318">
        <v>10000</v>
      </c>
      <c r="S40" s="318">
        <v>10000</v>
      </c>
      <c r="T40" s="318">
        <v>135000</v>
      </c>
      <c r="U40" s="318">
        <v>95000</v>
      </c>
      <c r="V40" s="318">
        <v>430000</v>
      </c>
      <c r="W40" s="318">
        <v>250000</v>
      </c>
      <c r="X40" s="223">
        <f t="shared" si="0"/>
        <v>1070000</v>
      </c>
    </row>
    <row r="41" spans="1:24" ht="15" x14ac:dyDescent="0.25">
      <c r="A41" s="5">
        <v>40603</v>
      </c>
      <c r="B41" s="268"/>
      <c r="C41" s="272"/>
      <c r="D41" s="272"/>
      <c r="E41" s="272"/>
      <c r="F41" s="272"/>
      <c r="G41" s="272"/>
      <c r="H41" s="318"/>
      <c r="I41" s="318"/>
      <c r="J41" s="318"/>
      <c r="K41" s="318"/>
      <c r="L41" s="318"/>
      <c r="M41" s="318">
        <v>5000</v>
      </c>
      <c r="N41" s="318">
        <v>5000</v>
      </c>
      <c r="O41" s="318">
        <v>5000</v>
      </c>
      <c r="P41" s="318">
        <v>5000</v>
      </c>
      <c r="Q41" s="318">
        <v>5000</v>
      </c>
      <c r="R41" s="318">
        <v>5000</v>
      </c>
      <c r="S41" s="318">
        <v>5000</v>
      </c>
      <c r="T41" s="318">
        <v>35000</v>
      </c>
      <c r="U41" s="318">
        <v>20000</v>
      </c>
      <c r="V41" s="318">
        <v>100000</v>
      </c>
      <c r="W41" s="318">
        <v>60000</v>
      </c>
      <c r="X41" s="223">
        <f t="shared" si="0"/>
        <v>250000</v>
      </c>
    </row>
    <row r="42" spans="1:24" ht="15" x14ac:dyDescent="0.25">
      <c r="A42" s="5">
        <v>40634</v>
      </c>
      <c r="B42" s="268"/>
      <c r="C42" s="272"/>
      <c r="D42" s="272">
        <v>5000</v>
      </c>
      <c r="E42" s="272">
        <v>5000</v>
      </c>
      <c r="F42" s="272"/>
      <c r="G42" s="272"/>
      <c r="H42" s="318"/>
      <c r="I42" s="318"/>
      <c r="J42" s="318"/>
      <c r="K42" s="318"/>
      <c r="L42" s="318">
        <v>5000</v>
      </c>
      <c r="M42" s="318">
        <v>5000</v>
      </c>
      <c r="N42" s="318">
        <v>5000</v>
      </c>
      <c r="O42" s="318">
        <v>5000</v>
      </c>
      <c r="P42" s="318">
        <v>5000</v>
      </c>
      <c r="Q42" s="318">
        <v>5000</v>
      </c>
      <c r="R42" s="318">
        <v>5000</v>
      </c>
      <c r="S42" s="318">
        <v>5000</v>
      </c>
      <c r="T42" s="318">
        <v>45000</v>
      </c>
      <c r="U42" s="318">
        <v>30000</v>
      </c>
      <c r="V42" s="318">
        <v>135000</v>
      </c>
      <c r="W42" s="318">
        <v>80000</v>
      </c>
      <c r="X42" s="223">
        <f t="shared" si="0"/>
        <v>340000</v>
      </c>
    </row>
    <row r="43" spans="1:24" ht="15" x14ac:dyDescent="0.25">
      <c r="A43" s="5">
        <v>40664</v>
      </c>
      <c r="B43" s="268"/>
      <c r="C43" s="272"/>
      <c r="D43" s="272"/>
      <c r="E43" s="272"/>
      <c r="F43" s="272"/>
      <c r="G43" s="272"/>
      <c r="H43" s="318"/>
      <c r="I43" s="318"/>
      <c r="J43" s="318"/>
      <c r="K43" s="318"/>
      <c r="L43" s="318">
        <v>5000</v>
      </c>
      <c r="M43" s="318">
        <v>5000</v>
      </c>
      <c r="N43" s="318">
        <v>5000</v>
      </c>
      <c r="O43" s="318">
        <v>5000</v>
      </c>
      <c r="P43" s="318">
        <v>5000</v>
      </c>
      <c r="Q43" s="318">
        <v>5000</v>
      </c>
      <c r="R43" s="318">
        <v>5000</v>
      </c>
      <c r="S43" s="318">
        <v>5000</v>
      </c>
      <c r="T43" s="318">
        <v>35000</v>
      </c>
      <c r="U43" s="318">
        <v>25000</v>
      </c>
      <c r="V43" s="318">
        <v>105000</v>
      </c>
      <c r="W43" s="318">
        <v>60000</v>
      </c>
      <c r="X43" s="223">
        <f t="shared" si="0"/>
        <v>265000</v>
      </c>
    </row>
    <row r="44" spans="1:24" ht="15" x14ac:dyDescent="0.25">
      <c r="A44" s="5">
        <v>40695</v>
      </c>
      <c r="B44" s="268"/>
      <c r="C44" s="272"/>
      <c r="D44" s="272">
        <v>200000</v>
      </c>
      <c r="E44" s="272">
        <v>5000</v>
      </c>
      <c r="F44" s="272">
        <v>5000</v>
      </c>
      <c r="G44" s="272">
        <v>5000</v>
      </c>
      <c r="H44" s="318">
        <v>5000</v>
      </c>
      <c r="I44" s="318">
        <v>5000</v>
      </c>
      <c r="J44" s="318">
        <v>5000</v>
      </c>
      <c r="K44" s="318">
        <v>5000</v>
      </c>
      <c r="L44" s="318">
        <v>5000</v>
      </c>
      <c r="M44" s="318">
        <v>5000</v>
      </c>
      <c r="N44" s="318">
        <v>5000</v>
      </c>
      <c r="O44" s="318">
        <v>5000</v>
      </c>
      <c r="P44" s="318">
        <v>5000</v>
      </c>
      <c r="Q44" s="318">
        <v>5000</v>
      </c>
      <c r="R44" s="318">
        <v>5000</v>
      </c>
      <c r="S44" s="318">
        <v>10000</v>
      </c>
      <c r="T44" s="318">
        <v>75000</v>
      </c>
      <c r="U44" s="318">
        <v>50000</v>
      </c>
      <c r="V44" s="318">
        <v>235000</v>
      </c>
      <c r="W44" s="318">
        <v>135000</v>
      </c>
      <c r="X44" s="223">
        <f t="shared" si="0"/>
        <v>775000</v>
      </c>
    </row>
    <row r="45" spans="1:24" ht="15" x14ac:dyDescent="0.25">
      <c r="A45" s="5">
        <v>40725</v>
      </c>
      <c r="B45" s="268"/>
      <c r="C45" s="272"/>
      <c r="D45" s="272"/>
      <c r="E45" s="272"/>
      <c r="F45" s="272"/>
      <c r="G45" s="272"/>
      <c r="H45" s="318"/>
      <c r="I45" s="318"/>
      <c r="J45" s="318"/>
      <c r="K45" s="318"/>
      <c r="L45" s="318"/>
      <c r="M45" s="318"/>
      <c r="N45" s="318">
        <v>5000</v>
      </c>
      <c r="O45" s="318">
        <v>5000</v>
      </c>
      <c r="P45" s="318"/>
      <c r="Q45" s="318"/>
      <c r="R45" s="318">
        <v>5000</v>
      </c>
      <c r="S45" s="318">
        <v>5000</v>
      </c>
      <c r="T45" s="318">
        <v>20000</v>
      </c>
      <c r="U45" s="318">
        <v>15000</v>
      </c>
      <c r="V45" s="318">
        <v>60000</v>
      </c>
      <c r="W45" s="318">
        <v>35000</v>
      </c>
      <c r="X45" s="223">
        <f t="shared" si="0"/>
        <v>150000</v>
      </c>
    </row>
    <row r="46" spans="1:24" ht="15" x14ac:dyDescent="0.25">
      <c r="A46" s="5">
        <v>40756</v>
      </c>
      <c r="B46" s="268"/>
      <c r="C46" s="272"/>
      <c r="D46" s="272"/>
      <c r="E46" s="272">
        <v>5000</v>
      </c>
      <c r="F46" s="272">
        <v>5000</v>
      </c>
      <c r="G46" s="272">
        <v>5000</v>
      </c>
      <c r="H46" s="318">
        <v>5000</v>
      </c>
      <c r="I46" s="318">
        <v>5000</v>
      </c>
      <c r="J46" s="318">
        <v>5000</v>
      </c>
      <c r="K46" s="318">
        <v>5000</v>
      </c>
      <c r="L46" s="318">
        <v>5000</v>
      </c>
      <c r="M46" s="318">
        <v>5000</v>
      </c>
      <c r="N46" s="318">
        <v>5000</v>
      </c>
      <c r="O46" s="318">
        <v>5000</v>
      </c>
      <c r="P46" s="318">
        <v>5000</v>
      </c>
      <c r="Q46" s="318">
        <v>5000</v>
      </c>
      <c r="R46" s="318">
        <v>5000</v>
      </c>
      <c r="S46" s="318">
        <v>5000</v>
      </c>
      <c r="T46" s="318">
        <v>70000</v>
      </c>
      <c r="U46" s="318">
        <v>50000</v>
      </c>
      <c r="V46" s="318">
        <v>220000</v>
      </c>
      <c r="W46" s="318">
        <v>125000</v>
      </c>
      <c r="X46" s="223">
        <f t="shared" si="0"/>
        <v>540000</v>
      </c>
    </row>
    <row r="47" spans="1:24" ht="15" x14ac:dyDescent="0.25">
      <c r="A47" s="5">
        <v>40787</v>
      </c>
      <c r="B47" s="268"/>
      <c r="C47" s="272"/>
      <c r="D47" s="272"/>
      <c r="E47" s="272"/>
      <c r="F47" s="272"/>
      <c r="G47" s="272"/>
      <c r="H47" s="318"/>
      <c r="I47" s="318">
        <v>5000</v>
      </c>
      <c r="J47" s="318">
        <v>5000</v>
      </c>
      <c r="K47" s="318">
        <v>5000</v>
      </c>
      <c r="L47" s="318">
        <v>5000</v>
      </c>
      <c r="M47" s="318">
        <v>5000</v>
      </c>
      <c r="N47" s="318"/>
      <c r="O47" s="318"/>
      <c r="P47" s="318"/>
      <c r="Q47" s="318"/>
      <c r="R47" s="318">
        <v>5000</v>
      </c>
      <c r="S47" s="318"/>
      <c r="T47" s="318">
        <v>30000</v>
      </c>
      <c r="U47" s="318">
        <v>20000</v>
      </c>
      <c r="V47" s="318">
        <v>85000</v>
      </c>
      <c r="W47" s="318">
        <v>50000</v>
      </c>
      <c r="X47" s="223">
        <f t="shared" si="0"/>
        <v>215000</v>
      </c>
    </row>
    <row r="48" spans="1:24" ht="15" x14ac:dyDescent="0.25">
      <c r="A48" s="5">
        <v>40817</v>
      </c>
      <c r="B48" s="268"/>
      <c r="C48" s="272"/>
      <c r="D48" s="272"/>
      <c r="E48" s="272">
        <v>5000</v>
      </c>
      <c r="F48" s="272">
        <v>5000</v>
      </c>
      <c r="G48" s="272">
        <v>5000</v>
      </c>
      <c r="H48" s="318">
        <v>5000</v>
      </c>
      <c r="I48" s="318"/>
      <c r="J48" s="318"/>
      <c r="K48" s="318"/>
      <c r="L48" s="318"/>
      <c r="M48" s="318"/>
      <c r="N48" s="318"/>
      <c r="O48" s="318"/>
      <c r="P48" s="318"/>
      <c r="Q48" s="318">
        <v>5000</v>
      </c>
      <c r="R48" s="318">
        <v>5000</v>
      </c>
      <c r="S48" s="318">
        <v>5000</v>
      </c>
      <c r="T48" s="318">
        <v>30000</v>
      </c>
      <c r="U48" s="318">
        <v>20000</v>
      </c>
      <c r="V48" s="318">
        <v>100000</v>
      </c>
      <c r="W48" s="318">
        <v>55000</v>
      </c>
      <c r="X48" s="223">
        <f t="shared" si="0"/>
        <v>240000</v>
      </c>
    </row>
    <row r="49" spans="1:24" ht="15" x14ac:dyDescent="0.25">
      <c r="A49" s="5">
        <v>40848</v>
      </c>
      <c r="B49" s="268"/>
      <c r="C49" s="272"/>
      <c r="D49" s="272"/>
      <c r="E49" s="272">
        <v>5000</v>
      </c>
      <c r="F49" s="272">
        <v>5000</v>
      </c>
      <c r="G49" s="272">
        <v>5000</v>
      </c>
      <c r="H49" s="318">
        <v>5000</v>
      </c>
      <c r="I49" s="318">
        <v>5000</v>
      </c>
      <c r="J49" s="318">
        <v>5000</v>
      </c>
      <c r="K49" s="318">
        <v>5000</v>
      </c>
      <c r="L49" s="318">
        <v>5000</v>
      </c>
      <c r="M49" s="318">
        <v>5000</v>
      </c>
      <c r="N49" s="318">
        <v>5000</v>
      </c>
      <c r="O49" s="318">
        <v>5000</v>
      </c>
      <c r="P49" s="318">
        <v>5000</v>
      </c>
      <c r="Q49" s="318">
        <v>5000</v>
      </c>
      <c r="R49" s="318">
        <v>5000</v>
      </c>
      <c r="S49" s="318">
        <v>5000</v>
      </c>
      <c r="T49" s="318">
        <v>70000</v>
      </c>
      <c r="U49" s="318">
        <v>50000</v>
      </c>
      <c r="V49" s="318">
        <v>215000</v>
      </c>
      <c r="W49" s="318">
        <v>125000</v>
      </c>
      <c r="X49" s="223">
        <f t="shared" si="0"/>
        <v>535000</v>
      </c>
    </row>
    <row r="50" spans="1:24" ht="15" x14ac:dyDescent="0.25">
      <c r="A50" s="5">
        <v>40878</v>
      </c>
      <c r="B50" s="268"/>
      <c r="C50" s="272"/>
      <c r="D50" s="272"/>
      <c r="E50" s="272">
        <v>180000</v>
      </c>
      <c r="F50" s="272"/>
      <c r="G50" s="272"/>
      <c r="H50" s="318"/>
      <c r="I50" s="318"/>
      <c r="J50" s="318"/>
      <c r="K50" s="318">
        <v>5000</v>
      </c>
      <c r="L50" s="318">
        <v>5000</v>
      </c>
      <c r="M50" s="318">
        <v>5000</v>
      </c>
      <c r="N50" s="318">
        <v>5000</v>
      </c>
      <c r="O50" s="318">
        <v>5000</v>
      </c>
      <c r="P50" s="318">
        <v>5000</v>
      </c>
      <c r="Q50" s="318"/>
      <c r="R50" s="318"/>
      <c r="S50" s="318"/>
      <c r="T50" s="318">
        <v>35000</v>
      </c>
      <c r="U50" s="318">
        <v>25000</v>
      </c>
      <c r="V50" s="318">
        <v>100000</v>
      </c>
      <c r="W50" s="318">
        <v>60000</v>
      </c>
      <c r="X50" s="223">
        <f t="shared" si="0"/>
        <v>430000</v>
      </c>
    </row>
    <row r="51" spans="1:24" ht="15" x14ac:dyDescent="0.25">
      <c r="A51" s="5">
        <v>40909</v>
      </c>
      <c r="B51" s="268"/>
      <c r="C51" s="272"/>
      <c r="D51" s="272"/>
      <c r="E51" s="272"/>
      <c r="F51" s="272">
        <v>5000</v>
      </c>
      <c r="G51" s="272">
        <v>5000</v>
      </c>
      <c r="H51" s="318">
        <v>5000</v>
      </c>
      <c r="I51" s="318">
        <v>5000</v>
      </c>
      <c r="J51" s="318">
        <v>5000</v>
      </c>
      <c r="K51" s="318"/>
      <c r="L51" s="318">
        <v>5000</v>
      </c>
      <c r="M51" s="318">
        <v>5000</v>
      </c>
      <c r="N51" s="318">
        <v>5000</v>
      </c>
      <c r="O51" s="318">
        <v>5000</v>
      </c>
      <c r="P51" s="318">
        <v>5000</v>
      </c>
      <c r="Q51" s="318">
        <v>5000</v>
      </c>
      <c r="R51" s="318">
        <v>5000</v>
      </c>
      <c r="S51" s="318">
        <v>5000</v>
      </c>
      <c r="T51" s="318">
        <v>70000</v>
      </c>
      <c r="U51" s="318">
        <v>45000</v>
      </c>
      <c r="V51" s="318">
        <v>210000</v>
      </c>
      <c r="W51" s="318">
        <v>125000</v>
      </c>
      <c r="X51" s="223">
        <f t="shared" si="0"/>
        <v>515000</v>
      </c>
    </row>
    <row r="52" spans="1:24" ht="15" x14ac:dyDescent="0.25">
      <c r="A52" s="5">
        <v>40940</v>
      </c>
      <c r="B52" s="268"/>
      <c r="C52" s="272"/>
      <c r="D52" s="272"/>
      <c r="E52" s="272"/>
      <c r="F52" s="272">
        <v>5000</v>
      </c>
      <c r="G52" s="272">
        <v>5000</v>
      </c>
      <c r="H52" s="318">
        <v>5000</v>
      </c>
      <c r="I52" s="318">
        <v>5000</v>
      </c>
      <c r="J52" s="318">
        <v>5000</v>
      </c>
      <c r="K52" s="318">
        <v>5000</v>
      </c>
      <c r="L52" s="318"/>
      <c r="M52" s="318"/>
      <c r="N52" s="318"/>
      <c r="O52" s="318"/>
      <c r="P52" s="318"/>
      <c r="Q52" s="318"/>
      <c r="R52" s="318"/>
      <c r="S52" s="318"/>
      <c r="T52" s="318">
        <v>35000</v>
      </c>
      <c r="U52" s="318">
        <v>20000</v>
      </c>
      <c r="V52" s="318">
        <v>100000</v>
      </c>
      <c r="W52" s="318">
        <v>60000</v>
      </c>
      <c r="X52" s="223">
        <f t="shared" si="0"/>
        <v>245000</v>
      </c>
    </row>
    <row r="53" spans="1:24" ht="15" x14ac:dyDescent="0.25">
      <c r="A53" s="5">
        <v>40969</v>
      </c>
      <c r="B53" s="268"/>
      <c r="C53" s="272"/>
      <c r="D53" s="272"/>
      <c r="E53" s="272"/>
      <c r="F53" s="272"/>
      <c r="G53" s="272"/>
      <c r="H53" s="318"/>
      <c r="I53" s="318"/>
      <c r="J53" s="318"/>
      <c r="K53" s="318"/>
      <c r="L53" s="318"/>
      <c r="M53" s="318"/>
      <c r="N53" s="318"/>
      <c r="O53" s="318"/>
      <c r="P53" s="318">
        <v>5000</v>
      </c>
      <c r="Q53" s="318">
        <v>5000</v>
      </c>
      <c r="R53" s="318">
        <v>5000</v>
      </c>
      <c r="S53" s="318">
        <v>5000</v>
      </c>
      <c r="T53" s="318">
        <v>25000</v>
      </c>
      <c r="U53" s="318">
        <v>15000</v>
      </c>
      <c r="V53" s="318">
        <v>75000</v>
      </c>
      <c r="W53" s="318">
        <v>40000</v>
      </c>
      <c r="X53" s="223">
        <f t="shared" si="0"/>
        <v>175000</v>
      </c>
    </row>
    <row r="54" spans="1:24" ht="15" x14ac:dyDescent="0.25">
      <c r="A54" s="5">
        <v>41000</v>
      </c>
      <c r="B54" s="268"/>
      <c r="C54" s="272"/>
      <c r="D54" s="272"/>
      <c r="E54" s="272"/>
      <c r="F54" s="272"/>
      <c r="G54" s="272"/>
      <c r="H54" s="318"/>
      <c r="I54" s="318"/>
      <c r="J54" s="318"/>
      <c r="K54" s="318"/>
      <c r="L54" s="318">
        <v>5000</v>
      </c>
      <c r="M54" s="318">
        <v>5000</v>
      </c>
      <c r="N54" s="318">
        <v>5000</v>
      </c>
      <c r="O54" s="318">
        <v>5000</v>
      </c>
      <c r="P54" s="318"/>
      <c r="Q54" s="318"/>
      <c r="R54" s="318"/>
      <c r="S54" s="318"/>
      <c r="T54" s="318">
        <v>20000</v>
      </c>
      <c r="U54" s="318">
        <v>15000</v>
      </c>
      <c r="V54" s="318">
        <v>60000</v>
      </c>
      <c r="W54" s="318">
        <v>35000</v>
      </c>
      <c r="X54" s="223">
        <f t="shared" si="0"/>
        <v>150000</v>
      </c>
    </row>
    <row r="55" spans="1:24" ht="15" x14ac:dyDescent="0.25">
      <c r="A55" s="5">
        <v>41030</v>
      </c>
      <c r="B55" s="268"/>
      <c r="C55" s="272"/>
      <c r="D55" s="272"/>
      <c r="E55" s="272"/>
      <c r="F55" s="272"/>
      <c r="G55" s="272">
        <v>5000</v>
      </c>
      <c r="H55" s="318">
        <v>5000</v>
      </c>
      <c r="I55" s="318">
        <v>5000</v>
      </c>
      <c r="J55" s="318">
        <v>5000</v>
      </c>
      <c r="K55" s="318">
        <v>5000</v>
      </c>
      <c r="L55" s="318"/>
      <c r="M55" s="318"/>
      <c r="N55" s="318"/>
      <c r="O55" s="318"/>
      <c r="P55" s="318"/>
      <c r="Q55" s="318"/>
      <c r="R55" s="318"/>
      <c r="S55" s="318"/>
      <c r="T55" s="318">
        <v>25000</v>
      </c>
      <c r="U55" s="318">
        <v>15000</v>
      </c>
      <c r="V55" s="318">
        <v>70000</v>
      </c>
      <c r="W55" s="318">
        <v>40000</v>
      </c>
      <c r="X55" s="223">
        <f t="shared" si="0"/>
        <v>175000</v>
      </c>
    </row>
    <row r="56" spans="1:24" ht="15" x14ac:dyDescent="0.25">
      <c r="A56" s="5">
        <v>41061</v>
      </c>
      <c r="B56" s="268"/>
      <c r="C56" s="272"/>
      <c r="D56" s="272"/>
      <c r="E56" s="272"/>
      <c r="F56" s="272">
        <v>170000</v>
      </c>
      <c r="G56" s="272"/>
      <c r="H56" s="318"/>
      <c r="I56" s="318"/>
      <c r="J56" s="318"/>
      <c r="K56" s="318"/>
      <c r="L56" s="318">
        <v>5000</v>
      </c>
      <c r="M56" s="318">
        <v>5000</v>
      </c>
      <c r="N56" s="318">
        <v>5000</v>
      </c>
      <c r="O56" s="318">
        <v>5000</v>
      </c>
      <c r="P56" s="318">
        <v>5000</v>
      </c>
      <c r="Q56" s="318">
        <v>5000</v>
      </c>
      <c r="R56" s="318">
        <v>5000</v>
      </c>
      <c r="S56" s="318">
        <v>5000</v>
      </c>
      <c r="T56" s="318">
        <v>45000</v>
      </c>
      <c r="U56" s="318">
        <v>30000</v>
      </c>
      <c r="V56" s="318">
        <v>135000</v>
      </c>
      <c r="W56" s="318">
        <v>80000</v>
      </c>
      <c r="X56" s="223">
        <f t="shared" si="0"/>
        <v>500000</v>
      </c>
    </row>
    <row r="57" spans="1:24" ht="15" x14ac:dyDescent="0.25">
      <c r="A57" s="5">
        <v>41091</v>
      </c>
      <c r="B57" s="268"/>
      <c r="C57" s="272"/>
      <c r="D57" s="272"/>
      <c r="E57" s="272"/>
      <c r="F57" s="272"/>
      <c r="G57" s="272"/>
      <c r="H57" s="318"/>
      <c r="I57" s="318">
        <v>5000</v>
      </c>
      <c r="J57" s="318">
        <v>5000</v>
      </c>
      <c r="K57" s="318">
        <v>5000</v>
      </c>
      <c r="L57" s="318"/>
      <c r="M57" s="318"/>
      <c r="N57" s="318"/>
      <c r="O57" s="318"/>
      <c r="P57" s="318"/>
      <c r="Q57" s="318"/>
      <c r="R57" s="318"/>
      <c r="S57" s="318"/>
      <c r="T57" s="318">
        <v>20000</v>
      </c>
      <c r="U57" s="318">
        <v>10000</v>
      </c>
      <c r="V57" s="318">
        <v>55000</v>
      </c>
      <c r="W57" s="318">
        <v>30000</v>
      </c>
      <c r="X57" s="223">
        <f t="shared" si="0"/>
        <v>130000</v>
      </c>
    </row>
    <row r="58" spans="1:24" ht="15" x14ac:dyDescent="0.25">
      <c r="A58" s="5">
        <v>41122</v>
      </c>
      <c r="B58" s="268"/>
      <c r="C58" s="272"/>
      <c r="D58" s="272"/>
      <c r="E58" s="272"/>
      <c r="F58" s="272"/>
      <c r="G58" s="272">
        <v>5000</v>
      </c>
      <c r="H58" s="318">
        <v>5000</v>
      </c>
      <c r="I58" s="318"/>
      <c r="J58" s="318"/>
      <c r="K58" s="318"/>
      <c r="L58" s="318"/>
      <c r="M58" s="318"/>
      <c r="N58" s="318"/>
      <c r="O58" s="318"/>
      <c r="P58" s="318"/>
      <c r="Q58" s="318"/>
      <c r="R58" s="318">
        <v>5000</v>
      </c>
      <c r="S58" s="318">
        <v>5000</v>
      </c>
      <c r="T58" s="318">
        <v>30000</v>
      </c>
      <c r="U58" s="318">
        <v>20000</v>
      </c>
      <c r="V58" s="318">
        <v>85000</v>
      </c>
      <c r="W58" s="318">
        <v>50000</v>
      </c>
      <c r="X58" s="223">
        <f t="shared" si="0"/>
        <v>205000</v>
      </c>
    </row>
    <row r="59" spans="1:24" ht="15" x14ac:dyDescent="0.25">
      <c r="A59" s="5">
        <v>41153</v>
      </c>
      <c r="B59" s="268"/>
      <c r="C59" s="272"/>
      <c r="D59" s="272"/>
      <c r="E59" s="272"/>
      <c r="F59" s="272"/>
      <c r="G59" s="272">
        <v>10000</v>
      </c>
      <c r="H59" s="318">
        <v>10000</v>
      </c>
      <c r="I59" s="318">
        <v>10000</v>
      </c>
      <c r="J59" s="318">
        <v>10000</v>
      </c>
      <c r="K59" s="318">
        <v>10000</v>
      </c>
      <c r="L59" s="318">
        <v>10000</v>
      </c>
      <c r="M59" s="318">
        <v>10000</v>
      </c>
      <c r="N59" s="318">
        <v>10000</v>
      </c>
      <c r="O59" s="318">
        <v>10000</v>
      </c>
      <c r="P59" s="318">
        <v>15000</v>
      </c>
      <c r="Q59" s="318">
        <v>15000</v>
      </c>
      <c r="R59" s="318">
        <v>10000</v>
      </c>
      <c r="S59" s="318">
        <v>10000</v>
      </c>
      <c r="T59" s="318">
        <v>150000</v>
      </c>
      <c r="U59" s="318">
        <v>105000</v>
      </c>
      <c r="V59" s="318">
        <v>470000</v>
      </c>
      <c r="W59" s="318">
        <v>270000</v>
      </c>
      <c r="X59" s="223">
        <f t="shared" si="0"/>
        <v>1135000</v>
      </c>
    </row>
    <row r="60" spans="1:24" ht="15" x14ac:dyDescent="0.25">
      <c r="A60" s="5">
        <v>41183</v>
      </c>
      <c r="B60" s="268"/>
      <c r="C60" s="272"/>
      <c r="D60" s="272"/>
      <c r="E60" s="272"/>
      <c r="F60" s="272"/>
      <c r="G60" s="272">
        <v>5000</v>
      </c>
      <c r="H60" s="318">
        <v>5000</v>
      </c>
      <c r="I60" s="318">
        <v>5000</v>
      </c>
      <c r="J60" s="318">
        <v>5000</v>
      </c>
      <c r="K60" s="318">
        <v>5000</v>
      </c>
      <c r="L60" s="318">
        <v>5000</v>
      </c>
      <c r="M60" s="318">
        <v>5000</v>
      </c>
      <c r="N60" s="318">
        <v>5000</v>
      </c>
      <c r="O60" s="318">
        <v>5000</v>
      </c>
      <c r="P60" s="318"/>
      <c r="Q60" s="318"/>
      <c r="R60" s="318">
        <v>5000</v>
      </c>
      <c r="S60" s="318">
        <v>5000</v>
      </c>
      <c r="T60" s="318">
        <v>55000</v>
      </c>
      <c r="U60" s="318">
        <v>35000</v>
      </c>
      <c r="V60" s="318">
        <v>170000</v>
      </c>
      <c r="W60" s="318">
        <v>100000</v>
      </c>
      <c r="X60" s="223">
        <f t="shared" si="0"/>
        <v>415000</v>
      </c>
    </row>
    <row r="61" spans="1:24" ht="15" x14ac:dyDescent="0.25">
      <c r="A61" s="5">
        <v>41214</v>
      </c>
      <c r="B61" s="268"/>
      <c r="C61" s="272"/>
      <c r="D61" s="272"/>
      <c r="E61" s="272"/>
      <c r="F61" s="272"/>
      <c r="G61" s="272"/>
      <c r="H61" s="318">
        <v>5000</v>
      </c>
      <c r="I61" s="318">
        <v>5000</v>
      </c>
      <c r="J61" s="318">
        <v>5000</v>
      </c>
      <c r="K61" s="318">
        <v>5000</v>
      </c>
      <c r="L61" s="318">
        <v>5000</v>
      </c>
      <c r="M61" s="318">
        <v>5000</v>
      </c>
      <c r="N61" s="318">
        <v>5000</v>
      </c>
      <c r="O61" s="318">
        <v>5000</v>
      </c>
      <c r="P61" s="318">
        <v>5000</v>
      </c>
      <c r="Q61" s="318">
        <v>5000</v>
      </c>
      <c r="R61" s="318">
        <v>5000</v>
      </c>
      <c r="S61" s="318">
        <v>5000</v>
      </c>
      <c r="T61" s="318">
        <v>60000</v>
      </c>
      <c r="U61" s="318">
        <v>45000</v>
      </c>
      <c r="V61" s="318">
        <v>195000</v>
      </c>
      <c r="W61" s="318">
        <v>110000</v>
      </c>
      <c r="X61" s="223">
        <f t="shared" si="0"/>
        <v>470000</v>
      </c>
    </row>
    <row r="62" spans="1:24" ht="15" x14ac:dyDescent="0.25">
      <c r="A62" s="5">
        <v>41244</v>
      </c>
      <c r="B62" s="268"/>
      <c r="C62" s="272"/>
      <c r="D62" s="272"/>
      <c r="E62" s="272"/>
      <c r="F62" s="272"/>
      <c r="G62" s="272">
        <v>145000</v>
      </c>
      <c r="H62" s="318">
        <v>10000</v>
      </c>
      <c r="I62" s="318">
        <v>10000</v>
      </c>
      <c r="J62" s="318">
        <v>10000</v>
      </c>
      <c r="K62" s="318">
        <v>10000</v>
      </c>
      <c r="L62" s="318">
        <v>10000</v>
      </c>
      <c r="M62" s="318">
        <v>10000</v>
      </c>
      <c r="N62" s="318">
        <v>10000</v>
      </c>
      <c r="O62" s="318">
        <v>10000</v>
      </c>
      <c r="P62" s="318">
        <v>10000</v>
      </c>
      <c r="Q62" s="318">
        <v>10000</v>
      </c>
      <c r="R62" s="318"/>
      <c r="S62" s="318"/>
      <c r="T62" s="318">
        <v>130000</v>
      </c>
      <c r="U62" s="318">
        <v>90000</v>
      </c>
      <c r="V62" s="318">
        <v>400000</v>
      </c>
      <c r="W62" s="318">
        <v>235000</v>
      </c>
      <c r="X62" s="223">
        <f t="shared" si="0"/>
        <v>1100000</v>
      </c>
    </row>
    <row r="63" spans="1:24" ht="15" x14ac:dyDescent="0.25">
      <c r="A63" s="5">
        <v>41275</v>
      </c>
      <c r="B63" s="268"/>
      <c r="C63" s="272"/>
      <c r="D63" s="272"/>
      <c r="E63" s="272"/>
      <c r="F63" s="272"/>
      <c r="G63" s="272"/>
      <c r="H63" s="318">
        <v>5000</v>
      </c>
      <c r="I63" s="318">
        <v>5000</v>
      </c>
      <c r="J63" s="318">
        <v>5000</v>
      </c>
      <c r="K63" s="318">
        <v>5000</v>
      </c>
      <c r="L63" s="318">
        <v>5000</v>
      </c>
      <c r="M63" s="318">
        <v>5000</v>
      </c>
      <c r="N63" s="318">
        <v>5000</v>
      </c>
      <c r="O63" s="318">
        <v>5000</v>
      </c>
      <c r="P63" s="318">
        <v>5000</v>
      </c>
      <c r="Q63" s="318">
        <v>5000</v>
      </c>
      <c r="R63" s="318">
        <v>10000</v>
      </c>
      <c r="S63" s="318">
        <v>10000</v>
      </c>
      <c r="T63" s="318">
        <v>85000</v>
      </c>
      <c r="U63" s="318">
        <v>60000</v>
      </c>
      <c r="V63" s="318">
        <v>260000</v>
      </c>
      <c r="W63" s="318">
        <v>150000</v>
      </c>
      <c r="X63" s="223">
        <f t="shared" si="0"/>
        <v>625000</v>
      </c>
    </row>
    <row r="64" spans="1:24" ht="15" x14ac:dyDescent="0.25">
      <c r="A64" s="5">
        <v>41306</v>
      </c>
      <c r="B64" s="268"/>
      <c r="C64" s="272"/>
      <c r="D64" s="272"/>
      <c r="E64" s="272"/>
      <c r="F64" s="272"/>
      <c r="G64" s="272"/>
      <c r="H64" s="318">
        <v>5000</v>
      </c>
      <c r="I64" s="318">
        <v>5000</v>
      </c>
      <c r="J64" s="318">
        <v>5000</v>
      </c>
      <c r="K64" s="318">
        <v>5000</v>
      </c>
      <c r="L64" s="318">
        <v>5000</v>
      </c>
      <c r="M64" s="318">
        <v>5000</v>
      </c>
      <c r="N64" s="318">
        <v>5000</v>
      </c>
      <c r="O64" s="318">
        <v>5000</v>
      </c>
      <c r="P64" s="318">
        <v>5000</v>
      </c>
      <c r="Q64" s="318">
        <v>5000</v>
      </c>
      <c r="R64" s="318">
        <v>5000</v>
      </c>
      <c r="S64" s="318">
        <v>10000</v>
      </c>
      <c r="T64" s="318">
        <v>75000</v>
      </c>
      <c r="U64" s="318">
        <v>50000</v>
      </c>
      <c r="V64" s="318">
        <v>235000</v>
      </c>
      <c r="W64" s="318">
        <v>135000</v>
      </c>
      <c r="X64" s="223">
        <f t="shared" si="0"/>
        <v>560000</v>
      </c>
    </row>
    <row r="65" spans="1:24" ht="15" x14ac:dyDescent="0.25">
      <c r="A65" s="5">
        <v>41334</v>
      </c>
      <c r="B65" s="268"/>
      <c r="C65" s="272"/>
      <c r="D65" s="272"/>
      <c r="E65" s="272"/>
      <c r="F65" s="272"/>
      <c r="G65" s="272"/>
      <c r="H65" s="318"/>
      <c r="I65" s="318"/>
      <c r="J65" s="318"/>
      <c r="K65" s="318">
        <v>5000</v>
      </c>
      <c r="L65" s="318">
        <v>5000</v>
      </c>
      <c r="M65" s="318">
        <v>5000</v>
      </c>
      <c r="N65" s="318">
        <v>5000</v>
      </c>
      <c r="O65" s="318">
        <v>5000</v>
      </c>
      <c r="P65" s="318">
        <v>5000</v>
      </c>
      <c r="Q65" s="318">
        <v>5000</v>
      </c>
      <c r="R65" s="318">
        <v>5000</v>
      </c>
      <c r="S65" s="318"/>
      <c r="T65" s="318">
        <v>50000</v>
      </c>
      <c r="U65" s="318">
        <v>35000</v>
      </c>
      <c r="V65" s="318">
        <v>150000</v>
      </c>
      <c r="W65" s="318">
        <v>90000</v>
      </c>
      <c r="X65" s="223">
        <f t="shared" si="0"/>
        <v>365000</v>
      </c>
    </row>
    <row r="66" spans="1:24" ht="15" x14ac:dyDescent="0.25">
      <c r="A66" s="5">
        <v>41365</v>
      </c>
      <c r="B66" s="268"/>
      <c r="C66" s="272"/>
      <c r="D66" s="272"/>
      <c r="E66" s="272"/>
      <c r="F66" s="272"/>
      <c r="G66" s="272"/>
      <c r="H66" s="318">
        <v>5000</v>
      </c>
      <c r="I66" s="318">
        <v>5000</v>
      </c>
      <c r="J66" s="318">
        <v>5000</v>
      </c>
      <c r="K66" s="318"/>
      <c r="L66" s="318"/>
      <c r="M66" s="318"/>
      <c r="N66" s="318"/>
      <c r="O66" s="318"/>
      <c r="P66" s="318"/>
      <c r="Q66" s="318">
        <v>5000</v>
      </c>
      <c r="R66" s="318">
        <v>5000</v>
      </c>
      <c r="S66" s="318">
        <v>5000</v>
      </c>
      <c r="T66" s="318">
        <v>40000</v>
      </c>
      <c r="U66" s="318">
        <v>25000</v>
      </c>
      <c r="V66" s="318">
        <v>120000</v>
      </c>
      <c r="W66" s="318">
        <v>70000</v>
      </c>
      <c r="X66" s="223">
        <f t="shared" si="0"/>
        <v>285000</v>
      </c>
    </row>
    <row r="67" spans="1:24" ht="15" x14ac:dyDescent="0.25">
      <c r="A67" s="5">
        <v>41395</v>
      </c>
      <c r="B67" s="268"/>
      <c r="C67" s="272"/>
      <c r="D67" s="272"/>
      <c r="E67" s="272"/>
      <c r="F67" s="272"/>
      <c r="G67" s="272"/>
      <c r="H67" s="318">
        <v>0</v>
      </c>
      <c r="I67" s="318">
        <v>0</v>
      </c>
      <c r="J67" s="318">
        <v>0</v>
      </c>
      <c r="K67" s="318">
        <v>5000</v>
      </c>
      <c r="L67" s="318">
        <v>5000</v>
      </c>
      <c r="M67" s="318">
        <v>5000</v>
      </c>
      <c r="N67" s="318">
        <v>5000</v>
      </c>
      <c r="O67" s="318">
        <v>5000</v>
      </c>
      <c r="P67" s="318">
        <v>5000</v>
      </c>
      <c r="Q67" s="318">
        <v>0</v>
      </c>
      <c r="R67" s="318">
        <v>0</v>
      </c>
      <c r="S67" s="318">
        <v>0</v>
      </c>
      <c r="T67" s="318">
        <v>35000</v>
      </c>
      <c r="U67" s="318">
        <v>20000</v>
      </c>
      <c r="V67" s="318">
        <v>105000</v>
      </c>
      <c r="W67" s="318">
        <v>60000</v>
      </c>
      <c r="X67" s="223">
        <f t="shared" si="0"/>
        <v>250000</v>
      </c>
    </row>
    <row r="68" spans="1:24" ht="15" x14ac:dyDescent="0.25">
      <c r="A68" s="5">
        <v>41426</v>
      </c>
      <c r="B68" s="268"/>
      <c r="C68" s="272"/>
      <c r="D68" s="272"/>
      <c r="E68" s="272"/>
      <c r="F68" s="272"/>
      <c r="G68" s="272"/>
      <c r="H68" s="318">
        <v>115000</v>
      </c>
      <c r="I68" s="318">
        <v>10000</v>
      </c>
      <c r="J68" s="318">
        <v>10000</v>
      </c>
      <c r="K68" s="318">
        <v>0</v>
      </c>
      <c r="L68" s="318">
        <v>10000</v>
      </c>
      <c r="M68" s="318">
        <v>10000</v>
      </c>
      <c r="N68" s="318">
        <v>10000</v>
      </c>
      <c r="O68" s="318">
        <v>10000</v>
      </c>
      <c r="P68" s="318">
        <v>10000</v>
      </c>
      <c r="Q68" s="318">
        <v>10000</v>
      </c>
      <c r="R68" s="318">
        <v>10000</v>
      </c>
      <c r="S68" s="318">
        <v>10000</v>
      </c>
      <c r="T68" s="318">
        <v>125000</v>
      </c>
      <c r="U68" s="318">
        <v>85000</v>
      </c>
      <c r="V68" s="318">
        <v>395000</v>
      </c>
      <c r="W68" s="318">
        <v>230000</v>
      </c>
      <c r="X68" s="223">
        <f t="shared" si="0"/>
        <v>1050000</v>
      </c>
    </row>
    <row r="69" spans="1:24" ht="15" x14ac:dyDescent="0.25">
      <c r="A69" s="5">
        <v>41456</v>
      </c>
      <c r="B69" s="268"/>
      <c r="C69" s="272"/>
      <c r="D69" s="272"/>
      <c r="E69" s="272"/>
      <c r="F69" s="272"/>
      <c r="G69" s="272"/>
      <c r="H69" s="318">
        <v>0</v>
      </c>
      <c r="I69" s="318">
        <v>5000</v>
      </c>
      <c r="J69" s="318">
        <v>5000</v>
      </c>
      <c r="K69" s="318">
        <v>0</v>
      </c>
      <c r="L69" s="318">
        <v>0</v>
      </c>
      <c r="M69" s="318">
        <v>0</v>
      </c>
      <c r="N69" s="318">
        <v>0</v>
      </c>
      <c r="O69" s="318">
        <v>0</v>
      </c>
      <c r="P69" s="318">
        <v>0</v>
      </c>
      <c r="Q69" s="318">
        <v>0</v>
      </c>
      <c r="R69" s="318">
        <v>5000</v>
      </c>
      <c r="S69" s="318">
        <v>5000</v>
      </c>
      <c r="T69" s="318">
        <v>25000</v>
      </c>
      <c r="U69" s="318">
        <v>20000</v>
      </c>
      <c r="V69" s="318">
        <v>80000</v>
      </c>
      <c r="W69" s="318">
        <v>45000</v>
      </c>
      <c r="X69" s="223">
        <f t="shared" si="0"/>
        <v>190000</v>
      </c>
    </row>
    <row r="70" spans="1:24" ht="15" x14ac:dyDescent="0.25">
      <c r="A70" s="5">
        <v>41487</v>
      </c>
      <c r="B70" s="268"/>
      <c r="C70" s="272"/>
      <c r="D70" s="272"/>
      <c r="E70" s="272"/>
      <c r="F70" s="272"/>
      <c r="G70" s="272"/>
      <c r="H70" s="318">
        <v>0</v>
      </c>
      <c r="I70" s="318">
        <v>0</v>
      </c>
      <c r="J70" s="318">
        <v>5000</v>
      </c>
      <c r="K70" s="318">
        <v>5000</v>
      </c>
      <c r="L70" s="318">
        <v>0</v>
      </c>
      <c r="M70" s="318">
        <v>0</v>
      </c>
      <c r="N70" s="318">
        <v>0</v>
      </c>
      <c r="O70" s="318">
        <v>0</v>
      </c>
      <c r="P70" s="318">
        <v>0</v>
      </c>
      <c r="Q70" s="318">
        <v>0</v>
      </c>
      <c r="R70" s="318">
        <v>0</v>
      </c>
      <c r="S70" s="318">
        <v>0</v>
      </c>
      <c r="T70" s="318">
        <v>15000</v>
      </c>
      <c r="U70" s="318">
        <v>10000</v>
      </c>
      <c r="V70" s="318">
        <v>45000</v>
      </c>
      <c r="W70" s="318">
        <v>30000</v>
      </c>
      <c r="X70" s="223">
        <f t="shared" si="0"/>
        <v>110000</v>
      </c>
    </row>
    <row r="71" spans="1:24" ht="15" x14ac:dyDescent="0.25">
      <c r="A71" s="5">
        <v>41518</v>
      </c>
      <c r="B71" s="268"/>
      <c r="C71" s="272"/>
      <c r="D71" s="272"/>
      <c r="E71" s="272"/>
      <c r="F71" s="272"/>
      <c r="G71" s="272"/>
      <c r="H71" s="318">
        <v>0</v>
      </c>
      <c r="I71" s="318">
        <v>0</v>
      </c>
      <c r="J71" s="318">
        <v>0</v>
      </c>
      <c r="K71" s="318">
        <v>5000</v>
      </c>
      <c r="L71" s="318">
        <v>0</v>
      </c>
      <c r="M71" s="318">
        <v>5000</v>
      </c>
      <c r="N71" s="318">
        <v>5000</v>
      </c>
      <c r="O71" s="318">
        <v>5000</v>
      </c>
      <c r="P71" s="318">
        <v>5000</v>
      </c>
      <c r="Q71" s="318">
        <v>5000</v>
      </c>
      <c r="R71" s="318">
        <v>0</v>
      </c>
      <c r="S71" s="318">
        <v>0</v>
      </c>
      <c r="T71" s="318">
        <v>30000</v>
      </c>
      <c r="U71" s="318">
        <v>20000</v>
      </c>
      <c r="V71" s="318">
        <v>100000</v>
      </c>
      <c r="W71" s="318">
        <v>55000</v>
      </c>
      <c r="X71" s="223">
        <f t="shared" si="0"/>
        <v>235000</v>
      </c>
    </row>
    <row r="72" spans="1:24" ht="15" x14ac:dyDescent="0.25">
      <c r="A72" s="5">
        <v>41548</v>
      </c>
      <c r="B72" s="268"/>
      <c r="C72" s="272"/>
      <c r="D72" s="272"/>
      <c r="E72" s="272"/>
      <c r="F72" s="272"/>
      <c r="G72" s="272"/>
      <c r="H72" s="318">
        <v>0</v>
      </c>
      <c r="I72" s="318">
        <v>5000</v>
      </c>
      <c r="J72" s="318">
        <v>0</v>
      </c>
      <c r="K72" s="318">
        <v>5000</v>
      </c>
      <c r="L72" s="318">
        <v>5000</v>
      </c>
      <c r="M72" s="318">
        <v>0</v>
      </c>
      <c r="N72" s="318">
        <v>0</v>
      </c>
      <c r="O72" s="318">
        <v>0</v>
      </c>
      <c r="P72" s="318">
        <v>5000</v>
      </c>
      <c r="Q72" s="318">
        <v>5000</v>
      </c>
      <c r="R72" s="318">
        <v>5000</v>
      </c>
      <c r="S72" s="318">
        <v>5000</v>
      </c>
      <c r="T72" s="318">
        <v>45000</v>
      </c>
      <c r="U72" s="318">
        <v>30000</v>
      </c>
      <c r="V72" s="318">
        <v>140000</v>
      </c>
      <c r="W72" s="318">
        <v>85000</v>
      </c>
      <c r="X72" s="223">
        <f t="shared" si="0"/>
        <v>335000</v>
      </c>
    </row>
    <row r="73" spans="1:24" ht="15" x14ac:dyDescent="0.25">
      <c r="A73" s="5">
        <v>41579</v>
      </c>
      <c r="B73" s="268"/>
      <c r="C73" s="272"/>
      <c r="D73" s="272"/>
      <c r="E73" s="272"/>
      <c r="F73" s="272"/>
      <c r="G73" s="272"/>
      <c r="H73" s="318">
        <v>0</v>
      </c>
      <c r="I73" s="318">
        <v>0</v>
      </c>
      <c r="J73" s="318">
        <v>5000</v>
      </c>
      <c r="K73" s="318">
        <v>5000</v>
      </c>
      <c r="L73" s="318">
        <v>5000</v>
      </c>
      <c r="M73" s="318">
        <v>5000</v>
      </c>
      <c r="N73" s="318">
        <v>5000</v>
      </c>
      <c r="O73" s="318">
        <v>5000</v>
      </c>
      <c r="P73" s="318">
        <v>0</v>
      </c>
      <c r="Q73" s="318">
        <v>0</v>
      </c>
      <c r="R73" s="318">
        <v>0</v>
      </c>
      <c r="S73" s="318">
        <v>0</v>
      </c>
      <c r="T73" s="318">
        <v>40000</v>
      </c>
      <c r="U73" s="318">
        <v>30000</v>
      </c>
      <c r="V73" s="318">
        <v>130000</v>
      </c>
      <c r="W73" s="318">
        <v>70000</v>
      </c>
      <c r="X73" s="223">
        <f t="shared" si="0"/>
        <v>300000</v>
      </c>
    </row>
    <row r="74" spans="1:24" ht="15" x14ac:dyDescent="0.25">
      <c r="A74" s="5">
        <v>41609</v>
      </c>
      <c r="B74" s="268"/>
      <c r="C74" s="272"/>
      <c r="D74" s="272"/>
      <c r="E74" s="272"/>
      <c r="F74" s="272"/>
      <c r="G74" s="272"/>
      <c r="H74" s="318">
        <v>0</v>
      </c>
      <c r="I74" s="318">
        <v>95000</v>
      </c>
      <c r="J74" s="318">
        <v>5000</v>
      </c>
      <c r="K74" s="318">
        <v>5000</v>
      </c>
      <c r="L74" s="318">
        <v>5000</v>
      </c>
      <c r="M74" s="318">
        <v>5000</v>
      </c>
      <c r="N74" s="318">
        <v>5000</v>
      </c>
      <c r="O74" s="318">
        <v>5000</v>
      </c>
      <c r="P74" s="318">
        <v>5000</v>
      </c>
      <c r="Q74" s="318">
        <v>5000</v>
      </c>
      <c r="R74" s="318">
        <v>5000</v>
      </c>
      <c r="S74" s="318">
        <v>5000</v>
      </c>
      <c r="T74" s="318">
        <v>65000</v>
      </c>
      <c r="U74" s="318">
        <v>45000</v>
      </c>
      <c r="V74" s="318">
        <v>205000</v>
      </c>
      <c r="W74" s="318">
        <v>120000</v>
      </c>
      <c r="X74" s="223">
        <f t="shared" ref="X74:X103" si="1">SUM(B74:W74)</f>
        <v>580000</v>
      </c>
    </row>
    <row r="75" spans="1:24" ht="15" x14ac:dyDescent="0.25">
      <c r="A75" s="5">
        <v>41640</v>
      </c>
      <c r="B75" s="268"/>
      <c r="C75" s="272"/>
      <c r="D75" s="272"/>
      <c r="E75" s="272"/>
      <c r="F75" s="272"/>
      <c r="G75" s="272"/>
      <c r="H75" s="318">
        <v>0</v>
      </c>
      <c r="I75" s="318">
        <v>0</v>
      </c>
      <c r="J75" s="318">
        <v>0</v>
      </c>
      <c r="K75" s="318">
        <v>0</v>
      </c>
      <c r="L75" s="318">
        <v>0</v>
      </c>
      <c r="M75" s="318">
        <v>0</v>
      </c>
      <c r="N75" s="318">
        <v>0</v>
      </c>
      <c r="O75" s="318">
        <v>0</v>
      </c>
      <c r="P75" s="318">
        <v>0</v>
      </c>
      <c r="Q75" s="318">
        <v>5000</v>
      </c>
      <c r="R75" s="318">
        <v>5000</v>
      </c>
      <c r="S75" s="318">
        <v>5000</v>
      </c>
      <c r="T75" s="318">
        <v>25000</v>
      </c>
      <c r="U75" s="318">
        <v>15000</v>
      </c>
      <c r="V75" s="318">
        <v>75000</v>
      </c>
      <c r="W75" s="318">
        <v>45000</v>
      </c>
      <c r="X75" s="223">
        <f t="shared" si="1"/>
        <v>175000</v>
      </c>
    </row>
    <row r="76" spans="1:24" ht="15" x14ac:dyDescent="0.25">
      <c r="A76" s="5">
        <v>41671</v>
      </c>
      <c r="B76" s="268"/>
      <c r="C76" s="272"/>
      <c r="D76" s="272"/>
      <c r="E76" s="272"/>
      <c r="F76" s="272"/>
      <c r="G76" s="272"/>
      <c r="H76" s="318">
        <v>0</v>
      </c>
      <c r="I76" s="318">
        <v>0</v>
      </c>
      <c r="J76" s="318">
        <v>0</v>
      </c>
      <c r="K76" s="318">
        <v>0</v>
      </c>
      <c r="L76" s="318">
        <v>0</v>
      </c>
      <c r="M76" s="318">
        <v>5000</v>
      </c>
      <c r="N76" s="318">
        <v>5000</v>
      </c>
      <c r="O76" s="318">
        <v>5000</v>
      </c>
      <c r="P76" s="318">
        <v>5000</v>
      </c>
      <c r="Q76" s="318">
        <v>0</v>
      </c>
      <c r="R76" s="318">
        <v>0</v>
      </c>
      <c r="S76" s="318">
        <v>0</v>
      </c>
      <c r="T76" s="318">
        <v>35000</v>
      </c>
      <c r="U76" s="318">
        <v>20000</v>
      </c>
      <c r="V76" s="318">
        <v>105000</v>
      </c>
      <c r="W76" s="318">
        <v>60000</v>
      </c>
      <c r="X76" s="223">
        <f t="shared" si="1"/>
        <v>240000</v>
      </c>
    </row>
    <row r="77" spans="1:24" ht="15" x14ac:dyDescent="0.25">
      <c r="A77" s="5">
        <v>41699</v>
      </c>
      <c r="B77" s="268"/>
      <c r="C77" s="272"/>
      <c r="D77" s="272"/>
      <c r="E77" s="272"/>
      <c r="F77" s="272"/>
      <c r="G77" s="272"/>
      <c r="H77" s="318">
        <v>0</v>
      </c>
      <c r="I77" s="318">
        <v>0</v>
      </c>
      <c r="J77" s="318">
        <v>5000</v>
      </c>
      <c r="K77" s="318">
        <v>5000</v>
      </c>
      <c r="L77" s="318">
        <v>5000</v>
      </c>
      <c r="M77" s="318">
        <v>0</v>
      </c>
      <c r="N77" s="318">
        <v>0</v>
      </c>
      <c r="O77" s="318">
        <v>0</v>
      </c>
      <c r="P77" s="318">
        <v>0</v>
      </c>
      <c r="Q77" s="318">
        <v>0</v>
      </c>
      <c r="R77" s="318">
        <v>5000</v>
      </c>
      <c r="S77" s="318">
        <v>5000</v>
      </c>
      <c r="T77" s="318">
        <v>30000</v>
      </c>
      <c r="U77" s="318">
        <v>20000</v>
      </c>
      <c r="V77" s="318">
        <v>100000</v>
      </c>
      <c r="W77" s="318">
        <v>55000</v>
      </c>
      <c r="X77" s="223">
        <f t="shared" si="1"/>
        <v>230000</v>
      </c>
    </row>
    <row r="78" spans="1:24" ht="15" x14ac:dyDescent="0.25">
      <c r="A78" s="5">
        <v>41730</v>
      </c>
      <c r="B78" s="268"/>
      <c r="C78" s="272"/>
      <c r="D78" s="272"/>
      <c r="E78" s="272"/>
      <c r="F78" s="272"/>
      <c r="G78" s="272"/>
      <c r="H78" s="318">
        <v>0</v>
      </c>
      <c r="I78" s="318">
        <v>0</v>
      </c>
      <c r="J78" s="318">
        <v>0</v>
      </c>
      <c r="K78" s="318">
        <v>0</v>
      </c>
      <c r="L78" s="318">
        <v>0</v>
      </c>
      <c r="M78" s="318">
        <v>0</v>
      </c>
      <c r="N78" s="318">
        <v>0</v>
      </c>
      <c r="O78" s="318">
        <v>5000</v>
      </c>
      <c r="P78" s="318">
        <v>5000</v>
      </c>
      <c r="Q78" s="318">
        <v>5000</v>
      </c>
      <c r="R78" s="318">
        <v>0</v>
      </c>
      <c r="S78" s="318">
        <v>0</v>
      </c>
      <c r="T78" s="318">
        <v>25000</v>
      </c>
      <c r="U78" s="318">
        <v>20000</v>
      </c>
      <c r="V78" s="318">
        <v>80000</v>
      </c>
      <c r="W78" s="318">
        <v>50000</v>
      </c>
      <c r="X78" s="223">
        <f t="shared" si="1"/>
        <v>190000</v>
      </c>
    </row>
    <row r="79" spans="1:24" ht="15" x14ac:dyDescent="0.25">
      <c r="A79" s="5">
        <v>41791</v>
      </c>
      <c r="B79" s="268"/>
      <c r="C79" s="272"/>
      <c r="D79" s="272"/>
      <c r="E79" s="272"/>
      <c r="F79" s="272"/>
      <c r="G79" s="272"/>
      <c r="H79" s="318">
        <v>0</v>
      </c>
      <c r="I79" s="318">
        <v>0</v>
      </c>
      <c r="J79" s="318">
        <v>80000</v>
      </c>
      <c r="K79" s="318">
        <v>5000</v>
      </c>
      <c r="L79" s="318">
        <v>5000</v>
      </c>
      <c r="M79" s="318">
        <v>5000</v>
      </c>
      <c r="N79" s="318">
        <v>5000</v>
      </c>
      <c r="O79" s="318">
        <v>0</v>
      </c>
      <c r="P79" s="318">
        <v>0</v>
      </c>
      <c r="Q79" s="318">
        <v>0</v>
      </c>
      <c r="R79" s="318">
        <v>0</v>
      </c>
      <c r="S79" s="318">
        <v>0</v>
      </c>
      <c r="T79" s="318">
        <v>30000</v>
      </c>
      <c r="U79" s="318">
        <v>20000</v>
      </c>
      <c r="V79" s="318">
        <v>100000</v>
      </c>
      <c r="W79" s="318">
        <v>60000</v>
      </c>
      <c r="X79" s="223">
        <f t="shared" si="1"/>
        <v>310000</v>
      </c>
    </row>
    <row r="80" spans="1:24" ht="15" x14ac:dyDescent="0.25">
      <c r="A80" s="5">
        <v>41852</v>
      </c>
      <c r="B80" s="268"/>
      <c r="C80" s="272"/>
      <c r="D80" s="272"/>
      <c r="E80" s="272"/>
      <c r="F80" s="272"/>
      <c r="G80" s="272"/>
      <c r="H80" s="318">
        <v>0</v>
      </c>
      <c r="I80" s="318">
        <v>0</v>
      </c>
      <c r="J80" s="318">
        <v>0</v>
      </c>
      <c r="K80" s="318">
        <v>0</v>
      </c>
      <c r="L80" s="318">
        <v>0</v>
      </c>
      <c r="M80" s="318">
        <v>0</v>
      </c>
      <c r="N80" s="318">
        <v>0</v>
      </c>
      <c r="O80" s="318">
        <v>5000</v>
      </c>
      <c r="P80" s="318">
        <v>5000</v>
      </c>
      <c r="Q80" s="318">
        <v>5000</v>
      </c>
      <c r="R80" s="318">
        <v>5000</v>
      </c>
      <c r="S80" s="318">
        <v>5000</v>
      </c>
      <c r="T80" s="318">
        <v>35000</v>
      </c>
      <c r="U80" s="318">
        <v>25000</v>
      </c>
      <c r="V80" s="318">
        <v>115000</v>
      </c>
      <c r="W80" s="318">
        <v>65000</v>
      </c>
      <c r="X80" s="223">
        <f t="shared" si="1"/>
        <v>265000</v>
      </c>
    </row>
    <row r="81" spans="1:24" ht="15" x14ac:dyDescent="0.25">
      <c r="A81" s="5">
        <v>41883</v>
      </c>
      <c r="B81" s="268"/>
      <c r="C81" s="272"/>
      <c r="D81" s="272"/>
      <c r="E81" s="272"/>
      <c r="F81" s="272"/>
      <c r="G81" s="272"/>
      <c r="H81" s="318">
        <v>0</v>
      </c>
      <c r="I81" s="318">
        <v>0</v>
      </c>
      <c r="J81" s="318">
        <v>0</v>
      </c>
      <c r="K81" s="318">
        <v>5000</v>
      </c>
      <c r="L81" s="318">
        <v>5000</v>
      </c>
      <c r="M81" s="318">
        <v>5000</v>
      </c>
      <c r="N81" s="318">
        <v>5000</v>
      </c>
      <c r="O81" s="318">
        <v>0</v>
      </c>
      <c r="P81" s="318">
        <v>0</v>
      </c>
      <c r="Q81" s="318">
        <v>0</v>
      </c>
      <c r="R81" s="318">
        <v>0</v>
      </c>
      <c r="S81" s="318">
        <v>0</v>
      </c>
      <c r="T81" s="318">
        <v>30000</v>
      </c>
      <c r="U81" s="318">
        <v>20000</v>
      </c>
      <c r="V81" s="318">
        <v>100000</v>
      </c>
      <c r="W81" s="318">
        <v>60000</v>
      </c>
      <c r="X81" s="223">
        <f t="shared" si="1"/>
        <v>230000</v>
      </c>
    </row>
    <row r="82" spans="1:24" ht="15" x14ac:dyDescent="0.25">
      <c r="A82" s="5">
        <v>41974</v>
      </c>
      <c r="B82" s="268"/>
      <c r="C82" s="272"/>
      <c r="D82" s="272"/>
      <c r="E82" s="272"/>
      <c r="F82" s="272"/>
      <c r="G82" s="272"/>
      <c r="H82" s="318">
        <v>0</v>
      </c>
      <c r="I82" s="318">
        <v>0</v>
      </c>
      <c r="J82" s="318">
        <v>0</v>
      </c>
      <c r="K82" s="318">
        <v>70000</v>
      </c>
      <c r="L82" s="318">
        <v>0</v>
      </c>
      <c r="M82" s="318">
        <v>0</v>
      </c>
      <c r="N82" s="318">
        <v>0</v>
      </c>
      <c r="O82" s="318">
        <v>0</v>
      </c>
      <c r="P82" s="318">
        <v>0</v>
      </c>
      <c r="Q82" s="318">
        <v>0</v>
      </c>
      <c r="R82" s="318">
        <v>5000</v>
      </c>
      <c r="S82" s="318">
        <v>5000</v>
      </c>
      <c r="T82" s="318">
        <v>15000</v>
      </c>
      <c r="U82" s="318">
        <v>15000</v>
      </c>
      <c r="V82" s="318">
        <v>55000</v>
      </c>
      <c r="W82" s="318">
        <v>35000</v>
      </c>
      <c r="X82" s="223">
        <f t="shared" si="1"/>
        <v>200000</v>
      </c>
    </row>
    <row r="83" spans="1:24" ht="15" x14ac:dyDescent="0.25">
      <c r="A83" s="5">
        <v>42005</v>
      </c>
      <c r="B83" s="268"/>
      <c r="C83" s="272"/>
      <c r="D83" s="272"/>
      <c r="E83" s="272"/>
      <c r="F83" s="272"/>
      <c r="G83" s="272"/>
      <c r="H83" s="318">
        <v>0</v>
      </c>
      <c r="I83" s="318">
        <v>0</v>
      </c>
      <c r="J83" s="318">
        <v>0</v>
      </c>
      <c r="K83" s="318">
        <v>0</v>
      </c>
      <c r="L83" s="318">
        <v>5000</v>
      </c>
      <c r="M83" s="318">
        <v>5000</v>
      </c>
      <c r="N83" s="318">
        <v>5000</v>
      </c>
      <c r="O83" s="318">
        <v>5000</v>
      </c>
      <c r="P83" s="318">
        <v>5000</v>
      </c>
      <c r="Q83" s="318">
        <v>5000</v>
      </c>
      <c r="R83" s="318">
        <v>0</v>
      </c>
      <c r="S83" s="318">
        <v>0</v>
      </c>
      <c r="T83" s="318">
        <v>50000</v>
      </c>
      <c r="U83" s="318">
        <v>35000</v>
      </c>
      <c r="V83" s="318">
        <v>160000</v>
      </c>
      <c r="W83" s="318">
        <v>90000</v>
      </c>
      <c r="X83" s="223">
        <f t="shared" si="1"/>
        <v>365000</v>
      </c>
    </row>
    <row r="84" spans="1:24" ht="15" x14ac:dyDescent="0.25">
      <c r="A84" s="5">
        <v>42064</v>
      </c>
      <c r="B84" s="268"/>
      <c r="C84" s="272"/>
      <c r="D84" s="272"/>
      <c r="E84" s="272"/>
      <c r="F84" s="272"/>
      <c r="G84" s="272"/>
      <c r="H84" s="318">
        <v>0</v>
      </c>
      <c r="I84" s="318">
        <v>0</v>
      </c>
      <c r="J84" s="318">
        <v>0</v>
      </c>
      <c r="K84" s="318">
        <v>0</v>
      </c>
      <c r="L84" s="318">
        <v>0</v>
      </c>
      <c r="M84" s="318">
        <v>0</v>
      </c>
      <c r="N84" s="318">
        <v>0</v>
      </c>
      <c r="O84" s="318">
        <v>0</v>
      </c>
      <c r="P84" s="318">
        <v>0</v>
      </c>
      <c r="Q84" s="318">
        <v>0</v>
      </c>
      <c r="R84" s="318">
        <v>5000</v>
      </c>
      <c r="S84" s="318">
        <v>5000</v>
      </c>
      <c r="T84" s="318">
        <v>15000</v>
      </c>
      <c r="U84" s="318">
        <v>10000</v>
      </c>
      <c r="V84" s="318">
        <v>50000</v>
      </c>
      <c r="W84" s="318">
        <v>25000</v>
      </c>
      <c r="X84" s="223">
        <f t="shared" si="1"/>
        <v>110000</v>
      </c>
    </row>
    <row r="85" spans="1:24" ht="15" x14ac:dyDescent="0.25">
      <c r="A85" s="5">
        <v>42125</v>
      </c>
      <c r="B85" s="268"/>
      <c r="C85" s="272"/>
      <c r="D85" s="272"/>
      <c r="E85" s="272"/>
      <c r="F85" s="272"/>
      <c r="G85" s="272"/>
      <c r="H85" s="318">
        <v>0</v>
      </c>
      <c r="I85" s="318">
        <v>0</v>
      </c>
      <c r="J85" s="318">
        <v>0</v>
      </c>
      <c r="K85" s="318">
        <v>0</v>
      </c>
      <c r="L85" s="318">
        <v>0</v>
      </c>
      <c r="M85" s="318">
        <v>0</v>
      </c>
      <c r="N85" s="318">
        <v>0</v>
      </c>
      <c r="O85" s="318">
        <v>0</v>
      </c>
      <c r="P85" s="318">
        <v>0</v>
      </c>
      <c r="Q85" s="318">
        <v>0</v>
      </c>
      <c r="R85" s="318">
        <v>5000</v>
      </c>
      <c r="S85" s="318">
        <v>5000</v>
      </c>
      <c r="T85" s="318">
        <v>15000</v>
      </c>
      <c r="U85" s="318">
        <v>10000</v>
      </c>
      <c r="V85" s="318">
        <v>55000</v>
      </c>
      <c r="W85" s="318">
        <v>30000</v>
      </c>
      <c r="X85" s="223">
        <f t="shared" si="1"/>
        <v>120000</v>
      </c>
    </row>
    <row r="86" spans="1:24" ht="15" x14ac:dyDescent="0.25">
      <c r="A86" s="5">
        <v>42156</v>
      </c>
      <c r="B86" s="268"/>
      <c r="C86" s="272"/>
      <c r="D86" s="272"/>
      <c r="E86" s="272"/>
      <c r="F86" s="272"/>
      <c r="G86" s="272"/>
      <c r="H86" s="318">
        <v>0</v>
      </c>
      <c r="I86" s="318">
        <v>0</v>
      </c>
      <c r="J86" s="318">
        <v>0</v>
      </c>
      <c r="K86" s="318">
        <v>0</v>
      </c>
      <c r="L86" s="318">
        <v>65000</v>
      </c>
      <c r="M86" s="318">
        <v>0</v>
      </c>
      <c r="N86" s="318">
        <v>0</v>
      </c>
      <c r="O86" s="318">
        <v>0</v>
      </c>
      <c r="P86" s="318">
        <v>5000</v>
      </c>
      <c r="Q86" s="318">
        <v>5000</v>
      </c>
      <c r="R86" s="318">
        <v>0</v>
      </c>
      <c r="S86" s="318">
        <v>0</v>
      </c>
      <c r="T86" s="318">
        <v>25000</v>
      </c>
      <c r="U86" s="318">
        <v>20000</v>
      </c>
      <c r="V86" s="318">
        <v>80000</v>
      </c>
      <c r="W86" s="318">
        <v>50000</v>
      </c>
      <c r="X86" s="223">
        <f t="shared" si="1"/>
        <v>250000</v>
      </c>
    </row>
    <row r="87" spans="1:24" ht="15" x14ac:dyDescent="0.25">
      <c r="A87" s="5">
        <v>42217</v>
      </c>
      <c r="B87" s="268"/>
      <c r="C87" s="272"/>
      <c r="D87" s="272"/>
      <c r="E87" s="272"/>
      <c r="F87" s="272"/>
      <c r="G87" s="272"/>
      <c r="H87" s="318">
        <v>0</v>
      </c>
      <c r="I87" s="318">
        <v>0</v>
      </c>
      <c r="J87" s="318">
        <v>0</v>
      </c>
      <c r="K87" s="318">
        <v>0</v>
      </c>
      <c r="L87" s="318">
        <v>0</v>
      </c>
      <c r="M87" s="318">
        <v>0</v>
      </c>
      <c r="N87" s="318">
        <v>0</v>
      </c>
      <c r="O87" s="318">
        <v>5000</v>
      </c>
      <c r="P87" s="318">
        <v>0</v>
      </c>
      <c r="Q87" s="318">
        <v>0</v>
      </c>
      <c r="R87" s="318">
        <v>0</v>
      </c>
      <c r="S87" s="318">
        <v>0</v>
      </c>
      <c r="T87" s="318">
        <v>10000</v>
      </c>
      <c r="U87" s="318">
        <v>10000</v>
      </c>
      <c r="V87" s="318">
        <v>40000</v>
      </c>
      <c r="W87" s="318">
        <v>25000</v>
      </c>
      <c r="X87" s="223">
        <f t="shared" si="1"/>
        <v>90000</v>
      </c>
    </row>
    <row r="88" spans="1:24" ht="15" x14ac:dyDescent="0.25">
      <c r="A88" s="5">
        <v>42278</v>
      </c>
      <c r="B88" s="268"/>
      <c r="C88" s="272"/>
      <c r="D88" s="272"/>
      <c r="E88" s="272"/>
      <c r="F88" s="272"/>
      <c r="G88" s="272"/>
      <c r="H88" s="318">
        <v>0</v>
      </c>
      <c r="I88" s="318">
        <v>0</v>
      </c>
      <c r="J88" s="318">
        <v>0</v>
      </c>
      <c r="K88" s="318">
        <v>0</v>
      </c>
      <c r="L88" s="318">
        <v>0</v>
      </c>
      <c r="M88" s="318">
        <v>0</v>
      </c>
      <c r="N88" s="318">
        <v>5000</v>
      </c>
      <c r="O88" s="318">
        <v>0</v>
      </c>
      <c r="P88" s="318">
        <v>0</v>
      </c>
      <c r="Q88" s="318">
        <v>0</v>
      </c>
      <c r="R88" s="318">
        <v>0</v>
      </c>
      <c r="S88" s="318">
        <v>0</v>
      </c>
      <c r="T88" s="318">
        <v>10000</v>
      </c>
      <c r="U88" s="318">
        <v>5000</v>
      </c>
      <c r="V88" s="318">
        <v>30000</v>
      </c>
      <c r="W88" s="318">
        <v>20000</v>
      </c>
      <c r="X88" s="223">
        <f t="shared" si="1"/>
        <v>70000</v>
      </c>
    </row>
    <row r="89" spans="1:24" ht="15" x14ac:dyDescent="0.25">
      <c r="A89" s="5">
        <v>42309</v>
      </c>
      <c r="B89" s="268"/>
      <c r="C89" s="272"/>
      <c r="D89" s="272"/>
      <c r="E89" s="272"/>
      <c r="F89" s="272"/>
      <c r="G89" s="272"/>
      <c r="H89" s="318">
        <v>0</v>
      </c>
      <c r="I89" s="318">
        <v>0</v>
      </c>
      <c r="J89" s="318">
        <v>0</v>
      </c>
      <c r="K89" s="318">
        <v>0</v>
      </c>
      <c r="L89" s="318">
        <v>0</v>
      </c>
      <c r="M89" s="318">
        <v>0</v>
      </c>
      <c r="N89" s="318">
        <v>0</v>
      </c>
      <c r="O89" s="318">
        <v>0</v>
      </c>
      <c r="P89" s="318">
        <v>0</v>
      </c>
      <c r="Q89" s="318">
        <v>0</v>
      </c>
      <c r="R89" s="318">
        <v>0</v>
      </c>
      <c r="S89" s="318">
        <v>0</v>
      </c>
      <c r="T89" s="318">
        <v>10000</v>
      </c>
      <c r="U89" s="318">
        <v>5000</v>
      </c>
      <c r="V89" s="318">
        <v>30000</v>
      </c>
      <c r="W89" s="318">
        <v>15000</v>
      </c>
      <c r="X89" s="223">
        <f t="shared" si="1"/>
        <v>60000</v>
      </c>
    </row>
    <row r="90" spans="1:24" ht="15" x14ac:dyDescent="0.25">
      <c r="A90" s="5">
        <v>42339</v>
      </c>
      <c r="B90" s="268"/>
      <c r="C90" s="272"/>
      <c r="D90" s="272"/>
      <c r="E90" s="272"/>
      <c r="F90" s="272"/>
      <c r="G90" s="272"/>
      <c r="H90" s="318">
        <v>0</v>
      </c>
      <c r="I90" s="318">
        <v>0</v>
      </c>
      <c r="J90" s="318">
        <v>0</v>
      </c>
      <c r="K90" s="318">
        <v>0</v>
      </c>
      <c r="L90" s="318">
        <v>0</v>
      </c>
      <c r="M90" s="318">
        <v>65000</v>
      </c>
      <c r="N90" s="318">
        <v>0</v>
      </c>
      <c r="O90" s="318">
        <v>0</v>
      </c>
      <c r="P90" s="318">
        <v>0</v>
      </c>
      <c r="Q90" s="318">
        <v>0</v>
      </c>
      <c r="R90" s="318">
        <v>0</v>
      </c>
      <c r="S90" s="318">
        <v>0</v>
      </c>
      <c r="T90" s="318">
        <v>0</v>
      </c>
      <c r="U90" s="318">
        <v>0</v>
      </c>
      <c r="V90" s="318">
        <v>0</v>
      </c>
      <c r="W90" s="318">
        <v>0</v>
      </c>
      <c r="X90" s="223">
        <f t="shared" si="1"/>
        <v>65000</v>
      </c>
    </row>
    <row r="91" spans="1:24" ht="15" x14ac:dyDescent="0.25">
      <c r="A91" s="5">
        <v>42370</v>
      </c>
      <c r="B91" s="268"/>
      <c r="C91" s="272"/>
      <c r="D91" s="272"/>
      <c r="E91" s="272"/>
      <c r="F91" s="272"/>
      <c r="G91" s="272"/>
      <c r="H91" s="318">
        <v>0</v>
      </c>
      <c r="I91" s="318">
        <v>0</v>
      </c>
      <c r="J91" s="318">
        <v>0</v>
      </c>
      <c r="K91" s="318">
        <v>0</v>
      </c>
      <c r="L91" s="318">
        <v>0</v>
      </c>
      <c r="M91" s="318">
        <v>0</v>
      </c>
      <c r="N91" s="318">
        <v>0</v>
      </c>
      <c r="O91" s="318">
        <v>0</v>
      </c>
      <c r="P91" s="318">
        <v>5000</v>
      </c>
      <c r="Q91" s="318">
        <v>5000</v>
      </c>
      <c r="R91" s="318">
        <v>0</v>
      </c>
      <c r="S91" s="318">
        <v>0</v>
      </c>
      <c r="T91" s="318">
        <v>15000</v>
      </c>
      <c r="U91" s="318">
        <v>10000</v>
      </c>
      <c r="V91" s="318">
        <v>50000</v>
      </c>
      <c r="W91" s="318">
        <v>30000</v>
      </c>
      <c r="X91" s="223">
        <f t="shared" si="1"/>
        <v>115000</v>
      </c>
    </row>
    <row r="92" spans="1:24" ht="15" x14ac:dyDescent="0.25">
      <c r="A92" s="5">
        <v>42430</v>
      </c>
      <c r="B92" s="268"/>
      <c r="C92" s="272"/>
      <c r="D92" s="272"/>
      <c r="E92" s="272"/>
      <c r="F92" s="272"/>
      <c r="G92" s="272"/>
      <c r="H92" s="318">
        <v>0</v>
      </c>
      <c r="I92" s="318">
        <v>0</v>
      </c>
      <c r="J92" s="318">
        <v>0</v>
      </c>
      <c r="K92" s="318">
        <v>0</v>
      </c>
      <c r="L92" s="318">
        <v>0</v>
      </c>
      <c r="M92" s="318">
        <v>0</v>
      </c>
      <c r="N92" s="318">
        <v>5000</v>
      </c>
      <c r="O92" s="318">
        <v>5000</v>
      </c>
      <c r="P92" s="318">
        <v>0</v>
      </c>
      <c r="Q92" s="318">
        <v>0</v>
      </c>
      <c r="R92" s="318">
        <v>0</v>
      </c>
      <c r="S92" s="318">
        <v>0</v>
      </c>
      <c r="T92" s="318">
        <v>20000</v>
      </c>
      <c r="U92" s="318">
        <v>15000</v>
      </c>
      <c r="V92" s="318">
        <v>65000</v>
      </c>
      <c r="W92" s="318">
        <v>35000</v>
      </c>
      <c r="X92" s="223">
        <f t="shared" si="1"/>
        <v>145000</v>
      </c>
    </row>
    <row r="93" spans="1:24" ht="15" x14ac:dyDescent="0.25">
      <c r="A93" s="5">
        <v>42461</v>
      </c>
      <c r="B93" s="268"/>
      <c r="C93" s="272"/>
      <c r="D93" s="272"/>
      <c r="E93" s="272"/>
      <c r="F93" s="272"/>
      <c r="G93" s="272"/>
      <c r="H93" s="318">
        <v>0</v>
      </c>
      <c r="I93" s="318">
        <v>0</v>
      </c>
      <c r="J93" s="318">
        <v>0</v>
      </c>
      <c r="K93" s="318">
        <v>0</v>
      </c>
      <c r="L93" s="318">
        <v>0</v>
      </c>
      <c r="M93" s="318">
        <v>0</v>
      </c>
      <c r="N93" s="318">
        <v>0</v>
      </c>
      <c r="O93" s="318">
        <v>0</v>
      </c>
      <c r="P93" s="318">
        <v>0</v>
      </c>
      <c r="Q93" s="318">
        <v>0</v>
      </c>
      <c r="R93" s="318">
        <v>0</v>
      </c>
      <c r="S93" s="318">
        <v>0</v>
      </c>
      <c r="T93" s="318">
        <v>10000</v>
      </c>
      <c r="U93" s="318">
        <v>10000</v>
      </c>
      <c r="V93" s="318">
        <v>35000</v>
      </c>
      <c r="W93" s="318">
        <v>20000</v>
      </c>
      <c r="X93" s="223">
        <f t="shared" si="1"/>
        <v>75000</v>
      </c>
    </row>
    <row r="94" spans="1:24" ht="15" x14ac:dyDescent="0.25">
      <c r="A94" s="5">
        <v>42491</v>
      </c>
      <c r="B94" s="268"/>
      <c r="C94" s="272"/>
      <c r="D94" s="272"/>
      <c r="E94" s="272"/>
      <c r="F94" s="272"/>
      <c r="G94" s="272"/>
      <c r="H94" s="318">
        <v>0</v>
      </c>
      <c r="I94" s="318">
        <v>0</v>
      </c>
      <c r="J94" s="318">
        <v>0</v>
      </c>
      <c r="K94" s="318">
        <v>0</v>
      </c>
      <c r="L94" s="318">
        <v>0</v>
      </c>
      <c r="M94" s="318">
        <v>0</v>
      </c>
      <c r="N94" s="318">
        <v>0</v>
      </c>
      <c r="O94" s="318">
        <v>0</v>
      </c>
      <c r="P94" s="318">
        <v>0</v>
      </c>
      <c r="Q94" s="318">
        <v>0</v>
      </c>
      <c r="R94" s="318">
        <v>0</v>
      </c>
      <c r="S94" s="318">
        <v>5000</v>
      </c>
      <c r="T94" s="318">
        <v>15000</v>
      </c>
      <c r="U94" s="318">
        <v>10000</v>
      </c>
      <c r="V94" s="318">
        <v>40000</v>
      </c>
      <c r="W94" s="318">
        <v>25000</v>
      </c>
      <c r="X94" s="223">
        <f t="shared" si="1"/>
        <v>95000</v>
      </c>
    </row>
    <row r="95" spans="1:24" ht="15" x14ac:dyDescent="0.25">
      <c r="A95" s="5">
        <v>42522</v>
      </c>
      <c r="B95" s="268"/>
      <c r="C95" s="272"/>
      <c r="D95" s="272"/>
      <c r="E95" s="272"/>
      <c r="F95" s="272"/>
      <c r="G95" s="272"/>
      <c r="H95" s="318">
        <v>0</v>
      </c>
      <c r="I95" s="318">
        <v>0</v>
      </c>
      <c r="J95" s="318">
        <v>0</v>
      </c>
      <c r="K95" s="318">
        <v>0</v>
      </c>
      <c r="L95" s="318">
        <v>0</v>
      </c>
      <c r="M95" s="318">
        <v>0</v>
      </c>
      <c r="N95" s="318">
        <v>55000</v>
      </c>
      <c r="O95" s="318">
        <v>0</v>
      </c>
      <c r="P95" s="318">
        <v>0</v>
      </c>
      <c r="Q95" s="318">
        <v>0</v>
      </c>
      <c r="R95" s="318">
        <v>5000</v>
      </c>
      <c r="S95" s="318">
        <v>0</v>
      </c>
      <c r="T95" s="318">
        <v>25000</v>
      </c>
      <c r="U95" s="318">
        <v>20000</v>
      </c>
      <c r="V95" s="318">
        <v>75000</v>
      </c>
      <c r="W95" s="318">
        <v>40000</v>
      </c>
      <c r="X95" s="223">
        <f t="shared" si="1"/>
        <v>220000</v>
      </c>
    </row>
    <row r="96" spans="1:24" ht="15" x14ac:dyDescent="0.25">
      <c r="A96" s="5">
        <v>42552</v>
      </c>
      <c r="B96" s="268"/>
      <c r="C96" s="272"/>
      <c r="D96" s="272"/>
      <c r="E96" s="272"/>
      <c r="F96" s="272"/>
      <c r="G96" s="272"/>
      <c r="H96" s="318">
        <v>0</v>
      </c>
      <c r="I96" s="318">
        <v>0</v>
      </c>
      <c r="J96" s="318">
        <v>0</v>
      </c>
      <c r="K96" s="318">
        <v>0</v>
      </c>
      <c r="L96" s="318">
        <v>0</v>
      </c>
      <c r="M96" s="318">
        <v>0</v>
      </c>
      <c r="N96" s="318">
        <v>0</v>
      </c>
      <c r="O96" s="318">
        <v>0</v>
      </c>
      <c r="P96" s="318">
        <v>0</v>
      </c>
      <c r="Q96" s="318">
        <v>5000</v>
      </c>
      <c r="R96" s="318">
        <v>0</v>
      </c>
      <c r="S96" s="318">
        <v>0</v>
      </c>
      <c r="T96" s="318">
        <v>20000</v>
      </c>
      <c r="U96" s="318">
        <v>10000</v>
      </c>
      <c r="V96" s="318">
        <v>60000</v>
      </c>
      <c r="W96" s="318">
        <v>35000</v>
      </c>
      <c r="X96" s="223">
        <f t="shared" si="1"/>
        <v>130000</v>
      </c>
    </row>
    <row r="97" spans="1:24" ht="15" x14ac:dyDescent="0.25">
      <c r="A97" s="5">
        <v>42583</v>
      </c>
      <c r="B97" s="268"/>
      <c r="C97" s="272"/>
      <c r="D97" s="272"/>
      <c r="E97" s="272"/>
      <c r="F97" s="272"/>
      <c r="G97" s="272"/>
      <c r="H97" s="318">
        <v>0</v>
      </c>
      <c r="I97" s="318">
        <v>0</v>
      </c>
      <c r="J97" s="318">
        <v>0</v>
      </c>
      <c r="K97" s="318">
        <v>0</v>
      </c>
      <c r="L97" s="318">
        <v>0</v>
      </c>
      <c r="M97" s="318">
        <v>0</v>
      </c>
      <c r="N97" s="318">
        <v>0</v>
      </c>
      <c r="O97" s="318">
        <v>0</v>
      </c>
      <c r="P97" s="318">
        <v>0</v>
      </c>
      <c r="Q97" s="318">
        <v>0</v>
      </c>
      <c r="R97" s="318">
        <v>0</v>
      </c>
      <c r="S97" s="318">
        <v>0</v>
      </c>
      <c r="T97" s="318">
        <v>10000</v>
      </c>
      <c r="U97" s="318">
        <v>10000</v>
      </c>
      <c r="V97" s="318">
        <v>30000</v>
      </c>
      <c r="W97" s="318">
        <v>20000</v>
      </c>
      <c r="X97" s="223">
        <f t="shared" si="1"/>
        <v>70000</v>
      </c>
    </row>
    <row r="98" spans="1:24" ht="15" x14ac:dyDescent="0.25">
      <c r="A98" s="5">
        <v>42614</v>
      </c>
      <c r="B98" s="268"/>
      <c r="C98" s="272"/>
      <c r="D98" s="272"/>
      <c r="E98" s="272"/>
      <c r="F98" s="272"/>
      <c r="G98" s="272"/>
      <c r="H98" s="318">
        <v>0</v>
      </c>
      <c r="I98" s="318">
        <v>0</v>
      </c>
      <c r="J98" s="318">
        <v>0</v>
      </c>
      <c r="K98" s="318">
        <v>0</v>
      </c>
      <c r="L98" s="318">
        <v>0</v>
      </c>
      <c r="M98" s="318">
        <v>0</v>
      </c>
      <c r="N98" s="318">
        <v>0</v>
      </c>
      <c r="O98" s="318">
        <v>5000</v>
      </c>
      <c r="P98" s="318">
        <v>5000</v>
      </c>
      <c r="Q98" s="318">
        <v>0</v>
      </c>
      <c r="R98" s="318">
        <v>0</v>
      </c>
      <c r="S98" s="318">
        <v>0</v>
      </c>
      <c r="T98" s="318">
        <v>25000</v>
      </c>
      <c r="U98" s="318">
        <v>20000</v>
      </c>
      <c r="V98" s="318">
        <v>80000</v>
      </c>
      <c r="W98" s="318">
        <v>45000</v>
      </c>
      <c r="X98" s="223">
        <f t="shared" si="1"/>
        <v>180000</v>
      </c>
    </row>
    <row r="99" spans="1:24" ht="15" x14ac:dyDescent="0.25">
      <c r="A99" s="5">
        <v>42644</v>
      </c>
      <c r="B99" s="268"/>
      <c r="C99" s="272"/>
      <c r="D99" s="272"/>
      <c r="E99" s="272"/>
      <c r="F99" s="272"/>
      <c r="G99" s="272"/>
      <c r="H99" s="318">
        <v>0</v>
      </c>
      <c r="I99" s="318">
        <v>0</v>
      </c>
      <c r="J99" s="318">
        <v>0</v>
      </c>
      <c r="K99" s="318">
        <v>0</v>
      </c>
      <c r="L99" s="318">
        <v>0</v>
      </c>
      <c r="M99" s="318">
        <v>0</v>
      </c>
      <c r="N99" s="318">
        <v>0</v>
      </c>
      <c r="O99" s="318">
        <v>0</v>
      </c>
      <c r="P99" s="318">
        <v>0</v>
      </c>
      <c r="Q99" s="318">
        <v>0</v>
      </c>
      <c r="R99" s="318">
        <v>0</v>
      </c>
      <c r="S99" s="318">
        <v>0</v>
      </c>
      <c r="T99" s="318">
        <v>10000</v>
      </c>
      <c r="U99" s="318">
        <v>5000</v>
      </c>
      <c r="V99" s="318">
        <v>25000</v>
      </c>
      <c r="W99" s="318">
        <v>15000</v>
      </c>
      <c r="X99" s="223">
        <f t="shared" si="1"/>
        <v>55000</v>
      </c>
    </row>
    <row r="100" spans="1:24" ht="15" x14ac:dyDescent="0.25">
      <c r="A100" s="5">
        <v>42705</v>
      </c>
      <c r="B100" s="268"/>
      <c r="C100" s="272"/>
      <c r="D100" s="272"/>
      <c r="E100" s="272"/>
      <c r="F100" s="272"/>
      <c r="G100" s="272"/>
      <c r="H100" s="318">
        <v>0</v>
      </c>
      <c r="I100" s="318">
        <v>0</v>
      </c>
      <c r="J100" s="318">
        <v>0</v>
      </c>
      <c r="K100" s="318">
        <v>0</v>
      </c>
      <c r="L100" s="318">
        <v>0</v>
      </c>
      <c r="M100" s="318">
        <v>0</v>
      </c>
      <c r="N100" s="318">
        <v>0</v>
      </c>
      <c r="O100" s="318">
        <v>50000</v>
      </c>
      <c r="P100" s="318">
        <v>0</v>
      </c>
      <c r="Q100" s="318">
        <v>0</v>
      </c>
      <c r="R100" s="318">
        <v>5000</v>
      </c>
      <c r="S100" s="318">
        <v>5000</v>
      </c>
      <c r="T100" s="318">
        <v>40000</v>
      </c>
      <c r="U100" s="318">
        <v>25000</v>
      </c>
      <c r="V100" s="318">
        <v>115000</v>
      </c>
      <c r="W100" s="318">
        <v>65000</v>
      </c>
      <c r="X100" s="223">
        <f t="shared" si="1"/>
        <v>305000</v>
      </c>
    </row>
    <row r="101" spans="1:24" ht="15" x14ac:dyDescent="0.25">
      <c r="A101" s="5">
        <v>42736</v>
      </c>
      <c r="B101" s="268"/>
      <c r="C101" s="272"/>
      <c r="D101" s="272"/>
      <c r="E101" s="272"/>
      <c r="F101" s="272"/>
      <c r="G101" s="272"/>
      <c r="H101" s="318">
        <v>0</v>
      </c>
      <c r="I101" s="318">
        <v>0</v>
      </c>
      <c r="J101" s="318">
        <v>0</v>
      </c>
      <c r="K101" s="318">
        <v>0</v>
      </c>
      <c r="L101" s="318">
        <v>0</v>
      </c>
      <c r="M101" s="318">
        <v>0</v>
      </c>
      <c r="N101" s="318">
        <v>0</v>
      </c>
      <c r="O101" s="318">
        <v>0</v>
      </c>
      <c r="P101" s="318">
        <v>0</v>
      </c>
      <c r="Q101" s="318">
        <v>5000</v>
      </c>
      <c r="R101" s="318">
        <v>0</v>
      </c>
      <c r="S101" s="318">
        <v>0</v>
      </c>
      <c r="T101" s="318">
        <v>25000</v>
      </c>
      <c r="U101" s="318">
        <v>20000</v>
      </c>
      <c r="V101" s="318">
        <v>75000</v>
      </c>
      <c r="W101" s="318">
        <v>45000</v>
      </c>
      <c r="X101" s="223">
        <f t="shared" si="1"/>
        <v>170000</v>
      </c>
    </row>
    <row r="102" spans="1:24" ht="15" x14ac:dyDescent="0.25">
      <c r="A102" s="5">
        <v>42795</v>
      </c>
      <c r="B102" s="268"/>
      <c r="C102" s="272"/>
      <c r="D102" s="272"/>
      <c r="E102" s="272"/>
      <c r="F102" s="272"/>
      <c r="G102" s="272"/>
      <c r="H102" s="318">
        <v>0</v>
      </c>
      <c r="I102" s="318">
        <v>0</v>
      </c>
      <c r="J102" s="318">
        <v>0</v>
      </c>
      <c r="K102" s="318">
        <v>0</v>
      </c>
      <c r="L102" s="318">
        <v>0</v>
      </c>
      <c r="M102" s="318">
        <v>0</v>
      </c>
      <c r="N102" s="318">
        <v>0</v>
      </c>
      <c r="O102" s="318">
        <v>0</v>
      </c>
      <c r="P102" s="318">
        <v>5000</v>
      </c>
      <c r="Q102" s="318">
        <v>5000</v>
      </c>
      <c r="R102" s="318">
        <v>0</v>
      </c>
      <c r="S102" s="318">
        <v>0</v>
      </c>
      <c r="T102" s="318">
        <v>25000</v>
      </c>
      <c r="U102" s="318">
        <v>20000</v>
      </c>
      <c r="V102" s="318">
        <v>80000</v>
      </c>
      <c r="W102" s="318">
        <v>45000</v>
      </c>
      <c r="X102" s="223">
        <f t="shared" si="1"/>
        <v>180000</v>
      </c>
    </row>
    <row r="103" spans="1:24" ht="15" x14ac:dyDescent="0.25">
      <c r="A103" s="5">
        <v>42856</v>
      </c>
      <c r="B103" s="268"/>
      <c r="C103" s="272"/>
      <c r="D103" s="272"/>
      <c r="E103" s="272"/>
      <c r="F103" s="272"/>
      <c r="G103" s="272"/>
      <c r="H103" s="318">
        <v>0</v>
      </c>
      <c r="I103" s="318">
        <v>0</v>
      </c>
      <c r="J103" s="318">
        <v>0</v>
      </c>
      <c r="K103" s="318">
        <v>0</v>
      </c>
      <c r="L103" s="318">
        <v>0</v>
      </c>
      <c r="M103" s="318">
        <v>0</v>
      </c>
      <c r="N103" s="318">
        <v>0</v>
      </c>
      <c r="O103" s="318">
        <v>0</v>
      </c>
      <c r="P103" s="318">
        <v>0</v>
      </c>
      <c r="Q103" s="318">
        <v>0</v>
      </c>
      <c r="R103" s="318">
        <v>0</v>
      </c>
      <c r="S103" s="318">
        <v>5000</v>
      </c>
      <c r="T103" s="318">
        <v>20000</v>
      </c>
      <c r="U103" s="318">
        <v>15000</v>
      </c>
      <c r="V103" s="318">
        <v>65000</v>
      </c>
      <c r="W103" s="318">
        <v>40000</v>
      </c>
      <c r="X103" s="223">
        <f t="shared" si="1"/>
        <v>145000</v>
      </c>
    </row>
    <row r="104" spans="1:24" ht="15" x14ac:dyDescent="0.25">
      <c r="A104" s="5">
        <v>42887</v>
      </c>
      <c r="B104" s="268"/>
      <c r="C104" s="272"/>
      <c r="D104" s="272"/>
      <c r="E104" s="272"/>
      <c r="F104" s="272"/>
      <c r="G104" s="272"/>
      <c r="H104" s="318">
        <v>0</v>
      </c>
      <c r="I104" s="318">
        <v>0</v>
      </c>
      <c r="J104" s="318">
        <v>0</v>
      </c>
      <c r="K104" s="318">
        <v>0</v>
      </c>
      <c r="L104" s="318">
        <v>0</v>
      </c>
      <c r="M104" s="318">
        <v>0</v>
      </c>
      <c r="N104" s="318">
        <v>0</v>
      </c>
      <c r="O104" s="318">
        <v>0</v>
      </c>
      <c r="P104" s="318">
        <v>45000</v>
      </c>
      <c r="Q104" s="318">
        <v>0</v>
      </c>
      <c r="R104" s="318">
        <v>5000</v>
      </c>
      <c r="S104" s="318">
        <v>0</v>
      </c>
      <c r="T104" s="318">
        <v>15000</v>
      </c>
      <c r="U104" s="318">
        <v>10000</v>
      </c>
      <c r="V104" s="318">
        <v>45000</v>
      </c>
      <c r="W104" s="318">
        <v>25000</v>
      </c>
      <c r="X104" s="223">
        <f>SUM(B104:W104)</f>
        <v>145000</v>
      </c>
    </row>
    <row r="105" spans="1:24" ht="15" x14ac:dyDescent="0.25">
      <c r="A105" s="5">
        <v>42917</v>
      </c>
      <c r="B105" s="268"/>
      <c r="C105" s="272"/>
      <c r="D105" s="272"/>
      <c r="E105" s="272"/>
      <c r="F105" s="272"/>
      <c r="G105" s="272"/>
      <c r="H105" s="318">
        <v>0</v>
      </c>
      <c r="I105" s="318">
        <v>0</v>
      </c>
      <c r="J105" s="318">
        <v>0</v>
      </c>
      <c r="K105" s="318">
        <v>0</v>
      </c>
      <c r="L105" s="318">
        <v>0</v>
      </c>
      <c r="M105" s="318">
        <v>0</v>
      </c>
      <c r="N105" s="318">
        <v>0</v>
      </c>
      <c r="O105" s="318">
        <v>0</v>
      </c>
      <c r="P105" s="318">
        <v>0</v>
      </c>
      <c r="Q105" s="318">
        <v>0</v>
      </c>
      <c r="R105" s="318">
        <v>0</v>
      </c>
      <c r="S105" s="318">
        <v>5000</v>
      </c>
      <c r="T105" s="318">
        <v>25000</v>
      </c>
      <c r="U105" s="318">
        <v>15000</v>
      </c>
      <c r="V105" s="318">
        <v>70000</v>
      </c>
      <c r="W105" s="318">
        <v>40000</v>
      </c>
      <c r="X105" s="223">
        <f>SUM(B105:W105)</f>
        <v>155000</v>
      </c>
    </row>
    <row r="106" spans="1:24" ht="15" x14ac:dyDescent="0.25">
      <c r="A106" s="5">
        <v>43009</v>
      </c>
      <c r="B106" s="268"/>
      <c r="C106" s="272"/>
      <c r="D106" s="272"/>
      <c r="E106" s="272"/>
      <c r="F106" s="272"/>
      <c r="G106" s="272"/>
      <c r="H106" s="318">
        <v>0</v>
      </c>
      <c r="I106" s="318">
        <v>0</v>
      </c>
      <c r="J106" s="318">
        <v>0</v>
      </c>
      <c r="K106" s="318">
        <v>0</v>
      </c>
      <c r="L106" s="318">
        <v>0</v>
      </c>
      <c r="M106" s="318">
        <v>0</v>
      </c>
      <c r="N106" s="318">
        <v>0</v>
      </c>
      <c r="O106" s="318">
        <v>0</v>
      </c>
      <c r="P106" s="318">
        <v>0</v>
      </c>
      <c r="Q106" s="318">
        <v>0</v>
      </c>
      <c r="R106" s="318">
        <v>0</v>
      </c>
      <c r="S106" s="318">
        <v>0</v>
      </c>
      <c r="T106" s="318">
        <v>10000</v>
      </c>
      <c r="U106" s="318">
        <v>10000</v>
      </c>
      <c r="V106" s="318">
        <v>30000</v>
      </c>
      <c r="W106" s="318">
        <v>20000</v>
      </c>
      <c r="X106" s="223">
        <f>SUM(B106:W106)</f>
        <v>70000</v>
      </c>
    </row>
    <row r="107" spans="1:24" ht="15" x14ac:dyDescent="0.25">
      <c r="A107" s="5">
        <v>43070</v>
      </c>
      <c r="B107" s="268"/>
      <c r="C107" s="272"/>
      <c r="D107" s="272"/>
      <c r="E107" s="272"/>
      <c r="F107" s="272"/>
      <c r="G107" s="272"/>
      <c r="H107" s="318">
        <v>0</v>
      </c>
      <c r="I107" s="318">
        <v>0</v>
      </c>
      <c r="J107" s="318">
        <v>0</v>
      </c>
      <c r="K107" s="318">
        <v>0</v>
      </c>
      <c r="L107" s="318">
        <v>0</v>
      </c>
      <c r="M107" s="318">
        <v>0</v>
      </c>
      <c r="N107" s="318">
        <v>0</v>
      </c>
      <c r="O107" s="318">
        <v>0</v>
      </c>
      <c r="P107" s="318">
        <v>0</v>
      </c>
      <c r="Q107" s="318">
        <v>40000</v>
      </c>
      <c r="R107" s="318">
        <v>0</v>
      </c>
      <c r="S107" s="318">
        <v>0</v>
      </c>
      <c r="T107" s="318">
        <v>5000</v>
      </c>
      <c r="U107" s="318">
        <v>5000</v>
      </c>
      <c r="V107" s="318">
        <v>100000</v>
      </c>
      <c r="W107" s="318">
        <v>10000</v>
      </c>
      <c r="X107" s="223">
        <f>SUM(B107:W107)</f>
        <v>160000</v>
      </c>
    </row>
    <row r="108" spans="1:24" ht="15" x14ac:dyDescent="0.25">
      <c r="A108" s="5">
        <v>43252</v>
      </c>
      <c r="B108" s="268"/>
      <c r="C108" s="272"/>
      <c r="D108" s="272"/>
      <c r="E108" s="272"/>
      <c r="F108" s="272"/>
      <c r="G108" s="272"/>
      <c r="H108" s="318">
        <v>0</v>
      </c>
      <c r="I108" s="318">
        <v>0</v>
      </c>
      <c r="J108" s="318">
        <v>0</v>
      </c>
      <c r="K108" s="318">
        <v>0</v>
      </c>
      <c r="L108" s="318">
        <v>0</v>
      </c>
      <c r="M108" s="318">
        <v>0</v>
      </c>
      <c r="N108" s="318">
        <v>0</v>
      </c>
      <c r="O108" s="318">
        <v>0</v>
      </c>
      <c r="P108" s="318">
        <v>0</v>
      </c>
      <c r="Q108" s="318">
        <v>0</v>
      </c>
      <c r="R108" s="318">
        <v>40000</v>
      </c>
      <c r="S108" s="318">
        <v>35000</v>
      </c>
      <c r="T108" s="318">
        <v>500000</v>
      </c>
      <c r="U108" s="318">
        <v>335000</v>
      </c>
      <c r="V108" s="318">
        <v>1495000</v>
      </c>
      <c r="W108" s="318">
        <v>920000</v>
      </c>
      <c r="X108" s="223">
        <f>SUM(B108:W108)</f>
        <v>3325000</v>
      </c>
    </row>
    <row r="109" spans="1:24" ht="7.5" customHeight="1" x14ac:dyDescent="0.25">
      <c r="A109" s="5"/>
      <c r="B109" s="268"/>
      <c r="C109" s="272"/>
      <c r="D109" s="272"/>
      <c r="E109" s="272"/>
      <c r="F109" s="272"/>
      <c r="G109" s="272"/>
      <c r="H109" s="318"/>
      <c r="I109" s="318"/>
      <c r="J109" s="318"/>
      <c r="K109" s="318"/>
      <c r="L109" s="318"/>
      <c r="M109" s="318"/>
      <c r="N109" s="318"/>
      <c r="O109" s="318"/>
      <c r="P109" s="318"/>
      <c r="Q109" s="318"/>
      <c r="R109" s="318"/>
      <c r="S109" s="318"/>
      <c r="T109" s="318"/>
      <c r="U109" s="318"/>
      <c r="V109" s="318"/>
      <c r="W109" s="318"/>
      <c r="X109" s="223"/>
    </row>
    <row r="110" spans="1:24" ht="15" x14ac:dyDescent="0.25">
      <c r="A110" s="267" t="s">
        <v>9</v>
      </c>
      <c r="B110" s="288">
        <f t="shared" ref="B110:X110" si="2">SUM(B10:B109)</f>
        <v>300000</v>
      </c>
      <c r="C110" s="288">
        <f t="shared" si="2"/>
        <v>305000</v>
      </c>
      <c r="D110" s="288">
        <f t="shared" si="2"/>
        <v>310000</v>
      </c>
      <c r="E110" s="288">
        <f t="shared" si="2"/>
        <v>315000</v>
      </c>
      <c r="F110" s="288">
        <f t="shared" si="2"/>
        <v>320000</v>
      </c>
      <c r="G110" s="288">
        <f t="shared" si="2"/>
        <v>325000</v>
      </c>
      <c r="H110" s="325">
        <f t="shared" si="2"/>
        <v>335000</v>
      </c>
      <c r="I110" s="325">
        <f t="shared" si="2"/>
        <v>340000</v>
      </c>
      <c r="J110" s="325">
        <f t="shared" si="2"/>
        <v>350000</v>
      </c>
      <c r="K110" s="325">
        <f t="shared" si="2"/>
        <v>355000</v>
      </c>
      <c r="L110" s="325">
        <f t="shared" si="2"/>
        <v>365000</v>
      </c>
      <c r="M110" s="325">
        <f t="shared" si="2"/>
        <v>375000</v>
      </c>
      <c r="N110" s="325">
        <f t="shared" si="2"/>
        <v>385000</v>
      </c>
      <c r="O110" s="325">
        <f t="shared" si="2"/>
        <v>390000</v>
      </c>
      <c r="P110" s="325">
        <f t="shared" si="2"/>
        <v>400000</v>
      </c>
      <c r="Q110" s="325">
        <f t="shared" si="2"/>
        <v>410000</v>
      </c>
      <c r="R110" s="325">
        <f t="shared" si="2"/>
        <v>425000</v>
      </c>
      <c r="S110" s="325">
        <f t="shared" si="2"/>
        <v>435000</v>
      </c>
      <c r="T110" s="325">
        <f t="shared" si="2"/>
        <v>5085000</v>
      </c>
      <c r="U110" s="325">
        <f t="shared" si="2"/>
        <v>3475000</v>
      </c>
      <c r="V110" s="325">
        <f t="shared" si="2"/>
        <v>15800000</v>
      </c>
      <c r="W110" s="325">
        <f t="shared" si="2"/>
        <v>9200000</v>
      </c>
      <c r="X110" s="325">
        <f t="shared" si="2"/>
        <v>40000000</v>
      </c>
    </row>
    <row r="111" spans="1:24" ht="15" customHeight="1" x14ac:dyDescent="0.25">
      <c r="A111" s="179"/>
      <c r="B111" s="289"/>
      <c r="C111" s="278"/>
      <c r="D111" s="278"/>
      <c r="E111" s="278"/>
      <c r="F111" s="278"/>
      <c r="G111" s="278"/>
      <c r="H111" s="327"/>
      <c r="I111" s="327"/>
      <c r="J111" s="327"/>
      <c r="K111" s="327"/>
      <c r="L111" s="327"/>
      <c r="M111" s="327"/>
      <c r="N111" s="327"/>
      <c r="O111" s="327"/>
      <c r="P111" s="327"/>
      <c r="Q111" s="327"/>
      <c r="R111" s="327"/>
      <c r="S111" s="327"/>
      <c r="T111" s="327"/>
      <c r="U111" s="327"/>
      <c r="V111" s="327"/>
      <c r="W111" s="327"/>
      <c r="X111" s="328"/>
    </row>
    <row r="112" spans="1:24" ht="15" x14ac:dyDescent="0.25">
      <c r="A112" s="4" t="s">
        <v>10</v>
      </c>
      <c r="B112" s="174">
        <f t="shared" ref="B112:X112" si="3">B6-B110</f>
        <v>0</v>
      </c>
      <c r="C112" s="174">
        <f t="shared" si="3"/>
        <v>0</v>
      </c>
      <c r="D112" s="174">
        <f t="shared" si="3"/>
        <v>0</v>
      </c>
      <c r="E112" s="174">
        <f t="shared" si="3"/>
        <v>0</v>
      </c>
      <c r="F112" s="174">
        <f t="shared" si="3"/>
        <v>0</v>
      </c>
      <c r="G112" s="174">
        <f t="shared" si="3"/>
        <v>0</v>
      </c>
      <c r="H112" s="322">
        <f t="shared" si="3"/>
        <v>0</v>
      </c>
      <c r="I112" s="322">
        <f t="shared" si="3"/>
        <v>0</v>
      </c>
      <c r="J112" s="322">
        <f t="shared" si="3"/>
        <v>0</v>
      </c>
      <c r="K112" s="322">
        <f t="shared" si="3"/>
        <v>0</v>
      </c>
      <c r="L112" s="322">
        <f t="shared" si="3"/>
        <v>0</v>
      </c>
      <c r="M112" s="322">
        <f t="shared" si="3"/>
        <v>0</v>
      </c>
      <c r="N112" s="322">
        <f t="shared" si="3"/>
        <v>0</v>
      </c>
      <c r="O112" s="322">
        <f t="shared" si="3"/>
        <v>0</v>
      </c>
      <c r="P112" s="322">
        <f t="shared" si="3"/>
        <v>0</v>
      </c>
      <c r="Q112" s="322">
        <f t="shared" si="3"/>
        <v>0</v>
      </c>
      <c r="R112" s="322">
        <f t="shared" si="3"/>
        <v>0</v>
      </c>
      <c r="S112" s="322">
        <f t="shared" si="3"/>
        <v>0</v>
      </c>
      <c r="T112" s="322">
        <f t="shared" si="3"/>
        <v>0</v>
      </c>
      <c r="U112" s="322">
        <f t="shared" si="3"/>
        <v>0</v>
      </c>
      <c r="V112" s="322">
        <f t="shared" si="3"/>
        <v>0</v>
      </c>
      <c r="W112" s="322">
        <f t="shared" si="3"/>
        <v>0</v>
      </c>
      <c r="X112" s="322">
        <f t="shared" si="3"/>
        <v>0</v>
      </c>
    </row>
    <row r="113" spans="1:23" ht="15" x14ac:dyDescent="0.25">
      <c r="A113" s="3"/>
      <c r="B113" s="175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</sheetData>
  <phoneticPr fontId="9" type="noConversion"/>
  <pageMargins left="0.75" right="0.75" top="1" bottom="1" header="0.5" footer="0.5"/>
  <pageSetup scale="60" orientation="landscape" r:id="rId1"/>
  <headerFooter alignWithMargins="0">
    <oddHeader>&amp;C&amp;A</oddHeader>
    <oddFooter>&amp;L&amp;Z&amp;F&amp;C&amp;P/&amp;N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Z113"/>
  <sheetViews>
    <sheetView zoomScaleNormal="100" workbookViewId="0">
      <pane xSplit="6" ySplit="4" topLeftCell="U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20" customWidth="1"/>
    <col min="2" max="6" width="11" hidden="1" customWidth="1"/>
    <col min="7" max="19" width="11.42578125" bestFit="1" customWidth="1"/>
    <col min="20" max="23" width="12.85546875" bestFit="1" customWidth="1"/>
    <col min="24" max="24" width="14" bestFit="1" customWidth="1"/>
    <col min="25" max="25" width="12.85546875" bestFit="1" customWidth="1"/>
    <col min="26" max="26" width="14" bestFit="1" customWidth="1"/>
    <col min="257" max="257" width="20" customWidth="1"/>
    <col min="258" max="262" width="0" hidden="1" customWidth="1"/>
    <col min="263" max="275" width="11.42578125" bestFit="1" customWidth="1"/>
    <col min="276" max="279" width="12.85546875" bestFit="1" customWidth="1"/>
    <col min="280" max="280" width="14" bestFit="1" customWidth="1"/>
    <col min="281" max="281" width="12.85546875" bestFit="1" customWidth="1"/>
    <col min="282" max="282" width="14" bestFit="1" customWidth="1"/>
    <col min="513" max="513" width="20" customWidth="1"/>
    <col min="514" max="518" width="0" hidden="1" customWidth="1"/>
    <col min="519" max="531" width="11.42578125" bestFit="1" customWidth="1"/>
    <col min="532" max="535" width="12.85546875" bestFit="1" customWidth="1"/>
    <col min="536" max="536" width="14" bestFit="1" customWidth="1"/>
    <col min="537" max="537" width="12.85546875" bestFit="1" customWidth="1"/>
    <col min="538" max="538" width="14" bestFit="1" customWidth="1"/>
    <col min="769" max="769" width="20" customWidth="1"/>
    <col min="770" max="774" width="0" hidden="1" customWidth="1"/>
    <col min="775" max="787" width="11.42578125" bestFit="1" customWidth="1"/>
    <col min="788" max="791" width="12.85546875" bestFit="1" customWidth="1"/>
    <col min="792" max="792" width="14" bestFit="1" customWidth="1"/>
    <col min="793" max="793" width="12.85546875" bestFit="1" customWidth="1"/>
    <col min="794" max="794" width="14" bestFit="1" customWidth="1"/>
    <col min="1025" max="1025" width="20" customWidth="1"/>
    <col min="1026" max="1030" width="0" hidden="1" customWidth="1"/>
    <col min="1031" max="1043" width="11.42578125" bestFit="1" customWidth="1"/>
    <col min="1044" max="1047" width="12.85546875" bestFit="1" customWidth="1"/>
    <col min="1048" max="1048" width="14" bestFit="1" customWidth="1"/>
    <col min="1049" max="1049" width="12.85546875" bestFit="1" customWidth="1"/>
    <col min="1050" max="1050" width="14" bestFit="1" customWidth="1"/>
    <col min="1281" max="1281" width="20" customWidth="1"/>
    <col min="1282" max="1286" width="0" hidden="1" customWidth="1"/>
    <col min="1287" max="1299" width="11.42578125" bestFit="1" customWidth="1"/>
    <col min="1300" max="1303" width="12.85546875" bestFit="1" customWidth="1"/>
    <col min="1304" max="1304" width="14" bestFit="1" customWidth="1"/>
    <col min="1305" max="1305" width="12.85546875" bestFit="1" customWidth="1"/>
    <col min="1306" max="1306" width="14" bestFit="1" customWidth="1"/>
    <col min="1537" max="1537" width="20" customWidth="1"/>
    <col min="1538" max="1542" width="0" hidden="1" customWidth="1"/>
    <col min="1543" max="1555" width="11.42578125" bestFit="1" customWidth="1"/>
    <col min="1556" max="1559" width="12.85546875" bestFit="1" customWidth="1"/>
    <col min="1560" max="1560" width="14" bestFit="1" customWidth="1"/>
    <col min="1561" max="1561" width="12.85546875" bestFit="1" customWidth="1"/>
    <col min="1562" max="1562" width="14" bestFit="1" customWidth="1"/>
    <col min="1793" max="1793" width="20" customWidth="1"/>
    <col min="1794" max="1798" width="0" hidden="1" customWidth="1"/>
    <col min="1799" max="1811" width="11.42578125" bestFit="1" customWidth="1"/>
    <col min="1812" max="1815" width="12.85546875" bestFit="1" customWidth="1"/>
    <col min="1816" max="1816" width="14" bestFit="1" customWidth="1"/>
    <col min="1817" max="1817" width="12.85546875" bestFit="1" customWidth="1"/>
    <col min="1818" max="1818" width="14" bestFit="1" customWidth="1"/>
    <col min="2049" max="2049" width="20" customWidth="1"/>
    <col min="2050" max="2054" width="0" hidden="1" customWidth="1"/>
    <col min="2055" max="2067" width="11.42578125" bestFit="1" customWidth="1"/>
    <col min="2068" max="2071" width="12.85546875" bestFit="1" customWidth="1"/>
    <col min="2072" max="2072" width="14" bestFit="1" customWidth="1"/>
    <col min="2073" max="2073" width="12.85546875" bestFit="1" customWidth="1"/>
    <col min="2074" max="2074" width="14" bestFit="1" customWidth="1"/>
    <col min="2305" max="2305" width="20" customWidth="1"/>
    <col min="2306" max="2310" width="0" hidden="1" customWidth="1"/>
    <col min="2311" max="2323" width="11.42578125" bestFit="1" customWidth="1"/>
    <col min="2324" max="2327" width="12.85546875" bestFit="1" customWidth="1"/>
    <col min="2328" max="2328" width="14" bestFit="1" customWidth="1"/>
    <col min="2329" max="2329" width="12.85546875" bestFit="1" customWidth="1"/>
    <col min="2330" max="2330" width="14" bestFit="1" customWidth="1"/>
    <col min="2561" max="2561" width="20" customWidth="1"/>
    <col min="2562" max="2566" width="0" hidden="1" customWidth="1"/>
    <col min="2567" max="2579" width="11.42578125" bestFit="1" customWidth="1"/>
    <col min="2580" max="2583" width="12.85546875" bestFit="1" customWidth="1"/>
    <col min="2584" max="2584" width="14" bestFit="1" customWidth="1"/>
    <col min="2585" max="2585" width="12.85546875" bestFit="1" customWidth="1"/>
    <col min="2586" max="2586" width="14" bestFit="1" customWidth="1"/>
    <col min="2817" max="2817" width="20" customWidth="1"/>
    <col min="2818" max="2822" width="0" hidden="1" customWidth="1"/>
    <col min="2823" max="2835" width="11.42578125" bestFit="1" customWidth="1"/>
    <col min="2836" max="2839" width="12.85546875" bestFit="1" customWidth="1"/>
    <col min="2840" max="2840" width="14" bestFit="1" customWidth="1"/>
    <col min="2841" max="2841" width="12.85546875" bestFit="1" customWidth="1"/>
    <col min="2842" max="2842" width="14" bestFit="1" customWidth="1"/>
    <col min="3073" max="3073" width="20" customWidth="1"/>
    <col min="3074" max="3078" width="0" hidden="1" customWidth="1"/>
    <col min="3079" max="3091" width="11.42578125" bestFit="1" customWidth="1"/>
    <col min="3092" max="3095" width="12.85546875" bestFit="1" customWidth="1"/>
    <col min="3096" max="3096" width="14" bestFit="1" customWidth="1"/>
    <col min="3097" max="3097" width="12.85546875" bestFit="1" customWidth="1"/>
    <col min="3098" max="3098" width="14" bestFit="1" customWidth="1"/>
    <col min="3329" max="3329" width="20" customWidth="1"/>
    <col min="3330" max="3334" width="0" hidden="1" customWidth="1"/>
    <col min="3335" max="3347" width="11.42578125" bestFit="1" customWidth="1"/>
    <col min="3348" max="3351" width="12.85546875" bestFit="1" customWidth="1"/>
    <col min="3352" max="3352" width="14" bestFit="1" customWidth="1"/>
    <col min="3353" max="3353" width="12.85546875" bestFit="1" customWidth="1"/>
    <col min="3354" max="3354" width="14" bestFit="1" customWidth="1"/>
    <col min="3585" max="3585" width="20" customWidth="1"/>
    <col min="3586" max="3590" width="0" hidden="1" customWidth="1"/>
    <col min="3591" max="3603" width="11.42578125" bestFit="1" customWidth="1"/>
    <col min="3604" max="3607" width="12.85546875" bestFit="1" customWidth="1"/>
    <col min="3608" max="3608" width="14" bestFit="1" customWidth="1"/>
    <col min="3609" max="3609" width="12.85546875" bestFit="1" customWidth="1"/>
    <col min="3610" max="3610" width="14" bestFit="1" customWidth="1"/>
    <col min="3841" max="3841" width="20" customWidth="1"/>
    <col min="3842" max="3846" width="0" hidden="1" customWidth="1"/>
    <col min="3847" max="3859" width="11.42578125" bestFit="1" customWidth="1"/>
    <col min="3860" max="3863" width="12.85546875" bestFit="1" customWidth="1"/>
    <col min="3864" max="3864" width="14" bestFit="1" customWidth="1"/>
    <col min="3865" max="3865" width="12.85546875" bestFit="1" customWidth="1"/>
    <col min="3866" max="3866" width="14" bestFit="1" customWidth="1"/>
    <col min="4097" max="4097" width="20" customWidth="1"/>
    <col min="4098" max="4102" width="0" hidden="1" customWidth="1"/>
    <col min="4103" max="4115" width="11.42578125" bestFit="1" customWidth="1"/>
    <col min="4116" max="4119" width="12.85546875" bestFit="1" customWidth="1"/>
    <col min="4120" max="4120" width="14" bestFit="1" customWidth="1"/>
    <col min="4121" max="4121" width="12.85546875" bestFit="1" customWidth="1"/>
    <col min="4122" max="4122" width="14" bestFit="1" customWidth="1"/>
    <col min="4353" max="4353" width="20" customWidth="1"/>
    <col min="4354" max="4358" width="0" hidden="1" customWidth="1"/>
    <col min="4359" max="4371" width="11.42578125" bestFit="1" customWidth="1"/>
    <col min="4372" max="4375" width="12.85546875" bestFit="1" customWidth="1"/>
    <col min="4376" max="4376" width="14" bestFit="1" customWidth="1"/>
    <col min="4377" max="4377" width="12.85546875" bestFit="1" customWidth="1"/>
    <col min="4378" max="4378" width="14" bestFit="1" customWidth="1"/>
    <col min="4609" max="4609" width="20" customWidth="1"/>
    <col min="4610" max="4614" width="0" hidden="1" customWidth="1"/>
    <col min="4615" max="4627" width="11.42578125" bestFit="1" customWidth="1"/>
    <col min="4628" max="4631" width="12.85546875" bestFit="1" customWidth="1"/>
    <col min="4632" max="4632" width="14" bestFit="1" customWidth="1"/>
    <col min="4633" max="4633" width="12.85546875" bestFit="1" customWidth="1"/>
    <col min="4634" max="4634" width="14" bestFit="1" customWidth="1"/>
    <col min="4865" max="4865" width="20" customWidth="1"/>
    <col min="4866" max="4870" width="0" hidden="1" customWidth="1"/>
    <col min="4871" max="4883" width="11.42578125" bestFit="1" customWidth="1"/>
    <col min="4884" max="4887" width="12.85546875" bestFit="1" customWidth="1"/>
    <col min="4888" max="4888" width="14" bestFit="1" customWidth="1"/>
    <col min="4889" max="4889" width="12.85546875" bestFit="1" customWidth="1"/>
    <col min="4890" max="4890" width="14" bestFit="1" customWidth="1"/>
    <col min="5121" max="5121" width="20" customWidth="1"/>
    <col min="5122" max="5126" width="0" hidden="1" customWidth="1"/>
    <col min="5127" max="5139" width="11.42578125" bestFit="1" customWidth="1"/>
    <col min="5140" max="5143" width="12.85546875" bestFit="1" customWidth="1"/>
    <col min="5144" max="5144" width="14" bestFit="1" customWidth="1"/>
    <col min="5145" max="5145" width="12.85546875" bestFit="1" customWidth="1"/>
    <col min="5146" max="5146" width="14" bestFit="1" customWidth="1"/>
    <col min="5377" max="5377" width="20" customWidth="1"/>
    <col min="5378" max="5382" width="0" hidden="1" customWidth="1"/>
    <col min="5383" max="5395" width="11.42578125" bestFit="1" customWidth="1"/>
    <col min="5396" max="5399" width="12.85546875" bestFit="1" customWidth="1"/>
    <col min="5400" max="5400" width="14" bestFit="1" customWidth="1"/>
    <col min="5401" max="5401" width="12.85546875" bestFit="1" customWidth="1"/>
    <col min="5402" max="5402" width="14" bestFit="1" customWidth="1"/>
    <col min="5633" max="5633" width="20" customWidth="1"/>
    <col min="5634" max="5638" width="0" hidden="1" customWidth="1"/>
    <col min="5639" max="5651" width="11.42578125" bestFit="1" customWidth="1"/>
    <col min="5652" max="5655" width="12.85546875" bestFit="1" customWidth="1"/>
    <col min="5656" max="5656" width="14" bestFit="1" customWidth="1"/>
    <col min="5657" max="5657" width="12.85546875" bestFit="1" customWidth="1"/>
    <col min="5658" max="5658" width="14" bestFit="1" customWidth="1"/>
    <col min="5889" max="5889" width="20" customWidth="1"/>
    <col min="5890" max="5894" width="0" hidden="1" customWidth="1"/>
    <col min="5895" max="5907" width="11.42578125" bestFit="1" customWidth="1"/>
    <col min="5908" max="5911" width="12.85546875" bestFit="1" customWidth="1"/>
    <col min="5912" max="5912" width="14" bestFit="1" customWidth="1"/>
    <col min="5913" max="5913" width="12.85546875" bestFit="1" customWidth="1"/>
    <col min="5914" max="5914" width="14" bestFit="1" customWidth="1"/>
    <col min="6145" max="6145" width="20" customWidth="1"/>
    <col min="6146" max="6150" width="0" hidden="1" customWidth="1"/>
    <col min="6151" max="6163" width="11.42578125" bestFit="1" customWidth="1"/>
    <col min="6164" max="6167" width="12.85546875" bestFit="1" customWidth="1"/>
    <col min="6168" max="6168" width="14" bestFit="1" customWidth="1"/>
    <col min="6169" max="6169" width="12.85546875" bestFit="1" customWidth="1"/>
    <col min="6170" max="6170" width="14" bestFit="1" customWidth="1"/>
    <col min="6401" max="6401" width="20" customWidth="1"/>
    <col min="6402" max="6406" width="0" hidden="1" customWidth="1"/>
    <col min="6407" max="6419" width="11.42578125" bestFit="1" customWidth="1"/>
    <col min="6420" max="6423" width="12.85546875" bestFit="1" customWidth="1"/>
    <col min="6424" max="6424" width="14" bestFit="1" customWidth="1"/>
    <col min="6425" max="6425" width="12.85546875" bestFit="1" customWidth="1"/>
    <col min="6426" max="6426" width="14" bestFit="1" customWidth="1"/>
    <col min="6657" max="6657" width="20" customWidth="1"/>
    <col min="6658" max="6662" width="0" hidden="1" customWidth="1"/>
    <col min="6663" max="6675" width="11.42578125" bestFit="1" customWidth="1"/>
    <col min="6676" max="6679" width="12.85546875" bestFit="1" customWidth="1"/>
    <col min="6680" max="6680" width="14" bestFit="1" customWidth="1"/>
    <col min="6681" max="6681" width="12.85546875" bestFit="1" customWidth="1"/>
    <col min="6682" max="6682" width="14" bestFit="1" customWidth="1"/>
    <col min="6913" max="6913" width="20" customWidth="1"/>
    <col min="6914" max="6918" width="0" hidden="1" customWidth="1"/>
    <col min="6919" max="6931" width="11.42578125" bestFit="1" customWidth="1"/>
    <col min="6932" max="6935" width="12.85546875" bestFit="1" customWidth="1"/>
    <col min="6936" max="6936" width="14" bestFit="1" customWidth="1"/>
    <col min="6937" max="6937" width="12.85546875" bestFit="1" customWidth="1"/>
    <col min="6938" max="6938" width="14" bestFit="1" customWidth="1"/>
    <col min="7169" max="7169" width="20" customWidth="1"/>
    <col min="7170" max="7174" width="0" hidden="1" customWidth="1"/>
    <col min="7175" max="7187" width="11.42578125" bestFit="1" customWidth="1"/>
    <col min="7188" max="7191" width="12.85546875" bestFit="1" customWidth="1"/>
    <col min="7192" max="7192" width="14" bestFit="1" customWidth="1"/>
    <col min="7193" max="7193" width="12.85546875" bestFit="1" customWidth="1"/>
    <col min="7194" max="7194" width="14" bestFit="1" customWidth="1"/>
    <col min="7425" max="7425" width="20" customWidth="1"/>
    <col min="7426" max="7430" width="0" hidden="1" customWidth="1"/>
    <col min="7431" max="7443" width="11.42578125" bestFit="1" customWidth="1"/>
    <col min="7444" max="7447" width="12.85546875" bestFit="1" customWidth="1"/>
    <col min="7448" max="7448" width="14" bestFit="1" customWidth="1"/>
    <col min="7449" max="7449" width="12.85546875" bestFit="1" customWidth="1"/>
    <col min="7450" max="7450" width="14" bestFit="1" customWidth="1"/>
    <col min="7681" max="7681" width="20" customWidth="1"/>
    <col min="7682" max="7686" width="0" hidden="1" customWidth="1"/>
    <col min="7687" max="7699" width="11.42578125" bestFit="1" customWidth="1"/>
    <col min="7700" max="7703" width="12.85546875" bestFit="1" customWidth="1"/>
    <col min="7704" max="7704" width="14" bestFit="1" customWidth="1"/>
    <col min="7705" max="7705" width="12.85546875" bestFit="1" customWidth="1"/>
    <col min="7706" max="7706" width="14" bestFit="1" customWidth="1"/>
    <col min="7937" max="7937" width="20" customWidth="1"/>
    <col min="7938" max="7942" width="0" hidden="1" customWidth="1"/>
    <col min="7943" max="7955" width="11.42578125" bestFit="1" customWidth="1"/>
    <col min="7956" max="7959" width="12.85546875" bestFit="1" customWidth="1"/>
    <col min="7960" max="7960" width="14" bestFit="1" customWidth="1"/>
    <col min="7961" max="7961" width="12.85546875" bestFit="1" customWidth="1"/>
    <col min="7962" max="7962" width="14" bestFit="1" customWidth="1"/>
    <col min="8193" max="8193" width="20" customWidth="1"/>
    <col min="8194" max="8198" width="0" hidden="1" customWidth="1"/>
    <col min="8199" max="8211" width="11.42578125" bestFit="1" customWidth="1"/>
    <col min="8212" max="8215" width="12.85546875" bestFit="1" customWidth="1"/>
    <col min="8216" max="8216" width="14" bestFit="1" customWidth="1"/>
    <col min="8217" max="8217" width="12.85546875" bestFit="1" customWidth="1"/>
    <col min="8218" max="8218" width="14" bestFit="1" customWidth="1"/>
    <col min="8449" max="8449" width="20" customWidth="1"/>
    <col min="8450" max="8454" width="0" hidden="1" customWidth="1"/>
    <col min="8455" max="8467" width="11.42578125" bestFit="1" customWidth="1"/>
    <col min="8468" max="8471" width="12.85546875" bestFit="1" customWidth="1"/>
    <col min="8472" max="8472" width="14" bestFit="1" customWidth="1"/>
    <col min="8473" max="8473" width="12.85546875" bestFit="1" customWidth="1"/>
    <col min="8474" max="8474" width="14" bestFit="1" customWidth="1"/>
    <col min="8705" max="8705" width="20" customWidth="1"/>
    <col min="8706" max="8710" width="0" hidden="1" customWidth="1"/>
    <col min="8711" max="8723" width="11.42578125" bestFit="1" customWidth="1"/>
    <col min="8724" max="8727" width="12.85546875" bestFit="1" customWidth="1"/>
    <col min="8728" max="8728" width="14" bestFit="1" customWidth="1"/>
    <col min="8729" max="8729" width="12.85546875" bestFit="1" customWidth="1"/>
    <col min="8730" max="8730" width="14" bestFit="1" customWidth="1"/>
    <col min="8961" max="8961" width="20" customWidth="1"/>
    <col min="8962" max="8966" width="0" hidden="1" customWidth="1"/>
    <col min="8967" max="8979" width="11.42578125" bestFit="1" customWidth="1"/>
    <col min="8980" max="8983" width="12.85546875" bestFit="1" customWidth="1"/>
    <col min="8984" max="8984" width="14" bestFit="1" customWidth="1"/>
    <col min="8985" max="8985" width="12.85546875" bestFit="1" customWidth="1"/>
    <col min="8986" max="8986" width="14" bestFit="1" customWidth="1"/>
    <col min="9217" max="9217" width="20" customWidth="1"/>
    <col min="9218" max="9222" width="0" hidden="1" customWidth="1"/>
    <col min="9223" max="9235" width="11.42578125" bestFit="1" customWidth="1"/>
    <col min="9236" max="9239" width="12.85546875" bestFit="1" customWidth="1"/>
    <col min="9240" max="9240" width="14" bestFit="1" customWidth="1"/>
    <col min="9241" max="9241" width="12.85546875" bestFit="1" customWidth="1"/>
    <col min="9242" max="9242" width="14" bestFit="1" customWidth="1"/>
    <col min="9473" max="9473" width="20" customWidth="1"/>
    <col min="9474" max="9478" width="0" hidden="1" customWidth="1"/>
    <col min="9479" max="9491" width="11.42578125" bestFit="1" customWidth="1"/>
    <col min="9492" max="9495" width="12.85546875" bestFit="1" customWidth="1"/>
    <col min="9496" max="9496" width="14" bestFit="1" customWidth="1"/>
    <col min="9497" max="9497" width="12.85546875" bestFit="1" customWidth="1"/>
    <col min="9498" max="9498" width="14" bestFit="1" customWidth="1"/>
    <col min="9729" max="9729" width="20" customWidth="1"/>
    <col min="9730" max="9734" width="0" hidden="1" customWidth="1"/>
    <col min="9735" max="9747" width="11.42578125" bestFit="1" customWidth="1"/>
    <col min="9748" max="9751" width="12.85546875" bestFit="1" customWidth="1"/>
    <col min="9752" max="9752" width="14" bestFit="1" customWidth="1"/>
    <col min="9753" max="9753" width="12.85546875" bestFit="1" customWidth="1"/>
    <col min="9754" max="9754" width="14" bestFit="1" customWidth="1"/>
    <col min="9985" max="9985" width="20" customWidth="1"/>
    <col min="9986" max="9990" width="0" hidden="1" customWidth="1"/>
    <col min="9991" max="10003" width="11.42578125" bestFit="1" customWidth="1"/>
    <col min="10004" max="10007" width="12.85546875" bestFit="1" customWidth="1"/>
    <col min="10008" max="10008" width="14" bestFit="1" customWidth="1"/>
    <col min="10009" max="10009" width="12.85546875" bestFit="1" customWidth="1"/>
    <col min="10010" max="10010" width="14" bestFit="1" customWidth="1"/>
    <col min="10241" max="10241" width="20" customWidth="1"/>
    <col min="10242" max="10246" width="0" hidden="1" customWidth="1"/>
    <col min="10247" max="10259" width="11.42578125" bestFit="1" customWidth="1"/>
    <col min="10260" max="10263" width="12.85546875" bestFit="1" customWidth="1"/>
    <col min="10264" max="10264" width="14" bestFit="1" customWidth="1"/>
    <col min="10265" max="10265" width="12.85546875" bestFit="1" customWidth="1"/>
    <col min="10266" max="10266" width="14" bestFit="1" customWidth="1"/>
    <col min="10497" max="10497" width="20" customWidth="1"/>
    <col min="10498" max="10502" width="0" hidden="1" customWidth="1"/>
    <col min="10503" max="10515" width="11.42578125" bestFit="1" customWidth="1"/>
    <col min="10516" max="10519" width="12.85546875" bestFit="1" customWidth="1"/>
    <col min="10520" max="10520" width="14" bestFit="1" customWidth="1"/>
    <col min="10521" max="10521" width="12.85546875" bestFit="1" customWidth="1"/>
    <col min="10522" max="10522" width="14" bestFit="1" customWidth="1"/>
    <col min="10753" max="10753" width="20" customWidth="1"/>
    <col min="10754" max="10758" width="0" hidden="1" customWidth="1"/>
    <col min="10759" max="10771" width="11.42578125" bestFit="1" customWidth="1"/>
    <col min="10772" max="10775" width="12.85546875" bestFit="1" customWidth="1"/>
    <col min="10776" max="10776" width="14" bestFit="1" customWidth="1"/>
    <col min="10777" max="10777" width="12.85546875" bestFit="1" customWidth="1"/>
    <col min="10778" max="10778" width="14" bestFit="1" customWidth="1"/>
    <col min="11009" max="11009" width="20" customWidth="1"/>
    <col min="11010" max="11014" width="0" hidden="1" customWidth="1"/>
    <col min="11015" max="11027" width="11.42578125" bestFit="1" customWidth="1"/>
    <col min="11028" max="11031" width="12.85546875" bestFit="1" customWidth="1"/>
    <col min="11032" max="11032" width="14" bestFit="1" customWidth="1"/>
    <col min="11033" max="11033" width="12.85546875" bestFit="1" customWidth="1"/>
    <col min="11034" max="11034" width="14" bestFit="1" customWidth="1"/>
    <col min="11265" max="11265" width="20" customWidth="1"/>
    <col min="11266" max="11270" width="0" hidden="1" customWidth="1"/>
    <col min="11271" max="11283" width="11.42578125" bestFit="1" customWidth="1"/>
    <col min="11284" max="11287" width="12.85546875" bestFit="1" customWidth="1"/>
    <col min="11288" max="11288" width="14" bestFit="1" customWidth="1"/>
    <col min="11289" max="11289" width="12.85546875" bestFit="1" customWidth="1"/>
    <col min="11290" max="11290" width="14" bestFit="1" customWidth="1"/>
    <col min="11521" max="11521" width="20" customWidth="1"/>
    <col min="11522" max="11526" width="0" hidden="1" customWidth="1"/>
    <col min="11527" max="11539" width="11.42578125" bestFit="1" customWidth="1"/>
    <col min="11540" max="11543" width="12.85546875" bestFit="1" customWidth="1"/>
    <col min="11544" max="11544" width="14" bestFit="1" customWidth="1"/>
    <col min="11545" max="11545" width="12.85546875" bestFit="1" customWidth="1"/>
    <col min="11546" max="11546" width="14" bestFit="1" customWidth="1"/>
    <col min="11777" max="11777" width="20" customWidth="1"/>
    <col min="11778" max="11782" width="0" hidden="1" customWidth="1"/>
    <col min="11783" max="11795" width="11.42578125" bestFit="1" customWidth="1"/>
    <col min="11796" max="11799" width="12.85546875" bestFit="1" customWidth="1"/>
    <col min="11800" max="11800" width="14" bestFit="1" customWidth="1"/>
    <col min="11801" max="11801" width="12.85546875" bestFit="1" customWidth="1"/>
    <col min="11802" max="11802" width="14" bestFit="1" customWidth="1"/>
    <col min="12033" max="12033" width="20" customWidth="1"/>
    <col min="12034" max="12038" width="0" hidden="1" customWidth="1"/>
    <col min="12039" max="12051" width="11.42578125" bestFit="1" customWidth="1"/>
    <col min="12052" max="12055" width="12.85546875" bestFit="1" customWidth="1"/>
    <col min="12056" max="12056" width="14" bestFit="1" customWidth="1"/>
    <col min="12057" max="12057" width="12.85546875" bestFit="1" customWidth="1"/>
    <col min="12058" max="12058" width="14" bestFit="1" customWidth="1"/>
    <col min="12289" max="12289" width="20" customWidth="1"/>
    <col min="12290" max="12294" width="0" hidden="1" customWidth="1"/>
    <col min="12295" max="12307" width="11.42578125" bestFit="1" customWidth="1"/>
    <col min="12308" max="12311" width="12.85546875" bestFit="1" customWidth="1"/>
    <col min="12312" max="12312" width="14" bestFit="1" customWidth="1"/>
    <col min="12313" max="12313" width="12.85546875" bestFit="1" customWidth="1"/>
    <col min="12314" max="12314" width="14" bestFit="1" customWidth="1"/>
    <col min="12545" max="12545" width="20" customWidth="1"/>
    <col min="12546" max="12550" width="0" hidden="1" customWidth="1"/>
    <col min="12551" max="12563" width="11.42578125" bestFit="1" customWidth="1"/>
    <col min="12564" max="12567" width="12.85546875" bestFit="1" customWidth="1"/>
    <col min="12568" max="12568" width="14" bestFit="1" customWidth="1"/>
    <col min="12569" max="12569" width="12.85546875" bestFit="1" customWidth="1"/>
    <col min="12570" max="12570" width="14" bestFit="1" customWidth="1"/>
    <col min="12801" max="12801" width="20" customWidth="1"/>
    <col min="12802" max="12806" width="0" hidden="1" customWidth="1"/>
    <col min="12807" max="12819" width="11.42578125" bestFit="1" customWidth="1"/>
    <col min="12820" max="12823" width="12.85546875" bestFit="1" customWidth="1"/>
    <col min="12824" max="12824" width="14" bestFit="1" customWidth="1"/>
    <col min="12825" max="12825" width="12.85546875" bestFit="1" customWidth="1"/>
    <col min="12826" max="12826" width="14" bestFit="1" customWidth="1"/>
    <col min="13057" max="13057" width="20" customWidth="1"/>
    <col min="13058" max="13062" width="0" hidden="1" customWidth="1"/>
    <col min="13063" max="13075" width="11.42578125" bestFit="1" customWidth="1"/>
    <col min="13076" max="13079" width="12.85546875" bestFit="1" customWidth="1"/>
    <col min="13080" max="13080" width="14" bestFit="1" customWidth="1"/>
    <col min="13081" max="13081" width="12.85546875" bestFit="1" customWidth="1"/>
    <col min="13082" max="13082" width="14" bestFit="1" customWidth="1"/>
    <col min="13313" max="13313" width="20" customWidth="1"/>
    <col min="13314" max="13318" width="0" hidden="1" customWidth="1"/>
    <col min="13319" max="13331" width="11.42578125" bestFit="1" customWidth="1"/>
    <col min="13332" max="13335" width="12.85546875" bestFit="1" customWidth="1"/>
    <col min="13336" max="13336" width="14" bestFit="1" customWidth="1"/>
    <col min="13337" max="13337" width="12.85546875" bestFit="1" customWidth="1"/>
    <col min="13338" max="13338" width="14" bestFit="1" customWidth="1"/>
    <col min="13569" max="13569" width="20" customWidth="1"/>
    <col min="13570" max="13574" width="0" hidden="1" customWidth="1"/>
    <col min="13575" max="13587" width="11.42578125" bestFit="1" customWidth="1"/>
    <col min="13588" max="13591" width="12.85546875" bestFit="1" customWidth="1"/>
    <col min="13592" max="13592" width="14" bestFit="1" customWidth="1"/>
    <col min="13593" max="13593" width="12.85546875" bestFit="1" customWidth="1"/>
    <col min="13594" max="13594" width="14" bestFit="1" customWidth="1"/>
    <col min="13825" max="13825" width="20" customWidth="1"/>
    <col min="13826" max="13830" width="0" hidden="1" customWidth="1"/>
    <col min="13831" max="13843" width="11.42578125" bestFit="1" customWidth="1"/>
    <col min="13844" max="13847" width="12.85546875" bestFit="1" customWidth="1"/>
    <col min="13848" max="13848" width="14" bestFit="1" customWidth="1"/>
    <col min="13849" max="13849" width="12.85546875" bestFit="1" customWidth="1"/>
    <col min="13850" max="13850" width="14" bestFit="1" customWidth="1"/>
    <col min="14081" max="14081" width="20" customWidth="1"/>
    <col min="14082" max="14086" width="0" hidden="1" customWidth="1"/>
    <col min="14087" max="14099" width="11.42578125" bestFit="1" customWidth="1"/>
    <col min="14100" max="14103" width="12.85546875" bestFit="1" customWidth="1"/>
    <col min="14104" max="14104" width="14" bestFit="1" customWidth="1"/>
    <col min="14105" max="14105" width="12.85546875" bestFit="1" customWidth="1"/>
    <col min="14106" max="14106" width="14" bestFit="1" customWidth="1"/>
    <col min="14337" max="14337" width="20" customWidth="1"/>
    <col min="14338" max="14342" width="0" hidden="1" customWidth="1"/>
    <col min="14343" max="14355" width="11.42578125" bestFit="1" customWidth="1"/>
    <col min="14356" max="14359" width="12.85546875" bestFit="1" customWidth="1"/>
    <col min="14360" max="14360" width="14" bestFit="1" customWidth="1"/>
    <col min="14361" max="14361" width="12.85546875" bestFit="1" customWidth="1"/>
    <col min="14362" max="14362" width="14" bestFit="1" customWidth="1"/>
    <col min="14593" max="14593" width="20" customWidth="1"/>
    <col min="14594" max="14598" width="0" hidden="1" customWidth="1"/>
    <col min="14599" max="14611" width="11.42578125" bestFit="1" customWidth="1"/>
    <col min="14612" max="14615" width="12.85546875" bestFit="1" customWidth="1"/>
    <col min="14616" max="14616" width="14" bestFit="1" customWidth="1"/>
    <col min="14617" max="14617" width="12.85546875" bestFit="1" customWidth="1"/>
    <col min="14618" max="14618" width="14" bestFit="1" customWidth="1"/>
    <col min="14849" max="14849" width="20" customWidth="1"/>
    <col min="14850" max="14854" width="0" hidden="1" customWidth="1"/>
    <col min="14855" max="14867" width="11.42578125" bestFit="1" customWidth="1"/>
    <col min="14868" max="14871" width="12.85546875" bestFit="1" customWidth="1"/>
    <col min="14872" max="14872" width="14" bestFit="1" customWidth="1"/>
    <col min="14873" max="14873" width="12.85546875" bestFit="1" customWidth="1"/>
    <col min="14874" max="14874" width="14" bestFit="1" customWidth="1"/>
    <col min="15105" max="15105" width="20" customWidth="1"/>
    <col min="15106" max="15110" width="0" hidden="1" customWidth="1"/>
    <col min="15111" max="15123" width="11.42578125" bestFit="1" customWidth="1"/>
    <col min="15124" max="15127" width="12.85546875" bestFit="1" customWidth="1"/>
    <col min="15128" max="15128" width="14" bestFit="1" customWidth="1"/>
    <col min="15129" max="15129" width="12.85546875" bestFit="1" customWidth="1"/>
    <col min="15130" max="15130" width="14" bestFit="1" customWidth="1"/>
    <col min="15361" max="15361" width="20" customWidth="1"/>
    <col min="15362" max="15366" width="0" hidden="1" customWidth="1"/>
    <col min="15367" max="15379" width="11.42578125" bestFit="1" customWidth="1"/>
    <col min="15380" max="15383" width="12.85546875" bestFit="1" customWidth="1"/>
    <col min="15384" max="15384" width="14" bestFit="1" customWidth="1"/>
    <col min="15385" max="15385" width="12.85546875" bestFit="1" customWidth="1"/>
    <col min="15386" max="15386" width="14" bestFit="1" customWidth="1"/>
    <col min="15617" max="15617" width="20" customWidth="1"/>
    <col min="15618" max="15622" width="0" hidden="1" customWidth="1"/>
    <col min="15623" max="15635" width="11.42578125" bestFit="1" customWidth="1"/>
    <col min="15636" max="15639" width="12.85546875" bestFit="1" customWidth="1"/>
    <col min="15640" max="15640" width="14" bestFit="1" customWidth="1"/>
    <col min="15641" max="15641" width="12.85546875" bestFit="1" customWidth="1"/>
    <col min="15642" max="15642" width="14" bestFit="1" customWidth="1"/>
    <col min="15873" max="15873" width="20" customWidth="1"/>
    <col min="15874" max="15878" width="0" hidden="1" customWidth="1"/>
    <col min="15879" max="15891" width="11.42578125" bestFit="1" customWidth="1"/>
    <col min="15892" max="15895" width="12.85546875" bestFit="1" customWidth="1"/>
    <col min="15896" max="15896" width="14" bestFit="1" customWidth="1"/>
    <col min="15897" max="15897" width="12.85546875" bestFit="1" customWidth="1"/>
    <col min="15898" max="15898" width="14" bestFit="1" customWidth="1"/>
    <col min="16129" max="16129" width="20" customWidth="1"/>
    <col min="16130" max="16134" width="0" hidden="1" customWidth="1"/>
    <col min="16135" max="16147" width="11.42578125" bestFit="1" customWidth="1"/>
    <col min="16148" max="16151" width="12.85546875" bestFit="1" customWidth="1"/>
    <col min="16152" max="16152" width="14" bestFit="1" customWidth="1"/>
    <col min="16153" max="16153" width="12.85546875" bestFit="1" customWidth="1"/>
    <col min="16154" max="16154" width="14" bestFit="1" customWidth="1"/>
  </cols>
  <sheetData>
    <row r="1" spans="1:26" ht="15" x14ac:dyDescent="0.25">
      <c r="A1" s="4" t="s">
        <v>392</v>
      </c>
      <c r="B1" s="291" t="s">
        <v>835</v>
      </c>
      <c r="C1" s="291" t="s">
        <v>835</v>
      </c>
      <c r="D1" s="291" t="s">
        <v>835</v>
      </c>
      <c r="E1" s="291" t="s">
        <v>835</v>
      </c>
      <c r="F1" s="291" t="s">
        <v>835</v>
      </c>
      <c r="G1" s="291" t="s">
        <v>835</v>
      </c>
      <c r="H1" s="291" t="s">
        <v>835</v>
      </c>
      <c r="I1" s="291" t="s">
        <v>835</v>
      </c>
      <c r="J1" s="291" t="s">
        <v>835</v>
      </c>
      <c r="K1" s="291" t="s">
        <v>835</v>
      </c>
      <c r="L1" s="291" t="s">
        <v>835</v>
      </c>
      <c r="M1" s="291" t="s">
        <v>835</v>
      </c>
      <c r="N1" s="291" t="s">
        <v>835</v>
      </c>
      <c r="O1" s="291" t="s">
        <v>835</v>
      </c>
      <c r="P1" s="291" t="s">
        <v>835</v>
      </c>
      <c r="Q1" s="291" t="s">
        <v>835</v>
      </c>
      <c r="R1" s="291" t="s">
        <v>835</v>
      </c>
      <c r="S1" s="291" t="s">
        <v>835</v>
      </c>
      <c r="T1" s="291" t="s">
        <v>835</v>
      </c>
      <c r="U1" s="291" t="s">
        <v>835</v>
      </c>
      <c r="V1" s="291" t="s">
        <v>835</v>
      </c>
      <c r="W1" s="291" t="s">
        <v>835</v>
      </c>
      <c r="X1" s="291" t="s">
        <v>835</v>
      </c>
      <c r="Y1" s="291" t="s">
        <v>835</v>
      </c>
      <c r="Z1" s="3"/>
    </row>
    <row r="2" spans="1:26" ht="15" x14ac:dyDescent="0.25">
      <c r="A2" s="4" t="s">
        <v>385</v>
      </c>
      <c r="B2" s="169">
        <v>40513</v>
      </c>
      <c r="C2" s="12">
        <v>40695</v>
      </c>
      <c r="D2" s="169">
        <v>40878</v>
      </c>
      <c r="E2" s="169">
        <v>41061</v>
      </c>
      <c r="F2" s="12">
        <v>41244</v>
      </c>
      <c r="G2" s="169">
        <v>41426</v>
      </c>
      <c r="H2" s="169">
        <v>41609</v>
      </c>
      <c r="I2" s="12">
        <v>41791</v>
      </c>
      <c r="J2" s="169">
        <v>41974</v>
      </c>
      <c r="K2" s="169">
        <v>42156</v>
      </c>
      <c r="L2" s="12">
        <v>42339</v>
      </c>
      <c r="M2" s="169">
        <v>42522</v>
      </c>
      <c r="N2" s="169">
        <v>42705</v>
      </c>
      <c r="O2" s="12">
        <v>42887</v>
      </c>
      <c r="P2" s="169">
        <v>43070</v>
      </c>
      <c r="Q2" s="169">
        <v>43252</v>
      </c>
      <c r="R2" s="12">
        <v>43435</v>
      </c>
      <c r="S2" s="169">
        <v>43617</v>
      </c>
      <c r="T2" s="12">
        <v>45444</v>
      </c>
      <c r="U2" s="12" t="s">
        <v>836</v>
      </c>
      <c r="V2" s="12">
        <v>47635</v>
      </c>
      <c r="W2" s="12">
        <v>49096</v>
      </c>
      <c r="X2" s="169">
        <v>51105</v>
      </c>
      <c r="Y2" s="12">
        <v>51471</v>
      </c>
      <c r="Z2" s="251"/>
    </row>
    <row r="3" spans="1:26" ht="15" x14ac:dyDescent="0.25">
      <c r="A3" s="4" t="s">
        <v>386</v>
      </c>
      <c r="B3" s="293">
        <v>0.01</v>
      </c>
      <c r="C3" s="292">
        <v>1.35E-2</v>
      </c>
      <c r="D3" s="292">
        <v>1.4500000000000001E-2</v>
      </c>
      <c r="E3" s="292">
        <v>1.7999999999999999E-2</v>
      </c>
      <c r="F3" s="292">
        <v>1.8499999999999999E-2</v>
      </c>
      <c r="G3" s="292">
        <v>2.1499999999999998E-2</v>
      </c>
      <c r="H3" s="292">
        <v>2.2499999999999999E-2</v>
      </c>
      <c r="I3" s="292">
        <v>2.6499999999999999E-2</v>
      </c>
      <c r="J3" s="292">
        <v>2.7E-2</v>
      </c>
      <c r="K3" s="292">
        <v>2.9499999999999998E-2</v>
      </c>
      <c r="L3" s="292">
        <v>2.9499999999999998E-2</v>
      </c>
      <c r="M3" s="292">
        <v>3.3000000000000002E-2</v>
      </c>
      <c r="N3" s="292">
        <v>3.3000000000000002E-2</v>
      </c>
      <c r="O3" s="292">
        <v>3.5999999999999997E-2</v>
      </c>
      <c r="P3" s="292">
        <v>3.5999999999999997E-2</v>
      </c>
      <c r="Q3" s="292">
        <v>3.85E-2</v>
      </c>
      <c r="R3" s="292">
        <v>3.85E-2</v>
      </c>
      <c r="S3" s="292">
        <v>0.04</v>
      </c>
      <c r="T3" s="292">
        <v>4.6249999999999999E-2</v>
      </c>
      <c r="U3" s="292">
        <v>0.05</v>
      </c>
      <c r="V3" s="292">
        <v>0.05</v>
      </c>
      <c r="W3" s="293">
        <v>5.2999999999999999E-2</v>
      </c>
      <c r="X3" s="293">
        <v>0.05</v>
      </c>
      <c r="Y3" s="292">
        <v>5.3999999999999999E-2</v>
      </c>
      <c r="Z3" s="25"/>
    </row>
    <row r="4" spans="1:26" ht="15" x14ac:dyDescent="0.25">
      <c r="A4" s="179" t="s">
        <v>811</v>
      </c>
      <c r="B4" s="369" t="s">
        <v>837</v>
      </c>
      <c r="C4" s="211" t="s">
        <v>838</v>
      </c>
      <c r="D4" s="211" t="s">
        <v>839</v>
      </c>
      <c r="E4" s="211" t="s">
        <v>840</v>
      </c>
      <c r="F4" s="211" t="s">
        <v>841</v>
      </c>
      <c r="G4" s="211" t="s">
        <v>842</v>
      </c>
      <c r="H4" s="211" t="s">
        <v>843</v>
      </c>
      <c r="I4" s="211" t="s">
        <v>844</v>
      </c>
      <c r="J4" s="211" t="s">
        <v>845</v>
      </c>
      <c r="K4" s="211" t="s">
        <v>846</v>
      </c>
      <c r="L4" s="211" t="s">
        <v>847</v>
      </c>
      <c r="M4" s="211" t="s">
        <v>848</v>
      </c>
      <c r="N4" s="211" t="s">
        <v>849</v>
      </c>
      <c r="O4" s="211" t="s">
        <v>850</v>
      </c>
      <c r="P4" s="211" t="s">
        <v>851</v>
      </c>
      <c r="Q4" s="211" t="s">
        <v>852</v>
      </c>
      <c r="R4" s="211" t="s">
        <v>853</v>
      </c>
      <c r="S4" s="211" t="s">
        <v>854</v>
      </c>
      <c r="T4" s="211" t="s">
        <v>855</v>
      </c>
      <c r="U4" s="211" t="s">
        <v>856</v>
      </c>
      <c r="V4" s="211" t="s">
        <v>857</v>
      </c>
      <c r="W4" s="369" t="s">
        <v>858</v>
      </c>
      <c r="X4" s="369" t="s">
        <v>859</v>
      </c>
      <c r="Y4" s="369" t="s">
        <v>860</v>
      </c>
      <c r="Z4" s="262" t="s">
        <v>5</v>
      </c>
    </row>
    <row r="5" spans="1:26" ht="15" x14ac:dyDescent="0.25">
      <c r="A5" s="267"/>
      <c r="B5" s="285"/>
      <c r="C5" s="276"/>
      <c r="D5" s="276"/>
      <c r="E5" s="276"/>
      <c r="F5" s="276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2"/>
      <c r="Y5" s="322"/>
      <c r="Z5" s="223"/>
    </row>
    <row r="6" spans="1:26" ht="15" x14ac:dyDescent="0.25">
      <c r="A6" s="4" t="s">
        <v>461</v>
      </c>
      <c r="B6" s="272">
        <v>145000</v>
      </c>
      <c r="C6" s="286">
        <v>215000</v>
      </c>
      <c r="D6" s="286">
        <v>205000</v>
      </c>
      <c r="E6" s="286">
        <v>210000</v>
      </c>
      <c r="F6" s="286">
        <v>220000</v>
      </c>
      <c r="G6" s="322">
        <v>215000</v>
      </c>
      <c r="H6" s="322">
        <v>210000</v>
      </c>
      <c r="I6" s="322">
        <v>205000</v>
      </c>
      <c r="J6" s="322">
        <v>215000</v>
      </c>
      <c r="K6" s="322">
        <v>210000</v>
      </c>
      <c r="L6" s="322">
        <v>215000</v>
      </c>
      <c r="M6" s="322">
        <v>215000</v>
      </c>
      <c r="N6" s="322">
        <v>155000</v>
      </c>
      <c r="O6" s="322">
        <v>155000</v>
      </c>
      <c r="P6" s="322">
        <v>170000</v>
      </c>
      <c r="Q6" s="322">
        <v>170000</v>
      </c>
      <c r="R6" s="322">
        <v>185000</v>
      </c>
      <c r="S6" s="322">
        <v>180000</v>
      </c>
      <c r="T6" s="322">
        <v>2140000</v>
      </c>
      <c r="U6" s="322">
        <v>2770000</v>
      </c>
      <c r="V6" s="322">
        <v>6845000</v>
      </c>
      <c r="W6" s="322">
        <v>3645000</v>
      </c>
      <c r="X6" s="322">
        <v>10000000</v>
      </c>
      <c r="Y6" s="322">
        <v>3560000</v>
      </c>
      <c r="Z6" s="223">
        <f t="shared" ref="Z6:Z69" si="0">SUM(B6:Y6)</f>
        <v>32455000</v>
      </c>
    </row>
    <row r="7" spans="1:26" ht="15" x14ac:dyDescent="0.25">
      <c r="A7" s="4"/>
      <c r="B7" s="268"/>
      <c r="C7" s="287"/>
      <c r="D7" s="287"/>
      <c r="E7" s="287"/>
      <c r="F7" s="287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223">
        <f t="shared" si="0"/>
        <v>0</v>
      </c>
    </row>
    <row r="8" spans="1:26" ht="15" x14ac:dyDescent="0.25">
      <c r="A8" s="4" t="s">
        <v>78</v>
      </c>
      <c r="B8" s="268"/>
      <c r="C8" s="287"/>
      <c r="D8" s="287"/>
      <c r="E8" s="287"/>
      <c r="F8" s="287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223">
        <f t="shared" si="0"/>
        <v>0</v>
      </c>
    </row>
    <row r="9" spans="1:26" ht="15" x14ac:dyDescent="0.25">
      <c r="A9" s="5">
        <v>40118</v>
      </c>
      <c r="B9" s="268">
        <v>0</v>
      </c>
      <c r="C9" s="286">
        <v>0</v>
      </c>
      <c r="D9" s="286">
        <v>0</v>
      </c>
      <c r="E9" s="286">
        <v>0</v>
      </c>
      <c r="F9" s="286">
        <v>5000</v>
      </c>
      <c r="G9" s="322">
        <v>5000</v>
      </c>
      <c r="H9" s="322">
        <v>0</v>
      </c>
      <c r="I9" s="322">
        <v>0</v>
      </c>
      <c r="J9" s="322">
        <v>0</v>
      </c>
      <c r="K9" s="322">
        <v>0</v>
      </c>
      <c r="L9" s="322">
        <v>0</v>
      </c>
      <c r="M9" s="322">
        <v>0</v>
      </c>
      <c r="N9" s="322">
        <v>0</v>
      </c>
      <c r="O9" s="322">
        <v>0</v>
      </c>
      <c r="P9" s="322">
        <v>0</v>
      </c>
      <c r="Q9" s="322">
        <v>0</v>
      </c>
      <c r="R9" s="322">
        <v>0</v>
      </c>
      <c r="S9" s="322">
        <v>0</v>
      </c>
      <c r="T9" s="322">
        <v>5000</v>
      </c>
      <c r="U9" s="322">
        <v>5000</v>
      </c>
      <c r="V9" s="322">
        <v>45000</v>
      </c>
      <c r="W9" s="322">
        <v>10000</v>
      </c>
      <c r="X9" s="322">
        <v>15000</v>
      </c>
      <c r="Y9" s="322">
        <v>10000</v>
      </c>
      <c r="Z9" s="223">
        <f t="shared" si="0"/>
        <v>100000</v>
      </c>
    </row>
    <row r="10" spans="1:26" ht="15" x14ac:dyDescent="0.25">
      <c r="A10" s="5">
        <v>40148</v>
      </c>
      <c r="B10" s="272"/>
      <c r="C10" s="286"/>
      <c r="D10" s="286"/>
      <c r="E10" s="286"/>
      <c r="F10" s="286"/>
      <c r="G10" s="322"/>
      <c r="H10" s="322"/>
      <c r="I10" s="322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22"/>
      <c r="U10" s="322"/>
      <c r="V10" s="322">
        <v>105000</v>
      </c>
      <c r="W10" s="322">
        <v>5000</v>
      </c>
      <c r="X10" s="322">
        <v>5000</v>
      </c>
      <c r="Y10" s="322"/>
      <c r="Z10" s="223">
        <f t="shared" si="0"/>
        <v>115000</v>
      </c>
    </row>
    <row r="11" spans="1:26" ht="15" x14ac:dyDescent="0.25">
      <c r="A11" s="5">
        <v>40238</v>
      </c>
      <c r="B11" s="272"/>
      <c r="C11" s="286"/>
      <c r="D11" s="286"/>
      <c r="E11" s="286"/>
      <c r="F11" s="286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>
        <v>40000</v>
      </c>
      <c r="W11" s="322"/>
      <c r="X11" s="322"/>
      <c r="Y11" s="322"/>
      <c r="Z11" s="223">
        <f t="shared" si="0"/>
        <v>40000</v>
      </c>
    </row>
    <row r="12" spans="1:26" ht="15" x14ac:dyDescent="0.25">
      <c r="A12" s="5">
        <v>40269</v>
      </c>
      <c r="B12" s="272"/>
      <c r="C12" s="286"/>
      <c r="D12" s="286"/>
      <c r="E12" s="286"/>
      <c r="F12" s="286"/>
      <c r="G12" s="322"/>
      <c r="H12" s="322"/>
      <c r="I12" s="322"/>
      <c r="J12" s="322">
        <v>5000</v>
      </c>
      <c r="K12" s="322"/>
      <c r="L12" s="322">
        <v>5000</v>
      </c>
      <c r="M12" s="322">
        <v>5000</v>
      </c>
      <c r="N12" s="322"/>
      <c r="O12" s="322"/>
      <c r="P12" s="322"/>
      <c r="Q12" s="322"/>
      <c r="R12" s="322"/>
      <c r="S12" s="322"/>
      <c r="T12" s="322">
        <v>10000</v>
      </c>
      <c r="U12" s="322">
        <v>15000</v>
      </c>
      <c r="V12" s="322">
        <v>75000</v>
      </c>
      <c r="W12" s="322">
        <v>15000</v>
      </c>
      <c r="X12" s="322">
        <v>15000</v>
      </c>
      <c r="Y12" s="322">
        <v>15000</v>
      </c>
      <c r="Z12" s="223">
        <f t="shared" si="0"/>
        <v>160000</v>
      </c>
    </row>
    <row r="13" spans="1:26" ht="15" x14ac:dyDescent="0.25">
      <c r="A13" s="5">
        <v>40299</v>
      </c>
      <c r="B13" s="272"/>
      <c r="C13" s="286"/>
      <c r="D13" s="286"/>
      <c r="E13" s="286"/>
      <c r="F13" s="286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>
        <v>70000</v>
      </c>
      <c r="W13" s="322"/>
      <c r="X13" s="322">
        <v>5000</v>
      </c>
      <c r="Y13" s="322"/>
      <c r="Z13" s="223">
        <f t="shared" si="0"/>
        <v>75000</v>
      </c>
    </row>
    <row r="14" spans="1:26" ht="15" x14ac:dyDescent="0.25">
      <c r="A14" s="5">
        <v>40330</v>
      </c>
      <c r="B14" s="272"/>
      <c r="C14" s="286">
        <v>5000</v>
      </c>
      <c r="D14" s="286"/>
      <c r="E14" s="286"/>
      <c r="F14" s="286">
        <v>5000</v>
      </c>
      <c r="G14" s="322"/>
      <c r="H14" s="322"/>
      <c r="I14" s="322">
        <v>5000</v>
      </c>
      <c r="J14" s="322">
        <v>5000</v>
      </c>
      <c r="K14" s="322">
        <v>5000</v>
      </c>
      <c r="L14" s="322">
        <v>5000</v>
      </c>
      <c r="M14" s="322">
        <v>5000</v>
      </c>
      <c r="N14" s="322"/>
      <c r="O14" s="322"/>
      <c r="P14" s="322"/>
      <c r="Q14" s="322"/>
      <c r="R14" s="322"/>
      <c r="S14" s="322"/>
      <c r="T14" s="322">
        <v>20000</v>
      </c>
      <c r="U14" s="322">
        <v>30000</v>
      </c>
      <c r="V14" s="322">
        <v>5000</v>
      </c>
      <c r="W14" s="322">
        <v>35000</v>
      </c>
      <c r="X14" s="322">
        <v>40000</v>
      </c>
      <c r="Y14" s="322">
        <v>40000</v>
      </c>
      <c r="Z14" s="223">
        <f t="shared" si="0"/>
        <v>205000</v>
      </c>
    </row>
    <row r="15" spans="1:26" ht="15" x14ac:dyDescent="0.25">
      <c r="A15" s="5" t="s">
        <v>864</v>
      </c>
      <c r="B15" s="272"/>
      <c r="C15" s="286"/>
      <c r="D15" s="286">
        <v>5000</v>
      </c>
      <c r="E15" s="286">
        <v>10000</v>
      </c>
      <c r="F15" s="286">
        <v>10000</v>
      </c>
      <c r="G15" s="322">
        <v>10000</v>
      </c>
      <c r="H15" s="322">
        <v>10000</v>
      </c>
      <c r="I15" s="322">
        <v>5000</v>
      </c>
      <c r="J15" s="322">
        <v>5000</v>
      </c>
      <c r="K15" s="322">
        <v>5000</v>
      </c>
      <c r="L15" s="322">
        <v>5000</v>
      </c>
      <c r="M15" s="322">
        <v>5000</v>
      </c>
      <c r="N15" s="322">
        <v>5000</v>
      </c>
      <c r="O15" s="322">
        <v>5000</v>
      </c>
      <c r="P15" s="322">
        <v>5000</v>
      </c>
      <c r="Q15" s="322">
        <v>5000</v>
      </c>
      <c r="R15" s="322">
        <v>5000</v>
      </c>
      <c r="S15" s="322">
        <v>5000</v>
      </c>
      <c r="T15" s="322">
        <v>70000</v>
      </c>
      <c r="U15" s="322">
        <v>95000</v>
      </c>
      <c r="V15" s="322"/>
      <c r="W15" s="322">
        <v>125000</v>
      </c>
      <c r="X15" s="322">
        <v>340000</v>
      </c>
      <c r="Y15" s="322">
        <v>120000</v>
      </c>
      <c r="Z15" s="223">
        <f t="shared" si="0"/>
        <v>850000</v>
      </c>
    </row>
    <row r="16" spans="1:26" ht="15" x14ac:dyDescent="0.25">
      <c r="A16" s="5">
        <v>40360</v>
      </c>
      <c r="B16" s="268"/>
      <c r="C16" s="286"/>
      <c r="D16" s="286"/>
      <c r="E16" s="286"/>
      <c r="F16" s="286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>
        <v>40000</v>
      </c>
      <c r="W16" s="322"/>
      <c r="X16" s="327"/>
      <c r="Y16" s="327"/>
      <c r="Z16" s="223">
        <f t="shared" si="0"/>
        <v>40000</v>
      </c>
    </row>
    <row r="17" spans="1:26" ht="15" hidden="1" x14ac:dyDescent="0.25">
      <c r="A17" s="5">
        <v>40391</v>
      </c>
      <c r="B17" s="268"/>
      <c r="C17" s="272"/>
      <c r="D17" s="272"/>
      <c r="E17" s="272"/>
      <c r="F17" s="272"/>
      <c r="G17" s="318"/>
      <c r="H17" s="318"/>
      <c r="I17" s="318"/>
      <c r="J17" s="318"/>
      <c r="K17" s="318"/>
      <c r="L17" s="318"/>
      <c r="M17" s="318"/>
      <c r="N17" s="318"/>
      <c r="O17" s="318"/>
      <c r="P17" s="318"/>
      <c r="Q17" s="318"/>
      <c r="R17" s="318"/>
      <c r="S17" s="318"/>
      <c r="T17" s="318"/>
      <c r="U17" s="318"/>
      <c r="V17" s="318"/>
      <c r="W17" s="318"/>
      <c r="X17" s="318">
        <v>35000</v>
      </c>
      <c r="Y17" s="318"/>
      <c r="Z17" s="223">
        <f t="shared" si="0"/>
        <v>35000</v>
      </c>
    </row>
    <row r="18" spans="1:26" ht="15" hidden="1" x14ac:dyDescent="0.25">
      <c r="A18" s="5">
        <v>40422</v>
      </c>
      <c r="B18" s="268"/>
      <c r="C18" s="272"/>
      <c r="D18" s="272"/>
      <c r="E18" s="272"/>
      <c r="F18" s="272"/>
      <c r="G18" s="318"/>
      <c r="H18" s="318"/>
      <c r="I18" s="318"/>
      <c r="J18" s="318"/>
      <c r="K18" s="318"/>
      <c r="L18" s="318"/>
      <c r="M18" s="318"/>
      <c r="N18" s="318"/>
      <c r="O18" s="318"/>
      <c r="P18" s="318"/>
      <c r="Q18" s="318"/>
      <c r="R18" s="318"/>
      <c r="S18" s="318"/>
      <c r="T18" s="318"/>
      <c r="U18" s="318"/>
      <c r="V18" s="318">
        <v>5000</v>
      </c>
      <c r="W18" s="318"/>
      <c r="X18" s="318">
        <v>80000</v>
      </c>
      <c r="Y18" s="318"/>
      <c r="Z18" s="223">
        <f t="shared" si="0"/>
        <v>85000</v>
      </c>
    </row>
    <row r="19" spans="1:26" ht="15" hidden="1" x14ac:dyDescent="0.25">
      <c r="A19" s="5">
        <v>40452</v>
      </c>
      <c r="B19" s="268"/>
      <c r="C19" s="272"/>
      <c r="D19" s="272"/>
      <c r="E19" s="272"/>
      <c r="F19" s="272"/>
      <c r="G19" s="318"/>
      <c r="H19" s="318"/>
      <c r="I19" s="318"/>
      <c r="J19" s="318"/>
      <c r="K19" s="318"/>
      <c r="L19" s="318"/>
      <c r="M19" s="318"/>
      <c r="N19" s="318"/>
      <c r="O19" s="318"/>
      <c r="P19" s="318"/>
      <c r="Q19" s="318"/>
      <c r="R19" s="318"/>
      <c r="S19" s="318"/>
      <c r="T19" s="318">
        <v>5000</v>
      </c>
      <c r="U19" s="318">
        <v>5000</v>
      </c>
      <c r="V19" s="318">
        <v>35000</v>
      </c>
      <c r="W19" s="318">
        <v>5000</v>
      </c>
      <c r="X19" s="318">
        <v>55000</v>
      </c>
      <c r="Y19" s="318">
        <v>5000</v>
      </c>
      <c r="Z19" s="223">
        <f t="shared" si="0"/>
        <v>110000</v>
      </c>
    </row>
    <row r="20" spans="1:26" ht="15" hidden="1" x14ac:dyDescent="0.25">
      <c r="A20" s="5">
        <v>40483</v>
      </c>
      <c r="B20" s="268">
        <v>5000</v>
      </c>
      <c r="C20" s="272">
        <v>5000</v>
      </c>
      <c r="D20" s="272">
        <v>5000</v>
      </c>
      <c r="E20" s="272">
        <v>5000</v>
      </c>
      <c r="F20" s="272">
        <v>5000</v>
      </c>
      <c r="G20" s="318">
        <v>5000</v>
      </c>
      <c r="H20" s="318">
        <v>5000</v>
      </c>
      <c r="I20" s="318">
        <v>5000</v>
      </c>
      <c r="J20" s="318">
        <v>5000</v>
      </c>
      <c r="K20" s="318">
        <v>10000</v>
      </c>
      <c r="L20" s="318">
        <v>10000</v>
      </c>
      <c r="M20" s="318">
        <v>10000</v>
      </c>
      <c r="N20" s="318">
        <v>5000</v>
      </c>
      <c r="O20" s="318">
        <v>5000</v>
      </c>
      <c r="P20" s="318">
        <v>5000</v>
      </c>
      <c r="Q20" s="318">
        <v>5000</v>
      </c>
      <c r="R20" s="318">
        <v>5000</v>
      </c>
      <c r="S20" s="318">
        <v>5000</v>
      </c>
      <c r="T20" s="318">
        <v>65000</v>
      </c>
      <c r="U20" s="318">
        <v>85000</v>
      </c>
      <c r="V20" s="318">
        <v>5000</v>
      </c>
      <c r="W20" s="318">
        <v>110000</v>
      </c>
      <c r="X20" s="318">
        <v>70000</v>
      </c>
      <c r="Y20" s="318">
        <v>110000</v>
      </c>
      <c r="Z20" s="223">
        <f t="shared" si="0"/>
        <v>550000</v>
      </c>
    </row>
    <row r="21" spans="1:26" ht="15" hidden="1" x14ac:dyDescent="0.25">
      <c r="A21" s="5">
        <v>40513</v>
      </c>
      <c r="B21" s="268">
        <v>140000</v>
      </c>
      <c r="C21" s="272">
        <v>5000</v>
      </c>
      <c r="D21" s="272">
        <v>5000</v>
      </c>
      <c r="E21" s="272">
        <v>5000</v>
      </c>
      <c r="F21" s="272">
        <v>5000</v>
      </c>
      <c r="G21" s="318">
        <v>5000</v>
      </c>
      <c r="H21" s="318">
        <v>5000</v>
      </c>
      <c r="I21" s="318">
        <v>5000</v>
      </c>
      <c r="J21" s="318">
        <v>5000</v>
      </c>
      <c r="K21" s="318">
        <v>5000</v>
      </c>
      <c r="L21" s="318">
        <v>5000</v>
      </c>
      <c r="M21" s="318"/>
      <c r="N21" s="318"/>
      <c r="O21" s="318"/>
      <c r="P21" s="318"/>
      <c r="Q21" s="318"/>
      <c r="R21" s="318"/>
      <c r="S21" s="318"/>
      <c r="T21" s="318">
        <v>30000</v>
      </c>
      <c r="U21" s="318">
        <v>40000</v>
      </c>
      <c r="V21" s="318">
        <v>85000</v>
      </c>
      <c r="W21" s="318">
        <v>50000</v>
      </c>
      <c r="X21" s="318">
        <v>140000</v>
      </c>
      <c r="Y21" s="318">
        <v>50000</v>
      </c>
      <c r="Z21" s="223">
        <f t="shared" si="0"/>
        <v>585000</v>
      </c>
    </row>
    <row r="22" spans="1:26" ht="15" hidden="1" x14ac:dyDescent="0.25">
      <c r="A22" s="5">
        <v>40544</v>
      </c>
      <c r="B22" s="268"/>
      <c r="C22" s="272"/>
      <c r="D22" s="272"/>
      <c r="E22" s="272"/>
      <c r="F22" s="272"/>
      <c r="G22" s="318"/>
      <c r="H22" s="318"/>
      <c r="I22" s="318"/>
      <c r="J22" s="318"/>
      <c r="K22" s="318"/>
      <c r="L22" s="318"/>
      <c r="M22" s="318"/>
      <c r="N22" s="318"/>
      <c r="O22" s="318"/>
      <c r="P22" s="318"/>
      <c r="Q22" s="318"/>
      <c r="R22" s="318"/>
      <c r="S22" s="318"/>
      <c r="T22" s="318">
        <v>5000</v>
      </c>
      <c r="U22" s="318">
        <v>5000</v>
      </c>
      <c r="V22" s="318">
        <v>40000</v>
      </c>
      <c r="W22" s="318">
        <v>5000</v>
      </c>
      <c r="X22" s="318">
        <v>40000</v>
      </c>
      <c r="Y22" s="318">
        <v>5000</v>
      </c>
      <c r="Z22" s="223">
        <f t="shared" si="0"/>
        <v>100000</v>
      </c>
    </row>
    <row r="23" spans="1:26" ht="15" hidden="1" x14ac:dyDescent="0.25">
      <c r="A23" s="5">
        <v>40575</v>
      </c>
      <c r="B23" s="268"/>
      <c r="C23" s="272">
        <v>5000</v>
      </c>
      <c r="D23" s="272">
        <v>5000</v>
      </c>
      <c r="E23" s="272">
        <v>5000</v>
      </c>
      <c r="F23" s="272">
        <v>5000</v>
      </c>
      <c r="G23" s="318">
        <v>5000</v>
      </c>
      <c r="H23" s="318">
        <v>5000</v>
      </c>
      <c r="I23" s="318">
        <v>5000</v>
      </c>
      <c r="J23" s="318">
        <v>5000</v>
      </c>
      <c r="K23" s="318">
        <v>5000</v>
      </c>
      <c r="L23" s="318">
        <v>5000</v>
      </c>
      <c r="M23" s="318">
        <v>5000</v>
      </c>
      <c r="N23" s="318">
        <v>5000</v>
      </c>
      <c r="O23" s="318"/>
      <c r="P23" s="318">
        <v>5000</v>
      </c>
      <c r="Q23" s="318">
        <v>5000</v>
      </c>
      <c r="R23" s="318">
        <v>5000</v>
      </c>
      <c r="S23" s="318">
        <v>5000</v>
      </c>
      <c r="T23" s="318">
        <v>50000</v>
      </c>
      <c r="U23" s="318">
        <v>65000</v>
      </c>
      <c r="V23" s="318">
        <v>235000</v>
      </c>
      <c r="W23" s="318">
        <v>85000</v>
      </c>
      <c r="X23" s="318">
        <v>205000</v>
      </c>
      <c r="Y23" s="318">
        <v>85000</v>
      </c>
      <c r="Z23" s="223">
        <f t="shared" si="0"/>
        <v>805000</v>
      </c>
    </row>
    <row r="24" spans="1:26" ht="15" hidden="1" x14ac:dyDescent="0.25">
      <c r="A24" s="5">
        <v>40603</v>
      </c>
      <c r="B24" s="268"/>
      <c r="C24" s="272">
        <v>5000</v>
      </c>
      <c r="D24" s="272"/>
      <c r="E24" s="272"/>
      <c r="F24" s="272">
        <v>5000</v>
      </c>
      <c r="G24" s="318">
        <v>5000</v>
      </c>
      <c r="H24" s="318">
        <v>5000</v>
      </c>
      <c r="I24" s="318"/>
      <c r="J24" s="318">
        <v>5000</v>
      </c>
      <c r="K24" s="318"/>
      <c r="L24" s="318"/>
      <c r="M24" s="318">
        <v>5000</v>
      </c>
      <c r="N24" s="318"/>
      <c r="O24" s="318"/>
      <c r="P24" s="318"/>
      <c r="Q24" s="318"/>
      <c r="R24" s="318"/>
      <c r="S24" s="318"/>
      <c r="T24" s="318">
        <v>20000</v>
      </c>
      <c r="U24" s="318">
        <v>25000</v>
      </c>
      <c r="V24" s="318">
        <v>5000</v>
      </c>
      <c r="W24" s="318">
        <v>35000</v>
      </c>
      <c r="X24" s="318">
        <v>90000</v>
      </c>
      <c r="Y24" s="318">
        <v>30000</v>
      </c>
      <c r="Z24" s="223">
        <f t="shared" si="0"/>
        <v>235000</v>
      </c>
    </row>
    <row r="25" spans="1:26" ht="15" x14ac:dyDescent="0.25">
      <c r="A25" s="5">
        <v>40634</v>
      </c>
      <c r="B25" s="268"/>
      <c r="C25" s="272"/>
      <c r="D25" s="272">
        <v>5000</v>
      </c>
      <c r="E25" s="272">
        <v>5000</v>
      </c>
      <c r="F25" s="272"/>
      <c r="G25" s="318"/>
      <c r="H25" s="318"/>
      <c r="I25" s="318"/>
      <c r="J25" s="318"/>
      <c r="K25" s="318"/>
      <c r="L25" s="318">
        <v>5000</v>
      </c>
      <c r="M25" s="318">
        <v>5000</v>
      </c>
      <c r="N25" s="318"/>
      <c r="O25" s="318"/>
      <c r="P25" s="318"/>
      <c r="Q25" s="318"/>
      <c r="R25" s="318"/>
      <c r="S25" s="318"/>
      <c r="T25" s="318">
        <v>15000</v>
      </c>
      <c r="U25" s="318">
        <v>15000</v>
      </c>
      <c r="V25" s="318">
        <v>75000</v>
      </c>
      <c r="W25" s="318">
        <v>25000</v>
      </c>
      <c r="X25" s="318">
        <v>65000</v>
      </c>
      <c r="Y25" s="318">
        <v>20000</v>
      </c>
      <c r="Z25" s="223">
        <f t="shared" si="0"/>
        <v>235000</v>
      </c>
    </row>
    <row r="26" spans="1:26" ht="15" x14ac:dyDescent="0.25">
      <c r="A26" s="5">
        <v>40664</v>
      </c>
      <c r="B26" s="268"/>
      <c r="C26" s="272"/>
      <c r="D26" s="272"/>
      <c r="E26" s="272"/>
      <c r="F26" s="272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Q26" s="318"/>
      <c r="R26" s="318"/>
      <c r="S26" s="318"/>
      <c r="T26" s="318"/>
      <c r="U26" s="318"/>
      <c r="V26" s="318">
        <v>65000</v>
      </c>
      <c r="W26" s="318"/>
      <c r="X26" s="318"/>
      <c r="Y26" s="318"/>
      <c r="Z26" s="223">
        <f t="shared" si="0"/>
        <v>65000</v>
      </c>
    </row>
    <row r="27" spans="1:26" ht="15" x14ac:dyDescent="0.25">
      <c r="A27" s="5">
        <v>40695</v>
      </c>
      <c r="B27" s="268"/>
      <c r="C27" s="272">
        <v>190000</v>
      </c>
      <c r="D27" s="272"/>
      <c r="E27" s="272"/>
      <c r="F27" s="272"/>
      <c r="G27" s="318">
        <v>5000</v>
      </c>
      <c r="H27" s="318">
        <v>5000</v>
      </c>
      <c r="I27" s="318">
        <v>5000</v>
      </c>
      <c r="J27" s="318">
        <v>5000</v>
      </c>
      <c r="K27" s="318">
        <v>5000</v>
      </c>
      <c r="L27" s="318"/>
      <c r="M27" s="318"/>
      <c r="N27" s="318"/>
      <c r="O27" s="318"/>
      <c r="P27" s="318"/>
      <c r="Q27" s="318"/>
      <c r="R27" s="318"/>
      <c r="S27" s="318"/>
      <c r="T27" s="318">
        <v>15000</v>
      </c>
      <c r="U27" s="318">
        <v>20000</v>
      </c>
      <c r="V27" s="318">
        <v>110000</v>
      </c>
      <c r="W27" s="318">
        <v>30000</v>
      </c>
      <c r="X27" s="318"/>
      <c r="Y27" s="318">
        <v>25000</v>
      </c>
      <c r="Z27" s="223">
        <f t="shared" si="0"/>
        <v>415000</v>
      </c>
    </row>
    <row r="28" spans="1:26" ht="15" x14ac:dyDescent="0.25">
      <c r="A28" s="5">
        <v>40725</v>
      </c>
      <c r="B28" s="268"/>
      <c r="C28" s="272"/>
      <c r="D28" s="272">
        <v>5000</v>
      </c>
      <c r="E28" s="272">
        <v>5000</v>
      </c>
      <c r="F28" s="272">
        <v>5000</v>
      </c>
      <c r="G28" s="318"/>
      <c r="H28" s="318"/>
      <c r="I28" s="318"/>
      <c r="J28" s="318"/>
      <c r="K28" s="318"/>
      <c r="L28" s="318"/>
      <c r="M28" s="318"/>
      <c r="N28" s="318"/>
      <c r="O28" s="318"/>
      <c r="P28" s="318"/>
      <c r="Q28" s="318"/>
      <c r="R28" s="318"/>
      <c r="S28" s="318"/>
      <c r="T28" s="318">
        <v>10000</v>
      </c>
      <c r="U28" s="318">
        <v>15000</v>
      </c>
      <c r="V28" s="318">
        <v>10000</v>
      </c>
      <c r="W28" s="318">
        <v>20000</v>
      </c>
      <c r="X28" s="318">
        <v>25000</v>
      </c>
      <c r="Y28" s="318">
        <v>20000</v>
      </c>
      <c r="Z28" s="223">
        <f t="shared" si="0"/>
        <v>115000</v>
      </c>
    </row>
    <row r="29" spans="1:26" ht="15" x14ac:dyDescent="0.25">
      <c r="A29" s="5">
        <v>40756</v>
      </c>
      <c r="B29" s="268"/>
      <c r="C29" s="272"/>
      <c r="D29" s="272"/>
      <c r="E29" s="272"/>
      <c r="F29" s="272"/>
      <c r="G29" s="318"/>
      <c r="H29" s="318"/>
      <c r="I29" s="318"/>
      <c r="J29" s="318"/>
      <c r="K29" s="318"/>
      <c r="L29" s="318"/>
      <c r="M29" s="318"/>
      <c r="N29" s="318"/>
      <c r="O29" s="318"/>
      <c r="P29" s="318"/>
      <c r="Q29" s="318"/>
      <c r="R29" s="318"/>
      <c r="S29" s="318"/>
      <c r="T29" s="318"/>
      <c r="U29" s="318"/>
      <c r="V29" s="318"/>
      <c r="W29" s="318"/>
      <c r="X29" s="318">
        <v>10000</v>
      </c>
      <c r="Y29" s="318"/>
      <c r="Z29" s="223">
        <f t="shared" si="0"/>
        <v>10000</v>
      </c>
    </row>
    <row r="30" spans="1:26" ht="15" x14ac:dyDescent="0.25">
      <c r="A30" s="5">
        <v>40787</v>
      </c>
      <c r="B30" s="268"/>
      <c r="C30" s="272"/>
      <c r="D30" s="272">
        <v>5000</v>
      </c>
      <c r="E30" s="272">
        <v>5000</v>
      </c>
      <c r="F30" s="272">
        <v>5000</v>
      </c>
      <c r="G30" s="318">
        <v>5000</v>
      </c>
      <c r="H30" s="318">
        <v>5000</v>
      </c>
      <c r="I30" s="318">
        <v>5000</v>
      </c>
      <c r="J30" s="318">
        <v>5000</v>
      </c>
      <c r="K30" s="318">
        <v>5000</v>
      </c>
      <c r="L30" s="318">
        <v>5000</v>
      </c>
      <c r="M30" s="318">
        <v>5000</v>
      </c>
      <c r="N30" s="318"/>
      <c r="O30" s="318"/>
      <c r="P30" s="318"/>
      <c r="Q30" s="318"/>
      <c r="R30" s="318"/>
      <c r="S30" s="318"/>
      <c r="T30" s="318">
        <v>40000</v>
      </c>
      <c r="U30" s="318">
        <v>45000</v>
      </c>
      <c r="V30" s="318">
        <v>55000</v>
      </c>
      <c r="W30" s="318">
        <v>60000</v>
      </c>
      <c r="X30" s="318">
        <v>135000</v>
      </c>
      <c r="Y30" s="318">
        <v>60000</v>
      </c>
      <c r="Z30" s="223">
        <f t="shared" si="0"/>
        <v>445000</v>
      </c>
    </row>
    <row r="31" spans="1:26" ht="15" x14ac:dyDescent="0.25">
      <c r="A31" s="5">
        <v>40848</v>
      </c>
      <c r="B31" s="268"/>
      <c r="C31" s="272"/>
      <c r="D31" s="272"/>
      <c r="E31" s="272"/>
      <c r="F31" s="272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>
        <v>5000</v>
      </c>
      <c r="W31" s="318"/>
      <c r="X31" s="318">
        <v>105000</v>
      </c>
      <c r="Y31" s="318"/>
      <c r="Z31" s="223">
        <f t="shared" si="0"/>
        <v>110000</v>
      </c>
    </row>
    <row r="32" spans="1:26" ht="15" x14ac:dyDescent="0.25">
      <c r="A32" s="5">
        <v>40878</v>
      </c>
      <c r="B32" s="268"/>
      <c r="C32" s="272"/>
      <c r="D32" s="272">
        <v>170000</v>
      </c>
      <c r="E32" s="272"/>
      <c r="F32" s="272"/>
      <c r="G32" s="318"/>
      <c r="H32" s="318"/>
      <c r="I32" s="318"/>
      <c r="J32" s="318">
        <v>5000</v>
      </c>
      <c r="K32" s="318">
        <v>5000</v>
      </c>
      <c r="L32" s="318">
        <v>5000</v>
      </c>
      <c r="M32" s="318">
        <v>5000</v>
      </c>
      <c r="N32" s="318"/>
      <c r="O32" s="318"/>
      <c r="P32" s="318"/>
      <c r="Q32" s="318"/>
      <c r="R32" s="318"/>
      <c r="S32" s="318"/>
      <c r="T32" s="318">
        <v>15000</v>
      </c>
      <c r="U32" s="318">
        <v>15000</v>
      </c>
      <c r="V32" s="318"/>
      <c r="W32" s="318">
        <v>25000</v>
      </c>
      <c r="X32" s="318">
        <v>130000</v>
      </c>
      <c r="Y32" s="318">
        <v>25000</v>
      </c>
      <c r="Z32" s="223">
        <f t="shared" si="0"/>
        <v>400000</v>
      </c>
    </row>
    <row r="33" spans="1:26" ht="15" x14ac:dyDescent="0.25">
      <c r="A33" s="5">
        <v>40909</v>
      </c>
      <c r="B33" s="268"/>
      <c r="C33" s="272"/>
      <c r="D33" s="272"/>
      <c r="E33" s="272">
        <v>5000</v>
      </c>
      <c r="F33" s="272">
        <v>5000</v>
      </c>
      <c r="G33" s="318">
        <v>5000</v>
      </c>
      <c r="H33" s="318">
        <v>5000</v>
      </c>
      <c r="I33" s="318">
        <v>5000</v>
      </c>
      <c r="J33" s="318"/>
      <c r="K33" s="318"/>
      <c r="L33" s="318"/>
      <c r="M33" s="318">
        <v>5000</v>
      </c>
      <c r="N33" s="318"/>
      <c r="O33" s="318"/>
      <c r="P33" s="318"/>
      <c r="Q33" s="318"/>
      <c r="R33" s="318">
        <v>5000</v>
      </c>
      <c r="S33" s="318">
        <v>5000</v>
      </c>
      <c r="T33" s="318">
        <v>30000</v>
      </c>
      <c r="U33" s="318">
        <v>35000</v>
      </c>
      <c r="V33" s="318">
        <v>25000</v>
      </c>
      <c r="W33" s="318">
        <v>50000</v>
      </c>
      <c r="X33" s="318"/>
      <c r="Y33" s="318">
        <v>50000</v>
      </c>
      <c r="Z33" s="223">
        <f t="shared" si="0"/>
        <v>230000</v>
      </c>
    </row>
    <row r="34" spans="1:26" ht="15" x14ac:dyDescent="0.25">
      <c r="A34" s="5">
        <v>40940</v>
      </c>
      <c r="B34" s="268"/>
      <c r="C34" s="272"/>
      <c r="D34" s="272"/>
      <c r="E34" s="272"/>
      <c r="F34" s="272"/>
      <c r="G34" s="318"/>
      <c r="H34" s="318"/>
      <c r="I34" s="318"/>
      <c r="J34" s="318"/>
      <c r="K34" s="318"/>
      <c r="L34" s="318"/>
      <c r="M34" s="318"/>
      <c r="N34" s="318"/>
      <c r="O34" s="318"/>
      <c r="P34" s="318"/>
      <c r="Q34" s="318"/>
      <c r="R34" s="318"/>
      <c r="S34" s="318"/>
      <c r="T34" s="318"/>
      <c r="U34" s="318"/>
      <c r="V34" s="318">
        <v>30000</v>
      </c>
      <c r="W34" s="318"/>
      <c r="X34" s="318"/>
      <c r="Y34" s="318"/>
      <c r="Z34" s="223">
        <f t="shared" si="0"/>
        <v>30000</v>
      </c>
    </row>
    <row r="35" spans="1:26" ht="15" x14ac:dyDescent="0.25">
      <c r="A35" s="5">
        <v>40969</v>
      </c>
      <c r="B35" s="268"/>
      <c r="C35" s="272"/>
      <c r="D35" s="272"/>
      <c r="E35" s="272">
        <v>5000</v>
      </c>
      <c r="F35" s="272">
        <v>5000</v>
      </c>
      <c r="G35" s="318">
        <v>5000</v>
      </c>
      <c r="H35" s="318">
        <v>5000</v>
      </c>
      <c r="I35" s="318">
        <v>5000</v>
      </c>
      <c r="J35" s="318">
        <v>5000</v>
      </c>
      <c r="K35" s="318">
        <v>10000</v>
      </c>
      <c r="L35" s="318">
        <v>10000</v>
      </c>
      <c r="M35" s="318">
        <v>5000</v>
      </c>
      <c r="N35" s="318">
        <v>5000</v>
      </c>
      <c r="O35" s="318">
        <v>5000</v>
      </c>
      <c r="P35" s="318">
        <v>5000</v>
      </c>
      <c r="Q35" s="318">
        <v>5000</v>
      </c>
      <c r="R35" s="318">
        <v>10000</v>
      </c>
      <c r="S35" s="318">
        <v>5000</v>
      </c>
      <c r="T35" s="318">
        <v>65000</v>
      </c>
      <c r="U35" s="318">
        <v>90000</v>
      </c>
      <c r="V35" s="318">
        <v>140000</v>
      </c>
      <c r="W35" s="318">
        <v>115000</v>
      </c>
      <c r="X35" s="318"/>
      <c r="Y35" s="318">
        <v>115000</v>
      </c>
      <c r="Z35" s="223">
        <f t="shared" si="0"/>
        <v>615000</v>
      </c>
    </row>
    <row r="36" spans="1:26" ht="15" x14ac:dyDescent="0.25">
      <c r="A36" s="5">
        <v>41000</v>
      </c>
      <c r="B36" s="268"/>
      <c r="C36" s="272"/>
      <c r="D36" s="272"/>
      <c r="E36" s="272">
        <v>5000</v>
      </c>
      <c r="F36" s="272">
        <v>5000</v>
      </c>
      <c r="G36" s="318">
        <v>5000</v>
      </c>
      <c r="H36" s="318">
        <v>5000</v>
      </c>
      <c r="I36" s="318">
        <v>5000</v>
      </c>
      <c r="J36" s="318">
        <v>5000</v>
      </c>
      <c r="K36" s="318"/>
      <c r="L36" s="318"/>
      <c r="M36" s="318"/>
      <c r="N36" s="318"/>
      <c r="O36" s="318"/>
      <c r="P36" s="318"/>
      <c r="Q36" s="318"/>
      <c r="R36" s="318">
        <v>5000</v>
      </c>
      <c r="S36" s="318">
        <v>5000</v>
      </c>
      <c r="T36" s="318">
        <v>30000</v>
      </c>
      <c r="U36" s="318">
        <v>40000</v>
      </c>
      <c r="V36" s="318">
        <v>20000</v>
      </c>
      <c r="W36" s="318">
        <v>50000</v>
      </c>
      <c r="X36" s="318"/>
      <c r="Y36" s="318">
        <v>50000</v>
      </c>
      <c r="Z36" s="223">
        <f t="shared" si="0"/>
        <v>230000</v>
      </c>
    </row>
    <row r="37" spans="1:26" ht="15" x14ac:dyDescent="0.25">
      <c r="A37" s="5">
        <v>41030</v>
      </c>
      <c r="B37" s="268"/>
      <c r="C37" s="272"/>
      <c r="D37" s="272"/>
      <c r="E37" s="272"/>
      <c r="F37" s="272"/>
      <c r="G37" s="318"/>
      <c r="H37" s="318"/>
      <c r="I37" s="318"/>
      <c r="J37" s="318"/>
      <c r="K37" s="318">
        <v>5000</v>
      </c>
      <c r="L37" s="318">
        <v>5000</v>
      </c>
      <c r="M37" s="318">
        <v>5000</v>
      </c>
      <c r="N37" s="318"/>
      <c r="O37" s="318"/>
      <c r="P37" s="318"/>
      <c r="Q37" s="318"/>
      <c r="R37" s="318"/>
      <c r="S37" s="318"/>
      <c r="T37" s="318">
        <v>10000</v>
      </c>
      <c r="U37" s="318">
        <v>15000</v>
      </c>
      <c r="V37" s="318">
        <v>5000</v>
      </c>
      <c r="W37" s="318">
        <v>20000</v>
      </c>
      <c r="X37" s="318"/>
      <c r="Y37" s="318">
        <v>15000</v>
      </c>
      <c r="Z37" s="223">
        <f t="shared" si="0"/>
        <v>80000</v>
      </c>
    </row>
    <row r="38" spans="1:26" ht="15" x14ac:dyDescent="0.25">
      <c r="A38" s="5">
        <v>41061</v>
      </c>
      <c r="B38" s="268"/>
      <c r="C38" s="272"/>
      <c r="D38" s="272"/>
      <c r="E38" s="272">
        <v>155000</v>
      </c>
      <c r="F38" s="272"/>
      <c r="G38" s="318"/>
      <c r="H38" s="318"/>
      <c r="I38" s="318"/>
      <c r="J38" s="318">
        <v>5000</v>
      </c>
      <c r="K38" s="318"/>
      <c r="L38" s="318"/>
      <c r="M38" s="318"/>
      <c r="N38" s="318"/>
      <c r="O38" s="318"/>
      <c r="P38" s="318"/>
      <c r="Q38" s="318"/>
      <c r="R38" s="318"/>
      <c r="S38" s="318"/>
      <c r="T38" s="318">
        <v>5000</v>
      </c>
      <c r="U38" s="318">
        <v>5000</v>
      </c>
      <c r="V38" s="318">
        <v>235000</v>
      </c>
      <c r="W38" s="318">
        <v>5000</v>
      </c>
      <c r="X38" s="318">
        <v>200000</v>
      </c>
      <c r="Y38" s="318">
        <v>5000</v>
      </c>
      <c r="Z38" s="223">
        <f t="shared" si="0"/>
        <v>615000</v>
      </c>
    </row>
    <row r="39" spans="1:26" ht="15" x14ac:dyDescent="0.25">
      <c r="A39" s="5">
        <v>41091</v>
      </c>
      <c r="B39" s="268"/>
      <c r="C39" s="272"/>
      <c r="D39" s="272"/>
      <c r="E39" s="272"/>
      <c r="F39" s="272"/>
      <c r="G39" s="318"/>
      <c r="H39" s="318">
        <v>5000</v>
      </c>
      <c r="I39" s="318">
        <v>5000</v>
      </c>
      <c r="J39" s="318"/>
      <c r="K39" s="318"/>
      <c r="L39" s="318"/>
      <c r="M39" s="318"/>
      <c r="N39" s="318"/>
      <c r="O39" s="318"/>
      <c r="P39" s="318"/>
      <c r="Q39" s="318"/>
      <c r="R39" s="318"/>
      <c r="S39" s="318"/>
      <c r="T39" s="318">
        <v>10000</v>
      </c>
      <c r="U39" s="318">
        <v>15000</v>
      </c>
      <c r="V39" s="318">
        <v>5000</v>
      </c>
      <c r="W39" s="318">
        <v>15000</v>
      </c>
      <c r="X39" s="318">
        <v>45000</v>
      </c>
      <c r="Y39" s="318">
        <v>15000</v>
      </c>
      <c r="Z39" s="223">
        <f t="shared" si="0"/>
        <v>115000</v>
      </c>
    </row>
    <row r="40" spans="1:26" ht="15" x14ac:dyDescent="0.25">
      <c r="A40" s="5">
        <v>41153</v>
      </c>
      <c r="B40" s="268"/>
      <c r="C40" s="272"/>
      <c r="D40" s="272"/>
      <c r="E40" s="272"/>
      <c r="F40" s="272">
        <v>5000</v>
      </c>
      <c r="G40" s="318">
        <v>5000</v>
      </c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>
        <v>5000</v>
      </c>
      <c r="S40" s="318">
        <v>5000</v>
      </c>
      <c r="T40" s="318">
        <v>15000</v>
      </c>
      <c r="U40" s="318">
        <v>20000</v>
      </c>
      <c r="V40" s="318">
        <v>5000</v>
      </c>
      <c r="W40" s="318">
        <v>25000</v>
      </c>
      <c r="X40" s="318">
        <v>75000</v>
      </c>
      <c r="Y40" s="318">
        <v>25000</v>
      </c>
      <c r="Z40" s="223">
        <f t="shared" si="0"/>
        <v>185000</v>
      </c>
    </row>
    <row r="41" spans="1:26" ht="15" x14ac:dyDescent="0.25">
      <c r="A41" s="5">
        <v>41183</v>
      </c>
      <c r="B41" s="268"/>
      <c r="C41" s="272"/>
      <c r="D41" s="272"/>
      <c r="E41" s="272"/>
      <c r="F41" s="272"/>
      <c r="G41" s="318">
        <v>5000</v>
      </c>
      <c r="H41" s="318">
        <v>5000</v>
      </c>
      <c r="I41" s="318">
        <v>5000</v>
      </c>
      <c r="J41" s="318">
        <v>5000</v>
      </c>
      <c r="K41" s="318">
        <v>5000</v>
      </c>
      <c r="L41" s="318">
        <v>5000</v>
      </c>
      <c r="M41" s="318">
        <v>5000</v>
      </c>
      <c r="N41" s="318"/>
      <c r="O41" s="318"/>
      <c r="P41" s="318">
        <v>5000</v>
      </c>
      <c r="Q41" s="318">
        <v>5000</v>
      </c>
      <c r="R41" s="318"/>
      <c r="S41" s="318"/>
      <c r="T41" s="318">
        <v>35000</v>
      </c>
      <c r="U41" s="318">
        <v>45000</v>
      </c>
      <c r="V41" s="318">
        <v>5000</v>
      </c>
      <c r="W41" s="318">
        <v>60000</v>
      </c>
      <c r="X41" s="318">
        <v>175000</v>
      </c>
      <c r="Y41" s="318">
        <v>55000</v>
      </c>
      <c r="Z41" s="223">
        <f t="shared" si="0"/>
        <v>420000</v>
      </c>
    </row>
    <row r="42" spans="1:26" ht="15" x14ac:dyDescent="0.25">
      <c r="A42" s="5">
        <v>41244</v>
      </c>
      <c r="B42" s="268"/>
      <c r="C42" s="272"/>
      <c r="D42" s="272"/>
      <c r="E42" s="272"/>
      <c r="F42" s="272">
        <v>150000</v>
      </c>
      <c r="G42" s="318">
        <v>5000</v>
      </c>
      <c r="H42" s="318">
        <v>5000</v>
      </c>
      <c r="I42" s="318">
        <v>5000</v>
      </c>
      <c r="J42" s="318">
        <v>5000</v>
      </c>
      <c r="K42" s="318">
        <v>5000</v>
      </c>
      <c r="L42" s="318">
        <v>5000</v>
      </c>
      <c r="M42" s="318">
        <v>5000</v>
      </c>
      <c r="N42" s="318">
        <v>5000</v>
      </c>
      <c r="O42" s="318">
        <v>5000</v>
      </c>
      <c r="P42" s="318">
        <v>5000</v>
      </c>
      <c r="Q42" s="318">
        <v>5000</v>
      </c>
      <c r="R42" s="318">
        <v>5000</v>
      </c>
      <c r="S42" s="318">
        <v>5000</v>
      </c>
      <c r="T42" s="318">
        <v>60000</v>
      </c>
      <c r="U42" s="318">
        <v>80000</v>
      </c>
      <c r="V42" s="318">
        <v>190000</v>
      </c>
      <c r="W42" s="318">
        <v>105000</v>
      </c>
      <c r="X42" s="318">
        <v>305000</v>
      </c>
      <c r="Y42" s="318">
        <v>100000</v>
      </c>
      <c r="Z42" s="223">
        <f t="shared" si="0"/>
        <v>1055000</v>
      </c>
    </row>
    <row r="43" spans="1:26" ht="15" x14ac:dyDescent="0.25">
      <c r="A43" s="5">
        <v>41275</v>
      </c>
      <c r="B43" s="268"/>
      <c r="C43" s="272"/>
      <c r="D43" s="272"/>
      <c r="E43" s="272"/>
      <c r="F43" s="272"/>
      <c r="G43" s="318"/>
      <c r="H43" s="318"/>
      <c r="I43" s="318"/>
      <c r="J43" s="318"/>
      <c r="K43" s="318"/>
      <c r="L43" s="318"/>
      <c r="M43" s="318"/>
      <c r="N43" s="318"/>
      <c r="O43" s="318"/>
      <c r="P43" s="318"/>
      <c r="Q43" s="318">
        <v>5000</v>
      </c>
      <c r="R43" s="318">
        <v>5000</v>
      </c>
      <c r="S43" s="318">
        <v>5000</v>
      </c>
      <c r="T43" s="318">
        <v>15000</v>
      </c>
      <c r="U43" s="318">
        <v>15000</v>
      </c>
      <c r="V43" s="318">
        <v>5000</v>
      </c>
      <c r="W43" s="318">
        <v>20000</v>
      </c>
      <c r="X43" s="318">
        <v>60000</v>
      </c>
      <c r="Y43" s="318">
        <v>20000</v>
      </c>
      <c r="Z43" s="223">
        <f t="shared" si="0"/>
        <v>150000</v>
      </c>
    </row>
    <row r="44" spans="1:26" ht="15" x14ac:dyDescent="0.25">
      <c r="A44" s="5">
        <v>41306</v>
      </c>
      <c r="B44" s="268"/>
      <c r="C44" s="272"/>
      <c r="D44" s="272"/>
      <c r="E44" s="272"/>
      <c r="F44" s="272"/>
      <c r="G44" s="318"/>
      <c r="H44" s="318"/>
      <c r="I44" s="318"/>
      <c r="J44" s="318"/>
      <c r="K44" s="318"/>
      <c r="L44" s="318"/>
      <c r="M44" s="318"/>
      <c r="N44" s="318"/>
      <c r="O44" s="318"/>
      <c r="P44" s="318"/>
      <c r="Q44" s="318"/>
      <c r="R44" s="318"/>
      <c r="S44" s="318"/>
      <c r="T44" s="318"/>
      <c r="U44" s="318"/>
      <c r="V44" s="318">
        <v>35000</v>
      </c>
      <c r="W44" s="318"/>
      <c r="X44" s="318">
        <v>5000</v>
      </c>
      <c r="Y44" s="318"/>
      <c r="Z44" s="223">
        <f t="shared" si="0"/>
        <v>40000</v>
      </c>
    </row>
    <row r="45" spans="1:26" ht="15" x14ac:dyDescent="0.25">
      <c r="A45" s="5">
        <v>41334</v>
      </c>
      <c r="B45" s="268"/>
      <c r="C45" s="272"/>
      <c r="D45" s="272"/>
      <c r="E45" s="272"/>
      <c r="F45" s="272"/>
      <c r="G45" s="318"/>
      <c r="H45" s="318"/>
      <c r="I45" s="318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>
        <v>5000</v>
      </c>
      <c r="W45" s="318"/>
      <c r="X45" s="318">
        <v>325000</v>
      </c>
      <c r="Y45" s="318"/>
      <c r="Z45" s="223">
        <f t="shared" si="0"/>
        <v>330000</v>
      </c>
    </row>
    <row r="46" spans="1:26" ht="15" x14ac:dyDescent="0.25">
      <c r="A46" s="5">
        <v>41365</v>
      </c>
      <c r="B46" s="268"/>
      <c r="C46" s="272"/>
      <c r="D46" s="272"/>
      <c r="E46" s="272"/>
      <c r="F46" s="272"/>
      <c r="G46" s="318"/>
      <c r="H46" s="318"/>
      <c r="I46" s="318"/>
      <c r="J46" s="318"/>
      <c r="K46" s="318"/>
      <c r="L46" s="318"/>
      <c r="M46" s="318"/>
      <c r="N46" s="318"/>
      <c r="O46" s="318"/>
      <c r="P46" s="318"/>
      <c r="Q46" s="318"/>
      <c r="R46" s="318"/>
      <c r="S46" s="318"/>
      <c r="T46" s="318"/>
      <c r="U46" s="318"/>
      <c r="V46" s="318">
        <v>65000</v>
      </c>
      <c r="W46" s="318"/>
      <c r="X46" s="318">
        <v>80000</v>
      </c>
      <c r="Y46" s="318"/>
      <c r="Z46" s="223">
        <f t="shared" si="0"/>
        <v>145000</v>
      </c>
    </row>
    <row r="47" spans="1:26" ht="15" x14ac:dyDescent="0.25">
      <c r="A47" s="5">
        <v>41395</v>
      </c>
      <c r="B47" s="268"/>
      <c r="C47" s="272"/>
      <c r="D47" s="272"/>
      <c r="E47" s="272"/>
      <c r="F47" s="272"/>
      <c r="G47" s="318">
        <v>0</v>
      </c>
      <c r="H47" s="318">
        <v>0</v>
      </c>
      <c r="I47" s="318">
        <v>0</v>
      </c>
      <c r="J47" s="318">
        <v>0</v>
      </c>
      <c r="K47" s="318">
        <v>0</v>
      </c>
      <c r="L47" s="318">
        <v>0</v>
      </c>
      <c r="M47" s="318">
        <v>0</v>
      </c>
      <c r="N47" s="318">
        <v>0</v>
      </c>
      <c r="O47" s="318">
        <v>0</v>
      </c>
      <c r="P47" s="318">
        <v>0</v>
      </c>
      <c r="Q47" s="318">
        <v>0</v>
      </c>
      <c r="R47" s="318">
        <v>0</v>
      </c>
      <c r="S47" s="318">
        <v>0</v>
      </c>
      <c r="T47" s="318">
        <v>5000</v>
      </c>
      <c r="U47" s="318">
        <v>5000</v>
      </c>
      <c r="V47" s="318">
        <v>60000</v>
      </c>
      <c r="W47" s="318">
        <v>5000</v>
      </c>
      <c r="X47" s="318">
        <v>465000</v>
      </c>
      <c r="Y47" s="318">
        <v>5000</v>
      </c>
      <c r="Z47" s="223">
        <f t="shared" si="0"/>
        <v>545000</v>
      </c>
    </row>
    <row r="48" spans="1:26" ht="15" x14ac:dyDescent="0.25">
      <c r="A48" s="5">
        <v>41426</v>
      </c>
      <c r="B48" s="268"/>
      <c r="C48" s="272"/>
      <c r="D48" s="272"/>
      <c r="E48" s="272"/>
      <c r="F48" s="272"/>
      <c r="G48" s="318">
        <v>140000</v>
      </c>
      <c r="H48" s="318">
        <v>5000</v>
      </c>
      <c r="I48" s="318">
        <v>10000</v>
      </c>
      <c r="J48" s="318">
        <v>10000</v>
      </c>
      <c r="K48" s="318">
        <v>5000</v>
      </c>
      <c r="L48" s="318">
        <v>10000</v>
      </c>
      <c r="M48" s="318">
        <v>10000</v>
      </c>
      <c r="N48" s="318">
        <v>10000</v>
      </c>
      <c r="O48" s="318">
        <v>10000</v>
      </c>
      <c r="P48" s="318">
        <v>10000</v>
      </c>
      <c r="Q48" s="318">
        <v>5000</v>
      </c>
      <c r="R48" s="318">
        <v>10000</v>
      </c>
      <c r="S48" s="318">
        <v>10000</v>
      </c>
      <c r="T48" s="318">
        <v>100000</v>
      </c>
      <c r="U48" s="318">
        <v>125000</v>
      </c>
      <c r="V48" s="318">
        <v>240000</v>
      </c>
      <c r="W48" s="318">
        <v>135000</v>
      </c>
      <c r="X48" s="318">
        <v>550000</v>
      </c>
      <c r="Y48" s="318">
        <v>170000</v>
      </c>
      <c r="Z48" s="223">
        <f t="shared" si="0"/>
        <v>1565000</v>
      </c>
    </row>
    <row r="49" spans="1:26" ht="15" x14ac:dyDescent="0.25">
      <c r="A49" s="5">
        <v>41456</v>
      </c>
      <c r="B49" s="268"/>
      <c r="C49" s="272"/>
      <c r="D49" s="272"/>
      <c r="E49" s="272"/>
      <c r="F49" s="272"/>
      <c r="G49" s="318">
        <v>0</v>
      </c>
      <c r="H49" s="318">
        <v>0</v>
      </c>
      <c r="I49" s="318">
        <v>0</v>
      </c>
      <c r="J49" s="318">
        <v>0</v>
      </c>
      <c r="K49" s="318">
        <v>5000</v>
      </c>
      <c r="L49" s="318">
        <v>0</v>
      </c>
      <c r="M49" s="318">
        <v>0</v>
      </c>
      <c r="N49" s="318">
        <v>5000</v>
      </c>
      <c r="O49" s="318">
        <v>0</v>
      </c>
      <c r="P49" s="318">
        <v>0</v>
      </c>
      <c r="Q49" s="318">
        <v>0</v>
      </c>
      <c r="R49" s="318">
        <v>5000</v>
      </c>
      <c r="S49" s="318">
        <v>0</v>
      </c>
      <c r="T49" s="318">
        <v>15000</v>
      </c>
      <c r="U49" s="318">
        <v>20000</v>
      </c>
      <c r="V49" s="318">
        <v>60000</v>
      </c>
      <c r="W49" s="318">
        <v>25000</v>
      </c>
      <c r="X49" s="318">
        <v>0</v>
      </c>
      <c r="Y49" s="318">
        <v>25000</v>
      </c>
      <c r="Z49" s="223">
        <f t="shared" si="0"/>
        <v>160000</v>
      </c>
    </row>
    <row r="50" spans="1:26" ht="15" x14ac:dyDescent="0.25">
      <c r="A50" s="5">
        <v>41487</v>
      </c>
      <c r="B50" s="268"/>
      <c r="C50" s="272"/>
      <c r="D50" s="272"/>
      <c r="E50" s="272"/>
      <c r="F50" s="272"/>
      <c r="G50" s="318">
        <v>0</v>
      </c>
      <c r="H50" s="318">
        <v>0</v>
      </c>
      <c r="I50" s="318">
        <v>5000</v>
      </c>
      <c r="J50" s="318">
        <v>5000</v>
      </c>
      <c r="K50" s="318">
        <v>5000</v>
      </c>
      <c r="L50" s="318">
        <v>0</v>
      </c>
      <c r="M50" s="318">
        <v>5000</v>
      </c>
      <c r="N50" s="318">
        <v>5000</v>
      </c>
      <c r="O50" s="318">
        <v>5000</v>
      </c>
      <c r="P50" s="318">
        <v>0</v>
      </c>
      <c r="Q50" s="318">
        <v>5000</v>
      </c>
      <c r="R50" s="318">
        <v>5000</v>
      </c>
      <c r="S50" s="318">
        <v>5000</v>
      </c>
      <c r="T50" s="318">
        <v>40000</v>
      </c>
      <c r="U50" s="318">
        <v>55000</v>
      </c>
      <c r="V50" s="318">
        <v>80000</v>
      </c>
      <c r="W50" s="318">
        <v>70000</v>
      </c>
      <c r="X50" s="318">
        <v>0</v>
      </c>
      <c r="Y50" s="318">
        <v>70000</v>
      </c>
      <c r="Z50" s="223">
        <f t="shared" si="0"/>
        <v>360000</v>
      </c>
    </row>
    <row r="51" spans="1:26" ht="15" x14ac:dyDescent="0.25">
      <c r="A51" s="5">
        <v>41518</v>
      </c>
      <c r="B51" s="268"/>
      <c r="C51" s="272"/>
      <c r="D51" s="272"/>
      <c r="E51" s="272"/>
      <c r="F51" s="272"/>
      <c r="G51" s="318">
        <v>0</v>
      </c>
      <c r="H51" s="318">
        <v>0</v>
      </c>
      <c r="I51" s="318">
        <v>0</v>
      </c>
      <c r="J51" s="318">
        <v>0</v>
      </c>
      <c r="K51" s="318">
        <v>0</v>
      </c>
      <c r="L51" s="318">
        <v>0</v>
      </c>
      <c r="M51" s="318">
        <v>0</v>
      </c>
      <c r="N51" s="318">
        <v>0</v>
      </c>
      <c r="O51" s="318">
        <v>0</v>
      </c>
      <c r="P51" s="318">
        <v>0</v>
      </c>
      <c r="Q51" s="318">
        <v>0</v>
      </c>
      <c r="R51" s="318">
        <v>0</v>
      </c>
      <c r="S51" s="318">
        <v>0</v>
      </c>
      <c r="T51" s="318">
        <v>0</v>
      </c>
      <c r="U51" s="318">
        <v>0</v>
      </c>
      <c r="V51" s="318">
        <v>50000</v>
      </c>
      <c r="W51" s="318">
        <v>0</v>
      </c>
      <c r="X51" s="318">
        <v>0</v>
      </c>
      <c r="Y51" s="318">
        <v>5000</v>
      </c>
      <c r="Z51" s="223">
        <f t="shared" si="0"/>
        <v>55000</v>
      </c>
    </row>
    <row r="52" spans="1:26" ht="15" x14ac:dyDescent="0.25">
      <c r="A52" s="5">
        <v>41548</v>
      </c>
      <c r="B52" s="268"/>
      <c r="C52" s="272"/>
      <c r="D52" s="272"/>
      <c r="E52" s="272"/>
      <c r="F52" s="272"/>
      <c r="G52" s="318">
        <v>0</v>
      </c>
      <c r="H52" s="318">
        <v>5000</v>
      </c>
      <c r="I52" s="318">
        <v>5000</v>
      </c>
      <c r="J52" s="318">
        <v>5000</v>
      </c>
      <c r="K52" s="318">
        <v>0</v>
      </c>
      <c r="L52" s="318">
        <v>10000</v>
      </c>
      <c r="M52" s="318">
        <v>0</v>
      </c>
      <c r="N52" s="318">
        <v>5000</v>
      </c>
      <c r="O52" s="318">
        <v>5000</v>
      </c>
      <c r="P52" s="318">
        <v>5000</v>
      </c>
      <c r="Q52" s="318">
        <v>5000</v>
      </c>
      <c r="R52" s="318">
        <v>5000</v>
      </c>
      <c r="S52" s="318">
        <v>5000</v>
      </c>
      <c r="T52" s="318">
        <v>55000</v>
      </c>
      <c r="U52" s="318">
        <v>65000</v>
      </c>
      <c r="V52" s="318">
        <v>5000</v>
      </c>
      <c r="W52" s="318">
        <v>90000</v>
      </c>
      <c r="X52" s="318">
        <v>0</v>
      </c>
      <c r="Y52" s="318">
        <v>85000</v>
      </c>
      <c r="Z52" s="223">
        <f t="shared" si="0"/>
        <v>355000</v>
      </c>
    </row>
    <row r="53" spans="1:26" ht="15" x14ac:dyDescent="0.25">
      <c r="A53" s="5">
        <v>41609</v>
      </c>
      <c r="B53" s="268"/>
      <c r="C53" s="272"/>
      <c r="D53" s="272"/>
      <c r="E53" s="272"/>
      <c r="F53" s="272"/>
      <c r="G53" s="318">
        <v>0</v>
      </c>
      <c r="H53" s="318">
        <v>130000</v>
      </c>
      <c r="I53" s="318">
        <v>0</v>
      </c>
      <c r="J53" s="318">
        <v>0</v>
      </c>
      <c r="K53" s="318">
        <v>0</v>
      </c>
      <c r="L53" s="318">
        <v>0</v>
      </c>
      <c r="M53" s="318">
        <v>0</v>
      </c>
      <c r="N53" s="318">
        <v>0</v>
      </c>
      <c r="O53" s="318">
        <v>0</v>
      </c>
      <c r="P53" s="318">
        <v>5000</v>
      </c>
      <c r="Q53" s="318">
        <v>0</v>
      </c>
      <c r="R53" s="318">
        <v>0</v>
      </c>
      <c r="S53" s="318">
        <v>0</v>
      </c>
      <c r="T53" s="318">
        <v>10000</v>
      </c>
      <c r="U53" s="318">
        <v>5000</v>
      </c>
      <c r="V53" s="318">
        <v>110000</v>
      </c>
      <c r="W53" s="318">
        <v>15000</v>
      </c>
      <c r="X53" s="318">
        <v>120000</v>
      </c>
      <c r="Y53" s="318">
        <v>15000</v>
      </c>
      <c r="Z53" s="223">
        <f t="shared" si="0"/>
        <v>410000</v>
      </c>
    </row>
    <row r="54" spans="1:26" ht="15" x14ac:dyDescent="0.25">
      <c r="A54" s="5">
        <v>41640</v>
      </c>
      <c r="B54" s="268"/>
      <c r="C54" s="272"/>
      <c r="D54" s="272"/>
      <c r="E54" s="272"/>
      <c r="F54" s="272"/>
      <c r="G54" s="318">
        <v>0</v>
      </c>
      <c r="H54" s="318">
        <v>0</v>
      </c>
      <c r="I54" s="318">
        <v>0</v>
      </c>
      <c r="J54" s="318">
        <v>5000</v>
      </c>
      <c r="K54" s="318">
        <v>5000</v>
      </c>
      <c r="L54" s="318">
        <v>0</v>
      </c>
      <c r="M54" s="318">
        <v>5000</v>
      </c>
      <c r="N54" s="318">
        <v>5000</v>
      </c>
      <c r="O54" s="318">
        <v>5000</v>
      </c>
      <c r="P54" s="318">
        <v>0</v>
      </c>
      <c r="Q54" s="318">
        <v>5000</v>
      </c>
      <c r="R54" s="318">
        <v>5000</v>
      </c>
      <c r="S54" s="318">
        <v>0</v>
      </c>
      <c r="T54" s="318">
        <v>40000</v>
      </c>
      <c r="U54" s="318">
        <v>50000</v>
      </c>
      <c r="V54" s="318">
        <v>35000</v>
      </c>
      <c r="W54" s="318">
        <v>70000</v>
      </c>
      <c r="X54" s="318">
        <v>95000</v>
      </c>
      <c r="Y54" s="318">
        <v>0</v>
      </c>
      <c r="Z54" s="223">
        <f t="shared" si="0"/>
        <v>325000</v>
      </c>
    </row>
    <row r="55" spans="1:26" ht="15" x14ac:dyDescent="0.25">
      <c r="A55" s="5">
        <v>41671</v>
      </c>
      <c r="B55" s="268"/>
      <c r="C55" s="272"/>
      <c r="D55" s="272"/>
      <c r="E55" s="272"/>
      <c r="F55" s="272"/>
      <c r="G55" s="318">
        <v>0</v>
      </c>
      <c r="H55" s="318">
        <v>0</v>
      </c>
      <c r="I55" s="318">
        <v>0</v>
      </c>
      <c r="J55" s="318">
        <v>0</v>
      </c>
      <c r="K55" s="318">
        <v>0</v>
      </c>
      <c r="L55" s="318">
        <v>0</v>
      </c>
      <c r="M55" s="318">
        <v>0</v>
      </c>
      <c r="N55" s="318">
        <v>0</v>
      </c>
      <c r="O55" s="318">
        <v>0</v>
      </c>
      <c r="P55" s="318">
        <v>0</v>
      </c>
      <c r="Q55" s="318">
        <v>0</v>
      </c>
      <c r="R55" s="318">
        <v>0</v>
      </c>
      <c r="S55" s="318">
        <v>0</v>
      </c>
      <c r="T55" s="318">
        <v>0</v>
      </c>
      <c r="U55" s="318">
        <v>0</v>
      </c>
      <c r="V55" s="318">
        <v>0</v>
      </c>
      <c r="W55" s="318">
        <v>0</v>
      </c>
      <c r="X55" s="318">
        <v>65000</v>
      </c>
      <c r="Y55" s="318">
        <v>0</v>
      </c>
      <c r="Z55" s="223">
        <f t="shared" si="0"/>
        <v>65000</v>
      </c>
    </row>
    <row r="56" spans="1:26" ht="15" x14ac:dyDescent="0.25">
      <c r="A56" s="5">
        <v>41699</v>
      </c>
      <c r="B56" s="268"/>
      <c r="C56" s="272"/>
      <c r="D56" s="272"/>
      <c r="E56" s="272"/>
      <c r="F56" s="272"/>
      <c r="G56" s="318">
        <v>0</v>
      </c>
      <c r="H56" s="318">
        <v>0</v>
      </c>
      <c r="I56" s="318">
        <v>0</v>
      </c>
      <c r="J56" s="318">
        <v>0</v>
      </c>
      <c r="K56" s="318">
        <v>0</v>
      </c>
      <c r="L56" s="318">
        <v>0</v>
      </c>
      <c r="M56" s="318">
        <v>0</v>
      </c>
      <c r="N56" s="318">
        <v>0</v>
      </c>
      <c r="O56" s="318">
        <v>0</v>
      </c>
      <c r="P56" s="318">
        <v>5000</v>
      </c>
      <c r="Q56" s="318">
        <v>0</v>
      </c>
      <c r="R56" s="318">
        <v>0</v>
      </c>
      <c r="S56" s="318">
        <v>0</v>
      </c>
      <c r="T56" s="318">
        <v>10000</v>
      </c>
      <c r="U56" s="318">
        <v>5000</v>
      </c>
      <c r="V56" s="318">
        <v>35000</v>
      </c>
      <c r="W56" s="318">
        <v>15000</v>
      </c>
      <c r="X56" s="318">
        <v>125000</v>
      </c>
      <c r="Y56" s="318">
        <v>15000</v>
      </c>
      <c r="Z56" s="223">
        <f t="shared" si="0"/>
        <v>210000</v>
      </c>
    </row>
    <row r="57" spans="1:26" ht="15" x14ac:dyDescent="0.25">
      <c r="A57" s="5">
        <v>41730</v>
      </c>
      <c r="B57" s="268"/>
      <c r="C57" s="272"/>
      <c r="D57" s="272"/>
      <c r="E57" s="272"/>
      <c r="F57" s="272"/>
      <c r="G57" s="318">
        <v>0</v>
      </c>
      <c r="H57" s="318">
        <v>0</v>
      </c>
      <c r="I57" s="318">
        <v>0</v>
      </c>
      <c r="J57" s="318">
        <v>0</v>
      </c>
      <c r="K57" s="318">
        <v>0</v>
      </c>
      <c r="L57" s="318">
        <v>0</v>
      </c>
      <c r="M57" s="318">
        <v>5000</v>
      </c>
      <c r="N57" s="318">
        <v>0</v>
      </c>
      <c r="O57" s="318">
        <v>0</v>
      </c>
      <c r="P57" s="318">
        <v>0</v>
      </c>
      <c r="Q57" s="318">
        <v>0</v>
      </c>
      <c r="R57" s="318">
        <v>5000</v>
      </c>
      <c r="S57" s="318">
        <v>0</v>
      </c>
      <c r="T57" s="318">
        <v>10000</v>
      </c>
      <c r="U57" s="318">
        <v>15000</v>
      </c>
      <c r="V57" s="318">
        <v>0</v>
      </c>
      <c r="W57" s="318">
        <v>20000</v>
      </c>
      <c r="X57" s="318">
        <v>90000</v>
      </c>
      <c r="Y57" s="318">
        <v>20000</v>
      </c>
      <c r="Z57" s="223">
        <f t="shared" si="0"/>
        <v>165000</v>
      </c>
    </row>
    <row r="58" spans="1:26" ht="15" x14ac:dyDescent="0.25">
      <c r="A58" s="5">
        <v>41760</v>
      </c>
      <c r="B58" s="268"/>
      <c r="C58" s="272"/>
      <c r="D58" s="272"/>
      <c r="E58" s="272"/>
      <c r="F58" s="272"/>
      <c r="G58" s="318">
        <v>0</v>
      </c>
      <c r="H58" s="318">
        <v>0</v>
      </c>
      <c r="I58" s="318">
        <v>5000</v>
      </c>
      <c r="J58" s="318">
        <v>5000</v>
      </c>
      <c r="K58" s="318">
        <v>5000</v>
      </c>
      <c r="L58" s="318">
        <v>5000</v>
      </c>
      <c r="M58" s="318">
        <v>5000</v>
      </c>
      <c r="N58" s="318">
        <v>0</v>
      </c>
      <c r="O58" s="318">
        <v>5000</v>
      </c>
      <c r="P58" s="318">
        <v>5000</v>
      </c>
      <c r="Q58" s="318">
        <v>5000</v>
      </c>
      <c r="R58" s="318">
        <v>5000</v>
      </c>
      <c r="S58" s="318">
        <v>5000</v>
      </c>
      <c r="T58" s="318">
        <v>55000</v>
      </c>
      <c r="U58" s="318">
        <v>65000</v>
      </c>
      <c r="V58" s="318">
        <v>25000</v>
      </c>
      <c r="W58" s="318">
        <v>90000</v>
      </c>
      <c r="X58" s="318">
        <v>95000</v>
      </c>
      <c r="Y58" s="318">
        <v>90000</v>
      </c>
      <c r="Z58" s="223">
        <f t="shared" si="0"/>
        <v>470000</v>
      </c>
    </row>
    <row r="59" spans="1:26" ht="15" x14ac:dyDescent="0.25">
      <c r="A59" s="5">
        <v>41791</v>
      </c>
      <c r="B59" s="268"/>
      <c r="C59" s="272"/>
      <c r="D59" s="272"/>
      <c r="E59" s="272"/>
      <c r="F59" s="272"/>
      <c r="G59" s="318">
        <v>0</v>
      </c>
      <c r="H59" s="318">
        <v>0</v>
      </c>
      <c r="I59" s="318">
        <v>115000</v>
      </c>
      <c r="J59" s="318">
        <v>15000</v>
      </c>
      <c r="K59" s="318">
        <v>20000</v>
      </c>
      <c r="L59" s="318">
        <v>20000</v>
      </c>
      <c r="M59" s="318">
        <v>15000</v>
      </c>
      <c r="N59" s="318">
        <v>20000</v>
      </c>
      <c r="O59" s="318">
        <v>15000</v>
      </c>
      <c r="P59" s="318">
        <v>25000</v>
      </c>
      <c r="Q59" s="318">
        <v>15000</v>
      </c>
      <c r="R59" s="318">
        <v>15000</v>
      </c>
      <c r="S59" s="318">
        <v>25000</v>
      </c>
      <c r="T59" s="318">
        <v>200000</v>
      </c>
      <c r="U59" s="318">
        <v>260000</v>
      </c>
      <c r="V59" s="318">
        <v>135000</v>
      </c>
      <c r="W59" s="318">
        <v>350000</v>
      </c>
      <c r="X59" s="318">
        <v>90000</v>
      </c>
      <c r="Y59" s="318">
        <v>345000</v>
      </c>
      <c r="Z59" s="223">
        <f t="shared" si="0"/>
        <v>1680000</v>
      </c>
    </row>
    <row r="60" spans="1:26" ht="15" x14ac:dyDescent="0.25">
      <c r="A60" s="5">
        <v>41821</v>
      </c>
      <c r="B60" s="268"/>
      <c r="C60" s="272"/>
      <c r="D60" s="272"/>
      <c r="E60" s="272"/>
      <c r="F60" s="272"/>
      <c r="G60" s="318">
        <v>0</v>
      </c>
      <c r="H60" s="318">
        <v>0</v>
      </c>
      <c r="I60" s="318">
        <v>0</v>
      </c>
      <c r="J60" s="318">
        <v>0</v>
      </c>
      <c r="K60" s="318">
        <v>5000</v>
      </c>
      <c r="L60" s="318">
        <v>0</v>
      </c>
      <c r="M60" s="318">
        <v>5000</v>
      </c>
      <c r="N60" s="318">
        <v>0</v>
      </c>
      <c r="O60" s="318">
        <v>5000</v>
      </c>
      <c r="P60" s="318">
        <v>0</v>
      </c>
      <c r="Q60" s="318">
        <v>5000</v>
      </c>
      <c r="R60" s="318">
        <v>0</v>
      </c>
      <c r="S60" s="318">
        <v>5000</v>
      </c>
      <c r="T60" s="318">
        <v>25000</v>
      </c>
      <c r="U60" s="318">
        <v>35000</v>
      </c>
      <c r="V60" s="318">
        <v>80000</v>
      </c>
      <c r="W60" s="318">
        <v>45000</v>
      </c>
      <c r="X60" s="318">
        <v>95000</v>
      </c>
      <c r="Y60" s="318">
        <v>50000</v>
      </c>
      <c r="Z60" s="223">
        <f t="shared" si="0"/>
        <v>355000</v>
      </c>
    </row>
    <row r="61" spans="1:26" ht="15" x14ac:dyDescent="0.25">
      <c r="A61" s="5">
        <v>41852</v>
      </c>
      <c r="B61" s="268"/>
      <c r="C61" s="272"/>
      <c r="D61" s="272"/>
      <c r="E61" s="272"/>
      <c r="F61" s="272"/>
      <c r="G61" s="318">
        <v>0</v>
      </c>
      <c r="H61" s="318">
        <v>0</v>
      </c>
      <c r="I61" s="318">
        <v>0</v>
      </c>
      <c r="J61" s="318">
        <v>5000</v>
      </c>
      <c r="K61" s="318">
        <v>5000</v>
      </c>
      <c r="L61" s="318">
        <v>5000</v>
      </c>
      <c r="M61" s="318">
        <v>10000</v>
      </c>
      <c r="N61" s="318">
        <v>5000</v>
      </c>
      <c r="O61" s="318">
        <v>5000</v>
      </c>
      <c r="P61" s="318">
        <v>5000</v>
      </c>
      <c r="Q61" s="318">
        <v>10000</v>
      </c>
      <c r="R61" s="318">
        <v>5000</v>
      </c>
      <c r="S61" s="318">
        <v>5000</v>
      </c>
      <c r="T61" s="318">
        <v>65000</v>
      </c>
      <c r="U61" s="318">
        <v>85000</v>
      </c>
      <c r="V61" s="318">
        <v>60000</v>
      </c>
      <c r="W61" s="318">
        <v>115000</v>
      </c>
      <c r="X61" s="318">
        <v>90000</v>
      </c>
      <c r="Y61" s="318">
        <v>115000</v>
      </c>
      <c r="Z61" s="223">
        <f t="shared" si="0"/>
        <v>590000</v>
      </c>
    </row>
    <row r="62" spans="1:26" ht="15" x14ac:dyDescent="0.25">
      <c r="A62" s="5">
        <v>41883</v>
      </c>
      <c r="B62" s="268"/>
      <c r="C62" s="272"/>
      <c r="D62" s="272"/>
      <c r="E62" s="272"/>
      <c r="F62" s="272"/>
      <c r="G62" s="318">
        <v>0</v>
      </c>
      <c r="H62" s="318">
        <v>0</v>
      </c>
      <c r="I62" s="318">
        <v>0</v>
      </c>
      <c r="J62" s="318">
        <v>0</v>
      </c>
      <c r="K62" s="318">
        <v>0</v>
      </c>
      <c r="L62" s="318">
        <v>0</v>
      </c>
      <c r="M62" s="318">
        <v>5000</v>
      </c>
      <c r="N62" s="318">
        <v>0</v>
      </c>
      <c r="O62" s="318">
        <v>0</v>
      </c>
      <c r="P62" s="318">
        <v>5000</v>
      </c>
      <c r="Q62" s="318">
        <v>0</v>
      </c>
      <c r="R62" s="318">
        <v>0</v>
      </c>
      <c r="S62" s="318">
        <v>0</v>
      </c>
      <c r="T62" s="318">
        <v>15000</v>
      </c>
      <c r="U62" s="318">
        <v>20000</v>
      </c>
      <c r="V62" s="318">
        <v>5000</v>
      </c>
      <c r="W62" s="318">
        <v>25000</v>
      </c>
      <c r="X62" s="318">
        <v>85000</v>
      </c>
      <c r="Y62" s="318">
        <v>30000</v>
      </c>
      <c r="Z62" s="223">
        <f t="shared" si="0"/>
        <v>190000</v>
      </c>
    </row>
    <row r="63" spans="1:26" ht="15" x14ac:dyDescent="0.25">
      <c r="A63" s="5">
        <v>41913</v>
      </c>
      <c r="B63" s="268"/>
      <c r="C63" s="272"/>
      <c r="D63" s="272"/>
      <c r="E63" s="272"/>
      <c r="F63" s="272"/>
      <c r="G63" s="318">
        <v>0</v>
      </c>
      <c r="H63" s="318">
        <v>0</v>
      </c>
      <c r="I63" s="318">
        <v>0</v>
      </c>
      <c r="J63" s="318">
        <v>0</v>
      </c>
      <c r="K63" s="318">
        <v>0</v>
      </c>
      <c r="L63" s="318">
        <v>0</v>
      </c>
      <c r="M63" s="318">
        <v>0</v>
      </c>
      <c r="N63" s="318">
        <v>0</v>
      </c>
      <c r="O63" s="318">
        <v>0</v>
      </c>
      <c r="P63" s="318">
        <v>0</v>
      </c>
      <c r="Q63" s="318">
        <v>0</v>
      </c>
      <c r="R63" s="318">
        <v>0</v>
      </c>
      <c r="S63" s="318">
        <v>0</v>
      </c>
      <c r="T63" s="318">
        <v>5000</v>
      </c>
      <c r="U63" s="318">
        <v>5000</v>
      </c>
      <c r="V63" s="318">
        <v>30000</v>
      </c>
      <c r="W63" s="318">
        <v>10000</v>
      </c>
      <c r="X63" s="318">
        <v>90000</v>
      </c>
      <c r="Y63" s="318">
        <v>10000</v>
      </c>
      <c r="Z63" s="223">
        <f t="shared" si="0"/>
        <v>150000</v>
      </c>
    </row>
    <row r="64" spans="1:26" ht="15" x14ac:dyDescent="0.25">
      <c r="A64" s="5">
        <v>41944</v>
      </c>
      <c r="B64" s="268"/>
      <c r="C64" s="272"/>
      <c r="D64" s="272"/>
      <c r="E64" s="272"/>
      <c r="F64" s="272"/>
      <c r="G64" s="318">
        <v>0</v>
      </c>
      <c r="H64" s="318">
        <v>0</v>
      </c>
      <c r="I64" s="318">
        <v>0</v>
      </c>
      <c r="J64" s="318">
        <v>0</v>
      </c>
      <c r="K64" s="318">
        <v>0</v>
      </c>
      <c r="L64" s="318">
        <v>0</v>
      </c>
      <c r="M64" s="318">
        <v>0</v>
      </c>
      <c r="N64" s="318">
        <v>5000</v>
      </c>
      <c r="O64" s="318">
        <v>0</v>
      </c>
      <c r="P64" s="318">
        <v>0</v>
      </c>
      <c r="Q64" s="318">
        <v>0</v>
      </c>
      <c r="R64" s="318">
        <v>0</v>
      </c>
      <c r="S64" s="318">
        <v>5000</v>
      </c>
      <c r="T64" s="318">
        <v>10000</v>
      </c>
      <c r="U64" s="318">
        <v>15000</v>
      </c>
      <c r="V64" s="318">
        <v>5000</v>
      </c>
      <c r="W64" s="318">
        <v>20000</v>
      </c>
      <c r="X64" s="318">
        <v>85000</v>
      </c>
      <c r="Y64" s="318">
        <v>15000</v>
      </c>
      <c r="Z64" s="223">
        <f t="shared" si="0"/>
        <v>160000</v>
      </c>
    </row>
    <row r="65" spans="1:26" ht="15" x14ac:dyDescent="0.25">
      <c r="A65" s="5">
        <v>41974</v>
      </c>
      <c r="B65" s="268"/>
      <c r="C65" s="272"/>
      <c r="D65" s="272"/>
      <c r="E65" s="272"/>
      <c r="F65" s="272"/>
      <c r="G65" s="318">
        <v>0</v>
      </c>
      <c r="H65" s="318">
        <v>0</v>
      </c>
      <c r="I65" s="318">
        <v>0</v>
      </c>
      <c r="J65" s="318">
        <v>90000</v>
      </c>
      <c r="K65" s="318">
        <v>10000</v>
      </c>
      <c r="L65" s="318">
        <v>15000</v>
      </c>
      <c r="M65" s="318">
        <v>5000</v>
      </c>
      <c r="N65" s="318">
        <v>15000</v>
      </c>
      <c r="O65" s="318">
        <v>15000</v>
      </c>
      <c r="P65" s="318">
        <v>10000</v>
      </c>
      <c r="Q65" s="318">
        <v>10000</v>
      </c>
      <c r="R65" s="318">
        <v>15000</v>
      </c>
      <c r="S65" s="318">
        <v>10000</v>
      </c>
      <c r="T65" s="318">
        <v>130000</v>
      </c>
      <c r="U65" s="318">
        <v>170000</v>
      </c>
      <c r="V65" s="318">
        <v>155000</v>
      </c>
      <c r="W65" s="318">
        <v>225000</v>
      </c>
      <c r="X65" s="318">
        <v>90000</v>
      </c>
      <c r="Y65" s="318">
        <v>225000</v>
      </c>
      <c r="Z65" s="223">
        <f t="shared" si="0"/>
        <v>1190000</v>
      </c>
    </row>
    <row r="66" spans="1:26" ht="15" x14ac:dyDescent="0.25">
      <c r="A66" s="5">
        <v>42005</v>
      </c>
      <c r="B66" s="268"/>
      <c r="C66" s="272"/>
      <c r="D66" s="272"/>
      <c r="E66" s="272"/>
      <c r="F66" s="272"/>
      <c r="G66" s="318">
        <v>0</v>
      </c>
      <c r="H66" s="318">
        <v>0</v>
      </c>
      <c r="I66" s="318">
        <v>0</v>
      </c>
      <c r="J66" s="318">
        <v>0</v>
      </c>
      <c r="K66" s="318">
        <v>0</v>
      </c>
      <c r="L66" s="318">
        <v>0</v>
      </c>
      <c r="M66" s="318">
        <v>5000</v>
      </c>
      <c r="N66" s="318">
        <v>0</v>
      </c>
      <c r="O66" s="318">
        <v>5000</v>
      </c>
      <c r="P66" s="318">
        <v>0</v>
      </c>
      <c r="Q66" s="318">
        <v>0</v>
      </c>
      <c r="R66" s="318">
        <v>5000</v>
      </c>
      <c r="S66" s="318">
        <v>0</v>
      </c>
      <c r="T66" s="318">
        <v>20000</v>
      </c>
      <c r="U66" s="318">
        <v>30000</v>
      </c>
      <c r="V66" s="318">
        <v>25000</v>
      </c>
      <c r="W66" s="318">
        <v>35000</v>
      </c>
      <c r="X66" s="318">
        <v>85000</v>
      </c>
      <c r="Y66" s="318">
        <v>35000</v>
      </c>
      <c r="Z66" s="223">
        <f t="shared" si="0"/>
        <v>245000</v>
      </c>
    </row>
    <row r="67" spans="1:26" ht="15" x14ac:dyDescent="0.25">
      <c r="A67" s="5">
        <v>42036</v>
      </c>
      <c r="B67" s="268"/>
      <c r="C67" s="272"/>
      <c r="D67" s="272"/>
      <c r="E67" s="272"/>
      <c r="F67" s="272"/>
      <c r="G67" s="318">
        <v>0</v>
      </c>
      <c r="H67" s="318">
        <v>0</v>
      </c>
      <c r="I67" s="318">
        <v>0</v>
      </c>
      <c r="J67" s="318">
        <v>0</v>
      </c>
      <c r="K67" s="318">
        <v>0</v>
      </c>
      <c r="L67" s="318">
        <v>0</v>
      </c>
      <c r="M67" s="318">
        <v>0</v>
      </c>
      <c r="N67" s="318">
        <v>0</v>
      </c>
      <c r="O67" s="318">
        <v>0</v>
      </c>
      <c r="P67" s="318">
        <v>0</v>
      </c>
      <c r="Q67" s="318">
        <v>0</v>
      </c>
      <c r="R67" s="318">
        <v>0</v>
      </c>
      <c r="S67" s="318">
        <v>0</v>
      </c>
      <c r="T67" s="318">
        <v>5000</v>
      </c>
      <c r="U67" s="318">
        <v>5000</v>
      </c>
      <c r="V67" s="318">
        <v>0</v>
      </c>
      <c r="W67" s="318">
        <v>10000</v>
      </c>
      <c r="X67" s="318">
        <v>85000</v>
      </c>
      <c r="Y67" s="318">
        <v>5000</v>
      </c>
      <c r="Z67" s="223">
        <f t="shared" si="0"/>
        <v>110000</v>
      </c>
    </row>
    <row r="68" spans="1:26" ht="15" x14ac:dyDescent="0.25">
      <c r="A68" s="5">
        <v>42064</v>
      </c>
      <c r="B68" s="268"/>
      <c r="C68" s="272"/>
      <c r="D68" s="272"/>
      <c r="E68" s="272"/>
      <c r="F68" s="272"/>
      <c r="G68" s="318">
        <v>0</v>
      </c>
      <c r="H68" s="318">
        <v>0</v>
      </c>
      <c r="I68" s="318">
        <v>0</v>
      </c>
      <c r="J68" s="318">
        <v>0</v>
      </c>
      <c r="K68" s="318">
        <v>0</v>
      </c>
      <c r="L68" s="318">
        <v>0</v>
      </c>
      <c r="M68" s="318">
        <v>0</v>
      </c>
      <c r="N68" s="318">
        <v>0</v>
      </c>
      <c r="O68" s="318">
        <v>0</v>
      </c>
      <c r="P68" s="318">
        <v>0</v>
      </c>
      <c r="Q68" s="318">
        <v>0</v>
      </c>
      <c r="R68" s="318">
        <v>0</v>
      </c>
      <c r="S68" s="318">
        <v>0</v>
      </c>
      <c r="T68" s="318">
        <v>0</v>
      </c>
      <c r="U68" s="318">
        <v>0</v>
      </c>
      <c r="V68" s="318">
        <v>15000</v>
      </c>
      <c r="W68" s="318">
        <v>0</v>
      </c>
      <c r="X68" s="318">
        <v>0</v>
      </c>
      <c r="Y68" s="318">
        <v>0</v>
      </c>
      <c r="Z68" s="223">
        <f t="shared" si="0"/>
        <v>15000</v>
      </c>
    </row>
    <row r="69" spans="1:26" ht="15" x14ac:dyDescent="0.25">
      <c r="A69" s="5">
        <v>42095</v>
      </c>
      <c r="B69" s="268"/>
      <c r="C69" s="272"/>
      <c r="D69" s="272"/>
      <c r="E69" s="272"/>
      <c r="F69" s="272"/>
      <c r="G69" s="318">
        <v>0</v>
      </c>
      <c r="H69" s="318">
        <v>0</v>
      </c>
      <c r="I69" s="318">
        <v>0</v>
      </c>
      <c r="J69" s="318">
        <v>0</v>
      </c>
      <c r="K69" s="318">
        <v>0</v>
      </c>
      <c r="L69" s="318">
        <v>0</v>
      </c>
      <c r="M69" s="318">
        <v>0</v>
      </c>
      <c r="N69" s="318">
        <v>0</v>
      </c>
      <c r="O69" s="318">
        <v>0</v>
      </c>
      <c r="P69" s="318">
        <v>0</v>
      </c>
      <c r="Q69" s="318">
        <v>0</v>
      </c>
      <c r="R69" s="318">
        <v>0</v>
      </c>
      <c r="S69" s="318">
        <v>0</v>
      </c>
      <c r="T69" s="318">
        <v>0</v>
      </c>
      <c r="U69" s="318">
        <v>0</v>
      </c>
      <c r="V69" s="318">
        <v>25000</v>
      </c>
      <c r="W69" s="318">
        <v>0</v>
      </c>
      <c r="X69" s="318">
        <v>100000</v>
      </c>
      <c r="Y69" s="318">
        <v>0</v>
      </c>
      <c r="Z69" s="223">
        <f t="shared" si="0"/>
        <v>125000</v>
      </c>
    </row>
    <row r="70" spans="1:26" ht="15" x14ac:dyDescent="0.25">
      <c r="A70" s="5">
        <v>42125</v>
      </c>
      <c r="B70" s="268"/>
      <c r="C70" s="272"/>
      <c r="D70" s="272"/>
      <c r="E70" s="272"/>
      <c r="F70" s="272"/>
      <c r="G70" s="318">
        <v>0</v>
      </c>
      <c r="H70" s="318">
        <v>0</v>
      </c>
      <c r="I70" s="318">
        <v>0</v>
      </c>
      <c r="J70" s="318">
        <v>0</v>
      </c>
      <c r="K70" s="318">
        <v>0</v>
      </c>
      <c r="L70" s="318">
        <v>0</v>
      </c>
      <c r="M70" s="318">
        <v>0</v>
      </c>
      <c r="N70" s="318">
        <v>0</v>
      </c>
      <c r="O70" s="318">
        <v>0</v>
      </c>
      <c r="P70" s="318">
        <v>0</v>
      </c>
      <c r="Q70" s="318">
        <v>0</v>
      </c>
      <c r="R70" s="318">
        <v>0</v>
      </c>
      <c r="S70" s="318">
        <v>0</v>
      </c>
      <c r="T70" s="318">
        <v>0</v>
      </c>
      <c r="U70" s="318">
        <v>0</v>
      </c>
      <c r="V70" s="318">
        <v>80000</v>
      </c>
      <c r="W70" s="318">
        <v>0</v>
      </c>
      <c r="X70" s="318">
        <v>70000</v>
      </c>
      <c r="Y70" s="318">
        <v>0</v>
      </c>
      <c r="Z70" s="223">
        <f t="shared" ref="Z70:Z107" si="1">SUM(B70:Y70)</f>
        <v>150000</v>
      </c>
    </row>
    <row r="71" spans="1:26" ht="15" x14ac:dyDescent="0.25">
      <c r="A71" s="5">
        <v>42156</v>
      </c>
      <c r="B71" s="268"/>
      <c r="C71" s="272"/>
      <c r="D71" s="272"/>
      <c r="E71" s="272"/>
      <c r="F71" s="272"/>
      <c r="G71" s="318">
        <v>0</v>
      </c>
      <c r="H71" s="318">
        <v>0</v>
      </c>
      <c r="I71" s="318">
        <v>0</v>
      </c>
      <c r="J71" s="318">
        <v>0</v>
      </c>
      <c r="K71" s="318">
        <v>75000</v>
      </c>
      <c r="L71" s="318">
        <v>15000</v>
      </c>
      <c r="M71" s="318">
        <v>10000</v>
      </c>
      <c r="N71" s="318">
        <v>10000</v>
      </c>
      <c r="O71" s="318">
        <v>15000</v>
      </c>
      <c r="P71" s="318">
        <v>10000</v>
      </c>
      <c r="Q71" s="318">
        <v>15000</v>
      </c>
      <c r="R71" s="318">
        <v>15000</v>
      </c>
      <c r="S71" s="318">
        <v>15000</v>
      </c>
      <c r="T71" s="318">
        <v>145000</v>
      </c>
      <c r="U71" s="318">
        <v>190000</v>
      </c>
      <c r="V71" s="318">
        <v>375000</v>
      </c>
      <c r="W71" s="318">
        <v>245000</v>
      </c>
      <c r="X71" s="318">
        <v>175000</v>
      </c>
      <c r="Y71" s="318">
        <v>245000</v>
      </c>
      <c r="Z71" s="223">
        <f t="shared" si="1"/>
        <v>1555000</v>
      </c>
    </row>
    <row r="72" spans="1:26" ht="15" x14ac:dyDescent="0.25">
      <c r="A72" s="5">
        <v>42186</v>
      </c>
      <c r="B72" s="268"/>
      <c r="C72" s="272"/>
      <c r="D72" s="272"/>
      <c r="E72" s="272"/>
      <c r="F72" s="272"/>
      <c r="G72" s="318">
        <v>0</v>
      </c>
      <c r="H72" s="318">
        <v>0</v>
      </c>
      <c r="I72" s="318">
        <v>0</v>
      </c>
      <c r="J72" s="318">
        <v>0</v>
      </c>
      <c r="K72" s="318">
        <v>0</v>
      </c>
      <c r="L72" s="318">
        <v>0</v>
      </c>
      <c r="M72" s="318">
        <v>0</v>
      </c>
      <c r="N72" s="318">
        <v>0</v>
      </c>
      <c r="O72" s="318">
        <v>0</v>
      </c>
      <c r="P72" s="318">
        <v>0</v>
      </c>
      <c r="Q72" s="318">
        <v>0</v>
      </c>
      <c r="R72" s="318">
        <v>0</v>
      </c>
      <c r="S72" s="318">
        <v>5000</v>
      </c>
      <c r="T72" s="318">
        <v>5000</v>
      </c>
      <c r="U72" s="318">
        <v>10000</v>
      </c>
      <c r="V72" s="318">
        <v>0</v>
      </c>
      <c r="W72" s="318">
        <v>10000</v>
      </c>
      <c r="X72" s="318">
        <v>75000</v>
      </c>
      <c r="Y72" s="318">
        <v>10000</v>
      </c>
      <c r="Z72" s="223">
        <f t="shared" si="1"/>
        <v>115000</v>
      </c>
    </row>
    <row r="73" spans="1:26" ht="15" x14ac:dyDescent="0.25">
      <c r="A73" s="5">
        <v>42217</v>
      </c>
      <c r="B73" s="268"/>
      <c r="C73" s="272"/>
      <c r="D73" s="272"/>
      <c r="E73" s="272"/>
      <c r="F73" s="272"/>
      <c r="G73" s="318">
        <v>0</v>
      </c>
      <c r="H73" s="318">
        <v>0</v>
      </c>
      <c r="I73" s="318">
        <v>0</v>
      </c>
      <c r="J73" s="318">
        <v>0</v>
      </c>
      <c r="K73" s="318">
        <v>0</v>
      </c>
      <c r="L73" s="318">
        <v>0</v>
      </c>
      <c r="M73" s="318">
        <v>0</v>
      </c>
      <c r="N73" s="318">
        <v>0</v>
      </c>
      <c r="O73" s="318">
        <v>0</v>
      </c>
      <c r="P73" s="318">
        <v>0</v>
      </c>
      <c r="Q73" s="318">
        <v>0</v>
      </c>
      <c r="R73" s="318">
        <v>0</v>
      </c>
      <c r="S73" s="318">
        <v>0</v>
      </c>
      <c r="T73" s="318">
        <v>0</v>
      </c>
      <c r="U73" s="318">
        <v>0</v>
      </c>
      <c r="V73" s="318">
        <v>0</v>
      </c>
      <c r="W73" s="318">
        <v>5000</v>
      </c>
      <c r="X73" s="318">
        <v>90000</v>
      </c>
      <c r="Y73" s="318">
        <v>0</v>
      </c>
      <c r="Z73" s="223">
        <f t="shared" si="1"/>
        <v>95000</v>
      </c>
    </row>
    <row r="74" spans="1:26" ht="15" x14ac:dyDescent="0.25">
      <c r="A74" s="5">
        <v>42248</v>
      </c>
      <c r="B74" s="268"/>
      <c r="C74" s="272"/>
      <c r="D74" s="272"/>
      <c r="E74" s="272"/>
      <c r="F74" s="272"/>
      <c r="G74" s="318">
        <v>0</v>
      </c>
      <c r="H74" s="318">
        <v>0</v>
      </c>
      <c r="I74" s="318">
        <v>0</v>
      </c>
      <c r="J74" s="318">
        <v>0</v>
      </c>
      <c r="K74" s="318">
        <v>0</v>
      </c>
      <c r="L74" s="318">
        <v>0</v>
      </c>
      <c r="M74" s="318">
        <v>0</v>
      </c>
      <c r="N74" s="318">
        <v>0</v>
      </c>
      <c r="O74" s="318">
        <v>0</v>
      </c>
      <c r="P74" s="318">
        <v>0</v>
      </c>
      <c r="Q74" s="318">
        <v>0</v>
      </c>
      <c r="R74" s="318">
        <v>0</v>
      </c>
      <c r="S74" s="318">
        <v>5000</v>
      </c>
      <c r="T74" s="318">
        <v>5000</v>
      </c>
      <c r="U74" s="318">
        <v>10000</v>
      </c>
      <c r="V74" s="318">
        <v>5000</v>
      </c>
      <c r="W74" s="318">
        <v>10000</v>
      </c>
      <c r="X74" s="318">
        <v>80000</v>
      </c>
      <c r="Y74" s="318">
        <v>15000</v>
      </c>
      <c r="Z74" s="223">
        <f t="shared" si="1"/>
        <v>130000</v>
      </c>
    </row>
    <row r="75" spans="1:26" ht="15" x14ac:dyDescent="0.25">
      <c r="A75" s="5">
        <v>42278</v>
      </c>
      <c r="B75" s="268"/>
      <c r="C75" s="272"/>
      <c r="D75" s="272"/>
      <c r="E75" s="272"/>
      <c r="F75" s="272"/>
      <c r="G75" s="318">
        <v>0</v>
      </c>
      <c r="H75" s="318">
        <v>0</v>
      </c>
      <c r="I75" s="318">
        <v>0</v>
      </c>
      <c r="J75" s="318">
        <v>0</v>
      </c>
      <c r="K75" s="318">
        <v>0</v>
      </c>
      <c r="L75" s="318">
        <v>0</v>
      </c>
      <c r="M75" s="318">
        <v>5000</v>
      </c>
      <c r="N75" s="318">
        <v>0</v>
      </c>
      <c r="O75" s="318">
        <v>5000</v>
      </c>
      <c r="P75" s="318">
        <v>5000</v>
      </c>
      <c r="Q75" s="318">
        <v>0</v>
      </c>
      <c r="R75" s="318">
        <v>5000</v>
      </c>
      <c r="S75" s="318">
        <v>0</v>
      </c>
      <c r="T75" s="318">
        <v>30000</v>
      </c>
      <c r="U75" s="318">
        <v>40000</v>
      </c>
      <c r="V75" s="318">
        <v>5000</v>
      </c>
      <c r="W75" s="318">
        <v>55000</v>
      </c>
      <c r="X75" s="318">
        <v>85000</v>
      </c>
      <c r="Y75" s="318">
        <v>55000</v>
      </c>
      <c r="Z75" s="223">
        <f t="shared" si="1"/>
        <v>290000</v>
      </c>
    </row>
    <row r="76" spans="1:26" ht="15" x14ac:dyDescent="0.25">
      <c r="A76" s="5">
        <v>42309</v>
      </c>
      <c r="B76" s="268"/>
      <c r="C76" s="272"/>
      <c r="D76" s="272"/>
      <c r="E76" s="272"/>
      <c r="F76" s="272"/>
      <c r="G76" s="318">
        <v>0</v>
      </c>
      <c r="H76" s="318">
        <v>0</v>
      </c>
      <c r="I76" s="318">
        <v>0</v>
      </c>
      <c r="J76" s="318">
        <v>0</v>
      </c>
      <c r="K76" s="318">
        <v>0</v>
      </c>
      <c r="L76" s="318">
        <v>5000</v>
      </c>
      <c r="M76" s="318">
        <v>5000</v>
      </c>
      <c r="N76" s="318">
        <v>5000</v>
      </c>
      <c r="O76" s="318">
        <v>5000</v>
      </c>
      <c r="P76" s="318">
        <v>5000</v>
      </c>
      <c r="Q76" s="318">
        <v>10000</v>
      </c>
      <c r="R76" s="318">
        <v>0</v>
      </c>
      <c r="S76" s="318">
        <v>5000</v>
      </c>
      <c r="T76" s="318">
        <v>60000</v>
      </c>
      <c r="U76" s="318">
        <v>75000</v>
      </c>
      <c r="V76" s="318">
        <v>30000</v>
      </c>
      <c r="W76" s="318">
        <v>100000</v>
      </c>
      <c r="X76" s="318">
        <v>80000</v>
      </c>
      <c r="Y76" s="318">
        <v>100000</v>
      </c>
      <c r="Z76" s="223">
        <f t="shared" si="1"/>
        <v>485000</v>
      </c>
    </row>
    <row r="77" spans="1:26" ht="15" x14ac:dyDescent="0.25">
      <c r="A77" s="5">
        <v>42339</v>
      </c>
      <c r="B77" s="268"/>
      <c r="C77" s="272"/>
      <c r="D77" s="272"/>
      <c r="E77" s="272"/>
      <c r="F77" s="272"/>
      <c r="G77" s="318">
        <v>0</v>
      </c>
      <c r="H77" s="318">
        <v>0</v>
      </c>
      <c r="I77" s="318">
        <v>0</v>
      </c>
      <c r="J77" s="318">
        <v>0</v>
      </c>
      <c r="K77" s="318">
        <v>0</v>
      </c>
      <c r="L77" s="318">
        <v>55000</v>
      </c>
      <c r="M77" s="318">
        <v>5000</v>
      </c>
      <c r="N77" s="318">
        <v>10000</v>
      </c>
      <c r="O77" s="318">
        <v>10000</v>
      </c>
      <c r="P77" s="318">
        <v>10000</v>
      </c>
      <c r="Q77" s="318">
        <v>10000</v>
      </c>
      <c r="R77" s="318">
        <v>5000</v>
      </c>
      <c r="S77" s="318">
        <v>10000</v>
      </c>
      <c r="T77" s="318">
        <v>100000</v>
      </c>
      <c r="U77" s="318">
        <v>130000</v>
      </c>
      <c r="V77" s="318">
        <v>100000</v>
      </c>
      <c r="W77" s="318">
        <v>175000</v>
      </c>
      <c r="X77" s="318">
        <v>80000</v>
      </c>
      <c r="Y77" s="318">
        <v>170000</v>
      </c>
      <c r="Z77" s="223">
        <f t="shared" si="1"/>
        <v>870000</v>
      </c>
    </row>
    <row r="78" spans="1:26" ht="15" x14ac:dyDescent="0.25">
      <c r="A78" s="5">
        <v>42370</v>
      </c>
      <c r="B78" s="268"/>
      <c r="C78" s="272"/>
      <c r="D78" s="272"/>
      <c r="E78" s="272"/>
      <c r="F78" s="272"/>
      <c r="G78" s="318">
        <v>0</v>
      </c>
      <c r="H78" s="318">
        <v>0</v>
      </c>
      <c r="I78" s="318">
        <v>0</v>
      </c>
      <c r="J78" s="318">
        <v>0</v>
      </c>
      <c r="K78" s="318">
        <v>0</v>
      </c>
      <c r="L78" s="318">
        <v>0</v>
      </c>
      <c r="M78" s="318">
        <v>5000</v>
      </c>
      <c r="N78" s="318">
        <v>0</v>
      </c>
      <c r="O78" s="318">
        <v>5000</v>
      </c>
      <c r="P78" s="318">
        <v>5000</v>
      </c>
      <c r="Q78" s="318">
        <v>5000</v>
      </c>
      <c r="R78" s="318">
        <v>5000</v>
      </c>
      <c r="S78" s="318">
        <v>0</v>
      </c>
      <c r="T78" s="318">
        <v>45000</v>
      </c>
      <c r="U78" s="318">
        <v>60000</v>
      </c>
      <c r="V78" s="318">
        <v>5000</v>
      </c>
      <c r="W78" s="318">
        <v>80000</v>
      </c>
      <c r="X78" s="318">
        <v>85000</v>
      </c>
      <c r="Y78" s="318">
        <v>80000</v>
      </c>
      <c r="Z78" s="223">
        <f t="shared" si="1"/>
        <v>380000</v>
      </c>
    </row>
    <row r="79" spans="1:26" ht="15" x14ac:dyDescent="0.25">
      <c r="A79" s="5">
        <v>42401</v>
      </c>
      <c r="B79" s="268"/>
      <c r="C79" s="272"/>
      <c r="D79" s="272"/>
      <c r="E79" s="272"/>
      <c r="F79" s="272"/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18">
        <v>0</v>
      </c>
      <c r="N79" s="318">
        <v>0</v>
      </c>
      <c r="O79" s="318">
        <v>0</v>
      </c>
      <c r="P79" s="318">
        <v>0</v>
      </c>
      <c r="Q79" s="318">
        <v>5000</v>
      </c>
      <c r="R79" s="318">
        <v>0</v>
      </c>
      <c r="S79" s="318">
        <v>0</v>
      </c>
      <c r="T79" s="318">
        <v>10000</v>
      </c>
      <c r="U79" s="318">
        <v>15000</v>
      </c>
      <c r="V79" s="318">
        <v>0</v>
      </c>
      <c r="W79" s="318">
        <v>15000</v>
      </c>
      <c r="X79" s="318">
        <v>75000</v>
      </c>
      <c r="Y79" s="318">
        <v>15000</v>
      </c>
      <c r="Z79" s="223">
        <f t="shared" si="1"/>
        <v>135000</v>
      </c>
    </row>
    <row r="80" spans="1:26" ht="15" x14ac:dyDescent="0.25">
      <c r="A80" s="5">
        <v>42430</v>
      </c>
      <c r="B80" s="268"/>
      <c r="C80" s="272"/>
      <c r="D80" s="272"/>
      <c r="E80" s="272"/>
      <c r="F80" s="272"/>
      <c r="G80" s="318">
        <v>0</v>
      </c>
      <c r="H80" s="318">
        <v>0</v>
      </c>
      <c r="I80" s="318">
        <v>0</v>
      </c>
      <c r="J80" s="318">
        <v>0</v>
      </c>
      <c r="K80" s="318">
        <v>0</v>
      </c>
      <c r="L80" s="318">
        <v>0</v>
      </c>
      <c r="M80" s="318">
        <v>0</v>
      </c>
      <c r="N80" s="318">
        <v>0</v>
      </c>
      <c r="O80" s="318">
        <v>0</v>
      </c>
      <c r="P80" s="318">
        <v>0</v>
      </c>
      <c r="Q80" s="318">
        <v>0</v>
      </c>
      <c r="R80" s="318">
        <v>0</v>
      </c>
      <c r="S80" s="318">
        <v>0</v>
      </c>
      <c r="T80" s="318">
        <v>0</v>
      </c>
      <c r="U80" s="318">
        <v>0</v>
      </c>
      <c r="V80" s="318">
        <v>0</v>
      </c>
      <c r="W80" s="318">
        <v>0</v>
      </c>
      <c r="X80" s="318">
        <v>5000</v>
      </c>
      <c r="Y80" s="318">
        <v>0</v>
      </c>
      <c r="Z80" s="223">
        <f t="shared" si="1"/>
        <v>5000</v>
      </c>
    </row>
    <row r="81" spans="1:26" ht="15" x14ac:dyDescent="0.25">
      <c r="A81" s="5">
        <v>42461</v>
      </c>
      <c r="B81" s="268"/>
      <c r="C81" s="272"/>
      <c r="D81" s="272"/>
      <c r="E81" s="272"/>
      <c r="F81" s="272"/>
      <c r="G81" s="318">
        <v>0</v>
      </c>
      <c r="H81" s="318">
        <v>0</v>
      </c>
      <c r="I81" s="318">
        <v>0</v>
      </c>
      <c r="J81" s="318">
        <v>0</v>
      </c>
      <c r="K81" s="318">
        <v>0</v>
      </c>
      <c r="L81" s="318">
        <v>0</v>
      </c>
      <c r="M81" s="318">
        <v>0</v>
      </c>
      <c r="N81" s="318">
        <v>0</v>
      </c>
      <c r="O81" s="318">
        <v>0</v>
      </c>
      <c r="P81" s="318">
        <v>0</v>
      </c>
      <c r="Q81" s="318">
        <v>0</v>
      </c>
      <c r="R81" s="318">
        <v>0</v>
      </c>
      <c r="S81" s="318">
        <v>0</v>
      </c>
      <c r="T81" s="318">
        <v>0</v>
      </c>
      <c r="U81" s="318">
        <v>0</v>
      </c>
      <c r="V81" s="318">
        <v>65000</v>
      </c>
      <c r="W81" s="318">
        <v>0</v>
      </c>
      <c r="X81" s="318">
        <v>0</v>
      </c>
      <c r="Y81" s="318">
        <v>0</v>
      </c>
      <c r="Z81" s="223">
        <f t="shared" si="1"/>
        <v>65000</v>
      </c>
    </row>
    <row r="82" spans="1:26" ht="15" x14ac:dyDescent="0.25">
      <c r="A82" s="5">
        <v>42491</v>
      </c>
      <c r="B82" s="268"/>
      <c r="C82" s="272"/>
      <c r="D82" s="272"/>
      <c r="E82" s="272"/>
      <c r="F82" s="272"/>
      <c r="G82" s="318">
        <v>0</v>
      </c>
      <c r="H82" s="318">
        <v>0</v>
      </c>
      <c r="I82" s="318">
        <v>0</v>
      </c>
      <c r="J82" s="318">
        <v>0</v>
      </c>
      <c r="K82" s="318">
        <v>0</v>
      </c>
      <c r="L82" s="318">
        <v>0</v>
      </c>
      <c r="M82" s="318">
        <v>0</v>
      </c>
      <c r="N82" s="318">
        <v>0</v>
      </c>
      <c r="O82" s="318">
        <v>0</v>
      </c>
      <c r="P82" s="318">
        <v>0</v>
      </c>
      <c r="Q82" s="318">
        <v>0</v>
      </c>
      <c r="R82" s="318">
        <v>0</v>
      </c>
      <c r="S82" s="318">
        <v>0</v>
      </c>
      <c r="T82" s="318">
        <v>0</v>
      </c>
      <c r="U82" s="318">
        <v>0</v>
      </c>
      <c r="V82" s="318">
        <v>75000</v>
      </c>
      <c r="W82" s="318">
        <v>0</v>
      </c>
      <c r="X82" s="318">
        <v>30000</v>
      </c>
      <c r="Y82" s="318">
        <v>0</v>
      </c>
      <c r="Z82" s="223">
        <f t="shared" si="1"/>
        <v>105000</v>
      </c>
    </row>
    <row r="83" spans="1:26" ht="15" x14ac:dyDescent="0.25">
      <c r="A83" s="5">
        <v>42522</v>
      </c>
      <c r="B83" s="268"/>
      <c r="C83" s="272"/>
      <c r="D83" s="272"/>
      <c r="E83" s="272"/>
      <c r="F83" s="272"/>
      <c r="G83" s="318">
        <v>0</v>
      </c>
      <c r="H83" s="318">
        <v>0</v>
      </c>
      <c r="I83" s="318">
        <v>0</v>
      </c>
      <c r="J83" s="318">
        <v>0</v>
      </c>
      <c r="K83" s="318">
        <v>0</v>
      </c>
      <c r="L83" s="318">
        <v>0</v>
      </c>
      <c r="M83" s="318">
        <v>35000</v>
      </c>
      <c r="N83" s="318">
        <v>15000</v>
      </c>
      <c r="O83" s="318">
        <v>5000</v>
      </c>
      <c r="P83" s="318">
        <v>20000</v>
      </c>
      <c r="Q83" s="318">
        <v>15000</v>
      </c>
      <c r="R83" s="318">
        <v>15000</v>
      </c>
      <c r="S83" s="318">
        <v>10000</v>
      </c>
      <c r="T83" s="318">
        <v>150000</v>
      </c>
      <c r="U83" s="318">
        <v>205000</v>
      </c>
      <c r="V83" s="318">
        <v>920000</v>
      </c>
      <c r="W83" s="318">
        <v>265000</v>
      </c>
      <c r="X83" s="318">
        <v>280000</v>
      </c>
      <c r="Y83" s="318">
        <v>265000</v>
      </c>
      <c r="Z83" s="223">
        <f t="shared" si="1"/>
        <v>2200000</v>
      </c>
    </row>
    <row r="84" spans="1:26" ht="15" x14ac:dyDescent="0.25">
      <c r="A84" s="5">
        <v>42552</v>
      </c>
      <c r="B84" s="268"/>
      <c r="C84" s="272"/>
      <c r="D84" s="272"/>
      <c r="E84" s="272"/>
      <c r="F84" s="272"/>
      <c r="G84" s="318">
        <v>0</v>
      </c>
      <c r="H84" s="318">
        <v>0</v>
      </c>
      <c r="I84" s="318">
        <v>0</v>
      </c>
      <c r="J84" s="318">
        <v>0</v>
      </c>
      <c r="K84" s="318">
        <v>0</v>
      </c>
      <c r="L84" s="318">
        <v>0</v>
      </c>
      <c r="M84" s="318">
        <v>0</v>
      </c>
      <c r="N84" s="318">
        <v>0</v>
      </c>
      <c r="O84" s="318">
        <v>0</v>
      </c>
      <c r="P84" s="318">
        <v>0</v>
      </c>
      <c r="Q84" s="318">
        <v>0</v>
      </c>
      <c r="R84" s="318">
        <v>0</v>
      </c>
      <c r="S84" s="318">
        <v>0</v>
      </c>
      <c r="T84" s="318">
        <v>5000</v>
      </c>
      <c r="U84" s="318">
        <v>5000</v>
      </c>
      <c r="V84" s="318">
        <v>5000</v>
      </c>
      <c r="W84" s="318">
        <v>10000</v>
      </c>
      <c r="X84" s="318">
        <v>75000</v>
      </c>
      <c r="Y84" s="318">
        <v>5000</v>
      </c>
      <c r="Z84" s="223">
        <f t="shared" si="1"/>
        <v>105000</v>
      </c>
    </row>
    <row r="85" spans="1:26" ht="15" x14ac:dyDescent="0.25">
      <c r="A85" s="5">
        <v>42583</v>
      </c>
      <c r="B85" s="268"/>
      <c r="C85" s="272"/>
      <c r="D85" s="272"/>
      <c r="E85" s="272"/>
      <c r="F85" s="272"/>
      <c r="G85" s="318">
        <v>0</v>
      </c>
      <c r="H85" s="318">
        <v>0</v>
      </c>
      <c r="I85" s="318">
        <v>0</v>
      </c>
      <c r="J85" s="318">
        <v>0</v>
      </c>
      <c r="K85" s="318">
        <v>0</v>
      </c>
      <c r="L85" s="318">
        <v>0</v>
      </c>
      <c r="M85" s="318">
        <v>0</v>
      </c>
      <c r="N85" s="318">
        <v>5000</v>
      </c>
      <c r="O85" s="318">
        <v>5000</v>
      </c>
      <c r="P85" s="318">
        <v>0</v>
      </c>
      <c r="Q85" s="318">
        <v>5000</v>
      </c>
      <c r="R85" s="318">
        <v>5000</v>
      </c>
      <c r="S85" s="318">
        <v>0</v>
      </c>
      <c r="T85" s="318">
        <v>40000</v>
      </c>
      <c r="U85" s="318">
        <v>55000</v>
      </c>
      <c r="V85" s="318">
        <v>0</v>
      </c>
      <c r="W85" s="318">
        <v>70000</v>
      </c>
      <c r="X85" s="318">
        <v>90000</v>
      </c>
      <c r="Y85" s="318">
        <v>65000</v>
      </c>
      <c r="Z85" s="223">
        <f t="shared" si="1"/>
        <v>340000</v>
      </c>
    </row>
    <row r="86" spans="1:26" ht="15" x14ac:dyDescent="0.25">
      <c r="A86" s="5">
        <v>42644</v>
      </c>
      <c r="B86" s="268"/>
      <c r="C86" s="272"/>
      <c r="D86" s="272"/>
      <c r="E86" s="272"/>
      <c r="F86" s="272"/>
      <c r="G86" s="318">
        <v>0</v>
      </c>
      <c r="H86" s="318">
        <v>0</v>
      </c>
      <c r="I86" s="318">
        <v>0</v>
      </c>
      <c r="J86" s="318">
        <v>0</v>
      </c>
      <c r="K86" s="318">
        <v>0</v>
      </c>
      <c r="L86" s="318">
        <v>0</v>
      </c>
      <c r="M86" s="318">
        <v>0</v>
      </c>
      <c r="N86" s="318">
        <v>0</v>
      </c>
      <c r="O86" s="318">
        <v>0</v>
      </c>
      <c r="P86" s="318">
        <v>0</v>
      </c>
      <c r="Q86" s="318">
        <v>0</v>
      </c>
      <c r="R86" s="318">
        <v>0</v>
      </c>
      <c r="S86" s="318">
        <v>0</v>
      </c>
      <c r="T86" s="318">
        <v>0</v>
      </c>
      <c r="U86" s="318">
        <v>0</v>
      </c>
      <c r="V86" s="318">
        <v>5000</v>
      </c>
      <c r="W86" s="318">
        <v>0</v>
      </c>
      <c r="X86" s="318">
        <v>130000</v>
      </c>
      <c r="Y86" s="318">
        <v>0</v>
      </c>
      <c r="Z86" s="223">
        <f t="shared" si="1"/>
        <v>135000</v>
      </c>
    </row>
    <row r="87" spans="1:26" ht="15" x14ac:dyDescent="0.25">
      <c r="A87" s="5">
        <v>42675</v>
      </c>
      <c r="B87" s="268"/>
      <c r="C87" s="272"/>
      <c r="D87" s="272"/>
      <c r="E87" s="272"/>
      <c r="F87" s="272"/>
      <c r="G87" s="318">
        <v>0</v>
      </c>
      <c r="H87" s="318">
        <v>0</v>
      </c>
      <c r="I87" s="318">
        <v>0</v>
      </c>
      <c r="J87" s="318">
        <v>0</v>
      </c>
      <c r="K87" s="318">
        <v>0</v>
      </c>
      <c r="L87" s="318">
        <v>0</v>
      </c>
      <c r="M87" s="318">
        <v>0</v>
      </c>
      <c r="N87" s="318">
        <v>0</v>
      </c>
      <c r="O87" s="318">
        <v>0</v>
      </c>
      <c r="P87" s="318">
        <v>0</v>
      </c>
      <c r="Q87" s="318">
        <v>0</v>
      </c>
      <c r="R87" s="318">
        <v>0</v>
      </c>
      <c r="S87" s="318">
        <v>0</v>
      </c>
      <c r="T87" s="318">
        <v>0</v>
      </c>
      <c r="U87" s="318">
        <v>0</v>
      </c>
      <c r="V87" s="318">
        <v>5000</v>
      </c>
      <c r="W87" s="318">
        <v>0</v>
      </c>
      <c r="X87" s="318">
        <v>65000</v>
      </c>
      <c r="Y87" s="318">
        <v>0</v>
      </c>
      <c r="Z87" s="223">
        <f t="shared" si="1"/>
        <v>70000</v>
      </c>
    </row>
    <row r="88" spans="1:26" ht="15" x14ac:dyDescent="0.25">
      <c r="A88" s="5">
        <v>42705</v>
      </c>
      <c r="B88" s="268"/>
      <c r="C88" s="272"/>
      <c r="D88" s="272"/>
      <c r="E88" s="272"/>
      <c r="F88" s="272"/>
      <c r="G88" s="318">
        <v>0</v>
      </c>
      <c r="H88" s="318">
        <v>0</v>
      </c>
      <c r="I88" s="318">
        <v>0</v>
      </c>
      <c r="J88" s="318">
        <v>0</v>
      </c>
      <c r="K88" s="318">
        <v>0</v>
      </c>
      <c r="L88" s="318">
        <v>0</v>
      </c>
      <c r="M88" s="318">
        <v>0</v>
      </c>
      <c r="N88" s="318">
        <v>10000</v>
      </c>
      <c r="O88" s="318">
        <v>5000</v>
      </c>
      <c r="P88" s="318">
        <v>10000</v>
      </c>
      <c r="Q88" s="318">
        <v>0</v>
      </c>
      <c r="R88" s="318">
        <v>5000</v>
      </c>
      <c r="S88" s="318">
        <v>10000</v>
      </c>
      <c r="T88" s="318">
        <v>65000</v>
      </c>
      <c r="U88" s="318">
        <v>85000</v>
      </c>
      <c r="V88" s="318">
        <v>1175000</v>
      </c>
      <c r="W88" s="318">
        <v>110000</v>
      </c>
      <c r="X88" s="318">
        <v>160000</v>
      </c>
      <c r="Y88" s="318">
        <v>110000</v>
      </c>
      <c r="Z88" s="223">
        <f t="shared" si="1"/>
        <v>1745000</v>
      </c>
    </row>
    <row r="89" spans="1:26" ht="15" x14ac:dyDescent="0.25">
      <c r="A89" s="5">
        <v>42736</v>
      </c>
      <c r="B89" s="268"/>
      <c r="C89" s="272"/>
      <c r="D89" s="272"/>
      <c r="E89" s="272"/>
      <c r="F89" s="272"/>
      <c r="G89" s="318">
        <v>0</v>
      </c>
      <c r="H89" s="318">
        <v>0</v>
      </c>
      <c r="I89" s="318">
        <v>0</v>
      </c>
      <c r="J89" s="318">
        <v>0</v>
      </c>
      <c r="K89" s="318">
        <v>0</v>
      </c>
      <c r="L89" s="318">
        <v>0</v>
      </c>
      <c r="M89" s="318">
        <v>0</v>
      </c>
      <c r="N89" s="318">
        <v>0</v>
      </c>
      <c r="O89" s="318">
        <v>0</v>
      </c>
      <c r="P89" s="318">
        <v>0</v>
      </c>
      <c r="Q89" s="318">
        <v>0</v>
      </c>
      <c r="R89" s="318">
        <v>0</v>
      </c>
      <c r="S89" s="318">
        <v>0</v>
      </c>
      <c r="T89" s="318">
        <v>5000</v>
      </c>
      <c r="U89" s="318">
        <v>5000</v>
      </c>
      <c r="V89" s="318">
        <v>0</v>
      </c>
      <c r="W89" s="318">
        <v>5000</v>
      </c>
      <c r="X89" s="318">
        <v>80000</v>
      </c>
      <c r="Y89" s="318">
        <v>5000</v>
      </c>
      <c r="Z89" s="223">
        <f t="shared" si="1"/>
        <v>100000</v>
      </c>
    </row>
    <row r="90" spans="1:26" ht="15" x14ac:dyDescent="0.25">
      <c r="A90" s="5">
        <v>42767</v>
      </c>
      <c r="B90" s="268"/>
      <c r="C90" s="272"/>
      <c r="D90" s="272"/>
      <c r="E90" s="272"/>
      <c r="F90" s="272"/>
      <c r="G90" s="318">
        <v>0</v>
      </c>
      <c r="H90" s="318">
        <v>0</v>
      </c>
      <c r="I90" s="318">
        <v>0</v>
      </c>
      <c r="J90" s="318">
        <v>0</v>
      </c>
      <c r="K90" s="318">
        <v>0</v>
      </c>
      <c r="L90" s="318">
        <v>0</v>
      </c>
      <c r="M90" s="318">
        <v>0</v>
      </c>
      <c r="N90" s="318">
        <v>0</v>
      </c>
      <c r="O90" s="318">
        <v>0</v>
      </c>
      <c r="P90" s="318">
        <v>0</v>
      </c>
      <c r="Q90" s="318">
        <v>5000</v>
      </c>
      <c r="R90" s="318">
        <v>0</v>
      </c>
      <c r="S90" s="318">
        <v>0</v>
      </c>
      <c r="T90" s="318">
        <v>5000</v>
      </c>
      <c r="U90" s="318">
        <v>5000</v>
      </c>
      <c r="V90" s="318">
        <v>5000</v>
      </c>
      <c r="W90" s="318">
        <v>5000</v>
      </c>
      <c r="X90" s="318">
        <v>75000</v>
      </c>
      <c r="Y90" s="318">
        <v>10000</v>
      </c>
      <c r="Z90" s="223">
        <f t="shared" si="1"/>
        <v>110000</v>
      </c>
    </row>
    <row r="91" spans="1:26" ht="15" x14ac:dyDescent="0.25">
      <c r="A91" s="5">
        <v>42795</v>
      </c>
      <c r="B91" s="268"/>
      <c r="C91" s="272"/>
      <c r="D91" s="272"/>
      <c r="E91" s="272"/>
      <c r="F91" s="272"/>
      <c r="G91" s="318">
        <v>0</v>
      </c>
      <c r="H91" s="318">
        <v>0</v>
      </c>
      <c r="I91" s="318">
        <v>0</v>
      </c>
      <c r="J91" s="318">
        <v>0</v>
      </c>
      <c r="K91" s="318">
        <v>0</v>
      </c>
      <c r="L91" s="318">
        <v>0</v>
      </c>
      <c r="M91" s="318">
        <v>0</v>
      </c>
      <c r="N91" s="318">
        <v>0</v>
      </c>
      <c r="O91" s="318">
        <v>0</v>
      </c>
      <c r="P91" s="318">
        <v>0</v>
      </c>
      <c r="Q91" s="318">
        <v>0</v>
      </c>
      <c r="R91" s="318">
        <v>0</v>
      </c>
      <c r="S91" s="318">
        <v>0</v>
      </c>
      <c r="T91" s="318">
        <v>5000</v>
      </c>
      <c r="U91" s="318">
        <v>5000</v>
      </c>
      <c r="V91" s="318">
        <v>25000</v>
      </c>
      <c r="W91" s="318">
        <v>10000</v>
      </c>
      <c r="X91" s="318">
        <v>80000</v>
      </c>
      <c r="Y91" s="318">
        <v>5000</v>
      </c>
      <c r="Z91" s="223">
        <f t="shared" si="1"/>
        <v>130000</v>
      </c>
    </row>
    <row r="92" spans="1:26" ht="15" x14ac:dyDescent="0.25">
      <c r="A92" s="5">
        <v>42826</v>
      </c>
      <c r="B92" s="268"/>
      <c r="C92" s="272"/>
      <c r="D92" s="272"/>
      <c r="E92" s="272"/>
      <c r="F92" s="272"/>
      <c r="G92" s="318">
        <v>0</v>
      </c>
      <c r="H92" s="318">
        <v>0</v>
      </c>
      <c r="I92" s="318">
        <v>0</v>
      </c>
      <c r="J92" s="318">
        <v>0</v>
      </c>
      <c r="K92" s="318">
        <v>0</v>
      </c>
      <c r="L92" s="318">
        <v>0</v>
      </c>
      <c r="M92" s="318">
        <v>0</v>
      </c>
      <c r="N92" s="318">
        <v>0</v>
      </c>
      <c r="O92" s="318">
        <v>5000</v>
      </c>
      <c r="P92" s="318">
        <v>0</v>
      </c>
      <c r="Q92" s="318">
        <v>0</v>
      </c>
      <c r="R92" s="318">
        <v>0</v>
      </c>
      <c r="S92" s="318">
        <v>0</v>
      </c>
      <c r="T92" s="318">
        <v>0</v>
      </c>
      <c r="U92" s="318">
        <v>0</v>
      </c>
      <c r="V92" s="318">
        <v>5000</v>
      </c>
      <c r="W92" s="318">
        <v>0</v>
      </c>
      <c r="X92" s="318">
        <v>80000</v>
      </c>
      <c r="Y92" s="318">
        <v>5000</v>
      </c>
      <c r="Z92" s="223">
        <f t="shared" si="1"/>
        <v>95000</v>
      </c>
    </row>
    <row r="93" spans="1:26" ht="15" x14ac:dyDescent="0.25">
      <c r="A93" s="5">
        <v>42856</v>
      </c>
      <c r="B93" s="268"/>
      <c r="C93" s="272"/>
      <c r="D93" s="272"/>
      <c r="E93" s="272"/>
      <c r="F93" s="272"/>
      <c r="G93" s="318">
        <v>0</v>
      </c>
      <c r="H93" s="318">
        <v>0</v>
      </c>
      <c r="I93" s="318">
        <v>0</v>
      </c>
      <c r="J93" s="318">
        <v>0</v>
      </c>
      <c r="K93" s="318">
        <v>0</v>
      </c>
      <c r="L93" s="318">
        <v>0</v>
      </c>
      <c r="M93" s="318">
        <v>0</v>
      </c>
      <c r="N93" s="318">
        <v>0</v>
      </c>
      <c r="O93" s="318">
        <v>0</v>
      </c>
      <c r="P93" s="318">
        <v>0</v>
      </c>
      <c r="Q93" s="318">
        <v>0</v>
      </c>
      <c r="R93" s="318">
        <v>0</v>
      </c>
      <c r="S93" s="318">
        <v>0</v>
      </c>
      <c r="T93" s="318">
        <v>0</v>
      </c>
      <c r="U93" s="318">
        <v>0</v>
      </c>
      <c r="V93" s="318">
        <v>0</v>
      </c>
      <c r="W93" s="318">
        <v>0</v>
      </c>
      <c r="X93" s="318">
        <v>75000</v>
      </c>
      <c r="Y93" s="318">
        <v>0</v>
      </c>
      <c r="Z93" s="223">
        <f t="shared" si="1"/>
        <v>75000</v>
      </c>
    </row>
    <row r="94" spans="1:26" ht="15" x14ac:dyDescent="0.25">
      <c r="A94" s="5">
        <v>42887</v>
      </c>
      <c r="B94" s="268"/>
      <c r="C94" s="272"/>
      <c r="D94" s="272"/>
      <c r="E94" s="272"/>
      <c r="F94" s="272"/>
      <c r="G94" s="318">
        <v>0</v>
      </c>
      <c r="H94" s="318">
        <v>0</v>
      </c>
      <c r="I94" s="318">
        <v>0</v>
      </c>
      <c r="J94" s="318">
        <v>0</v>
      </c>
      <c r="K94" s="318">
        <v>0</v>
      </c>
      <c r="L94" s="318">
        <v>0</v>
      </c>
      <c r="M94" s="318">
        <v>0</v>
      </c>
      <c r="N94" s="318">
        <v>0</v>
      </c>
      <c r="O94" s="318">
        <v>0</v>
      </c>
      <c r="P94" s="318">
        <v>0</v>
      </c>
      <c r="Q94" s="318">
        <v>0</v>
      </c>
      <c r="R94" s="318">
        <v>0</v>
      </c>
      <c r="S94" s="318">
        <v>0</v>
      </c>
      <c r="T94" s="318">
        <v>0</v>
      </c>
      <c r="U94" s="318">
        <v>0</v>
      </c>
      <c r="V94" s="318">
        <v>845000</v>
      </c>
      <c r="W94" s="318">
        <v>0</v>
      </c>
      <c r="X94" s="318">
        <v>105000</v>
      </c>
      <c r="Y94" s="318">
        <v>0</v>
      </c>
      <c r="Z94" s="223">
        <f t="shared" si="1"/>
        <v>950000</v>
      </c>
    </row>
    <row r="95" spans="1:26" ht="15" x14ac:dyDescent="0.25">
      <c r="A95" s="5">
        <v>42917</v>
      </c>
      <c r="B95" s="268"/>
      <c r="C95" s="272"/>
      <c r="D95" s="272"/>
      <c r="E95" s="272"/>
      <c r="F95" s="272"/>
      <c r="G95" s="318">
        <v>0</v>
      </c>
      <c r="H95" s="318">
        <v>0</v>
      </c>
      <c r="I95" s="318">
        <v>0</v>
      </c>
      <c r="J95" s="318">
        <v>0</v>
      </c>
      <c r="K95" s="318">
        <v>0</v>
      </c>
      <c r="L95" s="318">
        <v>0</v>
      </c>
      <c r="M95" s="318">
        <v>0</v>
      </c>
      <c r="N95" s="318">
        <v>0</v>
      </c>
      <c r="O95" s="318">
        <v>0</v>
      </c>
      <c r="P95" s="318">
        <v>0</v>
      </c>
      <c r="Q95" s="318">
        <v>0</v>
      </c>
      <c r="R95" s="318">
        <v>0</v>
      </c>
      <c r="S95" s="318">
        <v>0</v>
      </c>
      <c r="T95" s="318">
        <v>0</v>
      </c>
      <c r="U95" s="318">
        <v>0</v>
      </c>
      <c r="V95" s="318">
        <v>0</v>
      </c>
      <c r="W95" s="318">
        <v>0</v>
      </c>
      <c r="X95" s="318">
        <v>215000</v>
      </c>
      <c r="Y95" s="318">
        <v>0</v>
      </c>
      <c r="Z95" s="223">
        <f t="shared" si="1"/>
        <v>215000</v>
      </c>
    </row>
    <row r="96" spans="1:26" ht="15" x14ac:dyDescent="0.25">
      <c r="A96" s="5">
        <v>42948</v>
      </c>
      <c r="B96" s="268"/>
      <c r="C96" s="272"/>
      <c r="D96" s="272"/>
      <c r="E96" s="272"/>
      <c r="F96" s="272"/>
      <c r="G96" s="318">
        <v>0</v>
      </c>
      <c r="H96" s="318">
        <v>0</v>
      </c>
      <c r="I96" s="318">
        <v>0</v>
      </c>
      <c r="J96" s="318">
        <v>0</v>
      </c>
      <c r="K96" s="318">
        <v>0</v>
      </c>
      <c r="L96" s="318">
        <v>0</v>
      </c>
      <c r="M96" s="318">
        <v>0</v>
      </c>
      <c r="N96" s="318">
        <v>0</v>
      </c>
      <c r="O96" s="318">
        <v>0</v>
      </c>
      <c r="P96" s="318">
        <v>0</v>
      </c>
      <c r="Q96" s="318">
        <v>0</v>
      </c>
      <c r="R96" s="318">
        <v>0</v>
      </c>
      <c r="S96" s="318">
        <v>0</v>
      </c>
      <c r="T96" s="318">
        <v>0</v>
      </c>
      <c r="U96" s="318">
        <v>0</v>
      </c>
      <c r="V96" s="318">
        <v>0</v>
      </c>
      <c r="W96" s="318">
        <v>0</v>
      </c>
      <c r="X96" s="318">
        <v>40000</v>
      </c>
      <c r="Y96" s="318">
        <v>0</v>
      </c>
      <c r="Z96" s="223">
        <f t="shared" si="1"/>
        <v>40000</v>
      </c>
    </row>
    <row r="97" spans="1:26" ht="15" x14ac:dyDescent="0.25">
      <c r="A97" s="5">
        <v>42979</v>
      </c>
      <c r="B97" s="268"/>
      <c r="C97" s="272"/>
      <c r="D97" s="272"/>
      <c r="E97" s="272"/>
      <c r="F97" s="272"/>
      <c r="G97" s="318">
        <v>0</v>
      </c>
      <c r="H97" s="318">
        <v>0</v>
      </c>
      <c r="I97" s="318">
        <v>0</v>
      </c>
      <c r="J97" s="318">
        <v>0</v>
      </c>
      <c r="K97" s="318">
        <v>0</v>
      </c>
      <c r="L97" s="318">
        <v>0</v>
      </c>
      <c r="M97" s="318">
        <v>0</v>
      </c>
      <c r="N97" s="318">
        <v>0</v>
      </c>
      <c r="O97" s="318">
        <v>0</v>
      </c>
      <c r="P97" s="318">
        <v>0</v>
      </c>
      <c r="Q97" s="318">
        <v>0</v>
      </c>
      <c r="R97" s="318">
        <v>0</v>
      </c>
      <c r="S97" s="318">
        <v>0</v>
      </c>
      <c r="T97" s="318">
        <v>0</v>
      </c>
      <c r="U97" s="318">
        <v>0</v>
      </c>
      <c r="V97" s="318">
        <v>0</v>
      </c>
      <c r="W97" s="318">
        <v>0</v>
      </c>
      <c r="X97" s="318">
        <v>165000</v>
      </c>
      <c r="Y97" s="318">
        <v>0</v>
      </c>
      <c r="Z97" s="223">
        <f t="shared" si="1"/>
        <v>165000</v>
      </c>
    </row>
    <row r="98" spans="1:26" ht="15" x14ac:dyDescent="0.25">
      <c r="A98" s="5">
        <v>43009</v>
      </c>
      <c r="B98" s="268"/>
      <c r="C98" s="272"/>
      <c r="D98" s="272"/>
      <c r="E98" s="272"/>
      <c r="F98" s="272"/>
      <c r="G98" s="318">
        <v>0</v>
      </c>
      <c r="H98" s="318">
        <v>0</v>
      </c>
      <c r="I98" s="318">
        <v>0</v>
      </c>
      <c r="J98" s="318">
        <v>0</v>
      </c>
      <c r="K98" s="318">
        <v>0</v>
      </c>
      <c r="L98" s="318">
        <v>0</v>
      </c>
      <c r="M98" s="318">
        <v>0</v>
      </c>
      <c r="N98" s="318">
        <v>0</v>
      </c>
      <c r="O98" s="318">
        <v>0</v>
      </c>
      <c r="P98" s="318">
        <v>0</v>
      </c>
      <c r="Q98" s="318">
        <v>0</v>
      </c>
      <c r="R98" s="318">
        <v>0</v>
      </c>
      <c r="S98" s="318">
        <v>0</v>
      </c>
      <c r="T98" s="318">
        <v>0</v>
      </c>
      <c r="U98" s="318">
        <v>0</v>
      </c>
      <c r="V98" s="318">
        <v>0</v>
      </c>
      <c r="W98" s="318">
        <v>0</v>
      </c>
      <c r="X98" s="318">
        <v>35000</v>
      </c>
      <c r="Y98" s="318">
        <v>0</v>
      </c>
      <c r="Z98" s="223">
        <f t="shared" si="1"/>
        <v>35000</v>
      </c>
    </row>
    <row r="99" spans="1:26" ht="15" x14ac:dyDescent="0.25">
      <c r="A99" s="5">
        <v>43040</v>
      </c>
      <c r="B99" s="268"/>
      <c r="C99" s="272"/>
      <c r="D99" s="272"/>
      <c r="E99" s="272"/>
      <c r="F99" s="272"/>
      <c r="G99" s="318">
        <v>0</v>
      </c>
      <c r="H99" s="318">
        <v>0</v>
      </c>
      <c r="I99" s="318">
        <v>0</v>
      </c>
      <c r="J99" s="318">
        <v>0</v>
      </c>
      <c r="K99" s="318">
        <v>0</v>
      </c>
      <c r="L99" s="318">
        <v>0</v>
      </c>
      <c r="M99" s="318">
        <v>0</v>
      </c>
      <c r="N99" s="318">
        <v>0</v>
      </c>
      <c r="O99" s="318">
        <v>0</v>
      </c>
      <c r="P99" s="318">
        <v>0</v>
      </c>
      <c r="Q99" s="318">
        <v>0</v>
      </c>
      <c r="R99" s="318">
        <v>0</v>
      </c>
      <c r="S99" s="318">
        <v>0</v>
      </c>
      <c r="T99" s="318">
        <v>0</v>
      </c>
      <c r="U99" s="318">
        <v>0</v>
      </c>
      <c r="V99" s="318">
        <v>0</v>
      </c>
      <c r="W99" s="318">
        <v>0</v>
      </c>
      <c r="X99" s="318">
        <v>120000</v>
      </c>
      <c r="Y99" s="318">
        <v>0</v>
      </c>
      <c r="Z99" s="223">
        <f t="shared" si="1"/>
        <v>120000</v>
      </c>
    </row>
    <row r="100" spans="1:26" ht="15" x14ac:dyDescent="0.25">
      <c r="A100" s="5">
        <v>43070</v>
      </c>
      <c r="B100" s="268"/>
      <c r="C100" s="272"/>
      <c r="D100" s="272"/>
      <c r="E100" s="272"/>
      <c r="F100" s="272"/>
      <c r="G100" s="318">
        <v>0</v>
      </c>
      <c r="H100" s="318">
        <v>0</v>
      </c>
      <c r="I100" s="318">
        <v>0</v>
      </c>
      <c r="J100" s="318">
        <v>0</v>
      </c>
      <c r="K100" s="318">
        <v>0</v>
      </c>
      <c r="L100" s="318">
        <v>0</v>
      </c>
      <c r="M100" s="318">
        <v>0</v>
      </c>
      <c r="N100" s="318">
        <v>0</v>
      </c>
      <c r="O100" s="318">
        <v>0</v>
      </c>
      <c r="P100" s="318">
        <v>0</v>
      </c>
      <c r="Q100" s="318">
        <v>0</v>
      </c>
      <c r="R100" s="318">
        <v>0</v>
      </c>
      <c r="S100" s="318">
        <v>0</v>
      </c>
      <c r="T100" s="318">
        <v>0</v>
      </c>
      <c r="U100" s="318">
        <v>0</v>
      </c>
      <c r="V100" s="318">
        <v>0</v>
      </c>
      <c r="W100" s="318">
        <v>0</v>
      </c>
      <c r="X100" s="318">
        <v>390000</v>
      </c>
      <c r="Y100" s="318">
        <v>0</v>
      </c>
      <c r="Z100" s="223">
        <f t="shared" si="1"/>
        <v>390000</v>
      </c>
    </row>
    <row r="101" spans="1:26" ht="15" x14ac:dyDescent="0.25">
      <c r="A101" s="5">
        <v>43132</v>
      </c>
      <c r="B101" s="268"/>
      <c r="C101" s="272"/>
      <c r="D101" s="272"/>
      <c r="E101" s="272"/>
      <c r="F101" s="272"/>
      <c r="G101" s="318">
        <v>0</v>
      </c>
      <c r="H101" s="318">
        <v>0</v>
      </c>
      <c r="I101" s="318">
        <v>0</v>
      </c>
      <c r="J101" s="318">
        <v>0</v>
      </c>
      <c r="K101" s="318">
        <v>0</v>
      </c>
      <c r="L101" s="318">
        <v>0</v>
      </c>
      <c r="M101" s="318">
        <v>0</v>
      </c>
      <c r="N101" s="318">
        <v>0</v>
      </c>
      <c r="O101" s="318">
        <v>0</v>
      </c>
      <c r="P101" s="318">
        <v>0</v>
      </c>
      <c r="Q101" s="318">
        <v>0</v>
      </c>
      <c r="R101" s="318">
        <v>0</v>
      </c>
      <c r="S101" s="318">
        <v>0</v>
      </c>
      <c r="T101" s="318">
        <v>0</v>
      </c>
      <c r="U101" s="318">
        <v>0</v>
      </c>
      <c r="V101" s="318">
        <v>0</v>
      </c>
      <c r="W101" s="318">
        <v>0</v>
      </c>
      <c r="X101" s="318">
        <v>130000</v>
      </c>
      <c r="Y101" s="318">
        <v>0</v>
      </c>
      <c r="Z101" s="223">
        <f t="shared" si="1"/>
        <v>130000</v>
      </c>
    </row>
    <row r="102" spans="1:26" ht="15" x14ac:dyDescent="0.25">
      <c r="A102" s="5">
        <v>43160</v>
      </c>
      <c r="B102" s="268"/>
      <c r="C102" s="272"/>
      <c r="D102" s="272"/>
      <c r="E102" s="272"/>
      <c r="F102" s="272"/>
      <c r="G102" s="318">
        <v>0</v>
      </c>
      <c r="H102" s="318">
        <v>0</v>
      </c>
      <c r="I102" s="318">
        <v>0</v>
      </c>
      <c r="J102" s="318">
        <v>0</v>
      </c>
      <c r="K102" s="318">
        <v>0</v>
      </c>
      <c r="L102" s="318">
        <v>0</v>
      </c>
      <c r="M102" s="318">
        <v>0</v>
      </c>
      <c r="N102" s="318">
        <v>0</v>
      </c>
      <c r="O102" s="318">
        <v>0</v>
      </c>
      <c r="P102" s="318">
        <v>0</v>
      </c>
      <c r="Q102" s="318">
        <v>0</v>
      </c>
      <c r="R102" s="318">
        <v>0</v>
      </c>
      <c r="S102" s="318">
        <v>0</v>
      </c>
      <c r="T102" s="318">
        <v>0</v>
      </c>
      <c r="U102" s="318">
        <v>0</v>
      </c>
      <c r="V102" s="318">
        <v>0</v>
      </c>
      <c r="W102" s="318">
        <v>0</v>
      </c>
      <c r="X102" s="318">
        <v>130000</v>
      </c>
      <c r="Y102" s="318">
        <v>0</v>
      </c>
      <c r="Z102" s="223">
        <f t="shared" si="1"/>
        <v>130000</v>
      </c>
    </row>
    <row r="103" spans="1:26" ht="15" x14ac:dyDescent="0.25">
      <c r="A103" s="5">
        <v>43191</v>
      </c>
      <c r="B103" s="268"/>
      <c r="C103" s="272"/>
      <c r="D103" s="272"/>
      <c r="E103" s="272"/>
      <c r="F103" s="272"/>
      <c r="G103" s="318">
        <v>0</v>
      </c>
      <c r="H103" s="318">
        <v>0</v>
      </c>
      <c r="I103" s="318">
        <v>0</v>
      </c>
      <c r="J103" s="318">
        <v>0</v>
      </c>
      <c r="K103" s="318">
        <v>0</v>
      </c>
      <c r="L103" s="318">
        <v>0</v>
      </c>
      <c r="M103" s="318">
        <v>0</v>
      </c>
      <c r="N103" s="318">
        <v>0</v>
      </c>
      <c r="O103" s="318">
        <v>0</v>
      </c>
      <c r="P103" s="318">
        <v>0</v>
      </c>
      <c r="Q103" s="318">
        <v>0</v>
      </c>
      <c r="R103" s="318">
        <v>0</v>
      </c>
      <c r="S103" s="318">
        <v>0</v>
      </c>
      <c r="T103" s="318">
        <v>0</v>
      </c>
      <c r="U103" s="318">
        <v>0</v>
      </c>
      <c r="V103" s="318">
        <v>0</v>
      </c>
      <c r="W103" s="318">
        <v>0</v>
      </c>
      <c r="X103" s="318">
        <v>240000</v>
      </c>
      <c r="Y103" s="318">
        <v>0</v>
      </c>
      <c r="Z103" s="223">
        <f t="shared" si="1"/>
        <v>240000</v>
      </c>
    </row>
    <row r="104" spans="1:26" ht="15" x14ac:dyDescent="0.25">
      <c r="A104" s="5">
        <v>43221</v>
      </c>
      <c r="B104" s="268"/>
      <c r="C104" s="272"/>
      <c r="D104" s="272"/>
      <c r="E104" s="272"/>
      <c r="F104" s="272"/>
      <c r="G104" s="318">
        <v>0</v>
      </c>
      <c r="H104" s="318">
        <v>0</v>
      </c>
      <c r="I104" s="318">
        <v>0</v>
      </c>
      <c r="J104" s="318">
        <v>0</v>
      </c>
      <c r="K104" s="318">
        <v>0</v>
      </c>
      <c r="L104" s="318">
        <v>0</v>
      </c>
      <c r="M104" s="318">
        <v>0</v>
      </c>
      <c r="N104" s="318">
        <v>0</v>
      </c>
      <c r="O104" s="318">
        <v>0</v>
      </c>
      <c r="P104" s="318">
        <v>0</v>
      </c>
      <c r="Q104" s="318">
        <v>0</v>
      </c>
      <c r="R104" s="318">
        <v>0</v>
      </c>
      <c r="S104" s="318">
        <v>0</v>
      </c>
      <c r="T104" s="318">
        <v>0</v>
      </c>
      <c r="U104" s="318">
        <v>0</v>
      </c>
      <c r="V104" s="318">
        <v>0</v>
      </c>
      <c r="W104" s="318">
        <v>0</v>
      </c>
      <c r="X104" s="318">
        <v>35000</v>
      </c>
      <c r="Y104" s="318">
        <v>0</v>
      </c>
      <c r="Z104" s="223">
        <f t="shared" si="1"/>
        <v>35000</v>
      </c>
    </row>
    <row r="105" spans="1:26" ht="15" x14ac:dyDescent="0.25">
      <c r="A105" s="5">
        <v>43252</v>
      </c>
      <c r="B105" s="268"/>
      <c r="C105" s="272"/>
      <c r="D105" s="272"/>
      <c r="E105" s="272"/>
      <c r="F105" s="272"/>
      <c r="G105" s="318">
        <v>0</v>
      </c>
      <c r="H105" s="318">
        <v>0</v>
      </c>
      <c r="I105" s="318">
        <v>0</v>
      </c>
      <c r="J105" s="318">
        <v>0</v>
      </c>
      <c r="K105" s="318">
        <v>0</v>
      </c>
      <c r="L105" s="318">
        <v>0</v>
      </c>
      <c r="M105" s="318">
        <v>0</v>
      </c>
      <c r="N105" s="318">
        <v>0</v>
      </c>
      <c r="O105" s="318">
        <v>0</v>
      </c>
      <c r="P105" s="318">
        <v>0</v>
      </c>
      <c r="Q105" s="318">
        <v>0</v>
      </c>
      <c r="R105" s="318">
        <v>0</v>
      </c>
      <c r="S105" s="318">
        <v>0</v>
      </c>
      <c r="T105" s="318">
        <v>0</v>
      </c>
      <c r="U105" s="318">
        <v>0</v>
      </c>
      <c r="V105" s="318">
        <v>0</v>
      </c>
      <c r="W105" s="318">
        <v>0</v>
      </c>
      <c r="X105" s="318">
        <v>315000</v>
      </c>
      <c r="Y105" s="318">
        <v>0</v>
      </c>
      <c r="Z105" s="223">
        <f t="shared" si="1"/>
        <v>315000</v>
      </c>
    </row>
    <row r="106" spans="1:26" ht="15" x14ac:dyDescent="0.25">
      <c r="A106" s="5">
        <v>43282</v>
      </c>
      <c r="B106" s="268"/>
      <c r="C106" s="272"/>
      <c r="D106" s="272"/>
      <c r="E106" s="272"/>
      <c r="F106" s="272"/>
      <c r="G106" s="318">
        <v>0</v>
      </c>
      <c r="H106" s="318">
        <v>0</v>
      </c>
      <c r="I106" s="318">
        <v>0</v>
      </c>
      <c r="J106" s="318">
        <v>0</v>
      </c>
      <c r="K106" s="318">
        <v>0</v>
      </c>
      <c r="L106" s="318">
        <v>0</v>
      </c>
      <c r="M106" s="318">
        <v>0</v>
      </c>
      <c r="N106" s="318">
        <v>0</v>
      </c>
      <c r="O106" s="318">
        <v>0</v>
      </c>
      <c r="P106" s="318">
        <v>0</v>
      </c>
      <c r="Q106" s="318">
        <v>0</v>
      </c>
      <c r="R106" s="318">
        <v>0</v>
      </c>
      <c r="S106" s="318">
        <v>0</v>
      </c>
      <c r="T106" s="318">
        <v>0</v>
      </c>
      <c r="U106" s="318">
        <v>0</v>
      </c>
      <c r="V106" s="318">
        <v>0</v>
      </c>
      <c r="W106" s="318">
        <v>0</v>
      </c>
      <c r="X106" s="318">
        <v>100000</v>
      </c>
      <c r="Y106" s="318">
        <v>0</v>
      </c>
      <c r="Z106" s="223">
        <f t="shared" si="1"/>
        <v>100000</v>
      </c>
    </row>
    <row r="107" spans="1:26" ht="15" x14ac:dyDescent="0.25">
      <c r="A107" s="5">
        <v>43313</v>
      </c>
      <c r="B107" s="268"/>
      <c r="C107" s="272"/>
      <c r="D107" s="272"/>
      <c r="E107" s="272"/>
      <c r="F107" s="272"/>
      <c r="G107" s="318">
        <v>0</v>
      </c>
      <c r="H107" s="318">
        <v>0</v>
      </c>
      <c r="I107" s="318">
        <v>0</v>
      </c>
      <c r="J107" s="318">
        <v>0</v>
      </c>
      <c r="K107" s="318">
        <v>0</v>
      </c>
      <c r="L107" s="318">
        <v>0</v>
      </c>
      <c r="M107" s="318">
        <v>0</v>
      </c>
      <c r="N107" s="318">
        <v>0</v>
      </c>
      <c r="O107" s="318">
        <v>0</v>
      </c>
      <c r="P107" s="318">
        <v>0</v>
      </c>
      <c r="Q107" s="318">
        <v>0</v>
      </c>
      <c r="R107" s="318">
        <v>0</v>
      </c>
      <c r="S107" s="318">
        <v>0</v>
      </c>
      <c r="T107" s="318">
        <v>0</v>
      </c>
      <c r="U107" s="318">
        <v>0</v>
      </c>
      <c r="V107" s="318">
        <v>0</v>
      </c>
      <c r="W107" s="318">
        <v>0</v>
      </c>
      <c r="X107" s="318">
        <v>170000</v>
      </c>
      <c r="Y107" s="318">
        <v>0</v>
      </c>
      <c r="Z107" s="223">
        <f t="shared" si="1"/>
        <v>170000</v>
      </c>
    </row>
    <row r="108" spans="1:26" ht="15" x14ac:dyDescent="0.25">
      <c r="A108" s="5">
        <v>43374</v>
      </c>
      <c r="B108" s="268"/>
      <c r="C108" s="272"/>
      <c r="D108" s="272"/>
      <c r="E108" s="272"/>
      <c r="F108" s="272"/>
      <c r="G108" s="318">
        <v>0</v>
      </c>
      <c r="H108" s="318">
        <v>0</v>
      </c>
      <c r="I108" s="318">
        <v>0</v>
      </c>
      <c r="J108" s="318">
        <v>0</v>
      </c>
      <c r="K108" s="318">
        <v>0</v>
      </c>
      <c r="L108" s="318">
        <v>0</v>
      </c>
      <c r="M108" s="318">
        <v>0</v>
      </c>
      <c r="N108" s="318">
        <v>0</v>
      </c>
      <c r="O108" s="318">
        <v>0</v>
      </c>
      <c r="P108" s="318">
        <v>0</v>
      </c>
      <c r="Q108" s="318">
        <v>0</v>
      </c>
      <c r="R108" s="318">
        <v>0</v>
      </c>
      <c r="S108" s="318">
        <v>0</v>
      </c>
      <c r="T108" s="318">
        <v>0</v>
      </c>
      <c r="U108" s="318">
        <v>0</v>
      </c>
      <c r="V108" s="318">
        <v>0</v>
      </c>
      <c r="W108" s="318">
        <v>0</v>
      </c>
      <c r="X108" s="318">
        <v>315000</v>
      </c>
      <c r="Y108" s="318">
        <v>0</v>
      </c>
      <c r="Z108" s="223">
        <f>SUM(B108:Y108)</f>
        <v>315000</v>
      </c>
    </row>
    <row r="109" spans="1:26" ht="7.5" customHeight="1" x14ac:dyDescent="0.25">
      <c r="A109" s="5"/>
      <c r="B109" s="268"/>
      <c r="C109" s="272"/>
      <c r="D109" s="272"/>
      <c r="E109" s="272"/>
      <c r="F109" s="272"/>
      <c r="G109" s="318"/>
      <c r="H109" s="318"/>
      <c r="I109" s="318"/>
      <c r="J109" s="318"/>
      <c r="K109" s="318"/>
      <c r="L109" s="318"/>
      <c r="M109" s="318"/>
      <c r="N109" s="318"/>
      <c r="O109" s="318"/>
      <c r="P109" s="318"/>
      <c r="Q109" s="318"/>
      <c r="R109" s="318"/>
      <c r="S109" s="318"/>
      <c r="T109" s="318"/>
      <c r="U109" s="318"/>
      <c r="V109" s="318"/>
      <c r="W109" s="318"/>
      <c r="X109" s="318"/>
      <c r="Y109" s="318"/>
      <c r="Z109" s="223"/>
    </row>
    <row r="110" spans="1:26" ht="15" x14ac:dyDescent="0.25">
      <c r="A110" s="267" t="s">
        <v>9</v>
      </c>
      <c r="B110" s="288">
        <f t="shared" ref="B110:Z110" si="2">SUM(B9:B109)</f>
        <v>145000</v>
      </c>
      <c r="C110" s="288">
        <f t="shared" si="2"/>
        <v>215000</v>
      </c>
      <c r="D110" s="288">
        <f t="shared" si="2"/>
        <v>205000</v>
      </c>
      <c r="E110" s="288">
        <f t="shared" si="2"/>
        <v>210000</v>
      </c>
      <c r="F110" s="288">
        <f t="shared" si="2"/>
        <v>220000</v>
      </c>
      <c r="G110" s="325">
        <f t="shared" si="2"/>
        <v>215000</v>
      </c>
      <c r="H110" s="325">
        <f t="shared" si="2"/>
        <v>210000</v>
      </c>
      <c r="I110" s="325">
        <f t="shared" si="2"/>
        <v>205000</v>
      </c>
      <c r="J110" s="325">
        <f t="shared" si="2"/>
        <v>215000</v>
      </c>
      <c r="K110" s="325">
        <f t="shared" si="2"/>
        <v>210000</v>
      </c>
      <c r="L110" s="325">
        <f t="shared" si="2"/>
        <v>215000</v>
      </c>
      <c r="M110" s="325">
        <f t="shared" si="2"/>
        <v>215000</v>
      </c>
      <c r="N110" s="325">
        <f t="shared" si="2"/>
        <v>155000</v>
      </c>
      <c r="O110" s="325">
        <f t="shared" si="2"/>
        <v>155000</v>
      </c>
      <c r="P110" s="325">
        <f t="shared" si="2"/>
        <v>170000</v>
      </c>
      <c r="Q110" s="325">
        <f t="shared" si="2"/>
        <v>170000</v>
      </c>
      <c r="R110" s="325">
        <f t="shared" si="2"/>
        <v>185000</v>
      </c>
      <c r="S110" s="325">
        <f t="shared" si="2"/>
        <v>180000</v>
      </c>
      <c r="T110" s="325">
        <f>SUM(T9:T109)</f>
        <v>2140000</v>
      </c>
      <c r="U110" s="325">
        <f t="shared" si="2"/>
        <v>2770000</v>
      </c>
      <c r="V110" s="325">
        <f t="shared" si="2"/>
        <v>6845000</v>
      </c>
      <c r="W110" s="325">
        <f t="shared" si="2"/>
        <v>3645000</v>
      </c>
      <c r="X110" s="325">
        <f t="shared" si="2"/>
        <v>10000000</v>
      </c>
      <c r="Y110" s="325">
        <f t="shared" si="2"/>
        <v>3560000</v>
      </c>
      <c r="Z110" s="325">
        <f t="shared" si="2"/>
        <v>32455000</v>
      </c>
    </row>
    <row r="111" spans="1:26" ht="15" x14ac:dyDescent="0.25">
      <c r="A111" s="179"/>
      <c r="B111" s="289"/>
      <c r="C111" s="278"/>
      <c r="D111" s="278"/>
      <c r="E111" s="278"/>
      <c r="F111" s="278"/>
      <c r="G111" s="327"/>
      <c r="H111" s="327"/>
      <c r="I111" s="327"/>
      <c r="J111" s="327"/>
      <c r="K111" s="327"/>
      <c r="L111" s="327"/>
      <c r="M111" s="327"/>
      <c r="N111" s="327"/>
      <c r="O111" s="327"/>
      <c r="P111" s="327"/>
      <c r="Q111" s="327"/>
      <c r="R111" s="327"/>
      <c r="S111" s="327"/>
      <c r="T111" s="327"/>
      <c r="U111" s="327"/>
      <c r="V111" s="327"/>
      <c r="W111" s="327"/>
      <c r="X111" s="327"/>
      <c r="Y111" s="327"/>
      <c r="Z111" s="223"/>
    </row>
    <row r="112" spans="1:26" ht="15" x14ac:dyDescent="0.25">
      <c r="A112" s="4" t="s">
        <v>10</v>
      </c>
      <c r="B112" s="174">
        <f t="shared" ref="B112:Y112" si="3">B6-B110</f>
        <v>0</v>
      </c>
      <c r="C112" s="174">
        <f t="shared" si="3"/>
        <v>0</v>
      </c>
      <c r="D112" s="174">
        <f t="shared" si="3"/>
        <v>0</v>
      </c>
      <c r="E112" s="174">
        <f t="shared" si="3"/>
        <v>0</v>
      </c>
      <c r="F112" s="174">
        <f t="shared" si="3"/>
        <v>0</v>
      </c>
      <c r="G112" s="322">
        <f t="shared" si="3"/>
        <v>0</v>
      </c>
      <c r="H112" s="322">
        <f t="shared" si="3"/>
        <v>0</v>
      </c>
      <c r="I112" s="322">
        <f t="shared" si="3"/>
        <v>0</v>
      </c>
      <c r="J112" s="322">
        <f t="shared" si="3"/>
        <v>0</v>
      </c>
      <c r="K112" s="322">
        <f t="shared" si="3"/>
        <v>0</v>
      </c>
      <c r="L112" s="322">
        <f t="shared" si="3"/>
        <v>0</v>
      </c>
      <c r="M112" s="322">
        <f t="shared" si="3"/>
        <v>0</v>
      </c>
      <c r="N112" s="322">
        <f t="shared" si="3"/>
        <v>0</v>
      </c>
      <c r="O112" s="322">
        <f t="shared" si="3"/>
        <v>0</v>
      </c>
      <c r="P112" s="322">
        <f t="shared" si="3"/>
        <v>0</v>
      </c>
      <c r="Q112" s="322">
        <f t="shared" si="3"/>
        <v>0</v>
      </c>
      <c r="R112" s="322">
        <f t="shared" si="3"/>
        <v>0</v>
      </c>
      <c r="S112" s="322">
        <f t="shared" si="3"/>
        <v>0</v>
      </c>
      <c r="T112" s="322">
        <f>T6-T110</f>
        <v>0</v>
      </c>
      <c r="U112" s="322">
        <f t="shared" si="3"/>
        <v>0</v>
      </c>
      <c r="V112" s="322">
        <f t="shared" si="3"/>
        <v>0</v>
      </c>
      <c r="W112" s="322">
        <f t="shared" si="3"/>
        <v>0</v>
      </c>
      <c r="X112" s="322">
        <f t="shared" si="3"/>
        <v>0</v>
      </c>
      <c r="Y112" s="322">
        <f t="shared" si="3"/>
        <v>0</v>
      </c>
      <c r="Z112" s="335">
        <f>SUM(B112:Y112)</f>
        <v>0</v>
      </c>
    </row>
    <row r="113" spans="1:25" ht="15" x14ac:dyDescent="0.25">
      <c r="A113" s="3"/>
      <c r="B113" s="175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</row>
  </sheetData>
  <phoneticPr fontId="9" type="noConversion"/>
  <pageMargins left="0.75" right="0.75" top="1" bottom="1" header="0.5" footer="0.5"/>
  <pageSetup scale="60" orientation="landscape" r:id="rId1"/>
  <headerFooter alignWithMargins="0">
    <oddHeader>&amp;C&amp;A</oddHeader>
    <oddFooter>&amp;L&amp;Z&amp;F&amp;C&amp;P/&amp;N</oddFooter>
  </headerFooter>
  <colBreaks count="1" manualBreakCount="1">
    <brk id="20" min="65" max="111" man="1"/>
  </colBreaks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X123"/>
  <sheetViews>
    <sheetView zoomScaleNormal="100" workbookViewId="0">
      <pane xSplit="3" ySplit="4" topLeftCell="D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18.42578125" bestFit="1" customWidth="1"/>
    <col min="2" max="3" width="11.5703125" hidden="1" customWidth="1"/>
    <col min="4" max="19" width="11.5703125" bestFit="1" customWidth="1"/>
    <col min="20" max="20" width="12.85546875" bestFit="1" customWidth="1"/>
    <col min="21" max="23" width="14" bestFit="1" customWidth="1"/>
    <col min="24" max="24" width="15" bestFit="1" customWidth="1"/>
    <col min="257" max="257" width="18.42578125" bestFit="1" customWidth="1"/>
    <col min="258" max="259" width="0" hidden="1" customWidth="1"/>
    <col min="260" max="275" width="11.5703125" bestFit="1" customWidth="1"/>
    <col min="276" max="276" width="12.85546875" bestFit="1" customWidth="1"/>
    <col min="277" max="279" width="14" bestFit="1" customWidth="1"/>
    <col min="280" max="280" width="15" bestFit="1" customWidth="1"/>
    <col min="513" max="513" width="18.42578125" bestFit="1" customWidth="1"/>
    <col min="514" max="515" width="0" hidden="1" customWidth="1"/>
    <col min="516" max="531" width="11.5703125" bestFit="1" customWidth="1"/>
    <col min="532" max="532" width="12.85546875" bestFit="1" customWidth="1"/>
    <col min="533" max="535" width="14" bestFit="1" customWidth="1"/>
    <col min="536" max="536" width="15" bestFit="1" customWidth="1"/>
    <col min="769" max="769" width="18.42578125" bestFit="1" customWidth="1"/>
    <col min="770" max="771" width="0" hidden="1" customWidth="1"/>
    <col min="772" max="787" width="11.5703125" bestFit="1" customWidth="1"/>
    <col min="788" max="788" width="12.85546875" bestFit="1" customWidth="1"/>
    <col min="789" max="791" width="14" bestFit="1" customWidth="1"/>
    <col min="792" max="792" width="15" bestFit="1" customWidth="1"/>
    <col min="1025" max="1025" width="18.42578125" bestFit="1" customWidth="1"/>
    <col min="1026" max="1027" width="0" hidden="1" customWidth="1"/>
    <col min="1028" max="1043" width="11.5703125" bestFit="1" customWidth="1"/>
    <col min="1044" max="1044" width="12.85546875" bestFit="1" customWidth="1"/>
    <col min="1045" max="1047" width="14" bestFit="1" customWidth="1"/>
    <col min="1048" max="1048" width="15" bestFit="1" customWidth="1"/>
    <col min="1281" max="1281" width="18.42578125" bestFit="1" customWidth="1"/>
    <col min="1282" max="1283" width="0" hidden="1" customWidth="1"/>
    <col min="1284" max="1299" width="11.5703125" bestFit="1" customWidth="1"/>
    <col min="1300" max="1300" width="12.85546875" bestFit="1" customWidth="1"/>
    <col min="1301" max="1303" width="14" bestFit="1" customWidth="1"/>
    <col min="1304" max="1304" width="15" bestFit="1" customWidth="1"/>
    <col min="1537" max="1537" width="18.42578125" bestFit="1" customWidth="1"/>
    <col min="1538" max="1539" width="0" hidden="1" customWidth="1"/>
    <col min="1540" max="1555" width="11.5703125" bestFit="1" customWidth="1"/>
    <col min="1556" max="1556" width="12.85546875" bestFit="1" customWidth="1"/>
    <col min="1557" max="1559" width="14" bestFit="1" customWidth="1"/>
    <col min="1560" max="1560" width="15" bestFit="1" customWidth="1"/>
    <col min="1793" max="1793" width="18.42578125" bestFit="1" customWidth="1"/>
    <col min="1794" max="1795" width="0" hidden="1" customWidth="1"/>
    <col min="1796" max="1811" width="11.5703125" bestFit="1" customWidth="1"/>
    <col min="1812" max="1812" width="12.85546875" bestFit="1" customWidth="1"/>
    <col min="1813" max="1815" width="14" bestFit="1" customWidth="1"/>
    <col min="1816" max="1816" width="15" bestFit="1" customWidth="1"/>
    <col min="2049" max="2049" width="18.42578125" bestFit="1" customWidth="1"/>
    <col min="2050" max="2051" width="0" hidden="1" customWidth="1"/>
    <col min="2052" max="2067" width="11.5703125" bestFit="1" customWidth="1"/>
    <col min="2068" max="2068" width="12.85546875" bestFit="1" customWidth="1"/>
    <col min="2069" max="2071" width="14" bestFit="1" customWidth="1"/>
    <col min="2072" max="2072" width="15" bestFit="1" customWidth="1"/>
    <col min="2305" max="2305" width="18.42578125" bestFit="1" customWidth="1"/>
    <col min="2306" max="2307" width="0" hidden="1" customWidth="1"/>
    <col min="2308" max="2323" width="11.5703125" bestFit="1" customWidth="1"/>
    <col min="2324" max="2324" width="12.85546875" bestFit="1" customWidth="1"/>
    <col min="2325" max="2327" width="14" bestFit="1" customWidth="1"/>
    <col min="2328" max="2328" width="15" bestFit="1" customWidth="1"/>
    <col min="2561" max="2561" width="18.42578125" bestFit="1" customWidth="1"/>
    <col min="2562" max="2563" width="0" hidden="1" customWidth="1"/>
    <col min="2564" max="2579" width="11.5703125" bestFit="1" customWidth="1"/>
    <col min="2580" max="2580" width="12.85546875" bestFit="1" customWidth="1"/>
    <col min="2581" max="2583" width="14" bestFit="1" customWidth="1"/>
    <col min="2584" max="2584" width="15" bestFit="1" customWidth="1"/>
    <col min="2817" max="2817" width="18.42578125" bestFit="1" customWidth="1"/>
    <col min="2818" max="2819" width="0" hidden="1" customWidth="1"/>
    <col min="2820" max="2835" width="11.5703125" bestFit="1" customWidth="1"/>
    <col min="2836" max="2836" width="12.85546875" bestFit="1" customWidth="1"/>
    <col min="2837" max="2839" width="14" bestFit="1" customWidth="1"/>
    <col min="2840" max="2840" width="15" bestFit="1" customWidth="1"/>
    <col min="3073" max="3073" width="18.42578125" bestFit="1" customWidth="1"/>
    <col min="3074" max="3075" width="0" hidden="1" customWidth="1"/>
    <col min="3076" max="3091" width="11.5703125" bestFit="1" customWidth="1"/>
    <col min="3092" max="3092" width="12.85546875" bestFit="1" customWidth="1"/>
    <col min="3093" max="3095" width="14" bestFit="1" customWidth="1"/>
    <col min="3096" max="3096" width="15" bestFit="1" customWidth="1"/>
    <col min="3329" max="3329" width="18.42578125" bestFit="1" customWidth="1"/>
    <col min="3330" max="3331" width="0" hidden="1" customWidth="1"/>
    <col min="3332" max="3347" width="11.5703125" bestFit="1" customWidth="1"/>
    <col min="3348" max="3348" width="12.85546875" bestFit="1" customWidth="1"/>
    <col min="3349" max="3351" width="14" bestFit="1" customWidth="1"/>
    <col min="3352" max="3352" width="15" bestFit="1" customWidth="1"/>
    <col min="3585" max="3585" width="18.42578125" bestFit="1" customWidth="1"/>
    <col min="3586" max="3587" width="0" hidden="1" customWidth="1"/>
    <col min="3588" max="3603" width="11.5703125" bestFit="1" customWidth="1"/>
    <col min="3604" max="3604" width="12.85546875" bestFit="1" customWidth="1"/>
    <col min="3605" max="3607" width="14" bestFit="1" customWidth="1"/>
    <col min="3608" max="3608" width="15" bestFit="1" customWidth="1"/>
    <col min="3841" max="3841" width="18.42578125" bestFit="1" customWidth="1"/>
    <col min="3842" max="3843" width="0" hidden="1" customWidth="1"/>
    <col min="3844" max="3859" width="11.5703125" bestFit="1" customWidth="1"/>
    <col min="3860" max="3860" width="12.85546875" bestFit="1" customWidth="1"/>
    <col min="3861" max="3863" width="14" bestFit="1" customWidth="1"/>
    <col min="3864" max="3864" width="15" bestFit="1" customWidth="1"/>
    <col min="4097" max="4097" width="18.42578125" bestFit="1" customWidth="1"/>
    <col min="4098" max="4099" width="0" hidden="1" customWidth="1"/>
    <col min="4100" max="4115" width="11.5703125" bestFit="1" customWidth="1"/>
    <col min="4116" max="4116" width="12.85546875" bestFit="1" customWidth="1"/>
    <col min="4117" max="4119" width="14" bestFit="1" customWidth="1"/>
    <col min="4120" max="4120" width="15" bestFit="1" customWidth="1"/>
    <col min="4353" max="4353" width="18.42578125" bestFit="1" customWidth="1"/>
    <col min="4354" max="4355" width="0" hidden="1" customWidth="1"/>
    <col min="4356" max="4371" width="11.5703125" bestFit="1" customWidth="1"/>
    <col min="4372" max="4372" width="12.85546875" bestFit="1" customWidth="1"/>
    <col min="4373" max="4375" width="14" bestFit="1" customWidth="1"/>
    <col min="4376" max="4376" width="15" bestFit="1" customWidth="1"/>
    <col min="4609" max="4609" width="18.42578125" bestFit="1" customWidth="1"/>
    <col min="4610" max="4611" width="0" hidden="1" customWidth="1"/>
    <col min="4612" max="4627" width="11.5703125" bestFit="1" customWidth="1"/>
    <col min="4628" max="4628" width="12.85546875" bestFit="1" customWidth="1"/>
    <col min="4629" max="4631" width="14" bestFit="1" customWidth="1"/>
    <col min="4632" max="4632" width="15" bestFit="1" customWidth="1"/>
    <col min="4865" max="4865" width="18.42578125" bestFit="1" customWidth="1"/>
    <col min="4866" max="4867" width="0" hidden="1" customWidth="1"/>
    <col min="4868" max="4883" width="11.5703125" bestFit="1" customWidth="1"/>
    <col min="4884" max="4884" width="12.85546875" bestFit="1" customWidth="1"/>
    <col min="4885" max="4887" width="14" bestFit="1" customWidth="1"/>
    <col min="4888" max="4888" width="15" bestFit="1" customWidth="1"/>
    <col min="5121" max="5121" width="18.42578125" bestFit="1" customWidth="1"/>
    <col min="5122" max="5123" width="0" hidden="1" customWidth="1"/>
    <col min="5124" max="5139" width="11.5703125" bestFit="1" customWidth="1"/>
    <col min="5140" max="5140" width="12.85546875" bestFit="1" customWidth="1"/>
    <col min="5141" max="5143" width="14" bestFit="1" customWidth="1"/>
    <col min="5144" max="5144" width="15" bestFit="1" customWidth="1"/>
    <col min="5377" max="5377" width="18.42578125" bestFit="1" customWidth="1"/>
    <col min="5378" max="5379" width="0" hidden="1" customWidth="1"/>
    <col min="5380" max="5395" width="11.5703125" bestFit="1" customWidth="1"/>
    <col min="5396" max="5396" width="12.85546875" bestFit="1" customWidth="1"/>
    <col min="5397" max="5399" width="14" bestFit="1" customWidth="1"/>
    <col min="5400" max="5400" width="15" bestFit="1" customWidth="1"/>
    <col min="5633" max="5633" width="18.42578125" bestFit="1" customWidth="1"/>
    <col min="5634" max="5635" width="0" hidden="1" customWidth="1"/>
    <col min="5636" max="5651" width="11.5703125" bestFit="1" customWidth="1"/>
    <col min="5652" max="5652" width="12.85546875" bestFit="1" customWidth="1"/>
    <col min="5653" max="5655" width="14" bestFit="1" customWidth="1"/>
    <col min="5656" max="5656" width="15" bestFit="1" customWidth="1"/>
    <col min="5889" max="5889" width="18.42578125" bestFit="1" customWidth="1"/>
    <col min="5890" max="5891" width="0" hidden="1" customWidth="1"/>
    <col min="5892" max="5907" width="11.5703125" bestFit="1" customWidth="1"/>
    <col min="5908" max="5908" width="12.85546875" bestFit="1" customWidth="1"/>
    <col min="5909" max="5911" width="14" bestFit="1" customWidth="1"/>
    <col min="5912" max="5912" width="15" bestFit="1" customWidth="1"/>
    <col min="6145" max="6145" width="18.42578125" bestFit="1" customWidth="1"/>
    <col min="6146" max="6147" width="0" hidden="1" customWidth="1"/>
    <col min="6148" max="6163" width="11.5703125" bestFit="1" customWidth="1"/>
    <col min="6164" max="6164" width="12.85546875" bestFit="1" customWidth="1"/>
    <col min="6165" max="6167" width="14" bestFit="1" customWidth="1"/>
    <col min="6168" max="6168" width="15" bestFit="1" customWidth="1"/>
    <col min="6401" max="6401" width="18.42578125" bestFit="1" customWidth="1"/>
    <col min="6402" max="6403" width="0" hidden="1" customWidth="1"/>
    <col min="6404" max="6419" width="11.5703125" bestFit="1" customWidth="1"/>
    <col min="6420" max="6420" width="12.85546875" bestFit="1" customWidth="1"/>
    <col min="6421" max="6423" width="14" bestFit="1" customWidth="1"/>
    <col min="6424" max="6424" width="15" bestFit="1" customWidth="1"/>
    <col min="6657" max="6657" width="18.42578125" bestFit="1" customWidth="1"/>
    <col min="6658" max="6659" width="0" hidden="1" customWidth="1"/>
    <col min="6660" max="6675" width="11.5703125" bestFit="1" customWidth="1"/>
    <col min="6676" max="6676" width="12.85546875" bestFit="1" customWidth="1"/>
    <col min="6677" max="6679" width="14" bestFit="1" customWidth="1"/>
    <col min="6680" max="6680" width="15" bestFit="1" customWidth="1"/>
    <col min="6913" max="6913" width="18.42578125" bestFit="1" customWidth="1"/>
    <col min="6914" max="6915" width="0" hidden="1" customWidth="1"/>
    <col min="6916" max="6931" width="11.5703125" bestFit="1" customWidth="1"/>
    <col min="6932" max="6932" width="12.85546875" bestFit="1" customWidth="1"/>
    <col min="6933" max="6935" width="14" bestFit="1" customWidth="1"/>
    <col min="6936" max="6936" width="15" bestFit="1" customWidth="1"/>
    <col min="7169" max="7169" width="18.42578125" bestFit="1" customWidth="1"/>
    <col min="7170" max="7171" width="0" hidden="1" customWidth="1"/>
    <col min="7172" max="7187" width="11.5703125" bestFit="1" customWidth="1"/>
    <col min="7188" max="7188" width="12.85546875" bestFit="1" customWidth="1"/>
    <col min="7189" max="7191" width="14" bestFit="1" customWidth="1"/>
    <col min="7192" max="7192" width="15" bestFit="1" customWidth="1"/>
    <col min="7425" max="7425" width="18.42578125" bestFit="1" customWidth="1"/>
    <col min="7426" max="7427" width="0" hidden="1" customWidth="1"/>
    <col min="7428" max="7443" width="11.5703125" bestFit="1" customWidth="1"/>
    <col min="7444" max="7444" width="12.85546875" bestFit="1" customWidth="1"/>
    <col min="7445" max="7447" width="14" bestFit="1" customWidth="1"/>
    <col min="7448" max="7448" width="15" bestFit="1" customWidth="1"/>
    <col min="7681" max="7681" width="18.42578125" bestFit="1" customWidth="1"/>
    <col min="7682" max="7683" width="0" hidden="1" customWidth="1"/>
    <col min="7684" max="7699" width="11.5703125" bestFit="1" customWidth="1"/>
    <col min="7700" max="7700" width="12.85546875" bestFit="1" customWidth="1"/>
    <col min="7701" max="7703" width="14" bestFit="1" customWidth="1"/>
    <col min="7704" max="7704" width="15" bestFit="1" customWidth="1"/>
    <col min="7937" max="7937" width="18.42578125" bestFit="1" customWidth="1"/>
    <col min="7938" max="7939" width="0" hidden="1" customWidth="1"/>
    <col min="7940" max="7955" width="11.5703125" bestFit="1" customWidth="1"/>
    <col min="7956" max="7956" width="12.85546875" bestFit="1" customWidth="1"/>
    <col min="7957" max="7959" width="14" bestFit="1" customWidth="1"/>
    <col min="7960" max="7960" width="15" bestFit="1" customWidth="1"/>
    <col min="8193" max="8193" width="18.42578125" bestFit="1" customWidth="1"/>
    <col min="8194" max="8195" width="0" hidden="1" customWidth="1"/>
    <col min="8196" max="8211" width="11.5703125" bestFit="1" customWidth="1"/>
    <col min="8212" max="8212" width="12.85546875" bestFit="1" customWidth="1"/>
    <col min="8213" max="8215" width="14" bestFit="1" customWidth="1"/>
    <col min="8216" max="8216" width="15" bestFit="1" customWidth="1"/>
    <col min="8449" max="8449" width="18.42578125" bestFit="1" customWidth="1"/>
    <col min="8450" max="8451" width="0" hidden="1" customWidth="1"/>
    <col min="8452" max="8467" width="11.5703125" bestFit="1" customWidth="1"/>
    <col min="8468" max="8468" width="12.85546875" bestFit="1" customWidth="1"/>
    <col min="8469" max="8471" width="14" bestFit="1" customWidth="1"/>
    <col min="8472" max="8472" width="15" bestFit="1" customWidth="1"/>
    <col min="8705" max="8705" width="18.42578125" bestFit="1" customWidth="1"/>
    <col min="8706" max="8707" width="0" hidden="1" customWidth="1"/>
    <col min="8708" max="8723" width="11.5703125" bestFit="1" customWidth="1"/>
    <col min="8724" max="8724" width="12.85546875" bestFit="1" customWidth="1"/>
    <col min="8725" max="8727" width="14" bestFit="1" customWidth="1"/>
    <col min="8728" max="8728" width="15" bestFit="1" customWidth="1"/>
    <col min="8961" max="8961" width="18.42578125" bestFit="1" customWidth="1"/>
    <col min="8962" max="8963" width="0" hidden="1" customWidth="1"/>
    <col min="8964" max="8979" width="11.5703125" bestFit="1" customWidth="1"/>
    <col min="8980" max="8980" width="12.85546875" bestFit="1" customWidth="1"/>
    <col min="8981" max="8983" width="14" bestFit="1" customWidth="1"/>
    <col min="8984" max="8984" width="15" bestFit="1" customWidth="1"/>
    <col min="9217" max="9217" width="18.42578125" bestFit="1" customWidth="1"/>
    <col min="9218" max="9219" width="0" hidden="1" customWidth="1"/>
    <col min="9220" max="9235" width="11.5703125" bestFit="1" customWidth="1"/>
    <col min="9236" max="9236" width="12.85546875" bestFit="1" customWidth="1"/>
    <col min="9237" max="9239" width="14" bestFit="1" customWidth="1"/>
    <col min="9240" max="9240" width="15" bestFit="1" customWidth="1"/>
    <col min="9473" max="9473" width="18.42578125" bestFit="1" customWidth="1"/>
    <col min="9474" max="9475" width="0" hidden="1" customWidth="1"/>
    <col min="9476" max="9491" width="11.5703125" bestFit="1" customWidth="1"/>
    <col min="9492" max="9492" width="12.85546875" bestFit="1" customWidth="1"/>
    <col min="9493" max="9495" width="14" bestFit="1" customWidth="1"/>
    <col min="9496" max="9496" width="15" bestFit="1" customWidth="1"/>
    <col min="9729" max="9729" width="18.42578125" bestFit="1" customWidth="1"/>
    <col min="9730" max="9731" width="0" hidden="1" customWidth="1"/>
    <col min="9732" max="9747" width="11.5703125" bestFit="1" customWidth="1"/>
    <col min="9748" max="9748" width="12.85546875" bestFit="1" customWidth="1"/>
    <col min="9749" max="9751" width="14" bestFit="1" customWidth="1"/>
    <col min="9752" max="9752" width="15" bestFit="1" customWidth="1"/>
    <col min="9985" max="9985" width="18.42578125" bestFit="1" customWidth="1"/>
    <col min="9986" max="9987" width="0" hidden="1" customWidth="1"/>
    <col min="9988" max="10003" width="11.5703125" bestFit="1" customWidth="1"/>
    <col min="10004" max="10004" width="12.85546875" bestFit="1" customWidth="1"/>
    <col min="10005" max="10007" width="14" bestFit="1" customWidth="1"/>
    <col min="10008" max="10008" width="15" bestFit="1" customWidth="1"/>
    <col min="10241" max="10241" width="18.42578125" bestFit="1" customWidth="1"/>
    <col min="10242" max="10243" width="0" hidden="1" customWidth="1"/>
    <col min="10244" max="10259" width="11.5703125" bestFit="1" customWidth="1"/>
    <col min="10260" max="10260" width="12.85546875" bestFit="1" customWidth="1"/>
    <col min="10261" max="10263" width="14" bestFit="1" customWidth="1"/>
    <col min="10264" max="10264" width="15" bestFit="1" customWidth="1"/>
    <col min="10497" max="10497" width="18.42578125" bestFit="1" customWidth="1"/>
    <col min="10498" max="10499" width="0" hidden="1" customWidth="1"/>
    <col min="10500" max="10515" width="11.5703125" bestFit="1" customWidth="1"/>
    <col min="10516" max="10516" width="12.85546875" bestFit="1" customWidth="1"/>
    <col min="10517" max="10519" width="14" bestFit="1" customWidth="1"/>
    <col min="10520" max="10520" width="15" bestFit="1" customWidth="1"/>
    <col min="10753" max="10753" width="18.42578125" bestFit="1" customWidth="1"/>
    <col min="10754" max="10755" width="0" hidden="1" customWidth="1"/>
    <col min="10756" max="10771" width="11.5703125" bestFit="1" customWidth="1"/>
    <col min="10772" max="10772" width="12.85546875" bestFit="1" customWidth="1"/>
    <col min="10773" max="10775" width="14" bestFit="1" customWidth="1"/>
    <col min="10776" max="10776" width="15" bestFit="1" customWidth="1"/>
    <col min="11009" max="11009" width="18.42578125" bestFit="1" customWidth="1"/>
    <col min="11010" max="11011" width="0" hidden="1" customWidth="1"/>
    <col min="11012" max="11027" width="11.5703125" bestFit="1" customWidth="1"/>
    <col min="11028" max="11028" width="12.85546875" bestFit="1" customWidth="1"/>
    <col min="11029" max="11031" width="14" bestFit="1" customWidth="1"/>
    <col min="11032" max="11032" width="15" bestFit="1" customWidth="1"/>
    <col min="11265" max="11265" width="18.42578125" bestFit="1" customWidth="1"/>
    <col min="11266" max="11267" width="0" hidden="1" customWidth="1"/>
    <col min="11268" max="11283" width="11.5703125" bestFit="1" customWidth="1"/>
    <col min="11284" max="11284" width="12.85546875" bestFit="1" customWidth="1"/>
    <col min="11285" max="11287" width="14" bestFit="1" customWidth="1"/>
    <col min="11288" max="11288" width="15" bestFit="1" customWidth="1"/>
    <col min="11521" max="11521" width="18.42578125" bestFit="1" customWidth="1"/>
    <col min="11522" max="11523" width="0" hidden="1" customWidth="1"/>
    <col min="11524" max="11539" width="11.5703125" bestFit="1" customWidth="1"/>
    <col min="11540" max="11540" width="12.85546875" bestFit="1" customWidth="1"/>
    <col min="11541" max="11543" width="14" bestFit="1" customWidth="1"/>
    <col min="11544" max="11544" width="15" bestFit="1" customWidth="1"/>
    <col min="11777" max="11777" width="18.42578125" bestFit="1" customWidth="1"/>
    <col min="11778" max="11779" width="0" hidden="1" customWidth="1"/>
    <col min="11780" max="11795" width="11.5703125" bestFit="1" customWidth="1"/>
    <col min="11796" max="11796" width="12.85546875" bestFit="1" customWidth="1"/>
    <col min="11797" max="11799" width="14" bestFit="1" customWidth="1"/>
    <col min="11800" max="11800" width="15" bestFit="1" customWidth="1"/>
    <col min="12033" max="12033" width="18.42578125" bestFit="1" customWidth="1"/>
    <col min="12034" max="12035" width="0" hidden="1" customWidth="1"/>
    <col min="12036" max="12051" width="11.5703125" bestFit="1" customWidth="1"/>
    <col min="12052" max="12052" width="12.85546875" bestFit="1" customWidth="1"/>
    <col min="12053" max="12055" width="14" bestFit="1" customWidth="1"/>
    <col min="12056" max="12056" width="15" bestFit="1" customWidth="1"/>
    <col min="12289" max="12289" width="18.42578125" bestFit="1" customWidth="1"/>
    <col min="12290" max="12291" width="0" hidden="1" customWidth="1"/>
    <col min="12292" max="12307" width="11.5703125" bestFit="1" customWidth="1"/>
    <col min="12308" max="12308" width="12.85546875" bestFit="1" customWidth="1"/>
    <col min="12309" max="12311" width="14" bestFit="1" customWidth="1"/>
    <col min="12312" max="12312" width="15" bestFit="1" customWidth="1"/>
    <col min="12545" max="12545" width="18.42578125" bestFit="1" customWidth="1"/>
    <col min="12546" max="12547" width="0" hidden="1" customWidth="1"/>
    <col min="12548" max="12563" width="11.5703125" bestFit="1" customWidth="1"/>
    <col min="12564" max="12564" width="12.85546875" bestFit="1" customWidth="1"/>
    <col min="12565" max="12567" width="14" bestFit="1" customWidth="1"/>
    <col min="12568" max="12568" width="15" bestFit="1" customWidth="1"/>
    <col min="12801" max="12801" width="18.42578125" bestFit="1" customWidth="1"/>
    <col min="12802" max="12803" width="0" hidden="1" customWidth="1"/>
    <col min="12804" max="12819" width="11.5703125" bestFit="1" customWidth="1"/>
    <col min="12820" max="12820" width="12.85546875" bestFit="1" customWidth="1"/>
    <col min="12821" max="12823" width="14" bestFit="1" customWidth="1"/>
    <col min="12824" max="12824" width="15" bestFit="1" customWidth="1"/>
    <col min="13057" max="13057" width="18.42578125" bestFit="1" customWidth="1"/>
    <col min="13058" max="13059" width="0" hidden="1" customWidth="1"/>
    <col min="13060" max="13075" width="11.5703125" bestFit="1" customWidth="1"/>
    <col min="13076" max="13076" width="12.85546875" bestFit="1" customWidth="1"/>
    <col min="13077" max="13079" width="14" bestFit="1" customWidth="1"/>
    <col min="13080" max="13080" width="15" bestFit="1" customWidth="1"/>
    <col min="13313" max="13313" width="18.42578125" bestFit="1" customWidth="1"/>
    <col min="13314" max="13315" width="0" hidden="1" customWidth="1"/>
    <col min="13316" max="13331" width="11.5703125" bestFit="1" customWidth="1"/>
    <col min="13332" max="13332" width="12.85546875" bestFit="1" customWidth="1"/>
    <col min="13333" max="13335" width="14" bestFit="1" customWidth="1"/>
    <col min="13336" max="13336" width="15" bestFit="1" customWidth="1"/>
    <col min="13569" max="13569" width="18.42578125" bestFit="1" customWidth="1"/>
    <col min="13570" max="13571" width="0" hidden="1" customWidth="1"/>
    <col min="13572" max="13587" width="11.5703125" bestFit="1" customWidth="1"/>
    <col min="13588" max="13588" width="12.85546875" bestFit="1" customWidth="1"/>
    <col min="13589" max="13591" width="14" bestFit="1" customWidth="1"/>
    <col min="13592" max="13592" width="15" bestFit="1" customWidth="1"/>
    <col min="13825" max="13825" width="18.42578125" bestFit="1" customWidth="1"/>
    <col min="13826" max="13827" width="0" hidden="1" customWidth="1"/>
    <col min="13828" max="13843" width="11.5703125" bestFit="1" customWidth="1"/>
    <col min="13844" max="13844" width="12.85546875" bestFit="1" customWidth="1"/>
    <col min="13845" max="13847" width="14" bestFit="1" customWidth="1"/>
    <col min="13848" max="13848" width="15" bestFit="1" customWidth="1"/>
    <col min="14081" max="14081" width="18.42578125" bestFit="1" customWidth="1"/>
    <col min="14082" max="14083" width="0" hidden="1" customWidth="1"/>
    <col min="14084" max="14099" width="11.5703125" bestFit="1" customWidth="1"/>
    <col min="14100" max="14100" width="12.85546875" bestFit="1" customWidth="1"/>
    <col min="14101" max="14103" width="14" bestFit="1" customWidth="1"/>
    <col min="14104" max="14104" width="15" bestFit="1" customWidth="1"/>
    <col min="14337" max="14337" width="18.42578125" bestFit="1" customWidth="1"/>
    <col min="14338" max="14339" width="0" hidden="1" customWidth="1"/>
    <col min="14340" max="14355" width="11.5703125" bestFit="1" customWidth="1"/>
    <col min="14356" max="14356" width="12.85546875" bestFit="1" customWidth="1"/>
    <col min="14357" max="14359" width="14" bestFit="1" customWidth="1"/>
    <col min="14360" max="14360" width="15" bestFit="1" customWidth="1"/>
    <col min="14593" max="14593" width="18.42578125" bestFit="1" customWidth="1"/>
    <col min="14594" max="14595" width="0" hidden="1" customWidth="1"/>
    <col min="14596" max="14611" width="11.5703125" bestFit="1" customWidth="1"/>
    <col min="14612" max="14612" width="12.85546875" bestFit="1" customWidth="1"/>
    <col min="14613" max="14615" width="14" bestFit="1" customWidth="1"/>
    <col min="14616" max="14616" width="15" bestFit="1" customWidth="1"/>
    <col min="14849" max="14849" width="18.42578125" bestFit="1" customWidth="1"/>
    <col min="14850" max="14851" width="0" hidden="1" customWidth="1"/>
    <col min="14852" max="14867" width="11.5703125" bestFit="1" customWidth="1"/>
    <col min="14868" max="14868" width="12.85546875" bestFit="1" customWidth="1"/>
    <col min="14869" max="14871" width="14" bestFit="1" customWidth="1"/>
    <col min="14872" max="14872" width="15" bestFit="1" customWidth="1"/>
    <col min="15105" max="15105" width="18.42578125" bestFit="1" customWidth="1"/>
    <col min="15106" max="15107" width="0" hidden="1" customWidth="1"/>
    <col min="15108" max="15123" width="11.5703125" bestFit="1" customWidth="1"/>
    <col min="15124" max="15124" width="12.85546875" bestFit="1" customWidth="1"/>
    <col min="15125" max="15127" width="14" bestFit="1" customWidth="1"/>
    <col min="15128" max="15128" width="15" bestFit="1" customWidth="1"/>
    <col min="15361" max="15361" width="18.42578125" bestFit="1" customWidth="1"/>
    <col min="15362" max="15363" width="0" hidden="1" customWidth="1"/>
    <col min="15364" max="15379" width="11.5703125" bestFit="1" customWidth="1"/>
    <col min="15380" max="15380" width="12.85546875" bestFit="1" customWidth="1"/>
    <col min="15381" max="15383" width="14" bestFit="1" customWidth="1"/>
    <col min="15384" max="15384" width="15" bestFit="1" customWidth="1"/>
    <col min="15617" max="15617" width="18.42578125" bestFit="1" customWidth="1"/>
    <col min="15618" max="15619" width="0" hidden="1" customWidth="1"/>
    <col min="15620" max="15635" width="11.5703125" bestFit="1" customWidth="1"/>
    <col min="15636" max="15636" width="12.85546875" bestFit="1" customWidth="1"/>
    <col min="15637" max="15639" width="14" bestFit="1" customWidth="1"/>
    <col min="15640" max="15640" width="15" bestFit="1" customWidth="1"/>
    <col min="15873" max="15873" width="18.42578125" bestFit="1" customWidth="1"/>
    <col min="15874" max="15875" width="0" hidden="1" customWidth="1"/>
    <col min="15876" max="15891" width="11.5703125" bestFit="1" customWidth="1"/>
    <col min="15892" max="15892" width="12.85546875" bestFit="1" customWidth="1"/>
    <col min="15893" max="15895" width="14" bestFit="1" customWidth="1"/>
    <col min="15896" max="15896" width="15" bestFit="1" customWidth="1"/>
    <col min="16129" max="16129" width="18.42578125" bestFit="1" customWidth="1"/>
    <col min="16130" max="16131" width="0" hidden="1" customWidth="1"/>
    <col min="16132" max="16147" width="11.5703125" bestFit="1" customWidth="1"/>
    <col min="16148" max="16148" width="12.85546875" bestFit="1" customWidth="1"/>
    <col min="16149" max="16151" width="14" bestFit="1" customWidth="1"/>
    <col min="16152" max="16152" width="15" bestFit="1" customWidth="1"/>
  </cols>
  <sheetData>
    <row r="1" spans="1:24" ht="15" x14ac:dyDescent="0.25">
      <c r="A1" s="4" t="s">
        <v>392</v>
      </c>
      <c r="B1" s="291" t="s">
        <v>896</v>
      </c>
      <c r="C1" s="291" t="s">
        <v>896</v>
      </c>
      <c r="D1" s="291" t="s">
        <v>896</v>
      </c>
      <c r="E1" s="291" t="s">
        <v>896</v>
      </c>
      <c r="F1" s="291" t="s">
        <v>896</v>
      </c>
      <c r="G1" s="291" t="s">
        <v>896</v>
      </c>
      <c r="H1" s="291" t="s">
        <v>896</v>
      </c>
      <c r="I1" s="291" t="s">
        <v>896</v>
      </c>
      <c r="J1" s="291" t="s">
        <v>896</v>
      </c>
      <c r="K1" s="291" t="s">
        <v>896</v>
      </c>
      <c r="L1" s="291" t="s">
        <v>896</v>
      </c>
      <c r="M1" s="291" t="s">
        <v>896</v>
      </c>
      <c r="N1" s="291" t="s">
        <v>896</v>
      </c>
      <c r="O1" s="291" t="s">
        <v>896</v>
      </c>
      <c r="P1" s="291" t="s">
        <v>896</v>
      </c>
      <c r="Q1" s="291" t="s">
        <v>896</v>
      </c>
      <c r="R1" s="291" t="s">
        <v>896</v>
      </c>
      <c r="S1" s="291" t="s">
        <v>896</v>
      </c>
      <c r="T1" s="291" t="s">
        <v>896</v>
      </c>
      <c r="U1" s="291" t="s">
        <v>896</v>
      </c>
      <c r="V1" s="291" t="s">
        <v>896</v>
      </c>
      <c r="W1" s="291" t="s">
        <v>896</v>
      </c>
      <c r="X1" s="3"/>
    </row>
    <row r="2" spans="1:24" ht="15" x14ac:dyDescent="0.25">
      <c r="A2" s="4" t="s">
        <v>385</v>
      </c>
      <c r="B2" s="169">
        <v>41061</v>
      </c>
      <c r="C2" s="12">
        <v>41244</v>
      </c>
      <c r="D2" s="169">
        <v>41426</v>
      </c>
      <c r="E2" s="12">
        <v>41609</v>
      </c>
      <c r="F2" s="169">
        <v>41791</v>
      </c>
      <c r="G2" s="12">
        <v>41974</v>
      </c>
      <c r="H2" s="169">
        <v>42156</v>
      </c>
      <c r="I2" s="12">
        <v>42339</v>
      </c>
      <c r="J2" s="169">
        <v>42522</v>
      </c>
      <c r="K2" s="12">
        <v>42705</v>
      </c>
      <c r="L2" s="169">
        <v>42887</v>
      </c>
      <c r="M2" s="12">
        <v>43070</v>
      </c>
      <c r="N2" s="169">
        <v>43252</v>
      </c>
      <c r="O2" s="12">
        <v>43435</v>
      </c>
      <c r="P2" s="169">
        <v>43617</v>
      </c>
      <c r="Q2" s="12">
        <v>43800</v>
      </c>
      <c r="R2" s="169">
        <v>43983</v>
      </c>
      <c r="S2" s="12">
        <v>44166</v>
      </c>
      <c r="T2" s="12">
        <v>45992</v>
      </c>
      <c r="U2" s="12">
        <v>48183</v>
      </c>
      <c r="V2" s="12">
        <v>48183</v>
      </c>
      <c r="W2" s="12">
        <v>51836</v>
      </c>
      <c r="X2" s="251"/>
    </row>
    <row r="3" spans="1:24" ht="15" x14ac:dyDescent="0.25">
      <c r="A3" s="4" t="s">
        <v>386</v>
      </c>
      <c r="B3" s="293">
        <v>7.0000000000000001E-3</v>
      </c>
      <c r="C3" s="292">
        <v>8.0000000000000002E-3</v>
      </c>
      <c r="D3" s="292">
        <v>1.0500000000000001E-2</v>
      </c>
      <c r="E3" s="292">
        <v>1.15E-2</v>
      </c>
      <c r="F3" s="292">
        <v>1.4500000000000001E-2</v>
      </c>
      <c r="G3" s="370">
        <v>1.55E-2</v>
      </c>
      <c r="H3" s="292">
        <v>1.55E-2</v>
      </c>
      <c r="I3" s="292">
        <v>0.02</v>
      </c>
      <c r="J3" s="292">
        <v>2.2499999999999999E-2</v>
      </c>
      <c r="K3" s="292">
        <v>2.3E-2</v>
      </c>
      <c r="L3" s="292">
        <v>2.7E-2</v>
      </c>
      <c r="M3" s="292">
        <v>2.75E-2</v>
      </c>
      <c r="N3" s="292">
        <v>0.03</v>
      </c>
      <c r="O3" s="292">
        <v>3.0499999999999999E-2</v>
      </c>
      <c r="P3" s="292">
        <v>3.2000000000000001E-2</v>
      </c>
      <c r="Q3" s="292">
        <v>3.2500000000000001E-2</v>
      </c>
      <c r="R3" s="292">
        <v>3.3500000000000002E-2</v>
      </c>
      <c r="S3" s="292">
        <v>3.4000000000000002E-2</v>
      </c>
      <c r="T3" s="292">
        <v>4.1250000000000002E-2</v>
      </c>
      <c r="U3" s="292">
        <v>4.5499999999999999E-2</v>
      </c>
      <c r="V3" s="292">
        <v>4.4999999999999998E-2</v>
      </c>
      <c r="W3" s="292">
        <v>3.0599999999999999E-2</v>
      </c>
      <c r="X3" s="372"/>
    </row>
    <row r="4" spans="1:24" ht="15" x14ac:dyDescent="0.25">
      <c r="A4" s="179" t="s">
        <v>894</v>
      </c>
      <c r="B4" s="373" t="s">
        <v>872</v>
      </c>
      <c r="C4" s="374" t="s">
        <v>873</v>
      </c>
      <c r="D4" s="374" t="s">
        <v>874</v>
      </c>
      <c r="E4" s="374" t="s">
        <v>875</v>
      </c>
      <c r="F4" s="374" t="s">
        <v>876</v>
      </c>
      <c r="G4" s="374" t="s">
        <v>877</v>
      </c>
      <c r="H4" s="374" t="s">
        <v>878</v>
      </c>
      <c r="I4" s="374" t="s">
        <v>879</v>
      </c>
      <c r="J4" s="374" t="s">
        <v>880</v>
      </c>
      <c r="K4" s="374" t="s">
        <v>881</v>
      </c>
      <c r="L4" s="374" t="s">
        <v>882</v>
      </c>
      <c r="M4" s="374" t="s">
        <v>883</v>
      </c>
      <c r="N4" s="374" t="s">
        <v>884</v>
      </c>
      <c r="O4" s="374" t="s">
        <v>885</v>
      </c>
      <c r="P4" s="374" t="s">
        <v>886</v>
      </c>
      <c r="Q4" s="374" t="s">
        <v>887</v>
      </c>
      <c r="R4" s="374" t="s">
        <v>888</v>
      </c>
      <c r="S4" s="374" t="s">
        <v>889</v>
      </c>
      <c r="T4" s="374" t="s">
        <v>890</v>
      </c>
      <c r="U4" s="374" t="s">
        <v>891</v>
      </c>
      <c r="V4" s="374" t="s">
        <v>892</v>
      </c>
      <c r="W4" s="373" t="s">
        <v>893</v>
      </c>
      <c r="X4" s="262" t="s">
        <v>5</v>
      </c>
    </row>
    <row r="5" spans="1:24" ht="15" x14ac:dyDescent="0.25">
      <c r="A5" s="267"/>
      <c r="B5" s="285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175"/>
    </row>
    <row r="6" spans="1:24" ht="15" x14ac:dyDescent="0.25">
      <c r="A6" s="4" t="s">
        <v>461</v>
      </c>
      <c r="B6" s="375">
        <v>505000</v>
      </c>
      <c r="C6" s="376">
        <v>525000</v>
      </c>
      <c r="D6" s="377">
        <v>530000</v>
      </c>
      <c r="E6" s="377">
        <v>550000</v>
      </c>
      <c r="F6" s="377">
        <v>560000</v>
      </c>
      <c r="G6" s="377">
        <v>575000</v>
      </c>
      <c r="H6" s="377">
        <v>585000</v>
      </c>
      <c r="I6" s="377">
        <v>605000</v>
      </c>
      <c r="J6" s="377">
        <v>615000</v>
      </c>
      <c r="K6" s="377">
        <v>635000</v>
      </c>
      <c r="L6" s="377">
        <v>650000</v>
      </c>
      <c r="M6" s="377">
        <v>670000</v>
      </c>
      <c r="N6" s="377">
        <v>680000</v>
      </c>
      <c r="O6" s="377">
        <v>700000</v>
      </c>
      <c r="P6" s="377">
        <v>720000</v>
      </c>
      <c r="Q6" s="377">
        <v>740000</v>
      </c>
      <c r="R6" s="377">
        <v>755000</v>
      </c>
      <c r="S6" s="377">
        <v>775000</v>
      </c>
      <c r="T6" s="377">
        <v>8905000</v>
      </c>
      <c r="U6" s="377">
        <v>13975000</v>
      </c>
      <c r="V6" s="377">
        <v>15745000</v>
      </c>
      <c r="W6" s="377">
        <v>50000000</v>
      </c>
      <c r="X6" s="378">
        <f t="shared" ref="X6:X69" si="0">SUM(B6:W6)</f>
        <v>100000000</v>
      </c>
    </row>
    <row r="7" spans="1:24" ht="15" x14ac:dyDescent="0.25">
      <c r="A7" s="4"/>
      <c r="B7" s="268"/>
      <c r="C7" s="287"/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  <c r="R7" s="377"/>
      <c r="S7" s="377"/>
      <c r="T7" s="377"/>
      <c r="U7" s="377"/>
      <c r="V7" s="377"/>
      <c r="W7" s="377"/>
      <c r="X7" s="378">
        <f t="shared" si="0"/>
        <v>0</v>
      </c>
    </row>
    <row r="8" spans="1:24" ht="15" x14ac:dyDescent="0.25">
      <c r="A8" s="4" t="s">
        <v>78</v>
      </c>
      <c r="B8" s="268"/>
      <c r="C8" s="28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  <c r="X8" s="378">
        <f t="shared" si="0"/>
        <v>0</v>
      </c>
    </row>
    <row r="9" spans="1:24" ht="15" x14ac:dyDescent="0.25">
      <c r="A9" s="5">
        <v>40603</v>
      </c>
      <c r="B9" s="268">
        <v>0</v>
      </c>
      <c r="C9" s="376">
        <v>0</v>
      </c>
      <c r="D9" s="377">
        <v>0</v>
      </c>
      <c r="E9" s="377">
        <v>0</v>
      </c>
      <c r="F9" s="377"/>
      <c r="G9" s="377"/>
      <c r="H9" s="377">
        <v>0</v>
      </c>
      <c r="I9" s="377">
        <v>0</v>
      </c>
      <c r="J9" s="377">
        <v>0</v>
      </c>
      <c r="K9" s="377">
        <v>0</v>
      </c>
      <c r="L9" s="377">
        <v>0</v>
      </c>
      <c r="M9" s="377">
        <v>0</v>
      </c>
      <c r="N9" s="377">
        <v>0</v>
      </c>
      <c r="O9" s="377">
        <v>0</v>
      </c>
      <c r="P9" s="377">
        <v>0</v>
      </c>
      <c r="Q9" s="377">
        <v>0</v>
      </c>
      <c r="R9" s="377"/>
      <c r="S9" s="377">
        <v>5000</v>
      </c>
      <c r="T9" s="377">
        <v>5000</v>
      </c>
      <c r="U9" s="377">
        <v>10000</v>
      </c>
      <c r="V9" s="377">
        <v>20000</v>
      </c>
      <c r="W9" s="377">
        <v>100000</v>
      </c>
      <c r="X9" s="378">
        <f t="shared" si="0"/>
        <v>140000</v>
      </c>
    </row>
    <row r="10" spans="1:24" ht="15" x14ac:dyDescent="0.25">
      <c r="A10" s="5">
        <v>40634</v>
      </c>
      <c r="B10" s="375"/>
      <c r="C10" s="376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>
        <v>5000</v>
      </c>
      <c r="S10" s="377">
        <v>5000</v>
      </c>
      <c r="T10" s="377">
        <v>5000</v>
      </c>
      <c r="U10" s="377">
        <v>10000</v>
      </c>
      <c r="V10" s="377">
        <v>20000</v>
      </c>
      <c r="W10" s="377">
        <v>120000</v>
      </c>
      <c r="X10" s="378">
        <f t="shared" si="0"/>
        <v>165000</v>
      </c>
    </row>
    <row r="11" spans="1:24" ht="15" x14ac:dyDescent="0.25">
      <c r="A11" s="5">
        <v>40664</v>
      </c>
      <c r="B11" s="375"/>
      <c r="C11" s="376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 s="377"/>
      <c r="O11" s="377"/>
      <c r="P11" s="377"/>
      <c r="Q11" s="377"/>
      <c r="R11" s="377"/>
      <c r="S11" s="377">
        <v>5000</v>
      </c>
      <c r="T11" s="377">
        <v>5000</v>
      </c>
      <c r="U11" s="377">
        <v>5000</v>
      </c>
      <c r="V11" s="377">
        <v>30000</v>
      </c>
      <c r="W11" s="377">
        <v>95000</v>
      </c>
      <c r="X11" s="378">
        <f t="shared" si="0"/>
        <v>140000</v>
      </c>
    </row>
    <row r="12" spans="1:24" ht="15" x14ac:dyDescent="0.25">
      <c r="A12" s="5">
        <v>40695</v>
      </c>
      <c r="B12" s="375"/>
      <c r="C12" s="376"/>
      <c r="D12" s="377"/>
      <c r="E12" s="377"/>
      <c r="F12" s="377"/>
      <c r="G12" s="37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7"/>
      <c r="T12" s="377"/>
      <c r="U12" s="377"/>
      <c r="V12" s="377">
        <v>5000</v>
      </c>
      <c r="W12" s="377"/>
      <c r="X12" s="378">
        <f t="shared" si="0"/>
        <v>5000</v>
      </c>
    </row>
    <row r="13" spans="1:24" ht="15" x14ac:dyDescent="0.25">
      <c r="A13" s="5">
        <v>40787</v>
      </c>
      <c r="B13" s="375"/>
      <c r="C13" s="376"/>
      <c r="D13" s="377"/>
      <c r="E13" s="377"/>
      <c r="F13" s="377"/>
      <c r="G13" s="377"/>
      <c r="H13" s="377"/>
      <c r="I13" s="377"/>
      <c r="J13" s="377"/>
      <c r="K13" s="377"/>
      <c r="L13" s="377"/>
      <c r="M13" s="377"/>
      <c r="N13" s="377"/>
      <c r="O13" s="377"/>
      <c r="P13" s="377"/>
      <c r="Q13" s="377"/>
      <c r="R13" s="377"/>
      <c r="S13" s="377"/>
      <c r="T13" s="377"/>
      <c r="U13" s="377"/>
      <c r="V13" s="377">
        <v>125000</v>
      </c>
      <c r="W13" s="377">
        <v>120000</v>
      </c>
      <c r="X13" s="378">
        <f t="shared" si="0"/>
        <v>245000</v>
      </c>
    </row>
    <row r="14" spans="1:24" ht="15" x14ac:dyDescent="0.25">
      <c r="A14" s="5">
        <v>40817</v>
      </c>
      <c r="B14" s="375"/>
      <c r="C14" s="376"/>
      <c r="D14" s="377"/>
      <c r="E14" s="377"/>
      <c r="F14" s="377"/>
      <c r="G14" s="377"/>
      <c r="H14" s="377"/>
      <c r="I14" s="377"/>
      <c r="J14" s="377"/>
      <c r="K14" s="377"/>
      <c r="L14" s="377"/>
      <c r="M14" s="377"/>
      <c r="N14" s="377"/>
      <c r="O14" s="377"/>
      <c r="P14" s="377"/>
      <c r="Q14" s="377"/>
      <c r="R14" s="377"/>
      <c r="S14" s="377"/>
      <c r="T14" s="377"/>
      <c r="U14" s="377"/>
      <c r="V14" s="377">
        <v>60000</v>
      </c>
      <c r="W14" s="377">
        <v>55000</v>
      </c>
      <c r="X14" s="378">
        <f t="shared" si="0"/>
        <v>115000</v>
      </c>
    </row>
    <row r="15" spans="1:24" ht="15" x14ac:dyDescent="0.25">
      <c r="A15" s="5">
        <v>40848</v>
      </c>
      <c r="B15" s="375"/>
      <c r="C15" s="376"/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377"/>
      <c r="P15" s="377"/>
      <c r="Q15" s="377"/>
      <c r="R15" s="377"/>
      <c r="S15" s="377"/>
      <c r="T15" s="377"/>
      <c r="U15" s="377"/>
      <c r="V15" s="377">
        <v>70000</v>
      </c>
      <c r="W15" s="377">
        <v>70000</v>
      </c>
      <c r="X15" s="378">
        <f t="shared" si="0"/>
        <v>140000</v>
      </c>
    </row>
    <row r="16" spans="1:24" ht="30" x14ac:dyDescent="0.25">
      <c r="A16" s="371" t="s">
        <v>895</v>
      </c>
      <c r="B16" s="268"/>
      <c r="C16" s="376"/>
      <c r="D16" s="377"/>
      <c r="E16" s="377"/>
      <c r="F16" s="377"/>
      <c r="G16" s="377"/>
      <c r="H16" s="377"/>
      <c r="I16" s="377"/>
      <c r="J16" s="377"/>
      <c r="K16" s="377"/>
      <c r="L16" s="377">
        <v>5000</v>
      </c>
      <c r="M16" s="377">
        <v>5000</v>
      </c>
      <c r="N16" s="377">
        <v>5000</v>
      </c>
      <c r="O16" s="377">
        <v>5000</v>
      </c>
      <c r="P16" s="377">
        <v>5000</v>
      </c>
      <c r="Q16" s="377">
        <v>5000</v>
      </c>
      <c r="R16" s="377">
        <v>5000</v>
      </c>
      <c r="S16" s="377">
        <v>5000</v>
      </c>
      <c r="T16" s="377">
        <v>35000</v>
      </c>
      <c r="U16" s="377">
        <v>50000</v>
      </c>
      <c r="V16" s="377">
        <v>55000</v>
      </c>
      <c r="W16" s="377">
        <v>180000</v>
      </c>
      <c r="X16" s="378">
        <f t="shared" si="0"/>
        <v>360000</v>
      </c>
    </row>
    <row r="17" spans="1:24" ht="15" x14ac:dyDescent="0.25">
      <c r="A17" s="5">
        <v>40878</v>
      </c>
      <c r="B17" s="268"/>
      <c r="C17" s="375"/>
      <c r="D17" s="379"/>
      <c r="E17" s="379"/>
      <c r="F17" s="379"/>
      <c r="G17" s="379"/>
      <c r="H17" s="379"/>
      <c r="I17" s="379"/>
      <c r="J17" s="379"/>
      <c r="K17" s="379">
        <v>5000</v>
      </c>
      <c r="L17" s="379">
        <v>5000</v>
      </c>
      <c r="M17" s="379">
        <v>5000</v>
      </c>
      <c r="N17" s="379">
        <v>5000</v>
      </c>
      <c r="O17" s="379">
        <v>5000</v>
      </c>
      <c r="P17" s="379">
        <v>5000</v>
      </c>
      <c r="Q17" s="379">
        <v>5000</v>
      </c>
      <c r="R17" s="379">
        <v>5000</v>
      </c>
      <c r="S17" s="379">
        <v>5000</v>
      </c>
      <c r="T17" s="379">
        <v>35000</v>
      </c>
      <c r="U17" s="379">
        <v>60000</v>
      </c>
      <c r="V17" s="379">
        <v>240000</v>
      </c>
      <c r="W17" s="379">
        <v>70000</v>
      </c>
      <c r="X17" s="378">
        <f t="shared" si="0"/>
        <v>450000</v>
      </c>
    </row>
    <row r="18" spans="1:24" ht="15" x14ac:dyDescent="0.25">
      <c r="A18" s="5">
        <v>40909</v>
      </c>
      <c r="B18" s="268"/>
      <c r="C18" s="375"/>
      <c r="D18" s="379"/>
      <c r="E18" s="379"/>
      <c r="F18" s="379"/>
      <c r="G18" s="379"/>
      <c r="H18" s="379"/>
      <c r="I18" s="379"/>
      <c r="J18" s="379"/>
      <c r="K18" s="379"/>
      <c r="L18" s="379"/>
      <c r="M18" s="379"/>
      <c r="N18" s="379"/>
      <c r="O18" s="379"/>
      <c r="P18" s="379"/>
      <c r="Q18" s="379"/>
      <c r="R18" s="379">
        <v>5000</v>
      </c>
      <c r="S18" s="379">
        <v>5000</v>
      </c>
      <c r="T18" s="379">
        <v>10000</v>
      </c>
      <c r="U18" s="379">
        <v>15000</v>
      </c>
      <c r="V18" s="379">
        <v>75000</v>
      </c>
      <c r="W18" s="379">
        <v>100000</v>
      </c>
      <c r="X18" s="378">
        <f t="shared" si="0"/>
        <v>210000</v>
      </c>
    </row>
    <row r="19" spans="1:24" ht="15" x14ac:dyDescent="0.25">
      <c r="A19" s="5">
        <v>40940</v>
      </c>
      <c r="B19" s="268"/>
      <c r="C19" s="375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>
        <v>5000</v>
      </c>
      <c r="S19" s="379">
        <v>5000</v>
      </c>
      <c r="T19" s="379">
        <v>10000</v>
      </c>
      <c r="U19" s="379">
        <v>10000</v>
      </c>
      <c r="V19" s="379">
        <v>80000</v>
      </c>
      <c r="W19" s="379">
        <v>110000</v>
      </c>
      <c r="X19" s="378">
        <f t="shared" si="0"/>
        <v>220000</v>
      </c>
    </row>
    <row r="20" spans="1:24" ht="15" x14ac:dyDescent="0.25">
      <c r="A20" s="5">
        <v>40969</v>
      </c>
      <c r="B20" s="268"/>
      <c r="C20" s="375"/>
      <c r="D20" s="379"/>
      <c r="E20" s="379"/>
      <c r="F20" s="379"/>
      <c r="G20" s="379"/>
      <c r="H20" s="379"/>
      <c r="I20" s="379"/>
      <c r="J20" s="379"/>
      <c r="K20" s="379"/>
      <c r="L20" s="379"/>
      <c r="M20" s="379"/>
      <c r="N20" s="379"/>
      <c r="O20" s="379"/>
      <c r="P20" s="379"/>
      <c r="Q20" s="379"/>
      <c r="R20" s="379"/>
      <c r="S20" s="379"/>
      <c r="T20" s="379">
        <v>5000</v>
      </c>
      <c r="U20" s="379">
        <v>5000</v>
      </c>
      <c r="V20" s="379">
        <v>90000</v>
      </c>
      <c r="W20" s="379">
        <v>90000</v>
      </c>
      <c r="X20" s="378">
        <f t="shared" si="0"/>
        <v>190000</v>
      </c>
    </row>
    <row r="21" spans="1:24" ht="15" x14ac:dyDescent="0.25">
      <c r="A21" s="5">
        <v>41000</v>
      </c>
      <c r="B21" s="268">
        <v>5000</v>
      </c>
      <c r="C21" s="375">
        <v>5000</v>
      </c>
      <c r="D21" s="379">
        <v>5000</v>
      </c>
      <c r="E21" s="379">
        <v>5000</v>
      </c>
      <c r="F21" s="379">
        <v>5000</v>
      </c>
      <c r="G21" s="379">
        <v>5000</v>
      </c>
      <c r="H21" s="379">
        <v>5000</v>
      </c>
      <c r="I21" s="379">
        <v>5000</v>
      </c>
      <c r="J21" s="379">
        <v>5000</v>
      </c>
      <c r="K21" s="379">
        <v>5000</v>
      </c>
      <c r="L21" s="379">
        <v>5000</v>
      </c>
      <c r="M21" s="379">
        <v>5000</v>
      </c>
      <c r="N21" s="379">
        <v>5000</v>
      </c>
      <c r="O21" s="379">
        <v>5000</v>
      </c>
      <c r="P21" s="379">
        <v>5000</v>
      </c>
      <c r="Q21" s="379">
        <v>5000</v>
      </c>
      <c r="R21" s="379">
        <v>5000</v>
      </c>
      <c r="S21" s="379">
        <v>5000</v>
      </c>
      <c r="T21" s="379">
        <v>70000</v>
      </c>
      <c r="U21" s="379">
        <v>115000</v>
      </c>
      <c r="V21" s="379">
        <v>90000</v>
      </c>
      <c r="W21" s="379">
        <v>360000</v>
      </c>
      <c r="X21" s="378">
        <f t="shared" si="0"/>
        <v>725000</v>
      </c>
    </row>
    <row r="22" spans="1:24" ht="15" x14ac:dyDescent="0.25">
      <c r="A22" s="5">
        <v>41030</v>
      </c>
      <c r="B22" s="268"/>
      <c r="C22" s="375"/>
      <c r="D22" s="379"/>
      <c r="E22" s="379"/>
      <c r="F22" s="379"/>
      <c r="G22" s="379"/>
      <c r="H22" s="379">
        <v>5000</v>
      </c>
      <c r="I22" s="379">
        <v>5000</v>
      </c>
      <c r="J22" s="379">
        <v>5000</v>
      </c>
      <c r="K22" s="379">
        <v>5000</v>
      </c>
      <c r="L22" s="379">
        <v>5000</v>
      </c>
      <c r="M22" s="379">
        <v>5000</v>
      </c>
      <c r="N22" s="379">
        <v>5000</v>
      </c>
      <c r="O22" s="379">
        <v>5000</v>
      </c>
      <c r="P22" s="379">
        <v>5000</v>
      </c>
      <c r="Q22" s="379">
        <v>5000</v>
      </c>
      <c r="R22" s="379">
        <v>5000</v>
      </c>
      <c r="S22" s="379">
        <v>5000</v>
      </c>
      <c r="T22" s="379">
        <v>50000</v>
      </c>
      <c r="U22" s="379">
        <v>75000</v>
      </c>
      <c r="V22" s="379">
        <v>100000</v>
      </c>
      <c r="W22" s="379">
        <v>270000</v>
      </c>
      <c r="X22" s="378">
        <f t="shared" si="0"/>
        <v>555000</v>
      </c>
    </row>
    <row r="23" spans="1:24" ht="15" x14ac:dyDescent="0.25">
      <c r="A23" s="5">
        <v>41061</v>
      </c>
      <c r="B23" s="268">
        <v>500000</v>
      </c>
      <c r="C23" s="375"/>
      <c r="D23" s="379"/>
      <c r="E23" s="379"/>
      <c r="F23" s="379"/>
      <c r="G23" s="379"/>
      <c r="H23" s="379"/>
      <c r="I23" s="379"/>
      <c r="J23" s="379"/>
      <c r="K23" s="379"/>
      <c r="L23" s="379"/>
      <c r="M23" s="379"/>
      <c r="N23" s="379">
        <v>5000</v>
      </c>
      <c r="O23" s="379">
        <v>5000</v>
      </c>
      <c r="P23" s="379">
        <v>5000</v>
      </c>
      <c r="Q23" s="379">
        <v>5000</v>
      </c>
      <c r="R23" s="379">
        <v>5000</v>
      </c>
      <c r="S23" s="379">
        <v>5000</v>
      </c>
      <c r="T23" s="379">
        <v>25000</v>
      </c>
      <c r="U23" s="379">
        <v>40000</v>
      </c>
      <c r="V23" s="379">
        <v>320000</v>
      </c>
      <c r="W23" s="379">
        <v>200000</v>
      </c>
      <c r="X23" s="378">
        <f t="shared" si="0"/>
        <v>1115000</v>
      </c>
    </row>
    <row r="24" spans="1:24" ht="15" x14ac:dyDescent="0.25">
      <c r="A24" s="5">
        <v>41091</v>
      </c>
      <c r="B24" s="268"/>
      <c r="C24" s="375"/>
      <c r="D24" s="379"/>
      <c r="E24" s="379"/>
      <c r="F24" s="379"/>
      <c r="G24" s="379"/>
      <c r="H24" s="379"/>
      <c r="I24" s="379"/>
      <c r="J24" s="379"/>
      <c r="K24" s="379"/>
      <c r="L24" s="379"/>
      <c r="M24" s="379">
        <v>5000</v>
      </c>
      <c r="N24" s="379">
        <v>5000</v>
      </c>
      <c r="O24" s="379">
        <v>5000</v>
      </c>
      <c r="P24" s="379">
        <v>5000</v>
      </c>
      <c r="Q24" s="379">
        <v>5000</v>
      </c>
      <c r="R24" s="379">
        <v>5000</v>
      </c>
      <c r="S24" s="379">
        <v>5000</v>
      </c>
      <c r="T24" s="379">
        <v>35000</v>
      </c>
      <c r="U24" s="379">
        <v>50000</v>
      </c>
      <c r="V24" s="379">
        <v>105000</v>
      </c>
      <c r="W24" s="379">
        <v>220000</v>
      </c>
      <c r="X24" s="378">
        <f t="shared" si="0"/>
        <v>445000</v>
      </c>
    </row>
    <row r="25" spans="1:24" ht="15" x14ac:dyDescent="0.25">
      <c r="A25" s="5">
        <v>41122</v>
      </c>
      <c r="B25" s="268"/>
      <c r="C25" s="375"/>
      <c r="D25" s="379"/>
      <c r="E25" s="379"/>
      <c r="F25" s="379"/>
      <c r="G25" s="379"/>
      <c r="H25" s="379"/>
      <c r="I25" s="379"/>
      <c r="J25" s="379">
        <v>5000</v>
      </c>
      <c r="K25" s="379">
        <v>5000</v>
      </c>
      <c r="L25" s="379">
        <v>5000</v>
      </c>
      <c r="M25" s="379">
        <v>5000</v>
      </c>
      <c r="N25" s="379">
        <v>5000</v>
      </c>
      <c r="O25" s="379">
        <v>5000</v>
      </c>
      <c r="P25" s="379">
        <v>5000</v>
      </c>
      <c r="Q25" s="379">
        <v>5000</v>
      </c>
      <c r="R25" s="379">
        <v>5000</v>
      </c>
      <c r="S25" s="379">
        <v>5000</v>
      </c>
      <c r="T25" s="379">
        <v>45000</v>
      </c>
      <c r="U25" s="379">
        <v>70000</v>
      </c>
      <c r="V25" s="379">
        <v>115000</v>
      </c>
      <c r="W25" s="379">
        <v>280000</v>
      </c>
      <c r="X25" s="378">
        <f t="shared" si="0"/>
        <v>560000</v>
      </c>
    </row>
    <row r="26" spans="1:24" ht="15" x14ac:dyDescent="0.25">
      <c r="A26" s="5">
        <v>41153</v>
      </c>
      <c r="B26" s="268"/>
      <c r="C26" s="375"/>
      <c r="D26" s="379"/>
      <c r="E26" s="379"/>
      <c r="F26" s="379"/>
      <c r="G26" s="379"/>
      <c r="H26" s="379"/>
      <c r="I26" s="379"/>
      <c r="J26" s="379"/>
      <c r="K26" s="379"/>
      <c r="L26" s="379">
        <v>5000</v>
      </c>
      <c r="M26" s="379">
        <v>5000</v>
      </c>
      <c r="N26" s="379">
        <v>5000</v>
      </c>
      <c r="O26" s="379">
        <v>5000</v>
      </c>
      <c r="P26" s="379">
        <v>5000</v>
      </c>
      <c r="Q26" s="379">
        <v>5000</v>
      </c>
      <c r="R26" s="379">
        <v>5000</v>
      </c>
      <c r="S26" s="379">
        <v>5000</v>
      </c>
      <c r="T26" s="379">
        <v>35000</v>
      </c>
      <c r="U26" s="379">
        <v>50000</v>
      </c>
      <c r="V26" s="379">
        <v>115000</v>
      </c>
      <c r="W26" s="379">
        <v>240000</v>
      </c>
      <c r="X26" s="378">
        <f t="shared" si="0"/>
        <v>480000</v>
      </c>
    </row>
    <row r="27" spans="1:24" ht="15" x14ac:dyDescent="0.25">
      <c r="A27" s="5">
        <v>41183</v>
      </c>
      <c r="B27" s="268"/>
      <c r="C27" s="375"/>
      <c r="D27" s="379">
        <v>5000</v>
      </c>
      <c r="E27" s="379">
        <v>5000</v>
      </c>
      <c r="F27" s="379">
        <v>5000</v>
      </c>
      <c r="G27" s="379">
        <v>5000</v>
      </c>
      <c r="H27" s="379">
        <v>5000</v>
      </c>
      <c r="I27" s="379">
        <v>5000</v>
      </c>
      <c r="J27" s="379">
        <v>5000</v>
      </c>
      <c r="K27" s="379">
        <v>5000</v>
      </c>
      <c r="L27" s="379">
        <v>5000</v>
      </c>
      <c r="M27" s="379">
        <v>5000</v>
      </c>
      <c r="N27" s="379">
        <v>5000</v>
      </c>
      <c r="O27" s="379">
        <v>5000</v>
      </c>
      <c r="P27" s="379">
        <v>5000</v>
      </c>
      <c r="Q27" s="379">
        <v>5000</v>
      </c>
      <c r="R27" s="379">
        <v>5000</v>
      </c>
      <c r="S27" s="379">
        <v>5000</v>
      </c>
      <c r="T27" s="379">
        <v>65000</v>
      </c>
      <c r="U27" s="379">
        <v>100000</v>
      </c>
      <c r="V27" s="379"/>
      <c r="W27" s="379">
        <v>240000</v>
      </c>
      <c r="X27" s="378">
        <f t="shared" si="0"/>
        <v>485000</v>
      </c>
    </row>
    <row r="28" spans="1:24" ht="15" x14ac:dyDescent="0.25">
      <c r="A28" s="5">
        <v>41214</v>
      </c>
      <c r="B28" s="268"/>
      <c r="C28" s="375"/>
      <c r="D28" s="379"/>
      <c r="E28" s="379"/>
      <c r="F28" s="379"/>
      <c r="G28" s="379"/>
      <c r="H28" s="379"/>
      <c r="I28" s="379"/>
      <c r="J28" s="379"/>
      <c r="K28" s="379"/>
      <c r="L28" s="379">
        <v>5000</v>
      </c>
      <c r="M28" s="379">
        <v>5000</v>
      </c>
      <c r="N28" s="379">
        <v>5000</v>
      </c>
      <c r="O28" s="379">
        <v>5000</v>
      </c>
      <c r="P28" s="379">
        <v>5000</v>
      </c>
      <c r="Q28" s="379">
        <v>5000</v>
      </c>
      <c r="R28" s="379">
        <v>5000</v>
      </c>
      <c r="S28" s="379">
        <v>5000</v>
      </c>
      <c r="T28" s="379">
        <v>35000</v>
      </c>
      <c r="U28" s="379">
        <v>55000</v>
      </c>
      <c r="V28" s="379">
        <v>255000</v>
      </c>
      <c r="W28" s="379">
        <v>390000</v>
      </c>
      <c r="X28" s="378">
        <f t="shared" si="0"/>
        <v>775000</v>
      </c>
    </row>
    <row r="29" spans="1:24" ht="15" x14ac:dyDescent="0.25">
      <c r="A29" s="5">
        <v>41244</v>
      </c>
      <c r="B29" s="268"/>
      <c r="C29" s="375">
        <v>520000</v>
      </c>
      <c r="D29" s="379">
        <v>10000</v>
      </c>
      <c r="E29" s="379">
        <v>10000</v>
      </c>
      <c r="F29" s="379">
        <v>10000</v>
      </c>
      <c r="G29" s="379">
        <v>10000</v>
      </c>
      <c r="H29" s="379">
        <v>10000</v>
      </c>
      <c r="I29" s="379">
        <v>10000</v>
      </c>
      <c r="J29" s="379">
        <v>10000</v>
      </c>
      <c r="K29" s="379">
        <v>10000</v>
      </c>
      <c r="L29" s="379">
        <v>10000</v>
      </c>
      <c r="M29" s="379">
        <v>10000</v>
      </c>
      <c r="N29" s="379">
        <v>10000</v>
      </c>
      <c r="O29" s="379">
        <v>10000</v>
      </c>
      <c r="P29" s="379">
        <v>10000</v>
      </c>
      <c r="Q29" s="379">
        <v>10000</v>
      </c>
      <c r="R29" s="379">
        <v>10000</v>
      </c>
      <c r="S29" s="379">
        <v>15000</v>
      </c>
      <c r="T29" s="379">
        <v>140000</v>
      </c>
      <c r="U29" s="379">
        <v>220000</v>
      </c>
      <c r="V29" s="379">
        <v>355000</v>
      </c>
      <c r="W29" s="379">
        <v>260000</v>
      </c>
      <c r="X29" s="378">
        <f t="shared" si="0"/>
        <v>1660000</v>
      </c>
    </row>
    <row r="30" spans="1:24" ht="15" x14ac:dyDescent="0.25">
      <c r="A30" s="5">
        <v>41275</v>
      </c>
      <c r="B30" s="268"/>
      <c r="C30" s="375"/>
      <c r="D30" s="379"/>
      <c r="E30" s="379"/>
      <c r="F30" s="379"/>
      <c r="G30" s="379">
        <v>10000</v>
      </c>
      <c r="H30" s="379">
        <v>10000</v>
      </c>
      <c r="I30" s="379">
        <v>10000</v>
      </c>
      <c r="J30" s="379">
        <v>10000</v>
      </c>
      <c r="K30" s="379">
        <v>10000</v>
      </c>
      <c r="L30" s="379">
        <v>10000</v>
      </c>
      <c r="M30" s="379">
        <v>10000</v>
      </c>
      <c r="N30" s="379">
        <v>10000</v>
      </c>
      <c r="O30" s="379">
        <v>10000</v>
      </c>
      <c r="P30" s="379">
        <v>10000</v>
      </c>
      <c r="Q30" s="379">
        <v>10000</v>
      </c>
      <c r="R30" s="379">
        <v>10000</v>
      </c>
      <c r="S30" s="379">
        <v>10000</v>
      </c>
      <c r="T30" s="379">
        <v>110000</v>
      </c>
      <c r="U30" s="379">
        <v>175000</v>
      </c>
      <c r="V30" s="379">
        <v>140000</v>
      </c>
      <c r="W30" s="379">
        <v>560000</v>
      </c>
      <c r="X30" s="378">
        <f t="shared" si="0"/>
        <v>1115000</v>
      </c>
    </row>
    <row r="31" spans="1:24" ht="15" x14ac:dyDescent="0.25">
      <c r="A31" s="5">
        <v>41306</v>
      </c>
      <c r="B31" s="268"/>
      <c r="C31" s="375"/>
      <c r="D31" s="379">
        <v>10000</v>
      </c>
      <c r="E31" s="379">
        <v>10000</v>
      </c>
      <c r="F31" s="379">
        <v>10000</v>
      </c>
      <c r="G31" s="379">
        <v>10000</v>
      </c>
      <c r="H31" s="379">
        <v>10000</v>
      </c>
      <c r="I31" s="379">
        <v>10000</v>
      </c>
      <c r="J31" s="379">
        <v>10000</v>
      </c>
      <c r="K31" s="379">
        <v>10000</v>
      </c>
      <c r="L31" s="379">
        <v>10000</v>
      </c>
      <c r="M31" s="379">
        <v>10000</v>
      </c>
      <c r="N31" s="379">
        <v>15000</v>
      </c>
      <c r="O31" s="379">
        <v>15000</v>
      </c>
      <c r="P31" s="379">
        <v>15000</v>
      </c>
      <c r="Q31" s="379">
        <v>15000</v>
      </c>
      <c r="R31" s="379">
        <v>15000</v>
      </c>
      <c r="S31" s="379">
        <v>15000</v>
      </c>
      <c r="T31" s="379">
        <v>165000</v>
      </c>
      <c r="U31" s="379">
        <v>255000</v>
      </c>
      <c r="V31" s="379">
        <v>145000</v>
      </c>
      <c r="W31" s="379">
        <v>770000</v>
      </c>
      <c r="X31" s="378">
        <f t="shared" si="0"/>
        <v>1525000</v>
      </c>
    </row>
    <row r="32" spans="1:24" ht="15" x14ac:dyDescent="0.25">
      <c r="A32" s="5">
        <v>41334</v>
      </c>
      <c r="B32" s="268"/>
      <c r="C32" s="375"/>
      <c r="D32" s="379">
        <v>10000</v>
      </c>
      <c r="E32" s="379">
        <v>10000</v>
      </c>
      <c r="F32" s="379">
        <v>10000</v>
      </c>
      <c r="G32" s="379">
        <v>10000</v>
      </c>
      <c r="H32" s="379">
        <v>10000</v>
      </c>
      <c r="I32" s="379">
        <v>10000</v>
      </c>
      <c r="J32" s="379">
        <v>10000</v>
      </c>
      <c r="K32" s="379">
        <v>10000</v>
      </c>
      <c r="L32" s="379">
        <v>15000</v>
      </c>
      <c r="M32" s="379">
        <v>15000</v>
      </c>
      <c r="N32" s="379">
        <v>15000</v>
      </c>
      <c r="O32" s="379">
        <v>15000</v>
      </c>
      <c r="P32" s="379">
        <v>15000</v>
      </c>
      <c r="Q32" s="379">
        <v>10000</v>
      </c>
      <c r="R32" s="379">
        <v>15000</v>
      </c>
      <c r="S32" s="379">
        <v>15000</v>
      </c>
      <c r="T32" s="379">
        <v>170000</v>
      </c>
      <c r="U32" s="379">
        <v>260000</v>
      </c>
      <c r="V32" s="379">
        <v>150000</v>
      </c>
      <c r="W32" s="379">
        <v>800000</v>
      </c>
      <c r="X32" s="378">
        <f t="shared" si="0"/>
        <v>1575000</v>
      </c>
    </row>
    <row r="33" spans="1:24" ht="15" x14ac:dyDescent="0.25">
      <c r="A33" s="5">
        <v>41365</v>
      </c>
      <c r="B33" s="268"/>
      <c r="C33" s="375"/>
      <c r="D33" s="379"/>
      <c r="E33" s="379">
        <v>5000</v>
      </c>
      <c r="F33" s="379"/>
      <c r="G33" s="379">
        <v>5000</v>
      </c>
      <c r="H33" s="379">
        <v>5000</v>
      </c>
      <c r="I33" s="379">
        <v>5000</v>
      </c>
      <c r="J33" s="379"/>
      <c r="K33" s="379">
        <v>5000</v>
      </c>
      <c r="L33" s="379">
        <v>5000</v>
      </c>
      <c r="M33" s="379">
        <v>5000</v>
      </c>
      <c r="N33" s="379"/>
      <c r="O33" s="379">
        <v>5000</v>
      </c>
      <c r="P33" s="379">
        <v>5000</v>
      </c>
      <c r="Q33" s="379">
        <v>5000</v>
      </c>
      <c r="R33" s="379">
        <v>5000</v>
      </c>
      <c r="S33" s="379"/>
      <c r="T33" s="379">
        <v>55000</v>
      </c>
      <c r="U33" s="379">
        <v>80000</v>
      </c>
      <c r="V33" s="379">
        <v>155000</v>
      </c>
      <c r="W33" s="379">
        <v>350000</v>
      </c>
      <c r="X33" s="378">
        <f t="shared" si="0"/>
        <v>695000</v>
      </c>
    </row>
    <row r="34" spans="1:24" ht="15" x14ac:dyDescent="0.25">
      <c r="A34" s="5">
        <v>41395</v>
      </c>
      <c r="B34" s="268"/>
      <c r="C34" s="375"/>
      <c r="D34" s="379">
        <v>0</v>
      </c>
      <c r="E34" s="379">
        <v>0</v>
      </c>
      <c r="F34" s="379">
        <v>0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5000</v>
      </c>
      <c r="V34" s="379">
        <v>155000</v>
      </c>
      <c r="W34" s="379">
        <v>160000</v>
      </c>
      <c r="X34" s="378">
        <f t="shared" si="0"/>
        <v>320000</v>
      </c>
    </row>
    <row r="35" spans="1:24" ht="15" x14ac:dyDescent="0.25">
      <c r="A35" s="5">
        <v>41426</v>
      </c>
      <c r="B35" s="268"/>
      <c r="C35" s="375"/>
      <c r="D35" s="379">
        <v>490000</v>
      </c>
      <c r="E35" s="379">
        <v>15000</v>
      </c>
      <c r="F35" s="379">
        <v>15000</v>
      </c>
      <c r="G35" s="379">
        <v>15000</v>
      </c>
      <c r="H35" s="379">
        <v>15000</v>
      </c>
      <c r="I35" s="379">
        <v>15000</v>
      </c>
      <c r="J35" s="379">
        <v>20000</v>
      </c>
      <c r="K35" s="379">
        <v>15000</v>
      </c>
      <c r="L35" s="379">
        <v>20000</v>
      </c>
      <c r="M35" s="379">
        <v>15000</v>
      </c>
      <c r="N35" s="379">
        <v>20000</v>
      </c>
      <c r="O35" s="379">
        <v>15000</v>
      </c>
      <c r="P35" s="379">
        <v>20000</v>
      </c>
      <c r="Q35" s="379">
        <v>20000</v>
      </c>
      <c r="R35" s="379">
        <v>20000</v>
      </c>
      <c r="S35" s="379">
        <v>20000</v>
      </c>
      <c r="T35" s="379">
        <v>235000</v>
      </c>
      <c r="U35" s="379">
        <v>375000</v>
      </c>
      <c r="V35" s="379">
        <v>365000</v>
      </c>
      <c r="W35" s="379">
        <v>1080000</v>
      </c>
      <c r="X35" s="378">
        <f t="shared" si="0"/>
        <v>2805000</v>
      </c>
    </row>
    <row r="36" spans="1:24" ht="15" x14ac:dyDescent="0.25">
      <c r="A36" s="5">
        <v>41456</v>
      </c>
      <c r="B36" s="268"/>
      <c r="C36" s="375"/>
      <c r="D36" s="379">
        <v>0</v>
      </c>
      <c r="E36" s="379">
        <v>0</v>
      </c>
      <c r="F36" s="379">
        <v>5000</v>
      </c>
      <c r="G36" s="379">
        <v>0</v>
      </c>
      <c r="H36" s="379">
        <v>5000</v>
      </c>
      <c r="I36" s="379">
        <v>5000</v>
      </c>
      <c r="J36" s="379">
        <v>0</v>
      </c>
      <c r="K36" s="379">
        <v>5000</v>
      </c>
      <c r="L36" s="379">
        <v>5000</v>
      </c>
      <c r="M36" s="379">
        <v>0</v>
      </c>
      <c r="N36" s="379">
        <v>5000</v>
      </c>
      <c r="O36" s="379">
        <v>5000</v>
      </c>
      <c r="P36" s="379">
        <v>0</v>
      </c>
      <c r="Q36" s="379">
        <v>5000</v>
      </c>
      <c r="R36" s="379">
        <v>5000</v>
      </c>
      <c r="S36" s="379">
        <v>5000</v>
      </c>
      <c r="T36" s="379">
        <v>45000</v>
      </c>
      <c r="U36" s="379">
        <v>75000</v>
      </c>
      <c r="V36" s="379">
        <v>160000</v>
      </c>
      <c r="W36" s="379">
        <v>350000</v>
      </c>
      <c r="X36" s="378">
        <f t="shared" si="0"/>
        <v>680000</v>
      </c>
    </row>
    <row r="37" spans="1:24" ht="15" x14ac:dyDescent="0.25">
      <c r="A37" s="5">
        <v>41487</v>
      </c>
      <c r="B37" s="268"/>
      <c r="C37" s="375"/>
      <c r="D37" s="379">
        <v>0</v>
      </c>
      <c r="E37" s="379">
        <v>0</v>
      </c>
      <c r="F37" s="379">
        <v>5000</v>
      </c>
      <c r="G37" s="379">
        <v>5000</v>
      </c>
      <c r="H37" s="379">
        <v>5000</v>
      </c>
      <c r="I37" s="379">
        <v>5000</v>
      </c>
      <c r="J37" s="379">
        <v>5000</v>
      </c>
      <c r="K37" s="379">
        <v>5000</v>
      </c>
      <c r="L37" s="379">
        <v>0</v>
      </c>
      <c r="M37" s="379">
        <v>5000</v>
      </c>
      <c r="N37" s="379">
        <v>5000</v>
      </c>
      <c r="O37" s="379">
        <v>5000</v>
      </c>
      <c r="P37" s="379">
        <v>5000</v>
      </c>
      <c r="Q37" s="379">
        <v>5000</v>
      </c>
      <c r="R37" s="379">
        <v>5000</v>
      </c>
      <c r="S37" s="379">
        <v>5000</v>
      </c>
      <c r="T37" s="379">
        <v>65000</v>
      </c>
      <c r="U37" s="379">
        <v>100000</v>
      </c>
      <c r="V37" s="379">
        <v>160000</v>
      </c>
      <c r="W37" s="379">
        <v>410000</v>
      </c>
      <c r="X37" s="378">
        <f t="shared" si="0"/>
        <v>800000</v>
      </c>
    </row>
    <row r="38" spans="1:24" ht="15" x14ac:dyDescent="0.25">
      <c r="A38" s="5">
        <v>41518</v>
      </c>
      <c r="B38" s="268"/>
      <c r="C38" s="375"/>
      <c r="D38" s="379">
        <v>0</v>
      </c>
      <c r="E38" s="379">
        <v>0</v>
      </c>
      <c r="F38" s="379">
        <v>5000</v>
      </c>
      <c r="G38" s="379">
        <v>5000</v>
      </c>
      <c r="H38" s="379">
        <v>5000</v>
      </c>
      <c r="I38" s="379">
        <v>5000</v>
      </c>
      <c r="J38" s="379">
        <v>5000</v>
      </c>
      <c r="K38" s="379">
        <v>5000</v>
      </c>
      <c r="L38" s="379">
        <v>5000</v>
      </c>
      <c r="M38" s="379">
        <v>5000</v>
      </c>
      <c r="N38" s="379">
        <v>5000</v>
      </c>
      <c r="O38" s="379">
        <v>5000</v>
      </c>
      <c r="P38" s="379">
        <v>5000</v>
      </c>
      <c r="Q38" s="379">
        <v>5000</v>
      </c>
      <c r="R38" s="379">
        <v>5000</v>
      </c>
      <c r="S38" s="379">
        <v>5000</v>
      </c>
      <c r="T38" s="379">
        <v>70000</v>
      </c>
      <c r="U38" s="379">
        <v>105000</v>
      </c>
      <c r="V38" s="379">
        <v>165000</v>
      </c>
      <c r="W38" s="379">
        <v>430000</v>
      </c>
      <c r="X38" s="378">
        <f t="shared" si="0"/>
        <v>840000</v>
      </c>
    </row>
    <row r="39" spans="1:24" ht="15" x14ac:dyDescent="0.25">
      <c r="A39" s="5">
        <v>41548</v>
      </c>
      <c r="B39" s="268"/>
      <c r="C39" s="375"/>
      <c r="D39" s="379">
        <v>0</v>
      </c>
      <c r="E39" s="379">
        <v>10000</v>
      </c>
      <c r="F39" s="379">
        <v>15000</v>
      </c>
      <c r="G39" s="379">
        <v>15000</v>
      </c>
      <c r="H39" s="379">
        <v>15000</v>
      </c>
      <c r="I39" s="379">
        <v>15000</v>
      </c>
      <c r="J39" s="379">
        <v>15000</v>
      </c>
      <c r="K39" s="379">
        <v>15000</v>
      </c>
      <c r="L39" s="379">
        <v>15000</v>
      </c>
      <c r="M39" s="379">
        <v>15000</v>
      </c>
      <c r="N39" s="379">
        <v>15000</v>
      </c>
      <c r="O39" s="379">
        <v>15000</v>
      </c>
      <c r="P39" s="379">
        <v>15000</v>
      </c>
      <c r="Q39" s="379">
        <v>20000</v>
      </c>
      <c r="R39" s="379">
        <v>15000</v>
      </c>
      <c r="S39" s="379">
        <v>20000</v>
      </c>
      <c r="T39" s="379">
        <v>205000</v>
      </c>
      <c r="U39" s="379">
        <v>330000</v>
      </c>
      <c r="V39" s="379">
        <v>165000</v>
      </c>
      <c r="W39" s="379">
        <v>990000</v>
      </c>
      <c r="X39" s="378">
        <f t="shared" si="0"/>
        <v>1920000</v>
      </c>
    </row>
    <row r="40" spans="1:24" ht="15" x14ac:dyDescent="0.25">
      <c r="A40" s="5">
        <v>41579</v>
      </c>
      <c r="B40" s="268"/>
      <c r="C40" s="375"/>
      <c r="D40" s="379">
        <v>0</v>
      </c>
      <c r="E40" s="379">
        <v>0</v>
      </c>
      <c r="F40" s="379">
        <v>5000</v>
      </c>
      <c r="G40" s="379">
        <v>5000</v>
      </c>
      <c r="H40" s="379">
        <v>0</v>
      </c>
      <c r="I40" s="379">
        <v>5000</v>
      </c>
      <c r="J40" s="379">
        <v>5000</v>
      </c>
      <c r="K40" s="379">
        <v>5000</v>
      </c>
      <c r="L40" s="379">
        <v>0</v>
      </c>
      <c r="M40" s="379">
        <v>5000</v>
      </c>
      <c r="N40" s="379">
        <v>5000</v>
      </c>
      <c r="O40" s="379">
        <v>5000</v>
      </c>
      <c r="P40" s="379">
        <v>5000</v>
      </c>
      <c r="Q40" s="379">
        <v>0</v>
      </c>
      <c r="R40" s="379">
        <v>5000</v>
      </c>
      <c r="S40" s="379">
        <v>5000</v>
      </c>
      <c r="T40" s="379">
        <v>55000</v>
      </c>
      <c r="U40" s="379">
        <v>80000</v>
      </c>
      <c r="V40" s="379">
        <v>165000</v>
      </c>
      <c r="W40" s="379">
        <v>370000</v>
      </c>
      <c r="X40" s="378">
        <f t="shared" si="0"/>
        <v>725000</v>
      </c>
    </row>
    <row r="41" spans="1:24" ht="15" x14ac:dyDescent="0.25">
      <c r="A41" s="5">
        <v>41609</v>
      </c>
      <c r="B41" s="268"/>
      <c r="C41" s="375"/>
      <c r="D41" s="379">
        <v>0</v>
      </c>
      <c r="E41" s="379">
        <v>480000</v>
      </c>
      <c r="F41" s="379">
        <v>5000</v>
      </c>
      <c r="G41" s="379">
        <v>5000</v>
      </c>
      <c r="H41" s="379">
        <v>5000</v>
      </c>
      <c r="I41" s="379">
        <v>5000</v>
      </c>
      <c r="J41" s="379">
        <v>10000</v>
      </c>
      <c r="K41" s="379">
        <v>5000</v>
      </c>
      <c r="L41" s="379">
        <v>10000</v>
      </c>
      <c r="M41" s="379">
        <v>10000</v>
      </c>
      <c r="N41" s="379">
        <v>5000</v>
      </c>
      <c r="O41" s="379">
        <v>10000</v>
      </c>
      <c r="P41" s="379">
        <v>5000</v>
      </c>
      <c r="Q41" s="379">
        <v>10000</v>
      </c>
      <c r="R41" s="379">
        <v>10000</v>
      </c>
      <c r="S41" s="379">
        <v>10000</v>
      </c>
      <c r="T41" s="379">
        <v>100000</v>
      </c>
      <c r="U41" s="379">
        <v>165000</v>
      </c>
      <c r="V41" s="379">
        <v>350000</v>
      </c>
      <c r="W41" s="379">
        <v>510000</v>
      </c>
      <c r="X41" s="378">
        <f t="shared" si="0"/>
        <v>1710000</v>
      </c>
    </row>
    <row r="42" spans="1:24" ht="15" x14ac:dyDescent="0.25">
      <c r="A42" s="5">
        <v>41640</v>
      </c>
      <c r="B42" s="268"/>
      <c r="C42" s="375"/>
      <c r="D42" s="379">
        <v>0</v>
      </c>
      <c r="E42" s="379">
        <v>0</v>
      </c>
      <c r="F42" s="379">
        <v>0</v>
      </c>
      <c r="G42" s="379">
        <v>5000</v>
      </c>
      <c r="H42" s="379">
        <v>5000</v>
      </c>
      <c r="I42" s="379">
        <v>5000</v>
      </c>
      <c r="J42" s="379">
        <v>5000</v>
      </c>
      <c r="K42" s="379">
        <v>5000</v>
      </c>
      <c r="L42" s="379">
        <v>5000</v>
      </c>
      <c r="M42" s="379">
        <v>5000</v>
      </c>
      <c r="N42" s="379">
        <v>5000</v>
      </c>
      <c r="O42" s="379">
        <v>5000</v>
      </c>
      <c r="P42" s="379">
        <v>5000</v>
      </c>
      <c r="Q42" s="379">
        <v>10000</v>
      </c>
      <c r="R42" s="379">
        <v>5000</v>
      </c>
      <c r="S42" s="379">
        <v>5000</v>
      </c>
      <c r="T42" s="379">
        <v>70000</v>
      </c>
      <c r="U42" s="379">
        <v>105000</v>
      </c>
      <c r="V42" s="379">
        <v>165000</v>
      </c>
      <c r="W42" s="379">
        <v>430000</v>
      </c>
      <c r="X42" s="378">
        <f t="shared" si="0"/>
        <v>840000</v>
      </c>
    </row>
    <row r="43" spans="1:24" ht="15" x14ac:dyDescent="0.25">
      <c r="A43" s="5">
        <v>41671</v>
      </c>
      <c r="B43" s="268"/>
      <c r="C43" s="375"/>
      <c r="D43" s="379">
        <v>0</v>
      </c>
      <c r="E43" s="379">
        <v>0</v>
      </c>
      <c r="F43" s="379">
        <v>0</v>
      </c>
      <c r="G43" s="379">
        <v>0</v>
      </c>
      <c r="H43" s="379">
        <v>5000</v>
      </c>
      <c r="I43" s="379">
        <v>0</v>
      </c>
      <c r="J43" s="379">
        <v>0</v>
      </c>
      <c r="K43" s="379">
        <v>5000</v>
      </c>
      <c r="L43" s="379">
        <v>0</v>
      </c>
      <c r="M43" s="379">
        <v>5000</v>
      </c>
      <c r="N43" s="379">
        <v>0</v>
      </c>
      <c r="O43" s="379">
        <v>5000</v>
      </c>
      <c r="P43" s="379">
        <v>0</v>
      </c>
      <c r="Q43" s="379">
        <v>5000</v>
      </c>
      <c r="R43" s="379">
        <v>0</v>
      </c>
      <c r="S43" s="379">
        <v>5000</v>
      </c>
      <c r="T43" s="379">
        <v>25000</v>
      </c>
      <c r="U43" s="379">
        <v>50000</v>
      </c>
      <c r="V43" s="379">
        <v>160000</v>
      </c>
      <c r="W43" s="379">
        <v>280000</v>
      </c>
      <c r="X43" s="378">
        <f t="shared" si="0"/>
        <v>545000</v>
      </c>
    </row>
    <row r="44" spans="1:24" ht="15" x14ac:dyDescent="0.25">
      <c r="A44" s="5">
        <v>41699</v>
      </c>
      <c r="B44" s="268"/>
      <c r="C44" s="375"/>
      <c r="D44" s="379">
        <v>0</v>
      </c>
      <c r="E44" s="379">
        <v>0</v>
      </c>
      <c r="F44" s="379">
        <v>0</v>
      </c>
      <c r="G44" s="379">
        <v>5000</v>
      </c>
      <c r="H44" s="379">
        <v>5000</v>
      </c>
      <c r="I44" s="379">
        <v>5000</v>
      </c>
      <c r="J44" s="379">
        <v>5000</v>
      </c>
      <c r="K44" s="379">
        <v>0</v>
      </c>
      <c r="L44" s="379">
        <v>5000</v>
      </c>
      <c r="M44" s="379">
        <v>5000</v>
      </c>
      <c r="N44" s="379">
        <v>5000</v>
      </c>
      <c r="O44" s="379">
        <v>5000</v>
      </c>
      <c r="P44" s="379">
        <v>5000</v>
      </c>
      <c r="Q44" s="379">
        <v>5000</v>
      </c>
      <c r="R44" s="379">
        <v>5000</v>
      </c>
      <c r="S44" s="379">
        <v>5000</v>
      </c>
      <c r="T44" s="379">
        <v>55000</v>
      </c>
      <c r="U44" s="379">
        <v>95000</v>
      </c>
      <c r="V44" s="379">
        <v>160000</v>
      </c>
      <c r="W44" s="379">
        <v>390000</v>
      </c>
      <c r="X44" s="378">
        <f t="shared" si="0"/>
        <v>760000</v>
      </c>
    </row>
    <row r="45" spans="1:24" ht="15" x14ac:dyDescent="0.25">
      <c r="A45" s="5">
        <v>41730</v>
      </c>
      <c r="B45" s="268"/>
      <c r="C45" s="375"/>
      <c r="D45" s="379">
        <v>0</v>
      </c>
      <c r="E45" s="379">
        <v>0</v>
      </c>
      <c r="F45" s="379">
        <v>0</v>
      </c>
      <c r="G45" s="379">
        <v>0</v>
      </c>
      <c r="H45" s="379">
        <v>0</v>
      </c>
      <c r="I45" s="379">
        <v>0</v>
      </c>
      <c r="J45" s="379">
        <v>0</v>
      </c>
      <c r="K45" s="379">
        <v>0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90000</v>
      </c>
      <c r="W45" s="379">
        <v>90000</v>
      </c>
      <c r="X45" s="378">
        <f t="shared" si="0"/>
        <v>180000</v>
      </c>
    </row>
    <row r="46" spans="1:24" ht="15" x14ac:dyDescent="0.25">
      <c r="A46" s="5">
        <v>41760</v>
      </c>
      <c r="B46" s="268"/>
      <c r="C46" s="375"/>
      <c r="D46" s="379">
        <v>0</v>
      </c>
      <c r="E46" s="379">
        <v>0</v>
      </c>
      <c r="F46" s="379">
        <v>0</v>
      </c>
      <c r="G46" s="379">
        <v>0</v>
      </c>
      <c r="H46" s="379">
        <v>0</v>
      </c>
      <c r="I46" s="379">
        <v>0</v>
      </c>
      <c r="J46" s="379">
        <v>0</v>
      </c>
      <c r="K46" s="379">
        <v>5000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5000</v>
      </c>
      <c r="R46" s="379">
        <v>0</v>
      </c>
      <c r="S46" s="379">
        <v>0</v>
      </c>
      <c r="T46" s="379">
        <v>15000</v>
      </c>
      <c r="U46" s="379">
        <v>20000</v>
      </c>
      <c r="V46" s="379">
        <v>230000</v>
      </c>
      <c r="W46" s="379">
        <v>300000</v>
      </c>
      <c r="X46" s="378">
        <f t="shared" si="0"/>
        <v>575000</v>
      </c>
    </row>
    <row r="47" spans="1:24" ht="15" x14ac:dyDescent="0.25">
      <c r="A47" s="5">
        <v>41791</v>
      </c>
      <c r="B47" s="268"/>
      <c r="C47" s="375"/>
      <c r="D47" s="379">
        <v>0</v>
      </c>
      <c r="E47" s="379">
        <v>0</v>
      </c>
      <c r="F47" s="379">
        <v>465000</v>
      </c>
      <c r="G47" s="379">
        <v>20000</v>
      </c>
      <c r="H47" s="379">
        <v>30000</v>
      </c>
      <c r="I47" s="379">
        <v>30000</v>
      </c>
      <c r="J47" s="379">
        <v>25000</v>
      </c>
      <c r="K47" s="379">
        <v>30000</v>
      </c>
      <c r="L47" s="379">
        <v>30000</v>
      </c>
      <c r="M47" s="379">
        <v>25000</v>
      </c>
      <c r="N47" s="379">
        <v>30000</v>
      </c>
      <c r="O47" s="379">
        <v>30000</v>
      </c>
      <c r="P47" s="379">
        <v>35000</v>
      </c>
      <c r="Q47" s="379">
        <v>30000</v>
      </c>
      <c r="R47" s="379">
        <v>30000</v>
      </c>
      <c r="S47" s="379">
        <v>35000</v>
      </c>
      <c r="T47" s="379">
        <v>395000</v>
      </c>
      <c r="U47" s="379">
        <v>630000</v>
      </c>
      <c r="V47" s="379">
        <v>340000</v>
      </c>
      <c r="W47" s="379">
        <v>370000</v>
      </c>
      <c r="X47" s="378">
        <f t="shared" si="0"/>
        <v>2580000</v>
      </c>
    </row>
    <row r="48" spans="1:24" ht="15" x14ac:dyDescent="0.25">
      <c r="A48" s="5">
        <v>41821</v>
      </c>
      <c r="B48" s="268"/>
      <c r="C48" s="375"/>
      <c r="D48" s="379">
        <v>0</v>
      </c>
      <c r="E48" s="379">
        <v>0</v>
      </c>
      <c r="F48" s="379">
        <v>0</v>
      </c>
      <c r="G48" s="379">
        <v>0</v>
      </c>
      <c r="H48" s="379">
        <v>5000</v>
      </c>
      <c r="I48" s="379">
        <v>5000</v>
      </c>
      <c r="J48" s="379">
        <v>0</v>
      </c>
      <c r="K48" s="379">
        <v>5000</v>
      </c>
      <c r="L48" s="379">
        <v>5000</v>
      </c>
      <c r="M48" s="379">
        <v>5000</v>
      </c>
      <c r="N48" s="379">
        <v>0</v>
      </c>
      <c r="O48" s="379">
        <v>5000</v>
      </c>
      <c r="P48" s="379">
        <v>5000</v>
      </c>
      <c r="Q48" s="379">
        <v>5000</v>
      </c>
      <c r="R48" s="379">
        <v>5000</v>
      </c>
      <c r="S48" s="379">
        <v>0</v>
      </c>
      <c r="T48" s="379">
        <v>55000</v>
      </c>
      <c r="U48" s="379">
        <v>80000</v>
      </c>
      <c r="V48" s="379">
        <v>155000</v>
      </c>
      <c r="W48" s="379">
        <v>380000</v>
      </c>
      <c r="X48" s="378">
        <f t="shared" si="0"/>
        <v>715000</v>
      </c>
    </row>
    <row r="49" spans="1:24" ht="15" x14ac:dyDescent="0.25">
      <c r="A49" s="5">
        <v>41852</v>
      </c>
      <c r="B49" s="268"/>
      <c r="C49" s="375"/>
      <c r="D49" s="379">
        <v>0</v>
      </c>
      <c r="E49" s="379">
        <v>0</v>
      </c>
      <c r="F49" s="379">
        <v>0</v>
      </c>
      <c r="G49" s="379">
        <v>5000</v>
      </c>
      <c r="H49" s="379">
        <v>5000</v>
      </c>
      <c r="I49" s="379">
        <v>5000</v>
      </c>
      <c r="J49" s="379">
        <v>5000</v>
      </c>
      <c r="K49" s="379">
        <v>5000</v>
      </c>
      <c r="L49" s="379">
        <v>5000</v>
      </c>
      <c r="M49" s="379">
        <v>5000</v>
      </c>
      <c r="N49" s="379">
        <v>5000</v>
      </c>
      <c r="O49" s="379">
        <v>5000</v>
      </c>
      <c r="P49" s="379">
        <v>10000</v>
      </c>
      <c r="Q49" s="379">
        <v>5000</v>
      </c>
      <c r="R49" s="379">
        <v>5000</v>
      </c>
      <c r="S49" s="379">
        <v>5000</v>
      </c>
      <c r="T49" s="379">
        <v>80000</v>
      </c>
      <c r="U49" s="379">
        <v>120000</v>
      </c>
      <c r="V49" s="379">
        <v>155000</v>
      </c>
      <c r="W49" s="379">
        <v>490000</v>
      </c>
      <c r="X49" s="378">
        <f t="shared" si="0"/>
        <v>915000</v>
      </c>
    </row>
    <row r="50" spans="1:24" ht="15" x14ac:dyDescent="0.25">
      <c r="A50" s="5">
        <v>41883</v>
      </c>
      <c r="B50" s="268"/>
      <c r="C50" s="375"/>
      <c r="D50" s="379">
        <v>0</v>
      </c>
      <c r="E50" s="379">
        <v>0</v>
      </c>
      <c r="F50" s="379">
        <v>0</v>
      </c>
      <c r="G50" s="379">
        <v>0</v>
      </c>
      <c r="H50" s="379">
        <v>0</v>
      </c>
      <c r="I50" s="379">
        <v>5000</v>
      </c>
      <c r="J50" s="379">
        <v>0</v>
      </c>
      <c r="K50" s="379">
        <v>0</v>
      </c>
      <c r="L50" s="379">
        <v>5000</v>
      </c>
      <c r="M50" s="379">
        <v>0</v>
      </c>
      <c r="N50" s="379">
        <v>0</v>
      </c>
      <c r="O50" s="379">
        <v>5000</v>
      </c>
      <c r="P50" s="379">
        <v>0</v>
      </c>
      <c r="Q50" s="379">
        <v>0</v>
      </c>
      <c r="R50" s="379">
        <v>5000</v>
      </c>
      <c r="S50" s="379">
        <v>0</v>
      </c>
      <c r="T50" s="379">
        <v>25000</v>
      </c>
      <c r="U50" s="379">
        <v>40000</v>
      </c>
      <c r="V50" s="379">
        <v>155000</v>
      </c>
      <c r="W50" s="379">
        <v>270000</v>
      </c>
      <c r="X50" s="378">
        <f t="shared" si="0"/>
        <v>510000</v>
      </c>
    </row>
    <row r="51" spans="1:24" ht="15" x14ac:dyDescent="0.25">
      <c r="A51" s="5">
        <v>41913</v>
      </c>
      <c r="B51" s="268"/>
      <c r="C51" s="375"/>
      <c r="D51" s="379">
        <v>0</v>
      </c>
      <c r="E51" s="379">
        <v>0</v>
      </c>
      <c r="F51" s="379">
        <v>0</v>
      </c>
      <c r="G51" s="379">
        <v>0</v>
      </c>
      <c r="H51" s="379">
        <v>0</v>
      </c>
      <c r="I51" s="379">
        <v>0</v>
      </c>
      <c r="J51" s="379">
        <v>0</v>
      </c>
      <c r="K51" s="379">
        <v>0</v>
      </c>
      <c r="L51" s="379">
        <v>0</v>
      </c>
      <c r="M51" s="379">
        <v>0</v>
      </c>
      <c r="N51" s="379">
        <v>5000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10000</v>
      </c>
      <c r="U51" s="379">
        <v>20000</v>
      </c>
      <c r="V51" s="379">
        <v>155000</v>
      </c>
      <c r="W51" s="379">
        <v>220000</v>
      </c>
      <c r="X51" s="378">
        <f t="shared" si="0"/>
        <v>410000</v>
      </c>
    </row>
    <row r="52" spans="1:24" ht="15" x14ac:dyDescent="0.25">
      <c r="A52" s="5">
        <v>41944</v>
      </c>
      <c r="B52" s="268"/>
      <c r="C52" s="375"/>
      <c r="D52" s="379">
        <v>0</v>
      </c>
      <c r="E52" s="379">
        <v>0</v>
      </c>
      <c r="F52" s="379">
        <v>0</v>
      </c>
      <c r="G52" s="379">
        <v>0</v>
      </c>
      <c r="H52" s="379">
        <v>0</v>
      </c>
      <c r="I52" s="379">
        <v>0</v>
      </c>
      <c r="J52" s="379">
        <v>0</v>
      </c>
      <c r="K52" s="379">
        <v>0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155000</v>
      </c>
      <c r="W52" s="379">
        <v>180000</v>
      </c>
      <c r="X52" s="378">
        <f t="shared" si="0"/>
        <v>335000</v>
      </c>
    </row>
    <row r="53" spans="1:24" ht="15" x14ac:dyDescent="0.25">
      <c r="A53" s="5">
        <v>41974</v>
      </c>
      <c r="B53" s="268"/>
      <c r="C53" s="375"/>
      <c r="D53" s="379">
        <v>0</v>
      </c>
      <c r="E53" s="379">
        <v>0</v>
      </c>
      <c r="F53" s="379">
        <v>0</v>
      </c>
      <c r="G53" s="379">
        <v>435000</v>
      </c>
      <c r="H53" s="379">
        <v>0</v>
      </c>
      <c r="I53" s="379">
        <v>5000</v>
      </c>
      <c r="J53" s="379">
        <v>5000</v>
      </c>
      <c r="K53" s="379">
        <v>5000</v>
      </c>
      <c r="L53" s="379">
        <v>5000</v>
      </c>
      <c r="M53" s="379">
        <v>0</v>
      </c>
      <c r="N53" s="379">
        <v>5000</v>
      </c>
      <c r="O53" s="379">
        <v>5000</v>
      </c>
      <c r="P53" s="379">
        <v>5000</v>
      </c>
      <c r="Q53" s="379">
        <v>5000</v>
      </c>
      <c r="R53" s="379">
        <v>5000</v>
      </c>
      <c r="S53" s="379">
        <v>5000</v>
      </c>
      <c r="T53" s="379">
        <v>60000</v>
      </c>
      <c r="U53" s="379">
        <v>105000</v>
      </c>
      <c r="V53" s="379">
        <v>330000</v>
      </c>
      <c r="W53" s="379">
        <v>140000</v>
      </c>
      <c r="X53" s="378">
        <f t="shared" si="0"/>
        <v>1120000</v>
      </c>
    </row>
    <row r="54" spans="1:24" ht="15" x14ac:dyDescent="0.25">
      <c r="A54" s="5">
        <v>42005</v>
      </c>
      <c r="B54" s="268"/>
      <c r="C54" s="375"/>
      <c r="D54" s="379">
        <v>0</v>
      </c>
      <c r="E54" s="379">
        <v>0</v>
      </c>
      <c r="F54" s="379">
        <v>0</v>
      </c>
      <c r="G54" s="379">
        <v>0</v>
      </c>
      <c r="H54" s="379">
        <v>0</v>
      </c>
      <c r="I54" s="379">
        <v>0</v>
      </c>
      <c r="J54" s="379">
        <v>5000</v>
      </c>
      <c r="K54" s="379">
        <v>0</v>
      </c>
      <c r="L54" s="379">
        <v>5000</v>
      </c>
      <c r="M54" s="379">
        <v>0</v>
      </c>
      <c r="N54" s="379">
        <v>5000</v>
      </c>
      <c r="O54" s="379">
        <v>0</v>
      </c>
      <c r="P54" s="379">
        <v>5000</v>
      </c>
      <c r="Q54" s="379">
        <v>0</v>
      </c>
      <c r="R54" s="379">
        <v>5000</v>
      </c>
      <c r="S54" s="379">
        <v>5000</v>
      </c>
      <c r="T54" s="379">
        <v>30000</v>
      </c>
      <c r="U54" s="379">
        <v>55000</v>
      </c>
      <c r="V54" s="379">
        <v>150000</v>
      </c>
      <c r="W54" s="379">
        <v>290000</v>
      </c>
      <c r="X54" s="378">
        <f t="shared" si="0"/>
        <v>555000</v>
      </c>
    </row>
    <row r="55" spans="1:24" ht="15" x14ac:dyDescent="0.25">
      <c r="A55" s="5">
        <v>42036</v>
      </c>
      <c r="B55" s="268"/>
      <c r="C55" s="375"/>
      <c r="D55" s="379">
        <v>0</v>
      </c>
      <c r="E55" s="379">
        <v>0</v>
      </c>
      <c r="F55" s="379">
        <v>0</v>
      </c>
      <c r="G55" s="379">
        <v>0</v>
      </c>
      <c r="H55" s="379">
        <v>0</v>
      </c>
      <c r="I55" s="379">
        <v>0</v>
      </c>
      <c r="J55" s="379">
        <v>5000</v>
      </c>
      <c r="K55" s="379">
        <v>0</v>
      </c>
      <c r="L55" s="379">
        <v>5000</v>
      </c>
      <c r="M55" s="379">
        <v>0</v>
      </c>
      <c r="N55" s="379">
        <v>0</v>
      </c>
      <c r="O55" s="379">
        <v>5000</v>
      </c>
      <c r="P55" s="379">
        <v>0</v>
      </c>
      <c r="Q55" s="379">
        <v>5000</v>
      </c>
      <c r="R55" s="379">
        <v>0</v>
      </c>
      <c r="S55" s="379">
        <v>5000</v>
      </c>
      <c r="T55" s="379">
        <v>25000</v>
      </c>
      <c r="U55" s="379">
        <v>45000</v>
      </c>
      <c r="V55" s="379">
        <v>150000</v>
      </c>
      <c r="W55" s="379">
        <v>270000</v>
      </c>
      <c r="X55" s="378">
        <f t="shared" si="0"/>
        <v>515000</v>
      </c>
    </row>
    <row r="56" spans="1:24" ht="15" x14ac:dyDescent="0.25">
      <c r="A56" s="5">
        <v>42064</v>
      </c>
      <c r="B56" s="268"/>
      <c r="C56" s="375"/>
      <c r="D56" s="379">
        <v>0</v>
      </c>
      <c r="E56" s="379">
        <v>0</v>
      </c>
      <c r="F56" s="379">
        <v>0</v>
      </c>
      <c r="G56" s="379">
        <v>0</v>
      </c>
      <c r="H56" s="379">
        <v>0</v>
      </c>
      <c r="I56" s="379">
        <v>0</v>
      </c>
      <c r="J56" s="379">
        <v>0</v>
      </c>
      <c r="K56" s="379">
        <v>0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5000</v>
      </c>
      <c r="U56" s="379">
        <v>0</v>
      </c>
      <c r="V56" s="379">
        <v>150000</v>
      </c>
      <c r="W56" s="379">
        <v>160000</v>
      </c>
      <c r="X56" s="378">
        <f t="shared" si="0"/>
        <v>315000</v>
      </c>
    </row>
    <row r="57" spans="1:24" ht="15" x14ac:dyDescent="0.25">
      <c r="A57" s="5">
        <v>42095</v>
      </c>
      <c r="B57" s="268"/>
      <c r="C57" s="375"/>
      <c r="D57" s="379">
        <v>0</v>
      </c>
      <c r="E57" s="379">
        <v>0</v>
      </c>
      <c r="F57" s="379">
        <v>0</v>
      </c>
      <c r="G57" s="379">
        <v>0</v>
      </c>
      <c r="H57" s="379">
        <v>0</v>
      </c>
      <c r="I57" s="379">
        <v>0</v>
      </c>
      <c r="J57" s="379">
        <v>5000</v>
      </c>
      <c r="K57" s="379">
        <v>0</v>
      </c>
      <c r="L57" s="379">
        <v>5000</v>
      </c>
      <c r="M57" s="379">
        <v>0</v>
      </c>
      <c r="N57" s="379">
        <v>5000</v>
      </c>
      <c r="O57" s="379">
        <v>0</v>
      </c>
      <c r="P57" s="379">
        <v>5000</v>
      </c>
      <c r="Q57" s="379">
        <v>0</v>
      </c>
      <c r="R57" s="379">
        <v>5000</v>
      </c>
      <c r="S57" s="379">
        <v>0</v>
      </c>
      <c r="T57" s="379">
        <v>35000</v>
      </c>
      <c r="U57" s="379">
        <v>50000</v>
      </c>
      <c r="V57" s="379">
        <v>140000</v>
      </c>
      <c r="W57" s="379">
        <v>280000</v>
      </c>
      <c r="X57" s="378">
        <f t="shared" si="0"/>
        <v>530000</v>
      </c>
    </row>
    <row r="58" spans="1:24" ht="15" x14ac:dyDescent="0.25">
      <c r="A58" s="5">
        <v>42125</v>
      </c>
      <c r="B58" s="268"/>
      <c r="C58" s="375"/>
      <c r="D58" s="379">
        <v>0</v>
      </c>
      <c r="E58" s="379">
        <v>0</v>
      </c>
      <c r="F58" s="379">
        <v>0</v>
      </c>
      <c r="G58" s="379">
        <v>0</v>
      </c>
      <c r="H58" s="379">
        <v>0</v>
      </c>
      <c r="I58" s="379">
        <v>0</v>
      </c>
      <c r="J58" s="379">
        <v>0</v>
      </c>
      <c r="K58" s="379">
        <v>0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5000</v>
      </c>
      <c r="R58" s="379">
        <v>0</v>
      </c>
      <c r="S58" s="379">
        <v>0</v>
      </c>
      <c r="T58" s="379">
        <v>5000</v>
      </c>
      <c r="U58" s="379">
        <v>10000</v>
      </c>
      <c r="V58" s="379">
        <v>125000</v>
      </c>
      <c r="W58" s="379">
        <v>150000</v>
      </c>
      <c r="X58" s="378">
        <f t="shared" si="0"/>
        <v>295000</v>
      </c>
    </row>
    <row r="59" spans="1:24" ht="15" x14ac:dyDescent="0.25">
      <c r="A59" s="5">
        <v>42156</v>
      </c>
      <c r="B59" s="268"/>
      <c r="C59" s="375"/>
      <c r="D59" s="379">
        <v>0</v>
      </c>
      <c r="E59" s="379">
        <v>0</v>
      </c>
      <c r="F59" s="379">
        <v>0</v>
      </c>
      <c r="G59" s="379">
        <v>0</v>
      </c>
      <c r="H59" s="379">
        <v>420000</v>
      </c>
      <c r="I59" s="379">
        <v>15000</v>
      </c>
      <c r="J59" s="379">
        <v>15000</v>
      </c>
      <c r="K59" s="379">
        <v>15000</v>
      </c>
      <c r="L59" s="379">
        <v>20000</v>
      </c>
      <c r="M59" s="379">
        <v>15000</v>
      </c>
      <c r="N59" s="379">
        <v>15000</v>
      </c>
      <c r="O59" s="379">
        <v>20000</v>
      </c>
      <c r="P59" s="379">
        <v>15000</v>
      </c>
      <c r="Q59" s="379">
        <v>20000</v>
      </c>
      <c r="R59" s="379">
        <v>20000</v>
      </c>
      <c r="S59" s="379">
        <v>20000</v>
      </c>
      <c r="T59" s="379">
        <v>230000</v>
      </c>
      <c r="U59" s="379">
        <v>365000</v>
      </c>
      <c r="V59" s="379">
        <v>330000</v>
      </c>
      <c r="W59" s="379">
        <v>850000</v>
      </c>
      <c r="X59" s="378">
        <f t="shared" si="0"/>
        <v>2385000</v>
      </c>
    </row>
    <row r="60" spans="1:24" ht="15" x14ac:dyDescent="0.25">
      <c r="A60" s="5">
        <v>42186</v>
      </c>
      <c r="B60" s="268"/>
      <c r="C60" s="375"/>
      <c r="D60" s="379">
        <v>0</v>
      </c>
      <c r="E60" s="379">
        <v>0</v>
      </c>
      <c r="F60" s="379">
        <v>0</v>
      </c>
      <c r="G60" s="379">
        <v>0</v>
      </c>
      <c r="H60" s="379">
        <v>0</v>
      </c>
      <c r="I60" s="379">
        <v>0</v>
      </c>
      <c r="J60" s="379">
        <v>5000</v>
      </c>
      <c r="K60" s="379">
        <v>5000</v>
      </c>
      <c r="L60" s="379">
        <v>5000</v>
      </c>
      <c r="M60" s="379">
        <v>5000</v>
      </c>
      <c r="N60" s="379">
        <v>10000</v>
      </c>
      <c r="O60" s="379">
        <v>5000</v>
      </c>
      <c r="P60" s="379">
        <v>5000</v>
      </c>
      <c r="Q60" s="379">
        <v>5000</v>
      </c>
      <c r="R60" s="379">
        <v>5000</v>
      </c>
      <c r="S60" s="379">
        <v>5000</v>
      </c>
      <c r="T60" s="379">
        <v>70000</v>
      </c>
      <c r="U60" s="379">
        <v>105000</v>
      </c>
      <c r="V60" s="379">
        <v>120000</v>
      </c>
      <c r="W60" s="379">
        <v>420000</v>
      </c>
      <c r="X60" s="378">
        <f t="shared" si="0"/>
        <v>770000</v>
      </c>
    </row>
    <row r="61" spans="1:24" ht="15" x14ac:dyDescent="0.25">
      <c r="A61" s="5">
        <v>42217</v>
      </c>
      <c r="B61" s="268"/>
      <c r="C61" s="375"/>
      <c r="D61" s="379">
        <v>0</v>
      </c>
      <c r="E61" s="379">
        <v>0</v>
      </c>
      <c r="F61" s="379">
        <v>0</v>
      </c>
      <c r="G61" s="379">
        <v>0</v>
      </c>
      <c r="H61" s="379">
        <v>0</v>
      </c>
      <c r="I61" s="379">
        <v>5000</v>
      </c>
      <c r="J61" s="379">
        <v>5000</v>
      </c>
      <c r="K61" s="379">
        <v>5000</v>
      </c>
      <c r="L61" s="379">
        <v>10000</v>
      </c>
      <c r="M61" s="379">
        <v>5000</v>
      </c>
      <c r="N61" s="379">
        <v>5000</v>
      </c>
      <c r="O61" s="379">
        <v>10000</v>
      </c>
      <c r="P61" s="379">
        <v>5000</v>
      </c>
      <c r="Q61" s="379">
        <v>10000</v>
      </c>
      <c r="R61" s="379">
        <v>5000</v>
      </c>
      <c r="S61" s="379">
        <v>10000</v>
      </c>
      <c r="T61" s="379">
        <v>90000</v>
      </c>
      <c r="U61" s="379">
        <v>140000</v>
      </c>
      <c r="V61" s="379">
        <v>140000</v>
      </c>
      <c r="W61" s="379">
        <v>550000</v>
      </c>
      <c r="X61" s="378">
        <f t="shared" si="0"/>
        <v>995000</v>
      </c>
    </row>
    <row r="62" spans="1:24" ht="15" x14ac:dyDescent="0.25">
      <c r="A62" s="5">
        <v>42248</v>
      </c>
      <c r="B62" s="268"/>
      <c r="C62" s="375"/>
      <c r="D62" s="379">
        <v>0</v>
      </c>
      <c r="E62" s="379">
        <v>0</v>
      </c>
      <c r="F62" s="379">
        <v>0</v>
      </c>
      <c r="G62" s="379">
        <v>0</v>
      </c>
      <c r="H62" s="379">
        <v>0</v>
      </c>
      <c r="I62" s="379">
        <v>5000</v>
      </c>
      <c r="J62" s="379">
        <v>5000</v>
      </c>
      <c r="K62" s="379">
        <v>5000</v>
      </c>
      <c r="L62" s="379">
        <v>5000</v>
      </c>
      <c r="M62" s="379">
        <v>5000</v>
      </c>
      <c r="N62" s="379">
        <v>5000</v>
      </c>
      <c r="O62" s="379">
        <v>5000</v>
      </c>
      <c r="P62" s="379">
        <v>10000</v>
      </c>
      <c r="Q62" s="379">
        <v>5000</v>
      </c>
      <c r="R62" s="379">
        <v>5000</v>
      </c>
      <c r="S62" s="379">
        <v>5000</v>
      </c>
      <c r="T62" s="379">
        <v>80000</v>
      </c>
      <c r="U62" s="379">
        <v>120000</v>
      </c>
      <c r="V62" s="379">
        <v>145000</v>
      </c>
      <c r="W62" s="379">
        <v>480000</v>
      </c>
      <c r="X62" s="378">
        <f t="shared" si="0"/>
        <v>885000</v>
      </c>
    </row>
    <row r="63" spans="1:24" ht="15" x14ac:dyDescent="0.25">
      <c r="A63" s="5">
        <v>42278</v>
      </c>
      <c r="B63" s="268"/>
      <c r="C63" s="375"/>
      <c r="D63" s="379">
        <v>0</v>
      </c>
      <c r="E63" s="379">
        <v>0</v>
      </c>
      <c r="F63" s="379">
        <v>0</v>
      </c>
      <c r="G63" s="379">
        <v>0</v>
      </c>
      <c r="H63" s="379">
        <v>0</v>
      </c>
      <c r="I63" s="379">
        <v>5000</v>
      </c>
      <c r="J63" s="379">
        <v>5000</v>
      </c>
      <c r="K63" s="379">
        <v>5000</v>
      </c>
      <c r="L63" s="379">
        <v>5000</v>
      </c>
      <c r="M63" s="379">
        <v>10000</v>
      </c>
      <c r="N63" s="379">
        <v>5000</v>
      </c>
      <c r="O63" s="379">
        <v>5000</v>
      </c>
      <c r="P63" s="379">
        <v>10000</v>
      </c>
      <c r="Q63" s="379">
        <v>5000</v>
      </c>
      <c r="R63" s="379">
        <v>10000</v>
      </c>
      <c r="S63" s="379">
        <v>5000</v>
      </c>
      <c r="T63" s="379">
        <v>85000</v>
      </c>
      <c r="U63" s="379">
        <v>140000</v>
      </c>
      <c r="V63" s="379">
        <v>140000</v>
      </c>
      <c r="W63" s="379">
        <v>530000</v>
      </c>
      <c r="X63" s="378">
        <f t="shared" si="0"/>
        <v>965000</v>
      </c>
    </row>
    <row r="64" spans="1:24" ht="15" x14ac:dyDescent="0.25">
      <c r="A64" s="5">
        <v>42309</v>
      </c>
      <c r="B64" s="268"/>
      <c r="C64" s="375"/>
      <c r="D64" s="379">
        <v>0</v>
      </c>
      <c r="E64" s="379">
        <v>0</v>
      </c>
      <c r="F64" s="379">
        <v>0</v>
      </c>
      <c r="G64" s="379">
        <v>0</v>
      </c>
      <c r="H64" s="379">
        <v>0</v>
      </c>
      <c r="I64" s="379">
        <v>5000</v>
      </c>
      <c r="J64" s="379">
        <v>10000</v>
      </c>
      <c r="K64" s="379">
        <v>10000</v>
      </c>
      <c r="L64" s="379">
        <v>10000</v>
      </c>
      <c r="M64" s="379">
        <v>10000</v>
      </c>
      <c r="N64" s="379">
        <v>10000</v>
      </c>
      <c r="O64" s="379">
        <v>10000</v>
      </c>
      <c r="P64" s="379">
        <v>10000</v>
      </c>
      <c r="Q64" s="379">
        <v>10000</v>
      </c>
      <c r="R64" s="379">
        <v>10000</v>
      </c>
      <c r="S64" s="379">
        <v>10000</v>
      </c>
      <c r="T64" s="379">
        <v>130000</v>
      </c>
      <c r="U64" s="379">
        <v>200000</v>
      </c>
      <c r="V64" s="379">
        <v>140000</v>
      </c>
      <c r="W64" s="379">
        <v>700000</v>
      </c>
      <c r="X64" s="378">
        <f t="shared" si="0"/>
        <v>1275000</v>
      </c>
    </row>
    <row r="65" spans="1:24" ht="15" x14ac:dyDescent="0.25">
      <c r="A65" s="5">
        <v>42339</v>
      </c>
      <c r="B65" s="268"/>
      <c r="C65" s="375"/>
      <c r="D65" s="379">
        <v>0</v>
      </c>
      <c r="E65" s="379">
        <v>0</v>
      </c>
      <c r="F65" s="379">
        <v>0</v>
      </c>
      <c r="G65" s="379">
        <v>0</v>
      </c>
      <c r="H65" s="379">
        <v>0</v>
      </c>
      <c r="I65" s="379">
        <v>395000</v>
      </c>
      <c r="J65" s="379">
        <v>0</v>
      </c>
      <c r="K65" s="379">
        <v>10000</v>
      </c>
      <c r="L65" s="379">
        <v>5000</v>
      </c>
      <c r="M65" s="379">
        <v>10000</v>
      </c>
      <c r="N65" s="379">
        <v>5000</v>
      </c>
      <c r="O65" s="379">
        <v>10000</v>
      </c>
      <c r="P65" s="379">
        <v>5000</v>
      </c>
      <c r="Q65" s="379">
        <v>10000</v>
      </c>
      <c r="R65" s="379">
        <v>5000</v>
      </c>
      <c r="S65" s="379">
        <v>10000</v>
      </c>
      <c r="T65" s="379">
        <v>95000</v>
      </c>
      <c r="U65" s="379">
        <v>150000</v>
      </c>
      <c r="V65" s="379">
        <v>285000</v>
      </c>
      <c r="W65" s="379">
        <v>260000</v>
      </c>
      <c r="X65" s="378">
        <f t="shared" si="0"/>
        <v>1255000</v>
      </c>
    </row>
    <row r="66" spans="1:24" ht="15" x14ac:dyDescent="0.25">
      <c r="A66" s="5">
        <v>42370</v>
      </c>
      <c r="B66" s="268"/>
      <c r="C66" s="375"/>
      <c r="D66" s="379">
        <v>0</v>
      </c>
      <c r="E66" s="379">
        <v>0</v>
      </c>
      <c r="F66" s="379">
        <v>0</v>
      </c>
      <c r="G66" s="379">
        <v>0</v>
      </c>
      <c r="H66" s="379">
        <v>0</v>
      </c>
      <c r="I66" s="379">
        <v>0</v>
      </c>
      <c r="J66" s="379">
        <v>0</v>
      </c>
      <c r="K66" s="379">
        <v>0</v>
      </c>
      <c r="L66" s="379">
        <v>5000</v>
      </c>
      <c r="M66" s="379">
        <v>0</v>
      </c>
      <c r="N66" s="379">
        <v>0</v>
      </c>
      <c r="O66" s="379">
        <v>5000</v>
      </c>
      <c r="P66" s="379">
        <v>0</v>
      </c>
      <c r="Q66" s="379">
        <v>0</v>
      </c>
      <c r="R66" s="379">
        <v>5000</v>
      </c>
      <c r="S66" s="379">
        <v>0</v>
      </c>
      <c r="T66" s="379">
        <v>25000</v>
      </c>
      <c r="U66" s="379">
        <v>35000</v>
      </c>
      <c r="V66" s="379">
        <v>135000</v>
      </c>
      <c r="W66" s="379">
        <v>240000</v>
      </c>
      <c r="X66" s="378">
        <f t="shared" si="0"/>
        <v>450000</v>
      </c>
    </row>
    <row r="67" spans="1:24" ht="15" x14ac:dyDescent="0.25">
      <c r="A67" s="5">
        <v>42401</v>
      </c>
      <c r="B67" s="268"/>
      <c r="C67" s="375"/>
      <c r="D67" s="379">
        <v>0</v>
      </c>
      <c r="E67" s="379">
        <v>0</v>
      </c>
      <c r="F67" s="379">
        <v>0</v>
      </c>
      <c r="G67" s="379">
        <v>0</v>
      </c>
      <c r="H67" s="379">
        <v>0</v>
      </c>
      <c r="I67" s="379">
        <v>0</v>
      </c>
      <c r="J67" s="379">
        <v>0</v>
      </c>
      <c r="K67" s="379">
        <v>0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5000</v>
      </c>
      <c r="U67" s="379">
        <v>10000</v>
      </c>
      <c r="V67" s="379">
        <v>135000</v>
      </c>
      <c r="W67" s="379">
        <v>180000</v>
      </c>
      <c r="X67" s="378">
        <f t="shared" si="0"/>
        <v>330000</v>
      </c>
    </row>
    <row r="68" spans="1:24" ht="15" x14ac:dyDescent="0.25">
      <c r="A68" s="5">
        <v>42430</v>
      </c>
      <c r="B68" s="268"/>
      <c r="C68" s="375"/>
      <c r="D68" s="379">
        <v>0</v>
      </c>
      <c r="E68" s="379">
        <v>0</v>
      </c>
      <c r="F68" s="379">
        <v>0</v>
      </c>
      <c r="G68" s="379">
        <v>0</v>
      </c>
      <c r="H68" s="379">
        <v>0</v>
      </c>
      <c r="I68" s="379">
        <v>0</v>
      </c>
      <c r="J68" s="379">
        <v>0</v>
      </c>
      <c r="K68" s="379">
        <v>5000</v>
      </c>
      <c r="L68" s="379">
        <v>0</v>
      </c>
      <c r="M68" s="379">
        <v>5000</v>
      </c>
      <c r="N68" s="379">
        <v>5000</v>
      </c>
      <c r="O68" s="379">
        <v>0</v>
      </c>
      <c r="P68" s="379">
        <v>5000</v>
      </c>
      <c r="Q68" s="379">
        <v>5000</v>
      </c>
      <c r="R68" s="379">
        <v>0</v>
      </c>
      <c r="S68" s="379">
        <v>5000</v>
      </c>
      <c r="T68" s="379">
        <v>45000</v>
      </c>
      <c r="U68" s="379">
        <v>65000</v>
      </c>
      <c r="V68" s="379">
        <v>135000</v>
      </c>
      <c r="W68" s="379">
        <v>330000</v>
      </c>
      <c r="X68" s="378">
        <f t="shared" si="0"/>
        <v>605000</v>
      </c>
    </row>
    <row r="69" spans="1:24" ht="15" x14ac:dyDescent="0.25">
      <c r="A69" s="5">
        <v>42461</v>
      </c>
      <c r="B69" s="268"/>
      <c r="C69" s="375"/>
      <c r="D69" s="379">
        <v>0</v>
      </c>
      <c r="E69" s="379">
        <v>0</v>
      </c>
      <c r="F69" s="379">
        <v>0</v>
      </c>
      <c r="G69" s="379">
        <v>0</v>
      </c>
      <c r="H69" s="379">
        <v>0</v>
      </c>
      <c r="I69" s="379">
        <v>0</v>
      </c>
      <c r="J69" s="379">
        <v>0</v>
      </c>
      <c r="K69" s="379">
        <v>0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125000</v>
      </c>
      <c r="W69" s="379">
        <v>140000</v>
      </c>
      <c r="X69" s="378">
        <f t="shared" si="0"/>
        <v>265000</v>
      </c>
    </row>
    <row r="70" spans="1:24" ht="15" x14ac:dyDescent="0.25">
      <c r="A70" s="5">
        <v>42491</v>
      </c>
      <c r="B70" s="268"/>
      <c r="C70" s="375"/>
      <c r="D70" s="379">
        <v>0</v>
      </c>
      <c r="E70" s="379">
        <v>0</v>
      </c>
      <c r="F70" s="379">
        <v>0</v>
      </c>
      <c r="G70" s="379">
        <v>0</v>
      </c>
      <c r="H70" s="379">
        <v>0</v>
      </c>
      <c r="I70" s="379">
        <v>0</v>
      </c>
      <c r="J70" s="379">
        <v>0</v>
      </c>
      <c r="K70" s="379">
        <v>5000</v>
      </c>
      <c r="L70" s="379">
        <v>5000</v>
      </c>
      <c r="M70" s="379">
        <v>0</v>
      </c>
      <c r="N70" s="379">
        <v>5000</v>
      </c>
      <c r="O70" s="379">
        <v>5000</v>
      </c>
      <c r="P70" s="379">
        <v>0</v>
      </c>
      <c r="Q70" s="379">
        <v>5000</v>
      </c>
      <c r="R70" s="379">
        <v>5000</v>
      </c>
      <c r="S70" s="379">
        <v>5000</v>
      </c>
      <c r="T70" s="379">
        <v>45000</v>
      </c>
      <c r="U70" s="379">
        <v>70000</v>
      </c>
      <c r="V70" s="379">
        <v>145000</v>
      </c>
      <c r="W70" s="379">
        <v>360000</v>
      </c>
      <c r="X70" s="378">
        <f t="shared" ref="X70:X118" si="1">SUM(B70:W70)</f>
        <v>655000</v>
      </c>
    </row>
    <row r="71" spans="1:24" ht="15" x14ac:dyDescent="0.25">
      <c r="A71" s="5">
        <v>42522</v>
      </c>
      <c r="B71" s="268"/>
      <c r="C71" s="375"/>
      <c r="D71" s="379">
        <v>0</v>
      </c>
      <c r="E71" s="379">
        <v>0</v>
      </c>
      <c r="F71" s="379">
        <v>0</v>
      </c>
      <c r="G71" s="379">
        <v>0</v>
      </c>
      <c r="H71" s="379">
        <v>0</v>
      </c>
      <c r="I71" s="379">
        <v>0</v>
      </c>
      <c r="J71" s="379">
        <v>390000</v>
      </c>
      <c r="K71" s="379">
        <v>10000</v>
      </c>
      <c r="L71" s="379">
        <v>15000</v>
      </c>
      <c r="M71" s="379">
        <v>15000</v>
      </c>
      <c r="N71" s="379">
        <v>20000</v>
      </c>
      <c r="O71" s="379">
        <v>15000</v>
      </c>
      <c r="P71" s="379">
        <v>20000</v>
      </c>
      <c r="Q71" s="379">
        <v>15000</v>
      </c>
      <c r="R71" s="379">
        <v>20000</v>
      </c>
      <c r="S71" s="379">
        <v>20000</v>
      </c>
      <c r="T71" s="379">
        <v>215000</v>
      </c>
      <c r="U71" s="379">
        <v>350000</v>
      </c>
      <c r="V71" s="379">
        <v>265000</v>
      </c>
      <c r="W71" s="379">
        <v>800000</v>
      </c>
      <c r="X71" s="378">
        <f t="shared" si="1"/>
        <v>2170000</v>
      </c>
    </row>
    <row r="72" spans="1:24" ht="15" x14ac:dyDescent="0.25">
      <c r="A72" s="5">
        <v>42552</v>
      </c>
      <c r="B72" s="268"/>
      <c r="C72" s="375"/>
      <c r="D72" s="379">
        <v>0</v>
      </c>
      <c r="E72" s="379">
        <v>0</v>
      </c>
      <c r="F72" s="379">
        <v>0</v>
      </c>
      <c r="G72" s="379">
        <v>0</v>
      </c>
      <c r="H72" s="379">
        <v>0</v>
      </c>
      <c r="I72" s="379">
        <v>0</v>
      </c>
      <c r="J72" s="379">
        <v>0</v>
      </c>
      <c r="K72" s="379">
        <v>10000</v>
      </c>
      <c r="L72" s="379">
        <v>15000</v>
      </c>
      <c r="M72" s="379">
        <v>15000</v>
      </c>
      <c r="N72" s="379">
        <v>10000</v>
      </c>
      <c r="O72" s="379">
        <v>15000</v>
      </c>
      <c r="P72" s="379">
        <v>15000</v>
      </c>
      <c r="Q72" s="379">
        <v>15000</v>
      </c>
      <c r="R72" s="379">
        <v>15000</v>
      </c>
      <c r="S72" s="379">
        <v>15000</v>
      </c>
      <c r="T72" s="379">
        <v>185000</v>
      </c>
      <c r="U72" s="379">
        <v>285000</v>
      </c>
      <c r="V72" s="379">
        <v>130000</v>
      </c>
      <c r="W72" s="379">
        <v>930000</v>
      </c>
      <c r="X72" s="378">
        <f t="shared" si="1"/>
        <v>1655000</v>
      </c>
    </row>
    <row r="73" spans="1:24" ht="15" x14ac:dyDescent="0.25">
      <c r="A73" s="5">
        <v>42583</v>
      </c>
      <c r="B73" s="268"/>
      <c r="C73" s="375"/>
      <c r="D73" s="379">
        <v>0</v>
      </c>
      <c r="E73" s="379">
        <v>0</v>
      </c>
      <c r="F73" s="379">
        <v>0</v>
      </c>
      <c r="G73" s="379">
        <v>0</v>
      </c>
      <c r="H73" s="379">
        <v>0</v>
      </c>
      <c r="I73" s="379">
        <v>0</v>
      </c>
      <c r="J73" s="379">
        <v>0</v>
      </c>
      <c r="K73" s="379">
        <v>5000</v>
      </c>
      <c r="L73" s="379">
        <v>5000</v>
      </c>
      <c r="M73" s="379">
        <v>10000</v>
      </c>
      <c r="N73" s="379">
        <v>5000</v>
      </c>
      <c r="O73" s="379">
        <v>10000</v>
      </c>
      <c r="P73" s="379">
        <v>5000</v>
      </c>
      <c r="Q73" s="379">
        <v>10000</v>
      </c>
      <c r="R73" s="379">
        <v>10000</v>
      </c>
      <c r="S73" s="379">
        <v>5000</v>
      </c>
      <c r="T73" s="379">
        <v>100000</v>
      </c>
      <c r="U73" s="379">
        <v>150000</v>
      </c>
      <c r="V73" s="379">
        <v>130000</v>
      </c>
      <c r="W73" s="379">
        <v>570000</v>
      </c>
      <c r="X73" s="378">
        <f t="shared" si="1"/>
        <v>1015000</v>
      </c>
    </row>
    <row r="74" spans="1:24" ht="15" x14ac:dyDescent="0.25">
      <c r="A74" s="5">
        <v>42614</v>
      </c>
      <c r="B74" s="268"/>
      <c r="C74" s="375"/>
      <c r="D74" s="379">
        <v>0</v>
      </c>
      <c r="E74" s="379">
        <v>0</v>
      </c>
      <c r="F74" s="379">
        <v>0</v>
      </c>
      <c r="G74" s="379">
        <v>0</v>
      </c>
      <c r="H74" s="379">
        <v>0</v>
      </c>
      <c r="I74" s="379">
        <v>0</v>
      </c>
      <c r="J74" s="379">
        <v>0</v>
      </c>
      <c r="K74" s="379">
        <v>0</v>
      </c>
      <c r="L74" s="379">
        <v>5000</v>
      </c>
      <c r="M74" s="379">
        <v>5000</v>
      </c>
      <c r="N74" s="379">
        <v>5000</v>
      </c>
      <c r="O74" s="379">
        <v>5000</v>
      </c>
      <c r="P74" s="379">
        <v>0</v>
      </c>
      <c r="Q74" s="379">
        <v>5000</v>
      </c>
      <c r="R74" s="379">
        <v>5000</v>
      </c>
      <c r="S74" s="379">
        <v>5000</v>
      </c>
      <c r="T74" s="379">
        <v>55000</v>
      </c>
      <c r="U74" s="379">
        <v>85000</v>
      </c>
      <c r="V74" s="379">
        <v>130000</v>
      </c>
      <c r="W74" s="379">
        <v>380000</v>
      </c>
      <c r="X74" s="378">
        <f t="shared" si="1"/>
        <v>685000</v>
      </c>
    </row>
    <row r="75" spans="1:24" ht="15" x14ac:dyDescent="0.25">
      <c r="A75" s="5">
        <v>42644</v>
      </c>
      <c r="B75" s="268"/>
      <c r="C75" s="375"/>
      <c r="D75" s="379">
        <v>0</v>
      </c>
      <c r="E75" s="379">
        <v>0</v>
      </c>
      <c r="F75" s="379">
        <v>0</v>
      </c>
      <c r="G75" s="379">
        <v>0</v>
      </c>
      <c r="H75" s="379">
        <v>0</v>
      </c>
      <c r="I75" s="379">
        <v>0</v>
      </c>
      <c r="J75" s="379">
        <v>0</v>
      </c>
      <c r="K75" s="379">
        <v>0</v>
      </c>
      <c r="L75" s="379">
        <v>0</v>
      </c>
      <c r="M75" s="379">
        <v>5000</v>
      </c>
      <c r="N75" s="379">
        <v>0</v>
      </c>
      <c r="O75" s="379">
        <v>5000</v>
      </c>
      <c r="P75" s="379">
        <v>0</v>
      </c>
      <c r="Q75" s="379">
        <v>5000</v>
      </c>
      <c r="R75" s="379">
        <v>0</v>
      </c>
      <c r="S75" s="379">
        <v>5000</v>
      </c>
      <c r="T75" s="379">
        <v>30000</v>
      </c>
      <c r="U75" s="379">
        <v>50000</v>
      </c>
      <c r="V75" s="379">
        <v>130000</v>
      </c>
      <c r="W75" s="379">
        <v>280000</v>
      </c>
      <c r="X75" s="378">
        <f t="shared" si="1"/>
        <v>510000</v>
      </c>
    </row>
    <row r="76" spans="1:24" ht="15" x14ac:dyDescent="0.25">
      <c r="A76" s="5">
        <v>42675</v>
      </c>
      <c r="B76" s="268"/>
      <c r="C76" s="375"/>
      <c r="D76" s="379">
        <v>0</v>
      </c>
      <c r="E76" s="379">
        <v>0</v>
      </c>
      <c r="F76" s="379">
        <v>0</v>
      </c>
      <c r="G76" s="379">
        <v>0</v>
      </c>
      <c r="H76" s="379">
        <v>0</v>
      </c>
      <c r="I76" s="379">
        <v>0</v>
      </c>
      <c r="J76" s="379">
        <v>0</v>
      </c>
      <c r="K76" s="379">
        <v>5000</v>
      </c>
      <c r="L76" s="379">
        <v>5000</v>
      </c>
      <c r="M76" s="379">
        <v>5000</v>
      </c>
      <c r="N76" s="379">
        <v>5000</v>
      </c>
      <c r="O76" s="379">
        <v>5000</v>
      </c>
      <c r="P76" s="379">
        <v>5000</v>
      </c>
      <c r="Q76" s="379">
        <v>5000</v>
      </c>
      <c r="R76" s="379">
        <v>5000</v>
      </c>
      <c r="S76" s="379">
        <v>5000</v>
      </c>
      <c r="T76" s="379">
        <v>70000</v>
      </c>
      <c r="U76" s="379">
        <v>105000</v>
      </c>
      <c r="V76" s="379">
        <v>130000</v>
      </c>
      <c r="W76" s="379">
        <v>440000</v>
      </c>
      <c r="X76" s="378">
        <f t="shared" si="1"/>
        <v>790000</v>
      </c>
    </row>
    <row r="77" spans="1:24" ht="15" x14ac:dyDescent="0.25">
      <c r="A77" s="5">
        <v>42705</v>
      </c>
      <c r="B77" s="268"/>
      <c r="C77" s="375"/>
      <c r="D77" s="379">
        <v>0</v>
      </c>
      <c r="E77" s="379">
        <v>0</v>
      </c>
      <c r="F77" s="379">
        <v>0</v>
      </c>
      <c r="G77" s="379">
        <v>0</v>
      </c>
      <c r="H77" s="379">
        <v>0</v>
      </c>
      <c r="I77" s="379">
        <v>0</v>
      </c>
      <c r="J77" s="379">
        <v>0</v>
      </c>
      <c r="K77" s="379">
        <v>355000</v>
      </c>
      <c r="L77" s="379">
        <v>0</v>
      </c>
      <c r="M77" s="379">
        <v>10000</v>
      </c>
      <c r="N77" s="379">
        <v>10000</v>
      </c>
      <c r="O77" s="379">
        <v>10000</v>
      </c>
      <c r="P77" s="379">
        <v>20000</v>
      </c>
      <c r="Q77" s="379">
        <v>10000</v>
      </c>
      <c r="R77" s="379">
        <v>10000</v>
      </c>
      <c r="S77" s="379">
        <v>10000</v>
      </c>
      <c r="T77" s="379">
        <v>130000</v>
      </c>
      <c r="U77" s="379">
        <v>220000</v>
      </c>
      <c r="V77" s="379">
        <v>245000</v>
      </c>
      <c r="W77" s="379">
        <v>440000</v>
      </c>
      <c r="X77" s="378">
        <f t="shared" si="1"/>
        <v>1470000</v>
      </c>
    </row>
    <row r="78" spans="1:24" ht="15" x14ac:dyDescent="0.25">
      <c r="A78" s="5">
        <v>42736</v>
      </c>
      <c r="B78" s="268"/>
      <c r="C78" s="375"/>
      <c r="D78" s="379">
        <v>0</v>
      </c>
      <c r="E78" s="379">
        <v>0</v>
      </c>
      <c r="F78" s="379">
        <v>0</v>
      </c>
      <c r="G78" s="379">
        <v>0</v>
      </c>
      <c r="H78" s="379">
        <v>0</v>
      </c>
      <c r="I78" s="379">
        <v>0</v>
      </c>
      <c r="J78" s="379">
        <v>0</v>
      </c>
      <c r="K78" s="379">
        <v>0</v>
      </c>
      <c r="L78" s="379">
        <v>0</v>
      </c>
      <c r="M78" s="379">
        <v>5000</v>
      </c>
      <c r="N78" s="379">
        <v>5000</v>
      </c>
      <c r="O78" s="379">
        <v>5000</v>
      </c>
      <c r="P78" s="379">
        <v>5000</v>
      </c>
      <c r="Q78" s="379">
        <v>0</v>
      </c>
      <c r="R78" s="379">
        <v>5000</v>
      </c>
      <c r="S78" s="379">
        <v>5000</v>
      </c>
      <c r="T78" s="379">
        <v>55000</v>
      </c>
      <c r="U78" s="379">
        <v>80000</v>
      </c>
      <c r="V78" s="379">
        <v>130000</v>
      </c>
      <c r="W78" s="379">
        <v>390000</v>
      </c>
      <c r="X78" s="378">
        <f t="shared" si="1"/>
        <v>685000</v>
      </c>
    </row>
    <row r="79" spans="1:24" ht="15" x14ac:dyDescent="0.25">
      <c r="A79" s="5">
        <v>42767</v>
      </c>
      <c r="B79" s="268"/>
      <c r="C79" s="375"/>
      <c r="D79" s="379">
        <v>0</v>
      </c>
      <c r="E79" s="379">
        <v>0</v>
      </c>
      <c r="F79" s="379">
        <v>0</v>
      </c>
      <c r="G79" s="379">
        <v>0</v>
      </c>
      <c r="H79" s="379">
        <v>0</v>
      </c>
      <c r="I79" s="379">
        <v>0</v>
      </c>
      <c r="J79" s="379">
        <v>0</v>
      </c>
      <c r="K79" s="379">
        <v>0</v>
      </c>
      <c r="L79" s="379">
        <v>0</v>
      </c>
      <c r="M79" s="379">
        <v>5000</v>
      </c>
      <c r="N79" s="379">
        <v>0</v>
      </c>
      <c r="O79" s="379">
        <v>5000</v>
      </c>
      <c r="P79" s="379">
        <v>5000</v>
      </c>
      <c r="Q79" s="379">
        <v>0</v>
      </c>
      <c r="R79" s="379">
        <v>5000</v>
      </c>
      <c r="S79" s="379">
        <v>5000</v>
      </c>
      <c r="T79" s="379">
        <v>45000</v>
      </c>
      <c r="U79" s="379">
        <v>65000</v>
      </c>
      <c r="V79" s="379">
        <v>125000</v>
      </c>
      <c r="W79" s="379">
        <v>330000</v>
      </c>
      <c r="X79" s="378">
        <f t="shared" si="1"/>
        <v>590000</v>
      </c>
    </row>
    <row r="80" spans="1:24" ht="15" x14ac:dyDescent="0.25">
      <c r="A80" s="5">
        <v>42795</v>
      </c>
      <c r="B80" s="268"/>
      <c r="C80" s="375"/>
      <c r="D80" s="379">
        <v>0</v>
      </c>
      <c r="E80" s="379">
        <v>0</v>
      </c>
      <c r="F80" s="379">
        <v>0</v>
      </c>
      <c r="G80" s="379">
        <v>0</v>
      </c>
      <c r="H80" s="379">
        <v>0</v>
      </c>
      <c r="I80" s="379">
        <v>0</v>
      </c>
      <c r="J80" s="379">
        <v>0</v>
      </c>
      <c r="K80" s="379">
        <v>0</v>
      </c>
      <c r="L80" s="379">
        <v>5000</v>
      </c>
      <c r="M80" s="379">
        <v>5000</v>
      </c>
      <c r="N80" s="379">
        <v>10000</v>
      </c>
      <c r="O80" s="379">
        <v>5000</v>
      </c>
      <c r="P80" s="379">
        <v>10000</v>
      </c>
      <c r="Q80" s="379">
        <v>5000</v>
      </c>
      <c r="R80" s="379">
        <v>10000</v>
      </c>
      <c r="S80" s="379">
        <v>10000</v>
      </c>
      <c r="T80" s="379">
        <v>95000</v>
      </c>
      <c r="U80" s="379">
        <v>150000</v>
      </c>
      <c r="V80" s="379">
        <v>125000</v>
      </c>
      <c r="W80" s="379">
        <v>570000</v>
      </c>
      <c r="X80" s="378">
        <f t="shared" si="1"/>
        <v>1000000</v>
      </c>
    </row>
    <row r="81" spans="1:24" ht="15" x14ac:dyDescent="0.25">
      <c r="A81" s="5">
        <v>42826</v>
      </c>
      <c r="B81" s="268"/>
      <c r="C81" s="375"/>
      <c r="D81" s="379">
        <v>0</v>
      </c>
      <c r="E81" s="379">
        <v>0</v>
      </c>
      <c r="F81" s="379">
        <v>0</v>
      </c>
      <c r="G81" s="379">
        <v>0</v>
      </c>
      <c r="H81" s="379">
        <v>0</v>
      </c>
      <c r="I81" s="379">
        <v>0</v>
      </c>
      <c r="J81" s="379">
        <v>0</v>
      </c>
      <c r="K81" s="379">
        <v>0</v>
      </c>
      <c r="L81" s="379">
        <v>0</v>
      </c>
      <c r="M81" s="379">
        <v>0</v>
      </c>
      <c r="N81" s="379">
        <v>0</v>
      </c>
      <c r="O81" s="379">
        <v>0</v>
      </c>
      <c r="P81" s="379">
        <v>5000</v>
      </c>
      <c r="Q81" s="379">
        <v>0</v>
      </c>
      <c r="R81" s="379">
        <v>0</v>
      </c>
      <c r="S81" s="379">
        <v>0</v>
      </c>
      <c r="T81" s="379">
        <v>15000</v>
      </c>
      <c r="U81" s="379">
        <v>25000</v>
      </c>
      <c r="V81" s="379">
        <v>120000</v>
      </c>
      <c r="W81" s="379">
        <v>220000</v>
      </c>
      <c r="X81" s="378">
        <f t="shared" si="1"/>
        <v>385000</v>
      </c>
    </row>
    <row r="82" spans="1:24" ht="15" x14ac:dyDescent="0.25">
      <c r="A82" s="5">
        <v>42856</v>
      </c>
      <c r="B82" s="268"/>
      <c r="C82" s="375"/>
      <c r="D82" s="379">
        <v>0</v>
      </c>
      <c r="E82" s="379">
        <v>0</v>
      </c>
      <c r="F82" s="379">
        <v>0</v>
      </c>
      <c r="G82" s="379">
        <v>0</v>
      </c>
      <c r="H82" s="379">
        <v>0</v>
      </c>
      <c r="I82" s="379">
        <v>0</v>
      </c>
      <c r="J82" s="379">
        <v>0</v>
      </c>
      <c r="K82" s="379">
        <v>0</v>
      </c>
      <c r="L82" s="379">
        <v>0</v>
      </c>
      <c r="M82" s="379">
        <v>0</v>
      </c>
      <c r="N82" s="379">
        <v>0</v>
      </c>
      <c r="O82" s="379">
        <v>0</v>
      </c>
      <c r="P82" s="379">
        <v>0</v>
      </c>
      <c r="Q82" s="379">
        <v>0</v>
      </c>
      <c r="R82" s="379">
        <v>0</v>
      </c>
      <c r="S82" s="379">
        <v>0</v>
      </c>
      <c r="T82" s="379">
        <v>5000</v>
      </c>
      <c r="U82" s="379">
        <v>5000</v>
      </c>
      <c r="V82" s="379">
        <v>125000</v>
      </c>
      <c r="W82" s="379">
        <v>170000</v>
      </c>
      <c r="X82" s="378">
        <f t="shared" si="1"/>
        <v>305000</v>
      </c>
    </row>
    <row r="83" spans="1:24" ht="15" x14ac:dyDescent="0.25">
      <c r="A83" s="5">
        <v>42887</v>
      </c>
      <c r="B83" s="268"/>
      <c r="C83" s="375"/>
      <c r="D83" s="379">
        <v>0</v>
      </c>
      <c r="E83" s="379">
        <v>0</v>
      </c>
      <c r="F83" s="379">
        <v>0</v>
      </c>
      <c r="G83" s="379">
        <v>0</v>
      </c>
      <c r="H83" s="379">
        <v>0</v>
      </c>
      <c r="I83" s="379">
        <v>0</v>
      </c>
      <c r="J83" s="379">
        <v>0</v>
      </c>
      <c r="K83" s="379">
        <v>0</v>
      </c>
      <c r="L83" s="379">
        <v>310000</v>
      </c>
      <c r="M83" s="379">
        <v>0</v>
      </c>
      <c r="N83" s="379">
        <v>10000</v>
      </c>
      <c r="O83" s="379">
        <v>10000</v>
      </c>
      <c r="P83" s="379">
        <v>10000</v>
      </c>
      <c r="Q83" s="379">
        <v>10000</v>
      </c>
      <c r="R83" s="379">
        <v>10000</v>
      </c>
      <c r="S83" s="379">
        <v>10000</v>
      </c>
      <c r="T83" s="379">
        <v>115000</v>
      </c>
      <c r="U83" s="379">
        <v>195000</v>
      </c>
      <c r="V83" s="379">
        <v>225000</v>
      </c>
      <c r="W83" s="379">
        <v>360000</v>
      </c>
      <c r="X83" s="378">
        <f t="shared" si="1"/>
        <v>1265000</v>
      </c>
    </row>
    <row r="84" spans="1:24" ht="15" x14ac:dyDescent="0.25">
      <c r="A84" s="5">
        <v>42917</v>
      </c>
      <c r="B84" s="268"/>
      <c r="C84" s="375"/>
      <c r="D84" s="379">
        <v>0</v>
      </c>
      <c r="E84" s="379">
        <v>0</v>
      </c>
      <c r="F84" s="379">
        <v>0</v>
      </c>
      <c r="G84" s="379">
        <v>0</v>
      </c>
      <c r="H84" s="379">
        <v>0</v>
      </c>
      <c r="I84" s="379">
        <v>0</v>
      </c>
      <c r="J84" s="379">
        <v>0</v>
      </c>
      <c r="K84" s="379">
        <v>0</v>
      </c>
      <c r="L84" s="379">
        <v>0</v>
      </c>
      <c r="M84" s="379">
        <v>5000</v>
      </c>
      <c r="N84" s="379">
        <v>5000</v>
      </c>
      <c r="O84" s="379">
        <v>5000</v>
      </c>
      <c r="P84" s="379">
        <v>5000</v>
      </c>
      <c r="Q84" s="379">
        <v>5000</v>
      </c>
      <c r="R84" s="379">
        <v>5000</v>
      </c>
      <c r="S84" s="379">
        <v>5000</v>
      </c>
      <c r="T84" s="379">
        <v>70000</v>
      </c>
      <c r="U84" s="379">
        <v>105000</v>
      </c>
      <c r="V84" s="379">
        <v>120000</v>
      </c>
      <c r="W84" s="379">
        <v>450000</v>
      </c>
      <c r="X84" s="378">
        <f t="shared" si="1"/>
        <v>780000</v>
      </c>
    </row>
    <row r="85" spans="1:24" ht="15" x14ac:dyDescent="0.25">
      <c r="A85" s="5">
        <v>42948</v>
      </c>
      <c r="B85" s="268"/>
      <c r="C85" s="375"/>
      <c r="D85" s="379">
        <v>0</v>
      </c>
      <c r="E85" s="379">
        <v>0</v>
      </c>
      <c r="F85" s="379">
        <v>0</v>
      </c>
      <c r="G85" s="379">
        <v>0</v>
      </c>
      <c r="H85" s="379">
        <v>0</v>
      </c>
      <c r="I85" s="379">
        <v>0</v>
      </c>
      <c r="J85" s="379">
        <v>0</v>
      </c>
      <c r="K85" s="379">
        <v>0</v>
      </c>
      <c r="L85" s="379">
        <v>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10000</v>
      </c>
      <c r="U85" s="379">
        <v>10000</v>
      </c>
      <c r="V85" s="379">
        <v>120000</v>
      </c>
      <c r="W85" s="379">
        <v>180000</v>
      </c>
      <c r="X85" s="378">
        <f t="shared" si="1"/>
        <v>320000</v>
      </c>
    </row>
    <row r="86" spans="1:24" ht="15" x14ac:dyDescent="0.25">
      <c r="A86" s="5">
        <v>42979</v>
      </c>
      <c r="B86" s="268"/>
      <c r="C86" s="375"/>
      <c r="D86" s="379">
        <v>0</v>
      </c>
      <c r="E86" s="379">
        <v>0</v>
      </c>
      <c r="F86" s="379">
        <v>0</v>
      </c>
      <c r="G86" s="379">
        <v>0</v>
      </c>
      <c r="H86" s="379">
        <v>0</v>
      </c>
      <c r="I86" s="379">
        <v>0</v>
      </c>
      <c r="J86" s="379">
        <v>0</v>
      </c>
      <c r="K86" s="379">
        <v>0</v>
      </c>
      <c r="L86" s="379">
        <v>0</v>
      </c>
      <c r="M86" s="379">
        <v>0</v>
      </c>
      <c r="N86" s="379">
        <v>5000</v>
      </c>
      <c r="O86" s="379">
        <v>5000</v>
      </c>
      <c r="P86" s="379">
        <v>5000</v>
      </c>
      <c r="Q86" s="379">
        <v>5000</v>
      </c>
      <c r="R86" s="379">
        <v>5000</v>
      </c>
      <c r="S86" s="379">
        <v>5000</v>
      </c>
      <c r="T86" s="379">
        <v>60000</v>
      </c>
      <c r="U86" s="379">
        <v>95000</v>
      </c>
      <c r="V86" s="379">
        <v>120000</v>
      </c>
      <c r="W86" s="379">
        <v>420000</v>
      </c>
      <c r="X86" s="378">
        <f t="shared" si="1"/>
        <v>725000</v>
      </c>
    </row>
    <row r="87" spans="1:24" ht="15" x14ac:dyDescent="0.25">
      <c r="A87" s="5">
        <v>43009</v>
      </c>
      <c r="B87" s="268"/>
      <c r="C87" s="375"/>
      <c r="D87" s="379">
        <v>0</v>
      </c>
      <c r="E87" s="379">
        <v>0</v>
      </c>
      <c r="F87" s="379">
        <v>0</v>
      </c>
      <c r="G87" s="379">
        <v>0</v>
      </c>
      <c r="H87" s="379">
        <v>0</v>
      </c>
      <c r="I87" s="379">
        <v>0</v>
      </c>
      <c r="J87" s="379">
        <v>0</v>
      </c>
      <c r="K87" s="379">
        <v>0</v>
      </c>
      <c r="L87" s="379">
        <v>0</v>
      </c>
      <c r="M87" s="379">
        <v>0</v>
      </c>
      <c r="N87" s="379">
        <v>5000</v>
      </c>
      <c r="O87" s="379">
        <v>5000</v>
      </c>
      <c r="P87" s="379">
        <v>5000</v>
      </c>
      <c r="Q87" s="379">
        <v>0</v>
      </c>
      <c r="R87" s="379">
        <v>5000</v>
      </c>
      <c r="S87" s="379">
        <v>5000</v>
      </c>
      <c r="T87" s="379">
        <v>50000</v>
      </c>
      <c r="U87" s="379">
        <v>80000</v>
      </c>
      <c r="V87" s="379">
        <v>115000</v>
      </c>
      <c r="W87" s="379">
        <v>360000</v>
      </c>
      <c r="X87" s="378">
        <f t="shared" si="1"/>
        <v>630000</v>
      </c>
    </row>
    <row r="88" spans="1:24" ht="15" x14ac:dyDescent="0.25">
      <c r="A88" s="5">
        <v>43040</v>
      </c>
      <c r="B88" s="268"/>
      <c r="C88" s="375"/>
      <c r="D88" s="379">
        <v>0</v>
      </c>
      <c r="E88" s="379">
        <v>0</v>
      </c>
      <c r="F88" s="379">
        <v>0</v>
      </c>
      <c r="G88" s="379">
        <v>0</v>
      </c>
      <c r="H88" s="379">
        <v>0</v>
      </c>
      <c r="I88" s="379">
        <v>0</v>
      </c>
      <c r="J88" s="379">
        <v>0</v>
      </c>
      <c r="K88" s="379">
        <v>0</v>
      </c>
      <c r="L88" s="379">
        <v>0</v>
      </c>
      <c r="M88" s="379">
        <v>0</v>
      </c>
      <c r="N88" s="379">
        <v>0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0</v>
      </c>
      <c r="U88" s="379">
        <v>0</v>
      </c>
      <c r="V88" s="379">
        <v>105000</v>
      </c>
      <c r="W88" s="379">
        <v>140000</v>
      </c>
      <c r="X88" s="378">
        <f t="shared" si="1"/>
        <v>245000</v>
      </c>
    </row>
    <row r="89" spans="1:24" ht="15" x14ac:dyDescent="0.25">
      <c r="A89" s="5">
        <v>43070</v>
      </c>
      <c r="B89" s="268"/>
      <c r="C89" s="375"/>
      <c r="D89" s="379">
        <v>0</v>
      </c>
      <c r="E89" s="379">
        <v>0</v>
      </c>
      <c r="F89" s="379">
        <v>0</v>
      </c>
      <c r="G89" s="379">
        <v>0</v>
      </c>
      <c r="H89" s="379">
        <v>0</v>
      </c>
      <c r="I89" s="379">
        <v>0</v>
      </c>
      <c r="J89" s="379">
        <v>0</v>
      </c>
      <c r="K89" s="379">
        <v>0</v>
      </c>
      <c r="L89" s="379">
        <v>0</v>
      </c>
      <c r="M89" s="379">
        <v>320000</v>
      </c>
      <c r="N89" s="379">
        <v>0</v>
      </c>
      <c r="O89" s="379">
        <v>0</v>
      </c>
      <c r="P89" s="379">
        <v>5000</v>
      </c>
      <c r="Q89" s="379">
        <v>5000</v>
      </c>
      <c r="R89" s="379">
        <v>0</v>
      </c>
      <c r="S89" s="379">
        <v>5000</v>
      </c>
      <c r="T89" s="379">
        <v>30000</v>
      </c>
      <c r="U89" s="379">
        <v>55000</v>
      </c>
      <c r="V89" s="379">
        <v>215000</v>
      </c>
      <c r="W89" s="379">
        <v>60000</v>
      </c>
      <c r="X89" s="378">
        <f t="shared" si="1"/>
        <v>695000</v>
      </c>
    </row>
    <row r="90" spans="1:24" ht="15" x14ac:dyDescent="0.25">
      <c r="A90" s="5">
        <v>43101</v>
      </c>
      <c r="B90" s="268"/>
      <c r="C90" s="375"/>
      <c r="D90" s="379">
        <v>0</v>
      </c>
      <c r="E90" s="379">
        <v>0</v>
      </c>
      <c r="F90" s="379">
        <v>0</v>
      </c>
      <c r="G90" s="379">
        <v>0</v>
      </c>
      <c r="H90" s="379">
        <v>0</v>
      </c>
      <c r="I90" s="379">
        <v>0</v>
      </c>
      <c r="J90" s="379">
        <v>0</v>
      </c>
      <c r="K90" s="379">
        <v>0</v>
      </c>
      <c r="L90" s="379">
        <v>0</v>
      </c>
      <c r="M90" s="379">
        <v>0</v>
      </c>
      <c r="N90" s="379">
        <v>5000</v>
      </c>
      <c r="O90" s="379">
        <v>5000</v>
      </c>
      <c r="P90" s="379">
        <v>10000</v>
      </c>
      <c r="Q90" s="379">
        <v>5000</v>
      </c>
      <c r="R90" s="379">
        <v>10000</v>
      </c>
      <c r="S90" s="379">
        <v>5000</v>
      </c>
      <c r="T90" s="379">
        <v>90000</v>
      </c>
      <c r="U90" s="379">
        <v>140000</v>
      </c>
      <c r="V90" s="379">
        <v>115000</v>
      </c>
      <c r="W90" s="379">
        <v>550000</v>
      </c>
      <c r="X90" s="378">
        <f t="shared" si="1"/>
        <v>935000</v>
      </c>
    </row>
    <row r="91" spans="1:24" ht="15" x14ac:dyDescent="0.25">
      <c r="A91" s="5">
        <v>43132</v>
      </c>
      <c r="B91" s="268"/>
      <c r="C91" s="375"/>
      <c r="D91" s="379">
        <v>0</v>
      </c>
      <c r="E91" s="379">
        <v>0</v>
      </c>
      <c r="F91" s="379">
        <v>0</v>
      </c>
      <c r="G91" s="379">
        <v>0</v>
      </c>
      <c r="H91" s="379">
        <v>0</v>
      </c>
      <c r="I91" s="379">
        <v>0</v>
      </c>
      <c r="J91" s="379">
        <v>0</v>
      </c>
      <c r="K91" s="379">
        <v>0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5000</v>
      </c>
      <c r="R91" s="379">
        <v>0</v>
      </c>
      <c r="S91" s="379">
        <v>0</v>
      </c>
      <c r="T91" s="379">
        <v>20000</v>
      </c>
      <c r="U91" s="379">
        <v>25000</v>
      </c>
      <c r="V91" s="379">
        <v>115000</v>
      </c>
      <c r="W91" s="379">
        <v>220000</v>
      </c>
      <c r="X91" s="378">
        <f t="shared" si="1"/>
        <v>385000</v>
      </c>
    </row>
    <row r="92" spans="1:24" ht="15" x14ac:dyDescent="0.25">
      <c r="A92" s="5">
        <v>43160</v>
      </c>
      <c r="B92" s="268"/>
      <c r="C92" s="375"/>
      <c r="D92" s="379">
        <v>0</v>
      </c>
      <c r="E92" s="379">
        <v>0</v>
      </c>
      <c r="F92" s="379">
        <v>0</v>
      </c>
      <c r="G92" s="379">
        <v>0</v>
      </c>
      <c r="H92" s="379">
        <v>0</v>
      </c>
      <c r="I92" s="379">
        <v>0</v>
      </c>
      <c r="J92" s="379">
        <v>0</v>
      </c>
      <c r="K92" s="379">
        <v>0</v>
      </c>
      <c r="L92" s="379">
        <v>0</v>
      </c>
      <c r="M92" s="379">
        <v>0</v>
      </c>
      <c r="N92" s="379">
        <v>0</v>
      </c>
      <c r="O92" s="379">
        <v>0</v>
      </c>
      <c r="P92" s="379">
        <v>0</v>
      </c>
      <c r="Q92" s="379">
        <v>5000</v>
      </c>
      <c r="R92" s="379">
        <v>0</v>
      </c>
      <c r="S92" s="379">
        <v>0</v>
      </c>
      <c r="T92" s="379">
        <v>20000</v>
      </c>
      <c r="U92" s="379">
        <v>30000</v>
      </c>
      <c r="V92" s="379">
        <v>115000</v>
      </c>
      <c r="W92" s="379">
        <v>230000</v>
      </c>
      <c r="X92" s="378">
        <f t="shared" si="1"/>
        <v>400000</v>
      </c>
    </row>
    <row r="93" spans="1:24" ht="15" x14ac:dyDescent="0.25">
      <c r="A93" s="5">
        <v>43191</v>
      </c>
      <c r="B93" s="268"/>
      <c r="C93" s="375"/>
      <c r="D93" s="379">
        <v>0</v>
      </c>
      <c r="E93" s="379">
        <v>0</v>
      </c>
      <c r="F93" s="379">
        <v>0</v>
      </c>
      <c r="G93" s="379">
        <v>0</v>
      </c>
      <c r="H93" s="379">
        <v>0</v>
      </c>
      <c r="I93" s="379">
        <v>0</v>
      </c>
      <c r="J93" s="379">
        <v>0</v>
      </c>
      <c r="K93" s="379">
        <v>0</v>
      </c>
      <c r="L93" s="379">
        <v>0</v>
      </c>
      <c r="M93" s="379">
        <v>0</v>
      </c>
      <c r="N93" s="379">
        <v>5000</v>
      </c>
      <c r="O93" s="379">
        <v>5000</v>
      </c>
      <c r="P93" s="379">
        <v>5000</v>
      </c>
      <c r="Q93" s="379">
        <v>5000</v>
      </c>
      <c r="R93" s="379">
        <v>10000</v>
      </c>
      <c r="S93" s="379">
        <v>5000</v>
      </c>
      <c r="T93" s="379">
        <v>75000</v>
      </c>
      <c r="U93" s="379">
        <v>120000</v>
      </c>
      <c r="V93" s="379">
        <v>110000</v>
      </c>
      <c r="W93" s="379">
        <v>480000</v>
      </c>
      <c r="X93" s="378">
        <f t="shared" si="1"/>
        <v>820000</v>
      </c>
    </row>
    <row r="94" spans="1:24" ht="15" x14ac:dyDescent="0.25">
      <c r="A94" s="5">
        <v>43221</v>
      </c>
      <c r="B94" s="268"/>
      <c r="C94" s="375"/>
      <c r="D94" s="379">
        <v>0</v>
      </c>
      <c r="E94" s="379">
        <v>0</v>
      </c>
      <c r="F94" s="379">
        <v>0</v>
      </c>
      <c r="G94" s="379">
        <v>0</v>
      </c>
      <c r="H94" s="379">
        <v>0</v>
      </c>
      <c r="I94" s="379">
        <v>0</v>
      </c>
      <c r="J94" s="379">
        <v>0</v>
      </c>
      <c r="K94" s="379">
        <v>0</v>
      </c>
      <c r="L94" s="379">
        <v>0</v>
      </c>
      <c r="M94" s="379">
        <v>0</v>
      </c>
      <c r="N94" s="379">
        <v>0</v>
      </c>
      <c r="O94" s="379">
        <v>0</v>
      </c>
      <c r="P94" s="379">
        <v>0</v>
      </c>
      <c r="Q94" s="379">
        <v>0</v>
      </c>
      <c r="R94" s="379">
        <v>0</v>
      </c>
      <c r="S94" s="379">
        <v>0</v>
      </c>
      <c r="T94" s="379">
        <v>0</v>
      </c>
      <c r="U94" s="379">
        <v>0</v>
      </c>
      <c r="V94" s="379">
        <v>10000</v>
      </c>
      <c r="W94" s="379">
        <v>0</v>
      </c>
      <c r="X94" s="378">
        <f t="shared" si="1"/>
        <v>10000</v>
      </c>
    </row>
    <row r="95" spans="1:24" ht="15" x14ac:dyDescent="0.25">
      <c r="A95" s="5">
        <v>43252</v>
      </c>
      <c r="B95" s="268"/>
      <c r="C95" s="375"/>
      <c r="D95" s="379">
        <v>0</v>
      </c>
      <c r="E95" s="379">
        <v>0</v>
      </c>
      <c r="F95" s="379">
        <v>0</v>
      </c>
      <c r="G95" s="379">
        <v>0</v>
      </c>
      <c r="H95" s="379">
        <v>0</v>
      </c>
      <c r="I95" s="379">
        <v>0</v>
      </c>
      <c r="J95" s="379">
        <v>0</v>
      </c>
      <c r="K95" s="379">
        <v>0</v>
      </c>
      <c r="L95" s="379">
        <v>0</v>
      </c>
      <c r="M95" s="379">
        <v>0</v>
      </c>
      <c r="N95" s="379">
        <v>285000</v>
      </c>
      <c r="O95" s="379">
        <v>0</v>
      </c>
      <c r="P95" s="379">
        <v>5000</v>
      </c>
      <c r="Q95" s="379">
        <v>15000</v>
      </c>
      <c r="R95" s="379">
        <v>5000</v>
      </c>
      <c r="S95" s="379">
        <v>5000</v>
      </c>
      <c r="T95" s="379">
        <v>85000</v>
      </c>
      <c r="U95" s="379">
        <v>135000</v>
      </c>
      <c r="V95" s="379">
        <v>290000</v>
      </c>
      <c r="W95" s="379">
        <v>350000</v>
      </c>
      <c r="X95" s="378">
        <f t="shared" si="1"/>
        <v>1175000</v>
      </c>
    </row>
    <row r="96" spans="1:24" ht="15" x14ac:dyDescent="0.25">
      <c r="A96" s="5">
        <v>43282</v>
      </c>
      <c r="B96" s="268"/>
      <c r="C96" s="375"/>
      <c r="D96" s="379">
        <v>0</v>
      </c>
      <c r="E96" s="379">
        <v>0</v>
      </c>
      <c r="F96" s="379">
        <v>0</v>
      </c>
      <c r="G96" s="379">
        <v>0</v>
      </c>
      <c r="H96" s="379">
        <v>0</v>
      </c>
      <c r="I96" s="379">
        <v>0</v>
      </c>
      <c r="J96" s="379">
        <v>0</v>
      </c>
      <c r="K96" s="379">
        <v>0</v>
      </c>
      <c r="L96" s="379">
        <v>0</v>
      </c>
      <c r="M96" s="379">
        <v>0</v>
      </c>
      <c r="N96" s="379">
        <v>0</v>
      </c>
      <c r="O96" s="379">
        <v>0</v>
      </c>
      <c r="P96" s="379">
        <v>5000</v>
      </c>
      <c r="Q96" s="379">
        <v>5000</v>
      </c>
      <c r="R96" s="379">
        <v>5000</v>
      </c>
      <c r="S96" s="379">
        <v>0</v>
      </c>
      <c r="T96" s="379">
        <v>50000</v>
      </c>
      <c r="U96" s="379">
        <v>75000</v>
      </c>
      <c r="V96" s="379">
        <v>110000</v>
      </c>
      <c r="W96" s="379">
        <v>370000</v>
      </c>
      <c r="X96" s="378">
        <f t="shared" si="1"/>
        <v>620000</v>
      </c>
    </row>
    <row r="97" spans="1:24" ht="15" x14ac:dyDescent="0.25">
      <c r="A97" s="5">
        <v>43313</v>
      </c>
      <c r="B97" s="268"/>
      <c r="C97" s="375"/>
      <c r="D97" s="379">
        <v>0</v>
      </c>
      <c r="E97" s="379">
        <v>0</v>
      </c>
      <c r="F97" s="379">
        <v>0</v>
      </c>
      <c r="G97" s="379">
        <v>0</v>
      </c>
      <c r="H97" s="379">
        <v>0</v>
      </c>
      <c r="I97" s="379">
        <v>0</v>
      </c>
      <c r="J97" s="379">
        <v>0</v>
      </c>
      <c r="K97" s="379">
        <v>0</v>
      </c>
      <c r="L97" s="379">
        <v>0</v>
      </c>
      <c r="M97" s="379">
        <v>0</v>
      </c>
      <c r="N97" s="379">
        <v>0</v>
      </c>
      <c r="O97" s="379">
        <v>5000</v>
      </c>
      <c r="P97" s="379">
        <v>10000</v>
      </c>
      <c r="Q97" s="379">
        <v>5000</v>
      </c>
      <c r="R97" s="379">
        <v>10000</v>
      </c>
      <c r="S97" s="379">
        <v>5000</v>
      </c>
      <c r="T97" s="379">
        <v>100000</v>
      </c>
      <c r="U97" s="379">
        <v>150000</v>
      </c>
      <c r="V97" s="379">
        <v>110000</v>
      </c>
      <c r="W97" s="379">
        <v>590000</v>
      </c>
      <c r="X97" s="378">
        <f t="shared" si="1"/>
        <v>985000</v>
      </c>
    </row>
    <row r="98" spans="1:24" ht="15" x14ac:dyDescent="0.25">
      <c r="A98" s="5">
        <v>43344</v>
      </c>
      <c r="B98" s="268"/>
      <c r="C98" s="375"/>
      <c r="D98" s="379">
        <v>0</v>
      </c>
      <c r="E98" s="379">
        <v>0</v>
      </c>
      <c r="F98" s="379">
        <v>0</v>
      </c>
      <c r="G98" s="379">
        <v>0</v>
      </c>
      <c r="H98" s="379">
        <v>0</v>
      </c>
      <c r="I98" s="379">
        <v>0</v>
      </c>
      <c r="J98" s="379">
        <v>0</v>
      </c>
      <c r="K98" s="379">
        <v>0</v>
      </c>
      <c r="L98" s="379">
        <v>0</v>
      </c>
      <c r="M98" s="379">
        <v>0</v>
      </c>
      <c r="N98" s="379">
        <v>0</v>
      </c>
      <c r="O98" s="379">
        <v>0</v>
      </c>
      <c r="P98" s="379">
        <v>5000</v>
      </c>
      <c r="Q98" s="379">
        <v>0</v>
      </c>
      <c r="R98" s="379">
        <v>5000</v>
      </c>
      <c r="S98" s="379">
        <v>0</v>
      </c>
      <c r="T98" s="379">
        <v>35000</v>
      </c>
      <c r="U98" s="379">
        <v>55000</v>
      </c>
      <c r="V98" s="379">
        <v>110000</v>
      </c>
      <c r="W98" s="379">
        <v>300000</v>
      </c>
      <c r="X98" s="378">
        <f t="shared" si="1"/>
        <v>510000</v>
      </c>
    </row>
    <row r="99" spans="1:24" ht="15" x14ac:dyDescent="0.25">
      <c r="A99" s="5">
        <v>43374</v>
      </c>
      <c r="B99" s="268"/>
      <c r="C99" s="375"/>
      <c r="D99" s="379">
        <v>0</v>
      </c>
      <c r="E99" s="379">
        <v>0</v>
      </c>
      <c r="F99" s="379">
        <v>0</v>
      </c>
      <c r="G99" s="379">
        <v>0</v>
      </c>
      <c r="H99" s="379">
        <v>0</v>
      </c>
      <c r="I99" s="379">
        <v>0</v>
      </c>
      <c r="J99" s="379">
        <v>0</v>
      </c>
      <c r="K99" s="379">
        <v>0</v>
      </c>
      <c r="L99" s="379">
        <v>0</v>
      </c>
      <c r="M99" s="379">
        <v>0</v>
      </c>
      <c r="N99" s="379">
        <v>0</v>
      </c>
      <c r="O99" s="379">
        <v>5000</v>
      </c>
      <c r="P99" s="379">
        <v>5000</v>
      </c>
      <c r="Q99" s="379">
        <v>10000</v>
      </c>
      <c r="R99" s="379">
        <v>5000</v>
      </c>
      <c r="S99" s="379">
        <v>5000</v>
      </c>
      <c r="T99" s="379">
        <v>90000</v>
      </c>
      <c r="U99" s="379">
        <v>130000</v>
      </c>
      <c r="V99" s="379">
        <v>105000</v>
      </c>
      <c r="W99" s="379">
        <v>530000</v>
      </c>
      <c r="X99" s="378">
        <f t="shared" si="1"/>
        <v>885000</v>
      </c>
    </row>
    <row r="100" spans="1:24" ht="15" x14ac:dyDescent="0.25">
      <c r="A100" s="5">
        <v>43405</v>
      </c>
      <c r="B100" s="268"/>
      <c r="C100" s="375"/>
      <c r="D100" s="379">
        <v>0</v>
      </c>
      <c r="E100" s="379">
        <v>0</v>
      </c>
      <c r="F100" s="379">
        <v>0</v>
      </c>
      <c r="G100" s="379">
        <v>0</v>
      </c>
      <c r="H100" s="379">
        <v>0</v>
      </c>
      <c r="I100" s="379">
        <v>0</v>
      </c>
      <c r="J100" s="379">
        <v>0</v>
      </c>
      <c r="K100" s="379">
        <v>0</v>
      </c>
      <c r="L100" s="379">
        <v>0</v>
      </c>
      <c r="M100" s="379">
        <v>0</v>
      </c>
      <c r="N100" s="379">
        <v>0</v>
      </c>
      <c r="O100" s="379">
        <v>0</v>
      </c>
      <c r="P100" s="379">
        <v>0</v>
      </c>
      <c r="Q100" s="379">
        <v>0</v>
      </c>
      <c r="R100" s="379">
        <v>0</v>
      </c>
      <c r="S100" s="379">
        <v>0</v>
      </c>
      <c r="T100" s="379">
        <v>0</v>
      </c>
      <c r="U100" s="379">
        <v>0</v>
      </c>
      <c r="V100" s="379">
        <v>55000</v>
      </c>
      <c r="W100" s="379">
        <v>70000</v>
      </c>
      <c r="X100" s="378">
        <f t="shared" si="1"/>
        <v>125000</v>
      </c>
    </row>
    <row r="101" spans="1:24" ht="15" x14ac:dyDescent="0.25">
      <c r="A101" s="5">
        <v>43435</v>
      </c>
      <c r="B101" s="268"/>
      <c r="C101" s="375"/>
      <c r="D101" s="379">
        <v>0</v>
      </c>
      <c r="E101" s="379">
        <v>0</v>
      </c>
      <c r="F101" s="379">
        <v>0</v>
      </c>
      <c r="G101" s="379">
        <v>0</v>
      </c>
      <c r="H101" s="379">
        <v>0</v>
      </c>
      <c r="I101" s="379">
        <v>0</v>
      </c>
      <c r="J101" s="379">
        <v>0</v>
      </c>
      <c r="K101" s="379">
        <v>0</v>
      </c>
      <c r="L101" s="379">
        <v>0</v>
      </c>
      <c r="M101" s="379">
        <v>0</v>
      </c>
      <c r="N101" s="379">
        <v>0</v>
      </c>
      <c r="O101" s="379">
        <v>265000</v>
      </c>
      <c r="P101" s="379">
        <v>0</v>
      </c>
      <c r="Q101" s="379">
        <v>5000</v>
      </c>
      <c r="R101" s="379">
        <v>5000</v>
      </c>
      <c r="S101" s="379">
        <v>5000</v>
      </c>
      <c r="T101" s="379">
        <v>50000</v>
      </c>
      <c r="U101" s="379">
        <v>80000</v>
      </c>
      <c r="V101" s="379">
        <v>220000</v>
      </c>
      <c r="W101" s="379">
        <v>130000</v>
      </c>
      <c r="X101" s="378">
        <f t="shared" si="1"/>
        <v>760000</v>
      </c>
    </row>
    <row r="102" spans="1:24" ht="15" x14ac:dyDescent="0.25">
      <c r="A102" s="5">
        <v>43466</v>
      </c>
      <c r="B102" s="268"/>
      <c r="C102" s="375"/>
      <c r="D102" s="379">
        <v>0</v>
      </c>
      <c r="E102" s="379">
        <v>0</v>
      </c>
      <c r="F102" s="379">
        <v>0</v>
      </c>
      <c r="G102" s="379">
        <v>0</v>
      </c>
      <c r="H102" s="379">
        <v>0</v>
      </c>
      <c r="I102" s="379">
        <v>0</v>
      </c>
      <c r="J102" s="379">
        <v>0</v>
      </c>
      <c r="K102" s="379">
        <v>0</v>
      </c>
      <c r="L102" s="379">
        <v>0</v>
      </c>
      <c r="M102" s="379">
        <v>0</v>
      </c>
      <c r="N102" s="379">
        <v>0</v>
      </c>
      <c r="O102" s="379">
        <v>0</v>
      </c>
      <c r="P102" s="379">
        <v>0</v>
      </c>
      <c r="Q102" s="379">
        <v>5000</v>
      </c>
      <c r="R102" s="379">
        <v>0</v>
      </c>
      <c r="S102" s="379">
        <v>5000</v>
      </c>
      <c r="T102" s="379">
        <v>40000</v>
      </c>
      <c r="U102" s="379">
        <v>60000</v>
      </c>
      <c r="V102" s="379">
        <v>105000</v>
      </c>
      <c r="W102" s="379">
        <v>320000</v>
      </c>
      <c r="X102" s="378">
        <f t="shared" si="1"/>
        <v>535000</v>
      </c>
    </row>
    <row r="103" spans="1:24" ht="15" x14ac:dyDescent="0.25">
      <c r="A103" s="5">
        <v>43497</v>
      </c>
      <c r="B103" s="268"/>
      <c r="C103" s="375"/>
      <c r="D103" s="379">
        <v>0</v>
      </c>
      <c r="E103" s="379">
        <v>0</v>
      </c>
      <c r="F103" s="379">
        <v>0</v>
      </c>
      <c r="G103" s="379">
        <v>0</v>
      </c>
      <c r="H103" s="379">
        <v>0</v>
      </c>
      <c r="I103" s="379">
        <v>0</v>
      </c>
      <c r="J103" s="379">
        <v>0</v>
      </c>
      <c r="K103" s="379">
        <v>0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15000</v>
      </c>
      <c r="W103" s="379">
        <v>0</v>
      </c>
      <c r="X103" s="378">
        <f t="shared" si="1"/>
        <v>15000</v>
      </c>
    </row>
    <row r="104" spans="1:24" ht="15" x14ac:dyDescent="0.25">
      <c r="A104" s="5">
        <v>43525</v>
      </c>
      <c r="B104" s="268"/>
      <c r="C104" s="375"/>
      <c r="D104" s="379">
        <v>0</v>
      </c>
      <c r="E104" s="379">
        <v>0</v>
      </c>
      <c r="F104" s="379">
        <v>0</v>
      </c>
      <c r="G104" s="379">
        <v>0</v>
      </c>
      <c r="H104" s="379">
        <v>0</v>
      </c>
      <c r="I104" s="379">
        <v>0</v>
      </c>
      <c r="J104" s="379">
        <v>0</v>
      </c>
      <c r="K104" s="379">
        <v>0</v>
      </c>
      <c r="L104" s="379">
        <v>0</v>
      </c>
      <c r="M104" s="379">
        <v>0</v>
      </c>
      <c r="N104" s="379">
        <v>0</v>
      </c>
      <c r="O104" s="379">
        <v>0</v>
      </c>
      <c r="P104" s="379">
        <v>0</v>
      </c>
      <c r="Q104" s="379">
        <v>0</v>
      </c>
      <c r="R104" s="379">
        <v>0</v>
      </c>
      <c r="S104" s="379">
        <v>0</v>
      </c>
      <c r="T104" s="379">
        <v>0</v>
      </c>
      <c r="U104" s="379">
        <v>0</v>
      </c>
      <c r="V104" s="379">
        <v>90000</v>
      </c>
      <c r="W104" s="379">
        <v>120000</v>
      </c>
      <c r="X104" s="378">
        <f t="shared" si="1"/>
        <v>210000</v>
      </c>
    </row>
    <row r="105" spans="1:24" ht="15" x14ac:dyDescent="0.25">
      <c r="A105" s="5">
        <v>43556</v>
      </c>
      <c r="B105" s="268"/>
      <c r="C105" s="375"/>
      <c r="D105" s="379">
        <v>0</v>
      </c>
      <c r="E105" s="379">
        <v>0</v>
      </c>
      <c r="F105" s="379">
        <v>0</v>
      </c>
      <c r="G105" s="379">
        <v>0</v>
      </c>
      <c r="H105" s="379">
        <v>0</v>
      </c>
      <c r="I105" s="379">
        <v>0</v>
      </c>
      <c r="J105" s="379">
        <v>0</v>
      </c>
      <c r="K105" s="379">
        <v>0</v>
      </c>
      <c r="L105" s="379">
        <v>0</v>
      </c>
      <c r="M105" s="379">
        <v>0</v>
      </c>
      <c r="N105" s="379">
        <v>0</v>
      </c>
      <c r="O105" s="379">
        <v>0</v>
      </c>
      <c r="P105" s="379">
        <v>0</v>
      </c>
      <c r="Q105" s="379">
        <v>0</v>
      </c>
      <c r="R105" s="379">
        <v>0</v>
      </c>
      <c r="S105" s="379">
        <v>0</v>
      </c>
      <c r="T105" s="379">
        <v>0</v>
      </c>
      <c r="U105" s="379">
        <v>0</v>
      </c>
      <c r="V105" s="379">
        <v>120000</v>
      </c>
      <c r="W105" s="379">
        <v>170000</v>
      </c>
      <c r="X105" s="378">
        <f t="shared" si="1"/>
        <v>290000</v>
      </c>
    </row>
    <row r="106" spans="1:24" ht="15" x14ac:dyDescent="0.25">
      <c r="A106" s="5">
        <v>43586</v>
      </c>
      <c r="B106" s="268"/>
      <c r="C106" s="375"/>
      <c r="D106" s="379">
        <v>0</v>
      </c>
      <c r="E106" s="379">
        <v>0</v>
      </c>
      <c r="F106" s="379">
        <v>0</v>
      </c>
      <c r="G106" s="379">
        <v>0</v>
      </c>
      <c r="H106" s="379">
        <v>0</v>
      </c>
      <c r="I106" s="379">
        <v>0</v>
      </c>
      <c r="J106" s="379">
        <v>0</v>
      </c>
      <c r="K106" s="379">
        <v>0</v>
      </c>
      <c r="L106" s="379">
        <v>0</v>
      </c>
      <c r="M106" s="379">
        <v>0</v>
      </c>
      <c r="N106" s="379">
        <v>0</v>
      </c>
      <c r="O106" s="379">
        <v>0</v>
      </c>
      <c r="P106" s="379">
        <v>0</v>
      </c>
      <c r="Q106" s="379">
        <v>0</v>
      </c>
      <c r="R106" s="379">
        <v>0</v>
      </c>
      <c r="S106" s="379">
        <v>0</v>
      </c>
      <c r="T106" s="379">
        <v>0</v>
      </c>
      <c r="U106" s="379">
        <v>5000</v>
      </c>
      <c r="V106" s="379">
        <v>180000</v>
      </c>
      <c r="W106" s="379">
        <v>270000</v>
      </c>
      <c r="X106" s="378">
        <f t="shared" si="1"/>
        <v>455000</v>
      </c>
    </row>
    <row r="107" spans="1:24" ht="15" x14ac:dyDescent="0.25">
      <c r="A107" s="5">
        <v>43617</v>
      </c>
      <c r="B107" s="268"/>
      <c r="C107" s="375"/>
      <c r="D107" s="379">
        <v>0</v>
      </c>
      <c r="E107" s="379">
        <v>0</v>
      </c>
      <c r="F107" s="379">
        <v>0</v>
      </c>
      <c r="G107" s="379">
        <v>0</v>
      </c>
      <c r="H107" s="379">
        <v>0</v>
      </c>
      <c r="I107" s="379">
        <v>0</v>
      </c>
      <c r="J107" s="379">
        <v>0</v>
      </c>
      <c r="K107" s="379">
        <v>0</v>
      </c>
      <c r="L107" s="379">
        <v>0</v>
      </c>
      <c r="M107" s="379">
        <v>0</v>
      </c>
      <c r="N107" s="379">
        <v>0</v>
      </c>
      <c r="O107" s="379">
        <v>0</v>
      </c>
      <c r="P107" s="379">
        <v>255000</v>
      </c>
      <c r="Q107" s="379">
        <v>0</v>
      </c>
      <c r="R107" s="379">
        <v>5000</v>
      </c>
      <c r="S107" s="379">
        <v>5000</v>
      </c>
      <c r="T107" s="379">
        <v>40000</v>
      </c>
      <c r="U107" s="379">
        <v>70000</v>
      </c>
      <c r="V107" s="379">
        <v>140000</v>
      </c>
      <c r="W107" s="379">
        <v>40000</v>
      </c>
      <c r="X107" s="378">
        <f t="shared" si="1"/>
        <v>555000</v>
      </c>
    </row>
    <row r="108" spans="1:24" ht="15" x14ac:dyDescent="0.25">
      <c r="A108" s="5">
        <v>43647</v>
      </c>
      <c r="B108" s="268"/>
      <c r="C108" s="375"/>
      <c r="D108" s="379">
        <v>0</v>
      </c>
      <c r="E108" s="379">
        <v>0</v>
      </c>
      <c r="F108" s="379">
        <v>0</v>
      </c>
      <c r="G108" s="379">
        <v>0</v>
      </c>
      <c r="H108" s="379">
        <v>0</v>
      </c>
      <c r="I108" s="379">
        <v>0</v>
      </c>
      <c r="J108" s="379">
        <v>0</v>
      </c>
      <c r="K108" s="379">
        <v>0</v>
      </c>
      <c r="L108" s="379">
        <v>0</v>
      </c>
      <c r="M108" s="379">
        <v>0</v>
      </c>
      <c r="N108" s="379">
        <v>0</v>
      </c>
      <c r="O108" s="379">
        <v>0</v>
      </c>
      <c r="P108" s="379">
        <v>0</v>
      </c>
      <c r="Q108" s="379">
        <v>0</v>
      </c>
      <c r="R108" s="379">
        <v>0</v>
      </c>
      <c r="S108" s="379">
        <v>0</v>
      </c>
      <c r="T108" s="379">
        <v>0</v>
      </c>
      <c r="U108" s="379">
        <v>0</v>
      </c>
      <c r="V108" s="379">
        <v>50000</v>
      </c>
      <c r="W108" s="379">
        <v>60000</v>
      </c>
      <c r="X108" s="378">
        <f t="shared" si="1"/>
        <v>110000</v>
      </c>
    </row>
    <row r="109" spans="1:24" ht="15" x14ac:dyDescent="0.25">
      <c r="A109" s="5">
        <v>43678</v>
      </c>
      <c r="B109" s="268"/>
      <c r="C109" s="375"/>
      <c r="D109" s="379">
        <v>0</v>
      </c>
      <c r="E109" s="379">
        <v>0</v>
      </c>
      <c r="F109" s="379">
        <v>0</v>
      </c>
      <c r="G109" s="379">
        <v>0</v>
      </c>
      <c r="H109" s="379">
        <v>0</v>
      </c>
      <c r="I109" s="379">
        <v>0</v>
      </c>
      <c r="J109" s="379">
        <v>0</v>
      </c>
      <c r="K109" s="379">
        <v>0</v>
      </c>
      <c r="L109" s="379">
        <v>0</v>
      </c>
      <c r="M109" s="379">
        <v>0</v>
      </c>
      <c r="N109" s="379">
        <v>0</v>
      </c>
      <c r="O109" s="379">
        <v>0</v>
      </c>
      <c r="P109" s="379">
        <v>0</v>
      </c>
      <c r="Q109" s="379">
        <v>0</v>
      </c>
      <c r="R109" s="379">
        <v>0</v>
      </c>
      <c r="S109" s="379">
        <v>0</v>
      </c>
      <c r="T109" s="379">
        <v>0</v>
      </c>
      <c r="U109" s="379">
        <v>0</v>
      </c>
      <c r="V109" s="379">
        <v>125000</v>
      </c>
      <c r="W109" s="379">
        <v>190000</v>
      </c>
      <c r="X109" s="378">
        <f t="shared" si="1"/>
        <v>315000</v>
      </c>
    </row>
    <row r="110" spans="1:24" ht="15" x14ac:dyDescent="0.25">
      <c r="A110" s="5">
        <v>43709</v>
      </c>
      <c r="B110" s="268"/>
      <c r="C110" s="375"/>
      <c r="D110" s="379">
        <v>0</v>
      </c>
      <c r="E110" s="379">
        <v>0</v>
      </c>
      <c r="F110" s="379">
        <v>0</v>
      </c>
      <c r="G110" s="379">
        <v>0</v>
      </c>
      <c r="H110" s="379">
        <v>0</v>
      </c>
      <c r="I110" s="379">
        <v>0</v>
      </c>
      <c r="J110" s="379">
        <v>0</v>
      </c>
      <c r="K110" s="379">
        <v>0</v>
      </c>
      <c r="L110" s="379">
        <v>0</v>
      </c>
      <c r="M110" s="379">
        <v>0</v>
      </c>
      <c r="N110" s="379">
        <v>0</v>
      </c>
      <c r="O110" s="379">
        <v>0</v>
      </c>
      <c r="P110" s="379">
        <v>0</v>
      </c>
      <c r="Q110" s="379">
        <v>0</v>
      </c>
      <c r="R110" s="379">
        <v>0</v>
      </c>
      <c r="S110" s="379">
        <v>0</v>
      </c>
      <c r="T110" s="379">
        <v>0</v>
      </c>
      <c r="U110" s="379">
        <v>0</v>
      </c>
      <c r="V110" s="379">
        <v>95000</v>
      </c>
      <c r="W110" s="379">
        <v>130000</v>
      </c>
      <c r="X110" s="378">
        <f t="shared" si="1"/>
        <v>225000</v>
      </c>
    </row>
    <row r="111" spans="1:24" ht="15" x14ac:dyDescent="0.25">
      <c r="A111" s="5">
        <v>43739</v>
      </c>
      <c r="B111" s="268"/>
      <c r="C111" s="375"/>
      <c r="D111" s="379">
        <v>0</v>
      </c>
      <c r="E111" s="379">
        <v>0</v>
      </c>
      <c r="F111" s="379">
        <v>0</v>
      </c>
      <c r="G111" s="379">
        <v>0</v>
      </c>
      <c r="H111" s="379">
        <v>0</v>
      </c>
      <c r="I111" s="379">
        <v>0</v>
      </c>
      <c r="J111" s="379">
        <v>0</v>
      </c>
      <c r="K111" s="379">
        <v>0</v>
      </c>
      <c r="L111" s="379">
        <v>0</v>
      </c>
      <c r="M111" s="379">
        <v>0</v>
      </c>
      <c r="N111" s="379">
        <v>0</v>
      </c>
      <c r="O111" s="379">
        <v>0</v>
      </c>
      <c r="P111" s="379">
        <v>0</v>
      </c>
      <c r="Q111" s="379">
        <v>0</v>
      </c>
      <c r="R111" s="379">
        <v>0</v>
      </c>
      <c r="S111" s="379">
        <v>5000</v>
      </c>
      <c r="T111" s="379">
        <v>25000</v>
      </c>
      <c r="U111" s="379">
        <v>45000</v>
      </c>
      <c r="V111" s="379">
        <v>115000</v>
      </c>
      <c r="W111" s="379">
        <v>310000</v>
      </c>
      <c r="X111" s="378">
        <f t="shared" si="1"/>
        <v>500000</v>
      </c>
    </row>
    <row r="112" spans="1:24" ht="15" x14ac:dyDescent="0.25">
      <c r="A112" s="5">
        <v>43770</v>
      </c>
      <c r="B112" s="268"/>
      <c r="C112" s="375"/>
      <c r="D112" s="379">
        <v>0</v>
      </c>
      <c r="E112" s="379">
        <v>0</v>
      </c>
      <c r="F112" s="379">
        <v>0</v>
      </c>
      <c r="G112" s="379">
        <v>0</v>
      </c>
      <c r="H112" s="379">
        <v>0</v>
      </c>
      <c r="I112" s="379">
        <v>0</v>
      </c>
      <c r="J112" s="379">
        <v>0</v>
      </c>
      <c r="K112" s="379">
        <v>0</v>
      </c>
      <c r="L112" s="379">
        <v>0</v>
      </c>
      <c r="M112" s="379">
        <v>0</v>
      </c>
      <c r="N112" s="379">
        <v>0</v>
      </c>
      <c r="O112" s="379">
        <v>0</v>
      </c>
      <c r="P112" s="379">
        <v>0</v>
      </c>
      <c r="Q112" s="379">
        <v>5000</v>
      </c>
      <c r="R112" s="379">
        <v>5000</v>
      </c>
      <c r="S112" s="379">
        <v>5000</v>
      </c>
      <c r="T112" s="379">
        <v>75000</v>
      </c>
      <c r="U112" s="379">
        <v>115000</v>
      </c>
      <c r="V112" s="379">
        <v>100000</v>
      </c>
      <c r="W112" s="379">
        <v>490000</v>
      </c>
      <c r="X112" s="378">
        <f t="shared" si="1"/>
        <v>795000</v>
      </c>
    </row>
    <row r="113" spans="1:24" ht="15" x14ac:dyDescent="0.25">
      <c r="A113" s="5">
        <v>43800</v>
      </c>
      <c r="B113" s="268"/>
      <c r="C113" s="375"/>
      <c r="D113" s="379">
        <v>0</v>
      </c>
      <c r="E113" s="379">
        <v>0</v>
      </c>
      <c r="F113" s="379">
        <v>0</v>
      </c>
      <c r="G113" s="379">
        <v>0</v>
      </c>
      <c r="H113" s="379">
        <v>0</v>
      </c>
      <c r="I113" s="379">
        <v>0</v>
      </c>
      <c r="J113" s="379">
        <v>0</v>
      </c>
      <c r="K113" s="379">
        <v>0</v>
      </c>
      <c r="L113" s="379">
        <v>0</v>
      </c>
      <c r="M113" s="379">
        <v>0</v>
      </c>
      <c r="N113" s="379">
        <v>0</v>
      </c>
      <c r="O113" s="379">
        <v>0</v>
      </c>
      <c r="P113" s="379">
        <v>0</v>
      </c>
      <c r="Q113" s="379">
        <v>255000</v>
      </c>
      <c r="R113" s="379">
        <v>5000</v>
      </c>
      <c r="S113" s="379">
        <v>10000</v>
      </c>
      <c r="T113" s="379">
        <v>105000</v>
      </c>
      <c r="U113" s="379">
        <v>170000</v>
      </c>
      <c r="V113" s="379">
        <v>115000</v>
      </c>
      <c r="W113" s="379">
        <v>330000</v>
      </c>
      <c r="X113" s="378">
        <f t="shared" si="1"/>
        <v>990000</v>
      </c>
    </row>
    <row r="114" spans="1:24" ht="15" x14ac:dyDescent="0.25">
      <c r="A114" s="5">
        <v>43831</v>
      </c>
      <c r="B114" s="268"/>
      <c r="C114" s="375"/>
      <c r="D114" s="379">
        <v>0</v>
      </c>
      <c r="E114" s="379">
        <v>0</v>
      </c>
      <c r="F114" s="379">
        <v>0</v>
      </c>
      <c r="G114" s="379">
        <v>0</v>
      </c>
      <c r="H114" s="379">
        <v>0</v>
      </c>
      <c r="I114" s="379">
        <v>0</v>
      </c>
      <c r="J114" s="379">
        <v>0</v>
      </c>
      <c r="K114" s="379">
        <v>0</v>
      </c>
      <c r="L114" s="379">
        <v>0</v>
      </c>
      <c r="M114" s="379">
        <v>0</v>
      </c>
      <c r="N114" s="379">
        <v>0</v>
      </c>
      <c r="O114" s="379">
        <v>0</v>
      </c>
      <c r="P114" s="379">
        <v>0</v>
      </c>
      <c r="Q114" s="379">
        <v>0</v>
      </c>
      <c r="R114" s="379">
        <v>0</v>
      </c>
      <c r="S114" s="379">
        <v>0</v>
      </c>
      <c r="T114" s="379">
        <v>0</v>
      </c>
      <c r="U114" s="379">
        <v>0</v>
      </c>
      <c r="V114" s="379">
        <v>75000</v>
      </c>
      <c r="W114" s="379">
        <v>100000</v>
      </c>
      <c r="X114" s="378">
        <f t="shared" si="1"/>
        <v>175000</v>
      </c>
    </row>
    <row r="115" spans="1:24" ht="15" x14ac:dyDescent="0.25">
      <c r="A115" s="5">
        <v>43862</v>
      </c>
      <c r="B115" s="268"/>
      <c r="C115" s="375"/>
      <c r="D115" s="379">
        <v>0</v>
      </c>
      <c r="E115" s="379">
        <v>0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79">
        <v>0</v>
      </c>
      <c r="M115" s="379">
        <v>0</v>
      </c>
      <c r="N115" s="379">
        <v>0</v>
      </c>
      <c r="O115" s="379">
        <v>0</v>
      </c>
      <c r="P115" s="379">
        <v>0</v>
      </c>
      <c r="Q115" s="379">
        <v>0</v>
      </c>
      <c r="R115" s="379">
        <v>0</v>
      </c>
      <c r="S115" s="379">
        <v>0</v>
      </c>
      <c r="T115" s="379">
        <v>5000</v>
      </c>
      <c r="U115" s="379">
        <v>15000</v>
      </c>
      <c r="V115" s="379">
        <v>110000</v>
      </c>
      <c r="W115" s="379">
        <v>210000</v>
      </c>
      <c r="X115" s="378">
        <f t="shared" si="1"/>
        <v>340000</v>
      </c>
    </row>
    <row r="116" spans="1:24" ht="15" x14ac:dyDescent="0.25">
      <c r="A116" s="5">
        <v>43891</v>
      </c>
      <c r="B116" s="268"/>
      <c r="C116" s="375"/>
      <c r="D116" s="379">
        <v>0</v>
      </c>
      <c r="E116" s="379">
        <v>0</v>
      </c>
      <c r="F116" s="379">
        <v>0</v>
      </c>
      <c r="G116" s="379">
        <v>0</v>
      </c>
      <c r="H116" s="379">
        <v>0</v>
      </c>
      <c r="I116" s="379">
        <v>0</v>
      </c>
      <c r="J116" s="379">
        <v>0</v>
      </c>
      <c r="K116" s="379">
        <v>0</v>
      </c>
      <c r="L116" s="379">
        <v>0</v>
      </c>
      <c r="M116" s="379">
        <v>0</v>
      </c>
      <c r="N116" s="379">
        <v>0</v>
      </c>
      <c r="O116" s="379">
        <v>0</v>
      </c>
      <c r="P116" s="379">
        <v>0</v>
      </c>
      <c r="Q116" s="379">
        <v>0</v>
      </c>
      <c r="R116" s="379">
        <v>0</v>
      </c>
      <c r="S116" s="379">
        <v>0</v>
      </c>
      <c r="T116" s="379">
        <v>0</v>
      </c>
      <c r="U116" s="379">
        <v>0</v>
      </c>
      <c r="V116" s="379">
        <v>80000</v>
      </c>
      <c r="W116" s="379">
        <v>110000</v>
      </c>
      <c r="X116" s="378">
        <f t="shared" si="1"/>
        <v>190000</v>
      </c>
    </row>
    <row r="117" spans="1:24" ht="15" x14ac:dyDescent="0.25">
      <c r="A117" s="5">
        <v>43922</v>
      </c>
      <c r="B117" s="268"/>
      <c r="C117" s="375"/>
      <c r="D117" s="379">
        <v>0</v>
      </c>
      <c r="E117" s="379">
        <v>0</v>
      </c>
      <c r="F117" s="379">
        <v>0</v>
      </c>
      <c r="G117" s="379">
        <v>0</v>
      </c>
      <c r="H117" s="379">
        <v>0</v>
      </c>
      <c r="I117" s="379">
        <v>0</v>
      </c>
      <c r="J117" s="379">
        <v>0</v>
      </c>
      <c r="K117" s="379">
        <v>0</v>
      </c>
      <c r="L117" s="379">
        <v>0</v>
      </c>
      <c r="M117" s="379">
        <v>0</v>
      </c>
      <c r="N117" s="379">
        <v>0</v>
      </c>
      <c r="O117" s="379">
        <v>0</v>
      </c>
      <c r="P117" s="379">
        <v>0</v>
      </c>
      <c r="Q117" s="379">
        <v>0</v>
      </c>
      <c r="R117" s="379">
        <v>0</v>
      </c>
      <c r="S117" s="379">
        <v>0</v>
      </c>
      <c r="T117" s="379">
        <v>0</v>
      </c>
      <c r="U117" s="379">
        <v>0</v>
      </c>
      <c r="V117" s="379">
        <v>0</v>
      </c>
      <c r="W117" s="379">
        <v>15760000</v>
      </c>
      <c r="X117" s="378">
        <f t="shared" si="1"/>
        <v>15760000</v>
      </c>
    </row>
    <row r="118" spans="1:24" ht="15" x14ac:dyDescent="0.25">
      <c r="A118" s="5">
        <v>43983</v>
      </c>
      <c r="B118" s="268"/>
      <c r="C118" s="375"/>
      <c r="D118" s="379">
        <v>0</v>
      </c>
      <c r="E118" s="379">
        <v>0</v>
      </c>
      <c r="F118" s="379">
        <v>0</v>
      </c>
      <c r="G118" s="379">
        <v>0</v>
      </c>
      <c r="H118" s="379">
        <v>0</v>
      </c>
      <c r="I118" s="379">
        <v>0</v>
      </c>
      <c r="J118" s="379">
        <v>0</v>
      </c>
      <c r="K118" s="379">
        <v>0</v>
      </c>
      <c r="L118" s="379">
        <v>0</v>
      </c>
      <c r="M118" s="379">
        <v>0</v>
      </c>
      <c r="N118" s="379">
        <v>0</v>
      </c>
      <c r="O118" s="379">
        <v>0</v>
      </c>
      <c r="P118" s="379">
        <v>0</v>
      </c>
      <c r="Q118" s="379">
        <v>0</v>
      </c>
      <c r="R118" s="379">
        <v>250000</v>
      </c>
      <c r="S118" s="379">
        <v>255000</v>
      </c>
      <c r="T118" s="379">
        <v>2990000</v>
      </c>
      <c r="U118" s="379">
        <v>4675000</v>
      </c>
      <c r="V118" s="379">
        <v>420000</v>
      </c>
      <c r="W118" s="379">
        <v>0</v>
      </c>
      <c r="X118" s="378">
        <f t="shared" si="1"/>
        <v>8590000</v>
      </c>
    </row>
    <row r="119" spans="1:24" ht="9" customHeight="1" x14ac:dyDescent="0.25">
      <c r="A119" s="5"/>
      <c r="B119" s="268"/>
      <c r="C119" s="375"/>
      <c r="D119" s="379"/>
      <c r="E119" s="379"/>
      <c r="F119" s="379"/>
      <c r="G119" s="379"/>
      <c r="H119" s="379"/>
      <c r="I119" s="379"/>
      <c r="J119" s="379"/>
      <c r="K119" s="379"/>
      <c r="L119" s="379"/>
      <c r="M119" s="379"/>
      <c r="N119" s="379"/>
      <c r="O119" s="379"/>
      <c r="P119" s="379"/>
      <c r="Q119" s="379"/>
      <c r="R119" s="379"/>
      <c r="S119" s="379"/>
      <c r="T119" s="379"/>
      <c r="U119" s="379"/>
      <c r="V119" s="379"/>
      <c r="W119" s="379"/>
      <c r="X119" s="378"/>
    </row>
    <row r="120" spans="1:24" ht="15" x14ac:dyDescent="0.25">
      <c r="A120" s="267" t="s">
        <v>9</v>
      </c>
      <c r="B120" s="380">
        <f t="shared" ref="B120:X120" si="2">SUM(B9:B119)</f>
        <v>505000</v>
      </c>
      <c r="C120" s="380">
        <f t="shared" si="2"/>
        <v>525000</v>
      </c>
      <c r="D120" s="381">
        <f t="shared" si="2"/>
        <v>530000</v>
      </c>
      <c r="E120" s="381">
        <f t="shared" si="2"/>
        <v>550000</v>
      </c>
      <c r="F120" s="381">
        <f t="shared" si="2"/>
        <v>560000</v>
      </c>
      <c r="G120" s="381">
        <f t="shared" si="2"/>
        <v>575000</v>
      </c>
      <c r="H120" s="381">
        <f t="shared" si="2"/>
        <v>585000</v>
      </c>
      <c r="I120" s="381">
        <f t="shared" si="2"/>
        <v>605000</v>
      </c>
      <c r="J120" s="381">
        <f t="shared" si="2"/>
        <v>615000</v>
      </c>
      <c r="K120" s="381">
        <f t="shared" si="2"/>
        <v>635000</v>
      </c>
      <c r="L120" s="381">
        <f t="shared" si="2"/>
        <v>650000</v>
      </c>
      <c r="M120" s="381">
        <f t="shared" si="2"/>
        <v>670000</v>
      </c>
      <c r="N120" s="381">
        <f t="shared" si="2"/>
        <v>680000</v>
      </c>
      <c r="O120" s="381">
        <f t="shared" si="2"/>
        <v>700000</v>
      </c>
      <c r="P120" s="381">
        <f t="shared" si="2"/>
        <v>720000</v>
      </c>
      <c r="Q120" s="381">
        <f t="shared" si="2"/>
        <v>740000</v>
      </c>
      <c r="R120" s="381">
        <f t="shared" si="2"/>
        <v>755000</v>
      </c>
      <c r="S120" s="381">
        <f t="shared" si="2"/>
        <v>775000</v>
      </c>
      <c r="T120" s="381">
        <f t="shared" si="2"/>
        <v>8905000</v>
      </c>
      <c r="U120" s="381">
        <f t="shared" si="2"/>
        <v>13975000</v>
      </c>
      <c r="V120" s="381">
        <f t="shared" si="2"/>
        <v>15745000</v>
      </c>
      <c r="W120" s="381">
        <f t="shared" si="2"/>
        <v>50000000</v>
      </c>
      <c r="X120" s="381">
        <f t="shared" si="2"/>
        <v>100000000</v>
      </c>
    </row>
    <row r="121" spans="1:24" ht="15" x14ac:dyDescent="0.25">
      <c r="A121" s="179"/>
      <c r="B121" s="289"/>
      <c r="C121" s="278"/>
      <c r="D121" s="382"/>
      <c r="E121" s="382"/>
      <c r="F121" s="382"/>
      <c r="G121" s="382"/>
      <c r="H121" s="382"/>
      <c r="I121" s="382"/>
      <c r="J121" s="382"/>
      <c r="K121" s="382"/>
      <c r="L121" s="382"/>
      <c r="M121" s="382"/>
      <c r="N121" s="382"/>
      <c r="O121" s="382"/>
      <c r="P121" s="382"/>
      <c r="Q121" s="382"/>
      <c r="R121" s="382"/>
      <c r="S121" s="382"/>
      <c r="T121" s="382"/>
      <c r="U121" s="382"/>
      <c r="V121" s="382"/>
      <c r="W121" s="382"/>
      <c r="X121" s="383"/>
    </row>
    <row r="122" spans="1:24" ht="15" x14ac:dyDescent="0.25">
      <c r="A122" s="4" t="s">
        <v>10</v>
      </c>
      <c r="B122" s="384">
        <f t="shared" ref="B122:W122" si="3">B6-B120</f>
        <v>0</v>
      </c>
      <c r="C122" s="384">
        <f t="shared" si="3"/>
        <v>0</v>
      </c>
      <c r="D122" s="377">
        <f t="shared" si="3"/>
        <v>0</v>
      </c>
      <c r="E122" s="377">
        <f t="shared" si="3"/>
        <v>0</v>
      </c>
      <c r="F122" s="377">
        <f t="shared" si="3"/>
        <v>0</v>
      </c>
      <c r="G122" s="377">
        <f t="shared" si="3"/>
        <v>0</v>
      </c>
      <c r="H122" s="377">
        <f t="shared" si="3"/>
        <v>0</v>
      </c>
      <c r="I122" s="377">
        <f t="shared" si="3"/>
        <v>0</v>
      </c>
      <c r="J122" s="377">
        <f t="shared" si="3"/>
        <v>0</v>
      </c>
      <c r="K122" s="377">
        <f t="shared" si="3"/>
        <v>0</v>
      </c>
      <c r="L122" s="377">
        <f t="shared" si="3"/>
        <v>0</v>
      </c>
      <c r="M122" s="377">
        <f t="shared" si="3"/>
        <v>0</v>
      </c>
      <c r="N122" s="377">
        <f t="shared" si="3"/>
        <v>0</v>
      </c>
      <c r="O122" s="377">
        <f t="shared" si="3"/>
        <v>0</v>
      </c>
      <c r="P122" s="377">
        <f t="shared" si="3"/>
        <v>0</v>
      </c>
      <c r="Q122" s="377">
        <f t="shared" si="3"/>
        <v>0</v>
      </c>
      <c r="R122" s="377">
        <f t="shared" si="3"/>
        <v>0</v>
      </c>
      <c r="S122" s="377">
        <f t="shared" si="3"/>
        <v>0</v>
      </c>
      <c r="T122" s="377">
        <f t="shared" si="3"/>
        <v>0</v>
      </c>
      <c r="U122" s="377">
        <f t="shared" si="3"/>
        <v>0</v>
      </c>
      <c r="V122" s="377">
        <f t="shared" si="3"/>
        <v>0</v>
      </c>
      <c r="W122" s="377">
        <f t="shared" si="3"/>
        <v>0</v>
      </c>
      <c r="X122" s="378">
        <f>SUM(B122:W122)</f>
        <v>0</v>
      </c>
    </row>
    <row r="123" spans="1:24" ht="15" x14ac:dyDescent="0.25">
      <c r="A123" s="3"/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</row>
  </sheetData>
  <phoneticPr fontId="9" type="noConversion"/>
  <pageMargins left="0.75" right="0.75" top="1" bottom="1" header="0.5" footer="0.5"/>
  <pageSetup scale="44" orientation="landscape" r:id="rId1"/>
  <headerFooter alignWithMargins="0">
    <oddHeader>&amp;C&amp;A</oddHeader>
    <oddFooter>&amp;L&amp;Z&amp;F&amp;C&amp;P/&amp;N</oddFooter>
  </headerFooter>
  <colBreaks count="1" manualBreakCount="1">
    <brk id="17" max="1048575" man="1"/>
  </colBreaks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Z123"/>
  <sheetViews>
    <sheetView zoomScaleNormal="100" workbookViewId="0">
      <pane xSplit="2" ySplit="4" topLeftCell="N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16.42578125" bestFit="1" customWidth="1"/>
    <col min="2" max="2" width="11.5703125" hidden="1" customWidth="1"/>
    <col min="3" max="18" width="11.7109375" bestFit="1" customWidth="1"/>
    <col min="19" max="24" width="12.85546875" bestFit="1" customWidth="1"/>
    <col min="25" max="25" width="14" bestFit="1" customWidth="1"/>
    <col min="26" max="26" width="15" bestFit="1" customWidth="1"/>
    <col min="257" max="257" width="16.42578125" bestFit="1" customWidth="1"/>
    <col min="258" max="258" width="0" hidden="1" customWidth="1"/>
    <col min="259" max="274" width="11.7109375" bestFit="1" customWidth="1"/>
    <col min="275" max="280" width="12.85546875" bestFit="1" customWidth="1"/>
    <col min="281" max="281" width="14" bestFit="1" customWidth="1"/>
    <col min="282" max="282" width="15" bestFit="1" customWidth="1"/>
    <col min="513" max="513" width="16.42578125" bestFit="1" customWidth="1"/>
    <col min="514" max="514" width="0" hidden="1" customWidth="1"/>
    <col min="515" max="530" width="11.7109375" bestFit="1" customWidth="1"/>
    <col min="531" max="536" width="12.85546875" bestFit="1" customWidth="1"/>
    <col min="537" max="537" width="14" bestFit="1" customWidth="1"/>
    <col min="538" max="538" width="15" bestFit="1" customWidth="1"/>
    <col min="769" max="769" width="16.42578125" bestFit="1" customWidth="1"/>
    <col min="770" max="770" width="0" hidden="1" customWidth="1"/>
    <col min="771" max="786" width="11.7109375" bestFit="1" customWidth="1"/>
    <col min="787" max="792" width="12.85546875" bestFit="1" customWidth="1"/>
    <col min="793" max="793" width="14" bestFit="1" customWidth="1"/>
    <col min="794" max="794" width="15" bestFit="1" customWidth="1"/>
    <col min="1025" max="1025" width="16.42578125" bestFit="1" customWidth="1"/>
    <col min="1026" max="1026" width="0" hidden="1" customWidth="1"/>
    <col min="1027" max="1042" width="11.7109375" bestFit="1" customWidth="1"/>
    <col min="1043" max="1048" width="12.85546875" bestFit="1" customWidth="1"/>
    <col min="1049" max="1049" width="14" bestFit="1" customWidth="1"/>
    <col min="1050" max="1050" width="15" bestFit="1" customWidth="1"/>
    <col min="1281" max="1281" width="16.42578125" bestFit="1" customWidth="1"/>
    <col min="1282" max="1282" width="0" hidden="1" customWidth="1"/>
    <col min="1283" max="1298" width="11.7109375" bestFit="1" customWidth="1"/>
    <col min="1299" max="1304" width="12.85546875" bestFit="1" customWidth="1"/>
    <col min="1305" max="1305" width="14" bestFit="1" customWidth="1"/>
    <col min="1306" max="1306" width="15" bestFit="1" customWidth="1"/>
    <col min="1537" max="1537" width="16.42578125" bestFit="1" customWidth="1"/>
    <col min="1538" max="1538" width="0" hidden="1" customWidth="1"/>
    <col min="1539" max="1554" width="11.7109375" bestFit="1" customWidth="1"/>
    <col min="1555" max="1560" width="12.85546875" bestFit="1" customWidth="1"/>
    <col min="1561" max="1561" width="14" bestFit="1" customWidth="1"/>
    <col min="1562" max="1562" width="15" bestFit="1" customWidth="1"/>
    <col min="1793" max="1793" width="16.42578125" bestFit="1" customWidth="1"/>
    <col min="1794" max="1794" width="0" hidden="1" customWidth="1"/>
    <col min="1795" max="1810" width="11.7109375" bestFit="1" customWidth="1"/>
    <col min="1811" max="1816" width="12.85546875" bestFit="1" customWidth="1"/>
    <col min="1817" max="1817" width="14" bestFit="1" customWidth="1"/>
    <col min="1818" max="1818" width="15" bestFit="1" customWidth="1"/>
    <col min="2049" max="2049" width="16.42578125" bestFit="1" customWidth="1"/>
    <col min="2050" max="2050" width="0" hidden="1" customWidth="1"/>
    <col min="2051" max="2066" width="11.7109375" bestFit="1" customWidth="1"/>
    <col min="2067" max="2072" width="12.85546875" bestFit="1" customWidth="1"/>
    <col min="2073" max="2073" width="14" bestFit="1" customWidth="1"/>
    <col min="2074" max="2074" width="15" bestFit="1" customWidth="1"/>
    <col min="2305" max="2305" width="16.42578125" bestFit="1" customWidth="1"/>
    <col min="2306" max="2306" width="0" hidden="1" customWidth="1"/>
    <col min="2307" max="2322" width="11.7109375" bestFit="1" customWidth="1"/>
    <col min="2323" max="2328" width="12.85546875" bestFit="1" customWidth="1"/>
    <col min="2329" max="2329" width="14" bestFit="1" customWidth="1"/>
    <col min="2330" max="2330" width="15" bestFit="1" customWidth="1"/>
    <col min="2561" max="2561" width="16.42578125" bestFit="1" customWidth="1"/>
    <col min="2562" max="2562" width="0" hidden="1" customWidth="1"/>
    <col min="2563" max="2578" width="11.7109375" bestFit="1" customWidth="1"/>
    <col min="2579" max="2584" width="12.85546875" bestFit="1" customWidth="1"/>
    <col min="2585" max="2585" width="14" bestFit="1" customWidth="1"/>
    <col min="2586" max="2586" width="15" bestFit="1" customWidth="1"/>
    <col min="2817" max="2817" width="16.42578125" bestFit="1" customWidth="1"/>
    <col min="2818" max="2818" width="0" hidden="1" customWidth="1"/>
    <col min="2819" max="2834" width="11.7109375" bestFit="1" customWidth="1"/>
    <col min="2835" max="2840" width="12.85546875" bestFit="1" customWidth="1"/>
    <col min="2841" max="2841" width="14" bestFit="1" customWidth="1"/>
    <col min="2842" max="2842" width="15" bestFit="1" customWidth="1"/>
    <col min="3073" max="3073" width="16.42578125" bestFit="1" customWidth="1"/>
    <col min="3074" max="3074" width="0" hidden="1" customWidth="1"/>
    <col min="3075" max="3090" width="11.7109375" bestFit="1" customWidth="1"/>
    <col min="3091" max="3096" width="12.85546875" bestFit="1" customWidth="1"/>
    <col min="3097" max="3097" width="14" bestFit="1" customWidth="1"/>
    <col min="3098" max="3098" width="15" bestFit="1" customWidth="1"/>
    <col min="3329" max="3329" width="16.42578125" bestFit="1" customWidth="1"/>
    <col min="3330" max="3330" width="0" hidden="1" customWidth="1"/>
    <col min="3331" max="3346" width="11.7109375" bestFit="1" customWidth="1"/>
    <col min="3347" max="3352" width="12.85546875" bestFit="1" customWidth="1"/>
    <col min="3353" max="3353" width="14" bestFit="1" customWidth="1"/>
    <col min="3354" max="3354" width="15" bestFit="1" customWidth="1"/>
    <col min="3585" max="3585" width="16.42578125" bestFit="1" customWidth="1"/>
    <col min="3586" max="3586" width="0" hidden="1" customWidth="1"/>
    <col min="3587" max="3602" width="11.7109375" bestFit="1" customWidth="1"/>
    <col min="3603" max="3608" width="12.85546875" bestFit="1" customWidth="1"/>
    <col min="3609" max="3609" width="14" bestFit="1" customWidth="1"/>
    <col min="3610" max="3610" width="15" bestFit="1" customWidth="1"/>
    <col min="3841" max="3841" width="16.42578125" bestFit="1" customWidth="1"/>
    <col min="3842" max="3842" width="0" hidden="1" customWidth="1"/>
    <col min="3843" max="3858" width="11.7109375" bestFit="1" customWidth="1"/>
    <col min="3859" max="3864" width="12.85546875" bestFit="1" customWidth="1"/>
    <col min="3865" max="3865" width="14" bestFit="1" customWidth="1"/>
    <col min="3866" max="3866" width="15" bestFit="1" customWidth="1"/>
    <col min="4097" max="4097" width="16.42578125" bestFit="1" customWidth="1"/>
    <col min="4098" max="4098" width="0" hidden="1" customWidth="1"/>
    <col min="4099" max="4114" width="11.7109375" bestFit="1" customWidth="1"/>
    <col min="4115" max="4120" width="12.85546875" bestFit="1" customWidth="1"/>
    <col min="4121" max="4121" width="14" bestFit="1" customWidth="1"/>
    <col min="4122" max="4122" width="15" bestFit="1" customWidth="1"/>
    <col min="4353" max="4353" width="16.42578125" bestFit="1" customWidth="1"/>
    <col min="4354" max="4354" width="0" hidden="1" customWidth="1"/>
    <col min="4355" max="4370" width="11.7109375" bestFit="1" customWidth="1"/>
    <col min="4371" max="4376" width="12.85546875" bestFit="1" customWidth="1"/>
    <col min="4377" max="4377" width="14" bestFit="1" customWidth="1"/>
    <col min="4378" max="4378" width="15" bestFit="1" customWidth="1"/>
    <col min="4609" max="4609" width="16.42578125" bestFit="1" customWidth="1"/>
    <col min="4610" max="4610" width="0" hidden="1" customWidth="1"/>
    <col min="4611" max="4626" width="11.7109375" bestFit="1" customWidth="1"/>
    <col min="4627" max="4632" width="12.85546875" bestFit="1" customWidth="1"/>
    <col min="4633" max="4633" width="14" bestFit="1" customWidth="1"/>
    <col min="4634" max="4634" width="15" bestFit="1" customWidth="1"/>
    <col min="4865" max="4865" width="16.42578125" bestFit="1" customWidth="1"/>
    <col min="4866" max="4866" width="0" hidden="1" customWidth="1"/>
    <col min="4867" max="4882" width="11.7109375" bestFit="1" customWidth="1"/>
    <col min="4883" max="4888" width="12.85546875" bestFit="1" customWidth="1"/>
    <col min="4889" max="4889" width="14" bestFit="1" customWidth="1"/>
    <col min="4890" max="4890" width="15" bestFit="1" customWidth="1"/>
    <col min="5121" max="5121" width="16.42578125" bestFit="1" customWidth="1"/>
    <col min="5122" max="5122" width="0" hidden="1" customWidth="1"/>
    <col min="5123" max="5138" width="11.7109375" bestFit="1" customWidth="1"/>
    <col min="5139" max="5144" width="12.85546875" bestFit="1" customWidth="1"/>
    <col min="5145" max="5145" width="14" bestFit="1" customWidth="1"/>
    <col min="5146" max="5146" width="15" bestFit="1" customWidth="1"/>
    <col min="5377" max="5377" width="16.42578125" bestFit="1" customWidth="1"/>
    <col min="5378" max="5378" width="0" hidden="1" customWidth="1"/>
    <col min="5379" max="5394" width="11.7109375" bestFit="1" customWidth="1"/>
    <col min="5395" max="5400" width="12.85546875" bestFit="1" customWidth="1"/>
    <col min="5401" max="5401" width="14" bestFit="1" customWidth="1"/>
    <col min="5402" max="5402" width="15" bestFit="1" customWidth="1"/>
    <col min="5633" max="5633" width="16.42578125" bestFit="1" customWidth="1"/>
    <col min="5634" max="5634" width="0" hidden="1" customWidth="1"/>
    <col min="5635" max="5650" width="11.7109375" bestFit="1" customWidth="1"/>
    <col min="5651" max="5656" width="12.85546875" bestFit="1" customWidth="1"/>
    <col min="5657" max="5657" width="14" bestFit="1" customWidth="1"/>
    <col min="5658" max="5658" width="15" bestFit="1" customWidth="1"/>
    <col min="5889" max="5889" width="16.42578125" bestFit="1" customWidth="1"/>
    <col min="5890" max="5890" width="0" hidden="1" customWidth="1"/>
    <col min="5891" max="5906" width="11.7109375" bestFit="1" customWidth="1"/>
    <col min="5907" max="5912" width="12.85546875" bestFit="1" customWidth="1"/>
    <col min="5913" max="5913" width="14" bestFit="1" customWidth="1"/>
    <col min="5914" max="5914" width="15" bestFit="1" customWidth="1"/>
    <col min="6145" max="6145" width="16.42578125" bestFit="1" customWidth="1"/>
    <col min="6146" max="6146" width="0" hidden="1" customWidth="1"/>
    <col min="6147" max="6162" width="11.7109375" bestFit="1" customWidth="1"/>
    <col min="6163" max="6168" width="12.85546875" bestFit="1" customWidth="1"/>
    <col min="6169" max="6169" width="14" bestFit="1" customWidth="1"/>
    <col min="6170" max="6170" width="15" bestFit="1" customWidth="1"/>
    <col min="6401" max="6401" width="16.42578125" bestFit="1" customWidth="1"/>
    <col min="6402" max="6402" width="0" hidden="1" customWidth="1"/>
    <col min="6403" max="6418" width="11.7109375" bestFit="1" customWidth="1"/>
    <col min="6419" max="6424" width="12.85546875" bestFit="1" customWidth="1"/>
    <col min="6425" max="6425" width="14" bestFit="1" customWidth="1"/>
    <col min="6426" max="6426" width="15" bestFit="1" customWidth="1"/>
    <col min="6657" max="6657" width="16.42578125" bestFit="1" customWidth="1"/>
    <col min="6658" max="6658" width="0" hidden="1" customWidth="1"/>
    <col min="6659" max="6674" width="11.7109375" bestFit="1" customWidth="1"/>
    <col min="6675" max="6680" width="12.85546875" bestFit="1" customWidth="1"/>
    <col min="6681" max="6681" width="14" bestFit="1" customWidth="1"/>
    <col min="6682" max="6682" width="15" bestFit="1" customWidth="1"/>
    <col min="6913" max="6913" width="16.42578125" bestFit="1" customWidth="1"/>
    <col min="6914" max="6914" width="0" hidden="1" customWidth="1"/>
    <col min="6915" max="6930" width="11.7109375" bestFit="1" customWidth="1"/>
    <col min="6931" max="6936" width="12.85546875" bestFit="1" customWidth="1"/>
    <col min="6937" max="6937" width="14" bestFit="1" customWidth="1"/>
    <col min="6938" max="6938" width="15" bestFit="1" customWidth="1"/>
    <col min="7169" max="7169" width="16.42578125" bestFit="1" customWidth="1"/>
    <col min="7170" max="7170" width="0" hidden="1" customWidth="1"/>
    <col min="7171" max="7186" width="11.7109375" bestFit="1" customWidth="1"/>
    <col min="7187" max="7192" width="12.85546875" bestFit="1" customWidth="1"/>
    <col min="7193" max="7193" width="14" bestFit="1" customWidth="1"/>
    <col min="7194" max="7194" width="15" bestFit="1" customWidth="1"/>
    <col min="7425" max="7425" width="16.42578125" bestFit="1" customWidth="1"/>
    <col min="7426" max="7426" width="0" hidden="1" customWidth="1"/>
    <col min="7427" max="7442" width="11.7109375" bestFit="1" customWidth="1"/>
    <col min="7443" max="7448" width="12.85546875" bestFit="1" customWidth="1"/>
    <col min="7449" max="7449" width="14" bestFit="1" customWidth="1"/>
    <col min="7450" max="7450" width="15" bestFit="1" customWidth="1"/>
    <col min="7681" max="7681" width="16.42578125" bestFit="1" customWidth="1"/>
    <col min="7682" max="7682" width="0" hidden="1" customWidth="1"/>
    <col min="7683" max="7698" width="11.7109375" bestFit="1" customWidth="1"/>
    <col min="7699" max="7704" width="12.85546875" bestFit="1" customWidth="1"/>
    <col min="7705" max="7705" width="14" bestFit="1" customWidth="1"/>
    <col min="7706" max="7706" width="15" bestFit="1" customWidth="1"/>
    <col min="7937" max="7937" width="16.42578125" bestFit="1" customWidth="1"/>
    <col min="7938" max="7938" width="0" hidden="1" customWidth="1"/>
    <col min="7939" max="7954" width="11.7109375" bestFit="1" customWidth="1"/>
    <col min="7955" max="7960" width="12.85546875" bestFit="1" customWidth="1"/>
    <col min="7961" max="7961" width="14" bestFit="1" customWidth="1"/>
    <col min="7962" max="7962" width="15" bestFit="1" customWidth="1"/>
    <col min="8193" max="8193" width="16.42578125" bestFit="1" customWidth="1"/>
    <col min="8194" max="8194" width="0" hidden="1" customWidth="1"/>
    <col min="8195" max="8210" width="11.7109375" bestFit="1" customWidth="1"/>
    <col min="8211" max="8216" width="12.85546875" bestFit="1" customWidth="1"/>
    <col min="8217" max="8217" width="14" bestFit="1" customWidth="1"/>
    <col min="8218" max="8218" width="15" bestFit="1" customWidth="1"/>
    <col min="8449" max="8449" width="16.42578125" bestFit="1" customWidth="1"/>
    <col min="8450" max="8450" width="0" hidden="1" customWidth="1"/>
    <col min="8451" max="8466" width="11.7109375" bestFit="1" customWidth="1"/>
    <col min="8467" max="8472" width="12.85546875" bestFit="1" customWidth="1"/>
    <col min="8473" max="8473" width="14" bestFit="1" customWidth="1"/>
    <col min="8474" max="8474" width="15" bestFit="1" customWidth="1"/>
    <col min="8705" max="8705" width="16.42578125" bestFit="1" customWidth="1"/>
    <col min="8706" max="8706" width="0" hidden="1" customWidth="1"/>
    <col min="8707" max="8722" width="11.7109375" bestFit="1" customWidth="1"/>
    <col min="8723" max="8728" width="12.85546875" bestFit="1" customWidth="1"/>
    <col min="8729" max="8729" width="14" bestFit="1" customWidth="1"/>
    <col min="8730" max="8730" width="15" bestFit="1" customWidth="1"/>
    <col min="8961" max="8961" width="16.42578125" bestFit="1" customWidth="1"/>
    <col min="8962" max="8962" width="0" hidden="1" customWidth="1"/>
    <col min="8963" max="8978" width="11.7109375" bestFit="1" customWidth="1"/>
    <col min="8979" max="8984" width="12.85546875" bestFit="1" customWidth="1"/>
    <col min="8985" max="8985" width="14" bestFit="1" customWidth="1"/>
    <col min="8986" max="8986" width="15" bestFit="1" customWidth="1"/>
    <col min="9217" max="9217" width="16.42578125" bestFit="1" customWidth="1"/>
    <col min="9218" max="9218" width="0" hidden="1" customWidth="1"/>
    <col min="9219" max="9234" width="11.7109375" bestFit="1" customWidth="1"/>
    <col min="9235" max="9240" width="12.85546875" bestFit="1" customWidth="1"/>
    <col min="9241" max="9241" width="14" bestFit="1" customWidth="1"/>
    <col min="9242" max="9242" width="15" bestFit="1" customWidth="1"/>
    <col min="9473" max="9473" width="16.42578125" bestFit="1" customWidth="1"/>
    <col min="9474" max="9474" width="0" hidden="1" customWidth="1"/>
    <col min="9475" max="9490" width="11.7109375" bestFit="1" customWidth="1"/>
    <col min="9491" max="9496" width="12.85546875" bestFit="1" customWidth="1"/>
    <col min="9497" max="9497" width="14" bestFit="1" customWidth="1"/>
    <col min="9498" max="9498" width="15" bestFit="1" customWidth="1"/>
    <col min="9729" max="9729" width="16.42578125" bestFit="1" customWidth="1"/>
    <col min="9730" max="9730" width="0" hidden="1" customWidth="1"/>
    <col min="9731" max="9746" width="11.7109375" bestFit="1" customWidth="1"/>
    <col min="9747" max="9752" width="12.85546875" bestFit="1" customWidth="1"/>
    <col min="9753" max="9753" width="14" bestFit="1" customWidth="1"/>
    <col min="9754" max="9754" width="15" bestFit="1" customWidth="1"/>
    <col min="9985" max="9985" width="16.42578125" bestFit="1" customWidth="1"/>
    <col min="9986" max="9986" width="0" hidden="1" customWidth="1"/>
    <col min="9987" max="10002" width="11.7109375" bestFit="1" customWidth="1"/>
    <col min="10003" max="10008" width="12.85546875" bestFit="1" customWidth="1"/>
    <col min="10009" max="10009" width="14" bestFit="1" customWidth="1"/>
    <col min="10010" max="10010" width="15" bestFit="1" customWidth="1"/>
    <col min="10241" max="10241" width="16.42578125" bestFit="1" customWidth="1"/>
    <col min="10242" max="10242" width="0" hidden="1" customWidth="1"/>
    <col min="10243" max="10258" width="11.7109375" bestFit="1" customWidth="1"/>
    <col min="10259" max="10264" width="12.85546875" bestFit="1" customWidth="1"/>
    <col min="10265" max="10265" width="14" bestFit="1" customWidth="1"/>
    <col min="10266" max="10266" width="15" bestFit="1" customWidth="1"/>
    <col min="10497" max="10497" width="16.42578125" bestFit="1" customWidth="1"/>
    <col min="10498" max="10498" width="0" hidden="1" customWidth="1"/>
    <col min="10499" max="10514" width="11.7109375" bestFit="1" customWidth="1"/>
    <col min="10515" max="10520" width="12.85546875" bestFit="1" customWidth="1"/>
    <col min="10521" max="10521" width="14" bestFit="1" customWidth="1"/>
    <col min="10522" max="10522" width="15" bestFit="1" customWidth="1"/>
    <col min="10753" max="10753" width="16.42578125" bestFit="1" customWidth="1"/>
    <col min="10754" max="10754" width="0" hidden="1" customWidth="1"/>
    <col min="10755" max="10770" width="11.7109375" bestFit="1" customWidth="1"/>
    <col min="10771" max="10776" width="12.85546875" bestFit="1" customWidth="1"/>
    <col min="10777" max="10777" width="14" bestFit="1" customWidth="1"/>
    <col min="10778" max="10778" width="15" bestFit="1" customWidth="1"/>
    <col min="11009" max="11009" width="16.42578125" bestFit="1" customWidth="1"/>
    <col min="11010" max="11010" width="0" hidden="1" customWidth="1"/>
    <col min="11011" max="11026" width="11.7109375" bestFit="1" customWidth="1"/>
    <col min="11027" max="11032" width="12.85546875" bestFit="1" customWidth="1"/>
    <col min="11033" max="11033" width="14" bestFit="1" customWidth="1"/>
    <col min="11034" max="11034" width="15" bestFit="1" customWidth="1"/>
    <col min="11265" max="11265" width="16.42578125" bestFit="1" customWidth="1"/>
    <col min="11266" max="11266" width="0" hidden="1" customWidth="1"/>
    <col min="11267" max="11282" width="11.7109375" bestFit="1" customWidth="1"/>
    <col min="11283" max="11288" width="12.85546875" bestFit="1" customWidth="1"/>
    <col min="11289" max="11289" width="14" bestFit="1" customWidth="1"/>
    <col min="11290" max="11290" width="15" bestFit="1" customWidth="1"/>
    <col min="11521" max="11521" width="16.42578125" bestFit="1" customWidth="1"/>
    <col min="11522" max="11522" width="0" hidden="1" customWidth="1"/>
    <col min="11523" max="11538" width="11.7109375" bestFit="1" customWidth="1"/>
    <col min="11539" max="11544" width="12.85546875" bestFit="1" customWidth="1"/>
    <col min="11545" max="11545" width="14" bestFit="1" customWidth="1"/>
    <col min="11546" max="11546" width="15" bestFit="1" customWidth="1"/>
    <col min="11777" max="11777" width="16.42578125" bestFit="1" customWidth="1"/>
    <col min="11778" max="11778" width="0" hidden="1" customWidth="1"/>
    <col min="11779" max="11794" width="11.7109375" bestFit="1" customWidth="1"/>
    <col min="11795" max="11800" width="12.85546875" bestFit="1" customWidth="1"/>
    <col min="11801" max="11801" width="14" bestFit="1" customWidth="1"/>
    <col min="11802" max="11802" width="15" bestFit="1" customWidth="1"/>
    <col min="12033" max="12033" width="16.42578125" bestFit="1" customWidth="1"/>
    <col min="12034" max="12034" width="0" hidden="1" customWidth="1"/>
    <col min="12035" max="12050" width="11.7109375" bestFit="1" customWidth="1"/>
    <col min="12051" max="12056" width="12.85546875" bestFit="1" customWidth="1"/>
    <col min="12057" max="12057" width="14" bestFit="1" customWidth="1"/>
    <col min="12058" max="12058" width="15" bestFit="1" customWidth="1"/>
    <col min="12289" max="12289" width="16.42578125" bestFit="1" customWidth="1"/>
    <col min="12290" max="12290" width="0" hidden="1" customWidth="1"/>
    <col min="12291" max="12306" width="11.7109375" bestFit="1" customWidth="1"/>
    <col min="12307" max="12312" width="12.85546875" bestFit="1" customWidth="1"/>
    <col min="12313" max="12313" width="14" bestFit="1" customWidth="1"/>
    <col min="12314" max="12314" width="15" bestFit="1" customWidth="1"/>
    <col min="12545" max="12545" width="16.42578125" bestFit="1" customWidth="1"/>
    <col min="12546" max="12546" width="0" hidden="1" customWidth="1"/>
    <col min="12547" max="12562" width="11.7109375" bestFit="1" customWidth="1"/>
    <col min="12563" max="12568" width="12.85546875" bestFit="1" customWidth="1"/>
    <col min="12569" max="12569" width="14" bestFit="1" customWidth="1"/>
    <col min="12570" max="12570" width="15" bestFit="1" customWidth="1"/>
    <col min="12801" max="12801" width="16.42578125" bestFit="1" customWidth="1"/>
    <col min="12802" max="12802" width="0" hidden="1" customWidth="1"/>
    <col min="12803" max="12818" width="11.7109375" bestFit="1" customWidth="1"/>
    <col min="12819" max="12824" width="12.85546875" bestFit="1" customWidth="1"/>
    <col min="12825" max="12825" width="14" bestFit="1" customWidth="1"/>
    <col min="12826" max="12826" width="15" bestFit="1" customWidth="1"/>
    <col min="13057" max="13057" width="16.42578125" bestFit="1" customWidth="1"/>
    <col min="13058" max="13058" width="0" hidden="1" customWidth="1"/>
    <col min="13059" max="13074" width="11.7109375" bestFit="1" customWidth="1"/>
    <col min="13075" max="13080" width="12.85546875" bestFit="1" customWidth="1"/>
    <col min="13081" max="13081" width="14" bestFit="1" customWidth="1"/>
    <col min="13082" max="13082" width="15" bestFit="1" customWidth="1"/>
    <col min="13313" max="13313" width="16.42578125" bestFit="1" customWidth="1"/>
    <col min="13314" max="13314" width="0" hidden="1" customWidth="1"/>
    <col min="13315" max="13330" width="11.7109375" bestFit="1" customWidth="1"/>
    <col min="13331" max="13336" width="12.85546875" bestFit="1" customWidth="1"/>
    <col min="13337" max="13337" width="14" bestFit="1" customWidth="1"/>
    <col min="13338" max="13338" width="15" bestFit="1" customWidth="1"/>
    <col min="13569" max="13569" width="16.42578125" bestFit="1" customWidth="1"/>
    <col min="13570" max="13570" width="0" hidden="1" customWidth="1"/>
    <col min="13571" max="13586" width="11.7109375" bestFit="1" customWidth="1"/>
    <col min="13587" max="13592" width="12.85546875" bestFit="1" customWidth="1"/>
    <col min="13593" max="13593" width="14" bestFit="1" customWidth="1"/>
    <col min="13594" max="13594" width="15" bestFit="1" customWidth="1"/>
    <col min="13825" max="13825" width="16.42578125" bestFit="1" customWidth="1"/>
    <col min="13826" max="13826" width="0" hidden="1" customWidth="1"/>
    <col min="13827" max="13842" width="11.7109375" bestFit="1" customWidth="1"/>
    <col min="13843" max="13848" width="12.85546875" bestFit="1" customWidth="1"/>
    <col min="13849" max="13849" width="14" bestFit="1" customWidth="1"/>
    <col min="13850" max="13850" width="15" bestFit="1" customWidth="1"/>
    <col min="14081" max="14081" width="16.42578125" bestFit="1" customWidth="1"/>
    <col min="14082" max="14082" width="0" hidden="1" customWidth="1"/>
    <col min="14083" max="14098" width="11.7109375" bestFit="1" customWidth="1"/>
    <col min="14099" max="14104" width="12.85546875" bestFit="1" customWidth="1"/>
    <col min="14105" max="14105" width="14" bestFit="1" customWidth="1"/>
    <col min="14106" max="14106" width="15" bestFit="1" customWidth="1"/>
    <col min="14337" max="14337" width="16.42578125" bestFit="1" customWidth="1"/>
    <col min="14338" max="14338" width="0" hidden="1" customWidth="1"/>
    <col min="14339" max="14354" width="11.7109375" bestFit="1" customWidth="1"/>
    <col min="14355" max="14360" width="12.85546875" bestFit="1" customWidth="1"/>
    <col min="14361" max="14361" width="14" bestFit="1" customWidth="1"/>
    <col min="14362" max="14362" width="15" bestFit="1" customWidth="1"/>
    <col min="14593" max="14593" width="16.42578125" bestFit="1" customWidth="1"/>
    <col min="14594" max="14594" width="0" hidden="1" customWidth="1"/>
    <col min="14595" max="14610" width="11.7109375" bestFit="1" customWidth="1"/>
    <col min="14611" max="14616" width="12.85546875" bestFit="1" customWidth="1"/>
    <col min="14617" max="14617" width="14" bestFit="1" customWidth="1"/>
    <col min="14618" max="14618" width="15" bestFit="1" customWidth="1"/>
    <col min="14849" max="14849" width="16.42578125" bestFit="1" customWidth="1"/>
    <col min="14850" max="14850" width="0" hidden="1" customWidth="1"/>
    <col min="14851" max="14866" width="11.7109375" bestFit="1" customWidth="1"/>
    <col min="14867" max="14872" width="12.85546875" bestFit="1" customWidth="1"/>
    <col min="14873" max="14873" width="14" bestFit="1" customWidth="1"/>
    <col min="14874" max="14874" width="15" bestFit="1" customWidth="1"/>
    <col min="15105" max="15105" width="16.42578125" bestFit="1" customWidth="1"/>
    <col min="15106" max="15106" width="0" hidden="1" customWidth="1"/>
    <col min="15107" max="15122" width="11.7109375" bestFit="1" customWidth="1"/>
    <col min="15123" max="15128" width="12.85546875" bestFit="1" customWidth="1"/>
    <col min="15129" max="15129" width="14" bestFit="1" customWidth="1"/>
    <col min="15130" max="15130" width="15" bestFit="1" customWidth="1"/>
    <col min="15361" max="15361" width="16.42578125" bestFit="1" customWidth="1"/>
    <col min="15362" max="15362" width="0" hidden="1" customWidth="1"/>
    <col min="15363" max="15378" width="11.7109375" bestFit="1" customWidth="1"/>
    <col min="15379" max="15384" width="12.85546875" bestFit="1" customWidth="1"/>
    <col min="15385" max="15385" width="14" bestFit="1" customWidth="1"/>
    <col min="15386" max="15386" width="15" bestFit="1" customWidth="1"/>
    <col min="15617" max="15617" width="16.42578125" bestFit="1" customWidth="1"/>
    <col min="15618" max="15618" width="0" hidden="1" customWidth="1"/>
    <col min="15619" max="15634" width="11.7109375" bestFit="1" customWidth="1"/>
    <col min="15635" max="15640" width="12.85546875" bestFit="1" customWidth="1"/>
    <col min="15641" max="15641" width="14" bestFit="1" customWidth="1"/>
    <col min="15642" max="15642" width="15" bestFit="1" customWidth="1"/>
    <col min="15873" max="15873" width="16.42578125" bestFit="1" customWidth="1"/>
    <col min="15874" max="15874" width="0" hidden="1" customWidth="1"/>
    <col min="15875" max="15890" width="11.7109375" bestFit="1" customWidth="1"/>
    <col min="15891" max="15896" width="12.85546875" bestFit="1" customWidth="1"/>
    <col min="15897" max="15897" width="14" bestFit="1" customWidth="1"/>
    <col min="15898" max="15898" width="15" bestFit="1" customWidth="1"/>
    <col min="16129" max="16129" width="16.42578125" bestFit="1" customWidth="1"/>
    <col min="16130" max="16130" width="0" hidden="1" customWidth="1"/>
    <col min="16131" max="16146" width="11.7109375" bestFit="1" customWidth="1"/>
    <col min="16147" max="16152" width="12.85546875" bestFit="1" customWidth="1"/>
    <col min="16153" max="16153" width="14" bestFit="1" customWidth="1"/>
    <col min="16154" max="16154" width="15" bestFit="1" customWidth="1"/>
  </cols>
  <sheetData>
    <row r="1" spans="1:26" ht="15" x14ac:dyDescent="0.25">
      <c r="A1" s="4" t="s">
        <v>392</v>
      </c>
      <c r="B1" s="291" t="s">
        <v>897</v>
      </c>
      <c r="C1" s="291" t="s">
        <v>897</v>
      </c>
      <c r="D1" s="291" t="s">
        <v>897</v>
      </c>
      <c r="E1" s="291" t="s">
        <v>897</v>
      </c>
      <c r="F1" s="291" t="s">
        <v>897</v>
      </c>
      <c r="G1" s="291" t="s">
        <v>897</v>
      </c>
      <c r="H1" s="291" t="s">
        <v>897</v>
      </c>
      <c r="I1" s="291" t="s">
        <v>897</v>
      </c>
      <c r="J1" s="291" t="s">
        <v>897</v>
      </c>
      <c r="K1" s="291" t="s">
        <v>897</v>
      </c>
      <c r="L1" s="291" t="s">
        <v>897</v>
      </c>
      <c r="M1" s="291" t="s">
        <v>897</v>
      </c>
      <c r="N1" s="291" t="s">
        <v>897</v>
      </c>
      <c r="O1" s="291" t="s">
        <v>897</v>
      </c>
      <c r="P1" s="291" t="s">
        <v>897</v>
      </c>
      <c r="Q1" s="291" t="s">
        <v>897</v>
      </c>
      <c r="R1" s="291" t="s">
        <v>897</v>
      </c>
      <c r="S1" s="291" t="s">
        <v>897</v>
      </c>
      <c r="T1" s="291" t="s">
        <v>897</v>
      </c>
      <c r="U1" s="291" t="s">
        <v>897</v>
      </c>
      <c r="V1" s="291" t="s">
        <v>897</v>
      </c>
      <c r="W1" s="291" t="s">
        <v>897</v>
      </c>
      <c r="X1" s="291" t="s">
        <v>897</v>
      </c>
      <c r="Y1" s="291" t="s">
        <v>897</v>
      </c>
      <c r="Z1" s="3"/>
    </row>
    <row r="2" spans="1:26" ht="15" x14ac:dyDescent="0.25">
      <c r="A2" s="4" t="s">
        <v>385</v>
      </c>
      <c r="B2" s="169">
        <v>41244</v>
      </c>
      <c r="C2" s="12">
        <v>41426</v>
      </c>
      <c r="D2" s="12">
        <v>41609</v>
      </c>
      <c r="E2" s="169">
        <v>41791</v>
      </c>
      <c r="F2" s="12">
        <v>41974</v>
      </c>
      <c r="G2" s="169">
        <v>42156</v>
      </c>
      <c r="H2" s="12">
        <v>42339</v>
      </c>
      <c r="I2" s="169">
        <v>42522</v>
      </c>
      <c r="J2" s="12">
        <v>42705</v>
      </c>
      <c r="K2" s="169">
        <v>42887</v>
      </c>
      <c r="L2" s="12">
        <v>43070</v>
      </c>
      <c r="M2" s="169">
        <v>43252</v>
      </c>
      <c r="N2" s="12">
        <v>43435</v>
      </c>
      <c r="O2" s="169">
        <v>43617</v>
      </c>
      <c r="P2" s="12">
        <v>43800</v>
      </c>
      <c r="Q2" s="169">
        <v>43983</v>
      </c>
      <c r="R2" s="12">
        <v>44166</v>
      </c>
      <c r="S2" s="169">
        <v>44348</v>
      </c>
      <c r="T2" s="12">
        <v>44531</v>
      </c>
      <c r="U2" s="12">
        <v>44713</v>
      </c>
      <c r="V2" s="12">
        <v>44896</v>
      </c>
      <c r="W2" s="12">
        <v>45444</v>
      </c>
      <c r="X2" s="12">
        <v>45809</v>
      </c>
      <c r="Y2" s="12">
        <v>51836</v>
      </c>
      <c r="Z2" s="251"/>
    </row>
    <row r="3" spans="1:26" ht="15" x14ac:dyDescent="0.25">
      <c r="A3" s="4" t="s">
        <v>386</v>
      </c>
      <c r="B3" s="293">
        <v>3.0000000000000001E-3</v>
      </c>
      <c r="C3" s="292">
        <v>6.4999999999999997E-3</v>
      </c>
      <c r="D3" s="292">
        <v>8.5000000000000006E-3</v>
      </c>
      <c r="E3" s="292">
        <v>1.15E-2</v>
      </c>
      <c r="F3" s="292">
        <v>1.2500000000000001E-2</v>
      </c>
      <c r="G3" s="370">
        <v>1.4999999999999999E-2</v>
      </c>
      <c r="H3" s="292">
        <v>1.6250000000000001E-2</v>
      </c>
      <c r="I3" s="292">
        <v>0.02</v>
      </c>
      <c r="J3" s="292">
        <v>2.1250000000000002E-2</v>
      </c>
      <c r="K3" s="292">
        <v>2.375E-2</v>
      </c>
      <c r="L3" s="292">
        <v>2.5000000000000001E-2</v>
      </c>
      <c r="M3" s="292">
        <v>2.7E-2</v>
      </c>
      <c r="N3" s="292">
        <v>2.8000000000000001E-2</v>
      </c>
      <c r="O3" s="292">
        <v>3.0499999999999999E-2</v>
      </c>
      <c r="P3" s="292">
        <v>3.0499999999999999E-2</v>
      </c>
      <c r="Q3" s="292">
        <v>3.3750000000000002E-2</v>
      </c>
      <c r="R3" s="292">
        <v>3.3750000000000002E-2</v>
      </c>
      <c r="S3" s="292">
        <v>3.4500000000000003E-2</v>
      </c>
      <c r="T3" s="292">
        <v>3.4500000000000003E-2</v>
      </c>
      <c r="U3" s="292">
        <v>3.6249999999999998E-2</v>
      </c>
      <c r="V3" s="292">
        <v>3.6249999999999998E-2</v>
      </c>
      <c r="W3" s="292">
        <v>3.9E-2</v>
      </c>
      <c r="X3" s="293">
        <v>4.4999999999999998E-2</v>
      </c>
      <c r="Y3" s="292">
        <v>2.3199999999999998E-2</v>
      </c>
      <c r="Z3" s="372"/>
    </row>
    <row r="4" spans="1:26" ht="15" x14ac:dyDescent="0.25">
      <c r="A4" s="179" t="s">
        <v>894</v>
      </c>
      <c r="B4" s="373" t="s">
        <v>898</v>
      </c>
      <c r="C4" s="374" t="s">
        <v>899</v>
      </c>
      <c r="D4" s="374" t="s">
        <v>900</v>
      </c>
      <c r="E4" s="374" t="s">
        <v>901</v>
      </c>
      <c r="F4" s="374" t="s">
        <v>902</v>
      </c>
      <c r="G4" s="374" t="s">
        <v>903</v>
      </c>
      <c r="H4" s="374" t="s">
        <v>904</v>
      </c>
      <c r="I4" s="374" t="s">
        <v>905</v>
      </c>
      <c r="J4" s="374" t="s">
        <v>906</v>
      </c>
      <c r="K4" s="374" t="s">
        <v>907</v>
      </c>
      <c r="L4" s="374" t="s">
        <v>908</v>
      </c>
      <c r="M4" s="374" t="s">
        <v>909</v>
      </c>
      <c r="N4" s="374" t="s">
        <v>910</v>
      </c>
      <c r="O4" s="374" t="s">
        <v>911</v>
      </c>
      <c r="P4" s="374" t="s">
        <v>912</v>
      </c>
      <c r="Q4" s="374" t="s">
        <v>913</v>
      </c>
      <c r="R4" s="374" t="s">
        <v>914</v>
      </c>
      <c r="S4" s="374" t="s">
        <v>915</v>
      </c>
      <c r="T4" s="374" t="s">
        <v>916</v>
      </c>
      <c r="U4" s="374" t="s">
        <v>917</v>
      </c>
      <c r="V4" s="374" t="s">
        <v>918</v>
      </c>
      <c r="W4" s="374" t="s">
        <v>919</v>
      </c>
      <c r="X4" s="373" t="s">
        <v>920</v>
      </c>
      <c r="Y4" s="373" t="s">
        <v>921</v>
      </c>
      <c r="Z4" s="262" t="s">
        <v>5</v>
      </c>
    </row>
    <row r="5" spans="1:26" ht="15" x14ac:dyDescent="0.25">
      <c r="A5" s="267" t="s">
        <v>951</v>
      </c>
      <c r="B5" s="2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385"/>
      <c r="T5" s="385"/>
      <c r="U5" s="385"/>
      <c r="V5" s="385"/>
      <c r="W5" s="385"/>
      <c r="X5" s="385"/>
      <c r="Y5" s="385"/>
      <c r="Z5" s="378"/>
    </row>
    <row r="6" spans="1:26" s="330" customFormat="1" ht="15" x14ac:dyDescent="0.25">
      <c r="A6" s="329" t="s">
        <v>47</v>
      </c>
      <c r="B6" s="386">
        <v>420000</v>
      </c>
      <c r="C6" s="377">
        <v>605000</v>
      </c>
      <c r="D6" s="377">
        <v>760000</v>
      </c>
      <c r="E6" s="377">
        <v>780000</v>
      </c>
      <c r="F6" s="377">
        <v>800000</v>
      </c>
      <c r="G6" s="377">
        <v>810000</v>
      </c>
      <c r="H6" s="377">
        <v>825000</v>
      </c>
      <c r="I6" s="377">
        <v>840000</v>
      </c>
      <c r="J6" s="377">
        <v>855000</v>
      </c>
      <c r="K6" s="377">
        <v>870000</v>
      </c>
      <c r="L6" s="377">
        <v>885000</v>
      </c>
      <c r="M6" s="377">
        <v>900000</v>
      </c>
      <c r="N6" s="377">
        <v>915000</v>
      </c>
      <c r="O6" s="377">
        <v>930000</v>
      </c>
      <c r="P6" s="377">
        <v>950000</v>
      </c>
      <c r="Q6" s="377">
        <v>970000</v>
      </c>
      <c r="R6" s="377">
        <v>985000</v>
      </c>
      <c r="S6" s="377">
        <v>1005000</v>
      </c>
      <c r="T6" s="377">
        <v>1020000</v>
      </c>
      <c r="U6" s="377">
        <v>1040000</v>
      </c>
      <c r="V6" s="377">
        <v>1060000</v>
      </c>
      <c r="W6" s="377">
        <v>3285000</v>
      </c>
      <c r="X6" s="377">
        <v>8490000</v>
      </c>
      <c r="Y6" s="377">
        <v>70000000</v>
      </c>
      <c r="Z6" s="378">
        <f>SUM(B6:Y6)</f>
        <v>100000000</v>
      </c>
    </row>
    <row r="7" spans="1:26" ht="15" x14ac:dyDescent="0.25">
      <c r="A7" s="4"/>
      <c r="B7" s="268"/>
      <c r="C7" s="377"/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  <c r="R7" s="377"/>
      <c r="S7" s="377"/>
      <c r="T7" s="377"/>
      <c r="U7" s="377"/>
      <c r="V7" s="377"/>
      <c r="W7" s="377"/>
      <c r="X7" s="377"/>
      <c r="Y7" s="377"/>
      <c r="Z7" s="378">
        <f t="shared" ref="Z7:Z70" si="0">SUM(B7:Y7)</f>
        <v>0</v>
      </c>
    </row>
    <row r="8" spans="1:26" ht="15" x14ac:dyDescent="0.25">
      <c r="A8" s="4" t="s">
        <v>78</v>
      </c>
      <c r="B8" s="268"/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  <c r="X8" s="377"/>
      <c r="Y8" s="377"/>
      <c r="Z8" s="378">
        <f t="shared" si="0"/>
        <v>0</v>
      </c>
    </row>
    <row r="9" spans="1:26" ht="15" x14ac:dyDescent="0.25">
      <c r="A9" s="5">
        <v>40969</v>
      </c>
      <c r="B9" s="268"/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377">
        <v>5000</v>
      </c>
      <c r="P9" s="377">
        <v>5000</v>
      </c>
      <c r="Q9" s="377">
        <v>5000</v>
      </c>
      <c r="R9" s="377">
        <v>5000</v>
      </c>
      <c r="S9" s="377">
        <v>5000</v>
      </c>
      <c r="T9" s="377">
        <v>5000</v>
      </c>
      <c r="U9" s="377">
        <v>5000</v>
      </c>
      <c r="V9" s="377">
        <v>5000</v>
      </c>
      <c r="W9" s="377">
        <v>10000</v>
      </c>
      <c r="X9" s="377"/>
      <c r="Y9" s="377"/>
      <c r="Z9" s="378">
        <f t="shared" si="0"/>
        <v>50000</v>
      </c>
    </row>
    <row r="10" spans="1:26" ht="15" x14ac:dyDescent="0.25">
      <c r="A10" s="5">
        <v>41030</v>
      </c>
      <c r="B10" s="375"/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>
        <v>5000</v>
      </c>
      <c r="S10" s="377">
        <v>5000</v>
      </c>
      <c r="T10" s="377">
        <v>5000</v>
      </c>
      <c r="U10" s="377">
        <v>5000</v>
      </c>
      <c r="V10" s="377">
        <v>5000</v>
      </c>
      <c r="W10" s="377">
        <v>5000</v>
      </c>
      <c r="X10" s="377"/>
      <c r="Y10" s="377"/>
      <c r="Z10" s="378">
        <f t="shared" si="0"/>
        <v>30000</v>
      </c>
    </row>
    <row r="11" spans="1:26" ht="15" x14ac:dyDescent="0.25">
      <c r="A11" s="5">
        <v>41061</v>
      </c>
      <c r="B11" s="375"/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 s="377"/>
      <c r="O11" s="377"/>
      <c r="P11" s="377"/>
      <c r="Q11" s="377"/>
      <c r="R11" s="377">
        <v>5000</v>
      </c>
      <c r="S11" s="377">
        <v>5000</v>
      </c>
      <c r="T11" s="377">
        <v>5000</v>
      </c>
      <c r="U11" s="377">
        <v>5000</v>
      </c>
      <c r="V11" s="377">
        <v>5000</v>
      </c>
      <c r="W11" s="377">
        <v>5000</v>
      </c>
      <c r="X11" s="377">
        <v>25000</v>
      </c>
      <c r="Y11" s="377"/>
      <c r="Z11" s="378">
        <f t="shared" si="0"/>
        <v>55000</v>
      </c>
    </row>
    <row r="12" spans="1:26" ht="15" x14ac:dyDescent="0.25">
      <c r="A12" s="5">
        <v>41183</v>
      </c>
      <c r="B12" s="375"/>
      <c r="C12" s="377"/>
      <c r="D12" s="377"/>
      <c r="E12" s="377"/>
      <c r="F12" s="377"/>
      <c r="G12" s="37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7">
        <v>5000</v>
      </c>
      <c r="T12" s="377">
        <v>5000</v>
      </c>
      <c r="U12" s="377">
        <v>5000</v>
      </c>
      <c r="V12" s="377">
        <v>5000</v>
      </c>
      <c r="W12" s="377">
        <v>5000</v>
      </c>
      <c r="X12" s="377">
        <v>60000</v>
      </c>
      <c r="Y12" s="377">
        <v>90000</v>
      </c>
      <c r="Z12" s="378">
        <f t="shared" si="0"/>
        <v>175000</v>
      </c>
    </row>
    <row r="13" spans="1:26" ht="15" x14ac:dyDescent="0.25">
      <c r="A13" s="5">
        <v>41214</v>
      </c>
      <c r="B13" s="375">
        <v>5000</v>
      </c>
      <c r="C13" s="377">
        <v>5000</v>
      </c>
      <c r="D13" s="377">
        <v>5000</v>
      </c>
      <c r="E13" s="377">
        <v>5000</v>
      </c>
      <c r="F13" s="377">
        <v>5000</v>
      </c>
      <c r="G13" s="377">
        <v>5000</v>
      </c>
      <c r="H13" s="377">
        <v>5000</v>
      </c>
      <c r="I13" s="377">
        <v>5000</v>
      </c>
      <c r="J13" s="377">
        <v>5000</v>
      </c>
      <c r="K13" s="377">
        <v>5000</v>
      </c>
      <c r="L13" s="377">
        <v>5000</v>
      </c>
      <c r="M13" s="377">
        <v>5000</v>
      </c>
      <c r="N13" s="377">
        <v>5000</v>
      </c>
      <c r="O13" s="377">
        <v>5000</v>
      </c>
      <c r="P13" s="377">
        <v>5000</v>
      </c>
      <c r="Q13" s="377">
        <v>5000</v>
      </c>
      <c r="R13" s="377">
        <v>5000</v>
      </c>
      <c r="S13" s="377">
        <v>5000</v>
      </c>
      <c r="T13" s="377">
        <v>5000</v>
      </c>
      <c r="U13" s="377">
        <v>5000</v>
      </c>
      <c r="V13" s="377">
        <v>10000</v>
      </c>
      <c r="W13" s="377">
        <v>20000</v>
      </c>
      <c r="X13" s="377">
        <v>15000</v>
      </c>
      <c r="Y13" s="377"/>
      <c r="Z13" s="378">
        <f t="shared" si="0"/>
        <v>145000</v>
      </c>
    </row>
    <row r="14" spans="1:26" ht="15" x14ac:dyDescent="0.25">
      <c r="A14" s="5">
        <v>41244</v>
      </c>
      <c r="B14" s="375">
        <v>415000</v>
      </c>
      <c r="C14" s="377">
        <v>5000</v>
      </c>
      <c r="D14" s="377">
        <v>5000</v>
      </c>
      <c r="E14" s="377">
        <v>5000</v>
      </c>
      <c r="F14" s="377">
        <v>5000</v>
      </c>
      <c r="G14" s="377">
        <v>10000</v>
      </c>
      <c r="H14" s="377">
        <v>10000</v>
      </c>
      <c r="I14" s="377">
        <v>10000</v>
      </c>
      <c r="J14" s="377">
        <v>10000</v>
      </c>
      <c r="K14" s="377">
        <v>10000</v>
      </c>
      <c r="L14" s="377">
        <v>10000</v>
      </c>
      <c r="M14" s="377">
        <v>10000</v>
      </c>
      <c r="N14" s="377">
        <v>10000</v>
      </c>
      <c r="O14" s="377">
        <v>10000</v>
      </c>
      <c r="P14" s="377">
        <v>10000</v>
      </c>
      <c r="Q14" s="377">
        <v>10000</v>
      </c>
      <c r="R14" s="377">
        <v>10000</v>
      </c>
      <c r="S14" s="377">
        <v>10000</v>
      </c>
      <c r="T14" s="377">
        <v>10000</v>
      </c>
      <c r="U14" s="377">
        <v>10000</v>
      </c>
      <c r="V14" s="377">
        <v>10000</v>
      </c>
      <c r="W14" s="377">
        <v>30000</v>
      </c>
      <c r="X14" s="377">
        <v>565000</v>
      </c>
      <c r="Y14" s="377">
        <v>50000</v>
      </c>
      <c r="Z14" s="378">
        <f t="shared" si="0"/>
        <v>1240000</v>
      </c>
    </row>
    <row r="15" spans="1:26" ht="15" x14ac:dyDescent="0.25">
      <c r="A15" s="371">
        <v>41275</v>
      </c>
      <c r="B15" s="268"/>
      <c r="C15" s="377">
        <v>10000</v>
      </c>
      <c r="D15" s="377">
        <v>10000</v>
      </c>
      <c r="E15" s="377">
        <v>10000</v>
      </c>
      <c r="F15" s="377">
        <v>10000</v>
      </c>
      <c r="G15" s="377">
        <v>10000</v>
      </c>
      <c r="H15" s="377">
        <v>10000</v>
      </c>
      <c r="I15" s="377">
        <v>10000</v>
      </c>
      <c r="J15" s="377">
        <v>10000</v>
      </c>
      <c r="K15" s="377">
        <v>10000</v>
      </c>
      <c r="L15" s="377">
        <v>10000</v>
      </c>
      <c r="M15" s="377">
        <v>15000</v>
      </c>
      <c r="N15" s="377">
        <v>15000</v>
      </c>
      <c r="O15" s="377">
        <v>15000</v>
      </c>
      <c r="P15" s="377">
        <v>15000</v>
      </c>
      <c r="Q15" s="377">
        <v>15000</v>
      </c>
      <c r="R15" s="377">
        <v>15000</v>
      </c>
      <c r="S15" s="377">
        <v>15000</v>
      </c>
      <c r="T15" s="377">
        <v>15000</v>
      </c>
      <c r="U15" s="377">
        <v>15000</v>
      </c>
      <c r="V15" s="377">
        <v>15000</v>
      </c>
      <c r="W15" s="377">
        <v>50000</v>
      </c>
      <c r="X15" s="377">
        <v>20000</v>
      </c>
      <c r="Y15" s="377">
        <v>280000</v>
      </c>
      <c r="Z15" s="378">
        <f t="shared" si="0"/>
        <v>600000</v>
      </c>
    </row>
    <row r="16" spans="1:26" ht="15" x14ac:dyDescent="0.25">
      <c r="A16" s="5">
        <v>41306</v>
      </c>
      <c r="B16" s="268"/>
      <c r="C16" s="379"/>
      <c r="D16" s="379"/>
      <c r="E16" s="379"/>
      <c r="F16" s="379"/>
      <c r="G16" s="379"/>
      <c r="H16" s="379"/>
      <c r="I16" s="379"/>
      <c r="J16" s="379"/>
      <c r="K16" s="379"/>
      <c r="L16" s="379"/>
      <c r="M16" s="379"/>
      <c r="N16" s="379"/>
      <c r="O16" s="379">
        <v>5000</v>
      </c>
      <c r="P16" s="379">
        <v>5000</v>
      </c>
      <c r="Q16" s="379">
        <v>5000</v>
      </c>
      <c r="R16" s="379">
        <v>5000</v>
      </c>
      <c r="S16" s="379">
        <v>5000</v>
      </c>
      <c r="T16" s="379">
        <v>5000</v>
      </c>
      <c r="U16" s="379">
        <v>5000</v>
      </c>
      <c r="V16" s="379">
        <v>5000</v>
      </c>
      <c r="W16" s="379">
        <v>10000</v>
      </c>
      <c r="X16" s="379">
        <v>30000</v>
      </c>
      <c r="Y16" s="377">
        <v>80000</v>
      </c>
      <c r="Z16" s="378">
        <f t="shared" si="0"/>
        <v>160000</v>
      </c>
    </row>
    <row r="17" spans="1:26" ht="15" x14ac:dyDescent="0.25">
      <c r="A17" s="5">
        <v>41334</v>
      </c>
      <c r="B17" s="268"/>
      <c r="C17" s="379"/>
      <c r="D17" s="379"/>
      <c r="E17" s="379"/>
      <c r="F17" s="379"/>
      <c r="G17" s="379"/>
      <c r="H17" s="379">
        <v>5000</v>
      </c>
      <c r="I17" s="379">
        <v>5000</v>
      </c>
      <c r="J17" s="379">
        <v>5000</v>
      </c>
      <c r="K17" s="379">
        <v>5000</v>
      </c>
      <c r="L17" s="379">
        <v>5000</v>
      </c>
      <c r="M17" s="379">
        <v>5000</v>
      </c>
      <c r="N17" s="379">
        <v>5000</v>
      </c>
      <c r="O17" s="379">
        <v>5000</v>
      </c>
      <c r="P17" s="379">
        <v>5000</v>
      </c>
      <c r="Q17" s="379">
        <v>5000</v>
      </c>
      <c r="R17" s="379">
        <v>5000</v>
      </c>
      <c r="S17" s="379">
        <v>5000</v>
      </c>
      <c r="T17" s="379">
        <v>5000</v>
      </c>
      <c r="U17" s="379">
        <v>5000</v>
      </c>
      <c r="V17" s="379">
        <v>5000</v>
      </c>
      <c r="W17" s="379">
        <v>15000</v>
      </c>
      <c r="X17" s="379">
        <v>25000</v>
      </c>
      <c r="Y17" s="377">
        <v>10000</v>
      </c>
      <c r="Z17" s="378">
        <f t="shared" si="0"/>
        <v>125000</v>
      </c>
    </row>
    <row r="18" spans="1:26" ht="15" x14ac:dyDescent="0.25">
      <c r="A18" s="5">
        <v>41365</v>
      </c>
      <c r="B18" s="268"/>
      <c r="C18" s="379"/>
      <c r="D18" s="379">
        <v>10000</v>
      </c>
      <c r="E18" s="379">
        <v>5000</v>
      </c>
      <c r="F18" s="379">
        <v>5000</v>
      </c>
      <c r="G18" s="379">
        <v>10000</v>
      </c>
      <c r="H18" s="379">
        <v>5000</v>
      </c>
      <c r="I18" s="379">
        <v>5000</v>
      </c>
      <c r="J18" s="379">
        <v>10000</v>
      </c>
      <c r="K18" s="379">
        <v>5000</v>
      </c>
      <c r="L18" s="379">
        <v>10000</v>
      </c>
      <c r="M18" s="379">
        <v>5000</v>
      </c>
      <c r="N18" s="379">
        <v>10000</v>
      </c>
      <c r="O18" s="379">
        <v>5000</v>
      </c>
      <c r="P18" s="379">
        <v>10000</v>
      </c>
      <c r="Q18" s="379">
        <v>5000</v>
      </c>
      <c r="R18" s="379">
        <v>10000</v>
      </c>
      <c r="S18" s="379">
        <v>10000</v>
      </c>
      <c r="T18" s="379">
        <v>5000</v>
      </c>
      <c r="U18" s="379">
        <v>10000</v>
      </c>
      <c r="V18" s="379">
        <v>10000</v>
      </c>
      <c r="W18" s="379">
        <v>25000</v>
      </c>
      <c r="X18" s="379">
        <v>25000</v>
      </c>
      <c r="Y18" s="377">
        <v>220000</v>
      </c>
      <c r="Z18" s="378">
        <f t="shared" si="0"/>
        <v>415000</v>
      </c>
    </row>
    <row r="19" spans="1:26" ht="15" x14ac:dyDescent="0.25">
      <c r="A19" s="5">
        <v>41395</v>
      </c>
      <c r="B19" s="268"/>
      <c r="C19" s="379">
        <v>0</v>
      </c>
      <c r="D19" s="379">
        <v>0</v>
      </c>
      <c r="E19" s="379">
        <v>0</v>
      </c>
      <c r="F19" s="379">
        <v>0</v>
      </c>
      <c r="G19" s="379">
        <v>0</v>
      </c>
      <c r="H19" s="379">
        <v>0</v>
      </c>
      <c r="I19" s="379">
        <v>0</v>
      </c>
      <c r="J19" s="379">
        <v>0</v>
      </c>
      <c r="K19" s="379">
        <v>0</v>
      </c>
      <c r="L19" s="379">
        <v>5000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5000</v>
      </c>
      <c r="V19" s="379">
        <v>0</v>
      </c>
      <c r="W19" s="379">
        <v>0</v>
      </c>
      <c r="X19" s="379">
        <v>40000</v>
      </c>
      <c r="Y19" s="379">
        <v>110000</v>
      </c>
      <c r="Z19" s="378">
        <f t="shared" si="0"/>
        <v>160000</v>
      </c>
    </row>
    <row r="20" spans="1:26" ht="15" x14ac:dyDescent="0.25">
      <c r="A20" s="5">
        <v>41426</v>
      </c>
      <c r="B20" s="268"/>
      <c r="C20" s="379">
        <v>585000</v>
      </c>
      <c r="D20" s="379">
        <v>0</v>
      </c>
      <c r="E20" s="379">
        <v>0</v>
      </c>
      <c r="F20" s="379">
        <v>5000</v>
      </c>
      <c r="G20" s="379">
        <v>0</v>
      </c>
      <c r="H20" s="379">
        <v>5000</v>
      </c>
      <c r="I20" s="379">
        <v>0</v>
      </c>
      <c r="J20" s="379">
        <v>5000</v>
      </c>
      <c r="K20" s="379">
        <v>0</v>
      </c>
      <c r="L20" s="379">
        <v>5000</v>
      </c>
      <c r="M20" s="379">
        <v>0</v>
      </c>
      <c r="N20" s="379">
        <v>5000</v>
      </c>
      <c r="O20" s="379">
        <v>5000</v>
      </c>
      <c r="P20" s="379">
        <v>0</v>
      </c>
      <c r="Q20" s="379">
        <v>5000</v>
      </c>
      <c r="R20" s="379">
        <v>0</v>
      </c>
      <c r="S20" s="379">
        <v>5000</v>
      </c>
      <c r="T20" s="379">
        <v>0</v>
      </c>
      <c r="U20" s="379">
        <v>5000</v>
      </c>
      <c r="V20" s="379">
        <v>5000</v>
      </c>
      <c r="W20" s="379">
        <v>10000</v>
      </c>
      <c r="X20" s="379">
        <v>490000</v>
      </c>
      <c r="Y20" s="379">
        <v>350000</v>
      </c>
      <c r="Z20" s="378">
        <f t="shared" si="0"/>
        <v>1485000</v>
      </c>
    </row>
    <row r="21" spans="1:26" ht="15" x14ac:dyDescent="0.25">
      <c r="A21" s="5">
        <v>41456</v>
      </c>
      <c r="B21" s="268"/>
      <c r="C21" s="379">
        <v>0</v>
      </c>
      <c r="D21" s="379">
        <v>5000</v>
      </c>
      <c r="E21" s="379">
        <v>5000</v>
      </c>
      <c r="F21" s="379">
        <v>10000</v>
      </c>
      <c r="G21" s="379">
        <v>5000</v>
      </c>
      <c r="H21" s="379">
        <v>10000</v>
      </c>
      <c r="I21" s="379">
        <v>10000</v>
      </c>
      <c r="J21" s="379">
        <v>5000</v>
      </c>
      <c r="K21" s="379">
        <v>10000</v>
      </c>
      <c r="L21" s="379">
        <v>5000</v>
      </c>
      <c r="M21" s="379">
        <v>10000</v>
      </c>
      <c r="N21" s="379">
        <v>10000</v>
      </c>
      <c r="O21" s="379">
        <v>5000</v>
      </c>
      <c r="P21" s="379">
        <v>10000</v>
      </c>
      <c r="Q21" s="379">
        <v>10000</v>
      </c>
      <c r="R21" s="379">
        <v>10000</v>
      </c>
      <c r="S21" s="379">
        <v>10000</v>
      </c>
      <c r="T21" s="379">
        <v>10000</v>
      </c>
      <c r="U21" s="379">
        <v>5000</v>
      </c>
      <c r="V21" s="379">
        <v>10000</v>
      </c>
      <c r="W21" s="379">
        <v>30000</v>
      </c>
      <c r="X21" s="379">
        <v>0</v>
      </c>
      <c r="Y21" s="379">
        <v>490000</v>
      </c>
      <c r="Z21" s="378">
        <f t="shared" si="0"/>
        <v>675000</v>
      </c>
    </row>
    <row r="22" spans="1:26" ht="15" x14ac:dyDescent="0.25">
      <c r="A22" s="5">
        <v>41487</v>
      </c>
      <c r="B22" s="268"/>
      <c r="C22" s="379">
        <v>0</v>
      </c>
      <c r="D22" s="379">
        <v>0</v>
      </c>
      <c r="E22" s="379">
        <v>5000</v>
      </c>
      <c r="F22" s="379">
        <v>5000</v>
      </c>
      <c r="G22" s="379">
        <v>5000</v>
      </c>
      <c r="H22" s="379">
        <v>0</v>
      </c>
      <c r="I22" s="379">
        <v>5000</v>
      </c>
      <c r="J22" s="379">
        <v>5000</v>
      </c>
      <c r="K22" s="379">
        <v>5000</v>
      </c>
      <c r="L22" s="379">
        <v>5000</v>
      </c>
      <c r="M22" s="379">
        <v>5000</v>
      </c>
      <c r="N22" s="379">
        <v>5000</v>
      </c>
      <c r="O22" s="379">
        <v>5000</v>
      </c>
      <c r="P22" s="379">
        <v>5000</v>
      </c>
      <c r="Q22" s="379">
        <v>0</v>
      </c>
      <c r="R22" s="379">
        <v>5000</v>
      </c>
      <c r="S22" s="379">
        <v>5000</v>
      </c>
      <c r="T22" s="379">
        <v>5000</v>
      </c>
      <c r="U22" s="379">
        <v>5000</v>
      </c>
      <c r="V22" s="379">
        <v>5000</v>
      </c>
      <c r="W22" s="379">
        <v>20000</v>
      </c>
      <c r="X22" s="379">
        <v>5000</v>
      </c>
      <c r="Y22" s="379">
        <v>280000</v>
      </c>
      <c r="Z22" s="378">
        <f t="shared" si="0"/>
        <v>385000</v>
      </c>
    </row>
    <row r="23" spans="1:26" ht="15" x14ac:dyDescent="0.25">
      <c r="A23" s="5">
        <v>41518</v>
      </c>
      <c r="B23" s="268"/>
      <c r="C23" s="379">
        <v>0</v>
      </c>
      <c r="D23" s="379">
        <v>0</v>
      </c>
      <c r="E23" s="379">
        <v>5000</v>
      </c>
      <c r="F23" s="379">
        <v>0</v>
      </c>
      <c r="G23" s="379">
        <v>5000</v>
      </c>
      <c r="H23" s="379">
        <v>0</v>
      </c>
      <c r="I23" s="379">
        <v>5000</v>
      </c>
      <c r="J23" s="379">
        <v>0</v>
      </c>
      <c r="K23" s="379">
        <v>5000</v>
      </c>
      <c r="L23" s="379">
        <v>5000</v>
      </c>
      <c r="M23" s="379">
        <v>0</v>
      </c>
      <c r="N23" s="379">
        <v>5000</v>
      </c>
      <c r="O23" s="379">
        <v>5000</v>
      </c>
      <c r="P23" s="379">
        <v>0</v>
      </c>
      <c r="Q23" s="379">
        <v>5000</v>
      </c>
      <c r="R23" s="379">
        <v>5000</v>
      </c>
      <c r="S23" s="379">
        <v>0</v>
      </c>
      <c r="T23" s="379">
        <v>5000</v>
      </c>
      <c r="U23" s="379">
        <v>5000</v>
      </c>
      <c r="V23" s="379">
        <v>0</v>
      </c>
      <c r="W23" s="379">
        <v>15000</v>
      </c>
      <c r="X23" s="379">
        <v>45000</v>
      </c>
      <c r="Y23" s="379">
        <v>310000</v>
      </c>
      <c r="Z23" s="378">
        <f t="shared" si="0"/>
        <v>425000</v>
      </c>
    </row>
    <row r="24" spans="1:26" ht="15" x14ac:dyDescent="0.25">
      <c r="A24" s="5">
        <v>41548</v>
      </c>
      <c r="B24" s="268"/>
      <c r="C24" s="379">
        <v>0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5000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50000</v>
      </c>
      <c r="Y24" s="379">
        <v>150000</v>
      </c>
      <c r="Z24" s="378">
        <f t="shared" si="0"/>
        <v>205000</v>
      </c>
    </row>
    <row r="25" spans="1:26" ht="15" x14ac:dyDescent="0.25">
      <c r="A25" s="5">
        <v>41579</v>
      </c>
      <c r="B25" s="268"/>
      <c r="C25" s="379">
        <v>0</v>
      </c>
      <c r="D25" s="379">
        <v>0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50000</v>
      </c>
      <c r="Y25" s="379">
        <v>130000</v>
      </c>
      <c r="Z25" s="378">
        <f t="shared" si="0"/>
        <v>180000</v>
      </c>
    </row>
    <row r="26" spans="1:26" ht="15" x14ac:dyDescent="0.25">
      <c r="A26" s="5">
        <v>41609</v>
      </c>
      <c r="B26" s="268"/>
      <c r="C26" s="379">
        <v>0</v>
      </c>
      <c r="D26" s="379">
        <v>725000</v>
      </c>
      <c r="E26" s="379">
        <v>0</v>
      </c>
      <c r="F26" s="379">
        <v>5000</v>
      </c>
      <c r="G26" s="379">
        <v>5000</v>
      </c>
      <c r="H26" s="379">
        <v>5000</v>
      </c>
      <c r="I26" s="379">
        <v>5000</v>
      </c>
      <c r="J26" s="379">
        <v>0</v>
      </c>
      <c r="K26" s="379">
        <v>5000</v>
      </c>
      <c r="L26" s="379">
        <v>5000</v>
      </c>
      <c r="M26" s="379">
        <v>5000</v>
      </c>
      <c r="N26" s="379">
        <v>5000</v>
      </c>
      <c r="O26" s="379">
        <v>5000</v>
      </c>
      <c r="P26" s="379">
        <v>5000</v>
      </c>
      <c r="Q26" s="379">
        <v>5000</v>
      </c>
      <c r="R26" s="379">
        <v>5000</v>
      </c>
      <c r="S26" s="379">
        <v>5000</v>
      </c>
      <c r="T26" s="379">
        <v>5000</v>
      </c>
      <c r="U26" s="379">
        <v>5000</v>
      </c>
      <c r="V26" s="379">
        <v>5000</v>
      </c>
      <c r="W26" s="379">
        <v>15000</v>
      </c>
      <c r="X26" s="379">
        <v>280000</v>
      </c>
      <c r="Y26" s="379">
        <v>350000</v>
      </c>
      <c r="Z26" s="378">
        <f t="shared" si="0"/>
        <v>1450000</v>
      </c>
    </row>
    <row r="27" spans="1:26" ht="15" x14ac:dyDescent="0.25">
      <c r="A27" s="5">
        <v>41640</v>
      </c>
      <c r="B27" s="268"/>
      <c r="C27" s="379">
        <v>0</v>
      </c>
      <c r="D27" s="379">
        <v>0</v>
      </c>
      <c r="E27" s="379">
        <v>0</v>
      </c>
      <c r="F27" s="379">
        <v>5000</v>
      </c>
      <c r="G27" s="379">
        <v>5000</v>
      </c>
      <c r="H27" s="379">
        <v>5000</v>
      </c>
      <c r="I27" s="379">
        <v>5000</v>
      </c>
      <c r="J27" s="379">
        <v>5000</v>
      </c>
      <c r="K27" s="379">
        <v>5000</v>
      </c>
      <c r="L27" s="379">
        <v>5000</v>
      </c>
      <c r="M27" s="379">
        <v>5000</v>
      </c>
      <c r="N27" s="379">
        <v>10000</v>
      </c>
      <c r="O27" s="379">
        <v>5000</v>
      </c>
      <c r="P27" s="379">
        <v>5000</v>
      </c>
      <c r="Q27" s="379">
        <v>5000</v>
      </c>
      <c r="R27" s="379">
        <v>5000</v>
      </c>
      <c r="S27" s="379">
        <v>5000</v>
      </c>
      <c r="T27" s="379">
        <v>5000</v>
      </c>
      <c r="U27" s="379">
        <v>10000</v>
      </c>
      <c r="V27" s="379">
        <v>5000</v>
      </c>
      <c r="W27" s="379">
        <v>20000</v>
      </c>
      <c r="X27" s="379">
        <v>55000</v>
      </c>
      <c r="Y27" s="379">
        <v>470000</v>
      </c>
      <c r="Z27" s="378">
        <f t="shared" si="0"/>
        <v>640000</v>
      </c>
    </row>
    <row r="28" spans="1:26" ht="15" x14ac:dyDescent="0.25">
      <c r="A28" s="5">
        <v>41671</v>
      </c>
      <c r="B28" s="268"/>
      <c r="C28" s="379">
        <v>0</v>
      </c>
      <c r="D28" s="379">
        <v>0</v>
      </c>
      <c r="E28" s="379">
        <v>0</v>
      </c>
      <c r="F28" s="379">
        <v>5000</v>
      </c>
      <c r="G28" s="379">
        <v>0</v>
      </c>
      <c r="H28" s="379">
        <v>5000</v>
      </c>
      <c r="I28" s="379">
        <v>5000</v>
      </c>
      <c r="J28" s="379">
        <v>0</v>
      </c>
      <c r="K28" s="379">
        <v>5000</v>
      </c>
      <c r="L28" s="379">
        <v>5000</v>
      </c>
      <c r="M28" s="379">
        <v>5000</v>
      </c>
      <c r="N28" s="379">
        <v>0</v>
      </c>
      <c r="O28" s="379">
        <v>5000</v>
      </c>
      <c r="P28" s="379">
        <v>5000</v>
      </c>
      <c r="Q28" s="379">
        <v>5000</v>
      </c>
      <c r="R28" s="379">
        <v>0</v>
      </c>
      <c r="S28" s="379">
        <v>5000</v>
      </c>
      <c r="T28" s="379">
        <v>5000</v>
      </c>
      <c r="U28" s="379">
        <v>5000</v>
      </c>
      <c r="V28" s="379">
        <v>5000</v>
      </c>
      <c r="W28" s="379">
        <v>10000</v>
      </c>
      <c r="X28" s="379">
        <v>60000</v>
      </c>
      <c r="Y28" s="379">
        <v>380000</v>
      </c>
      <c r="Z28" s="378">
        <f t="shared" si="0"/>
        <v>515000</v>
      </c>
    </row>
    <row r="29" spans="1:26" ht="15" x14ac:dyDescent="0.25">
      <c r="A29" s="5">
        <v>41699</v>
      </c>
      <c r="B29" s="268"/>
      <c r="C29" s="379">
        <v>0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45000</v>
      </c>
      <c r="Y29" s="379">
        <v>140000</v>
      </c>
      <c r="Z29" s="378">
        <f t="shared" si="0"/>
        <v>185000</v>
      </c>
    </row>
    <row r="30" spans="1:26" ht="15" x14ac:dyDescent="0.25">
      <c r="A30" s="5">
        <v>41730</v>
      </c>
      <c r="B30" s="268"/>
      <c r="C30" s="379">
        <v>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5000</v>
      </c>
      <c r="K30" s="379">
        <v>0</v>
      </c>
      <c r="L30" s="379">
        <v>0</v>
      </c>
      <c r="M30" s="379">
        <v>0</v>
      </c>
      <c r="N30" s="379">
        <v>5000</v>
      </c>
      <c r="O30" s="379">
        <v>0</v>
      </c>
      <c r="P30" s="379">
        <v>0</v>
      </c>
      <c r="Q30" s="379">
        <v>0</v>
      </c>
      <c r="R30" s="379">
        <v>5000</v>
      </c>
      <c r="S30" s="379">
        <v>0</v>
      </c>
      <c r="T30" s="379">
        <v>0</v>
      </c>
      <c r="U30" s="379">
        <v>0</v>
      </c>
      <c r="V30" s="379">
        <v>0</v>
      </c>
      <c r="W30" s="379">
        <v>5000</v>
      </c>
      <c r="X30" s="379">
        <v>90000</v>
      </c>
      <c r="Y30" s="379">
        <v>300000</v>
      </c>
      <c r="Z30" s="378">
        <f t="shared" si="0"/>
        <v>410000</v>
      </c>
    </row>
    <row r="31" spans="1:26" ht="15" x14ac:dyDescent="0.25">
      <c r="A31" s="5">
        <v>41760</v>
      </c>
      <c r="B31" s="268"/>
      <c r="C31" s="379">
        <v>0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20000</v>
      </c>
      <c r="Y31" s="379">
        <v>60000</v>
      </c>
      <c r="Z31" s="378">
        <f t="shared" si="0"/>
        <v>80000</v>
      </c>
    </row>
    <row r="32" spans="1:26" ht="15" x14ac:dyDescent="0.25">
      <c r="A32" s="5">
        <v>41791</v>
      </c>
      <c r="B32" s="268"/>
      <c r="C32" s="379">
        <v>0</v>
      </c>
      <c r="D32" s="379">
        <v>0</v>
      </c>
      <c r="E32" s="379">
        <v>740000</v>
      </c>
      <c r="F32" s="379">
        <v>0</v>
      </c>
      <c r="G32" s="379">
        <v>5000</v>
      </c>
      <c r="H32" s="379">
        <v>10000</v>
      </c>
      <c r="I32" s="379">
        <v>5000</v>
      </c>
      <c r="J32" s="379">
        <v>5000</v>
      </c>
      <c r="K32" s="379">
        <v>5000</v>
      </c>
      <c r="L32" s="379">
        <v>5000</v>
      </c>
      <c r="M32" s="379">
        <v>5000</v>
      </c>
      <c r="N32" s="379">
        <v>5000</v>
      </c>
      <c r="O32" s="379">
        <v>5000</v>
      </c>
      <c r="P32" s="379">
        <v>5000</v>
      </c>
      <c r="Q32" s="379">
        <v>5000</v>
      </c>
      <c r="R32" s="379">
        <v>10000</v>
      </c>
      <c r="S32" s="379">
        <v>5000</v>
      </c>
      <c r="T32" s="379">
        <v>5000</v>
      </c>
      <c r="U32" s="379">
        <v>5000</v>
      </c>
      <c r="V32" s="379">
        <v>10000</v>
      </c>
      <c r="W32" s="379">
        <v>20000</v>
      </c>
      <c r="X32" s="379">
        <v>320000</v>
      </c>
      <c r="Y32" s="379">
        <v>190000</v>
      </c>
      <c r="Z32" s="378">
        <f t="shared" si="0"/>
        <v>1365000</v>
      </c>
    </row>
    <row r="33" spans="1:26" ht="15" x14ac:dyDescent="0.25">
      <c r="A33" s="5">
        <v>41821</v>
      </c>
      <c r="B33" s="268"/>
      <c r="C33" s="379">
        <v>0</v>
      </c>
      <c r="D33" s="379">
        <v>0</v>
      </c>
      <c r="E33" s="379">
        <v>0</v>
      </c>
      <c r="F33" s="379">
        <v>0</v>
      </c>
      <c r="G33" s="379">
        <v>0</v>
      </c>
      <c r="H33" s="379">
        <v>5000</v>
      </c>
      <c r="I33" s="379">
        <v>0</v>
      </c>
      <c r="J33" s="379">
        <v>0</v>
      </c>
      <c r="K33" s="379">
        <v>5000</v>
      </c>
      <c r="L33" s="379">
        <v>0</v>
      </c>
      <c r="M33" s="379">
        <v>0</v>
      </c>
      <c r="N33" s="379">
        <v>5000</v>
      </c>
      <c r="O33" s="379">
        <v>0</v>
      </c>
      <c r="P33" s="379">
        <v>5000</v>
      </c>
      <c r="Q33" s="379">
        <v>0</v>
      </c>
      <c r="R33" s="379">
        <v>0</v>
      </c>
      <c r="S33" s="379">
        <v>5000</v>
      </c>
      <c r="T33" s="379">
        <v>0</v>
      </c>
      <c r="U33" s="379">
        <v>5000</v>
      </c>
      <c r="V33" s="379">
        <v>0</v>
      </c>
      <c r="W33" s="379">
        <v>10000</v>
      </c>
      <c r="X33" s="379">
        <v>70000</v>
      </c>
      <c r="Y33" s="379">
        <v>310000</v>
      </c>
      <c r="Z33" s="378">
        <f t="shared" si="0"/>
        <v>420000</v>
      </c>
    </row>
    <row r="34" spans="1:26" ht="15" x14ac:dyDescent="0.25">
      <c r="A34" s="5">
        <v>41852</v>
      </c>
      <c r="B34" s="268"/>
      <c r="C34" s="379">
        <v>0</v>
      </c>
      <c r="D34" s="379">
        <v>0</v>
      </c>
      <c r="E34" s="379">
        <v>0</v>
      </c>
      <c r="F34" s="379">
        <v>5000</v>
      </c>
      <c r="G34" s="379">
        <v>5000</v>
      </c>
      <c r="H34" s="379">
        <v>10000</v>
      </c>
      <c r="I34" s="379">
        <v>10000</v>
      </c>
      <c r="J34" s="379">
        <v>5000</v>
      </c>
      <c r="K34" s="379">
        <v>10000</v>
      </c>
      <c r="L34" s="379">
        <v>5000</v>
      </c>
      <c r="M34" s="379">
        <v>10000</v>
      </c>
      <c r="N34" s="379">
        <v>10000</v>
      </c>
      <c r="O34" s="379">
        <v>5000</v>
      </c>
      <c r="P34" s="379">
        <v>10000</v>
      </c>
      <c r="Q34" s="379">
        <v>10000</v>
      </c>
      <c r="R34" s="379">
        <v>5000</v>
      </c>
      <c r="S34" s="379">
        <v>10000</v>
      </c>
      <c r="T34" s="379">
        <v>10000</v>
      </c>
      <c r="U34" s="379">
        <v>10000</v>
      </c>
      <c r="V34" s="379">
        <v>10000</v>
      </c>
      <c r="W34" s="379">
        <v>30000</v>
      </c>
      <c r="X34" s="379">
        <v>75000</v>
      </c>
      <c r="Y34" s="379">
        <v>690000</v>
      </c>
      <c r="Z34" s="378">
        <f t="shared" si="0"/>
        <v>935000</v>
      </c>
    </row>
    <row r="35" spans="1:26" ht="15" x14ac:dyDescent="0.25">
      <c r="A35" s="5">
        <v>41883</v>
      </c>
      <c r="B35" s="268"/>
      <c r="C35" s="379">
        <v>0</v>
      </c>
      <c r="D35" s="379">
        <v>0</v>
      </c>
      <c r="E35" s="379">
        <v>0</v>
      </c>
      <c r="F35" s="379">
        <v>5000</v>
      </c>
      <c r="G35" s="379">
        <v>5000</v>
      </c>
      <c r="H35" s="379">
        <v>5000</v>
      </c>
      <c r="I35" s="379">
        <v>5000</v>
      </c>
      <c r="J35" s="379">
        <v>5000</v>
      </c>
      <c r="K35" s="379">
        <v>5000</v>
      </c>
      <c r="L35" s="379">
        <v>5000</v>
      </c>
      <c r="M35" s="379">
        <v>10000</v>
      </c>
      <c r="N35" s="379">
        <v>5000</v>
      </c>
      <c r="O35" s="379">
        <v>5000</v>
      </c>
      <c r="P35" s="379">
        <v>5000</v>
      </c>
      <c r="Q35" s="379">
        <v>10000</v>
      </c>
      <c r="R35" s="379">
        <v>5000</v>
      </c>
      <c r="S35" s="379">
        <v>5000</v>
      </c>
      <c r="T35" s="379">
        <v>10000</v>
      </c>
      <c r="U35" s="379">
        <v>5000</v>
      </c>
      <c r="V35" s="379">
        <v>5000</v>
      </c>
      <c r="W35" s="379">
        <v>25000</v>
      </c>
      <c r="X35" s="379">
        <v>75000</v>
      </c>
      <c r="Y35" s="379">
        <v>570000</v>
      </c>
      <c r="Z35" s="378">
        <f t="shared" si="0"/>
        <v>770000</v>
      </c>
    </row>
    <row r="36" spans="1:26" ht="15" x14ac:dyDescent="0.25">
      <c r="A36" s="5">
        <v>41913</v>
      </c>
      <c r="B36" s="268"/>
      <c r="C36" s="379">
        <v>0</v>
      </c>
      <c r="D36" s="379">
        <v>0</v>
      </c>
      <c r="E36" s="379">
        <v>0</v>
      </c>
      <c r="F36" s="379">
        <v>5000</v>
      </c>
      <c r="G36" s="379">
        <v>5000</v>
      </c>
      <c r="H36" s="379">
        <v>5000</v>
      </c>
      <c r="I36" s="379">
        <v>5000</v>
      </c>
      <c r="J36" s="379">
        <v>10000</v>
      </c>
      <c r="K36" s="379">
        <v>5000</v>
      </c>
      <c r="L36" s="379">
        <v>5000</v>
      </c>
      <c r="M36" s="379">
        <v>10000</v>
      </c>
      <c r="N36" s="379">
        <v>5000</v>
      </c>
      <c r="O36" s="379">
        <v>5000</v>
      </c>
      <c r="P36" s="379">
        <v>10000</v>
      </c>
      <c r="Q36" s="379">
        <v>5000</v>
      </c>
      <c r="R36" s="379">
        <v>10000</v>
      </c>
      <c r="S36" s="379">
        <v>5000</v>
      </c>
      <c r="T36" s="379">
        <v>10000</v>
      </c>
      <c r="U36" s="379">
        <v>5000</v>
      </c>
      <c r="V36" s="379">
        <v>10000</v>
      </c>
      <c r="W36" s="379">
        <v>25000</v>
      </c>
      <c r="X36" s="379">
        <v>80000</v>
      </c>
      <c r="Y36" s="379">
        <v>620000</v>
      </c>
      <c r="Z36" s="378">
        <f t="shared" si="0"/>
        <v>840000</v>
      </c>
    </row>
    <row r="37" spans="1:26" ht="15" x14ac:dyDescent="0.25">
      <c r="A37" s="5">
        <v>41944</v>
      </c>
      <c r="B37" s="268"/>
      <c r="C37" s="379">
        <v>0</v>
      </c>
      <c r="D37" s="379">
        <v>0</v>
      </c>
      <c r="E37" s="379">
        <v>0</v>
      </c>
      <c r="F37" s="379">
        <v>5000</v>
      </c>
      <c r="G37" s="379">
        <v>5000</v>
      </c>
      <c r="H37" s="379">
        <v>5000</v>
      </c>
      <c r="I37" s="379">
        <v>5000</v>
      </c>
      <c r="J37" s="379">
        <v>10000</v>
      </c>
      <c r="K37" s="379">
        <v>5000</v>
      </c>
      <c r="L37" s="379">
        <v>5000</v>
      </c>
      <c r="M37" s="379">
        <v>5000</v>
      </c>
      <c r="N37" s="379">
        <v>10000</v>
      </c>
      <c r="O37" s="379">
        <v>5000</v>
      </c>
      <c r="P37" s="379">
        <v>5000</v>
      </c>
      <c r="Q37" s="379">
        <v>10000</v>
      </c>
      <c r="R37" s="379">
        <v>5000</v>
      </c>
      <c r="S37" s="379">
        <v>10000</v>
      </c>
      <c r="T37" s="379">
        <v>5000</v>
      </c>
      <c r="U37" s="379">
        <v>10000</v>
      </c>
      <c r="V37" s="379">
        <v>5000</v>
      </c>
      <c r="W37" s="379">
        <v>25000</v>
      </c>
      <c r="X37" s="379">
        <v>80000</v>
      </c>
      <c r="Y37" s="379">
        <v>620000</v>
      </c>
      <c r="Z37" s="378">
        <f t="shared" si="0"/>
        <v>835000</v>
      </c>
    </row>
    <row r="38" spans="1:26" ht="15" x14ac:dyDescent="0.25">
      <c r="A38" s="5">
        <v>41974</v>
      </c>
      <c r="B38" s="268"/>
      <c r="C38" s="379">
        <v>0</v>
      </c>
      <c r="D38" s="379">
        <v>0</v>
      </c>
      <c r="E38" s="379">
        <v>0</v>
      </c>
      <c r="F38" s="379">
        <v>720000</v>
      </c>
      <c r="G38" s="379">
        <v>0</v>
      </c>
      <c r="H38" s="379">
        <v>10000</v>
      </c>
      <c r="I38" s="379">
        <v>10000</v>
      </c>
      <c r="J38" s="379">
        <v>10000</v>
      </c>
      <c r="K38" s="379">
        <v>5000</v>
      </c>
      <c r="L38" s="379">
        <v>10000</v>
      </c>
      <c r="M38" s="379">
        <v>15000</v>
      </c>
      <c r="N38" s="379">
        <v>10000</v>
      </c>
      <c r="O38" s="379">
        <v>10000</v>
      </c>
      <c r="P38" s="379">
        <v>10000</v>
      </c>
      <c r="Q38" s="379">
        <v>10000</v>
      </c>
      <c r="R38" s="379">
        <v>10000</v>
      </c>
      <c r="S38" s="379">
        <v>10000</v>
      </c>
      <c r="T38" s="379">
        <v>10000</v>
      </c>
      <c r="U38" s="379">
        <v>10000</v>
      </c>
      <c r="V38" s="379">
        <v>10000</v>
      </c>
      <c r="W38" s="379">
        <v>40000</v>
      </c>
      <c r="X38" s="379">
        <v>255000</v>
      </c>
      <c r="Y38" s="379">
        <v>420000</v>
      </c>
      <c r="Z38" s="378">
        <f t="shared" si="0"/>
        <v>1585000</v>
      </c>
    </row>
    <row r="39" spans="1:26" ht="15" x14ac:dyDescent="0.25">
      <c r="A39" s="5">
        <v>42005</v>
      </c>
      <c r="B39" s="268"/>
      <c r="C39" s="379">
        <v>0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5000</v>
      </c>
      <c r="V39" s="379">
        <v>0</v>
      </c>
      <c r="W39" s="379">
        <v>0</v>
      </c>
      <c r="X39" s="379">
        <v>80000</v>
      </c>
      <c r="Y39" s="379">
        <v>240000</v>
      </c>
      <c r="Z39" s="378">
        <f t="shared" si="0"/>
        <v>325000</v>
      </c>
    </row>
    <row r="40" spans="1:26" ht="15" x14ac:dyDescent="0.25">
      <c r="A40" s="5">
        <v>42036</v>
      </c>
      <c r="B40" s="268"/>
      <c r="C40" s="379">
        <v>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5000</v>
      </c>
      <c r="K40" s="379">
        <v>0</v>
      </c>
      <c r="L40" s="379">
        <v>0</v>
      </c>
      <c r="M40" s="379">
        <v>5000</v>
      </c>
      <c r="N40" s="379">
        <v>0</v>
      </c>
      <c r="O40" s="379">
        <v>0</v>
      </c>
      <c r="P40" s="379">
        <v>5000</v>
      </c>
      <c r="Q40" s="379">
        <v>0</v>
      </c>
      <c r="R40" s="379">
        <v>0</v>
      </c>
      <c r="S40" s="379">
        <v>5000</v>
      </c>
      <c r="T40" s="379">
        <v>0</v>
      </c>
      <c r="U40" s="379">
        <v>0</v>
      </c>
      <c r="V40" s="379">
        <v>5000</v>
      </c>
      <c r="W40" s="379">
        <v>5000</v>
      </c>
      <c r="X40" s="379">
        <v>85000</v>
      </c>
      <c r="Y40" s="379">
        <v>340000</v>
      </c>
      <c r="Z40" s="378">
        <f t="shared" si="0"/>
        <v>455000</v>
      </c>
    </row>
    <row r="41" spans="1:26" ht="15" x14ac:dyDescent="0.25">
      <c r="A41" s="5">
        <v>42064</v>
      </c>
      <c r="B41" s="268"/>
      <c r="C41" s="379">
        <v>0</v>
      </c>
      <c r="D41" s="379">
        <v>0</v>
      </c>
      <c r="E41" s="379">
        <v>0</v>
      </c>
      <c r="F41" s="379">
        <v>0</v>
      </c>
      <c r="G41" s="379">
        <v>0</v>
      </c>
      <c r="H41" s="379">
        <v>5000</v>
      </c>
      <c r="I41" s="379">
        <v>5000</v>
      </c>
      <c r="J41" s="379">
        <v>0</v>
      </c>
      <c r="K41" s="379">
        <v>5000</v>
      </c>
      <c r="L41" s="379">
        <v>5000</v>
      </c>
      <c r="M41" s="379">
        <v>5000</v>
      </c>
      <c r="N41" s="379">
        <v>5000</v>
      </c>
      <c r="O41" s="379">
        <v>0</v>
      </c>
      <c r="P41" s="379">
        <v>5000</v>
      </c>
      <c r="Q41" s="379">
        <v>5000</v>
      </c>
      <c r="R41" s="379">
        <v>5000</v>
      </c>
      <c r="S41" s="379">
        <v>5000</v>
      </c>
      <c r="T41" s="379">
        <v>5000</v>
      </c>
      <c r="U41" s="379">
        <v>0</v>
      </c>
      <c r="V41" s="379">
        <v>5000</v>
      </c>
      <c r="W41" s="379">
        <v>15000</v>
      </c>
      <c r="X41" s="379">
        <v>80000</v>
      </c>
      <c r="Y41" s="379">
        <v>460000</v>
      </c>
      <c r="Z41" s="378">
        <f t="shared" si="0"/>
        <v>615000</v>
      </c>
    </row>
    <row r="42" spans="1:26" ht="15" x14ac:dyDescent="0.25">
      <c r="A42" s="5">
        <v>42095</v>
      </c>
      <c r="B42" s="268"/>
      <c r="C42" s="379">
        <v>0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55000</v>
      </c>
      <c r="Y42" s="379">
        <v>150000</v>
      </c>
      <c r="Z42" s="378">
        <f t="shared" si="0"/>
        <v>205000</v>
      </c>
    </row>
    <row r="43" spans="1:26" ht="15" x14ac:dyDescent="0.25">
      <c r="A43" s="5">
        <v>42125</v>
      </c>
      <c r="B43" s="268"/>
      <c r="C43" s="379">
        <v>0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5000</v>
      </c>
      <c r="J43" s="379">
        <v>0</v>
      </c>
      <c r="K43" s="379">
        <v>5000</v>
      </c>
      <c r="L43" s="379">
        <v>0</v>
      </c>
      <c r="M43" s="379">
        <v>5000</v>
      </c>
      <c r="N43" s="379">
        <v>0</v>
      </c>
      <c r="O43" s="379">
        <v>5000</v>
      </c>
      <c r="P43" s="379">
        <v>0</v>
      </c>
      <c r="Q43" s="379">
        <v>5000</v>
      </c>
      <c r="R43" s="379">
        <v>0</v>
      </c>
      <c r="S43" s="379">
        <v>5000</v>
      </c>
      <c r="T43" s="379">
        <v>0</v>
      </c>
      <c r="U43" s="379">
        <v>5000</v>
      </c>
      <c r="V43" s="379">
        <v>0</v>
      </c>
      <c r="W43" s="379">
        <v>10000</v>
      </c>
      <c r="X43" s="379">
        <v>120000</v>
      </c>
      <c r="Y43" s="379">
        <v>490000</v>
      </c>
      <c r="Z43" s="378">
        <f t="shared" si="0"/>
        <v>655000</v>
      </c>
    </row>
    <row r="44" spans="1:26" ht="15" x14ac:dyDescent="0.25">
      <c r="A44" s="5">
        <v>42156</v>
      </c>
      <c r="B44" s="268"/>
      <c r="C44" s="379">
        <v>0</v>
      </c>
      <c r="D44" s="379">
        <v>0</v>
      </c>
      <c r="E44" s="379">
        <v>0</v>
      </c>
      <c r="F44" s="379">
        <v>0</v>
      </c>
      <c r="G44" s="379">
        <v>725000</v>
      </c>
      <c r="H44" s="379">
        <v>25000</v>
      </c>
      <c r="I44" s="379">
        <v>40000</v>
      </c>
      <c r="J44" s="379">
        <v>30000</v>
      </c>
      <c r="K44" s="379">
        <v>35000</v>
      </c>
      <c r="L44" s="379">
        <v>35000</v>
      </c>
      <c r="M44" s="379">
        <v>30000</v>
      </c>
      <c r="N44" s="379">
        <v>35000</v>
      </c>
      <c r="O44" s="379">
        <v>40000</v>
      </c>
      <c r="P44" s="379">
        <v>35000</v>
      </c>
      <c r="Q44" s="379">
        <v>40000</v>
      </c>
      <c r="R44" s="379">
        <v>35000</v>
      </c>
      <c r="S44" s="379">
        <v>40000</v>
      </c>
      <c r="T44" s="379">
        <v>40000</v>
      </c>
      <c r="U44" s="379">
        <v>40000</v>
      </c>
      <c r="V44" s="379">
        <v>40000</v>
      </c>
      <c r="W44" s="379">
        <v>130000</v>
      </c>
      <c r="X44" s="379">
        <v>250000</v>
      </c>
      <c r="Y44" s="379">
        <v>1270000</v>
      </c>
      <c r="Z44" s="378">
        <f t="shared" si="0"/>
        <v>2915000</v>
      </c>
    </row>
    <row r="45" spans="1:26" ht="15" x14ac:dyDescent="0.25">
      <c r="A45" s="5">
        <v>42186</v>
      </c>
      <c r="B45" s="268"/>
      <c r="C45" s="379">
        <v>0</v>
      </c>
      <c r="D45" s="379">
        <v>0</v>
      </c>
      <c r="E45" s="379">
        <v>0</v>
      </c>
      <c r="F45" s="379">
        <v>0</v>
      </c>
      <c r="G45" s="379">
        <v>0</v>
      </c>
      <c r="H45" s="379">
        <v>0</v>
      </c>
      <c r="I45" s="379">
        <v>5000</v>
      </c>
      <c r="J45" s="379">
        <v>5000</v>
      </c>
      <c r="K45" s="379">
        <v>0</v>
      </c>
      <c r="L45" s="379">
        <v>5000</v>
      </c>
      <c r="M45" s="379">
        <v>5000</v>
      </c>
      <c r="N45" s="379">
        <v>5000</v>
      </c>
      <c r="O45" s="379">
        <v>0</v>
      </c>
      <c r="P45" s="379">
        <v>5000</v>
      </c>
      <c r="Q45" s="379">
        <v>5000</v>
      </c>
      <c r="R45" s="379">
        <v>5000</v>
      </c>
      <c r="S45" s="379">
        <v>5000</v>
      </c>
      <c r="T45" s="379">
        <v>0</v>
      </c>
      <c r="U45" s="379">
        <v>5000</v>
      </c>
      <c r="V45" s="379">
        <v>5000</v>
      </c>
      <c r="W45" s="379">
        <v>15000</v>
      </c>
      <c r="X45" s="379">
        <v>85000</v>
      </c>
      <c r="Y45" s="379">
        <v>480000</v>
      </c>
      <c r="Z45" s="378">
        <f t="shared" si="0"/>
        <v>635000</v>
      </c>
    </row>
    <row r="46" spans="1:26" ht="15" x14ac:dyDescent="0.25">
      <c r="A46" s="5">
        <v>42217</v>
      </c>
      <c r="B46" s="268"/>
      <c r="C46" s="379">
        <v>0</v>
      </c>
      <c r="D46" s="379">
        <v>0</v>
      </c>
      <c r="E46" s="379">
        <v>0</v>
      </c>
      <c r="F46" s="379">
        <v>0</v>
      </c>
      <c r="G46" s="379">
        <v>0</v>
      </c>
      <c r="H46" s="379">
        <v>5000</v>
      </c>
      <c r="I46" s="379">
        <v>5000</v>
      </c>
      <c r="J46" s="379">
        <v>10000</v>
      </c>
      <c r="K46" s="379">
        <v>5000</v>
      </c>
      <c r="L46" s="379">
        <v>5000</v>
      </c>
      <c r="M46" s="379">
        <v>10000</v>
      </c>
      <c r="N46" s="379">
        <v>5000</v>
      </c>
      <c r="O46" s="379">
        <v>10000</v>
      </c>
      <c r="P46" s="379">
        <v>5000</v>
      </c>
      <c r="Q46" s="379">
        <v>10000</v>
      </c>
      <c r="R46" s="379">
        <v>5000</v>
      </c>
      <c r="S46" s="379">
        <v>10000</v>
      </c>
      <c r="T46" s="379">
        <v>5000</v>
      </c>
      <c r="U46" s="379">
        <v>10000</v>
      </c>
      <c r="V46" s="379">
        <v>10000</v>
      </c>
      <c r="W46" s="379">
        <v>25000</v>
      </c>
      <c r="X46" s="379">
        <v>85000</v>
      </c>
      <c r="Y46" s="379">
        <v>680000</v>
      </c>
      <c r="Z46" s="378">
        <f t="shared" si="0"/>
        <v>900000</v>
      </c>
    </row>
    <row r="47" spans="1:26" ht="15" x14ac:dyDescent="0.25">
      <c r="A47" s="5">
        <v>42248</v>
      </c>
      <c r="B47" s="268"/>
      <c r="C47" s="379">
        <v>0</v>
      </c>
      <c r="D47" s="379">
        <v>0</v>
      </c>
      <c r="E47" s="379">
        <v>0</v>
      </c>
      <c r="F47" s="379">
        <v>0</v>
      </c>
      <c r="G47" s="379">
        <v>0</v>
      </c>
      <c r="H47" s="379">
        <v>10000</v>
      </c>
      <c r="I47" s="379">
        <v>10000</v>
      </c>
      <c r="J47" s="379">
        <v>10000</v>
      </c>
      <c r="K47" s="379">
        <v>10000</v>
      </c>
      <c r="L47" s="379">
        <v>10000</v>
      </c>
      <c r="M47" s="379">
        <v>10000</v>
      </c>
      <c r="N47" s="379">
        <v>10000</v>
      </c>
      <c r="O47" s="379">
        <v>15000</v>
      </c>
      <c r="P47" s="379">
        <v>10000</v>
      </c>
      <c r="Q47" s="379">
        <v>10000</v>
      </c>
      <c r="R47" s="379">
        <v>15000</v>
      </c>
      <c r="S47" s="379">
        <v>10000</v>
      </c>
      <c r="T47" s="379">
        <v>15000</v>
      </c>
      <c r="U47" s="379">
        <v>10000</v>
      </c>
      <c r="V47" s="379">
        <v>15000</v>
      </c>
      <c r="W47" s="379">
        <v>40000</v>
      </c>
      <c r="X47" s="379">
        <v>85000</v>
      </c>
      <c r="Y47" s="379">
        <v>910000</v>
      </c>
      <c r="Z47" s="378">
        <f t="shared" si="0"/>
        <v>1205000</v>
      </c>
    </row>
    <row r="48" spans="1:26" ht="15" x14ac:dyDescent="0.25">
      <c r="A48" s="5">
        <v>42278</v>
      </c>
      <c r="B48" s="268"/>
      <c r="C48" s="379">
        <v>0</v>
      </c>
      <c r="D48" s="379">
        <v>0</v>
      </c>
      <c r="E48" s="379">
        <v>0</v>
      </c>
      <c r="F48" s="379">
        <v>0</v>
      </c>
      <c r="G48" s="379">
        <v>0</v>
      </c>
      <c r="H48" s="379">
        <v>10000</v>
      </c>
      <c r="I48" s="379">
        <v>10000</v>
      </c>
      <c r="J48" s="379">
        <v>10000</v>
      </c>
      <c r="K48" s="379">
        <v>10000</v>
      </c>
      <c r="L48" s="379">
        <v>15000</v>
      </c>
      <c r="M48" s="379">
        <v>10000</v>
      </c>
      <c r="N48" s="379">
        <v>10000</v>
      </c>
      <c r="O48" s="379">
        <v>15000</v>
      </c>
      <c r="P48" s="379">
        <v>10000</v>
      </c>
      <c r="Q48" s="379">
        <v>15000</v>
      </c>
      <c r="R48" s="379">
        <v>10000</v>
      </c>
      <c r="S48" s="379">
        <v>15000</v>
      </c>
      <c r="T48" s="379">
        <v>15000</v>
      </c>
      <c r="U48" s="379">
        <v>10000</v>
      </c>
      <c r="V48" s="379">
        <v>15000</v>
      </c>
      <c r="W48" s="379">
        <v>40000</v>
      </c>
      <c r="X48" s="379">
        <v>85000</v>
      </c>
      <c r="Y48" s="379">
        <v>960000</v>
      </c>
      <c r="Z48" s="378">
        <f t="shared" si="0"/>
        <v>1265000</v>
      </c>
    </row>
    <row r="49" spans="1:26" ht="15" x14ac:dyDescent="0.25">
      <c r="A49" s="5">
        <v>42309</v>
      </c>
      <c r="B49" s="268"/>
      <c r="C49" s="379">
        <v>0</v>
      </c>
      <c r="D49" s="379">
        <v>0</v>
      </c>
      <c r="E49" s="379">
        <v>0</v>
      </c>
      <c r="F49" s="379">
        <v>0</v>
      </c>
      <c r="G49" s="379">
        <v>0</v>
      </c>
      <c r="H49" s="379">
        <v>5000</v>
      </c>
      <c r="I49" s="379">
        <v>5000</v>
      </c>
      <c r="J49" s="379">
        <v>5000</v>
      </c>
      <c r="K49" s="379">
        <v>5000</v>
      </c>
      <c r="L49" s="379">
        <v>5000</v>
      </c>
      <c r="M49" s="379">
        <v>10000</v>
      </c>
      <c r="N49" s="379">
        <v>5000</v>
      </c>
      <c r="O49" s="379">
        <v>5000</v>
      </c>
      <c r="P49" s="379">
        <v>5000</v>
      </c>
      <c r="Q49" s="379">
        <v>10000</v>
      </c>
      <c r="R49" s="379">
        <v>5000</v>
      </c>
      <c r="S49" s="379">
        <v>5000</v>
      </c>
      <c r="T49" s="379">
        <v>10000</v>
      </c>
      <c r="U49" s="379">
        <v>5000</v>
      </c>
      <c r="V49" s="379">
        <v>10000</v>
      </c>
      <c r="W49" s="379">
        <v>20000</v>
      </c>
      <c r="X49" s="379">
        <v>85000</v>
      </c>
      <c r="Y49" s="379">
        <v>620000</v>
      </c>
      <c r="Z49" s="378">
        <f t="shared" si="0"/>
        <v>820000</v>
      </c>
    </row>
    <row r="50" spans="1:26" ht="15" x14ac:dyDescent="0.25">
      <c r="A50" s="5">
        <v>42339</v>
      </c>
      <c r="B50" s="268"/>
      <c r="C50" s="379">
        <v>0</v>
      </c>
      <c r="D50" s="379">
        <v>0</v>
      </c>
      <c r="E50" s="379">
        <v>0</v>
      </c>
      <c r="F50" s="379">
        <v>0</v>
      </c>
      <c r="G50" s="379">
        <v>0</v>
      </c>
      <c r="H50" s="379">
        <v>650000</v>
      </c>
      <c r="I50" s="379">
        <v>5000</v>
      </c>
      <c r="J50" s="379">
        <v>10000</v>
      </c>
      <c r="K50" s="379">
        <v>5000</v>
      </c>
      <c r="L50" s="379">
        <v>10000</v>
      </c>
      <c r="M50" s="379">
        <v>10000</v>
      </c>
      <c r="N50" s="379">
        <v>10000</v>
      </c>
      <c r="O50" s="379">
        <v>10000</v>
      </c>
      <c r="P50" s="379">
        <v>10000</v>
      </c>
      <c r="Q50" s="379">
        <v>10000</v>
      </c>
      <c r="R50" s="379">
        <v>10000</v>
      </c>
      <c r="S50" s="379">
        <v>10000</v>
      </c>
      <c r="T50" s="379">
        <v>10000</v>
      </c>
      <c r="U50" s="379">
        <v>10000</v>
      </c>
      <c r="V50" s="379">
        <v>10000</v>
      </c>
      <c r="W50" s="379">
        <v>40000</v>
      </c>
      <c r="X50" s="379">
        <v>230000</v>
      </c>
      <c r="Y50" s="379">
        <v>320000</v>
      </c>
      <c r="Z50" s="378">
        <f t="shared" si="0"/>
        <v>1370000</v>
      </c>
    </row>
    <row r="51" spans="1:26" ht="15" x14ac:dyDescent="0.25">
      <c r="A51" s="5">
        <v>42370</v>
      </c>
      <c r="B51" s="268"/>
      <c r="C51" s="379">
        <v>0</v>
      </c>
      <c r="D51" s="379">
        <v>0</v>
      </c>
      <c r="E51" s="379">
        <v>0</v>
      </c>
      <c r="F51" s="379">
        <v>0</v>
      </c>
      <c r="G51" s="379">
        <v>0</v>
      </c>
      <c r="H51" s="379">
        <v>0</v>
      </c>
      <c r="I51" s="379">
        <v>0</v>
      </c>
      <c r="J51" s="379">
        <v>0</v>
      </c>
      <c r="K51" s="379">
        <v>0</v>
      </c>
      <c r="L51" s="379">
        <v>0</v>
      </c>
      <c r="M51" s="379">
        <v>0</v>
      </c>
      <c r="N51" s="379">
        <v>0</v>
      </c>
      <c r="O51" s="379">
        <v>5000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5000</v>
      </c>
      <c r="V51" s="379">
        <v>0</v>
      </c>
      <c r="W51" s="379">
        <v>0</v>
      </c>
      <c r="X51" s="379">
        <v>85000</v>
      </c>
      <c r="Y51" s="379">
        <v>290000</v>
      </c>
      <c r="Z51" s="378">
        <f t="shared" si="0"/>
        <v>385000</v>
      </c>
    </row>
    <row r="52" spans="1:26" ht="15" x14ac:dyDescent="0.25">
      <c r="A52" s="5">
        <v>42401</v>
      </c>
      <c r="B52" s="268"/>
      <c r="C52" s="379">
        <v>0</v>
      </c>
      <c r="D52" s="379">
        <v>0</v>
      </c>
      <c r="E52" s="379">
        <v>0</v>
      </c>
      <c r="F52" s="379">
        <v>0</v>
      </c>
      <c r="G52" s="379">
        <v>0</v>
      </c>
      <c r="H52" s="379">
        <v>0</v>
      </c>
      <c r="I52" s="379">
        <v>0</v>
      </c>
      <c r="J52" s="379">
        <v>0</v>
      </c>
      <c r="K52" s="379">
        <v>0</v>
      </c>
      <c r="L52" s="379">
        <v>0</v>
      </c>
      <c r="M52" s="379">
        <v>5000</v>
      </c>
      <c r="N52" s="379">
        <v>0</v>
      </c>
      <c r="O52" s="379">
        <v>0</v>
      </c>
      <c r="P52" s="379">
        <v>0</v>
      </c>
      <c r="Q52" s="379">
        <v>5000</v>
      </c>
      <c r="R52" s="379">
        <v>0</v>
      </c>
      <c r="S52" s="379">
        <v>0</v>
      </c>
      <c r="T52" s="379">
        <v>0</v>
      </c>
      <c r="U52" s="379">
        <v>5000</v>
      </c>
      <c r="V52" s="379">
        <v>0</v>
      </c>
      <c r="W52" s="379">
        <v>5000</v>
      </c>
      <c r="X52" s="379">
        <v>85000</v>
      </c>
      <c r="Y52" s="379">
        <v>340000</v>
      </c>
      <c r="Z52" s="378">
        <f t="shared" si="0"/>
        <v>445000</v>
      </c>
    </row>
    <row r="53" spans="1:26" ht="15" x14ac:dyDescent="0.25">
      <c r="A53" s="5">
        <v>42430</v>
      </c>
      <c r="B53" s="268"/>
      <c r="C53" s="379">
        <v>0</v>
      </c>
      <c r="D53" s="379">
        <v>0</v>
      </c>
      <c r="E53" s="379">
        <v>0</v>
      </c>
      <c r="F53" s="379">
        <v>0</v>
      </c>
      <c r="G53" s="379">
        <v>0</v>
      </c>
      <c r="H53" s="379">
        <v>0</v>
      </c>
      <c r="I53" s="379">
        <v>5000</v>
      </c>
      <c r="J53" s="379">
        <v>10000</v>
      </c>
      <c r="K53" s="379">
        <v>10000</v>
      </c>
      <c r="L53" s="379">
        <v>10000</v>
      </c>
      <c r="M53" s="379">
        <v>10000</v>
      </c>
      <c r="N53" s="379">
        <v>5000</v>
      </c>
      <c r="O53" s="379">
        <v>10000</v>
      </c>
      <c r="P53" s="379">
        <v>10000</v>
      </c>
      <c r="Q53" s="379">
        <v>10000</v>
      </c>
      <c r="R53" s="379">
        <v>10000</v>
      </c>
      <c r="S53" s="379">
        <v>10000</v>
      </c>
      <c r="T53" s="379">
        <v>10000</v>
      </c>
      <c r="U53" s="379">
        <v>10000</v>
      </c>
      <c r="V53" s="379">
        <v>15000</v>
      </c>
      <c r="W53" s="379">
        <v>30000</v>
      </c>
      <c r="X53" s="379">
        <v>80000</v>
      </c>
      <c r="Y53" s="379">
        <v>800000</v>
      </c>
      <c r="Z53" s="378">
        <f t="shared" si="0"/>
        <v>1045000</v>
      </c>
    </row>
    <row r="54" spans="1:26" ht="15" x14ac:dyDescent="0.25">
      <c r="A54" s="5">
        <v>42461</v>
      </c>
      <c r="B54" s="268"/>
      <c r="C54" s="379">
        <v>0</v>
      </c>
      <c r="D54" s="379">
        <v>0</v>
      </c>
      <c r="E54" s="379">
        <v>0</v>
      </c>
      <c r="F54" s="379">
        <v>0</v>
      </c>
      <c r="G54" s="379">
        <v>0</v>
      </c>
      <c r="H54" s="379">
        <v>0</v>
      </c>
      <c r="I54" s="379">
        <v>0</v>
      </c>
      <c r="J54" s="379">
        <v>0</v>
      </c>
      <c r="K54" s="379">
        <v>0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80000</v>
      </c>
      <c r="Y54" s="379">
        <v>250000</v>
      </c>
      <c r="Z54" s="378">
        <f t="shared" si="0"/>
        <v>330000</v>
      </c>
    </row>
    <row r="55" spans="1:26" ht="15" x14ac:dyDescent="0.25">
      <c r="A55" s="5">
        <v>42491</v>
      </c>
      <c r="B55" s="268"/>
      <c r="C55" s="379">
        <v>0</v>
      </c>
      <c r="D55" s="379">
        <v>0</v>
      </c>
      <c r="E55" s="379">
        <v>0</v>
      </c>
      <c r="F55" s="379">
        <v>0</v>
      </c>
      <c r="G55" s="379">
        <v>0</v>
      </c>
      <c r="H55" s="379">
        <v>0</v>
      </c>
      <c r="I55" s="379">
        <v>0</v>
      </c>
      <c r="J55" s="379">
        <v>0</v>
      </c>
      <c r="K55" s="379">
        <v>0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60000</v>
      </c>
      <c r="Y55" s="379">
        <v>180000</v>
      </c>
      <c r="Z55" s="378">
        <f t="shared" si="0"/>
        <v>240000</v>
      </c>
    </row>
    <row r="56" spans="1:26" ht="15" x14ac:dyDescent="0.25">
      <c r="A56" s="5">
        <v>42522</v>
      </c>
      <c r="B56" s="268"/>
      <c r="C56" s="379">
        <v>0</v>
      </c>
      <c r="D56" s="379">
        <v>0</v>
      </c>
      <c r="E56" s="379">
        <v>0</v>
      </c>
      <c r="F56" s="379">
        <v>0</v>
      </c>
      <c r="G56" s="379">
        <v>0</v>
      </c>
      <c r="H56" s="379">
        <v>0</v>
      </c>
      <c r="I56" s="379">
        <v>635000</v>
      </c>
      <c r="J56" s="379">
        <v>5000</v>
      </c>
      <c r="K56" s="379">
        <v>5000</v>
      </c>
      <c r="L56" s="379">
        <v>10000</v>
      </c>
      <c r="M56" s="379">
        <v>10000</v>
      </c>
      <c r="N56" s="379">
        <v>10000</v>
      </c>
      <c r="O56" s="379">
        <v>5000</v>
      </c>
      <c r="P56" s="379">
        <v>15000</v>
      </c>
      <c r="Q56" s="379">
        <v>5000</v>
      </c>
      <c r="R56" s="379">
        <v>15000</v>
      </c>
      <c r="S56" s="379">
        <v>5000</v>
      </c>
      <c r="T56" s="379">
        <v>15000</v>
      </c>
      <c r="U56" s="379">
        <v>5000</v>
      </c>
      <c r="V56" s="379">
        <v>15000</v>
      </c>
      <c r="W56" s="379">
        <v>30000</v>
      </c>
      <c r="X56" s="379">
        <v>225000</v>
      </c>
      <c r="Y56" s="379">
        <v>350000</v>
      </c>
      <c r="Z56" s="378">
        <f t="shared" si="0"/>
        <v>1360000</v>
      </c>
    </row>
    <row r="57" spans="1:26" ht="15" x14ac:dyDescent="0.25">
      <c r="A57" s="5">
        <v>42552</v>
      </c>
      <c r="B57" s="268"/>
      <c r="C57" s="379">
        <v>0</v>
      </c>
      <c r="D57" s="379">
        <v>0</v>
      </c>
      <c r="E57" s="379">
        <v>0</v>
      </c>
      <c r="F57" s="379">
        <v>0</v>
      </c>
      <c r="G57" s="379">
        <v>0</v>
      </c>
      <c r="H57" s="379">
        <v>0</v>
      </c>
      <c r="I57" s="379">
        <v>0</v>
      </c>
      <c r="J57" s="379">
        <v>0</v>
      </c>
      <c r="K57" s="379">
        <v>0</v>
      </c>
      <c r="L57" s="379">
        <v>5000</v>
      </c>
      <c r="M57" s="379">
        <v>0</v>
      </c>
      <c r="N57" s="379">
        <v>5000</v>
      </c>
      <c r="O57" s="379">
        <v>0</v>
      </c>
      <c r="P57" s="379">
        <v>5000</v>
      </c>
      <c r="Q57" s="379">
        <v>0</v>
      </c>
      <c r="R57" s="379">
        <v>5000</v>
      </c>
      <c r="S57" s="379">
        <v>0</v>
      </c>
      <c r="T57" s="379">
        <v>5000</v>
      </c>
      <c r="U57" s="379">
        <v>0</v>
      </c>
      <c r="V57" s="379">
        <v>5000</v>
      </c>
      <c r="W57" s="379">
        <v>5000</v>
      </c>
      <c r="X57" s="379">
        <v>75000</v>
      </c>
      <c r="Y57" s="379">
        <v>380000</v>
      </c>
      <c r="Z57" s="378">
        <f t="shared" si="0"/>
        <v>490000</v>
      </c>
    </row>
    <row r="58" spans="1:26" ht="15" x14ac:dyDescent="0.25">
      <c r="A58" s="5">
        <v>42583</v>
      </c>
      <c r="B58" s="268"/>
      <c r="C58" s="379">
        <v>0</v>
      </c>
      <c r="D58" s="379">
        <v>0</v>
      </c>
      <c r="E58" s="379">
        <v>0</v>
      </c>
      <c r="F58" s="379">
        <v>0</v>
      </c>
      <c r="G58" s="379">
        <v>0</v>
      </c>
      <c r="H58" s="379">
        <v>0</v>
      </c>
      <c r="I58" s="379">
        <v>0</v>
      </c>
      <c r="J58" s="379">
        <v>10000</v>
      </c>
      <c r="K58" s="379">
        <v>10000</v>
      </c>
      <c r="L58" s="379">
        <v>10000</v>
      </c>
      <c r="M58" s="379">
        <v>15000</v>
      </c>
      <c r="N58" s="379">
        <v>10000</v>
      </c>
      <c r="O58" s="379">
        <v>10000</v>
      </c>
      <c r="P58" s="379">
        <v>15000</v>
      </c>
      <c r="Q58" s="379">
        <v>10000</v>
      </c>
      <c r="R58" s="379">
        <v>15000</v>
      </c>
      <c r="S58" s="379">
        <v>10000</v>
      </c>
      <c r="T58" s="379">
        <v>15000</v>
      </c>
      <c r="U58" s="379">
        <v>10000</v>
      </c>
      <c r="V58" s="379">
        <v>15000</v>
      </c>
      <c r="W58" s="379">
        <v>40000</v>
      </c>
      <c r="X58" s="379">
        <v>75000</v>
      </c>
      <c r="Y58" s="379">
        <v>930000</v>
      </c>
      <c r="Z58" s="378">
        <f t="shared" si="0"/>
        <v>1200000</v>
      </c>
    </row>
    <row r="59" spans="1:26" ht="15" x14ac:dyDescent="0.25">
      <c r="A59" s="5">
        <v>42614</v>
      </c>
      <c r="B59" s="268"/>
      <c r="C59" s="379">
        <v>0</v>
      </c>
      <c r="D59" s="379">
        <v>0</v>
      </c>
      <c r="E59" s="379">
        <v>0</v>
      </c>
      <c r="F59" s="379">
        <v>0</v>
      </c>
      <c r="G59" s="379">
        <v>0</v>
      </c>
      <c r="H59" s="379">
        <v>0</v>
      </c>
      <c r="I59" s="379">
        <v>0</v>
      </c>
      <c r="J59" s="379">
        <v>5000</v>
      </c>
      <c r="K59" s="379">
        <v>10000</v>
      </c>
      <c r="L59" s="379">
        <v>10000</v>
      </c>
      <c r="M59" s="379">
        <v>10000</v>
      </c>
      <c r="N59" s="379">
        <v>10000</v>
      </c>
      <c r="O59" s="379">
        <v>15000</v>
      </c>
      <c r="P59" s="379">
        <v>10000</v>
      </c>
      <c r="Q59" s="379">
        <v>10000</v>
      </c>
      <c r="R59" s="379">
        <v>10000</v>
      </c>
      <c r="S59" s="379">
        <v>10000</v>
      </c>
      <c r="T59" s="379">
        <v>10000</v>
      </c>
      <c r="U59" s="379">
        <v>15000</v>
      </c>
      <c r="V59" s="379">
        <v>10000</v>
      </c>
      <c r="W59" s="379">
        <v>35000</v>
      </c>
      <c r="X59" s="379">
        <v>70000</v>
      </c>
      <c r="Y59" s="379">
        <v>820000</v>
      </c>
      <c r="Z59" s="378">
        <f t="shared" si="0"/>
        <v>1060000</v>
      </c>
    </row>
    <row r="60" spans="1:26" ht="15" x14ac:dyDescent="0.25">
      <c r="A60" s="5">
        <v>42644</v>
      </c>
      <c r="B60" s="268"/>
      <c r="C60" s="379">
        <v>0</v>
      </c>
      <c r="D60" s="379">
        <v>0</v>
      </c>
      <c r="E60" s="379">
        <v>0</v>
      </c>
      <c r="F60" s="379">
        <v>0</v>
      </c>
      <c r="G60" s="379">
        <v>0</v>
      </c>
      <c r="H60" s="379">
        <v>0</v>
      </c>
      <c r="I60" s="379">
        <v>0</v>
      </c>
      <c r="J60" s="379">
        <v>10000</v>
      </c>
      <c r="K60" s="379">
        <v>10000</v>
      </c>
      <c r="L60" s="379">
        <v>10000</v>
      </c>
      <c r="M60" s="379">
        <v>10000</v>
      </c>
      <c r="N60" s="379">
        <v>10000</v>
      </c>
      <c r="O60" s="379">
        <v>10000</v>
      </c>
      <c r="P60" s="379">
        <v>15000</v>
      </c>
      <c r="Q60" s="379">
        <v>10000</v>
      </c>
      <c r="R60" s="379">
        <v>10000</v>
      </c>
      <c r="S60" s="379">
        <v>15000</v>
      </c>
      <c r="T60" s="379">
        <v>10000</v>
      </c>
      <c r="U60" s="379">
        <v>10000</v>
      </c>
      <c r="V60" s="379">
        <v>15000</v>
      </c>
      <c r="W60" s="379">
        <v>35000</v>
      </c>
      <c r="X60" s="379">
        <v>70000</v>
      </c>
      <c r="Y60" s="379">
        <v>860000</v>
      </c>
      <c r="Z60" s="378">
        <f t="shared" si="0"/>
        <v>1110000</v>
      </c>
    </row>
    <row r="61" spans="1:26" ht="15" x14ac:dyDescent="0.25">
      <c r="A61" s="5">
        <v>42675</v>
      </c>
      <c r="B61" s="268"/>
      <c r="C61" s="379">
        <v>0</v>
      </c>
      <c r="D61" s="379">
        <v>0</v>
      </c>
      <c r="E61" s="379">
        <v>0</v>
      </c>
      <c r="F61" s="379">
        <v>0</v>
      </c>
      <c r="G61" s="379">
        <v>0</v>
      </c>
      <c r="H61" s="379">
        <v>0</v>
      </c>
      <c r="I61" s="379">
        <v>0</v>
      </c>
      <c r="J61" s="379">
        <v>5000</v>
      </c>
      <c r="K61" s="379">
        <v>5000</v>
      </c>
      <c r="L61" s="379">
        <v>5000</v>
      </c>
      <c r="M61" s="379">
        <v>10000</v>
      </c>
      <c r="N61" s="379">
        <v>5000</v>
      </c>
      <c r="O61" s="379">
        <v>5000</v>
      </c>
      <c r="P61" s="379">
        <v>10000</v>
      </c>
      <c r="Q61" s="379">
        <v>5000</v>
      </c>
      <c r="R61" s="379">
        <v>10000</v>
      </c>
      <c r="S61" s="379">
        <v>5000</v>
      </c>
      <c r="T61" s="379">
        <v>10000</v>
      </c>
      <c r="U61" s="379">
        <v>5000</v>
      </c>
      <c r="V61" s="379">
        <v>10000</v>
      </c>
      <c r="W61" s="379">
        <v>20000</v>
      </c>
      <c r="X61" s="379">
        <v>80000</v>
      </c>
      <c r="Y61" s="379">
        <v>660000</v>
      </c>
      <c r="Z61" s="378">
        <f t="shared" si="0"/>
        <v>850000</v>
      </c>
    </row>
    <row r="62" spans="1:26" ht="15" x14ac:dyDescent="0.25">
      <c r="A62" s="5">
        <v>42705</v>
      </c>
      <c r="B62" s="268"/>
      <c r="C62" s="379">
        <v>0</v>
      </c>
      <c r="D62" s="379">
        <v>0</v>
      </c>
      <c r="E62" s="379">
        <v>0</v>
      </c>
      <c r="F62" s="379">
        <v>0</v>
      </c>
      <c r="G62" s="379">
        <v>0</v>
      </c>
      <c r="H62" s="379">
        <v>0</v>
      </c>
      <c r="I62" s="379">
        <v>0</v>
      </c>
      <c r="J62" s="379">
        <v>615000</v>
      </c>
      <c r="K62" s="379">
        <v>10000</v>
      </c>
      <c r="L62" s="379">
        <v>20000</v>
      </c>
      <c r="M62" s="379">
        <v>15000</v>
      </c>
      <c r="N62" s="379">
        <v>20000</v>
      </c>
      <c r="O62" s="379">
        <v>20000</v>
      </c>
      <c r="P62" s="379">
        <v>20000</v>
      </c>
      <c r="Q62" s="379">
        <v>15000</v>
      </c>
      <c r="R62" s="379">
        <v>20000</v>
      </c>
      <c r="S62" s="379">
        <v>20000</v>
      </c>
      <c r="T62" s="379">
        <v>25000</v>
      </c>
      <c r="U62" s="379">
        <v>20000</v>
      </c>
      <c r="V62" s="379">
        <v>15000</v>
      </c>
      <c r="W62" s="379">
        <v>70000</v>
      </c>
      <c r="X62" s="379">
        <v>190000</v>
      </c>
      <c r="Y62" s="379">
        <v>750000</v>
      </c>
      <c r="Z62" s="378">
        <f t="shared" si="0"/>
        <v>1845000</v>
      </c>
    </row>
    <row r="63" spans="1:26" ht="15" x14ac:dyDescent="0.25">
      <c r="A63" s="5">
        <v>42736</v>
      </c>
      <c r="B63" s="268"/>
      <c r="C63" s="379">
        <v>0</v>
      </c>
      <c r="D63" s="379">
        <v>0</v>
      </c>
      <c r="E63" s="379">
        <v>0</v>
      </c>
      <c r="F63" s="379">
        <v>0</v>
      </c>
      <c r="G63" s="379">
        <v>0</v>
      </c>
      <c r="H63" s="379">
        <v>0</v>
      </c>
      <c r="I63" s="379">
        <v>0</v>
      </c>
      <c r="J63" s="379">
        <v>0</v>
      </c>
      <c r="K63" s="379">
        <v>5000</v>
      </c>
      <c r="L63" s="379">
        <v>10000</v>
      </c>
      <c r="M63" s="379">
        <v>5000</v>
      </c>
      <c r="N63" s="379">
        <v>10000</v>
      </c>
      <c r="O63" s="379">
        <v>5000</v>
      </c>
      <c r="P63" s="379">
        <v>10000</v>
      </c>
      <c r="Q63" s="379">
        <v>5000</v>
      </c>
      <c r="R63" s="379">
        <v>10000</v>
      </c>
      <c r="S63" s="379">
        <v>10000</v>
      </c>
      <c r="T63" s="379">
        <v>5000</v>
      </c>
      <c r="U63" s="379">
        <v>10000</v>
      </c>
      <c r="V63" s="379">
        <v>10000</v>
      </c>
      <c r="W63" s="379">
        <v>25000</v>
      </c>
      <c r="X63" s="379">
        <v>75000</v>
      </c>
      <c r="Y63" s="379">
        <v>720000</v>
      </c>
      <c r="Z63" s="378">
        <f t="shared" si="0"/>
        <v>915000</v>
      </c>
    </row>
    <row r="64" spans="1:26" ht="15" x14ac:dyDescent="0.25">
      <c r="A64" s="5">
        <v>42767</v>
      </c>
      <c r="B64" s="268"/>
      <c r="C64" s="379">
        <v>0</v>
      </c>
      <c r="D64" s="379">
        <v>0</v>
      </c>
      <c r="E64" s="379">
        <v>0</v>
      </c>
      <c r="F64" s="379">
        <v>0</v>
      </c>
      <c r="G64" s="379">
        <v>0</v>
      </c>
      <c r="H64" s="379">
        <v>0</v>
      </c>
      <c r="I64" s="379">
        <v>0</v>
      </c>
      <c r="J64" s="379">
        <v>0</v>
      </c>
      <c r="K64" s="379">
        <v>0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60000</v>
      </c>
      <c r="Y64" s="379">
        <v>220000</v>
      </c>
      <c r="Z64" s="378">
        <f t="shared" si="0"/>
        <v>280000</v>
      </c>
    </row>
    <row r="65" spans="1:26" ht="15" x14ac:dyDescent="0.25">
      <c r="A65" s="5">
        <v>42795</v>
      </c>
      <c r="B65" s="268"/>
      <c r="C65" s="379">
        <v>0</v>
      </c>
      <c r="D65" s="379">
        <v>0</v>
      </c>
      <c r="E65" s="379">
        <v>0</v>
      </c>
      <c r="F65" s="379">
        <v>0</v>
      </c>
      <c r="G65" s="379">
        <v>0</v>
      </c>
      <c r="H65" s="379">
        <v>0</v>
      </c>
      <c r="I65" s="379">
        <v>0</v>
      </c>
      <c r="J65" s="379">
        <v>0</v>
      </c>
      <c r="K65" s="379">
        <v>5000</v>
      </c>
      <c r="L65" s="379">
        <v>10000</v>
      </c>
      <c r="M65" s="379">
        <v>10000</v>
      </c>
      <c r="N65" s="379">
        <v>10000</v>
      </c>
      <c r="O65" s="379">
        <v>10000</v>
      </c>
      <c r="P65" s="379">
        <v>10000</v>
      </c>
      <c r="Q65" s="379">
        <v>5000</v>
      </c>
      <c r="R65" s="379">
        <v>10000</v>
      </c>
      <c r="S65" s="379">
        <v>10000</v>
      </c>
      <c r="T65" s="379">
        <v>10000</v>
      </c>
      <c r="U65" s="379">
        <v>15000</v>
      </c>
      <c r="V65" s="379">
        <v>10000</v>
      </c>
      <c r="W65" s="379">
        <v>30000</v>
      </c>
      <c r="X65" s="379">
        <v>85000</v>
      </c>
      <c r="Y65" s="379">
        <v>860000</v>
      </c>
      <c r="Z65" s="378">
        <f t="shared" si="0"/>
        <v>1090000</v>
      </c>
    </row>
    <row r="66" spans="1:26" ht="15" x14ac:dyDescent="0.25">
      <c r="A66" s="5">
        <v>42826</v>
      </c>
      <c r="B66" s="268"/>
      <c r="C66" s="379">
        <v>0</v>
      </c>
      <c r="D66" s="379">
        <v>0</v>
      </c>
      <c r="E66" s="379">
        <v>0</v>
      </c>
      <c r="F66" s="379">
        <v>0</v>
      </c>
      <c r="G66" s="379">
        <v>0</v>
      </c>
      <c r="H66" s="379">
        <v>0</v>
      </c>
      <c r="I66" s="379">
        <v>0</v>
      </c>
      <c r="J66" s="379">
        <v>0</v>
      </c>
      <c r="K66" s="379">
        <v>0</v>
      </c>
      <c r="L66" s="379">
        <v>5000</v>
      </c>
      <c r="M66" s="379">
        <v>5000</v>
      </c>
      <c r="N66" s="379">
        <v>0</v>
      </c>
      <c r="O66" s="379">
        <v>5000</v>
      </c>
      <c r="P66" s="379">
        <v>5000</v>
      </c>
      <c r="Q66" s="379">
        <v>5000</v>
      </c>
      <c r="R66" s="379">
        <v>5000</v>
      </c>
      <c r="S66" s="379">
        <v>0</v>
      </c>
      <c r="T66" s="379">
        <v>5000</v>
      </c>
      <c r="U66" s="379">
        <v>5000</v>
      </c>
      <c r="V66" s="379">
        <v>5000</v>
      </c>
      <c r="W66" s="379">
        <v>15000</v>
      </c>
      <c r="X66" s="379">
        <v>70000</v>
      </c>
      <c r="Y66" s="379">
        <v>500000</v>
      </c>
      <c r="Z66" s="378">
        <f t="shared" si="0"/>
        <v>630000</v>
      </c>
    </row>
    <row r="67" spans="1:26" ht="15" x14ac:dyDescent="0.25">
      <c r="A67" s="5">
        <v>42856</v>
      </c>
      <c r="B67" s="268"/>
      <c r="C67" s="379">
        <v>0</v>
      </c>
      <c r="D67" s="379">
        <v>0</v>
      </c>
      <c r="E67" s="379">
        <v>0</v>
      </c>
      <c r="F67" s="379">
        <v>0</v>
      </c>
      <c r="G67" s="379">
        <v>0</v>
      </c>
      <c r="H67" s="379">
        <v>0</v>
      </c>
      <c r="I67" s="379">
        <v>0</v>
      </c>
      <c r="J67" s="379">
        <v>0</v>
      </c>
      <c r="K67" s="379">
        <v>0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50000</v>
      </c>
      <c r="Y67" s="379">
        <v>180000</v>
      </c>
      <c r="Z67" s="378">
        <f t="shared" si="0"/>
        <v>230000</v>
      </c>
    </row>
    <row r="68" spans="1:26" ht="15" x14ac:dyDescent="0.25">
      <c r="A68" s="5">
        <v>42887</v>
      </c>
      <c r="B68" s="268"/>
      <c r="C68" s="379">
        <v>0</v>
      </c>
      <c r="D68" s="379">
        <v>0</v>
      </c>
      <c r="E68" s="379">
        <v>0</v>
      </c>
      <c r="F68" s="379">
        <v>0</v>
      </c>
      <c r="G68" s="379">
        <v>0</v>
      </c>
      <c r="H68" s="379">
        <v>0</v>
      </c>
      <c r="I68" s="379">
        <v>0</v>
      </c>
      <c r="J68" s="379">
        <v>0</v>
      </c>
      <c r="K68" s="379">
        <v>610000</v>
      </c>
      <c r="L68" s="379">
        <v>0</v>
      </c>
      <c r="M68" s="379">
        <v>5000</v>
      </c>
      <c r="N68" s="379">
        <v>5000</v>
      </c>
      <c r="O68" s="379">
        <v>5000</v>
      </c>
      <c r="P68" s="379">
        <v>5000</v>
      </c>
      <c r="Q68" s="379">
        <v>5000</v>
      </c>
      <c r="R68" s="379">
        <v>5000</v>
      </c>
      <c r="S68" s="379">
        <v>5000</v>
      </c>
      <c r="T68" s="379">
        <v>0</v>
      </c>
      <c r="U68" s="379">
        <v>5000</v>
      </c>
      <c r="V68" s="379">
        <v>5000</v>
      </c>
      <c r="W68" s="379">
        <v>20000</v>
      </c>
      <c r="X68" s="379">
        <v>175000</v>
      </c>
      <c r="Y68" s="379">
        <v>100000</v>
      </c>
      <c r="Z68" s="378">
        <f t="shared" si="0"/>
        <v>950000</v>
      </c>
    </row>
    <row r="69" spans="1:26" ht="15" x14ac:dyDescent="0.25">
      <c r="A69" s="5">
        <v>42917</v>
      </c>
      <c r="B69" s="268"/>
      <c r="C69" s="379">
        <v>0</v>
      </c>
      <c r="D69" s="379">
        <v>0</v>
      </c>
      <c r="E69" s="379">
        <v>0</v>
      </c>
      <c r="F69" s="379">
        <v>0</v>
      </c>
      <c r="G69" s="379">
        <v>0</v>
      </c>
      <c r="H69" s="379">
        <v>0</v>
      </c>
      <c r="I69" s="379">
        <v>0</v>
      </c>
      <c r="J69" s="379">
        <v>0</v>
      </c>
      <c r="K69" s="379">
        <v>0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40000</v>
      </c>
      <c r="Y69" s="379">
        <v>120000</v>
      </c>
      <c r="Z69" s="378">
        <f t="shared" si="0"/>
        <v>160000</v>
      </c>
    </row>
    <row r="70" spans="1:26" ht="15" x14ac:dyDescent="0.25">
      <c r="A70" s="5">
        <v>42948</v>
      </c>
      <c r="B70" s="268"/>
      <c r="C70" s="379">
        <v>0</v>
      </c>
      <c r="D70" s="379">
        <v>0</v>
      </c>
      <c r="E70" s="379">
        <v>0</v>
      </c>
      <c r="F70" s="379">
        <v>0</v>
      </c>
      <c r="G70" s="379">
        <v>0</v>
      </c>
      <c r="H70" s="379">
        <v>0</v>
      </c>
      <c r="I70" s="379">
        <v>0</v>
      </c>
      <c r="J70" s="379">
        <v>0</v>
      </c>
      <c r="K70" s="379">
        <v>0</v>
      </c>
      <c r="L70" s="379">
        <v>0</v>
      </c>
      <c r="M70" s="379">
        <v>5000</v>
      </c>
      <c r="N70" s="379">
        <v>5000</v>
      </c>
      <c r="O70" s="379">
        <v>5000</v>
      </c>
      <c r="P70" s="379">
        <v>5000</v>
      </c>
      <c r="Q70" s="379">
        <v>5000</v>
      </c>
      <c r="R70" s="379">
        <v>5000</v>
      </c>
      <c r="S70" s="379">
        <v>5000</v>
      </c>
      <c r="T70" s="379">
        <v>5000</v>
      </c>
      <c r="U70" s="379">
        <v>5000</v>
      </c>
      <c r="V70" s="379">
        <v>5000</v>
      </c>
      <c r="W70" s="379">
        <v>20000</v>
      </c>
      <c r="X70" s="379">
        <v>90000</v>
      </c>
      <c r="Y70" s="379">
        <v>630000</v>
      </c>
      <c r="Z70" s="378">
        <f t="shared" si="0"/>
        <v>790000</v>
      </c>
    </row>
    <row r="71" spans="1:26" ht="15" x14ac:dyDescent="0.25">
      <c r="A71" s="5">
        <v>42979</v>
      </c>
      <c r="B71" s="268"/>
      <c r="C71" s="379">
        <v>0</v>
      </c>
      <c r="D71" s="379">
        <v>0</v>
      </c>
      <c r="E71" s="379">
        <v>0</v>
      </c>
      <c r="F71" s="379">
        <v>0</v>
      </c>
      <c r="G71" s="379">
        <v>0</v>
      </c>
      <c r="H71" s="379">
        <v>0</v>
      </c>
      <c r="I71" s="379">
        <v>0</v>
      </c>
      <c r="J71" s="379">
        <v>0</v>
      </c>
      <c r="K71" s="379">
        <v>0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65000</v>
      </c>
      <c r="Y71" s="379">
        <v>250000</v>
      </c>
      <c r="Z71" s="378">
        <f t="shared" ref="Z71:Z113" si="1">SUM(B71:Y71)</f>
        <v>315000</v>
      </c>
    </row>
    <row r="72" spans="1:26" ht="15" x14ac:dyDescent="0.25">
      <c r="A72" s="5">
        <v>43009</v>
      </c>
      <c r="B72" s="268"/>
      <c r="C72" s="379">
        <v>0</v>
      </c>
      <c r="D72" s="379">
        <v>0</v>
      </c>
      <c r="E72" s="379">
        <v>0</v>
      </c>
      <c r="F72" s="379">
        <v>0</v>
      </c>
      <c r="G72" s="379">
        <v>0</v>
      </c>
      <c r="H72" s="379">
        <v>0</v>
      </c>
      <c r="I72" s="379">
        <v>0</v>
      </c>
      <c r="J72" s="379">
        <v>0</v>
      </c>
      <c r="K72" s="379">
        <v>0</v>
      </c>
      <c r="L72" s="379">
        <v>0</v>
      </c>
      <c r="M72" s="379">
        <v>5000</v>
      </c>
      <c r="N72" s="379">
        <v>5000</v>
      </c>
      <c r="O72" s="379">
        <v>5000</v>
      </c>
      <c r="P72" s="379">
        <v>5000</v>
      </c>
      <c r="Q72" s="379">
        <v>5000</v>
      </c>
      <c r="R72" s="379">
        <v>5000</v>
      </c>
      <c r="S72" s="379">
        <v>5000</v>
      </c>
      <c r="T72" s="379">
        <v>5000</v>
      </c>
      <c r="U72" s="379">
        <v>5000</v>
      </c>
      <c r="V72" s="379">
        <v>5000</v>
      </c>
      <c r="W72" s="379">
        <v>15000</v>
      </c>
      <c r="X72" s="379">
        <v>75000</v>
      </c>
      <c r="Y72" s="379">
        <v>550000</v>
      </c>
      <c r="Z72" s="378">
        <f t="shared" si="1"/>
        <v>690000</v>
      </c>
    </row>
    <row r="73" spans="1:26" ht="15" x14ac:dyDescent="0.25">
      <c r="A73" s="5">
        <v>43040</v>
      </c>
      <c r="B73" s="268"/>
      <c r="C73" s="379">
        <v>0</v>
      </c>
      <c r="D73" s="379">
        <v>0</v>
      </c>
      <c r="E73" s="379">
        <v>0</v>
      </c>
      <c r="F73" s="379">
        <v>0</v>
      </c>
      <c r="G73" s="379">
        <v>0</v>
      </c>
      <c r="H73" s="379">
        <v>0</v>
      </c>
      <c r="I73" s="379">
        <v>0</v>
      </c>
      <c r="J73" s="379">
        <v>0</v>
      </c>
      <c r="K73" s="379">
        <v>0</v>
      </c>
      <c r="L73" s="379">
        <v>5000</v>
      </c>
      <c r="M73" s="379">
        <v>10000</v>
      </c>
      <c r="N73" s="379">
        <v>10000</v>
      </c>
      <c r="O73" s="379">
        <v>10000</v>
      </c>
      <c r="P73" s="379">
        <v>10000</v>
      </c>
      <c r="Q73" s="379">
        <v>10000</v>
      </c>
      <c r="R73" s="379">
        <v>10000</v>
      </c>
      <c r="S73" s="379">
        <v>10000</v>
      </c>
      <c r="T73" s="379">
        <v>10000</v>
      </c>
      <c r="U73" s="379">
        <v>10000</v>
      </c>
      <c r="V73" s="379">
        <v>10000</v>
      </c>
      <c r="W73" s="379">
        <v>30000</v>
      </c>
      <c r="X73" s="379">
        <v>65000</v>
      </c>
      <c r="Y73" s="379">
        <v>800000</v>
      </c>
      <c r="Z73" s="378">
        <f t="shared" si="1"/>
        <v>1000000</v>
      </c>
    </row>
    <row r="74" spans="1:26" ht="15" x14ac:dyDescent="0.25">
      <c r="A74" s="5">
        <v>43070</v>
      </c>
      <c r="B74" s="268"/>
      <c r="C74" s="379">
        <v>0</v>
      </c>
      <c r="D74" s="379">
        <v>0</v>
      </c>
      <c r="E74" s="379">
        <v>0</v>
      </c>
      <c r="F74" s="379">
        <v>0</v>
      </c>
      <c r="G74" s="379">
        <v>0</v>
      </c>
      <c r="H74" s="379">
        <v>0</v>
      </c>
      <c r="I74" s="379">
        <v>0</v>
      </c>
      <c r="J74" s="379">
        <v>0</v>
      </c>
      <c r="K74" s="379">
        <v>0</v>
      </c>
      <c r="L74" s="379">
        <v>570000</v>
      </c>
      <c r="M74" s="379">
        <v>10000</v>
      </c>
      <c r="N74" s="379">
        <v>15000</v>
      </c>
      <c r="O74" s="379">
        <v>15000</v>
      </c>
      <c r="P74" s="379">
        <v>15000</v>
      </c>
      <c r="Q74" s="379">
        <v>20000</v>
      </c>
      <c r="R74" s="379">
        <v>10000</v>
      </c>
      <c r="S74" s="379">
        <v>20000</v>
      </c>
      <c r="T74" s="379">
        <v>20000</v>
      </c>
      <c r="U74" s="379">
        <v>15000</v>
      </c>
      <c r="V74" s="379">
        <v>20000</v>
      </c>
      <c r="W74" s="379">
        <v>55000</v>
      </c>
      <c r="X74" s="379">
        <v>130000</v>
      </c>
      <c r="Y74" s="379">
        <v>470000</v>
      </c>
      <c r="Z74" s="378">
        <f t="shared" si="1"/>
        <v>1385000</v>
      </c>
    </row>
    <row r="75" spans="1:26" ht="15" x14ac:dyDescent="0.25">
      <c r="A75" s="5">
        <v>43101</v>
      </c>
      <c r="B75" s="268"/>
      <c r="C75" s="379">
        <v>0</v>
      </c>
      <c r="D75" s="379">
        <v>0</v>
      </c>
      <c r="E75" s="379">
        <v>0</v>
      </c>
      <c r="F75" s="379">
        <v>0</v>
      </c>
      <c r="G75" s="379">
        <v>0</v>
      </c>
      <c r="H75" s="379">
        <v>0</v>
      </c>
      <c r="I75" s="379">
        <v>0</v>
      </c>
      <c r="J75" s="379">
        <v>0</v>
      </c>
      <c r="K75" s="379">
        <v>0</v>
      </c>
      <c r="L75" s="379">
        <v>0</v>
      </c>
      <c r="M75" s="379">
        <v>0</v>
      </c>
      <c r="N75" s="379">
        <v>0</v>
      </c>
      <c r="O75" s="379">
        <v>5000</v>
      </c>
      <c r="P75" s="379">
        <v>0</v>
      </c>
      <c r="Q75" s="379">
        <v>5000</v>
      </c>
      <c r="R75" s="379">
        <v>0</v>
      </c>
      <c r="S75" s="379">
        <v>5000</v>
      </c>
      <c r="T75" s="379">
        <v>0</v>
      </c>
      <c r="U75" s="379">
        <v>5000</v>
      </c>
      <c r="V75" s="379">
        <v>0</v>
      </c>
      <c r="W75" s="379">
        <v>5000</v>
      </c>
      <c r="X75" s="379">
        <v>65000</v>
      </c>
      <c r="Y75" s="379">
        <v>340000</v>
      </c>
      <c r="Z75" s="378">
        <f t="shared" si="1"/>
        <v>430000</v>
      </c>
    </row>
    <row r="76" spans="1:26" ht="15" x14ac:dyDescent="0.25">
      <c r="A76" s="5">
        <v>43132</v>
      </c>
      <c r="B76" s="268"/>
      <c r="C76" s="379">
        <v>0</v>
      </c>
      <c r="D76" s="379">
        <v>0</v>
      </c>
      <c r="E76" s="379">
        <v>0</v>
      </c>
      <c r="F76" s="379">
        <v>0</v>
      </c>
      <c r="G76" s="379">
        <v>0</v>
      </c>
      <c r="H76" s="379">
        <v>0</v>
      </c>
      <c r="I76" s="379">
        <v>0</v>
      </c>
      <c r="J76" s="379">
        <v>0</v>
      </c>
      <c r="K76" s="379">
        <v>0</v>
      </c>
      <c r="L76" s="379">
        <v>0</v>
      </c>
      <c r="M76" s="379">
        <v>0</v>
      </c>
      <c r="N76" s="379">
        <v>5000</v>
      </c>
      <c r="O76" s="379">
        <v>0</v>
      </c>
      <c r="P76" s="379">
        <v>5000</v>
      </c>
      <c r="Q76" s="379">
        <v>5000</v>
      </c>
      <c r="R76" s="379">
        <v>0</v>
      </c>
      <c r="S76" s="379">
        <v>5000</v>
      </c>
      <c r="T76" s="379">
        <v>5000</v>
      </c>
      <c r="U76" s="379">
        <v>0</v>
      </c>
      <c r="V76" s="379">
        <v>5000</v>
      </c>
      <c r="W76" s="379">
        <v>10000</v>
      </c>
      <c r="X76" s="379">
        <v>65000</v>
      </c>
      <c r="Y76" s="379">
        <v>410000</v>
      </c>
      <c r="Z76" s="378">
        <f t="shared" si="1"/>
        <v>515000</v>
      </c>
    </row>
    <row r="77" spans="1:26" ht="15" x14ac:dyDescent="0.25">
      <c r="A77" s="5">
        <v>43160</v>
      </c>
      <c r="B77" s="268"/>
      <c r="C77" s="379">
        <v>0</v>
      </c>
      <c r="D77" s="379">
        <v>0</v>
      </c>
      <c r="E77" s="379">
        <v>0</v>
      </c>
      <c r="F77" s="379">
        <v>0</v>
      </c>
      <c r="G77" s="379">
        <v>0</v>
      </c>
      <c r="H77" s="379">
        <v>0</v>
      </c>
      <c r="I77" s="379">
        <v>0</v>
      </c>
      <c r="J77" s="379">
        <v>0</v>
      </c>
      <c r="K77" s="379">
        <v>0</v>
      </c>
      <c r="L77" s="379">
        <v>0</v>
      </c>
      <c r="M77" s="379">
        <v>0</v>
      </c>
      <c r="N77" s="379">
        <v>5000</v>
      </c>
      <c r="O77" s="379">
        <v>0</v>
      </c>
      <c r="P77" s="379">
        <v>5000</v>
      </c>
      <c r="Q77" s="379">
        <v>0</v>
      </c>
      <c r="R77" s="379">
        <v>5000</v>
      </c>
      <c r="S77" s="379">
        <v>5000</v>
      </c>
      <c r="T77" s="379">
        <v>0</v>
      </c>
      <c r="U77" s="379">
        <v>5000</v>
      </c>
      <c r="V77" s="379">
        <v>0</v>
      </c>
      <c r="W77" s="379">
        <v>10000</v>
      </c>
      <c r="X77" s="379">
        <v>60000</v>
      </c>
      <c r="Y77" s="379">
        <v>370000</v>
      </c>
      <c r="Z77" s="378">
        <f t="shared" si="1"/>
        <v>465000</v>
      </c>
    </row>
    <row r="78" spans="1:26" ht="15" x14ac:dyDescent="0.25">
      <c r="A78" s="5">
        <v>43191</v>
      </c>
      <c r="B78" s="268"/>
      <c r="C78" s="379">
        <v>0</v>
      </c>
      <c r="D78" s="379">
        <v>0</v>
      </c>
      <c r="E78" s="379">
        <v>0</v>
      </c>
      <c r="F78" s="379">
        <v>0</v>
      </c>
      <c r="G78" s="379">
        <v>0</v>
      </c>
      <c r="H78" s="379">
        <v>0</v>
      </c>
      <c r="I78" s="379">
        <v>0</v>
      </c>
      <c r="J78" s="379">
        <v>0</v>
      </c>
      <c r="K78" s="379">
        <v>0</v>
      </c>
      <c r="L78" s="379">
        <v>0</v>
      </c>
      <c r="M78" s="379">
        <v>0</v>
      </c>
      <c r="N78" s="379">
        <v>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0</v>
      </c>
      <c r="U78" s="379">
        <v>0</v>
      </c>
      <c r="V78" s="379">
        <v>0</v>
      </c>
      <c r="W78" s="379">
        <v>5000</v>
      </c>
      <c r="X78" s="379">
        <v>60000</v>
      </c>
      <c r="Y78" s="379">
        <v>220000</v>
      </c>
      <c r="Z78" s="378">
        <f t="shared" si="1"/>
        <v>285000</v>
      </c>
    </row>
    <row r="79" spans="1:26" ht="15" x14ac:dyDescent="0.25">
      <c r="A79" s="5">
        <v>43221</v>
      </c>
      <c r="B79" s="268"/>
      <c r="C79" s="379">
        <v>0</v>
      </c>
      <c r="D79" s="379">
        <v>0</v>
      </c>
      <c r="E79" s="379">
        <v>0</v>
      </c>
      <c r="F79" s="379">
        <v>0</v>
      </c>
      <c r="G79" s="379">
        <v>0</v>
      </c>
      <c r="H79" s="379">
        <v>0</v>
      </c>
      <c r="I79" s="379">
        <v>0</v>
      </c>
      <c r="J79" s="379">
        <v>0</v>
      </c>
      <c r="K79" s="379">
        <v>0</v>
      </c>
      <c r="L79" s="379">
        <v>0</v>
      </c>
      <c r="M79" s="379">
        <v>0</v>
      </c>
      <c r="N79" s="379">
        <v>0</v>
      </c>
      <c r="O79" s="379">
        <v>0</v>
      </c>
      <c r="P79" s="379">
        <v>0</v>
      </c>
      <c r="Q79" s="379">
        <v>5000</v>
      </c>
      <c r="R79" s="379">
        <v>0</v>
      </c>
      <c r="S79" s="379">
        <v>0</v>
      </c>
      <c r="T79" s="379">
        <v>0</v>
      </c>
      <c r="U79" s="379">
        <v>5000</v>
      </c>
      <c r="V79" s="379">
        <v>0</v>
      </c>
      <c r="W79" s="379">
        <v>5000</v>
      </c>
      <c r="X79" s="379">
        <v>55000</v>
      </c>
      <c r="Y79" s="379">
        <v>260000</v>
      </c>
      <c r="Z79" s="378">
        <f t="shared" si="1"/>
        <v>330000</v>
      </c>
    </row>
    <row r="80" spans="1:26" ht="15" x14ac:dyDescent="0.25">
      <c r="A80" s="5">
        <v>43252</v>
      </c>
      <c r="B80" s="268"/>
      <c r="C80" s="379">
        <v>0</v>
      </c>
      <c r="D80" s="379">
        <v>0</v>
      </c>
      <c r="E80" s="379">
        <v>0</v>
      </c>
      <c r="F80" s="379">
        <v>0</v>
      </c>
      <c r="G80" s="379">
        <v>0</v>
      </c>
      <c r="H80" s="379">
        <v>0</v>
      </c>
      <c r="I80" s="379">
        <v>0</v>
      </c>
      <c r="J80" s="379">
        <v>0</v>
      </c>
      <c r="K80" s="379">
        <v>0</v>
      </c>
      <c r="L80" s="379">
        <v>0</v>
      </c>
      <c r="M80" s="379">
        <v>535000</v>
      </c>
      <c r="N80" s="379">
        <v>5000</v>
      </c>
      <c r="O80" s="379">
        <v>10000</v>
      </c>
      <c r="P80" s="379">
        <v>10000</v>
      </c>
      <c r="Q80" s="379">
        <v>15000</v>
      </c>
      <c r="R80" s="379">
        <v>10000</v>
      </c>
      <c r="S80" s="379">
        <v>15000</v>
      </c>
      <c r="T80" s="379">
        <v>10000</v>
      </c>
      <c r="U80" s="379">
        <v>10000</v>
      </c>
      <c r="V80" s="379">
        <v>15000</v>
      </c>
      <c r="W80" s="379">
        <v>40000</v>
      </c>
      <c r="X80" s="379">
        <v>120000</v>
      </c>
      <c r="Y80" s="379">
        <v>350000</v>
      </c>
      <c r="Z80" s="378">
        <f t="shared" si="1"/>
        <v>1145000</v>
      </c>
    </row>
    <row r="81" spans="1:26" ht="15" x14ac:dyDescent="0.25">
      <c r="A81" s="5">
        <v>43282</v>
      </c>
      <c r="B81" s="268"/>
      <c r="C81" s="379">
        <v>0</v>
      </c>
      <c r="D81" s="379">
        <v>0</v>
      </c>
      <c r="E81" s="379">
        <v>0</v>
      </c>
      <c r="F81" s="379">
        <v>0</v>
      </c>
      <c r="G81" s="379">
        <v>0</v>
      </c>
      <c r="H81" s="379">
        <v>0</v>
      </c>
      <c r="I81" s="379">
        <v>0</v>
      </c>
      <c r="J81" s="379">
        <v>0</v>
      </c>
      <c r="K81" s="379">
        <v>0</v>
      </c>
      <c r="L81" s="379">
        <v>0</v>
      </c>
      <c r="M81" s="379">
        <v>0</v>
      </c>
      <c r="N81" s="379">
        <v>0</v>
      </c>
      <c r="O81" s="379">
        <v>5000</v>
      </c>
      <c r="P81" s="379">
        <v>5000</v>
      </c>
      <c r="Q81" s="379">
        <v>5000</v>
      </c>
      <c r="R81" s="379">
        <v>5000</v>
      </c>
      <c r="S81" s="379">
        <v>5000</v>
      </c>
      <c r="T81" s="379">
        <v>5000</v>
      </c>
      <c r="U81" s="379">
        <v>5000</v>
      </c>
      <c r="V81" s="379">
        <v>0</v>
      </c>
      <c r="W81" s="379">
        <v>15000</v>
      </c>
      <c r="X81" s="379">
        <v>55000</v>
      </c>
      <c r="Y81" s="379">
        <v>460000</v>
      </c>
      <c r="Z81" s="378">
        <f t="shared" si="1"/>
        <v>565000</v>
      </c>
    </row>
    <row r="82" spans="1:26" ht="15" x14ac:dyDescent="0.25">
      <c r="A82" s="5">
        <v>43313</v>
      </c>
      <c r="B82" s="268"/>
      <c r="C82" s="379">
        <v>0</v>
      </c>
      <c r="D82" s="379">
        <v>0</v>
      </c>
      <c r="E82" s="379">
        <v>0</v>
      </c>
      <c r="F82" s="379">
        <v>0</v>
      </c>
      <c r="G82" s="379">
        <v>0</v>
      </c>
      <c r="H82" s="379">
        <v>0</v>
      </c>
      <c r="I82" s="379">
        <v>0</v>
      </c>
      <c r="J82" s="379">
        <v>0</v>
      </c>
      <c r="K82" s="379">
        <v>0</v>
      </c>
      <c r="L82" s="379">
        <v>0</v>
      </c>
      <c r="M82" s="379">
        <v>0</v>
      </c>
      <c r="N82" s="379">
        <v>0</v>
      </c>
      <c r="O82" s="379">
        <v>5000</v>
      </c>
      <c r="P82" s="379">
        <v>0</v>
      </c>
      <c r="Q82" s="379">
        <v>5000</v>
      </c>
      <c r="R82" s="379">
        <v>0</v>
      </c>
      <c r="S82" s="379">
        <v>5000</v>
      </c>
      <c r="T82" s="379">
        <v>5000</v>
      </c>
      <c r="U82" s="379">
        <v>0</v>
      </c>
      <c r="V82" s="379">
        <v>5000</v>
      </c>
      <c r="W82" s="379">
        <v>10000</v>
      </c>
      <c r="X82" s="379">
        <v>55000</v>
      </c>
      <c r="Y82" s="379">
        <v>390000</v>
      </c>
      <c r="Z82" s="378">
        <f t="shared" si="1"/>
        <v>480000</v>
      </c>
    </row>
    <row r="83" spans="1:26" ht="15" x14ac:dyDescent="0.25">
      <c r="A83" s="5">
        <v>43344</v>
      </c>
      <c r="B83" s="268"/>
      <c r="C83" s="379">
        <v>0</v>
      </c>
      <c r="D83" s="379">
        <v>0</v>
      </c>
      <c r="E83" s="379">
        <v>0</v>
      </c>
      <c r="F83" s="379">
        <v>0</v>
      </c>
      <c r="G83" s="379">
        <v>0</v>
      </c>
      <c r="H83" s="379">
        <v>0</v>
      </c>
      <c r="I83" s="379">
        <v>0</v>
      </c>
      <c r="J83" s="379">
        <v>0</v>
      </c>
      <c r="K83" s="379">
        <v>0</v>
      </c>
      <c r="L83" s="379">
        <v>0</v>
      </c>
      <c r="M83" s="379">
        <v>0</v>
      </c>
      <c r="N83" s="379">
        <v>5000</v>
      </c>
      <c r="O83" s="379">
        <v>5000</v>
      </c>
      <c r="P83" s="379">
        <v>5000</v>
      </c>
      <c r="Q83" s="379">
        <v>5000</v>
      </c>
      <c r="R83" s="379">
        <v>10000</v>
      </c>
      <c r="S83" s="379">
        <v>5000</v>
      </c>
      <c r="T83" s="379">
        <v>5000</v>
      </c>
      <c r="U83" s="379">
        <v>10000</v>
      </c>
      <c r="V83" s="379">
        <v>5000</v>
      </c>
      <c r="W83" s="379">
        <v>20000</v>
      </c>
      <c r="X83" s="379">
        <v>60000</v>
      </c>
      <c r="Y83" s="379">
        <v>610000</v>
      </c>
      <c r="Z83" s="378">
        <f t="shared" si="1"/>
        <v>745000</v>
      </c>
    </row>
    <row r="84" spans="1:26" ht="15" x14ac:dyDescent="0.25">
      <c r="A84" s="5">
        <v>43374</v>
      </c>
      <c r="B84" s="268"/>
      <c r="C84" s="379">
        <v>0</v>
      </c>
      <c r="D84" s="379">
        <v>0</v>
      </c>
      <c r="E84" s="379">
        <v>0</v>
      </c>
      <c r="F84" s="379">
        <v>0</v>
      </c>
      <c r="G84" s="379">
        <v>0</v>
      </c>
      <c r="H84" s="379">
        <v>0</v>
      </c>
      <c r="I84" s="379">
        <v>0</v>
      </c>
      <c r="J84" s="379">
        <v>0</v>
      </c>
      <c r="K84" s="379">
        <v>0</v>
      </c>
      <c r="L84" s="379">
        <v>0</v>
      </c>
      <c r="M84" s="379">
        <v>0</v>
      </c>
      <c r="N84" s="379">
        <v>5000</v>
      </c>
      <c r="O84" s="379">
        <v>10000</v>
      </c>
      <c r="P84" s="379">
        <v>10000</v>
      </c>
      <c r="Q84" s="379">
        <v>10000</v>
      </c>
      <c r="R84" s="379">
        <v>10000</v>
      </c>
      <c r="S84" s="379">
        <v>10000</v>
      </c>
      <c r="T84" s="379">
        <v>10000</v>
      </c>
      <c r="U84" s="379">
        <v>10000</v>
      </c>
      <c r="V84" s="379">
        <v>10000</v>
      </c>
      <c r="W84" s="379">
        <v>30000</v>
      </c>
      <c r="X84" s="379">
        <v>60000</v>
      </c>
      <c r="Y84" s="379">
        <v>820000</v>
      </c>
      <c r="Z84" s="378">
        <f t="shared" si="1"/>
        <v>995000</v>
      </c>
    </row>
    <row r="85" spans="1:26" ht="15" x14ac:dyDescent="0.25">
      <c r="A85" s="5">
        <v>43405</v>
      </c>
      <c r="B85" s="268"/>
      <c r="C85" s="379">
        <v>0</v>
      </c>
      <c r="D85" s="379">
        <v>0</v>
      </c>
      <c r="E85" s="379">
        <v>0</v>
      </c>
      <c r="F85" s="379">
        <v>0</v>
      </c>
      <c r="G85" s="379">
        <v>0</v>
      </c>
      <c r="H85" s="379">
        <v>0</v>
      </c>
      <c r="I85" s="379">
        <v>0</v>
      </c>
      <c r="J85" s="379">
        <v>0</v>
      </c>
      <c r="K85" s="379">
        <v>0</v>
      </c>
      <c r="L85" s="379">
        <v>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0</v>
      </c>
      <c r="U85" s="379">
        <v>0</v>
      </c>
      <c r="V85" s="379">
        <v>0</v>
      </c>
      <c r="W85" s="379">
        <v>0</v>
      </c>
      <c r="X85" s="379">
        <v>45000</v>
      </c>
      <c r="Y85" s="379">
        <v>200000</v>
      </c>
      <c r="Z85" s="378">
        <f t="shared" si="1"/>
        <v>245000</v>
      </c>
    </row>
    <row r="86" spans="1:26" ht="15" x14ac:dyDescent="0.25">
      <c r="A86" s="5">
        <v>43435</v>
      </c>
      <c r="B86" s="268"/>
      <c r="C86" s="379">
        <v>0</v>
      </c>
      <c r="D86" s="379">
        <v>0</v>
      </c>
      <c r="E86" s="379">
        <v>0</v>
      </c>
      <c r="F86" s="379">
        <v>0</v>
      </c>
      <c r="G86" s="379">
        <v>0</v>
      </c>
      <c r="H86" s="379">
        <v>0</v>
      </c>
      <c r="I86" s="379">
        <v>0</v>
      </c>
      <c r="J86" s="379">
        <v>0</v>
      </c>
      <c r="K86" s="379">
        <v>0</v>
      </c>
      <c r="L86" s="379">
        <v>0</v>
      </c>
      <c r="M86" s="379">
        <v>0</v>
      </c>
      <c r="N86" s="379">
        <v>530000</v>
      </c>
      <c r="O86" s="379">
        <v>10000</v>
      </c>
      <c r="P86" s="379">
        <v>15000</v>
      </c>
      <c r="Q86" s="379">
        <v>10000</v>
      </c>
      <c r="R86" s="379">
        <v>20000</v>
      </c>
      <c r="S86" s="379">
        <v>10000</v>
      </c>
      <c r="T86" s="379">
        <v>20000</v>
      </c>
      <c r="U86" s="379">
        <v>10000</v>
      </c>
      <c r="V86" s="379">
        <v>20000</v>
      </c>
      <c r="W86" s="379">
        <v>50000</v>
      </c>
      <c r="X86" s="379">
        <v>105000</v>
      </c>
      <c r="Y86" s="379">
        <v>230000</v>
      </c>
      <c r="Z86" s="378">
        <f t="shared" si="1"/>
        <v>1030000</v>
      </c>
    </row>
    <row r="87" spans="1:26" ht="15" x14ac:dyDescent="0.25">
      <c r="A87" s="5">
        <v>43466</v>
      </c>
      <c r="B87" s="268"/>
      <c r="C87" s="379">
        <v>0</v>
      </c>
      <c r="D87" s="379">
        <v>0</v>
      </c>
      <c r="E87" s="379">
        <v>0</v>
      </c>
      <c r="F87" s="379">
        <v>0</v>
      </c>
      <c r="G87" s="379">
        <v>0</v>
      </c>
      <c r="H87" s="379">
        <v>0</v>
      </c>
      <c r="I87" s="379">
        <v>0</v>
      </c>
      <c r="J87" s="379">
        <v>0</v>
      </c>
      <c r="K87" s="379">
        <v>0</v>
      </c>
      <c r="L87" s="379">
        <v>0</v>
      </c>
      <c r="M87" s="379">
        <v>0</v>
      </c>
      <c r="N87" s="379">
        <v>0</v>
      </c>
      <c r="O87" s="379">
        <v>5000</v>
      </c>
      <c r="P87" s="379">
        <v>5000</v>
      </c>
      <c r="Q87" s="379">
        <v>5000</v>
      </c>
      <c r="R87" s="379">
        <v>5000</v>
      </c>
      <c r="S87" s="379">
        <v>5000</v>
      </c>
      <c r="T87" s="379">
        <v>5000</v>
      </c>
      <c r="U87" s="379">
        <v>5000</v>
      </c>
      <c r="V87" s="379">
        <v>10000</v>
      </c>
      <c r="W87" s="379">
        <v>15000</v>
      </c>
      <c r="X87" s="379">
        <v>55000</v>
      </c>
      <c r="Y87" s="379">
        <v>570000</v>
      </c>
      <c r="Z87" s="378">
        <f t="shared" si="1"/>
        <v>685000</v>
      </c>
    </row>
    <row r="88" spans="1:26" ht="15" x14ac:dyDescent="0.25">
      <c r="A88" s="5">
        <v>43497</v>
      </c>
      <c r="B88" s="268"/>
      <c r="C88" s="379">
        <v>0</v>
      </c>
      <c r="D88" s="379">
        <v>0</v>
      </c>
      <c r="E88" s="379">
        <v>0</v>
      </c>
      <c r="F88" s="379">
        <v>0</v>
      </c>
      <c r="G88" s="379">
        <v>0</v>
      </c>
      <c r="H88" s="379">
        <v>0</v>
      </c>
      <c r="I88" s="379">
        <v>0</v>
      </c>
      <c r="J88" s="379">
        <v>0</v>
      </c>
      <c r="K88" s="379">
        <v>0</v>
      </c>
      <c r="L88" s="379">
        <v>0</v>
      </c>
      <c r="M88" s="379">
        <v>0</v>
      </c>
      <c r="N88" s="379">
        <v>0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0</v>
      </c>
      <c r="U88" s="379">
        <v>0</v>
      </c>
      <c r="V88" s="379">
        <v>0</v>
      </c>
      <c r="W88" s="379">
        <v>0</v>
      </c>
      <c r="X88" s="379">
        <v>35000</v>
      </c>
      <c r="Y88" s="379">
        <v>150000</v>
      </c>
      <c r="Z88" s="378">
        <f t="shared" si="1"/>
        <v>185000</v>
      </c>
    </row>
    <row r="89" spans="1:26" ht="15" x14ac:dyDescent="0.25">
      <c r="A89" s="5">
        <v>43525</v>
      </c>
      <c r="B89" s="268"/>
      <c r="C89" s="379">
        <v>0</v>
      </c>
      <c r="D89" s="379">
        <v>0</v>
      </c>
      <c r="E89" s="379">
        <v>0</v>
      </c>
      <c r="F89" s="379">
        <v>0</v>
      </c>
      <c r="G89" s="379">
        <v>0</v>
      </c>
      <c r="H89" s="379">
        <v>0</v>
      </c>
      <c r="I89" s="379">
        <v>0</v>
      </c>
      <c r="J89" s="379">
        <v>0</v>
      </c>
      <c r="K89" s="379">
        <v>0</v>
      </c>
      <c r="L89" s="379">
        <v>0</v>
      </c>
      <c r="M89" s="379">
        <v>0</v>
      </c>
      <c r="N89" s="379">
        <v>0</v>
      </c>
      <c r="O89" s="379">
        <v>0</v>
      </c>
      <c r="P89" s="379">
        <v>0</v>
      </c>
      <c r="Q89" s="379">
        <v>0</v>
      </c>
      <c r="R89" s="379">
        <v>0</v>
      </c>
      <c r="S89" s="379">
        <v>0</v>
      </c>
      <c r="T89" s="379">
        <v>0</v>
      </c>
      <c r="U89" s="379">
        <v>5000</v>
      </c>
      <c r="V89" s="379">
        <v>0</v>
      </c>
      <c r="W89" s="379">
        <v>0</v>
      </c>
      <c r="X89" s="379">
        <v>70000</v>
      </c>
      <c r="Y89" s="379">
        <v>350000</v>
      </c>
      <c r="Z89" s="378">
        <f t="shared" si="1"/>
        <v>425000</v>
      </c>
    </row>
    <row r="90" spans="1:26" ht="15" x14ac:dyDescent="0.25">
      <c r="A90" s="5">
        <v>43556</v>
      </c>
      <c r="B90" s="268"/>
      <c r="C90" s="379">
        <v>0</v>
      </c>
      <c r="D90" s="379">
        <v>0</v>
      </c>
      <c r="E90" s="379">
        <v>0</v>
      </c>
      <c r="F90" s="379">
        <v>0</v>
      </c>
      <c r="G90" s="379">
        <v>0</v>
      </c>
      <c r="H90" s="379">
        <v>0</v>
      </c>
      <c r="I90" s="379">
        <v>0</v>
      </c>
      <c r="J90" s="379">
        <v>0</v>
      </c>
      <c r="K90" s="379">
        <v>0</v>
      </c>
      <c r="L90" s="379">
        <v>0</v>
      </c>
      <c r="M90" s="379">
        <v>0</v>
      </c>
      <c r="N90" s="379">
        <v>0</v>
      </c>
      <c r="O90" s="379">
        <v>0</v>
      </c>
      <c r="P90" s="379">
        <v>0</v>
      </c>
      <c r="Q90" s="379">
        <v>0</v>
      </c>
      <c r="R90" s="379">
        <v>0</v>
      </c>
      <c r="S90" s="379">
        <v>0</v>
      </c>
      <c r="T90" s="379">
        <v>0</v>
      </c>
      <c r="U90" s="379">
        <v>0</v>
      </c>
      <c r="V90" s="379">
        <v>0</v>
      </c>
      <c r="W90" s="379">
        <v>0</v>
      </c>
      <c r="X90" s="379">
        <v>10000</v>
      </c>
      <c r="Y90" s="379">
        <v>0</v>
      </c>
      <c r="Z90" s="378">
        <f t="shared" si="1"/>
        <v>10000</v>
      </c>
    </row>
    <row r="91" spans="1:26" ht="15" x14ac:dyDescent="0.25">
      <c r="A91" s="5">
        <v>43586</v>
      </c>
      <c r="B91" s="268"/>
      <c r="C91" s="379">
        <v>0</v>
      </c>
      <c r="D91" s="379">
        <v>0</v>
      </c>
      <c r="E91" s="379">
        <v>0</v>
      </c>
      <c r="F91" s="379">
        <v>0</v>
      </c>
      <c r="G91" s="379">
        <v>0</v>
      </c>
      <c r="H91" s="379">
        <v>0</v>
      </c>
      <c r="I91" s="379">
        <v>0</v>
      </c>
      <c r="J91" s="379">
        <v>0</v>
      </c>
      <c r="K91" s="379">
        <v>0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0</v>
      </c>
      <c r="R91" s="379">
        <v>0</v>
      </c>
      <c r="S91" s="379">
        <v>0</v>
      </c>
      <c r="T91" s="379">
        <v>0</v>
      </c>
      <c r="U91" s="379">
        <v>0</v>
      </c>
      <c r="V91" s="379">
        <v>0</v>
      </c>
      <c r="W91" s="379">
        <v>0</v>
      </c>
      <c r="X91" s="379">
        <v>25000</v>
      </c>
      <c r="Y91" s="379">
        <v>70000</v>
      </c>
      <c r="Z91" s="378">
        <f t="shared" si="1"/>
        <v>95000</v>
      </c>
    </row>
    <row r="92" spans="1:26" ht="15" x14ac:dyDescent="0.25">
      <c r="A92" s="5">
        <v>43617</v>
      </c>
      <c r="B92" s="268"/>
      <c r="C92" s="379">
        <v>0</v>
      </c>
      <c r="D92" s="379">
        <v>0</v>
      </c>
      <c r="E92" s="379">
        <v>0</v>
      </c>
      <c r="F92" s="379">
        <v>0</v>
      </c>
      <c r="G92" s="379">
        <v>0</v>
      </c>
      <c r="H92" s="379">
        <v>0</v>
      </c>
      <c r="I92" s="379">
        <v>0</v>
      </c>
      <c r="J92" s="379">
        <v>0</v>
      </c>
      <c r="K92" s="379">
        <v>0</v>
      </c>
      <c r="L92" s="379">
        <v>0</v>
      </c>
      <c r="M92" s="379">
        <v>0</v>
      </c>
      <c r="N92" s="379">
        <v>0</v>
      </c>
      <c r="O92" s="379">
        <v>515000</v>
      </c>
      <c r="P92" s="379">
        <v>5000</v>
      </c>
      <c r="Q92" s="379">
        <v>10000</v>
      </c>
      <c r="R92" s="379">
        <v>5000</v>
      </c>
      <c r="S92" s="379">
        <v>10000</v>
      </c>
      <c r="T92" s="379">
        <v>10000</v>
      </c>
      <c r="U92" s="379">
        <v>5000</v>
      </c>
      <c r="V92" s="379">
        <v>10000</v>
      </c>
      <c r="W92" s="379">
        <v>30000</v>
      </c>
      <c r="X92" s="379">
        <v>145000</v>
      </c>
      <c r="Y92" s="379">
        <v>190000</v>
      </c>
      <c r="Z92" s="378">
        <f t="shared" si="1"/>
        <v>935000</v>
      </c>
    </row>
    <row r="93" spans="1:26" ht="15" x14ac:dyDescent="0.25">
      <c r="A93" s="5">
        <v>43647</v>
      </c>
      <c r="B93" s="268"/>
      <c r="C93" s="379">
        <v>0</v>
      </c>
      <c r="D93" s="379">
        <v>0</v>
      </c>
      <c r="E93" s="379">
        <v>0</v>
      </c>
      <c r="F93" s="379">
        <v>0</v>
      </c>
      <c r="G93" s="379">
        <v>0</v>
      </c>
      <c r="H93" s="379">
        <v>0</v>
      </c>
      <c r="I93" s="379">
        <v>0</v>
      </c>
      <c r="J93" s="379">
        <v>0</v>
      </c>
      <c r="K93" s="379">
        <v>0</v>
      </c>
      <c r="L93" s="379">
        <v>0</v>
      </c>
      <c r="M93" s="379">
        <v>0</v>
      </c>
      <c r="N93" s="379">
        <v>0</v>
      </c>
      <c r="O93" s="379">
        <v>0</v>
      </c>
      <c r="P93" s="379">
        <v>0</v>
      </c>
      <c r="Q93" s="379">
        <v>5000</v>
      </c>
      <c r="R93" s="379">
        <v>5000</v>
      </c>
      <c r="S93" s="379">
        <v>5000</v>
      </c>
      <c r="T93" s="379">
        <v>5000</v>
      </c>
      <c r="U93" s="379">
        <v>5000</v>
      </c>
      <c r="V93" s="379">
        <v>5000</v>
      </c>
      <c r="W93" s="379">
        <v>15000</v>
      </c>
      <c r="X93" s="379">
        <v>45000</v>
      </c>
      <c r="Y93" s="379">
        <v>450000</v>
      </c>
      <c r="Z93" s="378">
        <f t="shared" si="1"/>
        <v>540000</v>
      </c>
    </row>
    <row r="94" spans="1:26" ht="15" x14ac:dyDescent="0.25">
      <c r="A94" s="5">
        <v>43678</v>
      </c>
      <c r="B94" s="268"/>
      <c r="C94" s="379">
        <v>0</v>
      </c>
      <c r="D94" s="379">
        <v>0</v>
      </c>
      <c r="E94" s="379">
        <v>0</v>
      </c>
      <c r="F94" s="379">
        <v>0</v>
      </c>
      <c r="G94" s="379">
        <v>0</v>
      </c>
      <c r="H94" s="379">
        <v>0</v>
      </c>
      <c r="I94" s="379">
        <v>0</v>
      </c>
      <c r="J94" s="379">
        <v>0</v>
      </c>
      <c r="K94" s="379">
        <v>0</v>
      </c>
      <c r="L94" s="379">
        <v>0</v>
      </c>
      <c r="M94" s="379">
        <v>0</v>
      </c>
      <c r="N94" s="379">
        <v>0</v>
      </c>
      <c r="O94" s="379">
        <v>0</v>
      </c>
      <c r="P94" s="379">
        <v>5000</v>
      </c>
      <c r="Q94" s="379">
        <v>5000</v>
      </c>
      <c r="R94" s="379">
        <v>10000</v>
      </c>
      <c r="S94" s="379">
        <v>5000</v>
      </c>
      <c r="T94" s="379">
        <v>10000</v>
      </c>
      <c r="U94" s="379">
        <v>5000</v>
      </c>
      <c r="V94" s="379">
        <v>10000</v>
      </c>
      <c r="W94" s="379">
        <v>20000</v>
      </c>
      <c r="X94" s="379">
        <v>40000</v>
      </c>
      <c r="Y94" s="379">
        <v>590000</v>
      </c>
      <c r="Z94" s="378">
        <f t="shared" si="1"/>
        <v>700000</v>
      </c>
    </row>
    <row r="95" spans="1:26" ht="15" x14ac:dyDescent="0.25">
      <c r="A95" s="5">
        <v>43709</v>
      </c>
      <c r="B95" s="268"/>
      <c r="C95" s="379">
        <v>0</v>
      </c>
      <c r="D95" s="379">
        <v>0</v>
      </c>
      <c r="E95" s="379">
        <v>0</v>
      </c>
      <c r="F95" s="379">
        <v>0</v>
      </c>
      <c r="G95" s="379">
        <v>0</v>
      </c>
      <c r="H95" s="379">
        <v>0</v>
      </c>
      <c r="I95" s="379">
        <v>0</v>
      </c>
      <c r="J95" s="379">
        <v>0</v>
      </c>
      <c r="K95" s="379">
        <v>0</v>
      </c>
      <c r="L95" s="379">
        <v>0</v>
      </c>
      <c r="M95" s="379">
        <v>0</v>
      </c>
      <c r="N95" s="379">
        <v>0</v>
      </c>
      <c r="O95" s="379">
        <v>0</v>
      </c>
      <c r="P95" s="379">
        <v>0</v>
      </c>
      <c r="Q95" s="379">
        <v>5000</v>
      </c>
      <c r="R95" s="379">
        <v>5000</v>
      </c>
      <c r="S95" s="379">
        <v>5000</v>
      </c>
      <c r="T95" s="379">
        <v>5000</v>
      </c>
      <c r="U95" s="379">
        <v>5000</v>
      </c>
      <c r="V95" s="379">
        <v>5000</v>
      </c>
      <c r="W95" s="379">
        <v>20000</v>
      </c>
      <c r="X95" s="379">
        <v>45000</v>
      </c>
      <c r="Y95" s="379">
        <v>480000</v>
      </c>
      <c r="Z95" s="378">
        <f t="shared" si="1"/>
        <v>575000</v>
      </c>
    </row>
    <row r="96" spans="1:26" ht="15" x14ac:dyDescent="0.25">
      <c r="A96" s="5">
        <v>43739</v>
      </c>
      <c r="B96" s="268"/>
      <c r="C96" s="379">
        <v>0</v>
      </c>
      <c r="D96" s="379">
        <v>0</v>
      </c>
      <c r="E96" s="379">
        <v>0</v>
      </c>
      <c r="F96" s="379">
        <v>0</v>
      </c>
      <c r="G96" s="379">
        <v>0</v>
      </c>
      <c r="H96" s="379">
        <v>0</v>
      </c>
      <c r="I96" s="379">
        <v>0</v>
      </c>
      <c r="J96" s="379">
        <v>0</v>
      </c>
      <c r="K96" s="379">
        <v>0</v>
      </c>
      <c r="L96" s="379">
        <v>0</v>
      </c>
      <c r="M96" s="379">
        <v>0</v>
      </c>
      <c r="N96" s="379">
        <v>0</v>
      </c>
      <c r="O96" s="379">
        <v>0</v>
      </c>
      <c r="P96" s="379">
        <v>5000</v>
      </c>
      <c r="Q96" s="379">
        <v>10000</v>
      </c>
      <c r="R96" s="379">
        <v>5000</v>
      </c>
      <c r="S96" s="379">
        <v>10000</v>
      </c>
      <c r="T96" s="379">
        <v>5000</v>
      </c>
      <c r="U96" s="379">
        <v>10000</v>
      </c>
      <c r="V96" s="379">
        <v>5000</v>
      </c>
      <c r="W96" s="379">
        <v>30000</v>
      </c>
      <c r="X96" s="379">
        <v>50000</v>
      </c>
      <c r="Y96" s="379">
        <v>700000</v>
      </c>
      <c r="Z96" s="378">
        <f t="shared" si="1"/>
        <v>830000</v>
      </c>
    </row>
    <row r="97" spans="1:26" ht="15" x14ac:dyDescent="0.25">
      <c r="A97" s="5">
        <v>43770</v>
      </c>
      <c r="B97" s="268"/>
      <c r="C97" s="379">
        <v>0</v>
      </c>
      <c r="D97" s="379">
        <v>0</v>
      </c>
      <c r="E97" s="379">
        <v>0</v>
      </c>
      <c r="F97" s="379">
        <v>0</v>
      </c>
      <c r="G97" s="379">
        <v>0</v>
      </c>
      <c r="H97" s="379">
        <v>0</v>
      </c>
      <c r="I97" s="379">
        <v>0</v>
      </c>
      <c r="J97" s="379">
        <v>0</v>
      </c>
      <c r="K97" s="379">
        <v>0</v>
      </c>
      <c r="L97" s="379">
        <v>0</v>
      </c>
      <c r="M97" s="379">
        <v>0</v>
      </c>
      <c r="N97" s="379">
        <v>0</v>
      </c>
      <c r="O97" s="379">
        <v>0</v>
      </c>
      <c r="P97" s="379">
        <v>0</v>
      </c>
      <c r="Q97" s="379">
        <v>0</v>
      </c>
      <c r="R97" s="379">
        <v>5000</v>
      </c>
      <c r="S97" s="379">
        <v>0</v>
      </c>
      <c r="T97" s="379">
        <v>5000</v>
      </c>
      <c r="U97" s="379">
        <v>0</v>
      </c>
      <c r="V97" s="379">
        <v>5000</v>
      </c>
      <c r="W97" s="379">
        <v>10000</v>
      </c>
      <c r="X97" s="379">
        <v>45000</v>
      </c>
      <c r="Y97" s="379">
        <v>390000</v>
      </c>
      <c r="Z97" s="378">
        <f t="shared" si="1"/>
        <v>460000</v>
      </c>
    </row>
    <row r="98" spans="1:26" ht="15" x14ac:dyDescent="0.25">
      <c r="A98" s="5">
        <v>43800</v>
      </c>
      <c r="B98" s="268"/>
      <c r="C98" s="379">
        <v>0</v>
      </c>
      <c r="D98" s="379">
        <v>0</v>
      </c>
      <c r="E98" s="379">
        <v>0</v>
      </c>
      <c r="F98" s="379">
        <v>0</v>
      </c>
      <c r="G98" s="379">
        <v>0</v>
      </c>
      <c r="H98" s="379">
        <v>0</v>
      </c>
      <c r="I98" s="379">
        <v>0</v>
      </c>
      <c r="J98" s="379">
        <v>0</v>
      </c>
      <c r="K98" s="379">
        <v>0</v>
      </c>
      <c r="L98" s="379">
        <v>0</v>
      </c>
      <c r="M98" s="379">
        <v>0</v>
      </c>
      <c r="N98" s="379">
        <v>0</v>
      </c>
      <c r="O98" s="379">
        <v>0</v>
      </c>
      <c r="P98" s="379">
        <v>480000</v>
      </c>
      <c r="Q98" s="379">
        <v>15000</v>
      </c>
      <c r="R98" s="379">
        <v>20000</v>
      </c>
      <c r="S98" s="379">
        <v>20000</v>
      </c>
      <c r="T98" s="379">
        <v>20000</v>
      </c>
      <c r="U98" s="379">
        <v>20000</v>
      </c>
      <c r="V98" s="379">
        <v>15000</v>
      </c>
      <c r="W98" s="379">
        <v>65000</v>
      </c>
      <c r="X98" s="379">
        <v>70000</v>
      </c>
      <c r="Y98" s="379">
        <v>370000</v>
      </c>
      <c r="Z98" s="378">
        <f t="shared" si="1"/>
        <v>1095000</v>
      </c>
    </row>
    <row r="99" spans="1:26" ht="15" x14ac:dyDescent="0.25">
      <c r="A99" s="5">
        <v>43831</v>
      </c>
      <c r="B99" s="268"/>
      <c r="C99" s="379">
        <v>0</v>
      </c>
      <c r="D99" s="379">
        <v>0</v>
      </c>
      <c r="E99" s="379">
        <v>0</v>
      </c>
      <c r="F99" s="379">
        <v>0</v>
      </c>
      <c r="G99" s="379">
        <v>0</v>
      </c>
      <c r="H99" s="379">
        <v>0</v>
      </c>
      <c r="I99" s="379">
        <v>0</v>
      </c>
      <c r="J99" s="379">
        <v>0</v>
      </c>
      <c r="K99" s="379">
        <v>0</v>
      </c>
      <c r="L99" s="379">
        <v>0</v>
      </c>
      <c r="M99" s="379">
        <v>0</v>
      </c>
      <c r="N99" s="379">
        <v>0</v>
      </c>
      <c r="O99" s="379">
        <v>0</v>
      </c>
      <c r="P99" s="379">
        <v>0</v>
      </c>
      <c r="Q99" s="379">
        <v>0</v>
      </c>
      <c r="R99" s="379">
        <v>5000</v>
      </c>
      <c r="S99" s="379">
        <v>0</v>
      </c>
      <c r="T99" s="379">
        <v>5000</v>
      </c>
      <c r="U99" s="379">
        <v>5000</v>
      </c>
      <c r="V99" s="379">
        <v>0</v>
      </c>
      <c r="W99" s="379">
        <v>10000</v>
      </c>
      <c r="X99" s="379">
        <v>45000</v>
      </c>
      <c r="Y99" s="379">
        <v>360000</v>
      </c>
      <c r="Z99" s="378">
        <f t="shared" si="1"/>
        <v>430000</v>
      </c>
    </row>
    <row r="100" spans="1:26" ht="15" x14ac:dyDescent="0.25">
      <c r="A100" s="5">
        <v>43862</v>
      </c>
      <c r="B100" s="268"/>
      <c r="C100" s="379">
        <v>0</v>
      </c>
      <c r="D100" s="379">
        <v>0</v>
      </c>
      <c r="E100" s="379">
        <v>0</v>
      </c>
      <c r="F100" s="379">
        <v>0</v>
      </c>
      <c r="G100" s="379">
        <v>0</v>
      </c>
      <c r="H100" s="379">
        <v>0</v>
      </c>
      <c r="I100" s="379">
        <v>0</v>
      </c>
      <c r="J100" s="379">
        <v>0</v>
      </c>
      <c r="K100" s="379">
        <v>0</v>
      </c>
      <c r="L100" s="379">
        <v>0</v>
      </c>
      <c r="M100" s="379">
        <v>0</v>
      </c>
      <c r="N100" s="379">
        <v>0</v>
      </c>
      <c r="O100" s="379">
        <v>0</v>
      </c>
      <c r="P100" s="379">
        <v>0</v>
      </c>
      <c r="Q100" s="379">
        <v>0</v>
      </c>
      <c r="R100" s="379">
        <v>5000</v>
      </c>
      <c r="S100" s="379">
        <v>5000</v>
      </c>
      <c r="T100" s="379">
        <v>0</v>
      </c>
      <c r="U100" s="379">
        <v>5000</v>
      </c>
      <c r="V100" s="379">
        <v>5000</v>
      </c>
      <c r="W100" s="379">
        <v>10000</v>
      </c>
      <c r="X100" s="379">
        <v>45000</v>
      </c>
      <c r="Y100" s="379">
        <v>410000</v>
      </c>
      <c r="Z100" s="378">
        <f t="shared" si="1"/>
        <v>485000</v>
      </c>
    </row>
    <row r="101" spans="1:26" ht="15" x14ac:dyDescent="0.25">
      <c r="A101" s="5">
        <v>43891</v>
      </c>
      <c r="B101" s="268"/>
      <c r="C101" s="379">
        <v>0</v>
      </c>
      <c r="D101" s="379">
        <v>0</v>
      </c>
      <c r="E101" s="379">
        <v>0</v>
      </c>
      <c r="F101" s="379">
        <v>0</v>
      </c>
      <c r="G101" s="379">
        <v>0</v>
      </c>
      <c r="H101" s="379">
        <v>0</v>
      </c>
      <c r="I101" s="379">
        <v>0</v>
      </c>
      <c r="J101" s="379">
        <v>0</v>
      </c>
      <c r="K101" s="379">
        <v>0</v>
      </c>
      <c r="L101" s="379">
        <v>0</v>
      </c>
      <c r="M101" s="379">
        <v>0</v>
      </c>
      <c r="N101" s="379">
        <v>0</v>
      </c>
      <c r="O101" s="379">
        <v>0</v>
      </c>
      <c r="P101" s="379">
        <v>0</v>
      </c>
      <c r="Q101" s="379">
        <v>0</v>
      </c>
      <c r="R101" s="379">
        <v>0</v>
      </c>
      <c r="S101" s="379">
        <v>0</v>
      </c>
      <c r="T101" s="379">
        <v>0</v>
      </c>
      <c r="U101" s="379">
        <v>0</v>
      </c>
      <c r="V101" s="379">
        <v>0</v>
      </c>
      <c r="W101" s="379">
        <v>0</v>
      </c>
      <c r="X101" s="379">
        <v>30000</v>
      </c>
      <c r="Y101" s="379">
        <v>110000</v>
      </c>
      <c r="Z101" s="378">
        <f t="shared" si="1"/>
        <v>140000</v>
      </c>
    </row>
    <row r="102" spans="1:26" ht="15" x14ac:dyDescent="0.25">
      <c r="A102" s="5">
        <v>43922</v>
      </c>
      <c r="B102" s="268"/>
      <c r="C102" s="379">
        <v>0</v>
      </c>
      <c r="D102" s="379">
        <v>0</v>
      </c>
      <c r="E102" s="379">
        <v>0</v>
      </c>
      <c r="F102" s="379">
        <v>0</v>
      </c>
      <c r="G102" s="379">
        <v>0</v>
      </c>
      <c r="H102" s="379">
        <v>0</v>
      </c>
      <c r="I102" s="379">
        <v>0</v>
      </c>
      <c r="J102" s="379">
        <v>0</v>
      </c>
      <c r="K102" s="379">
        <v>0</v>
      </c>
      <c r="L102" s="379">
        <v>0</v>
      </c>
      <c r="M102" s="379">
        <v>0</v>
      </c>
      <c r="N102" s="379">
        <v>0</v>
      </c>
      <c r="O102" s="379">
        <v>0</v>
      </c>
      <c r="P102" s="379">
        <v>0</v>
      </c>
      <c r="Q102" s="379">
        <v>0</v>
      </c>
      <c r="R102" s="379">
        <v>0</v>
      </c>
      <c r="S102" s="379">
        <v>0</v>
      </c>
      <c r="T102" s="379">
        <v>0</v>
      </c>
      <c r="U102" s="379">
        <v>0</v>
      </c>
      <c r="V102" s="379">
        <v>0</v>
      </c>
      <c r="W102" s="379">
        <v>0</v>
      </c>
      <c r="X102" s="379">
        <v>40000</v>
      </c>
      <c r="Y102" s="379">
        <v>160000</v>
      </c>
      <c r="Z102" s="378">
        <f t="shared" si="1"/>
        <v>200000</v>
      </c>
    </row>
    <row r="103" spans="1:26" ht="15" x14ac:dyDescent="0.25">
      <c r="A103" s="5">
        <v>43952</v>
      </c>
      <c r="B103" s="268"/>
      <c r="C103" s="379">
        <v>0</v>
      </c>
      <c r="D103" s="379">
        <v>0</v>
      </c>
      <c r="E103" s="379">
        <v>0</v>
      </c>
      <c r="F103" s="379">
        <v>0</v>
      </c>
      <c r="G103" s="379">
        <v>0</v>
      </c>
      <c r="H103" s="379">
        <v>0</v>
      </c>
      <c r="I103" s="379">
        <v>0</v>
      </c>
      <c r="J103" s="379">
        <v>0</v>
      </c>
      <c r="K103" s="379">
        <v>0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0</v>
      </c>
      <c r="W103" s="379">
        <v>0</v>
      </c>
      <c r="X103" s="379">
        <v>45000</v>
      </c>
      <c r="Y103" s="379">
        <v>220000</v>
      </c>
      <c r="Z103" s="378">
        <f t="shared" si="1"/>
        <v>265000</v>
      </c>
    </row>
    <row r="104" spans="1:26" ht="15" x14ac:dyDescent="0.25">
      <c r="A104" s="5">
        <v>43983</v>
      </c>
      <c r="B104" s="268"/>
      <c r="C104" s="379">
        <v>0</v>
      </c>
      <c r="D104" s="379">
        <v>0</v>
      </c>
      <c r="E104" s="379">
        <v>0</v>
      </c>
      <c r="F104" s="379">
        <v>0</v>
      </c>
      <c r="G104" s="379">
        <v>0</v>
      </c>
      <c r="H104" s="379">
        <v>0</v>
      </c>
      <c r="I104" s="379">
        <v>0</v>
      </c>
      <c r="J104" s="379">
        <v>0</v>
      </c>
      <c r="K104" s="379">
        <v>0</v>
      </c>
      <c r="L104" s="379">
        <v>0</v>
      </c>
      <c r="M104" s="379">
        <v>0</v>
      </c>
      <c r="N104" s="379">
        <v>0</v>
      </c>
      <c r="O104" s="379">
        <v>0</v>
      </c>
      <c r="P104" s="379">
        <v>0</v>
      </c>
      <c r="Q104" s="379">
        <v>475000</v>
      </c>
      <c r="R104" s="379">
        <v>20000</v>
      </c>
      <c r="S104" s="379">
        <v>20000</v>
      </c>
      <c r="T104" s="379">
        <v>20000</v>
      </c>
      <c r="U104" s="379">
        <v>20000</v>
      </c>
      <c r="V104" s="379">
        <v>20000</v>
      </c>
      <c r="W104" s="379">
        <v>70000</v>
      </c>
      <c r="X104" s="379">
        <v>45000</v>
      </c>
      <c r="Y104" s="379">
        <v>620000</v>
      </c>
      <c r="Z104" s="378">
        <f t="shared" si="1"/>
        <v>1310000</v>
      </c>
    </row>
    <row r="105" spans="1:26" ht="15" x14ac:dyDescent="0.25">
      <c r="A105" s="5">
        <v>44013</v>
      </c>
      <c r="B105" s="268"/>
      <c r="C105" s="379">
        <v>0</v>
      </c>
      <c r="D105" s="379">
        <v>0</v>
      </c>
      <c r="E105" s="379">
        <v>0</v>
      </c>
      <c r="F105" s="379">
        <v>0</v>
      </c>
      <c r="G105" s="379">
        <v>0</v>
      </c>
      <c r="H105" s="379">
        <v>0</v>
      </c>
      <c r="I105" s="379">
        <v>0</v>
      </c>
      <c r="J105" s="379">
        <v>0</v>
      </c>
      <c r="K105" s="379">
        <v>0</v>
      </c>
      <c r="L105" s="379">
        <v>0</v>
      </c>
      <c r="M105" s="379">
        <v>0</v>
      </c>
      <c r="N105" s="379">
        <v>0</v>
      </c>
      <c r="O105" s="379">
        <v>0</v>
      </c>
      <c r="P105" s="379">
        <v>0</v>
      </c>
      <c r="Q105" s="379">
        <v>0</v>
      </c>
      <c r="R105" s="379">
        <v>0</v>
      </c>
      <c r="S105" s="379">
        <v>5000</v>
      </c>
      <c r="T105" s="379">
        <v>0</v>
      </c>
      <c r="U105" s="379">
        <v>5000</v>
      </c>
      <c r="V105" s="379">
        <v>0</v>
      </c>
      <c r="W105" s="379">
        <v>10000</v>
      </c>
      <c r="X105" s="379">
        <v>35000</v>
      </c>
      <c r="Y105" s="379">
        <v>320000</v>
      </c>
      <c r="Z105" s="378">
        <f t="shared" si="1"/>
        <v>375000</v>
      </c>
    </row>
    <row r="106" spans="1:26" ht="15" x14ac:dyDescent="0.25">
      <c r="A106" s="5">
        <v>44044</v>
      </c>
      <c r="B106" s="268"/>
      <c r="C106" s="379">
        <v>0</v>
      </c>
      <c r="D106" s="379">
        <v>0</v>
      </c>
      <c r="E106" s="379">
        <v>0</v>
      </c>
      <c r="F106" s="379">
        <v>0</v>
      </c>
      <c r="G106" s="379">
        <v>0</v>
      </c>
      <c r="H106" s="379">
        <v>0</v>
      </c>
      <c r="I106" s="379">
        <v>0</v>
      </c>
      <c r="J106" s="379">
        <v>0</v>
      </c>
      <c r="K106" s="379">
        <v>0</v>
      </c>
      <c r="L106" s="379">
        <v>0</v>
      </c>
      <c r="M106" s="379">
        <v>0</v>
      </c>
      <c r="N106" s="379">
        <v>0</v>
      </c>
      <c r="O106" s="379">
        <v>0</v>
      </c>
      <c r="P106" s="379">
        <v>0</v>
      </c>
      <c r="Q106" s="379">
        <v>0</v>
      </c>
      <c r="R106" s="379">
        <v>0</v>
      </c>
      <c r="S106" s="379">
        <v>5000</v>
      </c>
      <c r="T106" s="379">
        <v>5000</v>
      </c>
      <c r="U106" s="379">
        <v>5000</v>
      </c>
      <c r="V106" s="379">
        <v>5000</v>
      </c>
      <c r="W106" s="379">
        <v>15000</v>
      </c>
      <c r="X106" s="379">
        <v>35000</v>
      </c>
      <c r="Y106" s="379">
        <v>400000</v>
      </c>
      <c r="Z106" s="378">
        <f t="shared" si="1"/>
        <v>470000</v>
      </c>
    </row>
    <row r="107" spans="1:26" ht="15" x14ac:dyDescent="0.25">
      <c r="A107" s="5">
        <v>44075</v>
      </c>
      <c r="B107" s="268"/>
      <c r="C107" s="379">
        <v>0</v>
      </c>
      <c r="D107" s="379">
        <v>0</v>
      </c>
      <c r="E107" s="379">
        <v>0</v>
      </c>
      <c r="F107" s="379">
        <v>0</v>
      </c>
      <c r="G107" s="379">
        <v>0</v>
      </c>
      <c r="H107" s="379">
        <v>0</v>
      </c>
      <c r="I107" s="379">
        <v>0</v>
      </c>
      <c r="J107" s="379">
        <v>0</v>
      </c>
      <c r="K107" s="379">
        <v>0</v>
      </c>
      <c r="L107" s="379">
        <v>0</v>
      </c>
      <c r="M107" s="379">
        <v>0</v>
      </c>
      <c r="N107" s="379">
        <v>0</v>
      </c>
      <c r="O107" s="379">
        <v>0</v>
      </c>
      <c r="P107" s="379">
        <v>0</v>
      </c>
      <c r="Q107" s="379">
        <v>0</v>
      </c>
      <c r="R107" s="379">
        <v>5000</v>
      </c>
      <c r="S107" s="379">
        <v>10000</v>
      </c>
      <c r="T107" s="379">
        <v>10000</v>
      </c>
      <c r="U107" s="379">
        <v>10000</v>
      </c>
      <c r="V107" s="379">
        <v>10000</v>
      </c>
      <c r="W107" s="379">
        <v>30000</v>
      </c>
      <c r="X107" s="379">
        <v>35000</v>
      </c>
      <c r="Y107" s="379">
        <v>770000</v>
      </c>
      <c r="Z107" s="378">
        <f t="shared" si="1"/>
        <v>880000</v>
      </c>
    </row>
    <row r="108" spans="1:26" ht="15" x14ac:dyDescent="0.25">
      <c r="A108" s="5">
        <v>44105</v>
      </c>
      <c r="B108" s="268"/>
      <c r="C108" s="379">
        <v>0</v>
      </c>
      <c r="D108" s="379">
        <v>0</v>
      </c>
      <c r="E108" s="379">
        <v>0</v>
      </c>
      <c r="F108" s="379">
        <v>0</v>
      </c>
      <c r="G108" s="379">
        <v>0</v>
      </c>
      <c r="H108" s="379">
        <v>0</v>
      </c>
      <c r="I108" s="379">
        <v>0</v>
      </c>
      <c r="J108" s="379">
        <v>0</v>
      </c>
      <c r="K108" s="379">
        <v>0</v>
      </c>
      <c r="L108" s="379">
        <v>0</v>
      </c>
      <c r="M108" s="379">
        <v>0</v>
      </c>
      <c r="N108" s="379">
        <v>0</v>
      </c>
      <c r="O108" s="379">
        <v>0</v>
      </c>
      <c r="P108" s="379">
        <v>0</v>
      </c>
      <c r="Q108" s="379">
        <v>0</v>
      </c>
      <c r="R108" s="379">
        <v>10000</v>
      </c>
      <c r="S108" s="379">
        <v>10000</v>
      </c>
      <c r="T108" s="379">
        <v>15000</v>
      </c>
      <c r="U108" s="379">
        <v>10000</v>
      </c>
      <c r="V108" s="379">
        <v>15000</v>
      </c>
      <c r="W108" s="379">
        <v>40000</v>
      </c>
      <c r="X108" s="379">
        <v>30000</v>
      </c>
      <c r="Y108" s="379">
        <v>920000</v>
      </c>
      <c r="Z108" s="378">
        <f t="shared" si="1"/>
        <v>1050000</v>
      </c>
    </row>
    <row r="109" spans="1:26" ht="15" x14ac:dyDescent="0.25">
      <c r="A109" s="5">
        <v>44136</v>
      </c>
      <c r="B109" s="268"/>
      <c r="C109" s="379">
        <v>0</v>
      </c>
      <c r="D109" s="379">
        <v>0</v>
      </c>
      <c r="E109" s="379">
        <v>0</v>
      </c>
      <c r="F109" s="379">
        <v>0</v>
      </c>
      <c r="G109" s="379">
        <v>0</v>
      </c>
      <c r="H109" s="379">
        <v>0</v>
      </c>
      <c r="I109" s="379">
        <v>0</v>
      </c>
      <c r="J109" s="379">
        <v>0</v>
      </c>
      <c r="K109" s="379">
        <v>0</v>
      </c>
      <c r="L109" s="379">
        <v>0</v>
      </c>
      <c r="M109" s="379">
        <v>0</v>
      </c>
      <c r="N109" s="379">
        <v>0</v>
      </c>
      <c r="O109" s="379">
        <v>0</v>
      </c>
      <c r="P109" s="379">
        <v>0</v>
      </c>
      <c r="Q109" s="379">
        <v>0</v>
      </c>
      <c r="R109" s="379">
        <v>0</v>
      </c>
      <c r="S109" s="379">
        <v>5000</v>
      </c>
      <c r="T109" s="379">
        <v>0</v>
      </c>
      <c r="U109" s="379">
        <v>5000</v>
      </c>
      <c r="V109" s="379">
        <v>0</v>
      </c>
      <c r="W109" s="379">
        <v>10000</v>
      </c>
      <c r="X109" s="379">
        <v>30000</v>
      </c>
      <c r="Y109" s="379">
        <v>270000</v>
      </c>
      <c r="Z109" s="378">
        <f t="shared" si="1"/>
        <v>320000</v>
      </c>
    </row>
    <row r="110" spans="1:26" ht="15" x14ac:dyDescent="0.25">
      <c r="A110" s="5">
        <v>44166</v>
      </c>
      <c r="B110" s="268"/>
      <c r="C110" s="379">
        <v>0</v>
      </c>
      <c r="D110" s="379">
        <v>0</v>
      </c>
      <c r="E110" s="379">
        <v>0</v>
      </c>
      <c r="F110" s="379">
        <v>0</v>
      </c>
      <c r="G110" s="379">
        <v>0</v>
      </c>
      <c r="H110" s="379">
        <v>0</v>
      </c>
      <c r="I110" s="379">
        <v>0</v>
      </c>
      <c r="J110" s="379">
        <v>0</v>
      </c>
      <c r="K110" s="379">
        <v>0</v>
      </c>
      <c r="L110" s="379">
        <v>0</v>
      </c>
      <c r="M110" s="379">
        <v>0</v>
      </c>
      <c r="N110" s="379">
        <v>0</v>
      </c>
      <c r="O110" s="379">
        <v>0</v>
      </c>
      <c r="P110" s="379">
        <v>0</v>
      </c>
      <c r="Q110" s="379">
        <v>0</v>
      </c>
      <c r="R110" s="379">
        <v>430000</v>
      </c>
      <c r="S110" s="379">
        <v>5000</v>
      </c>
      <c r="T110" s="379">
        <v>10000</v>
      </c>
      <c r="U110" s="379">
        <v>10000</v>
      </c>
      <c r="V110" s="379">
        <v>10000</v>
      </c>
      <c r="W110" s="379">
        <v>35000</v>
      </c>
      <c r="X110" s="379">
        <v>45000</v>
      </c>
      <c r="Y110" s="379">
        <v>450000</v>
      </c>
      <c r="Z110" s="378">
        <f t="shared" si="1"/>
        <v>995000</v>
      </c>
    </row>
    <row r="111" spans="1:26" ht="15" x14ac:dyDescent="0.25">
      <c r="A111" s="5">
        <v>44197</v>
      </c>
      <c r="B111" s="268"/>
      <c r="C111" s="379">
        <v>0</v>
      </c>
      <c r="D111" s="379">
        <v>0</v>
      </c>
      <c r="E111" s="379">
        <v>0</v>
      </c>
      <c r="F111" s="379">
        <v>0</v>
      </c>
      <c r="G111" s="379">
        <v>0</v>
      </c>
      <c r="H111" s="379">
        <v>0</v>
      </c>
      <c r="I111" s="379">
        <v>0</v>
      </c>
      <c r="J111" s="379">
        <v>0</v>
      </c>
      <c r="K111" s="379">
        <v>0</v>
      </c>
      <c r="L111" s="379">
        <v>0</v>
      </c>
      <c r="M111" s="379">
        <v>0</v>
      </c>
      <c r="N111" s="379">
        <v>0</v>
      </c>
      <c r="O111" s="379">
        <v>0</v>
      </c>
      <c r="P111" s="379">
        <v>0</v>
      </c>
      <c r="Q111" s="379">
        <v>0</v>
      </c>
      <c r="R111" s="379">
        <v>0</v>
      </c>
      <c r="S111" s="379">
        <v>10000</v>
      </c>
      <c r="T111" s="379">
        <v>10000</v>
      </c>
      <c r="U111" s="379">
        <v>15000</v>
      </c>
      <c r="V111" s="379">
        <v>10000</v>
      </c>
      <c r="W111" s="379">
        <v>40000</v>
      </c>
      <c r="X111" s="379">
        <v>30000</v>
      </c>
      <c r="Y111" s="379">
        <v>850000</v>
      </c>
      <c r="Z111" s="378">
        <f t="shared" si="1"/>
        <v>965000</v>
      </c>
    </row>
    <row r="112" spans="1:26" ht="15" x14ac:dyDescent="0.25">
      <c r="A112" s="5">
        <v>44228</v>
      </c>
      <c r="B112" s="268"/>
      <c r="C112" s="379">
        <v>0</v>
      </c>
      <c r="D112" s="379">
        <v>0</v>
      </c>
      <c r="E112" s="379">
        <v>0</v>
      </c>
      <c r="F112" s="379">
        <v>0</v>
      </c>
      <c r="G112" s="379">
        <v>0</v>
      </c>
      <c r="H112" s="379">
        <v>0</v>
      </c>
      <c r="I112" s="379">
        <v>0</v>
      </c>
      <c r="J112" s="379">
        <v>0</v>
      </c>
      <c r="K112" s="379">
        <v>0</v>
      </c>
      <c r="L112" s="379">
        <v>0</v>
      </c>
      <c r="M112" s="379">
        <v>0</v>
      </c>
      <c r="N112" s="379">
        <v>0</v>
      </c>
      <c r="O112" s="379">
        <v>0</v>
      </c>
      <c r="P112" s="379">
        <v>0</v>
      </c>
      <c r="Q112" s="379">
        <v>0</v>
      </c>
      <c r="R112" s="379">
        <v>0</v>
      </c>
      <c r="S112" s="379">
        <v>5000</v>
      </c>
      <c r="T112" s="379">
        <v>10000</v>
      </c>
      <c r="U112" s="379">
        <v>10000</v>
      </c>
      <c r="V112" s="379">
        <v>10000</v>
      </c>
      <c r="W112" s="379">
        <v>30000</v>
      </c>
      <c r="X112" s="379">
        <v>35000</v>
      </c>
      <c r="Y112" s="379">
        <v>790000</v>
      </c>
      <c r="Z112" s="378">
        <f t="shared" si="1"/>
        <v>890000</v>
      </c>
    </row>
    <row r="113" spans="1:26" ht="15" x14ac:dyDescent="0.25">
      <c r="A113" s="5">
        <v>44256</v>
      </c>
      <c r="B113" s="268"/>
      <c r="C113" s="379">
        <v>0</v>
      </c>
      <c r="D113" s="379">
        <v>0</v>
      </c>
      <c r="E113" s="379">
        <v>0</v>
      </c>
      <c r="F113" s="379">
        <v>0</v>
      </c>
      <c r="G113" s="379">
        <v>0</v>
      </c>
      <c r="H113" s="379">
        <v>0</v>
      </c>
      <c r="I113" s="379">
        <v>0</v>
      </c>
      <c r="J113" s="379">
        <v>0</v>
      </c>
      <c r="K113" s="379">
        <v>0</v>
      </c>
      <c r="L113" s="379">
        <v>0</v>
      </c>
      <c r="M113" s="379">
        <v>0</v>
      </c>
      <c r="N113" s="379">
        <v>0</v>
      </c>
      <c r="O113" s="379">
        <v>0</v>
      </c>
      <c r="P113" s="379">
        <v>0</v>
      </c>
      <c r="Q113" s="379">
        <v>0</v>
      </c>
      <c r="R113" s="379">
        <v>0</v>
      </c>
      <c r="S113" s="379">
        <v>0</v>
      </c>
      <c r="T113" s="379">
        <v>5000</v>
      </c>
      <c r="U113" s="379">
        <v>0</v>
      </c>
      <c r="V113" s="379">
        <v>5000</v>
      </c>
      <c r="W113" s="379">
        <v>10000</v>
      </c>
      <c r="X113" s="379">
        <v>35000</v>
      </c>
      <c r="Y113" s="379">
        <v>360000</v>
      </c>
      <c r="Z113" s="378">
        <f t="shared" si="1"/>
        <v>415000</v>
      </c>
    </row>
    <row r="114" spans="1:26" ht="15" x14ac:dyDescent="0.25">
      <c r="A114" s="5">
        <v>44287</v>
      </c>
      <c r="B114" s="268"/>
      <c r="C114" s="379">
        <v>0</v>
      </c>
      <c r="D114" s="379">
        <v>0</v>
      </c>
      <c r="E114" s="379">
        <v>0</v>
      </c>
      <c r="F114" s="379">
        <v>0</v>
      </c>
      <c r="G114" s="379">
        <v>0</v>
      </c>
      <c r="H114" s="379">
        <v>0</v>
      </c>
      <c r="I114" s="379">
        <v>0</v>
      </c>
      <c r="J114" s="379">
        <v>0</v>
      </c>
      <c r="K114" s="379">
        <v>0</v>
      </c>
      <c r="L114" s="379">
        <v>0</v>
      </c>
      <c r="M114" s="379">
        <v>0</v>
      </c>
      <c r="N114" s="379">
        <v>0</v>
      </c>
      <c r="O114" s="379">
        <v>0</v>
      </c>
      <c r="P114" s="379">
        <v>0</v>
      </c>
      <c r="Q114" s="379">
        <v>0</v>
      </c>
      <c r="R114" s="379">
        <v>0</v>
      </c>
      <c r="S114" s="379">
        <v>0</v>
      </c>
      <c r="T114" s="379">
        <v>0</v>
      </c>
      <c r="U114" s="379">
        <v>5000</v>
      </c>
      <c r="V114" s="379">
        <v>0</v>
      </c>
      <c r="W114" s="379">
        <v>5000</v>
      </c>
      <c r="X114" s="379">
        <v>35000</v>
      </c>
      <c r="Y114" s="379">
        <v>240000</v>
      </c>
      <c r="Z114" s="378">
        <f>SUM(B114:Y114)</f>
        <v>285000</v>
      </c>
    </row>
    <row r="115" spans="1:26" ht="15" x14ac:dyDescent="0.25">
      <c r="A115" s="5">
        <v>44317</v>
      </c>
      <c r="B115" s="268"/>
      <c r="C115" s="379">
        <v>0</v>
      </c>
      <c r="D115" s="379">
        <v>0</v>
      </c>
      <c r="E115" s="379">
        <v>0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79">
        <v>0</v>
      </c>
      <c r="M115" s="379">
        <v>0</v>
      </c>
      <c r="N115" s="379">
        <v>0</v>
      </c>
      <c r="O115" s="379">
        <v>0</v>
      </c>
      <c r="P115" s="379">
        <v>0</v>
      </c>
      <c r="Q115" s="379">
        <v>0</v>
      </c>
      <c r="R115" s="379">
        <v>0</v>
      </c>
      <c r="S115" s="379">
        <v>0</v>
      </c>
      <c r="T115" s="379">
        <v>5000</v>
      </c>
      <c r="U115" s="379">
        <v>0</v>
      </c>
      <c r="V115" s="379">
        <v>5000</v>
      </c>
      <c r="W115" s="379">
        <v>10000</v>
      </c>
      <c r="X115" s="379">
        <v>25000</v>
      </c>
      <c r="Y115" s="379">
        <v>280000</v>
      </c>
      <c r="Z115" s="378">
        <f>SUM(B115:Y115)</f>
        <v>325000</v>
      </c>
    </row>
    <row r="116" spans="1:26" ht="15" x14ac:dyDescent="0.25">
      <c r="A116" s="5">
        <v>44348</v>
      </c>
      <c r="B116" s="268"/>
      <c r="C116" s="379">
        <v>0</v>
      </c>
      <c r="D116" s="379">
        <v>0</v>
      </c>
      <c r="E116" s="379">
        <v>0</v>
      </c>
      <c r="F116" s="379">
        <v>0</v>
      </c>
      <c r="G116" s="379">
        <v>0</v>
      </c>
      <c r="H116" s="379">
        <v>0</v>
      </c>
      <c r="I116" s="379">
        <v>0</v>
      </c>
      <c r="J116" s="379">
        <v>0</v>
      </c>
      <c r="K116" s="379">
        <v>0</v>
      </c>
      <c r="L116" s="379">
        <v>0</v>
      </c>
      <c r="M116" s="379">
        <v>0</v>
      </c>
      <c r="N116" s="379">
        <v>0</v>
      </c>
      <c r="O116" s="379">
        <v>0</v>
      </c>
      <c r="P116" s="379">
        <v>0</v>
      </c>
      <c r="Q116" s="379">
        <v>0</v>
      </c>
      <c r="R116" s="379">
        <v>0</v>
      </c>
      <c r="S116" s="379">
        <v>395000</v>
      </c>
      <c r="T116" s="379">
        <v>25000</v>
      </c>
      <c r="U116" s="379">
        <v>25000</v>
      </c>
      <c r="V116" s="379">
        <v>30000</v>
      </c>
      <c r="W116" s="379">
        <v>90000</v>
      </c>
      <c r="X116" s="379">
        <v>0</v>
      </c>
      <c r="Y116" s="379">
        <v>50000</v>
      </c>
      <c r="Z116" s="378">
        <f>SUM(B116:Y116)</f>
        <v>615000</v>
      </c>
    </row>
    <row r="117" spans="1:26" ht="15" x14ac:dyDescent="0.25">
      <c r="A117" s="5">
        <v>44378</v>
      </c>
      <c r="B117" s="268"/>
      <c r="C117" s="379">
        <v>0</v>
      </c>
      <c r="D117" s="379">
        <v>0</v>
      </c>
      <c r="E117" s="379">
        <v>0</v>
      </c>
      <c r="F117" s="379">
        <v>0</v>
      </c>
      <c r="G117" s="379">
        <v>0</v>
      </c>
      <c r="H117" s="379">
        <v>0</v>
      </c>
      <c r="I117" s="379">
        <v>0</v>
      </c>
      <c r="J117" s="379">
        <v>0</v>
      </c>
      <c r="K117" s="379">
        <v>0</v>
      </c>
      <c r="L117" s="379">
        <v>0</v>
      </c>
      <c r="M117" s="379">
        <v>0</v>
      </c>
      <c r="N117" s="379">
        <v>0</v>
      </c>
      <c r="O117" s="379">
        <v>0</v>
      </c>
      <c r="P117" s="379">
        <v>0</v>
      </c>
      <c r="Q117" s="379">
        <v>0</v>
      </c>
      <c r="R117" s="379">
        <v>0</v>
      </c>
      <c r="S117" s="379">
        <v>0</v>
      </c>
      <c r="T117" s="379">
        <v>15000</v>
      </c>
      <c r="U117" s="379">
        <v>20000</v>
      </c>
      <c r="V117" s="379">
        <v>20000</v>
      </c>
      <c r="W117" s="379">
        <v>60000</v>
      </c>
      <c r="X117" s="379">
        <v>0</v>
      </c>
      <c r="Y117" s="379">
        <v>380000</v>
      </c>
      <c r="Z117" s="378">
        <f>SUM(B117:Y117)</f>
        <v>495000</v>
      </c>
    </row>
    <row r="118" spans="1:26" ht="15" x14ac:dyDescent="0.25">
      <c r="A118" s="5">
        <v>44409</v>
      </c>
      <c r="B118" s="268"/>
      <c r="C118" s="379">
        <v>0</v>
      </c>
      <c r="D118" s="379">
        <v>0</v>
      </c>
      <c r="E118" s="379">
        <v>0</v>
      </c>
      <c r="F118" s="379">
        <v>0</v>
      </c>
      <c r="G118" s="379">
        <v>0</v>
      </c>
      <c r="H118" s="379">
        <v>0</v>
      </c>
      <c r="I118" s="379">
        <v>0</v>
      </c>
      <c r="J118" s="379">
        <v>0</v>
      </c>
      <c r="K118" s="379">
        <v>0</v>
      </c>
      <c r="L118" s="379">
        <v>0</v>
      </c>
      <c r="M118" s="379">
        <v>0</v>
      </c>
      <c r="N118" s="379">
        <v>0</v>
      </c>
      <c r="O118" s="379">
        <v>0</v>
      </c>
      <c r="P118" s="379">
        <v>0</v>
      </c>
      <c r="Q118" s="379">
        <v>0</v>
      </c>
      <c r="R118" s="379">
        <v>0</v>
      </c>
      <c r="S118" s="379">
        <v>0</v>
      </c>
      <c r="T118" s="379">
        <v>350000</v>
      </c>
      <c r="U118" s="379">
        <v>350000</v>
      </c>
      <c r="V118" s="379">
        <v>345000</v>
      </c>
      <c r="W118" s="379">
        <v>1110000</v>
      </c>
      <c r="X118" s="379">
        <v>0</v>
      </c>
      <c r="Y118" s="379">
        <v>26470000</v>
      </c>
      <c r="Z118" s="378">
        <f>SUM(B118:Y118)</f>
        <v>28625000</v>
      </c>
    </row>
    <row r="119" spans="1:26" ht="6" customHeight="1" x14ac:dyDescent="0.25">
      <c r="A119" s="5"/>
      <c r="B119" s="268"/>
      <c r="C119" s="379"/>
      <c r="D119" s="379"/>
      <c r="E119" s="379"/>
      <c r="F119" s="379"/>
      <c r="G119" s="379"/>
      <c r="H119" s="379"/>
      <c r="I119" s="379"/>
      <c r="J119" s="379"/>
      <c r="K119" s="379"/>
      <c r="L119" s="379"/>
      <c r="M119" s="379"/>
      <c r="N119" s="379"/>
      <c r="O119" s="379"/>
      <c r="P119" s="379"/>
      <c r="Q119" s="379"/>
      <c r="R119" s="379"/>
      <c r="S119" s="379"/>
      <c r="T119" s="379"/>
      <c r="U119" s="379"/>
      <c r="V119" s="379"/>
      <c r="W119" s="379"/>
      <c r="X119" s="379"/>
      <c r="Y119" s="382"/>
      <c r="Z119" s="378"/>
    </row>
    <row r="120" spans="1:26" s="330" customFormat="1" ht="15" x14ac:dyDescent="0.25">
      <c r="A120" s="331" t="s">
        <v>9</v>
      </c>
      <c r="B120" s="387">
        <f t="shared" ref="B120:Z120" si="2">SUM(B9:B119)</f>
        <v>420000</v>
      </c>
      <c r="C120" s="381">
        <f t="shared" si="2"/>
        <v>605000</v>
      </c>
      <c r="D120" s="381">
        <f t="shared" si="2"/>
        <v>760000</v>
      </c>
      <c r="E120" s="381">
        <f t="shared" si="2"/>
        <v>780000</v>
      </c>
      <c r="F120" s="381">
        <f t="shared" si="2"/>
        <v>800000</v>
      </c>
      <c r="G120" s="381">
        <f t="shared" si="2"/>
        <v>810000</v>
      </c>
      <c r="H120" s="381">
        <f t="shared" si="2"/>
        <v>825000</v>
      </c>
      <c r="I120" s="381">
        <f t="shared" si="2"/>
        <v>840000</v>
      </c>
      <c r="J120" s="381">
        <f t="shared" si="2"/>
        <v>855000</v>
      </c>
      <c r="K120" s="381">
        <f t="shared" si="2"/>
        <v>870000</v>
      </c>
      <c r="L120" s="381">
        <f t="shared" si="2"/>
        <v>885000</v>
      </c>
      <c r="M120" s="381">
        <f t="shared" si="2"/>
        <v>900000</v>
      </c>
      <c r="N120" s="381">
        <f t="shared" si="2"/>
        <v>915000</v>
      </c>
      <c r="O120" s="381">
        <f t="shared" si="2"/>
        <v>930000</v>
      </c>
      <c r="P120" s="381">
        <f t="shared" si="2"/>
        <v>950000</v>
      </c>
      <c r="Q120" s="381">
        <f t="shared" si="2"/>
        <v>970000</v>
      </c>
      <c r="R120" s="381">
        <f t="shared" si="2"/>
        <v>985000</v>
      </c>
      <c r="S120" s="381">
        <f t="shared" si="2"/>
        <v>1005000</v>
      </c>
      <c r="T120" s="381">
        <f t="shared" si="2"/>
        <v>1020000</v>
      </c>
      <c r="U120" s="381">
        <f t="shared" si="2"/>
        <v>1040000</v>
      </c>
      <c r="V120" s="381">
        <f t="shared" si="2"/>
        <v>1060000</v>
      </c>
      <c r="W120" s="381">
        <f t="shared" si="2"/>
        <v>3285000</v>
      </c>
      <c r="X120" s="381">
        <f t="shared" si="2"/>
        <v>8490000</v>
      </c>
      <c r="Y120" s="381">
        <f>SUM(Y9:Y119)</f>
        <v>70000000</v>
      </c>
      <c r="Z120" s="381">
        <f t="shared" si="2"/>
        <v>100000000</v>
      </c>
    </row>
    <row r="121" spans="1:26" s="330" customFormat="1" ht="15" x14ac:dyDescent="0.25">
      <c r="A121" s="333"/>
      <c r="B121" s="333"/>
      <c r="C121" s="382"/>
      <c r="D121" s="382"/>
      <c r="E121" s="382"/>
      <c r="F121" s="382"/>
      <c r="G121" s="382"/>
      <c r="H121" s="382"/>
      <c r="I121" s="382"/>
      <c r="J121" s="382"/>
      <c r="K121" s="382"/>
      <c r="L121" s="382"/>
      <c r="M121" s="382"/>
      <c r="N121" s="382"/>
      <c r="O121" s="382"/>
      <c r="P121" s="382"/>
      <c r="Q121" s="382"/>
      <c r="R121" s="382"/>
      <c r="S121" s="382"/>
      <c r="T121" s="382"/>
      <c r="U121" s="382"/>
      <c r="V121" s="382"/>
      <c r="W121" s="382"/>
      <c r="X121" s="382"/>
      <c r="Y121" s="383"/>
      <c r="Z121" s="383"/>
    </row>
    <row r="122" spans="1:26" s="330" customFormat="1" ht="15" x14ac:dyDescent="0.25">
      <c r="A122" s="329" t="s">
        <v>10</v>
      </c>
      <c r="B122" s="388">
        <f t="shared" ref="B122:X122" si="3">B6-B120</f>
        <v>0</v>
      </c>
      <c r="C122" s="377">
        <f t="shared" si="3"/>
        <v>0</v>
      </c>
      <c r="D122" s="377">
        <f t="shared" si="3"/>
        <v>0</v>
      </c>
      <c r="E122" s="377">
        <f t="shared" si="3"/>
        <v>0</v>
      </c>
      <c r="F122" s="377">
        <f t="shared" si="3"/>
        <v>0</v>
      </c>
      <c r="G122" s="377">
        <f t="shared" si="3"/>
        <v>0</v>
      </c>
      <c r="H122" s="377">
        <f t="shared" si="3"/>
        <v>0</v>
      </c>
      <c r="I122" s="377">
        <f t="shared" si="3"/>
        <v>0</v>
      </c>
      <c r="J122" s="377">
        <f t="shared" si="3"/>
        <v>0</v>
      </c>
      <c r="K122" s="377">
        <f t="shared" si="3"/>
        <v>0</v>
      </c>
      <c r="L122" s="377">
        <f t="shared" si="3"/>
        <v>0</v>
      </c>
      <c r="M122" s="377">
        <f t="shared" si="3"/>
        <v>0</v>
      </c>
      <c r="N122" s="377">
        <f t="shared" si="3"/>
        <v>0</v>
      </c>
      <c r="O122" s="377">
        <f t="shared" si="3"/>
        <v>0</v>
      </c>
      <c r="P122" s="377">
        <f t="shared" si="3"/>
        <v>0</v>
      </c>
      <c r="Q122" s="377">
        <f t="shared" si="3"/>
        <v>0</v>
      </c>
      <c r="R122" s="377">
        <f t="shared" si="3"/>
        <v>0</v>
      </c>
      <c r="S122" s="377">
        <f t="shared" si="3"/>
        <v>0</v>
      </c>
      <c r="T122" s="377">
        <f t="shared" si="3"/>
        <v>0</v>
      </c>
      <c r="U122" s="377">
        <f t="shared" si="3"/>
        <v>0</v>
      </c>
      <c r="V122" s="377">
        <f t="shared" si="3"/>
        <v>0</v>
      </c>
      <c r="W122" s="377">
        <f t="shared" si="3"/>
        <v>0</v>
      </c>
      <c r="X122" s="377">
        <f t="shared" si="3"/>
        <v>0</v>
      </c>
      <c r="Y122" s="377">
        <f>Y6-Y120</f>
        <v>0</v>
      </c>
      <c r="Z122" s="378">
        <f>SUM(B122:Y122)</f>
        <v>0</v>
      </c>
    </row>
    <row r="123" spans="1:26" ht="15" x14ac:dyDescent="0.25">
      <c r="A123" s="3"/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</row>
  </sheetData>
  <phoneticPr fontId="9" type="noConversion"/>
  <pageMargins left="0.75" right="0.75" top="1" bottom="1" header="0.5" footer="0.5"/>
  <pageSetup scale="50" fitToWidth="3" orientation="landscape" r:id="rId1"/>
  <headerFooter alignWithMargins="0">
    <oddHeader>&amp;C&amp;A</oddHeader>
    <oddFooter>&amp;L&amp;Z&amp;F&amp;C&amp;P/&amp;N</oddFooter>
  </headerFooter>
  <colBreaks count="1" manualBreakCount="1">
    <brk id="17" min="74" max="1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22"/>
    <pageSetUpPr fitToPage="1"/>
  </sheetPr>
  <dimension ref="A1:S94"/>
  <sheetViews>
    <sheetView zoomScale="75" zoomScaleNormal="75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16.28515625" style="19" bestFit="1" customWidth="1"/>
    <col min="2" max="3" width="13.7109375" style="19" bestFit="1" customWidth="1"/>
    <col min="4" max="13" width="13.7109375" style="23" bestFit="1" customWidth="1"/>
    <col min="14" max="14" width="13.7109375" style="23" customWidth="1"/>
    <col min="15" max="15" width="13.7109375" style="23" bestFit="1" customWidth="1"/>
    <col min="16" max="17" width="15.28515625" style="23" bestFit="1" customWidth="1"/>
    <col min="18" max="18" width="16.7109375" style="23" bestFit="1" customWidth="1"/>
    <col min="19" max="16384" width="12.7109375" style="23"/>
  </cols>
  <sheetData>
    <row r="1" spans="1:18" x14ac:dyDescent="0.25">
      <c r="A1" s="46" t="s">
        <v>0</v>
      </c>
      <c r="B1" s="22">
        <v>36130</v>
      </c>
      <c r="C1" s="22">
        <v>36312</v>
      </c>
      <c r="D1" s="22">
        <v>36495</v>
      </c>
      <c r="E1" s="22">
        <v>36678</v>
      </c>
      <c r="F1" s="22">
        <v>36861</v>
      </c>
      <c r="G1" s="22">
        <v>37043</v>
      </c>
      <c r="H1" s="22">
        <v>37226</v>
      </c>
      <c r="I1" s="22">
        <v>37408</v>
      </c>
      <c r="J1" s="22">
        <v>37591</v>
      </c>
      <c r="K1" s="22">
        <v>37773</v>
      </c>
      <c r="L1" s="22">
        <v>37956</v>
      </c>
      <c r="M1" s="22">
        <v>38139</v>
      </c>
      <c r="N1" s="22">
        <v>38322</v>
      </c>
      <c r="O1" s="22">
        <v>38504</v>
      </c>
      <c r="P1" s="22">
        <v>42887</v>
      </c>
      <c r="Q1" s="22">
        <v>45627</v>
      </c>
    </row>
    <row r="2" spans="1:18" x14ac:dyDescent="0.25">
      <c r="A2" s="46" t="s">
        <v>7</v>
      </c>
      <c r="B2" s="25">
        <v>5.2999999999999999E-2</v>
      </c>
      <c r="C2" s="25">
        <v>5.45E-2</v>
      </c>
      <c r="D2" s="25">
        <v>5.45E-2</v>
      </c>
      <c r="E2" s="25">
        <v>5.6000000000000001E-2</v>
      </c>
      <c r="F2" s="25">
        <v>5.6000000000000001E-2</v>
      </c>
      <c r="G2" s="25">
        <v>5.7000000000000002E-2</v>
      </c>
      <c r="H2" s="25">
        <v>5.7000000000000002E-2</v>
      </c>
      <c r="I2" s="25">
        <v>5.8000000000000003E-2</v>
      </c>
      <c r="J2" s="25">
        <v>5.8000000000000003E-2</v>
      </c>
      <c r="K2" s="25">
        <v>5.8999999999999997E-2</v>
      </c>
      <c r="L2" s="25">
        <v>5.8999999999999997E-2</v>
      </c>
      <c r="M2" s="25">
        <v>0.06</v>
      </c>
      <c r="N2" s="25">
        <v>0.06</v>
      </c>
      <c r="O2" s="25">
        <v>6.0999999999999999E-2</v>
      </c>
      <c r="P2" s="25">
        <v>5.7500000000000002E-2</v>
      </c>
      <c r="Q2" s="25">
        <v>6.5000000000000002E-2</v>
      </c>
    </row>
    <row r="3" spans="1:18" x14ac:dyDescent="0.25">
      <c r="A3" s="46" t="s">
        <v>334</v>
      </c>
      <c r="B3" s="23" t="s">
        <v>86</v>
      </c>
      <c r="C3" s="23" t="s">
        <v>87</v>
      </c>
      <c r="D3" s="23" t="s">
        <v>88</v>
      </c>
      <c r="E3" s="23" t="s">
        <v>89</v>
      </c>
      <c r="F3" s="23" t="s">
        <v>90</v>
      </c>
      <c r="G3" s="23" t="s">
        <v>91</v>
      </c>
      <c r="H3" s="23" t="s">
        <v>92</v>
      </c>
      <c r="I3" s="23" t="s">
        <v>93</v>
      </c>
      <c r="J3" s="23" t="s">
        <v>94</v>
      </c>
      <c r="K3" s="23" t="s">
        <v>95</v>
      </c>
      <c r="L3" s="23" t="s">
        <v>96</v>
      </c>
      <c r="M3" s="23" t="s">
        <v>97</v>
      </c>
      <c r="N3" s="23" t="s">
        <v>98</v>
      </c>
      <c r="O3" s="23" t="s">
        <v>99</v>
      </c>
      <c r="P3" s="23" t="s">
        <v>100</v>
      </c>
      <c r="Q3" s="23" t="s">
        <v>101</v>
      </c>
      <c r="R3" s="23" t="s">
        <v>5</v>
      </c>
    </row>
    <row r="4" spans="1:18" x14ac:dyDescent="0.25">
      <c r="B4" s="23" t="s">
        <v>79</v>
      </c>
      <c r="C4" s="23" t="s">
        <v>80</v>
      </c>
      <c r="D4" s="23" t="s">
        <v>81</v>
      </c>
      <c r="E4" s="23" t="s">
        <v>82</v>
      </c>
      <c r="F4" s="23" t="s">
        <v>83</v>
      </c>
      <c r="G4" s="23" t="s">
        <v>84</v>
      </c>
      <c r="H4" s="23" t="s">
        <v>85</v>
      </c>
      <c r="I4" s="23" t="s">
        <v>75</v>
      </c>
      <c r="J4" s="23" t="s">
        <v>76</v>
      </c>
      <c r="K4" s="23" t="s">
        <v>77</v>
      </c>
      <c r="L4" s="23" t="s">
        <v>61</v>
      </c>
      <c r="M4" s="23" t="s">
        <v>62</v>
      </c>
      <c r="N4" s="23" t="s">
        <v>63</v>
      </c>
      <c r="O4" s="23" t="s">
        <v>64</v>
      </c>
      <c r="P4" s="23" t="s">
        <v>65</v>
      </c>
      <c r="Q4" s="23" t="s">
        <v>66</v>
      </c>
    </row>
    <row r="6" spans="1:18" x14ac:dyDescent="0.25">
      <c r="A6" s="43" t="s">
        <v>332</v>
      </c>
      <c r="B6" s="31">
        <v>0</v>
      </c>
      <c r="C6" s="31">
        <v>0</v>
      </c>
      <c r="D6" s="31">
        <v>0</v>
      </c>
      <c r="E6" s="31">
        <v>0</v>
      </c>
      <c r="F6" s="31">
        <v>0</v>
      </c>
      <c r="G6" s="31">
        <v>0</v>
      </c>
      <c r="H6" s="31">
        <v>0</v>
      </c>
      <c r="I6" s="31">
        <v>0</v>
      </c>
      <c r="J6" s="31">
        <v>80000</v>
      </c>
      <c r="K6" s="31">
        <v>35000</v>
      </c>
      <c r="L6" s="31">
        <v>0</v>
      </c>
      <c r="M6" s="31">
        <v>0</v>
      </c>
      <c r="N6" s="31">
        <v>0</v>
      </c>
      <c r="O6" s="31">
        <v>0</v>
      </c>
      <c r="P6" s="31">
        <v>0</v>
      </c>
      <c r="Q6" s="31">
        <v>4310000</v>
      </c>
      <c r="R6" s="44">
        <f>SUM(B6:Q6)</f>
        <v>4425000</v>
      </c>
    </row>
    <row r="7" spans="1:18" x14ac:dyDescent="0.25">
      <c r="A7" s="43" t="s">
        <v>74</v>
      </c>
      <c r="B7" s="45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44"/>
    </row>
    <row r="8" spans="1:18" x14ac:dyDescent="0.25">
      <c r="A8" s="46">
        <v>37591</v>
      </c>
      <c r="B8" s="31">
        <v>0</v>
      </c>
      <c r="C8" s="31">
        <v>0</v>
      </c>
      <c r="D8" s="31">
        <v>0</v>
      </c>
      <c r="E8" s="31">
        <v>0</v>
      </c>
      <c r="F8" s="31">
        <v>0</v>
      </c>
      <c r="G8" s="31">
        <v>0</v>
      </c>
      <c r="H8" s="31">
        <v>0</v>
      </c>
      <c r="I8" s="31">
        <v>0</v>
      </c>
      <c r="J8" s="31">
        <v>80000</v>
      </c>
      <c r="K8" s="31">
        <v>0</v>
      </c>
      <c r="L8" s="31">
        <v>0</v>
      </c>
      <c r="M8" s="31">
        <v>0</v>
      </c>
      <c r="N8" s="31">
        <v>0</v>
      </c>
      <c r="O8" s="31">
        <v>0</v>
      </c>
      <c r="P8" s="31">
        <v>0</v>
      </c>
      <c r="Q8" s="31">
        <v>0</v>
      </c>
      <c r="R8" s="44">
        <f>SUM(B8:Q8)</f>
        <v>80000</v>
      </c>
    </row>
    <row r="9" spans="1:18" x14ac:dyDescent="0.25">
      <c r="A9" s="46">
        <v>37622</v>
      </c>
      <c r="B9" s="31">
        <v>0</v>
      </c>
      <c r="C9" s="31">
        <v>0</v>
      </c>
      <c r="D9" s="31">
        <v>0</v>
      </c>
      <c r="E9" s="31">
        <v>0</v>
      </c>
      <c r="F9" s="31">
        <v>0</v>
      </c>
      <c r="G9" s="31">
        <v>0</v>
      </c>
      <c r="H9" s="31">
        <v>0</v>
      </c>
      <c r="I9" s="31">
        <v>0</v>
      </c>
      <c r="J9" s="31">
        <v>0</v>
      </c>
      <c r="K9" s="31">
        <v>0</v>
      </c>
      <c r="L9" s="31">
        <v>0</v>
      </c>
      <c r="M9" s="31">
        <v>0</v>
      </c>
      <c r="N9" s="31">
        <v>0</v>
      </c>
      <c r="O9" s="31">
        <v>0</v>
      </c>
      <c r="P9" s="31">
        <v>0</v>
      </c>
      <c r="Q9" s="31">
        <v>0</v>
      </c>
      <c r="R9" s="44">
        <f t="shared" ref="R9:R20" si="0">SUM(B9:Q9)</f>
        <v>0</v>
      </c>
    </row>
    <row r="10" spans="1:18" x14ac:dyDescent="0.25">
      <c r="A10" s="46">
        <v>37653</v>
      </c>
      <c r="B10" s="31">
        <v>0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1">
        <v>0</v>
      </c>
      <c r="P10" s="31">
        <v>0</v>
      </c>
      <c r="Q10" s="31">
        <v>295000</v>
      </c>
      <c r="R10" s="44">
        <f t="shared" si="0"/>
        <v>295000</v>
      </c>
    </row>
    <row r="11" spans="1:18" x14ac:dyDescent="0.25">
      <c r="A11" s="46">
        <v>37681</v>
      </c>
      <c r="B11" s="31">
        <v>0</v>
      </c>
      <c r="C11" s="31">
        <v>0</v>
      </c>
      <c r="D11" s="31">
        <v>0</v>
      </c>
      <c r="E11" s="31">
        <v>0</v>
      </c>
      <c r="F11" s="31">
        <v>0</v>
      </c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220000</v>
      </c>
      <c r="R11" s="44">
        <f t="shared" si="0"/>
        <v>220000</v>
      </c>
    </row>
    <row r="12" spans="1:18" x14ac:dyDescent="0.25">
      <c r="A12" s="9">
        <v>37712</v>
      </c>
      <c r="B12" s="31">
        <v>0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44">
        <f t="shared" si="0"/>
        <v>0</v>
      </c>
    </row>
    <row r="13" spans="1:18" x14ac:dyDescent="0.25">
      <c r="A13" s="9">
        <v>37742</v>
      </c>
      <c r="B13" s="31">
        <v>0</v>
      </c>
      <c r="C13" s="31">
        <v>0</v>
      </c>
      <c r="D13" s="31">
        <v>0</v>
      </c>
      <c r="E13" s="31">
        <v>0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165000</v>
      </c>
      <c r="R13" s="44">
        <f t="shared" si="0"/>
        <v>165000</v>
      </c>
    </row>
    <row r="14" spans="1:18" x14ac:dyDescent="0.25">
      <c r="A14" s="9">
        <v>37773</v>
      </c>
      <c r="B14" s="31">
        <v>0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35000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44">
        <f t="shared" ref="R14:R19" si="1">SUM(B14:Q14)</f>
        <v>35000</v>
      </c>
    </row>
    <row r="15" spans="1:18" x14ac:dyDescent="0.25">
      <c r="A15" s="9">
        <v>37803</v>
      </c>
      <c r="B15" s="31">
        <v>0</v>
      </c>
      <c r="C15" s="31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250000</v>
      </c>
      <c r="R15" s="44">
        <f t="shared" si="1"/>
        <v>250000</v>
      </c>
    </row>
    <row r="16" spans="1:18" x14ac:dyDescent="0.25">
      <c r="A16" s="9">
        <v>37834</v>
      </c>
      <c r="B16" s="31">
        <v>0</v>
      </c>
      <c r="C16" s="31">
        <v>0</v>
      </c>
      <c r="D16" s="31">
        <v>0</v>
      </c>
      <c r="E16" s="31">
        <v>0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100000</v>
      </c>
      <c r="R16" s="44">
        <f t="shared" si="1"/>
        <v>100000</v>
      </c>
    </row>
    <row r="17" spans="1:19" x14ac:dyDescent="0.25">
      <c r="A17" s="9">
        <v>37895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205000</v>
      </c>
      <c r="R17" s="44">
        <f t="shared" si="1"/>
        <v>205000</v>
      </c>
    </row>
    <row r="18" spans="1:19" x14ac:dyDescent="0.25">
      <c r="A18" s="9">
        <v>37926</v>
      </c>
      <c r="B18" s="31">
        <v>0</v>
      </c>
      <c r="C18" s="31">
        <v>0</v>
      </c>
      <c r="D18" s="31">
        <v>0</v>
      </c>
      <c r="E18" s="31">
        <v>0</v>
      </c>
      <c r="F18" s="31">
        <v>0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120000</v>
      </c>
      <c r="R18" s="44">
        <f t="shared" si="1"/>
        <v>120000</v>
      </c>
    </row>
    <row r="19" spans="1:19" x14ac:dyDescent="0.25">
      <c r="A19" s="9">
        <v>37956</v>
      </c>
      <c r="B19" s="31">
        <v>0</v>
      </c>
      <c r="C19" s="31">
        <v>0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35000</v>
      </c>
      <c r="R19" s="44">
        <f t="shared" si="1"/>
        <v>35000</v>
      </c>
    </row>
    <row r="20" spans="1:19" x14ac:dyDescent="0.25">
      <c r="A20" s="9">
        <v>37987</v>
      </c>
      <c r="B20" s="31">
        <v>0</v>
      </c>
      <c r="C20" s="31">
        <v>0</v>
      </c>
      <c r="D20" s="31">
        <v>0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45000</v>
      </c>
      <c r="R20" s="44">
        <f t="shared" si="0"/>
        <v>45000</v>
      </c>
    </row>
    <row r="21" spans="1:19" x14ac:dyDescent="0.25">
      <c r="A21" s="9">
        <v>38018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120000</v>
      </c>
      <c r="R21" s="44">
        <f t="shared" ref="R21:R28" si="2">SUM(B21:Q21)</f>
        <v>120000</v>
      </c>
    </row>
    <row r="22" spans="1:19" x14ac:dyDescent="0.25">
      <c r="A22" s="9">
        <v>38047</v>
      </c>
      <c r="B22" s="31">
        <v>0</v>
      </c>
      <c r="C22" s="31">
        <v>0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45000</v>
      </c>
      <c r="R22" s="44">
        <f t="shared" si="2"/>
        <v>45000</v>
      </c>
    </row>
    <row r="23" spans="1:19" x14ac:dyDescent="0.25">
      <c r="A23" s="9">
        <v>38200</v>
      </c>
      <c r="B23" s="31">
        <v>0</v>
      </c>
      <c r="C23" s="31">
        <v>0</v>
      </c>
      <c r="D23" s="31">
        <v>0</v>
      </c>
      <c r="E23" s="31">
        <v>0</v>
      </c>
      <c r="F23" s="31">
        <v>0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170000</v>
      </c>
      <c r="R23" s="44">
        <f t="shared" si="2"/>
        <v>170000</v>
      </c>
    </row>
    <row r="24" spans="1:19" x14ac:dyDescent="0.25">
      <c r="A24" s="9">
        <v>38322</v>
      </c>
      <c r="B24" s="31">
        <v>0</v>
      </c>
      <c r="C24" s="31">
        <v>0</v>
      </c>
      <c r="D24" s="31">
        <v>0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185000</v>
      </c>
      <c r="R24" s="44">
        <f t="shared" si="2"/>
        <v>185000</v>
      </c>
    </row>
    <row r="25" spans="1:19" x14ac:dyDescent="0.25">
      <c r="A25" s="9">
        <v>38473</v>
      </c>
      <c r="B25" s="31">
        <v>0</v>
      </c>
      <c r="C25" s="31">
        <v>0</v>
      </c>
      <c r="D25" s="31">
        <v>0</v>
      </c>
      <c r="E25" s="31">
        <v>0</v>
      </c>
      <c r="F25" s="31">
        <v>0</v>
      </c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140000</v>
      </c>
      <c r="R25" s="44">
        <f t="shared" si="2"/>
        <v>140000</v>
      </c>
    </row>
    <row r="26" spans="1:19" x14ac:dyDescent="0.25">
      <c r="A26" s="9">
        <v>38504</v>
      </c>
      <c r="B26" s="31">
        <v>0</v>
      </c>
      <c r="C26" s="31">
        <v>0</v>
      </c>
      <c r="D26" s="31">
        <v>0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180000</v>
      </c>
      <c r="R26" s="44">
        <f>SUM(B26:Q26)</f>
        <v>180000</v>
      </c>
    </row>
    <row r="27" spans="1:19" x14ac:dyDescent="0.25">
      <c r="A27" s="9">
        <v>38657</v>
      </c>
      <c r="B27" s="31">
        <v>0</v>
      </c>
      <c r="C27" s="31">
        <v>0</v>
      </c>
      <c r="D27" s="31">
        <v>0</v>
      </c>
      <c r="E27" s="31">
        <v>0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110000</v>
      </c>
      <c r="R27" s="44">
        <f>SUM(B27:Q27)</f>
        <v>110000</v>
      </c>
    </row>
    <row r="28" spans="1:19" x14ac:dyDescent="0.25">
      <c r="A28" s="9">
        <v>38869</v>
      </c>
      <c r="B28" s="31">
        <v>0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140000</v>
      </c>
      <c r="R28" s="44">
        <f t="shared" si="2"/>
        <v>140000</v>
      </c>
    </row>
    <row r="29" spans="1:19" x14ac:dyDescent="0.25">
      <c r="A29" s="9">
        <v>39052</v>
      </c>
      <c r="B29" s="31">
        <v>0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130000</v>
      </c>
      <c r="R29" s="44">
        <f>SUM(B29:Q29)</f>
        <v>130000</v>
      </c>
    </row>
    <row r="30" spans="1:19" x14ac:dyDescent="0.25">
      <c r="A30" s="9">
        <v>39217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1655000</v>
      </c>
      <c r="R30" s="44">
        <f>SUM(B30:Q30)</f>
        <v>1655000</v>
      </c>
    </row>
    <row r="31" spans="1:19" x14ac:dyDescent="0.25">
      <c r="A31" s="9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44"/>
    </row>
    <row r="32" spans="1:19" x14ac:dyDescent="0.25">
      <c r="A32" s="19" t="s">
        <v>46</v>
      </c>
      <c r="B32" s="31">
        <f t="shared" ref="B32:P32" si="3">SUM(B8:B11)</f>
        <v>0</v>
      </c>
      <c r="C32" s="31">
        <f t="shared" si="3"/>
        <v>0</v>
      </c>
      <c r="D32" s="31">
        <f t="shared" si="3"/>
        <v>0</v>
      </c>
      <c r="E32" s="31">
        <f t="shared" si="3"/>
        <v>0</v>
      </c>
      <c r="F32" s="31">
        <f t="shared" si="3"/>
        <v>0</v>
      </c>
      <c r="G32" s="31">
        <f t="shared" si="3"/>
        <v>0</v>
      </c>
      <c r="H32" s="31">
        <f t="shared" si="3"/>
        <v>0</v>
      </c>
      <c r="I32" s="31">
        <f t="shared" si="3"/>
        <v>0</v>
      </c>
      <c r="J32" s="31">
        <f>SUM(J8:J11)</f>
        <v>80000</v>
      </c>
      <c r="K32" s="31">
        <f>SUM(K8:K20)</f>
        <v>35000</v>
      </c>
      <c r="L32" s="31">
        <f t="shared" si="3"/>
        <v>0</v>
      </c>
      <c r="M32" s="31">
        <f t="shared" si="3"/>
        <v>0</v>
      </c>
      <c r="N32" s="31">
        <f t="shared" si="3"/>
        <v>0</v>
      </c>
      <c r="O32" s="31">
        <f t="shared" si="3"/>
        <v>0</v>
      </c>
      <c r="P32" s="31">
        <f t="shared" si="3"/>
        <v>0</v>
      </c>
      <c r="Q32" s="31">
        <f>SUM(Q8:Q30)</f>
        <v>4310000</v>
      </c>
      <c r="R32" s="44">
        <f>SUM(B32:Q32)</f>
        <v>4425000</v>
      </c>
      <c r="S32" s="33"/>
    </row>
    <row r="33" spans="1:18" x14ac:dyDescent="0.25"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44"/>
    </row>
    <row r="34" spans="1:18" x14ac:dyDescent="0.25">
      <c r="A34" s="19" t="s">
        <v>47</v>
      </c>
      <c r="B34" s="31">
        <f t="shared" ref="B34:P34" si="4">B6-B32</f>
        <v>0</v>
      </c>
      <c r="C34" s="31">
        <f t="shared" si="4"/>
        <v>0</v>
      </c>
      <c r="D34" s="31">
        <f t="shared" si="4"/>
        <v>0</v>
      </c>
      <c r="E34" s="31">
        <f t="shared" si="4"/>
        <v>0</v>
      </c>
      <c r="F34" s="31">
        <f t="shared" si="4"/>
        <v>0</v>
      </c>
      <c r="G34" s="31">
        <f t="shared" si="4"/>
        <v>0</v>
      </c>
      <c r="H34" s="31">
        <f t="shared" si="4"/>
        <v>0</v>
      </c>
      <c r="I34" s="31">
        <f t="shared" si="4"/>
        <v>0</v>
      </c>
      <c r="J34" s="31">
        <f t="shared" si="4"/>
        <v>0</v>
      </c>
      <c r="K34" s="31">
        <f t="shared" si="4"/>
        <v>0</v>
      </c>
      <c r="L34" s="31">
        <f t="shared" si="4"/>
        <v>0</v>
      </c>
      <c r="M34" s="31">
        <f t="shared" si="4"/>
        <v>0</v>
      </c>
      <c r="N34" s="31">
        <f t="shared" si="4"/>
        <v>0</v>
      </c>
      <c r="O34" s="31">
        <f t="shared" si="4"/>
        <v>0</v>
      </c>
      <c r="P34" s="31">
        <f t="shared" si="4"/>
        <v>0</v>
      </c>
      <c r="Q34" s="31">
        <f>Q6-Q32</f>
        <v>0</v>
      </c>
      <c r="R34" s="44">
        <f>SUM(B34:Q34)</f>
        <v>0</v>
      </c>
    </row>
    <row r="35" spans="1:18" x14ac:dyDescent="0.25">
      <c r="B35" s="47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3"/>
    </row>
    <row r="36" spans="1:18" s="28" customFormat="1" x14ac:dyDescent="0.25">
      <c r="A36" s="48"/>
      <c r="B36" s="49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40"/>
    </row>
    <row r="37" spans="1:18" x14ac:dyDescent="0.25">
      <c r="B37" s="47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3"/>
    </row>
    <row r="38" spans="1:18" s="50" customFormat="1" x14ac:dyDescent="0.25">
      <c r="A38" s="35" t="s">
        <v>102</v>
      </c>
      <c r="B38" s="31">
        <v>115000</v>
      </c>
      <c r="C38" s="31">
        <v>115000</v>
      </c>
      <c r="D38" s="31">
        <v>120000</v>
      </c>
      <c r="E38" s="31">
        <v>125000</v>
      </c>
      <c r="F38" s="31">
        <v>125000</v>
      </c>
      <c r="G38" s="31">
        <v>130000</v>
      </c>
      <c r="H38" s="31">
        <v>135000</v>
      </c>
      <c r="I38" s="31">
        <v>140000</v>
      </c>
      <c r="J38" s="31">
        <v>140000</v>
      </c>
      <c r="K38" s="31">
        <v>145000</v>
      </c>
      <c r="L38" s="31">
        <v>150000</v>
      </c>
      <c r="M38" s="31">
        <v>155000</v>
      </c>
      <c r="N38" s="31">
        <v>160000</v>
      </c>
      <c r="O38" s="31">
        <v>165000</v>
      </c>
      <c r="P38" s="31">
        <v>5825000</v>
      </c>
      <c r="Q38" s="31">
        <v>6485000</v>
      </c>
      <c r="R38" s="44">
        <f>SUM(B38:Q38)</f>
        <v>14230000</v>
      </c>
    </row>
    <row r="39" spans="1:18" s="25" customFormat="1" x14ac:dyDescent="0.25">
      <c r="A39" s="51" t="s">
        <v>103</v>
      </c>
      <c r="B39" s="51">
        <f t="shared" ref="B39:R39" si="5">B6/B38</f>
        <v>0</v>
      </c>
      <c r="C39" s="51">
        <f t="shared" si="5"/>
        <v>0</v>
      </c>
      <c r="D39" s="51">
        <f t="shared" si="5"/>
        <v>0</v>
      </c>
      <c r="E39" s="51">
        <f t="shared" si="5"/>
        <v>0</v>
      </c>
      <c r="F39" s="51">
        <f t="shared" si="5"/>
        <v>0</v>
      </c>
      <c r="G39" s="51">
        <f t="shared" si="5"/>
        <v>0</v>
      </c>
      <c r="H39" s="51">
        <f t="shared" si="5"/>
        <v>0</v>
      </c>
      <c r="I39" s="51">
        <f t="shared" si="5"/>
        <v>0</v>
      </c>
      <c r="J39" s="51">
        <f t="shared" si="5"/>
        <v>0.5714285714285714</v>
      </c>
      <c r="K39" s="51">
        <f t="shared" si="5"/>
        <v>0.2413793103448276</v>
      </c>
      <c r="L39" s="51">
        <f t="shared" si="5"/>
        <v>0</v>
      </c>
      <c r="M39" s="51">
        <f t="shared" si="5"/>
        <v>0</v>
      </c>
      <c r="N39" s="51">
        <f t="shared" si="5"/>
        <v>0</v>
      </c>
      <c r="O39" s="51">
        <f t="shared" si="5"/>
        <v>0</v>
      </c>
      <c r="P39" s="51">
        <f t="shared" si="5"/>
        <v>0</v>
      </c>
      <c r="Q39" s="51">
        <f t="shared" si="5"/>
        <v>0.66461063993831915</v>
      </c>
      <c r="R39" s="51">
        <f t="shared" si="5"/>
        <v>0.31096275474349966</v>
      </c>
    </row>
    <row r="40" spans="1:18" s="25" customFormat="1" x14ac:dyDescent="0.25">
      <c r="A40" s="51" t="s">
        <v>104</v>
      </c>
      <c r="B40" s="51">
        <f t="shared" ref="B40:R40" si="6">B34/B38</f>
        <v>0</v>
      </c>
      <c r="C40" s="51">
        <f t="shared" si="6"/>
        <v>0</v>
      </c>
      <c r="D40" s="51">
        <f t="shared" si="6"/>
        <v>0</v>
      </c>
      <c r="E40" s="51">
        <f t="shared" si="6"/>
        <v>0</v>
      </c>
      <c r="F40" s="51">
        <f t="shared" si="6"/>
        <v>0</v>
      </c>
      <c r="G40" s="51">
        <f t="shared" si="6"/>
        <v>0</v>
      </c>
      <c r="H40" s="51">
        <f t="shared" si="6"/>
        <v>0</v>
      </c>
      <c r="I40" s="51">
        <f t="shared" si="6"/>
        <v>0</v>
      </c>
      <c r="J40" s="51">
        <f t="shared" si="6"/>
        <v>0</v>
      </c>
      <c r="K40" s="51">
        <f t="shared" si="6"/>
        <v>0</v>
      </c>
      <c r="L40" s="51">
        <f t="shared" si="6"/>
        <v>0</v>
      </c>
      <c r="M40" s="51">
        <f t="shared" si="6"/>
        <v>0</v>
      </c>
      <c r="N40" s="51">
        <f t="shared" si="6"/>
        <v>0</v>
      </c>
      <c r="O40" s="51">
        <f t="shared" si="6"/>
        <v>0</v>
      </c>
      <c r="P40" s="51">
        <f t="shared" si="6"/>
        <v>0</v>
      </c>
      <c r="Q40" s="51">
        <f t="shared" si="6"/>
        <v>0</v>
      </c>
      <c r="R40" s="51">
        <f t="shared" si="6"/>
        <v>0</v>
      </c>
    </row>
    <row r="41" spans="1:18" x14ac:dyDescent="0.25"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</row>
    <row r="42" spans="1:18" x14ac:dyDescent="0.25">
      <c r="B42" s="52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</row>
    <row r="43" spans="1:18" x14ac:dyDescent="0.25"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</row>
    <row r="94" spans="12:12" x14ac:dyDescent="0.25">
      <c r="L94" s="23">
        <v>0</v>
      </c>
    </row>
  </sheetData>
  <phoneticPr fontId="0" type="noConversion"/>
  <pageMargins left="0.5" right="0.5" top="1" bottom="1" header="0.5" footer="0.5"/>
  <pageSetup paperSize="5" scale="5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B114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18.42578125" bestFit="1" customWidth="1"/>
    <col min="2" max="2" width="12.85546875" bestFit="1" customWidth="1"/>
    <col min="257" max="257" width="18.42578125" bestFit="1" customWidth="1"/>
    <col min="258" max="258" width="12.85546875" bestFit="1" customWidth="1"/>
    <col min="513" max="513" width="18.42578125" bestFit="1" customWidth="1"/>
    <col min="514" max="514" width="12.85546875" bestFit="1" customWidth="1"/>
    <col min="769" max="769" width="18.42578125" bestFit="1" customWidth="1"/>
    <col min="770" max="770" width="12.85546875" bestFit="1" customWidth="1"/>
    <col min="1025" max="1025" width="18.42578125" bestFit="1" customWidth="1"/>
    <col min="1026" max="1026" width="12.85546875" bestFit="1" customWidth="1"/>
    <col min="1281" max="1281" width="18.42578125" bestFit="1" customWidth="1"/>
    <col min="1282" max="1282" width="12.85546875" bestFit="1" customWidth="1"/>
    <col min="1537" max="1537" width="18.42578125" bestFit="1" customWidth="1"/>
    <col min="1538" max="1538" width="12.85546875" bestFit="1" customWidth="1"/>
    <col min="1793" max="1793" width="18.42578125" bestFit="1" customWidth="1"/>
    <col min="1794" max="1794" width="12.85546875" bestFit="1" customWidth="1"/>
    <col min="2049" max="2049" width="18.42578125" bestFit="1" customWidth="1"/>
    <col min="2050" max="2050" width="12.85546875" bestFit="1" customWidth="1"/>
    <col min="2305" max="2305" width="18.42578125" bestFit="1" customWidth="1"/>
    <col min="2306" max="2306" width="12.85546875" bestFit="1" customWidth="1"/>
    <col min="2561" max="2561" width="18.42578125" bestFit="1" customWidth="1"/>
    <col min="2562" max="2562" width="12.85546875" bestFit="1" customWidth="1"/>
    <col min="2817" max="2817" width="18.42578125" bestFit="1" customWidth="1"/>
    <col min="2818" max="2818" width="12.85546875" bestFit="1" customWidth="1"/>
    <col min="3073" max="3073" width="18.42578125" bestFit="1" customWidth="1"/>
    <col min="3074" max="3074" width="12.85546875" bestFit="1" customWidth="1"/>
    <col min="3329" max="3329" width="18.42578125" bestFit="1" customWidth="1"/>
    <col min="3330" max="3330" width="12.85546875" bestFit="1" customWidth="1"/>
    <col min="3585" max="3585" width="18.42578125" bestFit="1" customWidth="1"/>
    <col min="3586" max="3586" width="12.85546875" bestFit="1" customWidth="1"/>
    <col min="3841" max="3841" width="18.42578125" bestFit="1" customWidth="1"/>
    <col min="3842" max="3842" width="12.85546875" bestFit="1" customWidth="1"/>
    <col min="4097" max="4097" width="18.42578125" bestFit="1" customWidth="1"/>
    <col min="4098" max="4098" width="12.85546875" bestFit="1" customWidth="1"/>
    <col min="4353" max="4353" width="18.42578125" bestFit="1" customWidth="1"/>
    <col min="4354" max="4354" width="12.85546875" bestFit="1" customWidth="1"/>
    <col min="4609" max="4609" width="18.42578125" bestFit="1" customWidth="1"/>
    <col min="4610" max="4610" width="12.85546875" bestFit="1" customWidth="1"/>
    <col min="4865" max="4865" width="18.42578125" bestFit="1" customWidth="1"/>
    <col min="4866" max="4866" width="12.85546875" bestFit="1" customWidth="1"/>
    <col min="5121" max="5121" width="18.42578125" bestFit="1" customWidth="1"/>
    <col min="5122" max="5122" width="12.85546875" bestFit="1" customWidth="1"/>
    <col min="5377" max="5377" width="18.42578125" bestFit="1" customWidth="1"/>
    <col min="5378" max="5378" width="12.85546875" bestFit="1" customWidth="1"/>
    <col min="5633" max="5633" width="18.42578125" bestFit="1" customWidth="1"/>
    <col min="5634" max="5634" width="12.85546875" bestFit="1" customWidth="1"/>
    <col min="5889" max="5889" width="18.42578125" bestFit="1" customWidth="1"/>
    <col min="5890" max="5890" width="12.85546875" bestFit="1" customWidth="1"/>
    <col min="6145" max="6145" width="18.42578125" bestFit="1" customWidth="1"/>
    <col min="6146" max="6146" width="12.85546875" bestFit="1" customWidth="1"/>
    <col min="6401" max="6401" width="18.42578125" bestFit="1" customWidth="1"/>
    <col min="6402" max="6402" width="12.85546875" bestFit="1" customWidth="1"/>
    <col min="6657" max="6657" width="18.42578125" bestFit="1" customWidth="1"/>
    <col min="6658" max="6658" width="12.85546875" bestFit="1" customWidth="1"/>
    <col min="6913" max="6913" width="18.42578125" bestFit="1" customWidth="1"/>
    <col min="6914" max="6914" width="12.85546875" bestFit="1" customWidth="1"/>
    <col min="7169" max="7169" width="18.42578125" bestFit="1" customWidth="1"/>
    <col min="7170" max="7170" width="12.85546875" bestFit="1" customWidth="1"/>
    <col min="7425" max="7425" width="18.42578125" bestFit="1" customWidth="1"/>
    <col min="7426" max="7426" width="12.85546875" bestFit="1" customWidth="1"/>
    <col min="7681" max="7681" width="18.42578125" bestFit="1" customWidth="1"/>
    <col min="7682" max="7682" width="12.85546875" bestFit="1" customWidth="1"/>
    <col min="7937" max="7937" width="18.42578125" bestFit="1" customWidth="1"/>
    <col min="7938" max="7938" width="12.85546875" bestFit="1" customWidth="1"/>
    <col min="8193" max="8193" width="18.42578125" bestFit="1" customWidth="1"/>
    <col min="8194" max="8194" width="12.85546875" bestFit="1" customWidth="1"/>
    <col min="8449" max="8449" width="18.42578125" bestFit="1" customWidth="1"/>
    <col min="8450" max="8450" width="12.85546875" bestFit="1" customWidth="1"/>
    <col min="8705" max="8705" width="18.42578125" bestFit="1" customWidth="1"/>
    <col min="8706" max="8706" width="12.85546875" bestFit="1" customWidth="1"/>
    <col min="8961" max="8961" width="18.42578125" bestFit="1" customWidth="1"/>
    <col min="8962" max="8962" width="12.85546875" bestFit="1" customWidth="1"/>
    <col min="9217" max="9217" width="18.42578125" bestFit="1" customWidth="1"/>
    <col min="9218" max="9218" width="12.85546875" bestFit="1" customWidth="1"/>
    <col min="9473" max="9473" width="18.42578125" bestFit="1" customWidth="1"/>
    <col min="9474" max="9474" width="12.85546875" bestFit="1" customWidth="1"/>
    <col min="9729" max="9729" width="18.42578125" bestFit="1" customWidth="1"/>
    <col min="9730" max="9730" width="12.85546875" bestFit="1" customWidth="1"/>
    <col min="9985" max="9985" width="18.42578125" bestFit="1" customWidth="1"/>
    <col min="9986" max="9986" width="12.85546875" bestFit="1" customWidth="1"/>
    <col min="10241" max="10241" width="18.42578125" bestFit="1" customWidth="1"/>
    <col min="10242" max="10242" width="12.85546875" bestFit="1" customWidth="1"/>
    <col min="10497" max="10497" width="18.42578125" bestFit="1" customWidth="1"/>
    <col min="10498" max="10498" width="12.85546875" bestFit="1" customWidth="1"/>
    <col min="10753" max="10753" width="18.42578125" bestFit="1" customWidth="1"/>
    <col min="10754" max="10754" width="12.85546875" bestFit="1" customWidth="1"/>
    <col min="11009" max="11009" width="18.42578125" bestFit="1" customWidth="1"/>
    <col min="11010" max="11010" width="12.85546875" bestFit="1" customWidth="1"/>
    <col min="11265" max="11265" width="18.42578125" bestFit="1" customWidth="1"/>
    <col min="11266" max="11266" width="12.85546875" bestFit="1" customWidth="1"/>
    <col min="11521" max="11521" width="18.42578125" bestFit="1" customWidth="1"/>
    <col min="11522" max="11522" width="12.85546875" bestFit="1" customWidth="1"/>
    <col min="11777" max="11777" width="18.42578125" bestFit="1" customWidth="1"/>
    <col min="11778" max="11778" width="12.85546875" bestFit="1" customWidth="1"/>
    <col min="12033" max="12033" width="18.42578125" bestFit="1" customWidth="1"/>
    <col min="12034" max="12034" width="12.85546875" bestFit="1" customWidth="1"/>
    <col min="12289" max="12289" width="18.42578125" bestFit="1" customWidth="1"/>
    <col min="12290" max="12290" width="12.85546875" bestFit="1" customWidth="1"/>
    <col min="12545" max="12545" width="18.42578125" bestFit="1" customWidth="1"/>
    <col min="12546" max="12546" width="12.85546875" bestFit="1" customWidth="1"/>
    <col min="12801" max="12801" width="18.42578125" bestFit="1" customWidth="1"/>
    <col min="12802" max="12802" width="12.85546875" bestFit="1" customWidth="1"/>
    <col min="13057" max="13057" width="18.42578125" bestFit="1" customWidth="1"/>
    <col min="13058" max="13058" width="12.85546875" bestFit="1" customWidth="1"/>
    <col min="13313" max="13313" width="18.42578125" bestFit="1" customWidth="1"/>
    <col min="13314" max="13314" width="12.85546875" bestFit="1" customWidth="1"/>
    <col min="13569" max="13569" width="18.42578125" bestFit="1" customWidth="1"/>
    <col min="13570" max="13570" width="12.85546875" bestFit="1" customWidth="1"/>
    <col min="13825" max="13825" width="18.42578125" bestFit="1" customWidth="1"/>
    <col min="13826" max="13826" width="12.85546875" bestFit="1" customWidth="1"/>
    <col min="14081" max="14081" width="18.42578125" bestFit="1" customWidth="1"/>
    <col min="14082" max="14082" width="12.85546875" bestFit="1" customWidth="1"/>
    <col min="14337" max="14337" width="18.42578125" bestFit="1" customWidth="1"/>
    <col min="14338" max="14338" width="12.85546875" bestFit="1" customWidth="1"/>
    <col min="14593" max="14593" width="18.42578125" bestFit="1" customWidth="1"/>
    <col min="14594" max="14594" width="12.85546875" bestFit="1" customWidth="1"/>
    <col min="14849" max="14849" width="18.42578125" bestFit="1" customWidth="1"/>
    <col min="14850" max="14850" width="12.85546875" bestFit="1" customWidth="1"/>
    <col min="15105" max="15105" width="18.42578125" bestFit="1" customWidth="1"/>
    <col min="15106" max="15106" width="12.85546875" bestFit="1" customWidth="1"/>
    <col min="15361" max="15361" width="18.42578125" bestFit="1" customWidth="1"/>
    <col min="15362" max="15362" width="12.85546875" bestFit="1" customWidth="1"/>
    <col min="15617" max="15617" width="18.42578125" bestFit="1" customWidth="1"/>
    <col min="15618" max="15618" width="12.85546875" bestFit="1" customWidth="1"/>
    <col min="15873" max="15873" width="18.42578125" bestFit="1" customWidth="1"/>
    <col min="15874" max="15874" width="12.85546875" bestFit="1" customWidth="1"/>
    <col min="16129" max="16129" width="18.42578125" bestFit="1" customWidth="1"/>
    <col min="16130" max="16130" width="12.85546875" bestFit="1" customWidth="1"/>
  </cols>
  <sheetData>
    <row r="1" spans="1:2" ht="15" x14ac:dyDescent="0.25">
      <c r="A1" s="4" t="s">
        <v>385</v>
      </c>
      <c r="B1" s="12">
        <v>48549</v>
      </c>
    </row>
    <row r="2" spans="1:2" ht="15" x14ac:dyDescent="0.25">
      <c r="A2" s="4" t="s">
        <v>386</v>
      </c>
      <c r="B2" s="292">
        <v>2.75E-2</v>
      </c>
    </row>
    <row r="3" spans="1:2" ht="15" x14ac:dyDescent="0.25">
      <c r="A3" s="179" t="s">
        <v>811</v>
      </c>
      <c r="B3" s="211" t="s">
        <v>952</v>
      </c>
    </row>
    <row r="4" spans="1:2" ht="15" x14ac:dyDescent="0.25">
      <c r="A4" s="267" t="s">
        <v>951</v>
      </c>
      <c r="B4" s="323"/>
    </row>
    <row r="5" spans="1:2" ht="15" x14ac:dyDescent="0.25">
      <c r="A5" s="329" t="s">
        <v>47</v>
      </c>
      <c r="B5" s="340">
        <v>38070000</v>
      </c>
    </row>
    <row r="6" spans="1:2" ht="15" x14ac:dyDescent="0.25">
      <c r="A6" s="4"/>
      <c r="B6" s="322"/>
    </row>
    <row r="7" spans="1:2" ht="15" x14ac:dyDescent="0.25">
      <c r="A7" s="4" t="s">
        <v>953</v>
      </c>
      <c r="B7" s="322"/>
    </row>
    <row r="8" spans="1:2" ht="15" hidden="1" x14ac:dyDescent="0.25">
      <c r="A8" s="5">
        <v>41487</v>
      </c>
      <c r="B8" s="318">
        <v>424440</v>
      </c>
    </row>
    <row r="9" spans="1:2" ht="15" hidden="1" x14ac:dyDescent="0.25">
      <c r="A9" s="5">
        <v>41518</v>
      </c>
      <c r="B9" s="318">
        <v>573922</v>
      </c>
    </row>
    <row r="10" spans="1:2" ht="15" hidden="1" x14ac:dyDescent="0.25">
      <c r="A10" s="5">
        <v>41548</v>
      </c>
      <c r="B10" s="318">
        <v>924586</v>
      </c>
    </row>
    <row r="11" spans="1:2" ht="15" hidden="1" x14ac:dyDescent="0.25">
      <c r="A11" s="5">
        <v>41579</v>
      </c>
      <c r="B11" s="318">
        <v>445930</v>
      </c>
    </row>
    <row r="12" spans="1:2" ht="15" hidden="1" x14ac:dyDescent="0.25">
      <c r="A12" s="5">
        <v>41609</v>
      </c>
      <c r="B12" s="318">
        <v>792258</v>
      </c>
    </row>
    <row r="13" spans="1:2" ht="15" x14ac:dyDescent="0.25">
      <c r="A13" s="5">
        <v>41640</v>
      </c>
      <c r="B13" s="318">
        <v>741000</v>
      </c>
    </row>
    <row r="14" spans="1:2" ht="15" x14ac:dyDescent="0.25">
      <c r="A14" s="5">
        <v>41671</v>
      </c>
      <c r="B14" s="318">
        <v>401725</v>
      </c>
    </row>
    <row r="15" spans="1:2" ht="15" x14ac:dyDescent="0.25">
      <c r="A15" s="5">
        <v>41699</v>
      </c>
      <c r="B15" s="318">
        <v>475028</v>
      </c>
    </row>
    <row r="16" spans="1:2" ht="15" x14ac:dyDescent="0.25">
      <c r="A16" s="5">
        <v>41730</v>
      </c>
      <c r="B16" s="318">
        <v>413532</v>
      </c>
    </row>
    <row r="17" spans="1:2" ht="15" x14ac:dyDescent="0.25">
      <c r="A17" s="5">
        <v>41760</v>
      </c>
      <c r="B17" s="318">
        <v>1010756</v>
      </c>
    </row>
    <row r="18" spans="1:2" ht="15" x14ac:dyDescent="0.25">
      <c r="A18" s="5">
        <v>41791</v>
      </c>
      <c r="B18" s="318">
        <v>599467</v>
      </c>
    </row>
    <row r="19" spans="1:2" ht="15" x14ac:dyDescent="0.25">
      <c r="A19" s="5">
        <v>41821</v>
      </c>
      <c r="B19" s="318">
        <v>403972</v>
      </c>
    </row>
    <row r="20" spans="1:2" ht="15" x14ac:dyDescent="0.25">
      <c r="A20" s="5">
        <v>41852</v>
      </c>
      <c r="B20" s="318">
        <v>445364</v>
      </c>
    </row>
    <row r="21" spans="1:2" ht="15" x14ac:dyDescent="0.25">
      <c r="A21" s="5">
        <v>41883</v>
      </c>
      <c r="B21" s="318">
        <v>396894</v>
      </c>
    </row>
    <row r="22" spans="1:2" ht="15" x14ac:dyDescent="0.25">
      <c r="A22" s="5">
        <v>41913</v>
      </c>
      <c r="B22" s="318">
        <v>515665</v>
      </c>
    </row>
    <row r="23" spans="1:2" ht="15" x14ac:dyDescent="0.25">
      <c r="A23" s="5">
        <v>41944</v>
      </c>
      <c r="B23" s="318">
        <v>679642</v>
      </c>
    </row>
    <row r="24" spans="1:2" ht="15" x14ac:dyDescent="0.25">
      <c r="A24" s="5">
        <v>41974</v>
      </c>
      <c r="B24" s="318">
        <v>451143</v>
      </c>
    </row>
    <row r="25" spans="1:2" ht="15" x14ac:dyDescent="0.25">
      <c r="A25" s="5">
        <v>42005</v>
      </c>
      <c r="B25" s="318">
        <v>270384</v>
      </c>
    </row>
    <row r="26" spans="1:2" ht="15" x14ac:dyDescent="0.25">
      <c r="A26" s="5">
        <v>42036</v>
      </c>
      <c r="B26" s="318">
        <v>492414</v>
      </c>
    </row>
    <row r="27" spans="1:2" ht="15" x14ac:dyDescent="0.25">
      <c r="A27" s="5">
        <v>42064</v>
      </c>
      <c r="B27" s="318">
        <v>326449</v>
      </c>
    </row>
    <row r="28" spans="1:2" ht="15" x14ac:dyDescent="0.25">
      <c r="A28" s="5">
        <v>42095</v>
      </c>
      <c r="B28" s="318">
        <v>243565</v>
      </c>
    </row>
    <row r="29" spans="1:2" ht="15" x14ac:dyDescent="0.25">
      <c r="A29" s="5">
        <v>42125</v>
      </c>
      <c r="B29" s="318">
        <v>568819</v>
      </c>
    </row>
    <row r="30" spans="1:2" ht="15" x14ac:dyDescent="0.25">
      <c r="A30" s="5">
        <v>42156</v>
      </c>
      <c r="B30" s="318">
        <v>343135</v>
      </c>
    </row>
    <row r="31" spans="1:2" ht="15" x14ac:dyDescent="0.25">
      <c r="A31" s="5">
        <v>42186</v>
      </c>
      <c r="B31" s="318">
        <v>368789</v>
      </c>
    </row>
    <row r="32" spans="1:2" ht="15" x14ac:dyDescent="0.25">
      <c r="A32" s="5">
        <v>42217</v>
      </c>
      <c r="B32" s="318">
        <v>451298</v>
      </c>
    </row>
    <row r="33" spans="1:2" ht="15" x14ac:dyDescent="0.25">
      <c r="A33" s="5">
        <v>42248</v>
      </c>
      <c r="B33" s="318">
        <v>437805</v>
      </c>
    </row>
    <row r="34" spans="1:2" ht="15" x14ac:dyDescent="0.25">
      <c r="A34" s="5">
        <v>42278</v>
      </c>
      <c r="B34" s="318">
        <v>241435</v>
      </c>
    </row>
    <row r="35" spans="1:2" ht="15" x14ac:dyDescent="0.25">
      <c r="A35" s="5">
        <v>42309</v>
      </c>
      <c r="B35" s="318">
        <v>536114</v>
      </c>
    </row>
    <row r="36" spans="1:2" ht="15" x14ac:dyDescent="0.25">
      <c r="A36" s="5">
        <v>42339</v>
      </c>
      <c r="B36" s="318">
        <v>286776</v>
      </c>
    </row>
    <row r="37" spans="1:2" ht="15" x14ac:dyDescent="0.25">
      <c r="A37" s="5">
        <v>42370</v>
      </c>
      <c r="B37" s="318">
        <v>249806</v>
      </c>
    </row>
    <row r="38" spans="1:2" ht="15" x14ac:dyDescent="0.25">
      <c r="A38" s="5">
        <v>42401</v>
      </c>
      <c r="B38" s="318">
        <v>542215</v>
      </c>
    </row>
    <row r="39" spans="1:2" ht="15" x14ac:dyDescent="0.25">
      <c r="A39" s="5">
        <v>42430</v>
      </c>
      <c r="B39" s="318">
        <v>234784</v>
      </c>
    </row>
    <row r="40" spans="1:2" ht="15" x14ac:dyDescent="0.25">
      <c r="A40" s="5">
        <v>42461</v>
      </c>
      <c r="B40" s="318">
        <v>308573</v>
      </c>
    </row>
    <row r="41" spans="1:2" ht="15" x14ac:dyDescent="0.25">
      <c r="A41" s="5">
        <v>42491</v>
      </c>
      <c r="B41" s="318">
        <v>293903</v>
      </c>
    </row>
    <row r="42" spans="1:2" ht="15" x14ac:dyDescent="0.25">
      <c r="A42" s="5">
        <v>42522</v>
      </c>
      <c r="B42" s="318">
        <v>136981</v>
      </c>
    </row>
    <row r="43" spans="1:2" ht="15" x14ac:dyDescent="0.25">
      <c r="A43" s="5">
        <v>42552</v>
      </c>
      <c r="B43" s="318">
        <v>301701</v>
      </c>
    </row>
    <row r="44" spans="1:2" ht="15" x14ac:dyDescent="0.25">
      <c r="A44" s="5">
        <v>42583</v>
      </c>
      <c r="B44" s="318">
        <v>362239</v>
      </c>
    </row>
    <row r="45" spans="1:2" ht="15" x14ac:dyDescent="0.25">
      <c r="A45" s="5">
        <v>42614</v>
      </c>
      <c r="B45" s="318">
        <v>285586</v>
      </c>
    </row>
    <row r="46" spans="1:2" ht="15" x14ac:dyDescent="0.25">
      <c r="A46" s="5">
        <v>42644</v>
      </c>
      <c r="B46" s="318">
        <v>146736</v>
      </c>
    </row>
    <row r="47" spans="1:2" ht="15" x14ac:dyDescent="0.25">
      <c r="A47" s="5">
        <v>42675</v>
      </c>
      <c r="B47" s="318">
        <v>268529</v>
      </c>
    </row>
    <row r="48" spans="1:2" ht="15" x14ac:dyDescent="0.25">
      <c r="A48" s="5">
        <v>42705</v>
      </c>
      <c r="B48" s="318">
        <v>470416</v>
      </c>
    </row>
    <row r="49" spans="1:2" ht="15" x14ac:dyDescent="0.25">
      <c r="A49" s="5">
        <v>42736</v>
      </c>
      <c r="B49" s="318">
        <v>415038</v>
      </c>
    </row>
    <row r="50" spans="1:2" ht="15" x14ac:dyDescent="0.25">
      <c r="A50" s="5">
        <v>42767</v>
      </c>
      <c r="B50" s="318">
        <v>246986</v>
      </c>
    </row>
    <row r="51" spans="1:2" ht="15" x14ac:dyDescent="0.25">
      <c r="A51" s="5">
        <v>42795</v>
      </c>
      <c r="B51" s="318">
        <v>266092</v>
      </c>
    </row>
    <row r="52" spans="1:2" ht="15" x14ac:dyDescent="0.25">
      <c r="A52" s="5">
        <v>42826</v>
      </c>
      <c r="B52" s="318">
        <v>249358</v>
      </c>
    </row>
    <row r="53" spans="1:2" ht="15" x14ac:dyDescent="0.25">
      <c r="A53" s="5">
        <v>42856</v>
      </c>
      <c r="B53" s="318">
        <v>331479</v>
      </c>
    </row>
    <row r="54" spans="1:2" ht="15" x14ac:dyDescent="0.25">
      <c r="A54" s="5">
        <v>42887</v>
      </c>
      <c r="B54" s="318">
        <v>263210</v>
      </c>
    </row>
    <row r="55" spans="1:2" ht="15" x14ac:dyDescent="0.25">
      <c r="A55" s="5">
        <v>42917</v>
      </c>
      <c r="B55" s="318">
        <v>385531</v>
      </c>
    </row>
    <row r="56" spans="1:2" ht="15" x14ac:dyDescent="0.25">
      <c r="A56" s="5">
        <v>42948</v>
      </c>
      <c r="B56" s="318">
        <v>197846</v>
      </c>
    </row>
    <row r="57" spans="1:2" ht="15" x14ac:dyDescent="0.25">
      <c r="A57" s="5">
        <v>42979</v>
      </c>
      <c r="B57" s="318">
        <v>180577</v>
      </c>
    </row>
    <row r="58" spans="1:2" ht="15" x14ac:dyDescent="0.25">
      <c r="A58" s="5">
        <v>43009</v>
      </c>
      <c r="B58" s="318">
        <v>133645</v>
      </c>
    </row>
    <row r="59" spans="1:2" ht="15" x14ac:dyDescent="0.25">
      <c r="A59" s="5">
        <v>43040</v>
      </c>
      <c r="B59" s="318">
        <v>212621</v>
      </c>
    </row>
    <row r="60" spans="1:2" ht="15" x14ac:dyDescent="0.25">
      <c r="A60" s="5">
        <v>43070</v>
      </c>
      <c r="B60" s="318">
        <v>189974</v>
      </c>
    </row>
    <row r="61" spans="1:2" ht="15" x14ac:dyDescent="0.25">
      <c r="A61" s="5">
        <v>43101</v>
      </c>
      <c r="B61" s="318">
        <v>194220</v>
      </c>
    </row>
    <row r="62" spans="1:2" ht="15" x14ac:dyDescent="0.25">
      <c r="A62" s="5">
        <v>43132</v>
      </c>
      <c r="B62" s="318">
        <v>111324</v>
      </c>
    </row>
    <row r="63" spans="1:2" ht="15" x14ac:dyDescent="0.25">
      <c r="A63" s="5">
        <v>43160</v>
      </c>
      <c r="B63" s="318">
        <v>232634</v>
      </c>
    </row>
    <row r="64" spans="1:2" ht="15" x14ac:dyDescent="0.25">
      <c r="A64" s="5">
        <v>43191</v>
      </c>
      <c r="B64" s="318">
        <v>140927</v>
      </c>
    </row>
    <row r="65" spans="1:2" ht="15" x14ac:dyDescent="0.25">
      <c r="A65" s="5">
        <v>43221</v>
      </c>
      <c r="B65" s="318">
        <v>508490</v>
      </c>
    </row>
    <row r="66" spans="1:2" ht="15" x14ac:dyDescent="0.25">
      <c r="A66" s="5">
        <v>43252</v>
      </c>
      <c r="B66" s="318">
        <v>227995</v>
      </c>
    </row>
    <row r="67" spans="1:2" ht="15" x14ac:dyDescent="0.25">
      <c r="A67" s="5">
        <v>43282</v>
      </c>
      <c r="B67" s="318">
        <v>156665</v>
      </c>
    </row>
    <row r="68" spans="1:2" ht="15" x14ac:dyDescent="0.25">
      <c r="A68" s="5">
        <v>43313</v>
      </c>
      <c r="B68" s="318">
        <v>158359</v>
      </c>
    </row>
    <row r="69" spans="1:2" ht="15" x14ac:dyDescent="0.25">
      <c r="A69" s="5">
        <v>43344</v>
      </c>
      <c r="B69" s="318">
        <v>388849</v>
      </c>
    </row>
    <row r="70" spans="1:2" ht="15" x14ac:dyDescent="0.25">
      <c r="A70" s="5">
        <v>43374</v>
      </c>
      <c r="B70" s="318">
        <v>221103</v>
      </c>
    </row>
    <row r="71" spans="1:2" ht="15" x14ac:dyDescent="0.25">
      <c r="A71" s="5">
        <v>43405</v>
      </c>
      <c r="B71" s="318">
        <v>252751</v>
      </c>
    </row>
    <row r="72" spans="1:2" ht="15" x14ac:dyDescent="0.25">
      <c r="A72" s="5">
        <v>43435</v>
      </c>
      <c r="B72" s="318">
        <v>205015</v>
      </c>
    </row>
    <row r="73" spans="1:2" ht="15" x14ac:dyDescent="0.25">
      <c r="A73" s="5">
        <v>43466</v>
      </c>
      <c r="B73" s="318">
        <v>220744</v>
      </c>
    </row>
    <row r="74" spans="1:2" ht="15" x14ac:dyDescent="0.25">
      <c r="A74" s="5">
        <v>43497</v>
      </c>
      <c r="B74" s="318">
        <v>368407</v>
      </c>
    </row>
    <row r="75" spans="1:2" ht="15" x14ac:dyDescent="0.25">
      <c r="A75" s="5">
        <v>43525</v>
      </c>
      <c r="B75" s="318">
        <v>202894</v>
      </c>
    </row>
    <row r="76" spans="1:2" ht="15" x14ac:dyDescent="0.25">
      <c r="A76" s="5">
        <v>43556</v>
      </c>
      <c r="B76" s="318">
        <v>259342</v>
      </c>
    </row>
    <row r="77" spans="1:2" ht="15" x14ac:dyDescent="0.25">
      <c r="A77" s="5">
        <v>43586</v>
      </c>
      <c r="B77" s="318">
        <v>75521</v>
      </c>
    </row>
    <row r="78" spans="1:2" ht="15" x14ac:dyDescent="0.25">
      <c r="A78" s="5">
        <v>43617</v>
      </c>
      <c r="B78" s="318">
        <v>210682</v>
      </c>
    </row>
    <row r="79" spans="1:2" ht="15" x14ac:dyDescent="0.25">
      <c r="A79" s="5">
        <v>43647</v>
      </c>
      <c r="B79" s="318">
        <v>321184</v>
      </c>
    </row>
    <row r="80" spans="1:2" ht="15" x14ac:dyDescent="0.25">
      <c r="A80" s="5">
        <v>43678</v>
      </c>
      <c r="B80" s="318">
        <v>141197</v>
      </c>
    </row>
    <row r="81" spans="1:2" ht="15" x14ac:dyDescent="0.25">
      <c r="A81" s="5">
        <v>43709</v>
      </c>
      <c r="B81" s="318">
        <v>169452</v>
      </c>
    </row>
    <row r="82" spans="1:2" ht="15" x14ac:dyDescent="0.25">
      <c r="A82" s="5">
        <v>43739</v>
      </c>
      <c r="B82" s="318">
        <v>96338</v>
      </c>
    </row>
    <row r="83" spans="1:2" ht="15" x14ac:dyDescent="0.25">
      <c r="A83" s="5">
        <v>43770</v>
      </c>
      <c r="B83" s="318">
        <v>84181</v>
      </c>
    </row>
    <row r="84" spans="1:2" ht="15" x14ac:dyDescent="0.25">
      <c r="A84" s="5">
        <v>43800</v>
      </c>
      <c r="B84" s="318">
        <v>303292</v>
      </c>
    </row>
    <row r="85" spans="1:2" ht="15" x14ac:dyDescent="0.25">
      <c r="A85" s="5">
        <v>43831</v>
      </c>
      <c r="B85" s="318">
        <v>131615</v>
      </c>
    </row>
    <row r="86" spans="1:2" ht="15" x14ac:dyDescent="0.25">
      <c r="A86" s="5">
        <v>43831</v>
      </c>
      <c r="B86" s="318">
        <v>207559</v>
      </c>
    </row>
    <row r="87" spans="1:2" ht="15" x14ac:dyDescent="0.25">
      <c r="A87" s="5">
        <v>43891</v>
      </c>
      <c r="B87" s="318">
        <v>106173</v>
      </c>
    </row>
    <row r="88" spans="1:2" ht="15" x14ac:dyDescent="0.25">
      <c r="A88" s="5">
        <v>43922</v>
      </c>
      <c r="B88" s="318">
        <v>239233</v>
      </c>
    </row>
    <row r="89" spans="1:2" ht="15" x14ac:dyDescent="0.25">
      <c r="A89" s="5">
        <v>43952</v>
      </c>
      <c r="B89" s="318">
        <v>149973</v>
      </c>
    </row>
    <row r="90" spans="1:2" ht="15" x14ac:dyDescent="0.25">
      <c r="A90" s="5">
        <v>43983</v>
      </c>
      <c r="B90" s="318">
        <v>73472</v>
      </c>
    </row>
    <row r="91" spans="1:2" ht="15" x14ac:dyDescent="0.25">
      <c r="A91" s="5">
        <v>44013</v>
      </c>
      <c r="B91" s="318">
        <v>74761</v>
      </c>
    </row>
    <row r="92" spans="1:2" ht="15" x14ac:dyDescent="0.25">
      <c r="A92" s="5">
        <v>44044</v>
      </c>
      <c r="B92" s="318">
        <v>309480</v>
      </c>
    </row>
    <row r="93" spans="1:2" ht="15" x14ac:dyDescent="0.25">
      <c r="A93" s="5">
        <v>44075</v>
      </c>
      <c r="B93" s="318">
        <v>134485</v>
      </c>
    </row>
    <row r="94" spans="1:2" ht="15" x14ac:dyDescent="0.25">
      <c r="A94" s="5">
        <v>44105</v>
      </c>
      <c r="B94" s="318">
        <v>89886</v>
      </c>
    </row>
    <row r="95" spans="1:2" ht="15" x14ac:dyDescent="0.25">
      <c r="A95" s="5">
        <v>44136</v>
      </c>
      <c r="B95" s="318">
        <v>118819</v>
      </c>
    </row>
    <row r="96" spans="1:2" ht="15" x14ac:dyDescent="0.25">
      <c r="A96" s="5">
        <v>44166</v>
      </c>
      <c r="B96" s="318">
        <v>209202</v>
      </c>
    </row>
    <row r="97" spans="1:2" ht="15" x14ac:dyDescent="0.25">
      <c r="A97" s="5">
        <v>44197</v>
      </c>
      <c r="B97" s="318">
        <v>191667</v>
      </c>
    </row>
    <row r="98" spans="1:2" ht="15" x14ac:dyDescent="0.25">
      <c r="A98" s="5">
        <v>44228</v>
      </c>
      <c r="B98" s="318">
        <v>179589</v>
      </c>
    </row>
    <row r="99" spans="1:2" ht="15" x14ac:dyDescent="0.25">
      <c r="A99" s="5">
        <v>44256</v>
      </c>
      <c r="B99" s="318">
        <v>152372</v>
      </c>
    </row>
    <row r="100" spans="1:2" ht="15" x14ac:dyDescent="0.25">
      <c r="A100" s="5">
        <v>44287</v>
      </c>
      <c r="B100" s="318">
        <v>81574</v>
      </c>
    </row>
    <row r="101" spans="1:2" ht="15" x14ac:dyDescent="0.25">
      <c r="A101" s="5">
        <v>44317</v>
      </c>
      <c r="B101" s="318">
        <v>146909</v>
      </c>
    </row>
    <row r="102" spans="1:2" ht="15" x14ac:dyDescent="0.25">
      <c r="A102" s="5">
        <v>44348</v>
      </c>
      <c r="B102" s="318">
        <v>248293</v>
      </c>
    </row>
    <row r="103" spans="1:2" ht="15" x14ac:dyDescent="0.25">
      <c r="A103" s="5">
        <v>44378</v>
      </c>
      <c r="B103" s="318">
        <v>99860</v>
      </c>
    </row>
    <row r="104" spans="1:2" ht="15" x14ac:dyDescent="0.25">
      <c r="A104" s="5">
        <v>44409</v>
      </c>
      <c r="B104" s="318">
        <v>242253</v>
      </c>
    </row>
    <row r="105" spans="1:2" ht="15" x14ac:dyDescent="0.25">
      <c r="A105" s="5">
        <v>44440</v>
      </c>
      <c r="B105" s="318">
        <v>208184</v>
      </c>
    </row>
    <row r="106" spans="1:2" ht="15" x14ac:dyDescent="0.25">
      <c r="A106" s="5">
        <v>44470</v>
      </c>
      <c r="B106" s="318">
        <v>170981</v>
      </c>
    </row>
    <row r="107" spans="1:2" ht="15" x14ac:dyDescent="0.25">
      <c r="A107" s="5">
        <v>44501</v>
      </c>
      <c r="B107" s="318">
        <v>308333</v>
      </c>
    </row>
    <row r="108" spans="1:2" ht="15" x14ac:dyDescent="0.25">
      <c r="A108" s="5">
        <v>44531</v>
      </c>
      <c r="B108" s="318">
        <v>3500000</v>
      </c>
    </row>
    <row r="109" spans="1:2" ht="15" x14ac:dyDescent="0.25">
      <c r="A109" s="5">
        <v>44562</v>
      </c>
      <c r="B109" s="318">
        <v>328258</v>
      </c>
    </row>
    <row r="110" spans="1:2" ht="15" x14ac:dyDescent="0.25">
      <c r="A110" s="5">
        <v>44587</v>
      </c>
      <c r="B110" s="318">
        <v>4179370</v>
      </c>
    </row>
    <row r="111" spans="1:2" ht="6" customHeight="1" x14ac:dyDescent="0.25">
      <c r="A111" s="5"/>
      <c r="B111" s="318"/>
    </row>
    <row r="112" spans="1:2" ht="15" x14ac:dyDescent="0.25">
      <c r="A112" s="331" t="s">
        <v>9</v>
      </c>
      <c r="B112" s="332">
        <f>SUM(B8:B111)</f>
        <v>38070000</v>
      </c>
    </row>
    <row r="113" spans="1:2" ht="15" x14ac:dyDescent="0.25">
      <c r="A113" s="333"/>
      <c r="B113" s="327"/>
    </row>
    <row r="114" spans="1:2" ht="15" x14ac:dyDescent="0.25">
      <c r="A114" s="329" t="s">
        <v>10</v>
      </c>
      <c r="B114" s="334">
        <f>B5-B112</f>
        <v>0</v>
      </c>
    </row>
  </sheetData>
  <phoneticPr fontId="17" type="noConversion"/>
  <pageMargins left="0.75" right="0.75" top="1" bottom="1" header="0.5" footer="0.5"/>
  <pageSetup scale="90" orientation="portrait" r:id="rId1"/>
  <headerFooter alignWithMargins="0">
    <oddFooter>&amp;L&amp;Z&amp;F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B118"/>
  <sheetViews>
    <sheetView zoomScaleNormal="100" workbookViewId="0">
      <pane xSplit="1" ySplit="4" topLeftCell="B5" activePane="bottomRight" state="frozen"/>
      <selection activeCell="F46" sqref="F46"/>
      <selection pane="topRight" activeCell="F46" sqref="F46"/>
      <selection pane="bottomLeft" activeCell="F46" sqref="F46"/>
      <selection pane="bottomRight"/>
    </sheetView>
  </sheetViews>
  <sheetFormatPr defaultRowHeight="12.75" x14ac:dyDescent="0.2"/>
  <cols>
    <col min="1" max="1" width="19.5703125" style="405" customWidth="1"/>
    <col min="2" max="2" width="13.42578125" style="405" bestFit="1" customWidth="1"/>
    <col min="3" max="256" width="9.140625" style="405"/>
    <col min="257" max="257" width="18.42578125" style="405" bestFit="1" customWidth="1"/>
    <col min="258" max="258" width="12.85546875" style="405" bestFit="1" customWidth="1"/>
    <col min="259" max="512" width="9.140625" style="405"/>
    <col min="513" max="513" width="18.42578125" style="405" bestFit="1" customWidth="1"/>
    <col min="514" max="514" width="12.85546875" style="405" bestFit="1" customWidth="1"/>
    <col min="515" max="768" width="9.140625" style="405"/>
    <col min="769" max="769" width="18.42578125" style="405" bestFit="1" customWidth="1"/>
    <col min="770" max="770" width="12.85546875" style="405" bestFit="1" customWidth="1"/>
    <col min="771" max="1024" width="9.140625" style="405"/>
    <col min="1025" max="1025" width="18.42578125" style="405" bestFit="1" customWidth="1"/>
    <col min="1026" max="1026" width="12.85546875" style="405" bestFit="1" customWidth="1"/>
    <col min="1027" max="1280" width="9.140625" style="405"/>
    <col min="1281" max="1281" width="18.42578125" style="405" bestFit="1" customWidth="1"/>
    <col min="1282" max="1282" width="12.85546875" style="405" bestFit="1" customWidth="1"/>
    <col min="1283" max="1536" width="9.140625" style="405"/>
    <col min="1537" max="1537" width="18.42578125" style="405" bestFit="1" customWidth="1"/>
    <col min="1538" max="1538" width="12.85546875" style="405" bestFit="1" customWidth="1"/>
    <col min="1539" max="1792" width="9.140625" style="405"/>
    <col min="1793" max="1793" width="18.42578125" style="405" bestFit="1" customWidth="1"/>
    <col min="1794" max="1794" width="12.85546875" style="405" bestFit="1" customWidth="1"/>
    <col min="1795" max="2048" width="9.140625" style="405"/>
    <col min="2049" max="2049" width="18.42578125" style="405" bestFit="1" customWidth="1"/>
    <col min="2050" max="2050" width="12.85546875" style="405" bestFit="1" customWidth="1"/>
    <col min="2051" max="2304" width="9.140625" style="405"/>
    <col min="2305" max="2305" width="18.42578125" style="405" bestFit="1" customWidth="1"/>
    <col min="2306" max="2306" width="12.85546875" style="405" bestFit="1" customWidth="1"/>
    <col min="2307" max="2560" width="9.140625" style="405"/>
    <col min="2561" max="2561" width="18.42578125" style="405" bestFit="1" customWidth="1"/>
    <col min="2562" max="2562" width="12.85546875" style="405" bestFit="1" customWidth="1"/>
    <col min="2563" max="2816" width="9.140625" style="405"/>
    <col min="2817" max="2817" width="18.42578125" style="405" bestFit="1" customWidth="1"/>
    <col min="2818" max="2818" width="12.85546875" style="405" bestFit="1" customWidth="1"/>
    <col min="2819" max="3072" width="9.140625" style="405"/>
    <col min="3073" max="3073" width="18.42578125" style="405" bestFit="1" customWidth="1"/>
    <col min="3074" max="3074" width="12.85546875" style="405" bestFit="1" customWidth="1"/>
    <col min="3075" max="3328" width="9.140625" style="405"/>
    <col min="3329" max="3329" width="18.42578125" style="405" bestFit="1" customWidth="1"/>
    <col min="3330" max="3330" width="12.85546875" style="405" bestFit="1" customWidth="1"/>
    <col min="3331" max="3584" width="9.140625" style="405"/>
    <col min="3585" max="3585" width="18.42578125" style="405" bestFit="1" customWidth="1"/>
    <col min="3586" max="3586" width="12.85546875" style="405" bestFit="1" customWidth="1"/>
    <col min="3587" max="3840" width="9.140625" style="405"/>
    <col min="3841" max="3841" width="18.42578125" style="405" bestFit="1" customWidth="1"/>
    <col min="3842" max="3842" width="12.85546875" style="405" bestFit="1" customWidth="1"/>
    <col min="3843" max="4096" width="9.140625" style="405"/>
    <col min="4097" max="4097" width="18.42578125" style="405" bestFit="1" customWidth="1"/>
    <col min="4098" max="4098" width="12.85546875" style="405" bestFit="1" customWidth="1"/>
    <col min="4099" max="4352" width="9.140625" style="405"/>
    <col min="4353" max="4353" width="18.42578125" style="405" bestFit="1" customWidth="1"/>
    <col min="4354" max="4354" width="12.85546875" style="405" bestFit="1" customWidth="1"/>
    <col min="4355" max="4608" width="9.140625" style="405"/>
    <col min="4609" max="4609" width="18.42578125" style="405" bestFit="1" customWidth="1"/>
    <col min="4610" max="4610" width="12.85546875" style="405" bestFit="1" customWidth="1"/>
    <col min="4611" max="4864" width="9.140625" style="405"/>
    <col min="4865" max="4865" width="18.42578125" style="405" bestFit="1" customWidth="1"/>
    <col min="4866" max="4866" width="12.85546875" style="405" bestFit="1" customWidth="1"/>
    <col min="4867" max="5120" width="9.140625" style="405"/>
    <col min="5121" max="5121" width="18.42578125" style="405" bestFit="1" customWidth="1"/>
    <col min="5122" max="5122" width="12.85546875" style="405" bestFit="1" customWidth="1"/>
    <col min="5123" max="5376" width="9.140625" style="405"/>
    <col min="5377" max="5377" width="18.42578125" style="405" bestFit="1" customWidth="1"/>
    <col min="5378" max="5378" width="12.85546875" style="405" bestFit="1" customWidth="1"/>
    <col min="5379" max="5632" width="9.140625" style="405"/>
    <col min="5633" max="5633" width="18.42578125" style="405" bestFit="1" customWidth="1"/>
    <col min="5634" max="5634" width="12.85546875" style="405" bestFit="1" customWidth="1"/>
    <col min="5635" max="5888" width="9.140625" style="405"/>
    <col min="5889" max="5889" width="18.42578125" style="405" bestFit="1" customWidth="1"/>
    <col min="5890" max="5890" width="12.85546875" style="405" bestFit="1" customWidth="1"/>
    <col min="5891" max="6144" width="9.140625" style="405"/>
    <col min="6145" max="6145" width="18.42578125" style="405" bestFit="1" customWidth="1"/>
    <col min="6146" max="6146" width="12.85546875" style="405" bestFit="1" customWidth="1"/>
    <col min="6147" max="6400" width="9.140625" style="405"/>
    <col min="6401" max="6401" width="18.42578125" style="405" bestFit="1" customWidth="1"/>
    <col min="6402" max="6402" width="12.85546875" style="405" bestFit="1" customWidth="1"/>
    <col min="6403" max="6656" width="9.140625" style="405"/>
    <col min="6657" max="6657" width="18.42578125" style="405" bestFit="1" customWidth="1"/>
    <col min="6658" max="6658" width="12.85546875" style="405" bestFit="1" customWidth="1"/>
    <col min="6659" max="6912" width="9.140625" style="405"/>
    <col min="6913" max="6913" width="18.42578125" style="405" bestFit="1" customWidth="1"/>
    <col min="6914" max="6914" width="12.85546875" style="405" bestFit="1" customWidth="1"/>
    <col min="6915" max="7168" width="9.140625" style="405"/>
    <col min="7169" max="7169" width="18.42578125" style="405" bestFit="1" customWidth="1"/>
    <col min="7170" max="7170" width="12.85546875" style="405" bestFit="1" customWidth="1"/>
    <col min="7171" max="7424" width="9.140625" style="405"/>
    <col min="7425" max="7425" width="18.42578125" style="405" bestFit="1" customWidth="1"/>
    <col min="7426" max="7426" width="12.85546875" style="405" bestFit="1" customWidth="1"/>
    <col min="7427" max="7680" width="9.140625" style="405"/>
    <col min="7681" max="7681" width="18.42578125" style="405" bestFit="1" customWidth="1"/>
    <col min="7682" max="7682" width="12.85546875" style="405" bestFit="1" customWidth="1"/>
    <col min="7683" max="7936" width="9.140625" style="405"/>
    <col min="7937" max="7937" width="18.42578125" style="405" bestFit="1" customWidth="1"/>
    <col min="7938" max="7938" width="12.85546875" style="405" bestFit="1" customWidth="1"/>
    <col min="7939" max="8192" width="9.140625" style="405"/>
    <col min="8193" max="8193" width="18.42578125" style="405" bestFit="1" customWidth="1"/>
    <col min="8194" max="8194" width="12.85546875" style="405" bestFit="1" customWidth="1"/>
    <col min="8195" max="8448" width="9.140625" style="405"/>
    <col min="8449" max="8449" width="18.42578125" style="405" bestFit="1" customWidth="1"/>
    <col min="8450" max="8450" width="12.85546875" style="405" bestFit="1" customWidth="1"/>
    <col min="8451" max="8704" width="9.140625" style="405"/>
    <col min="8705" max="8705" width="18.42578125" style="405" bestFit="1" customWidth="1"/>
    <col min="8706" max="8706" width="12.85546875" style="405" bestFit="1" customWidth="1"/>
    <col min="8707" max="8960" width="9.140625" style="405"/>
    <col min="8961" max="8961" width="18.42578125" style="405" bestFit="1" customWidth="1"/>
    <col min="8962" max="8962" width="12.85546875" style="405" bestFit="1" customWidth="1"/>
    <col min="8963" max="9216" width="9.140625" style="405"/>
    <col min="9217" max="9217" width="18.42578125" style="405" bestFit="1" customWidth="1"/>
    <col min="9218" max="9218" width="12.85546875" style="405" bestFit="1" customWidth="1"/>
    <col min="9219" max="9472" width="9.140625" style="405"/>
    <col min="9473" max="9473" width="18.42578125" style="405" bestFit="1" customWidth="1"/>
    <col min="9474" max="9474" width="12.85546875" style="405" bestFit="1" customWidth="1"/>
    <col min="9475" max="9728" width="9.140625" style="405"/>
    <col min="9729" max="9729" width="18.42578125" style="405" bestFit="1" customWidth="1"/>
    <col min="9730" max="9730" width="12.85546875" style="405" bestFit="1" customWidth="1"/>
    <col min="9731" max="9984" width="9.140625" style="405"/>
    <col min="9985" max="9985" width="18.42578125" style="405" bestFit="1" customWidth="1"/>
    <col min="9986" max="9986" width="12.85546875" style="405" bestFit="1" customWidth="1"/>
    <col min="9987" max="10240" width="9.140625" style="405"/>
    <col min="10241" max="10241" width="18.42578125" style="405" bestFit="1" customWidth="1"/>
    <col min="10242" max="10242" width="12.85546875" style="405" bestFit="1" customWidth="1"/>
    <col min="10243" max="10496" width="9.140625" style="405"/>
    <col min="10497" max="10497" width="18.42578125" style="405" bestFit="1" customWidth="1"/>
    <col min="10498" max="10498" width="12.85546875" style="405" bestFit="1" customWidth="1"/>
    <col min="10499" max="10752" width="9.140625" style="405"/>
    <col min="10753" max="10753" width="18.42578125" style="405" bestFit="1" customWidth="1"/>
    <col min="10754" max="10754" width="12.85546875" style="405" bestFit="1" customWidth="1"/>
    <col min="10755" max="11008" width="9.140625" style="405"/>
    <col min="11009" max="11009" width="18.42578125" style="405" bestFit="1" customWidth="1"/>
    <col min="11010" max="11010" width="12.85546875" style="405" bestFit="1" customWidth="1"/>
    <col min="11011" max="11264" width="9.140625" style="405"/>
    <col min="11265" max="11265" width="18.42578125" style="405" bestFit="1" customWidth="1"/>
    <col min="11266" max="11266" width="12.85546875" style="405" bestFit="1" customWidth="1"/>
    <col min="11267" max="11520" width="9.140625" style="405"/>
    <col min="11521" max="11521" width="18.42578125" style="405" bestFit="1" customWidth="1"/>
    <col min="11522" max="11522" width="12.85546875" style="405" bestFit="1" customWidth="1"/>
    <col min="11523" max="11776" width="9.140625" style="405"/>
    <col min="11777" max="11777" width="18.42578125" style="405" bestFit="1" customWidth="1"/>
    <col min="11778" max="11778" width="12.85546875" style="405" bestFit="1" customWidth="1"/>
    <col min="11779" max="12032" width="9.140625" style="405"/>
    <col min="12033" max="12033" width="18.42578125" style="405" bestFit="1" customWidth="1"/>
    <col min="12034" max="12034" width="12.85546875" style="405" bestFit="1" customWidth="1"/>
    <col min="12035" max="12288" width="9.140625" style="405"/>
    <col min="12289" max="12289" width="18.42578125" style="405" bestFit="1" customWidth="1"/>
    <col min="12290" max="12290" width="12.85546875" style="405" bestFit="1" customWidth="1"/>
    <col min="12291" max="12544" width="9.140625" style="405"/>
    <col min="12545" max="12545" width="18.42578125" style="405" bestFit="1" customWidth="1"/>
    <col min="12546" max="12546" width="12.85546875" style="405" bestFit="1" customWidth="1"/>
    <col min="12547" max="12800" width="9.140625" style="405"/>
    <col min="12801" max="12801" width="18.42578125" style="405" bestFit="1" customWidth="1"/>
    <col min="12802" max="12802" width="12.85546875" style="405" bestFit="1" customWidth="1"/>
    <col min="12803" max="13056" width="9.140625" style="405"/>
    <col min="13057" max="13057" width="18.42578125" style="405" bestFit="1" customWidth="1"/>
    <col min="13058" max="13058" width="12.85546875" style="405" bestFit="1" customWidth="1"/>
    <col min="13059" max="13312" width="9.140625" style="405"/>
    <col min="13313" max="13313" width="18.42578125" style="405" bestFit="1" customWidth="1"/>
    <col min="13314" max="13314" width="12.85546875" style="405" bestFit="1" customWidth="1"/>
    <col min="13315" max="13568" width="9.140625" style="405"/>
    <col min="13569" max="13569" width="18.42578125" style="405" bestFit="1" customWidth="1"/>
    <col min="13570" max="13570" width="12.85546875" style="405" bestFit="1" customWidth="1"/>
    <col min="13571" max="13824" width="9.140625" style="405"/>
    <col min="13825" max="13825" width="18.42578125" style="405" bestFit="1" customWidth="1"/>
    <col min="13826" max="13826" width="12.85546875" style="405" bestFit="1" customWidth="1"/>
    <col min="13827" max="14080" width="9.140625" style="405"/>
    <col min="14081" max="14081" width="18.42578125" style="405" bestFit="1" customWidth="1"/>
    <col min="14082" max="14082" width="12.85546875" style="405" bestFit="1" customWidth="1"/>
    <col min="14083" max="14336" width="9.140625" style="405"/>
    <col min="14337" max="14337" width="18.42578125" style="405" bestFit="1" customWidth="1"/>
    <col min="14338" max="14338" width="12.85546875" style="405" bestFit="1" customWidth="1"/>
    <col min="14339" max="14592" width="9.140625" style="405"/>
    <col min="14593" max="14593" width="18.42578125" style="405" bestFit="1" customWidth="1"/>
    <col min="14594" max="14594" width="12.85546875" style="405" bestFit="1" customWidth="1"/>
    <col min="14595" max="14848" width="9.140625" style="405"/>
    <col min="14849" max="14849" width="18.42578125" style="405" bestFit="1" customWidth="1"/>
    <col min="14850" max="14850" width="12.85546875" style="405" bestFit="1" customWidth="1"/>
    <col min="14851" max="15104" width="9.140625" style="405"/>
    <col min="15105" max="15105" width="18.42578125" style="405" bestFit="1" customWidth="1"/>
    <col min="15106" max="15106" width="12.85546875" style="405" bestFit="1" customWidth="1"/>
    <col min="15107" max="15360" width="9.140625" style="405"/>
    <col min="15361" max="15361" width="18.42578125" style="405" bestFit="1" customWidth="1"/>
    <col min="15362" max="15362" width="12.85546875" style="405" bestFit="1" customWidth="1"/>
    <col min="15363" max="15616" width="9.140625" style="405"/>
    <col min="15617" max="15617" width="18.42578125" style="405" bestFit="1" customWidth="1"/>
    <col min="15618" max="15618" width="12.85546875" style="405" bestFit="1" customWidth="1"/>
    <col min="15619" max="15872" width="9.140625" style="405"/>
    <col min="15873" max="15873" width="18.42578125" style="405" bestFit="1" customWidth="1"/>
    <col min="15874" max="15874" width="12.85546875" style="405" bestFit="1" customWidth="1"/>
    <col min="15875" max="16128" width="9.140625" style="405"/>
    <col min="16129" max="16129" width="18.42578125" style="405" bestFit="1" customWidth="1"/>
    <col min="16130" max="16130" width="12.85546875" style="405" bestFit="1" customWidth="1"/>
    <col min="16131" max="16384" width="9.140625" style="405"/>
  </cols>
  <sheetData>
    <row r="1" spans="1:2" x14ac:dyDescent="0.2">
      <c r="A1" s="402" t="s">
        <v>385</v>
      </c>
      <c r="B1" s="408">
        <v>49279</v>
      </c>
    </row>
    <row r="2" spans="1:2" x14ac:dyDescent="0.2">
      <c r="A2" s="402" t="s">
        <v>386</v>
      </c>
      <c r="B2" s="439">
        <v>3.0499999999999999E-2</v>
      </c>
    </row>
    <row r="3" spans="1:2" x14ac:dyDescent="0.2">
      <c r="A3" s="414" t="s">
        <v>1460</v>
      </c>
      <c r="B3" s="440" t="s">
        <v>1417</v>
      </c>
    </row>
    <row r="4" spans="1:2" x14ac:dyDescent="0.2">
      <c r="A4" s="418" t="s">
        <v>951</v>
      </c>
      <c r="B4" s="441">
        <v>2</v>
      </c>
    </row>
    <row r="5" spans="1:2" x14ac:dyDescent="0.2">
      <c r="A5" s="434" t="s">
        <v>47</v>
      </c>
      <c r="B5" s="442">
        <v>58000000</v>
      </c>
    </row>
    <row r="6" spans="1:2" x14ac:dyDescent="0.2">
      <c r="A6" s="402"/>
      <c r="B6" s="443"/>
    </row>
    <row r="7" spans="1:2" x14ac:dyDescent="0.2">
      <c r="A7" s="402" t="s">
        <v>953</v>
      </c>
      <c r="B7" s="443"/>
    </row>
    <row r="8" spans="1:2" x14ac:dyDescent="0.2">
      <c r="A8" s="426">
        <v>42217</v>
      </c>
      <c r="B8" s="442">
        <v>1251308</v>
      </c>
    </row>
    <row r="9" spans="1:2" x14ac:dyDescent="0.2">
      <c r="A9" s="426">
        <v>42248</v>
      </c>
      <c r="B9" s="442">
        <v>1300856</v>
      </c>
    </row>
    <row r="10" spans="1:2" x14ac:dyDescent="0.2">
      <c r="A10" s="426">
        <v>42278</v>
      </c>
      <c r="B10" s="442">
        <v>683086</v>
      </c>
    </row>
    <row r="11" spans="1:2" x14ac:dyDescent="0.2">
      <c r="A11" s="426">
        <v>42309</v>
      </c>
      <c r="B11" s="442">
        <v>1147071</v>
      </c>
    </row>
    <row r="12" spans="1:2" x14ac:dyDescent="0.2">
      <c r="A12" s="426">
        <v>42339</v>
      </c>
      <c r="B12" s="442">
        <v>481772</v>
      </c>
    </row>
    <row r="13" spans="1:2" x14ac:dyDescent="0.2">
      <c r="A13" s="426">
        <v>42370</v>
      </c>
      <c r="B13" s="442">
        <v>1481003</v>
      </c>
    </row>
    <row r="14" spans="1:2" x14ac:dyDescent="0.2">
      <c r="A14" s="426">
        <v>42401</v>
      </c>
      <c r="B14" s="442">
        <v>1019835</v>
      </c>
    </row>
    <row r="15" spans="1:2" x14ac:dyDescent="0.2">
      <c r="A15" s="426">
        <v>42430</v>
      </c>
      <c r="B15" s="442">
        <v>497128</v>
      </c>
    </row>
    <row r="16" spans="1:2" x14ac:dyDescent="0.2">
      <c r="A16" s="426">
        <v>42461</v>
      </c>
      <c r="B16" s="442">
        <v>565184</v>
      </c>
    </row>
    <row r="17" spans="1:2" x14ac:dyDescent="0.2">
      <c r="A17" s="426">
        <v>42491</v>
      </c>
      <c r="B17" s="442">
        <v>463816</v>
      </c>
    </row>
    <row r="18" spans="1:2" x14ac:dyDescent="0.2">
      <c r="A18" s="426">
        <v>42522</v>
      </c>
      <c r="B18" s="442">
        <v>719190</v>
      </c>
    </row>
    <row r="19" spans="1:2" x14ac:dyDescent="0.2">
      <c r="A19" s="426">
        <v>42552</v>
      </c>
      <c r="B19" s="442">
        <v>586958</v>
      </c>
    </row>
    <row r="20" spans="1:2" x14ac:dyDescent="0.2">
      <c r="A20" s="426">
        <v>42583</v>
      </c>
      <c r="B20" s="442">
        <v>826369</v>
      </c>
    </row>
    <row r="21" spans="1:2" x14ac:dyDescent="0.2">
      <c r="A21" s="426">
        <v>42614</v>
      </c>
      <c r="B21" s="442">
        <v>749196</v>
      </c>
    </row>
    <row r="22" spans="1:2" x14ac:dyDescent="0.2">
      <c r="A22" s="426">
        <v>42644</v>
      </c>
      <c r="B22" s="442">
        <v>764465</v>
      </c>
    </row>
    <row r="23" spans="1:2" x14ac:dyDescent="0.2">
      <c r="A23" s="426">
        <v>42675</v>
      </c>
      <c r="B23" s="442">
        <v>1224122</v>
      </c>
    </row>
    <row r="24" spans="1:2" x14ac:dyDescent="0.2">
      <c r="A24" s="426">
        <v>42705</v>
      </c>
      <c r="B24" s="442">
        <v>587250</v>
      </c>
    </row>
    <row r="25" spans="1:2" x14ac:dyDescent="0.2">
      <c r="A25" s="426">
        <v>42736</v>
      </c>
      <c r="B25" s="442">
        <v>784148</v>
      </c>
    </row>
    <row r="26" spans="1:2" x14ac:dyDescent="0.2">
      <c r="A26" s="426">
        <v>42767</v>
      </c>
      <c r="B26" s="442">
        <v>885944</v>
      </c>
    </row>
    <row r="27" spans="1:2" x14ac:dyDescent="0.2">
      <c r="A27" s="426">
        <v>42795</v>
      </c>
      <c r="B27" s="442">
        <v>714043</v>
      </c>
    </row>
    <row r="28" spans="1:2" x14ac:dyDescent="0.2">
      <c r="A28" s="426">
        <v>42826</v>
      </c>
      <c r="B28" s="442">
        <v>656968</v>
      </c>
    </row>
    <row r="29" spans="1:2" x14ac:dyDescent="0.2">
      <c r="A29" s="426">
        <v>42856</v>
      </c>
      <c r="B29" s="442">
        <v>991790</v>
      </c>
    </row>
    <row r="30" spans="1:2" x14ac:dyDescent="0.2">
      <c r="A30" s="426">
        <v>42887</v>
      </c>
      <c r="B30" s="442">
        <v>497890</v>
      </c>
    </row>
    <row r="31" spans="1:2" x14ac:dyDescent="0.2">
      <c r="A31" s="426">
        <v>42917</v>
      </c>
      <c r="B31" s="442">
        <v>816241</v>
      </c>
    </row>
    <row r="32" spans="1:2" x14ac:dyDescent="0.2">
      <c r="A32" s="426">
        <v>42948</v>
      </c>
      <c r="B32" s="442">
        <v>1020887</v>
      </c>
    </row>
    <row r="33" spans="1:2" x14ac:dyDescent="0.2">
      <c r="A33" s="426">
        <v>42979</v>
      </c>
      <c r="B33" s="442">
        <v>1174669</v>
      </c>
    </row>
    <row r="34" spans="1:2" x14ac:dyDescent="0.2">
      <c r="A34" s="426">
        <v>43009</v>
      </c>
      <c r="B34" s="442">
        <v>884803</v>
      </c>
    </row>
    <row r="35" spans="1:2" x14ac:dyDescent="0.2">
      <c r="A35" s="426">
        <v>43040</v>
      </c>
      <c r="B35" s="442">
        <v>719723</v>
      </c>
    </row>
    <row r="36" spans="1:2" x14ac:dyDescent="0.2">
      <c r="A36" s="426">
        <v>43070</v>
      </c>
      <c r="B36" s="442">
        <v>1187017</v>
      </c>
    </row>
    <row r="37" spans="1:2" x14ac:dyDescent="0.2">
      <c r="A37" s="426">
        <v>43101</v>
      </c>
      <c r="B37" s="442">
        <v>517803</v>
      </c>
    </row>
    <row r="38" spans="1:2" x14ac:dyDescent="0.2">
      <c r="A38" s="426">
        <v>43132</v>
      </c>
      <c r="B38" s="442">
        <v>665216</v>
      </c>
    </row>
    <row r="39" spans="1:2" x14ac:dyDescent="0.2">
      <c r="A39" s="426">
        <v>43160</v>
      </c>
      <c r="B39" s="442">
        <v>489322</v>
      </c>
    </row>
    <row r="40" spans="1:2" x14ac:dyDescent="0.2">
      <c r="A40" s="426">
        <v>43191</v>
      </c>
      <c r="B40" s="442">
        <v>588578</v>
      </c>
    </row>
    <row r="41" spans="1:2" x14ac:dyDescent="0.2">
      <c r="A41" s="426">
        <v>43221</v>
      </c>
      <c r="B41" s="442">
        <v>1252900</v>
      </c>
    </row>
    <row r="42" spans="1:2" x14ac:dyDescent="0.2">
      <c r="A42" s="426">
        <v>43252</v>
      </c>
      <c r="B42" s="442">
        <v>975099</v>
      </c>
    </row>
    <row r="43" spans="1:2" x14ac:dyDescent="0.2">
      <c r="A43" s="426">
        <v>43282</v>
      </c>
      <c r="B43" s="442">
        <v>848819</v>
      </c>
    </row>
    <row r="44" spans="1:2" x14ac:dyDescent="0.2">
      <c r="A44" s="426">
        <v>43313</v>
      </c>
      <c r="B44" s="442">
        <v>875896</v>
      </c>
    </row>
    <row r="45" spans="1:2" x14ac:dyDescent="0.2">
      <c r="A45" s="426">
        <v>43344</v>
      </c>
      <c r="B45" s="442">
        <v>475583</v>
      </c>
    </row>
    <row r="46" spans="1:2" x14ac:dyDescent="0.2">
      <c r="A46" s="426">
        <v>43374</v>
      </c>
      <c r="B46" s="442">
        <v>629592</v>
      </c>
    </row>
    <row r="47" spans="1:2" x14ac:dyDescent="0.2">
      <c r="A47" s="426">
        <v>43405</v>
      </c>
      <c r="B47" s="442">
        <v>527858</v>
      </c>
    </row>
    <row r="48" spans="1:2" x14ac:dyDescent="0.2">
      <c r="A48" s="426">
        <v>43435</v>
      </c>
      <c r="B48" s="442">
        <v>510362</v>
      </c>
    </row>
    <row r="49" spans="1:2" x14ac:dyDescent="0.2">
      <c r="A49" s="426">
        <v>43466</v>
      </c>
      <c r="B49" s="442">
        <v>388816</v>
      </c>
    </row>
    <row r="50" spans="1:2" x14ac:dyDescent="0.2">
      <c r="A50" s="426">
        <v>43497</v>
      </c>
      <c r="B50" s="442">
        <v>645608</v>
      </c>
    </row>
    <row r="51" spans="1:2" x14ac:dyDescent="0.2">
      <c r="A51" s="426">
        <v>43525</v>
      </c>
      <c r="B51" s="442">
        <v>557333</v>
      </c>
    </row>
    <row r="52" spans="1:2" x14ac:dyDescent="0.2">
      <c r="A52" s="426">
        <v>43556</v>
      </c>
      <c r="B52" s="442">
        <v>452728</v>
      </c>
    </row>
    <row r="53" spans="1:2" x14ac:dyDescent="0.2">
      <c r="A53" s="426">
        <v>43586</v>
      </c>
      <c r="B53" s="442">
        <v>465036</v>
      </c>
    </row>
    <row r="54" spans="1:2" x14ac:dyDescent="0.2">
      <c r="A54" s="426">
        <v>43617</v>
      </c>
      <c r="B54" s="442">
        <v>422029</v>
      </c>
    </row>
    <row r="55" spans="1:2" x14ac:dyDescent="0.2">
      <c r="A55" s="426">
        <v>43647</v>
      </c>
      <c r="B55" s="442">
        <v>431073</v>
      </c>
    </row>
    <row r="56" spans="1:2" x14ac:dyDescent="0.2">
      <c r="A56" s="426">
        <v>43678</v>
      </c>
      <c r="B56" s="442">
        <v>395070</v>
      </c>
    </row>
    <row r="57" spans="1:2" x14ac:dyDescent="0.2">
      <c r="A57" s="426">
        <v>43709</v>
      </c>
      <c r="B57" s="442">
        <v>573911</v>
      </c>
    </row>
    <row r="58" spans="1:2" x14ac:dyDescent="0.2">
      <c r="A58" s="426">
        <v>43739</v>
      </c>
      <c r="B58" s="442">
        <v>426605</v>
      </c>
    </row>
    <row r="59" spans="1:2" x14ac:dyDescent="0.2">
      <c r="A59" s="426">
        <v>43770</v>
      </c>
      <c r="B59" s="442">
        <v>548355</v>
      </c>
    </row>
    <row r="60" spans="1:2" x14ac:dyDescent="0.2">
      <c r="A60" s="426">
        <v>43800</v>
      </c>
      <c r="B60" s="442">
        <v>738445</v>
      </c>
    </row>
    <row r="61" spans="1:2" x14ac:dyDescent="0.2">
      <c r="A61" s="426">
        <v>43831</v>
      </c>
      <c r="B61" s="442">
        <v>481398</v>
      </c>
    </row>
    <row r="62" spans="1:2" x14ac:dyDescent="0.2">
      <c r="A62" s="426">
        <v>43831</v>
      </c>
      <c r="B62" s="442">
        <v>474909</v>
      </c>
    </row>
    <row r="63" spans="1:2" x14ac:dyDescent="0.2">
      <c r="A63" s="426">
        <v>43891</v>
      </c>
      <c r="B63" s="442">
        <v>247497</v>
      </c>
    </row>
    <row r="64" spans="1:2" x14ac:dyDescent="0.2">
      <c r="A64" s="426">
        <v>43922</v>
      </c>
      <c r="B64" s="442">
        <v>631139</v>
      </c>
    </row>
    <row r="65" spans="1:2" x14ac:dyDescent="0.2">
      <c r="A65" s="426">
        <v>43952</v>
      </c>
      <c r="B65" s="442">
        <v>193494</v>
      </c>
    </row>
    <row r="66" spans="1:2" x14ac:dyDescent="0.2">
      <c r="A66" s="426">
        <v>43983</v>
      </c>
      <c r="B66" s="442">
        <v>441999</v>
      </c>
    </row>
    <row r="67" spans="1:2" x14ac:dyDescent="0.2">
      <c r="A67" s="426">
        <v>44013</v>
      </c>
      <c r="B67" s="442">
        <v>493301</v>
      </c>
    </row>
    <row r="68" spans="1:2" x14ac:dyDescent="0.2">
      <c r="A68" s="426">
        <v>44044</v>
      </c>
      <c r="B68" s="442">
        <v>338290</v>
      </c>
    </row>
    <row r="69" spans="1:2" x14ac:dyDescent="0.2">
      <c r="A69" s="426">
        <v>44075</v>
      </c>
      <c r="B69" s="442">
        <v>576644</v>
      </c>
    </row>
    <row r="70" spans="1:2" x14ac:dyDescent="0.2">
      <c r="A70" s="426">
        <v>44105</v>
      </c>
      <c r="B70" s="442">
        <v>379742</v>
      </c>
    </row>
    <row r="71" spans="1:2" x14ac:dyDescent="0.2">
      <c r="A71" s="426">
        <v>44136</v>
      </c>
      <c r="B71" s="442">
        <v>331414</v>
      </c>
    </row>
    <row r="72" spans="1:2" x14ac:dyDescent="0.2">
      <c r="A72" s="426">
        <v>44166</v>
      </c>
      <c r="B72" s="442">
        <v>222344</v>
      </c>
    </row>
    <row r="73" spans="1:2" x14ac:dyDescent="0.2">
      <c r="A73" s="426">
        <v>44197</v>
      </c>
      <c r="B73" s="442">
        <v>500196</v>
      </c>
    </row>
    <row r="74" spans="1:2" x14ac:dyDescent="0.2">
      <c r="A74" s="426">
        <v>44228</v>
      </c>
      <c r="B74" s="442">
        <v>414238</v>
      </c>
    </row>
    <row r="75" spans="1:2" x14ac:dyDescent="0.2">
      <c r="A75" s="426">
        <v>44256</v>
      </c>
      <c r="B75" s="442">
        <v>534031</v>
      </c>
    </row>
    <row r="76" spans="1:2" x14ac:dyDescent="0.2">
      <c r="A76" s="426">
        <v>44287</v>
      </c>
      <c r="B76" s="442">
        <v>501543</v>
      </c>
    </row>
    <row r="77" spans="1:2" x14ac:dyDescent="0.2">
      <c r="A77" s="426">
        <v>44317</v>
      </c>
      <c r="B77" s="442">
        <v>472875</v>
      </c>
    </row>
    <row r="78" spans="1:2" x14ac:dyDescent="0.2">
      <c r="A78" s="426">
        <v>44348</v>
      </c>
      <c r="B78" s="442">
        <v>432058</v>
      </c>
    </row>
    <row r="79" spans="1:2" x14ac:dyDescent="0.2">
      <c r="A79" s="426">
        <v>44378</v>
      </c>
      <c r="B79" s="442">
        <v>98208</v>
      </c>
    </row>
    <row r="80" spans="1:2" x14ac:dyDescent="0.2">
      <c r="A80" s="426">
        <v>44409</v>
      </c>
      <c r="B80" s="442">
        <v>737678</v>
      </c>
    </row>
    <row r="81" spans="1:2" x14ac:dyDescent="0.2">
      <c r="A81" s="426">
        <v>44440</v>
      </c>
      <c r="B81" s="442">
        <v>421567</v>
      </c>
    </row>
    <row r="82" spans="1:2" x14ac:dyDescent="0.2">
      <c r="A82" s="426">
        <v>44470</v>
      </c>
      <c r="B82" s="442">
        <v>107290</v>
      </c>
    </row>
    <row r="83" spans="1:2" x14ac:dyDescent="0.2">
      <c r="A83" s="426">
        <v>44501</v>
      </c>
      <c r="B83" s="442">
        <v>437204</v>
      </c>
    </row>
    <row r="84" spans="1:2" x14ac:dyDescent="0.2">
      <c r="A84" s="426">
        <v>44531</v>
      </c>
      <c r="B84" s="442">
        <v>586612</v>
      </c>
    </row>
    <row r="85" spans="1:2" x14ac:dyDescent="0.2">
      <c r="A85" s="426">
        <v>44562</v>
      </c>
      <c r="B85" s="442">
        <v>278896</v>
      </c>
    </row>
    <row r="86" spans="1:2" x14ac:dyDescent="0.2">
      <c r="A86" s="426">
        <v>44593</v>
      </c>
      <c r="B86" s="442">
        <v>372988</v>
      </c>
    </row>
    <row r="87" spans="1:2" x14ac:dyDescent="0.2">
      <c r="A87" s="426">
        <v>44621</v>
      </c>
      <c r="B87" s="442">
        <v>131750</v>
      </c>
    </row>
    <row r="88" spans="1:2" x14ac:dyDescent="0.2">
      <c r="A88" s="426">
        <v>44652</v>
      </c>
      <c r="B88" s="442">
        <v>529764</v>
      </c>
    </row>
    <row r="89" spans="1:2" x14ac:dyDescent="0.2">
      <c r="A89" s="426">
        <v>44682</v>
      </c>
      <c r="B89" s="442">
        <v>328694</v>
      </c>
    </row>
    <row r="90" spans="1:2" x14ac:dyDescent="0.2">
      <c r="A90" s="426">
        <v>44713</v>
      </c>
      <c r="B90" s="442">
        <v>296677</v>
      </c>
    </row>
    <row r="91" spans="1:2" x14ac:dyDescent="0.2">
      <c r="A91" s="426">
        <v>44743</v>
      </c>
      <c r="B91" s="442">
        <v>290954</v>
      </c>
    </row>
    <row r="92" spans="1:2" x14ac:dyDescent="0.2">
      <c r="A92" s="426">
        <v>44774</v>
      </c>
      <c r="B92" s="442">
        <v>642068</v>
      </c>
    </row>
    <row r="93" spans="1:2" x14ac:dyDescent="0.2">
      <c r="A93" s="426">
        <v>44805</v>
      </c>
      <c r="B93" s="442">
        <v>181959</v>
      </c>
    </row>
    <row r="94" spans="1:2" x14ac:dyDescent="0.2">
      <c r="A94" s="426">
        <v>44835</v>
      </c>
      <c r="B94" s="442">
        <v>372678</v>
      </c>
    </row>
    <row r="95" spans="1:2" x14ac:dyDescent="0.2">
      <c r="A95" s="426">
        <v>44866</v>
      </c>
      <c r="B95" s="442">
        <v>321496</v>
      </c>
    </row>
    <row r="96" spans="1:2" x14ac:dyDescent="0.2">
      <c r="A96" s="426">
        <v>44896</v>
      </c>
      <c r="B96" s="442">
        <v>178226</v>
      </c>
    </row>
    <row r="97" spans="1:2" x14ac:dyDescent="0.2">
      <c r="A97" s="426">
        <v>44927</v>
      </c>
      <c r="B97" s="442">
        <v>134003</v>
      </c>
    </row>
    <row r="98" spans="1:2" x14ac:dyDescent="0.2">
      <c r="A98" s="426">
        <v>44958</v>
      </c>
      <c r="B98" s="442">
        <v>134289</v>
      </c>
    </row>
    <row r="99" spans="1:2" x14ac:dyDescent="0.2">
      <c r="A99" s="426">
        <v>44986</v>
      </c>
      <c r="B99" s="442">
        <v>128246</v>
      </c>
    </row>
    <row r="100" spans="1:2" x14ac:dyDescent="0.2">
      <c r="A100" s="426">
        <v>45017</v>
      </c>
      <c r="B100" s="442">
        <v>116467</v>
      </c>
    </row>
    <row r="101" spans="1:2" x14ac:dyDescent="0.2">
      <c r="A101" s="426">
        <v>45047</v>
      </c>
      <c r="B101" s="442">
        <v>84843</v>
      </c>
    </row>
    <row r="102" spans="1:2" x14ac:dyDescent="0.2">
      <c r="A102" s="426">
        <v>45078</v>
      </c>
      <c r="B102" s="442">
        <v>149881</v>
      </c>
    </row>
    <row r="103" spans="1:2" x14ac:dyDescent="0.2">
      <c r="A103" s="426">
        <v>45108</v>
      </c>
      <c r="B103" s="442">
        <v>86390</v>
      </c>
    </row>
    <row r="104" spans="1:2" x14ac:dyDescent="0.2">
      <c r="A104" s="426">
        <v>45139</v>
      </c>
      <c r="B104" s="442">
        <v>85463</v>
      </c>
    </row>
    <row r="105" spans="1:2" x14ac:dyDescent="0.2">
      <c r="A105" s="426">
        <v>45170</v>
      </c>
      <c r="B105" s="442">
        <v>189191</v>
      </c>
    </row>
    <row r="106" spans="1:2" x14ac:dyDescent="0.2">
      <c r="A106" s="426">
        <v>45200</v>
      </c>
      <c r="B106" s="442">
        <v>139519</v>
      </c>
    </row>
    <row r="107" spans="1:2" x14ac:dyDescent="0.2">
      <c r="A107" s="426">
        <v>45231</v>
      </c>
      <c r="B107" s="442">
        <v>123417</v>
      </c>
    </row>
    <row r="108" spans="1:2" x14ac:dyDescent="0.2">
      <c r="A108" s="426">
        <v>45261</v>
      </c>
      <c r="B108" s="442">
        <v>180104</v>
      </c>
    </row>
    <row r="109" spans="1:2" x14ac:dyDescent="0.2">
      <c r="A109" s="426">
        <v>45292</v>
      </c>
      <c r="B109" s="442">
        <v>131712</v>
      </c>
    </row>
    <row r="110" spans="1:2" x14ac:dyDescent="0.2">
      <c r="A110" s="426">
        <v>45323</v>
      </c>
      <c r="B110" s="442">
        <v>85714</v>
      </c>
    </row>
    <row r="111" spans="1:2" x14ac:dyDescent="0.2">
      <c r="A111" s="426">
        <v>45352</v>
      </c>
      <c r="B111" s="442">
        <v>86018</v>
      </c>
    </row>
    <row r="112" spans="1:2" x14ac:dyDescent="0.2">
      <c r="A112" s="426">
        <v>45383</v>
      </c>
      <c r="B112" s="442">
        <v>138383</v>
      </c>
    </row>
    <row r="113" spans="1:2" x14ac:dyDescent="0.2">
      <c r="A113" s="426">
        <v>45413</v>
      </c>
      <c r="B113" s="442">
        <v>90990</v>
      </c>
    </row>
    <row r="114" spans="1:2" x14ac:dyDescent="0.2">
      <c r="A114" s="426">
        <v>45444</v>
      </c>
      <c r="B114" s="442">
        <v>154182</v>
      </c>
    </row>
    <row r="115" spans="1:2" ht="6.6" customHeight="1" x14ac:dyDescent="0.2">
      <c r="A115" s="426"/>
      <c r="B115" s="443"/>
    </row>
    <row r="116" spans="1:2" x14ac:dyDescent="0.2">
      <c r="A116" s="429" t="s">
        <v>9</v>
      </c>
      <c r="B116" s="444">
        <f>SUM(B8:B115)</f>
        <v>55305402</v>
      </c>
    </row>
    <row r="117" spans="1:2" x14ac:dyDescent="0.2">
      <c r="A117" s="445"/>
      <c r="B117" s="446"/>
    </row>
    <row r="118" spans="1:2" x14ac:dyDescent="0.2">
      <c r="A118" s="434" t="s">
        <v>10</v>
      </c>
      <c r="B118" s="447">
        <f>B5-B116</f>
        <v>2694598</v>
      </c>
    </row>
  </sheetData>
  <pageMargins left="0.7" right="0.7" top="0.75" bottom="0.75" header="0.3" footer="0.3"/>
  <pageSetup scale="59" orientation="landscape" r:id="rId1"/>
  <headerFooter>
    <oddHeader>&amp;C&amp;A</oddHeader>
    <oddFooter xml:space="preserve">&amp;L&amp;Z&amp;F&amp;C&amp;P/&amp;N&amp;R&amp;A   &amp;D   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M94"/>
  <sheetViews>
    <sheetView zoomScaleNormal="100" workbookViewId="0">
      <pane xSplit="1" ySplit="5" topLeftCell="B6" activePane="bottomRight" state="frozen"/>
      <selection activeCell="F46" sqref="F46"/>
      <selection pane="topRight" activeCell="F46" sqref="F46"/>
      <selection pane="bottomLeft" activeCell="F46" sqref="F46"/>
      <selection pane="bottomRight" activeCell="B6" sqref="B6"/>
    </sheetView>
  </sheetViews>
  <sheetFormatPr defaultColWidth="9.140625" defaultRowHeight="12.75" x14ac:dyDescent="0.2"/>
  <cols>
    <col min="1" max="1" width="20.140625" style="405" customWidth="1"/>
    <col min="2" max="2" width="13.7109375" style="405" bestFit="1" customWidth="1"/>
    <col min="3" max="3" width="13.5703125" style="405" customWidth="1"/>
    <col min="4" max="4" width="14.42578125" style="405" customWidth="1"/>
    <col min="5" max="5" width="12.140625" style="405" customWidth="1"/>
    <col min="6" max="6" width="13.140625" style="405" customWidth="1"/>
    <col min="7" max="7" width="12.85546875" style="405" customWidth="1"/>
    <col min="8" max="8" width="14" style="405" customWidth="1"/>
    <col min="9" max="9" width="13.7109375" style="405" bestFit="1" customWidth="1"/>
    <col min="10" max="10" width="12.7109375" style="405" customWidth="1"/>
    <col min="11" max="11" width="13.7109375" style="405" bestFit="1" customWidth="1"/>
    <col min="12" max="14" width="13.5703125" style="405" bestFit="1" customWidth="1"/>
    <col min="15" max="15" width="11.7109375" style="405" customWidth="1"/>
    <col min="16" max="18" width="13.5703125" style="405" bestFit="1" customWidth="1"/>
    <col min="19" max="19" width="13.28515625" style="405" customWidth="1"/>
    <col min="20" max="20" width="14.42578125" style="405" customWidth="1"/>
    <col min="21" max="21" width="13.5703125" style="405" customWidth="1"/>
    <col min="22" max="22" width="15" style="405" customWidth="1"/>
    <col min="23" max="24" width="15.42578125" style="405" customWidth="1"/>
    <col min="25" max="25" width="13.140625" style="405" customWidth="1"/>
    <col min="26" max="26" width="13.5703125" style="405" customWidth="1"/>
    <col min="27" max="27" width="13.85546875" style="405" customWidth="1"/>
    <col min="28" max="28" width="13.140625" style="405" customWidth="1"/>
    <col min="29" max="29" width="16.5703125" style="405" customWidth="1"/>
    <col min="30" max="30" width="17" style="405" customWidth="1"/>
    <col min="31" max="256" width="9.140625" style="405"/>
    <col min="257" max="257" width="18.42578125" style="405" bestFit="1" customWidth="1"/>
    <col min="258" max="258" width="12" style="405" bestFit="1" customWidth="1"/>
    <col min="259" max="260" width="11.85546875" style="405" bestFit="1" customWidth="1"/>
    <col min="261" max="261" width="12" style="405" bestFit="1" customWidth="1"/>
    <col min="262" max="262" width="11.7109375" style="405" bestFit="1" customWidth="1"/>
    <col min="263" max="263" width="11.5703125" style="405" bestFit="1" customWidth="1"/>
    <col min="264" max="264" width="11.85546875" style="405" bestFit="1" customWidth="1"/>
    <col min="265" max="265" width="12" style="405" bestFit="1" customWidth="1"/>
    <col min="266" max="266" width="11.28515625" style="405" bestFit="1" customWidth="1"/>
    <col min="267" max="267" width="12" style="405" bestFit="1" customWidth="1"/>
    <col min="268" max="268" width="11.7109375" style="405" bestFit="1" customWidth="1"/>
    <col min="269" max="269" width="12.28515625" style="405" bestFit="1" customWidth="1"/>
    <col min="270" max="270" width="12" style="405" bestFit="1" customWidth="1"/>
    <col min="271" max="271" width="11.7109375" style="405" customWidth="1"/>
    <col min="272" max="272" width="12" style="405" bestFit="1" customWidth="1"/>
    <col min="273" max="273" width="11.85546875" style="405" bestFit="1" customWidth="1"/>
    <col min="274" max="274" width="11.5703125" style="405" bestFit="1" customWidth="1"/>
    <col min="275" max="275" width="11.7109375" style="405" bestFit="1" customWidth="1"/>
    <col min="276" max="277" width="12.42578125" style="405" bestFit="1" customWidth="1"/>
    <col min="278" max="280" width="12.85546875" style="405" bestFit="1" customWidth="1"/>
    <col min="281" max="281" width="11.7109375" style="405" bestFit="1" customWidth="1"/>
    <col min="282" max="283" width="11.5703125" style="405" bestFit="1" customWidth="1"/>
    <col min="284" max="284" width="11.7109375" style="405" bestFit="1" customWidth="1"/>
    <col min="285" max="285" width="14" style="405" bestFit="1" customWidth="1"/>
    <col min="286" max="286" width="13.5703125" style="405" bestFit="1" customWidth="1"/>
    <col min="287" max="512" width="9.140625" style="405"/>
    <col min="513" max="513" width="18.42578125" style="405" bestFit="1" customWidth="1"/>
    <col min="514" max="514" width="12" style="405" bestFit="1" customWidth="1"/>
    <col min="515" max="516" width="11.85546875" style="405" bestFit="1" customWidth="1"/>
    <col min="517" max="517" width="12" style="405" bestFit="1" customWidth="1"/>
    <col min="518" max="518" width="11.7109375" style="405" bestFit="1" customWidth="1"/>
    <col min="519" max="519" width="11.5703125" style="405" bestFit="1" customWidth="1"/>
    <col min="520" max="520" width="11.85546875" style="405" bestFit="1" customWidth="1"/>
    <col min="521" max="521" width="12" style="405" bestFit="1" customWidth="1"/>
    <col min="522" max="522" width="11.28515625" style="405" bestFit="1" customWidth="1"/>
    <col min="523" max="523" width="12" style="405" bestFit="1" customWidth="1"/>
    <col min="524" max="524" width="11.7109375" style="405" bestFit="1" customWidth="1"/>
    <col min="525" max="525" width="12.28515625" style="405" bestFit="1" customWidth="1"/>
    <col min="526" max="526" width="12" style="405" bestFit="1" customWidth="1"/>
    <col min="527" max="527" width="11.7109375" style="405" customWidth="1"/>
    <col min="528" max="528" width="12" style="405" bestFit="1" customWidth="1"/>
    <col min="529" max="529" width="11.85546875" style="405" bestFit="1" customWidth="1"/>
    <col min="530" max="530" width="11.5703125" style="405" bestFit="1" customWidth="1"/>
    <col min="531" max="531" width="11.7109375" style="405" bestFit="1" customWidth="1"/>
    <col min="532" max="533" width="12.42578125" style="405" bestFit="1" customWidth="1"/>
    <col min="534" max="536" width="12.85546875" style="405" bestFit="1" customWidth="1"/>
    <col min="537" max="537" width="11.7109375" style="405" bestFit="1" customWidth="1"/>
    <col min="538" max="539" width="11.5703125" style="405" bestFit="1" customWidth="1"/>
    <col min="540" max="540" width="11.7109375" style="405" bestFit="1" customWidth="1"/>
    <col min="541" max="541" width="14" style="405" bestFit="1" customWidth="1"/>
    <col min="542" max="542" width="13.5703125" style="405" bestFit="1" customWidth="1"/>
    <col min="543" max="768" width="9.140625" style="405"/>
    <col min="769" max="769" width="18.42578125" style="405" bestFit="1" customWidth="1"/>
    <col min="770" max="770" width="12" style="405" bestFit="1" customWidth="1"/>
    <col min="771" max="772" width="11.85546875" style="405" bestFit="1" customWidth="1"/>
    <col min="773" max="773" width="12" style="405" bestFit="1" customWidth="1"/>
    <col min="774" max="774" width="11.7109375" style="405" bestFit="1" customWidth="1"/>
    <col min="775" max="775" width="11.5703125" style="405" bestFit="1" customWidth="1"/>
    <col min="776" max="776" width="11.85546875" style="405" bestFit="1" customWidth="1"/>
    <col min="777" max="777" width="12" style="405" bestFit="1" customWidth="1"/>
    <col min="778" max="778" width="11.28515625" style="405" bestFit="1" customWidth="1"/>
    <col min="779" max="779" width="12" style="405" bestFit="1" customWidth="1"/>
    <col min="780" max="780" width="11.7109375" style="405" bestFit="1" customWidth="1"/>
    <col min="781" max="781" width="12.28515625" style="405" bestFit="1" customWidth="1"/>
    <col min="782" max="782" width="12" style="405" bestFit="1" customWidth="1"/>
    <col min="783" max="783" width="11.7109375" style="405" customWidth="1"/>
    <col min="784" max="784" width="12" style="405" bestFit="1" customWidth="1"/>
    <col min="785" max="785" width="11.85546875" style="405" bestFit="1" customWidth="1"/>
    <col min="786" max="786" width="11.5703125" style="405" bestFit="1" customWidth="1"/>
    <col min="787" max="787" width="11.7109375" style="405" bestFit="1" customWidth="1"/>
    <col min="788" max="789" width="12.42578125" style="405" bestFit="1" customWidth="1"/>
    <col min="790" max="792" width="12.85546875" style="405" bestFit="1" customWidth="1"/>
    <col min="793" max="793" width="11.7109375" style="405" bestFit="1" customWidth="1"/>
    <col min="794" max="795" width="11.5703125" style="405" bestFit="1" customWidth="1"/>
    <col min="796" max="796" width="11.7109375" style="405" bestFit="1" customWidth="1"/>
    <col min="797" max="797" width="14" style="405" bestFit="1" customWidth="1"/>
    <col min="798" max="798" width="13.5703125" style="405" bestFit="1" customWidth="1"/>
    <col min="799" max="1024" width="9.140625" style="405"/>
    <col min="1025" max="1025" width="18.42578125" style="405" bestFit="1" customWidth="1"/>
    <col min="1026" max="1026" width="12" style="405" bestFit="1" customWidth="1"/>
    <col min="1027" max="1028" width="11.85546875" style="405" bestFit="1" customWidth="1"/>
    <col min="1029" max="1029" width="12" style="405" bestFit="1" customWidth="1"/>
    <col min="1030" max="1030" width="11.7109375" style="405" bestFit="1" customWidth="1"/>
    <col min="1031" max="1031" width="11.5703125" style="405" bestFit="1" customWidth="1"/>
    <col min="1032" max="1032" width="11.85546875" style="405" bestFit="1" customWidth="1"/>
    <col min="1033" max="1033" width="12" style="405" bestFit="1" customWidth="1"/>
    <col min="1034" max="1034" width="11.28515625" style="405" bestFit="1" customWidth="1"/>
    <col min="1035" max="1035" width="12" style="405" bestFit="1" customWidth="1"/>
    <col min="1036" max="1036" width="11.7109375" style="405" bestFit="1" customWidth="1"/>
    <col min="1037" max="1037" width="12.28515625" style="405" bestFit="1" customWidth="1"/>
    <col min="1038" max="1038" width="12" style="405" bestFit="1" customWidth="1"/>
    <col min="1039" max="1039" width="11.7109375" style="405" customWidth="1"/>
    <col min="1040" max="1040" width="12" style="405" bestFit="1" customWidth="1"/>
    <col min="1041" max="1041" width="11.85546875" style="405" bestFit="1" customWidth="1"/>
    <col min="1042" max="1042" width="11.5703125" style="405" bestFit="1" customWidth="1"/>
    <col min="1043" max="1043" width="11.7109375" style="405" bestFit="1" customWidth="1"/>
    <col min="1044" max="1045" width="12.42578125" style="405" bestFit="1" customWidth="1"/>
    <col min="1046" max="1048" width="12.85546875" style="405" bestFit="1" customWidth="1"/>
    <col min="1049" max="1049" width="11.7109375" style="405" bestFit="1" customWidth="1"/>
    <col min="1050" max="1051" width="11.5703125" style="405" bestFit="1" customWidth="1"/>
    <col min="1052" max="1052" width="11.7109375" style="405" bestFit="1" customWidth="1"/>
    <col min="1053" max="1053" width="14" style="405" bestFit="1" customWidth="1"/>
    <col min="1054" max="1054" width="13.5703125" style="405" bestFit="1" customWidth="1"/>
    <col min="1055" max="1280" width="9.140625" style="405"/>
    <col min="1281" max="1281" width="18.42578125" style="405" bestFit="1" customWidth="1"/>
    <col min="1282" max="1282" width="12" style="405" bestFit="1" customWidth="1"/>
    <col min="1283" max="1284" width="11.85546875" style="405" bestFit="1" customWidth="1"/>
    <col min="1285" max="1285" width="12" style="405" bestFit="1" customWidth="1"/>
    <col min="1286" max="1286" width="11.7109375" style="405" bestFit="1" customWidth="1"/>
    <col min="1287" max="1287" width="11.5703125" style="405" bestFit="1" customWidth="1"/>
    <col min="1288" max="1288" width="11.85546875" style="405" bestFit="1" customWidth="1"/>
    <col min="1289" max="1289" width="12" style="405" bestFit="1" customWidth="1"/>
    <col min="1290" max="1290" width="11.28515625" style="405" bestFit="1" customWidth="1"/>
    <col min="1291" max="1291" width="12" style="405" bestFit="1" customWidth="1"/>
    <col min="1292" max="1292" width="11.7109375" style="405" bestFit="1" customWidth="1"/>
    <col min="1293" max="1293" width="12.28515625" style="405" bestFit="1" customWidth="1"/>
    <col min="1294" max="1294" width="12" style="405" bestFit="1" customWidth="1"/>
    <col min="1295" max="1295" width="11.7109375" style="405" customWidth="1"/>
    <col min="1296" max="1296" width="12" style="405" bestFit="1" customWidth="1"/>
    <col min="1297" max="1297" width="11.85546875" style="405" bestFit="1" customWidth="1"/>
    <col min="1298" max="1298" width="11.5703125" style="405" bestFit="1" customWidth="1"/>
    <col min="1299" max="1299" width="11.7109375" style="405" bestFit="1" customWidth="1"/>
    <col min="1300" max="1301" width="12.42578125" style="405" bestFit="1" customWidth="1"/>
    <col min="1302" max="1304" width="12.85546875" style="405" bestFit="1" customWidth="1"/>
    <col min="1305" max="1305" width="11.7109375" style="405" bestFit="1" customWidth="1"/>
    <col min="1306" max="1307" width="11.5703125" style="405" bestFit="1" customWidth="1"/>
    <col min="1308" max="1308" width="11.7109375" style="405" bestFit="1" customWidth="1"/>
    <col min="1309" max="1309" width="14" style="405" bestFit="1" customWidth="1"/>
    <col min="1310" max="1310" width="13.5703125" style="405" bestFit="1" customWidth="1"/>
    <col min="1311" max="1536" width="9.140625" style="405"/>
    <col min="1537" max="1537" width="18.42578125" style="405" bestFit="1" customWidth="1"/>
    <col min="1538" max="1538" width="12" style="405" bestFit="1" customWidth="1"/>
    <col min="1539" max="1540" width="11.85546875" style="405" bestFit="1" customWidth="1"/>
    <col min="1541" max="1541" width="12" style="405" bestFit="1" customWidth="1"/>
    <col min="1542" max="1542" width="11.7109375" style="405" bestFit="1" customWidth="1"/>
    <col min="1543" max="1543" width="11.5703125" style="405" bestFit="1" customWidth="1"/>
    <col min="1544" max="1544" width="11.85546875" style="405" bestFit="1" customWidth="1"/>
    <col min="1545" max="1545" width="12" style="405" bestFit="1" customWidth="1"/>
    <col min="1546" max="1546" width="11.28515625" style="405" bestFit="1" customWidth="1"/>
    <col min="1547" max="1547" width="12" style="405" bestFit="1" customWidth="1"/>
    <col min="1548" max="1548" width="11.7109375" style="405" bestFit="1" customWidth="1"/>
    <col min="1549" max="1549" width="12.28515625" style="405" bestFit="1" customWidth="1"/>
    <col min="1550" max="1550" width="12" style="405" bestFit="1" customWidth="1"/>
    <col min="1551" max="1551" width="11.7109375" style="405" customWidth="1"/>
    <col min="1552" max="1552" width="12" style="405" bestFit="1" customWidth="1"/>
    <col min="1553" max="1553" width="11.85546875" style="405" bestFit="1" customWidth="1"/>
    <col min="1554" max="1554" width="11.5703125" style="405" bestFit="1" customWidth="1"/>
    <col min="1555" max="1555" width="11.7109375" style="405" bestFit="1" customWidth="1"/>
    <col min="1556" max="1557" width="12.42578125" style="405" bestFit="1" customWidth="1"/>
    <col min="1558" max="1560" width="12.85546875" style="405" bestFit="1" customWidth="1"/>
    <col min="1561" max="1561" width="11.7109375" style="405" bestFit="1" customWidth="1"/>
    <col min="1562" max="1563" width="11.5703125" style="405" bestFit="1" customWidth="1"/>
    <col min="1564" max="1564" width="11.7109375" style="405" bestFit="1" customWidth="1"/>
    <col min="1565" max="1565" width="14" style="405" bestFit="1" customWidth="1"/>
    <col min="1566" max="1566" width="13.5703125" style="405" bestFit="1" customWidth="1"/>
    <col min="1567" max="1792" width="9.140625" style="405"/>
    <col min="1793" max="1793" width="18.42578125" style="405" bestFit="1" customWidth="1"/>
    <col min="1794" max="1794" width="12" style="405" bestFit="1" customWidth="1"/>
    <col min="1795" max="1796" width="11.85546875" style="405" bestFit="1" customWidth="1"/>
    <col min="1797" max="1797" width="12" style="405" bestFit="1" customWidth="1"/>
    <col min="1798" max="1798" width="11.7109375" style="405" bestFit="1" customWidth="1"/>
    <col min="1799" max="1799" width="11.5703125" style="405" bestFit="1" customWidth="1"/>
    <col min="1800" max="1800" width="11.85546875" style="405" bestFit="1" customWidth="1"/>
    <col min="1801" max="1801" width="12" style="405" bestFit="1" customWidth="1"/>
    <col min="1802" max="1802" width="11.28515625" style="405" bestFit="1" customWidth="1"/>
    <col min="1803" max="1803" width="12" style="405" bestFit="1" customWidth="1"/>
    <col min="1804" max="1804" width="11.7109375" style="405" bestFit="1" customWidth="1"/>
    <col min="1805" max="1805" width="12.28515625" style="405" bestFit="1" customWidth="1"/>
    <col min="1806" max="1806" width="12" style="405" bestFit="1" customWidth="1"/>
    <col min="1807" max="1807" width="11.7109375" style="405" customWidth="1"/>
    <col min="1808" max="1808" width="12" style="405" bestFit="1" customWidth="1"/>
    <col min="1809" max="1809" width="11.85546875" style="405" bestFit="1" customWidth="1"/>
    <col min="1810" max="1810" width="11.5703125" style="405" bestFit="1" customWidth="1"/>
    <col min="1811" max="1811" width="11.7109375" style="405" bestFit="1" customWidth="1"/>
    <col min="1812" max="1813" width="12.42578125" style="405" bestFit="1" customWidth="1"/>
    <col min="1814" max="1816" width="12.85546875" style="405" bestFit="1" customWidth="1"/>
    <col min="1817" max="1817" width="11.7109375" style="405" bestFit="1" customWidth="1"/>
    <col min="1818" max="1819" width="11.5703125" style="405" bestFit="1" customWidth="1"/>
    <col min="1820" max="1820" width="11.7109375" style="405" bestFit="1" customWidth="1"/>
    <col min="1821" max="1821" width="14" style="405" bestFit="1" customWidth="1"/>
    <col min="1822" max="1822" width="13.5703125" style="405" bestFit="1" customWidth="1"/>
    <col min="1823" max="2048" width="9.140625" style="405"/>
    <col min="2049" max="2049" width="18.42578125" style="405" bestFit="1" customWidth="1"/>
    <col min="2050" max="2050" width="12" style="405" bestFit="1" customWidth="1"/>
    <col min="2051" max="2052" width="11.85546875" style="405" bestFit="1" customWidth="1"/>
    <col min="2053" max="2053" width="12" style="405" bestFit="1" customWidth="1"/>
    <col min="2054" max="2054" width="11.7109375" style="405" bestFit="1" customWidth="1"/>
    <col min="2055" max="2055" width="11.5703125" style="405" bestFit="1" customWidth="1"/>
    <col min="2056" max="2056" width="11.85546875" style="405" bestFit="1" customWidth="1"/>
    <col min="2057" max="2057" width="12" style="405" bestFit="1" customWidth="1"/>
    <col min="2058" max="2058" width="11.28515625" style="405" bestFit="1" customWidth="1"/>
    <col min="2059" max="2059" width="12" style="405" bestFit="1" customWidth="1"/>
    <col min="2060" max="2060" width="11.7109375" style="405" bestFit="1" customWidth="1"/>
    <col min="2061" max="2061" width="12.28515625" style="405" bestFit="1" customWidth="1"/>
    <col min="2062" max="2062" width="12" style="405" bestFit="1" customWidth="1"/>
    <col min="2063" max="2063" width="11.7109375" style="405" customWidth="1"/>
    <col min="2064" max="2064" width="12" style="405" bestFit="1" customWidth="1"/>
    <col min="2065" max="2065" width="11.85546875" style="405" bestFit="1" customWidth="1"/>
    <col min="2066" max="2066" width="11.5703125" style="405" bestFit="1" customWidth="1"/>
    <col min="2067" max="2067" width="11.7109375" style="405" bestFit="1" customWidth="1"/>
    <col min="2068" max="2069" width="12.42578125" style="405" bestFit="1" customWidth="1"/>
    <col min="2070" max="2072" width="12.85546875" style="405" bestFit="1" customWidth="1"/>
    <col min="2073" max="2073" width="11.7109375" style="405" bestFit="1" customWidth="1"/>
    <col min="2074" max="2075" width="11.5703125" style="405" bestFit="1" customWidth="1"/>
    <col min="2076" max="2076" width="11.7109375" style="405" bestFit="1" customWidth="1"/>
    <col min="2077" max="2077" width="14" style="405" bestFit="1" customWidth="1"/>
    <col min="2078" max="2078" width="13.5703125" style="405" bestFit="1" customWidth="1"/>
    <col min="2079" max="2304" width="9.140625" style="405"/>
    <col min="2305" max="2305" width="18.42578125" style="405" bestFit="1" customWidth="1"/>
    <col min="2306" max="2306" width="12" style="405" bestFit="1" customWidth="1"/>
    <col min="2307" max="2308" width="11.85546875" style="405" bestFit="1" customWidth="1"/>
    <col min="2309" max="2309" width="12" style="405" bestFit="1" customWidth="1"/>
    <col min="2310" max="2310" width="11.7109375" style="405" bestFit="1" customWidth="1"/>
    <col min="2311" max="2311" width="11.5703125" style="405" bestFit="1" customWidth="1"/>
    <col min="2312" max="2312" width="11.85546875" style="405" bestFit="1" customWidth="1"/>
    <col min="2313" max="2313" width="12" style="405" bestFit="1" customWidth="1"/>
    <col min="2314" max="2314" width="11.28515625" style="405" bestFit="1" customWidth="1"/>
    <col min="2315" max="2315" width="12" style="405" bestFit="1" customWidth="1"/>
    <col min="2316" max="2316" width="11.7109375" style="405" bestFit="1" customWidth="1"/>
    <col min="2317" max="2317" width="12.28515625" style="405" bestFit="1" customWidth="1"/>
    <col min="2318" max="2318" width="12" style="405" bestFit="1" customWidth="1"/>
    <col min="2319" max="2319" width="11.7109375" style="405" customWidth="1"/>
    <col min="2320" max="2320" width="12" style="405" bestFit="1" customWidth="1"/>
    <col min="2321" max="2321" width="11.85546875" style="405" bestFit="1" customWidth="1"/>
    <col min="2322" max="2322" width="11.5703125" style="405" bestFit="1" customWidth="1"/>
    <col min="2323" max="2323" width="11.7109375" style="405" bestFit="1" customWidth="1"/>
    <col min="2324" max="2325" width="12.42578125" style="405" bestFit="1" customWidth="1"/>
    <col min="2326" max="2328" width="12.85546875" style="405" bestFit="1" customWidth="1"/>
    <col min="2329" max="2329" width="11.7109375" style="405" bestFit="1" customWidth="1"/>
    <col min="2330" max="2331" width="11.5703125" style="405" bestFit="1" customWidth="1"/>
    <col min="2332" max="2332" width="11.7109375" style="405" bestFit="1" customWidth="1"/>
    <col min="2333" max="2333" width="14" style="405" bestFit="1" customWidth="1"/>
    <col min="2334" max="2334" width="13.5703125" style="405" bestFit="1" customWidth="1"/>
    <col min="2335" max="2560" width="9.140625" style="405"/>
    <col min="2561" max="2561" width="18.42578125" style="405" bestFit="1" customWidth="1"/>
    <col min="2562" max="2562" width="12" style="405" bestFit="1" customWidth="1"/>
    <col min="2563" max="2564" width="11.85546875" style="405" bestFit="1" customWidth="1"/>
    <col min="2565" max="2565" width="12" style="405" bestFit="1" customWidth="1"/>
    <col min="2566" max="2566" width="11.7109375" style="405" bestFit="1" customWidth="1"/>
    <col min="2567" max="2567" width="11.5703125" style="405" bestFit="1" customWidth="1"/>
    <col min="2568" max="2568" width="11.85546875" style="405" bestFit="1" customWidth="1"/>
    <col min="2569" max="2569" width="12" style="405" bestFit="1" customWidth="1"/>
    <col min="2570" max="2570" width="11.28515625" style="405" bestFit="1" customWidth="1"/>
    <col min="2571" max="2571" width="12" style="405" bestFit="1" customWidth="1"/>
    <col min="2572" max="2572" width="11.7109375" style="405" bestFit="1" customWidth="1"/>
    <col min="2573" max="2573" width="12.28515625" style="405" bestFit="1" customWidth="1"/>
    <col min="2574" max="2574" width="12" style="405" bestFit="1" customWidth="1"/>
    <col min="2575" max="2575" width="11.7109375" style="405" customWidth="1"/>
    <col min="2576" max="2576" width="12" style="405" bestFit="1" customWidth="1"/>
    <col min="2577" max="2577" width="11.85546875" style="405" bestFit="1" customWidth="1"/>
    <col min="2578" max="2578" width="11.5703125" style="405" bestFit="1" customWidth="1"/>
    <col min="2579" max="2579" width="11.7109375" style="405" bestFit="1" customWidth="1"/>
    <col min="2580" max="2581" width="12.42578125" style="405" bestFit="1" customWidth="1"/>
    <col min="2582" max="2584" width="12.85546875" style="405" bestFit="1" customWidth="1"/>
    <col min="2585" max="2585" width="11.7109375" style="405" bestFit="1" customWidth="1"/>
    <col min="2586" max="2587" width="11.5703125" style="405" bestFit="1" customWidth="1"/>
    <col min="2588" max="2588" width="11.7109375" style="405" bestFit="1" customWidth="1"/>
    <col min="2589" max="2589" width="14" style="405" bestFit="1" customWidth="1"/>
    <col min="2590" max="2590" width="13.5703125" style="405" bestFit="1" customWidth="1"/>
    <col min="2591" max="2816" width="9.140625" style="405"/>
    <col min="2817" max="2817" width="18.42578125" style="405" bestFit="1" customWidth="1"/>
    <col min="2818" max="2818" width="12" style="405" bestFit="1" customWidth="1"/>
    <col min="2819" max="2820" width="11.85546875" style="405" bestFit="1" customWidth="1"/>
    <col min="2821" max="2821" width="12" style="405" bestFit="1" customWidth="1"/>
    <col min="2822" max="2822" width="11.7109375" style="405" bestFit="1" customWidth="1"/>
    <col min="2823" max="2823" width="11.5703125" style="405" bestFit="1" customWidth="1"/>
    <col min="2824" max="2824" width="11.85546875" style="405" bestFit="1" customWidth="1"/>
    <col min="2825" max="2825" width="12" style="405" bestFit="1" customWidth="1"/>
    <col min="2826" max="2826" width="11.28515625" style="405" bestFit="1" customWidth="1"/>
    <col min="2827" max="2827" width="12" style="405" bestFit="1" customWidth="1"/>
    <col min="2828" max="2828" width="11.7109375" style="405" bestFit="1" customWidth="1"/>
    <col min="2829" max="2829" width="12.28515625" style="405" bestFit="1" customWidth="1"/>
    <col min="2830" max="2830" width="12" style="405" bestFit="1" customWidth="1"/>
    <col min="2831" max="2831" width="11.7109375" style="405" customWidth="1"/>
    <col min="2832" max="2832" width="12" style="405" bestFit="1" customWidth="1"/>
    <col min="2833" max="2833" width="11.85546875" style="405" bestFit="1" customWidth="1"/>
    <col min="2834" max="2834" width="11.5703125" style="405" bestFit="1" customWidth="1"/>
    <col min="2835" max="2835" width="11.7109375" style="405" bestFit="1" customWidth="1"/>
    <col min="2836" max="2837" width="12.42578125" style="405" bestFit="1" customWidth="1"/>
    <col min="2838" max="2840" width="12.85546875" style="405" bestFit="1" customWidth="1"/>
    <col min="2841" max="2841" width="11.7109375" style="405" bestFit="1" customWidth="1"/>
    <col min="2842" max="2843" width="11.5703125" style="405" bestFit="1" customWidth="1"/>
    <col min="2844" max="2844" width="11.7109375" style="405" bestFit="1" customWidth="1"/>
    <col min="2845" max="2845" width="14" style="405" bestFit="1" customWidth="1"/>
    <col min="2846" max="2846" width="13.5703125" style="405" bestFit="1" customWidth="1"/>
    <col min="2847" max="3072" width="9.140625" style="405"/>
    <col min="3073" max="3073" width="18.42578125" style="405" bestFit="1" customWidth="1"/>
    <col min="3074" max="3074" width="12" style="405" bestFit="1" customWidth="1"/>
    <col min="3075" max="3076" width="11.85546875" style="405" bestFit="1" customWidth="1"/>
    <col min="3077" max="3077" width="12" style="405" bestFit="1" customWidth="1"/>
    <col min="3078" max="3078" width="11.7109375" style="405" bestFit="1" customWidth="1"/>
    <col min="3079" max="3079" width="11.5703125" style="405" bestFit="1" customWidth="1"/>
    <col min="3080" max="3080" width="11.85546875" style="405" bestFit="1" customWidth="1"/>
    <col min="3081" max="3081" width="12" style="405" bestFit="1" customWidth="1"/>
    <col min="3082" max="3082" width="11.28515625" style="405" bestFit="1" customWidth="1"/>
    <col min="3083" max="3083" width="12" style="405" bestFit="1" customWidth="1"/>
    <col min="3084" max="3084" width="11.7109375" style="405" bestFit="1" customWidth="1"/>
    <col min="3085" max="3085" width="12.28515625" style="405" bestFit="1" customWidth="1"/>
    <col min="3086" max="3086" width="12" style="405" bestFit="1" customWidth="1"/>
    <col min="3087" max="3087" width="11.7109375" style="405" customWidth="1"/>
    <col min="3088" max="3088" width="12" style="405" bestFit="1" customWidth="1"/>
    <col min="3089" max="3089" width="11.85546875" style="405" bestFit="1" customWidth="1"/>
    <col min="3090" max="3090" width="11.5703125" style="405" bestFit="1" customWidth="1"/>
    <col min="3091" max="3091" width="11.7109375" style="405" bestFit="1" customWidth="1"/>
    <col min="3092" max="3093" width="12.42578125" style="405" bestFit="1" customWidth="1"/>
    <col min="3094" max="3096" width="12.85546875" style="405" bestFit="1" customWidth="1"/>
    <col min="3097" max="3097" width="11.7109375" style="405" bestFit="1" customWidth="1"/>
    <col min="3098" max="3099" width="11.5703125" style="405" bestFit="1" customWidth="1"/>
    <col min="3100" max="3100" width="11.7109375" style="405" bestFit="1" customWidth="1"/>
    <col min="3101" max="3101" width="14" style="405" bestFit="1" customWidth="1"/>
    <col min="3102" max="3102" width="13.5703125" style="405" bestFit="1" customWidth="1"/>
    <col min="3103" max="3328" width="9.140625" style="405"/>
    <col min="3329" max="3329" width="18.42578125" style="405" bestFit="1" customWidth="1"/>
    <col min="3330" max="3330" width="12" style="405" bestFit="1" customWidth="1"/>
    <col min="3331" max="3332" width="11.85546875" style="405" bestFit="1" customWidth="1"/>
    <col min="3333" max="3333" width="12" style="405" bestFit="1" customWidth="1"/>
    <col min="3334" max="3334" width="11.7109375" style="405" bestFit="1" customWidth="1"/>
    <col min="3335" max="3335" width="11.5703125" style="405" bestFit="1" customWidth="1"/>
    <col min="3336" max="3336" width="11.85546875" style="405" bestFit="1" customWidth="1"/>
    <col min="3337" max="3337" width="12" style="405" bestFit="1" customWidth="1"/>
    <col min="3338" max="3338" width="11.28515625" style="405" bestFit="1" customWidth="1"/>
    <col min="3339" max="3339" width="12" style="405" bestFit="1" customWidth="1"/>
    <col min="3340" max="3340" width="11.7109375" style="405" bestFit="1" customWidth="1"/>
    <col min="3341" max="3341" width="12.28515625" style="405" bestFit="1" customWidth="1"/>
    <col min="3342" max="3342" width="12" style="405" bestFit="1" customWidth="1"/>
    <col min="3343" max="3343" width="11.7109375" style="405" customWidth="1"/>
    <col min="3344" max="3344" width="12" style="405" bestFit="1" customWidth="1"/>
    <col min="3345" max="3345" width="11.85546875" style="405" bestFit="1" customWidth="1"/>
    <col min="3346" max="3346" width="11.5703125" style="405" bestFit="1" customWidth="1"/>
    <col min="3347" max="3347" width="11.7109375" style="405" bestFit="1" customWidth="1"/>
    <col min="3348" max="3349" width="12.42578125" style="405" bestFit="1" customWidth="1"/>
    <col min="3350" max="3352" width="12.85546875" style="405" bestFit="1" customWidth="1"/>
    <col min="3353" max="3353" width="11.7109375" style="405" bestFit="1" customWidth="1"/>
    <col min="3354" max="3355" width="11.5703125" style="405" bestFit="1" customWidth="1"/>
    <col min="3356" max="3356" width="11.7109375" style="405" bestFit="1" customWidth="1"/>
    <col min="3357" max="3357" width="14" style="405" bestFit="1" customWidth="1"/>
    <col min="3358" max="3358" width="13.5703125" style="405" bestFit="1" customWidth="1"/>
    <col min="3359" max="3584" width="9.140625" style="405"/>
    <col min="3585" max="3585" width="18.42578125" style="405" bestFit="1" customWidth="1"/>
    <col min="3586" max="3586" width="12" style="405" bestFit="1" customWidth="1"/>
    <col min="3587" max="3588" width="11.85546875" style="405" bestFit="1" customWidth="1"/>
    <col min="3589" max="3589" width="12" style="405" bestFit="1" customWidth="1"/>
    <col min="3590" max="3590" width="11.7109375" style="405" bestFit="1" customWidth="1"/>
    <col min="3591" max="3591" width="11.5703125" style="405" bestFit="1" customWidth="1"/>
    <col min="3592" max="3592" width="11.85546875" style="405" bestFit="1" customWidth="1"/>
    <col min="3593" max="3593" width="12" style="405" bestFit="1" customWidth="1"/>
    <col min="3594" max="3594" width="11.28515625" style="405" bestFit="1" customWidth="1"/>
    <col min="3595" max="3595" width="12" style="405" bestFit="1" customWidth="1"/>
    <col min="3596" max="3596" width="11.7109375" style="405" bestFit="1" customWidth="1"/>
    <col min="3597" max="3597" width="12.28515625" style="405" bestFit="1" customWidth="1"/>
    <col min="3598" max="3598" width="12" style="405" bestFit="1" customWidth="1"/>
    <col min="3599" max="3599" width="11.7109375" style="405" customWidth="1"/>
    <col min="3600" max="3600" width="12" style="405" bestFit="1" customWidth="1"/>
    <col min="3601" max="3601" width="11.85546875" style="405" bestFit="1" customWidth="1"/>
    <col min="3602" max="3602" width="11.5703125" style="405" bestFit="1" customWidth="1"/>
    <col min="3603" max="3603" width="11.7109375" style="405" bestFit="1" customWidth="1"/>
    <col min="3604" max="3605" width="12.42578125" style="405" bestFit="1" customWidth="1"/>
    <col min="3606" max="3608" width="12.85546875" style="405" bestFit="1" customWidth="1"/>
    <col min="3609" max="3609" width="11.7109375" style="405" bestFit="1" customWidth="1"/>
    <col min="3610" max="3611" width="11.5703125" style="405" bestFit="1" customWidth="1"/>
    <col min="3612" max="3612" width="11.7109375" style="405" bestFit="1" customWidth="1"/>
    <col min="3613" max="3613" width="14" style="405" bestFit="1" customWidth="1"/>
    <col min="3614" max="3614" width="13.5703125" style="405" bestFit="1" customWidth="1"/>
    <col min="3615" max="3840" width="9.140625" style="405"/>
    <col min="3841" max="3841" width="18.42578125" style="405" bestFit="1" customWidth="1"/>
    <col min="3842" max="3842" width="12" style="405" bestFit="1" customWidth="1"/>
    <col min="3843" max="3844" width="11.85546875" style="405" bestFit="1" customWidth="1"/>
    <col min="3845" max="3845" width="12" style="405" bestFit="1" customWidth="1"/>
    <col min="3846" max="3846" width="11.7109375" style="405" bestFit="1" customWidth="1"/>
    <col min="3847" max="3847" width="11.5703125" style="405" bestFit="1" customWidth="1"/>
    <col min="3848" max="3848" width="11.85546875" style="405" bestFit="1" customWidth="1"/>
    <col min="3849" max="3849" width="12" style="405" bestFit="1" customWidth="1"/>
    <col min="3850" max="3850" width="11.28515625" style="405" bestFit="1" customWidth="1"/>
    <col min="3851" max="3851" width="12" style="405" bestFit="1" customWidth="1"/>
    <col min="3852" max="3852" width="11.7109375" style="405" bestFit="1" customWidth="1"/>
    <col min="3853" max="3853" width="12.28515625" style="405" bestFit="1" customWidth="1"/>
    <col min="3854" max="3854" width="12" style="405" bestFit="1" customWidth="1"/>
    <col min="3855" max="3855" width="11.7109375" style="405" customWidth="1"/>
    <col min="3856" max="3856" width="12" style="405" bestFit="1" customWidth="1"/>
    <col min="3857" max="3857" width="11.85546875" style="405" bestFit="1" customWidth="1"/>
    <col min="3858" max="3858" width="11.5703125" style="405" bestFit="1" customWidth="1"/>
    <col min="3859" max="3859" width="11.7109375" style="405" bestFit="1" customWidth="1"/>
    <col min="3860" max="3861" width="12.42578125" style="405" bestFit="1" customWidth="1"/>
    <col min="3862" max="3864" width="12.85546875" style="405" bestFit="1" customWidth="1"/>
    <col min="3865" max="3865" width="11.7109375" style="405" bestFit="1" customWidth="1"/>
    <col min="3866" max="3867" width="11.5703125" style="405" bestFit="1" customWidth="1"/>
    <col min="3868" max="3868" width="11.7109375" style="405" bestFit="1" customWidth="1"/>
    <col min="3869" max="3869" width="14" style="405" bestFit="1" customWidth="1"/>
    <col min="3870" max="3870" width="13.5703125" style="405" bestFit="1" customWidth="1"/>
    <col min="3871" max="4096" width="9.140625" style="405"/>
    <col min="4097" max="4097" width="18.42578125" style="405" bestFit="1" customWidth="1"/>
    <col min="4098" max="4098" width="12" style="405" bestFit="1" customWidth="1"/>
    <col min="4099" max="4100" width="11.85546875" style="405" bestFit="1" customWidth="1"/>
    <col min="4101" max="4101" width="12" style="405" bestFit="1" customWidth="1"/>
    <col min="4102" max="4102" width="11.7109375" style="405" bestFit="1" customWidth="1"/>
    <col min="4103" max="4103" width="11.5703125" style="405" bestFit="1" customWidth="1"/>
    <col min="4104" max="4104" width="11.85546875" style="405" bestFit="1" customWidth="1"/>
    <col min="4105" max="4105" width="12" style="405" bestFit="1" customWidth="1"/>
    <col min="4106" max="4106" width="11.28515625" style="405" bestFit="1" customWidth="1"/>
    <col min="4107" max="4107" width="12" style="405" bestFit="1" customWidth="1"/>
    <col min="4108" max="4108" width="11.7109375" style="405" bestFit="1" customWidth="1"/>
    <col min="4109" max="4109" width="12.28515625" style="405" bestFit="1" customWidth="1"/>
    <col min="4110" max="4110" width="12" style="405" bestFit="1" customWidth="1"/>
    <col min="4111" max="4111" width="11.7109375" style="405" customWidth="1"/>
    <col min="4112" max="4112" width="12" style="405" bestFit="1" customWidth="1"/>
    <col min="4113" max="4113" width="11.85546875" style="405" bestFit="1" customWidth="1"/>
    <col min="4114" max="4114" width="11.5703125" style="405" bestFit="1" customWidth="1"/>
    <col min="4115" max="4115" width="11.7109375" style="405" bestFit="1" customWidth="1"/>
    <col min="4116" max="4117" width="12.42578125" style="405" bestFit="1" customWidth="1"/>
    <col min="4118" max="4120" width="12.85546875" style="405" bestFit="1" customWidth="1"/>
    <col min="4121" max="4121" width="11.7109375" style="405" bestFit="1" customWidth="1"/>
    <col min="4122" max="4123" width="11.5703125" style="405" bestFit="1" customWidth="1"/>
    <col min="4124" max="4124" width="11.7109375" style="405" bestFit="1" customWidth="1"/>
    <col min="4125" max="4125" width="14" style="405" bestFit="1" customWidth="1"/>
    <col min="4126" max="4126" width="13.5703125" style="405" bestFit="1" customWidth="1"/>
    <col min="4127" max="4352" width="9.140625" style="405"/>
    <col min="4353" max="4353" width="18.42578125" style="405" bestFit="1" customWidth="1"/>
    <col min="4354" max="4354" width="12" style="405" bestFit="1" customWidth="1"/>
    <col min="4355" max="4356" width="11.85546875" style="405" bestFit="1" customWidth="1"/>
    <col min="4357" max="4357" width="12" style="405" bestFit="1" customWidth="1"/>
    <col min="4358" max="4358" width="11.7109375" style="405" bestFit="1" customWidth="1"/>
    <col min="4359" max="4359" width="11.5703125" style="405" bestFit="1" customWidth="1"/>
    <col min="4360" max="4360" width="11.85546875" style="405" bestFit="1" customWidth="1"/>
    <col min="4361" max="4361" width="12" style="405" bestFit="1" customWidth="1"/>
    <col min="4362" max="4362" width="11.28515625" style="405" bestFit="1" customWidth="1"/>
    <col min="4363" max="4363" width="12" style="405" bestFit="1" customWidth="1"/>
    <col min="4364" max="4364" width="11.7109375" style="405" bestFit="1" customWidth="1"/>
    <col min="4365" max="4365" width="12.28515625" style="405" bestFit="1" customWidth="1"/>
    <col min="4366" max="4366" width="12" style="405" bestFit="1" customWidth="1"/>
    <col min="4367" max="4367" width="11.7109375" style="405" customWidth="1"/>
    <col min="4368" max="4368" width="12" style="405" bestFit="1" customWidth="1"/>
    <col min="4369" max="4369" width="11.85546875" style="405" bestFit="1" customWidth="1"/>
    <col min="4370" max="4370" width="11.5703125" style="405" bestFit="1" customWidth="1"/>
    <col min="4371" max="4371" width="11.7109375" style="405" bestFit="1" customWidth="1"/>
    <col min="4372" max="4373" width="12.42578125" style="405" bestFit="1" customWidth="1"/>
    <col min="4374" max="4376" width="12.85546875" style="405" bestFit="1" customWidth="1"/>
    <col min="4377" max="4377" width="11.7109375" style="405" bestFit="1" customWidth="1"/>
    <col min="4378" max="4379" width="11.5703125" style="405" bestFit="1" customWidth="1"/>
    <col min="4380" max="4380" width="11.7109375" style="405" bestFit="1" customWidth="1"/>
    <col min="4381" max="4381" width="14" style="405" bestFit="1" customWidth="1"/>
    <col min="4382" max="4382" width="13.5703125" style="405" bestFit="1" customWidth="1"/>
    <col min="4383" max="4608" width="9.140625" style="405"/>
    <col min="4609" max="4609" width="18.42578125" style="405" bestFit="1" customWidth="1"/>
    <col min="4610" max="4610" width="12" style="405" bestFit="1" customWidth="1"/>
    <col min="4611" max="4612" width="11.85546875" style="405" bestFit="1" customWidth="1"/>
    <col min="4613" max="4613" width="12" style="405" bestFit="1" customWidth="1"/>
    <col min="4614" max="4614" width="11.7109375" style="405" bestFit="1" customWidth="1"/>
    <col min="4615" max="4615" width="11.5703125" style="405" bestFit="1" customWidth="1"/>
    <col min="4616" max="4616" width="11.85546875" style="405" bestFit="1" customWidth="1"/>
    <col min="4617" max="4617" width="12" style="405" bestFit="1" customWidth="1"/>
    <col min="4618" max="4618" width="11.28515625" style="405" bestFit="1" customWidth="1"/>
    <col min="4619" max="4619" width="12" style="405" bestFit="1" customWidth="1"/>
    <col min="4620" max="4620" width="11.7109375" style="405" bestFit="1" customWidth="1"/>
    <col min="4621" max="4621" width="12.28515625" style="405" bestFit="1" customWidth="1"/>
    <col min="4622" max="4622" width="12" style="405" bestFit="1" customWidth="1"/>
    <col min="4623" max="4623" width="11.7109375" style="405" customWidth="1"/>
    <col min="4624" max="4624" width="12" style="405" bestFit="1" customWidth="1"/>
    <col min="4625" max="4625" width="11.85546875" style="405" bestFit="1" customWidth="1"/>
    <col min="4626" max="4626" width="11.5703125" style="405" bestFit="1" customWidth="1"/>
    <col min="4627" max="4627" width="11.7109375" style="405" bestFit="1" customWidth="1"/>
    <col min="4628" max="4629" width="12.42578125" style="405" bestFit="1" customWidth="1"/>
    <col min="4630" max="4632" width="12.85546875" style="405" bestFit="1" customWidth="1"/>
    <col min="4633" max="4633" width="11.7109375" style="405" bestFit="1" customWidth="1"/>
    <col min="4634" max="4635" width="11.5703125" style="405" bestFit="1" customWidth="1"/>
    <col min="4636" max="4636" width="11.7109375" style="405" bestFit="1" customWidth="1"/>
    <col min="4637" max="4637" width="14" style="405" bestFit="1" customWidth="1"/>
    <col min="4638" max="4638" width="13.5703125" style="405" bestFit="1" customWidth="1"/>
    <col min="4639" max="4864" width="9.140625" style="405"/>
    <col min="4865" max="4865" width="18.42578125" style="405" bestFit="1" customWidth="1"/>
    <col min="4866" max="4866" width="12" style="405" bestFit="1" customWidth="1"/>
    <col min="4867" max="4868" width="11.85546875" style="405" bestFit="1" customWidth="1"/>
    <col min="4869" max="4869" width="12" style="405" bestFit="1" customWidth="1"/>
    <col min="4870" max="4870" width="11.7109375" style="405" bestFit="1" customWidth="1"/>
    <col min="4871" max="4871" width="11.5703125" style="405" bestFit="1" customWidth="1"/>
    <col min="4872" max="4872" width="11.85546875" style="405" bestFit="1" customWidth="1"/>
    <col min="4873" max="4873" width="12" style="405" bestFit="1" customWidth="1"/>
    <col min="4874" max="4874" width="11.28515625" style="405" bestFit="1" customWidth="1"/>
    <col min="4875" max="4875" width="12" style="405" bestFit="1" customWidth="1"/>
    <col min="4876" max="4876" width="11.7109375" style="405" bestFit="1" customWidth="1"/>
    <col min="4877" max="4877" width="12.28515625" style="405" bestFit="1" customWidth="1"/>
    <col min="4878" max="4878" width="12" style="405" bestFit="1" customWidth="1"/>
    <col min="4879" max="4879" width="11.7109375" style="405" customWidth="1"/>
    <col min="4880" max="4880" width="12" style="405" bestFit="1" customWidth="1"/>
    <col min="4881" max="4881" width="11.85546875" style="405" bestFit="1" customWidth="1"/>
    <col min="4882" max="4882" width="11.5703125" style="405" bestFit="1" customWidth="1"/>
    <col min="4883" max="4883" width="11.7109375" style="405" bestFit="1" customWidth="1"/>
    <col min="4884" max="4885" width="12.42578125" style="405" bestFit="1" customWidth="1"/>
    <col min="4886" max="4888" width="12.85546875" style="405" bestFit="1" customWidth="1"/>
    <col min="4889" max="4889" width="11.7109375" style="405" bestFit="1" customWidth="1"/>
    <col min="4890" max="4891" width="11.5703125" style="405" bestFit="1" customWidth="1"/>
    <col min="4892" max="4892" width="11.7109375" style="405" bestFit="1" customWidth="1"/>
    <col min="4893" max="4893" width="14" style="405" bestFit="1" customWidth="1"/>
    <col min="4894" max="4894" width="13.5703125" style="405" bestFit="1" customWidth="1"/>
    <col min="4895" max="5120" width="9.140625" style="405"/>
    <col min="5121" max="5121" width="18.42578125" style="405" bestFit="1" customWidth="1"/>
    <col min="5122" max="5122" width="12" style="405" bestFit="1" customWidth="1"/>
    <col min="5123" max="5124" width="11.85546875" style="405" bestFit="1" customWidth="1"/>
    <col min="5125" max="5125" width="12" style="405" bestFit="1" customWidth="1"/>
    <col min="5126" max="5126" width="11.7109375" style="405" bestFit="1" customWidth="1"/>
    <col min="5127" max="5127" width="11.5703125" style="405" bestFit="1" customWidth="1"/>
    <col min="5128" max="5128" width="11.85546875" style="405" bestFit="1" customWidth="1"/>
    <col min="5129" max="5129" width="12" style="405" bestFit="1" customWidth="1"/>
    <col min="5130" max="5130" width="11.28515625" style="405" bestFit="1" customWidth="1"/>
    <col min="5131" max="5131" width="12" style="405" bestFit="1" customWidth="1"/>
    <col min="5132" max="5132" width="11.7109375" style="405" bestFit="1" customWidth="1"/>
    <col min="5133" max="5133" width="12.28515625" style="405" bestFit="1" customWidth="1"/>
    <col min="5134" max="5134" width="12" style="405" bestFit="1" customWidth="1"/>
    <col min="5135" max="5135" width="11.7109375" style="405" customWidth="1"/>
    <col min="5136" max="5136" width="12" style="405" bestFit="1" customWidth="1"/>
    <col min="5137" max="5137" width="11.85546875" style="405" bestFit="1" customWidth="1"/>
    <col min="5138" max="5138" width="11.5703125" style="405" bestFit="1" customWidth="1"/>
    <col min="5139" max="5139" width="11.7109375" style="405" bestFit="1" customWidth="1"/>
    <col min="5140" max="5141" width="12.42578125" style="405" bestFit="1" customWidth="1"/>
    <col min="5142" max="5144" width="12.85546875" style="405" bestFit="1" customWidth="1"/>
    <col min="5145" max="5145" width="11.7109375" style="405" bestFit="1" customWidth="1"/>
    <col min="5146" max="5147" width="11.5703125" style="405" bestFit="1" customWidth="1"/>
    <col min="5148" max="5148" width="11.7109375" style="405" bestFit="1" customWidth="1"/>
    <col min="5149" max="5149" width="14" style="405" bestFit="1" customWidth="1"/>
    <col min="5150" max="5150" width="13.5703125" style="405" bestFit="1" customWidth="1"/>
    <col min="5151" max="5376" width="9.140625" style="405"/>
    <col min="5377" max="5377" width="18.42578125" style="405" bestFit="1" customWidth="1"/>
    <col min="5378" max="5378" width="12" style="405" bestFit="1" customWidth="1"/>
    <col min="5379" max="5380" width="11.85546875" style="405" bestFit="1" customWidth="1"/>
    <col min="5381" max="5381" width="12" style="405" bestFit="1" customWidth="1"/>
    <col min="5382" max="5382" width="11.7109375" style="405" bestFit="1" customWidth="1"/>
    <col min="5383" max="5383" width="11.5703125" style="405" bestFit="1" customWidth="1"/>
    <col min="5384" max="5384" width="11.85546875" style="405" bestFit="1" customWidth="1"/>
    <col min="5385" max="5385" width="12" style="405" bestFit="1" customWidth="1"/>
    <col min="5386" max="5386" width="11.28515625" style="405" bestFit="1" customWidth="1"/>
    <col min="5387" max="5387" width="12" style="405" bestFit="1" customWidth="1"/>
    <col min="5388" max="5388" width="11.7109375" style="405" bestFit="1" customWidth="1"/>
    <col min="5389" max="5389" width="12.28515625" style="405" bestFit="1" customWidth="1"/>
    <col min="5390" max="5390" width="12" style="405" bestFit="1" customWidth="1"/>
    <col min="5391" max="5391" width="11.7109375" style="405" customWidth="1"/>
    <col min="5392" max="5392" width="12" style="405" bestFit="1" customWidth="1"/>
    <col min="5393" max="5393" width="11.85546875" style="405" bestFit="1" customWidth="1"/>
    <col min="5394" max="5394" width="11.5703125" style="405" bestFit="1" customWidth="1"/>
    <col min="5395" max="5395" width="11.7109375" style="405" bestFit="1" customWidth="1"/>
    <col min="5396" max="5397" width="12.42578125" style="405" bestFit="1" customWidth="1"/>
    <col min="5398" max="5400" width="12.85546875" style="405" bestFit="1" customWidth="1"/>
    <col min="5401" max="5401" width="11.7109375" style="405" bestFit="1" customWidth="1"/>
    <col min="5402" max="5403" width="11.5703125" style="405" bestFit="1" customWidth="1"/>
    <col min="5404" max="5404" width="11.7109375" style="405" bestFit="1" customWidth="1"/>
    <col min="5405" max="5405" width="14" style="405" bestFit="1" customWidth="1"/>
    <col min="5406" max="5406" width="13.5703125" style="405" bestFit="1" customWidth="1"/>
    <col min="5407" max="5632" width="9.140625" style="405"/>
    <col min="5633" max="5633" width="18.42578125" style="405" bestFit="1" customWidth="1"/>
    <col min="5634" max="5634" width="12" style="405" bestFit="1" customWidth="1"/>
    <col min="5635" max="5636" width="11.85546875" style="405" bestFit="1" customWidth="1"/>
    <col min="5637" max="5637" width="12" style="405" bestFit="1" customWidth="1"/>
    <col min="5638" max="5638" width="11.7109375" style="405" bestFit="1" customWidth="1"/>
    <col min="5639" max="5639" width="11.5703125" style="405" bestFit="1" customWidth="1"/>
    <col min="5640" max="5640" width="11.85546875" style="405" bestFit="1" customWidth="1"/>
    <col min="5641" max="5641" width="12" style="405" bestFit="1" customWidth="1"/>
    <col min="5642" max="5642" width="11.28515625" style="405" bestFit="1" customWidth="1"/>
    <col min="5643" max="5643" width="12" style="405" bestFit="1" customWidth="1"/>
    <col min="5644" max="5644" width="11.7109375" style="405" bestFit="1" customWidth="1"/>
    <col min="5645" max="5645" width="12.28515625" style="405" bestFit="1" customWidth="1"/>
    <col min="5646" max="5646" width="12" style="405" bestFit="1" customWidth="1"/>
    <col min="5647" max="5647" width="11.7109375" style="405" customWidth="1"/>
    <col min="5648" max="5648" width="12" style="405" bestFit="1" customWidth="1"/>
    <col min="5649" max="5649" width="11.85546875" style="405" bestFit="1" customWidth="1"/>
    <col min="5650" max="5650" width="11.5703125" style="405" bestFit="1" customWidth="1"/>
    <col min="5651" max="5651" width="11.7109375" style="405" bestFit="1" customWidth="1"/>
    <col min="5652" max="5653" width="12.42578125" style="405" bestFit="1" customWidth="1"/>
    <col min="5654" max="5656" width="12.85546875" style="405" bestFit="1" customWidth="1"/>
    <col min="5657" max="5657" width="11.7109375" style="405" bestFit="1" customWidth="1"/>
    <col min="5658" max="5659" width="11.5703125" style="405" bestFit="1" customWidth="1"/>
    <col min="5660" max="5660" width="11.7109375" style="405" bestFit="1" customWidth="1"/>
    <col min="5661" max="5661" width="14" style="405" bestFit="1" customWidth="1"/>
    <col min="5662" max="5662" width="13.5703125" style="405" bestFit="1" customWidth="1"/>
    <col min="5663" max="5888" width="9.140625" style="405"/>
    <col min="5889" max="5889" width="18.42578125" style="405" bestFit="1" customWidth="1"/>
    <col min="5890" max="5890" width="12" style="405" bestFit="1" customWidth="1"/>
    <col min="5891" max="5892" width="11.85546875" style="405" bestFit="1" customWidth="1"/>
    <col min="5893" max="5893" width="12" style="405" bestFit="1" customWidth="1"/>
    <col min="5894" max="5894" width="11.7109375" style="405" bestFit="1" customWidth="1"/>
    <col min="5895" max="5895" width="11.5703125" style="405" bestFit="1" customWidth="1"/>
    <col min="5896" max="5896" width="11.85546875" style="405" bestFit="1" customWidth="1"/>
    <col min="5897" max="5897" width="12" style="405" bestFit="1" customWidth="1"/>
    <col min="5898" max="5898" width="11.28515625" style="405" bestFit="1" customWidth="1"/>
    <col min="5899" max="5899" width="12" style="405" bestFit="1" customWidth="1"/>
    <col min="5900" max="5900" width="11.7109375" style="405" bestFit="1" customWidth="1"/>
    <col min="5901" max="5901" width="12.28515625" style="405" bestFit="1" customWidth="1"/>
    <col min="5902" max="5902" width="12" style="405" bestFit="1" customWidth="1"/>
    <col min="5903" max="5903" width="11.7109375" style="405" customWidth="1"/>
    <col min="5904" max="5904" width="12" style="405" bestFit="1" customWidth="1"/>
    <col min="5905" max="5905" width="11.85546875" style="405" bestFit="1" customWidth="1"/>
    <col min="5906" max="5906" width="11.5703125" style="405" bestFit="1" customWidth="1"/>
    <col min="5907" max="5907" width="11.7109375" style="405" bestFit="1" customWidth="1"/>
    <col min="5908" max="5909" width="12.42578125" style="405" bestFit="1" customWidth="1"/>
    <col min="5910" max="5912" width="12.85546875" style="405" bestFit="1" customWidth="1"/>
    <col min="5913" max="5913" width="11.7109375" style="405" bestFit="1" customWidth="1"/>
    <col min="5914" max="5915" width="11.5703125" style="405" bestFit="1" customWidth="1"/>
    <col min="5916" max="5916" width="11.7109375" style="405" bestFit="1" customWidth="1"/>
    <col min="5917" max="5917" width="14" style="405" bestFit="1" customWidth="1"/>
    <col min="5918" max="5918" width="13.5703125" style="405" bestFit="1" customWidth="1"/>
    <col min="5919" max="6144" width="9.140625" style="405"/>
    <col min="6145" max="6145" width="18.42578125" style="405" bestFit="1" customWidth="1"/>
    <col min="6146" max="6146" width="12" style="405" bestFit="1" customWidth="1"/>
    <col min="6147" max="6148" width="11.85546875" style="405" bestFit="1" customWidth="1"/>
    <col min="6149" max="6149" width="12" style="405" bestFit="1" customWidth="1"/>
    <col min="6150" max="6150" width="11.7109375" style="405" bestFit="1" customWidth="1"/>
    <col min="6151" max="6151" width="11.5703125" style="405" bestFit="1" customWidth="1"/>
    <col min="6152" max="6152" width="11.85546875" style="405" bestFit="1" customWidth="1"/>
    <col min="6153" max="6153" width="12" style="405" bestFit="1" customWidth="1"/>
    <col min="6154" max="6154" width="11.28515625" style="405" bestFit="1" customWidth="1"/>
    <col min="6155" max="6155" width="12" style="405" bestFit="1" customWidth="1"/>
    <col min="6156" max="6156" width="11.7109375" style="405" bestFit="1" customWidth="1"/>
    <col min="6157" max="6157" width="12.28515625" style="405" bestFit="1" customWidth="1"/>
    <col min="6158" max="6158" width="12" style="405" bestFit="1" customWidth="1"/>
    <col min="6159" max="6159" width="11.7109375" style="405" customWidth="1"/>
    <col min="6160" max="6160" width="12" style="405" bestFit="1" customWidth="1"/>
    <col min="6161" max="6161" width="11.85546875" style="405" bestFit="1" customWidth="1"/>
    <col min="6162" max="6162" width="11.5703125" style="405" bestFit="1" customWidth="1"/>
    <col min="6163" max="6163" width="11.7109375" style="405" bestFit="1" customWidth="1"/>
    <col min="6164" max="6165" width="12.42578125" style="405" bestFit="1" customWidth="1"/>
    <col min="6166" max="6168" width="12.85546875" style="405" bestFit="1" customWidth="1"/>
    <col min="6169" max="6169" width="11.7109375" style="405" bestFit="1" customWidth="1"/>
    <col min="6170" max="6171" width="11.5703125" style="405" bestFit="1" customWidth="1"/>
    <col min="6172" max="6172" width="11.7109375" style="405" bestFit="1" customWidth="1"/>
    <col min="6173" max="6173" width="14" style="405" bestFit="1" customWidth="1"/>
    <col min="6174" max="6174" width="13.5703125" style="405" bestFit="1" customWidth="1"/>
    <col min="6175" max="6400" width="9.140625" style="405"/>
    <col min="6401" max="6401" width="18.42578125" style="405" bestFit="1" customWidth="1"/>
    <col min="6402" max="6402" width="12" style="405" bestFit="1" customWidth="1"/>
    <col min="6403" max="6404" width="11.85546875" style="405" bestFit="1" customWidth="1"/>
    <col min="6405" max="6405" width="12" style="405" bestFit="1" customWidth="1"/>
    <col min="6406" max="6406" width="11.7109375" style="405" bestFit="1" customWidth="1"/>
    <col min="6407" max="6407" width="11.5703125" style="405" bestFit="1" customWidth="1"/>
    <col min="6408" max="6408" width="11.85546875" style="405" bestFit="1" customWidth="1"/>
    <col min="6409" max="6409" width="12" style="405" bestFit="1" customWidth="1"/>
    <col min="6410" max="6410" width="11.28515625" style="405" bestFit="1" customWidth="1"/>
    <col min="6411" max="6411" width="12" style="405" bestFit="1" customWidth="1"/>
    <col min="6412" max="6412" width="11.7109375" style="405" bestFit="1" customWidth="1"/>
    <col min="6413" max="6413" width="12.28515625" style="405" bestFit="1" customWidth="1"/>
    <col min="6414" max="6414" width="12" style="405" bestFit="1" customWidth="1"/>
    <col min="6415" max="6415" width="11.7109375" style="405" customWidth="1"/>
    <col min="6416" max="6416" width="12" style="405" bestFit="1" customWidth="1"/>
    <col min="6417" max="6417" width="11.85546875" style="405" bestFit="1" customWidth="1"/>
    <col min="6418" max="6418" width="11.5703125" style="405" bestFit="1" customWidth="1"/>
    <col min="6419" max="6419" width="11.7109375" style="405" bestFit="1" customWidth="1"/>
    <col min="6420" max="6421" width="12.42578125" style="405" bestFit="1" customWidth="1"/>
    <col min="6422" max="6424" width="12.85546875" style="405" bestFit="1" customWidth="1"/>
    <col min="6425" max="6425" width="11.7109375" style="405" bestFit="1" customWidth="1"/>
    <col min="6426" max="6427" width="11.5703125" style="405" bestFit="1" customWidth="1"/>
    <col min="6428" max="6428" width="11.7109375" style="405" bestFit="1" customWidth="1"/>
    <col min="6429" max="6429" width="14" style="405" bestFit="1" customWidth="1"/>
    <col min="6430" max="6430" width="13.5703125" style="405" bestFit="1" customWidth="1"/>
    <col min="6431" max="6656" width="9.140625" style="405"/>
    <col min="6657" max="6657" width="18.42578125" style="405" bestFit="1" customWidth="1"/>
    <col min="6658" max="6658" width="12" style="405" bestFit="1" customWidth="1"/>
    <col min="6659" max="6660" width="11.85546875" style="405" bestFit="1" customWidth="1"/>
    <col min="6661" max="6661" width="12" style="405" bestFit="1" customWidth="1"/>
    <col min="6662" max="6662" width="11.7109375" style="405" bestFit="1" customWidth="1"/>
    <col min="6663" max="6663" width="11.5703125" style="405" bestFit="1" customWidth="1"/>
    <col min="6664" max="6664" width="11.85546875" style="405" bestFit="1" customWidth="1"/>
    <col min="6665" max="6665" width="12" style="405" bestFit="1" customWidth="1"/>
    <col min="6666" max="6666" width="11.28515625" style="405" bestFit="1" customWidth="1"/>
    <col min="6667" max="6667" width="12" style="405" bestFit="1" customWidth="1"/>
    <col min="6668" max="6668" width="11.7109375" style="405" bestFit="1" customWidth="1"/>
    <col min="6669" max="6669" width="12.28515625" style="405" bestFit="1" customWidth="1"/>
    <col min="6670" max="6670" width="12" style="405" bestFit="1" customWidth="1"/>
    <col min="6671" max="6671" width="11.7109375" style="405" customWidth="1"/>
    <col min="6672" max="6672" width="12" style="405" bestFit="1" customWidth="1"/>
    <col min="6673" max="6673" width="11.85546875" style="405" bestFit="1" customWidth="1"/>
    <col min="6674" max="6674" width="11.5703125" style="405" bestFit="1" customWidth="1"/>
    <col min="6675" max="6675" width="11.7109375" style="405" bestFit="1" customWidth="1"/>
    <col min="6676" max="6677" width="12.42578125" style="405" bestFit="1" customWidth="1"/>
    <col min="6678" max="6680" width="12.85546875" style="405" bestFit="1" customWidth="1"/>
    <col min="6681" max="6681" width="11.7109375" style="405" bestFit="1" customWidth="1"/>
    <col min="6682" max="6683" width="11.5703125" style="405" bestFit="1" customWidth="1"/>
    <col min="6684" max="6684" width="11.7109375" style="405" bestFit="1" customWidth="1"/>
    <col min="6685" max="6685" width="14" style="405" bestFit="1" customWidth="1"/>
    <col min="6686" max="6686" width="13.5703125" style="405" bestFit="1" customWidth="1"/>
    <col min="6687" max="6912" width="9.140625" style="405"/>
    <col min="6913" max="6913" width="18.42578125" style="405" bestFit="1" customWidth="1"/>
    <col min="6914" max="6914" width="12" style="405" bestFit="1" customWidth="1"/>
    <col min="6915" max="6916" width="11.85546875" style="405" bestFit="1" customWidth="1"/>
    <col min="6917" max="6917" width="12" style="405" bestFit="1" customWidth="1"/>
    <col min="6918" max="6918" width="11.7109375" style="405" bestFit="1" customWidth="1"/>
    <col min="6919" max="6919" width="11.5703125" style="405" bestFit="1" customWidth="1"/>
    <col min="6920" max="6920" width="11.85546875" style="405" bestFit="1" customWidth="1"/>
    <col min="6921" max="6921" width="12" style="405" bestFit="1" customWidth="1"/>
    <col min="6922" max="6922" width="11.28515625" style="405" bestFit="1" customWidth="1"/>
    <col min="6923" max="6923" width="12" style="405" bestFit="1" customWidth="1"/>
    <col min="6924" max="6924" width="11.7109375" style="405" bestFit="1" customWidth="1"/>
    <col min="6925" max="6925" width="12.28515625" style="405" bestFit="1" customWidth="1"/>
    <col min="6926" max="6926" width="12" style="405" bestFit="1" customWidth="1"/>
    <col min="6927" max="6927" width="11.7109375" style="405" customWidth="1"/>
    <col min="6928" max="6928" width="12" style="405" bestFit="1" customWidth="1"/>
    <col min="6929" max="6929" width="11.85546875" style="405" bestFit="1" customWidth="1"/>
    <col min="6930" max="6930" width="11.5703125" style="405" bestFit="1" customWidth="1"/>
    <col min="6931" max="6931" width="11.7109375" style="405" bestFit="1" customWidth="1"/>
    <col min="6932" max="6933" width="12.42578125" style="405" bestFit="1" customWidth="1"/>
    <col min="6934" max="6936" width="12.85546875" style="405" bestFit="1" customWidth="1"/>
    <col min="6937" max="6937" width="11.7109375" style="405" bestFit="1" customWidth="1"/>
    <col min="6938" max="6939" width="11.5703125" style="405" bestFit="1" customWidth="1"/>
    <col min="6940" max="6940" width="11.7109375" style="405" bestFit="1" customWidth="1"/>
    <col min="6941" max="6941" width="14" style="405" bestFit="1" customWidth="1"/>
    <col min="6942" max="6942" width="13.5703125" style="405" bestFit="1" customWidth="1"/>
    <col min="6943" max="7168" width="9.140625" style="405"/>
    <col min="7169" max="7169" width="18.42578125" style="405" bestFit="1" customWidth="1"/>
    <col min="7170" max="7170" width="12" style="405" bestFit="1" customWidth="1"/>
    <col min="7171" max="7172" width="11.85546875" style="405" bestFit="1" customWidth="1"/>
    <col min="7173" max="7173" width="12" style="405" bestFit="1" customWidth="1"/>
    <col min="7174" max="7174" width="11.7109375" style="405" bestFit="1" customWidth="1"/>
    <col min="7175" max="7175" width="11.5703125" style="405" bestFit="1" customWidth="1"/>
    <col min="7176" max="7176" width="11.85546875" style="405" bestFit="1" customWidth="1"/>
    <col min="7177" max="7177" width="12" style="405" bestFit="1" customWidth="1"/>
    <col min="7178" max="7178" width="11.28515625" style="405" bestFit="1" customWidth="1"/>
    <col min="7179" max="7179" width="12" style="405" bestFit="1" customWidth="1"/>
    <col min="7180" max="7180" width="11.7109375" style="405" bestFit="1" customWidth="1"/>
    <col min="7181" max="7181" width="12.28515625" style="405" bestFit="1" customWidth="1"/>
    <col min="7182" max="7182" width="12" style="405" bestFit="1" customWidth="1"/>
    <col min="7183" max="7183" width="11.7109375" style="405" customWidth="1"/>
    <col min="7184" max="7184" width="12" style="405" bestFit="1" customWidth="1"/>
    <col min="7185" max="7185" width="11.85546875" style="405" bestFit="1" customWidth="1"/>
    <col min="7186" max="7186" width="11.5703125" style="405" bestFit="1" customWidth="1"/>
    <col min="7187" max="7187" width="11.7109375" style="405" bestFit="1" customWidth="1"/>
    <col min="7188" max="7189" width="12.42578125" style="405" bestFit="1" customWidth="1"/>
    <col min="7190" max="7192" width="12.85546875" style="405" bestFit="1" customWidth="1"/>
    <col min="7193" max="7193" width="11.7109375" style="405" bestFit="1" customWidth="1"/>
    <col min="7194" max="7195" width="11.5703125" style="405" bestFit="1" customWidth="1"/>
    <col min="7196" max="7196" width="11.7109375" style="405" bestFit="1" customWidth="1"/>
    <col min="7197" max="7197" width="14" style="405" bestFit="1" customWidth="1"/>
    <col min="7198" max="7198" width="13.5703125" style="405" bestFit="1" customWidth="1"/>
    <col min="7199" max="7424" width="9.140625" style="405"/>
    <col min="7425" max="7425" width="18.42578125" style="405" bestFit="1" customWidth="1"/>
    <col min="7426" max="7426" width="12" style="405" bestFit="1" customWidth="1"/>
    <col min="7427" max="7428" width="11.85546875" style="405" bestFit="1" customWidth="1"/>
    <col min="7429" max="7429" width="12" style="405" bestFit="1" customWidth="1"/>
    <col min="7430" max="7430" width="11.7109375" style="405" bestFit="1" customWidth="1"/>
    <col min="7431" max="7431" width="11.5703125" style="405" bestFit="1" customWidth="1"/>
    <col min="7432" max="7432" width="11.85546875" style="405" bestFit="1" customWidth="1"/>
    <col min="7433" max="7433" width="12" style="405" bestFit="1" customWidth="1"/>
    <col min="7434" max="7434" width="11.28515625" style="405" bestFit="1" customWidth="1"/>
    <col min="7435" max="7435" width="12" style="405" bestFit="1" customWidth="1"/>
    <col min="7436" max="7436" width="11.7109375" style="405" bestFit="1" customWidth="1"/>
    <col min="7437" max="7437" width="12.28515625" style="405" bestFit="1" customWidth="1"/>
    <col min="7438" max="7438" width="12" style="405" bestFit="1" customWidth="1"/>
    <col min="7439" max="7439" width="11.7109375" style="405" customWidth="1"/>
    <col min="7440" max="7440" width="12" style="405" bestFit="1" customWidth="1"/>
    <col min="7441" max="7441" width="11.85546875" style="405" bestFit="1" customWidth="1"/>
    <col min="7442" max="7442" width="11.5703125" style="405" bestFit="1" customWidth="1"/>
    <col min="7443" max="7443" width="11.7109375" style="405" bestFit="1" customWidth="1"/>
    <col min="7444" max="7445" width="12.42578125" style="405" bestFit="1" customWidth="1"/>
    <col min="7446" max="7448" width="12.85546875" style="405" bestFit="1" customWidth="1"/>
    <col min="7449" max="7449" width="11.7109375" style="405" bestFit="1" customWidth="1"/>
    <col min="7450" max="7451" width="11.5703125" style="405" bestFit="1" customWidth="1"/>
    <col min="7452" max="7452" width="11.7109375" style="405" bestFit="1" customWidth="1"/>
    <col min="7453" max="7453" width="14" style="405" bestFit="1" customWidth="1"/>
    <col min="7454" max="7454" width="13.5703125" style="405" bestFit="1" customWidth="1"/>
    <col min="7455" max="7680" width="9.140625" style="405"/>
    <col min="7681" max="7681" width="18.42578125" style="405" bestFit="1" customWidth="1"/>
    <col min="7682" max="7682" width="12" style="405" bestFit="1" customWidth="1"/>
    <col min="7683" max="7684" width="11.85546875" style="405" bestFit="1" customWidth="1"/>
    <col min="7685" max="7685" width="12" style="405" bestFit="1" customWidth="1"/>
    <col min="7686" max="7686" width="11.7109375" style="405" bestFit="1" customWidth="1"/>
    <col min="7687" max="7687" width="11.5703125" style="405" bestFit="1" customWidth="1"/>
    <col min="7688" max="7688" width="11.85546875" style="405" bestFit="1" customWidth="1"/>
    <col min="7689" max="7689" width="12" style="405" bestFit="1" customWidth="1"/>
    <col min="7690" max="7690" width="11.28515625" style="405" bestFit="1" customWidth="1"/>
    <col min="7691" max="7691" width="12" style="405" bestFit="1" customWidth="1"/>
    <col min="7692" max="7692" width="11.7109375" style="405" bestFit="1" customWidth="1"/>
    <col min="7693" max="7693" width="12.28515625" style="405" bestFit="1" customWidth="1"/>
    <col min="7694" max="7694" width="12" style="405" bestFit="1" customWidth="1"/>
    <col min="7695" max="7695" width="11.7109375" style="405" customWidth="1"/>
    <col min="7696" max="7696" width="12" style="405" bestFit="1" customWidth="1"/>
    <col min="7697" max="7697" width="11.85546875" style="405" bestFit="1" customWidth="1"/>
    <col min="7698" max="7698" width="11.5703125" style="405" bestFit="1" customWidth="1"/>
    <col min="7699" max="7699" width="11.7109375" style="405" bestFit="1" customWidth="1"/>
    <col min="7700" max="7701" width="12.42578125" style="405" bestFit="1" customWidth="1"/>
    <col min="7702" max="7704" width="12.85546875" style="405" bestFit="1" customWidth="1"/>
    <col min="7705" max="7705" width="11.7109375" style="405" bestFit="1" customWidth="1"/>
    <col min="7706" max="7707" width="11.5703125" style="405" bestFit="1" customWidth="1"/>
    <col min="7708" max="7708" width="11.7109375" style="405" bestFit="1" customWidth="1"/>
    <col min="7709" max="7709" width="14" style="405" bestFit="1" customWidth="1"/>
    <col min="7710" max="7710" width="13.5703125" style="405" bestFit="1" customWidth="1"/>
    <col min="7711" max="7936" width="9.140625" style="405"/>
    <col min="7937" max="7937" width="18.42578125" style="405" bestFit="1" customWidth="1"/>
    <col min="7938" max="7938" width="12" style="405" bestFit="1" customWidth="1"/>
    <col min="7939" max="7940" width="11.85546875" style="405" bestFit="1" customWidth="1"/>
    <col min="7941" max="7941" width="12" style="405" bestFit="1" customWidth="1"/>
    <col min="7942" max="7942" width="11.7109375" style="405" bestFit="1" customWidth="1"/>
    <col min="7943" max="7943" width="11.5703125" style="405" bestFit="1" customWidth="1"/>
    <col min="7944" max="7944" width="11.85546875" style="405" bestFit="1" customWidth="1"/>
    <col min="7945" max="7945" width="12" style="405" bestFit="1" customWidth="1"/>
    <col min="7946" max="7946" width="11.28515625" style="405" bestFit="1" customWidth="1"/>
    <col min="7947" max="7947" width="12" style="405" bestFit="1" customWidth="1"/>
    <col min="7948" max="7948" width="11.7109375" style="405" bestFit="1" customWidth="1"/>
    <col min="7949" max="7949" width="12.28515625" style="405" bestFit="1" customWidth="1"/>
    <col min="7950" max="7950" width="12" style="405" bestFit="1" customWidth="1"/>
    <col min="7951" max="7951" width="11.7109375" style="405" customWidth="1"/>
    <col min="7952" max="7952" width="12" style="405" bestFit="1" customWidth="1"/>
    <col min="7953" max="7953" width="11.85546875" style="405" bestFit="1" customWidth="1"/>
    <col min="7954" max="7954" width="11.5703125" style="405" bestFit="1" customWidth="1"/>
    <col min="7955" max="7955" width="11.7109375" style="405" bestFit="1" customWidth="1"/>
    <col min="7956" max="7957" width="12.42578125" style="405" bestFit="1" customWidth="1"/>
    <col min="7958" max="7960" width="12.85546875" style="405" bestFit="1" customWidth="1"/>
    <col min="7961" max="7961" width="11.7109375" style="405" bestFit="1" customWidth="1"/>
    <col min="7962" max="7963" width="11.5703125" style="405" bestFit="1" customWidth="1"/>
    <col min="7964" max="7964" width="11.7109375" style="405" bestFit="1" customWidth="1"/>
    <col min="7965" max="7965" width="14" style="405" bestFit="1" customWidth="1"/>
    <col min="7966" max="7966" width="13.5703125" style="405" bestFit="1" customWidth="1"/>
    <col min="7967" max="8192" width="9.140625" style="405"/>
    <col min="8193" max="8193" width="18.42578125" style="405" bestFit="1" customWidth="1"/>
    <col min="8194" max="8194" width="12" style="405" bestFit="1" customWidth="1"/>
    <col min="8195" max="8196" width="11.85546875" style="405" bestFit="1" customWidth="1"/>
    <col min="8197" max="8197" width="12" style="405" bestFit="1" customWidth="1"/>
    <col min="8198" max="8198" width="11.7109375" style="405" bestFit="1" customWidth="1"/>
    <col min="8199" max="8199" width="11.5703125" style="405" bestFit="1" customWidth="1"/>
    <col min="8200" max="8200" width="11.85546875" style="405" bestFit="1" customWidth="1"/>
    <col min="8201" max="8201" width="12" style="405" bestFit="1" customWidth="1"/>
    <col min="8202" max="8202" width="11.28515625" style="405" bestFit="1" customWidth="1"/>
    <col min="8203" max="8203" width="12" style="405" bestFit="1" customWidth="1"/>
    <col min="8204" max="8204" width="11.7109375" style="405" bestFit="1" customWidth="1"/>
    <col min="8205" max="8205" width="12.28515625" style="405" bestFit="1" customWidth="1"/>
    <col min="8206" max="8206" width="12" style="405" bestFit="1" customWidth="1"/>
    <col min="8207" max="8207" width="11.7109375" style="405" customWidth="1"/>
    <col min="8208" max="8208" width="12" style="405" bestFit="1" customWidth="1"/>
    <col min="8209" max="8209" width="11.85546875" style="405" bestFit="1" customWidth="1"/>
    <col min="8210" max="8210" width="11.5703125" style="405" bestFit="1" customWidth="1"/>
    <col min="8211" max="8211" width="11.7109375" style="405" bestFit="1" customWidth="1"/>
    <col min="8212" max="8213" width="12.42578125" style="405" bestFit="1" customWidth="1"/>
    <col min="8214" max="8216" width="12.85546875" style="405" bestFit="1" customWidth="1"/>
    <col min="8217" max="8217" width="11.7109375" style="405" bestFit="1" customWidth="1"/>
    <col min="8218" max="8219" width="11.5703125" style="405" bestFit="1" customWidth="1"/>
    <col min="8220" max="8220" width="11.7109375" style="405" bestFit="1" customWidth="1"/>
    <col min="8221" max="8221" width="14" style="405" bestFit="1" customWidth="1"/>
    <col min="8222" max="8222" width="13.5703125" style="405" bestFit="1" customWidth="1"/>
    <col min="8223" max="8448" width="9.140625" style="405"/>
    <col min="8449" max="8449" width="18.42578125" style="405" bestFit="1" customWidth="1"/>
    <col min="8450" max="8450" width="12" style="405" bestFit="1" customWidth="1"/>
    <col min="8451" max="8452" width="11.85546875" style="405" bestFit="1" customWidth="1"/>
    <col min="8453" max="8453" width="12" style="405" bestFit="1" customWidth="1"/>
    <col min="8454" max="8454" width="11.7109375" style="405" bestFit="1" customWidth="1"/>
    <col min="8455" max="8455" width="11.5703125" style="405" bestFit="1" customWidth="1"/>
    <col min="8456" max="8456" width="11.85546875" style="405" bestFit="1" customWidth="1"/>
    <col min="8457" max="8457" width="12" style="405" bestFit="1" customWidth="1"/>
    <col min="8458" max="8458" width="11.28515625" style="405" bestFit="1" customWidth="1"/>
    <col min="8459" max="8459" width="12" style="405" bestFit="1" customWidth="1"/>
    <col min="8460" max="8460" width="11.7109375" style="405" bestFit="1" customWidth="1"/>
    <col min="8461" max="8461" width="12.28515625" style="405" bestFit="1" customWidth="1"/>
    <col min="8462" max="8462" width="12" style="405" bestFit="1" customWidth="1"/>
    <col min="8463" max="8463" width="11.7109375" style="405" customWidth="1"/>
    <col min="8464" max="8464" width="12" style="405" bestFit="1" customWidth="1"/>
    <col min="8465" max="8465" width="11.85546875" style="405" bestFit="1" customWidth="1"/>
    <col min="8466" max="8466" width="11.5703125" style="405" bestFit="1" customWidth="1"/>
    <col min="8467" max="8467" width="11.7109375" style="405" bestFit="1" customWidth="1"/>
    <col min="8468" max="8469" width="12.42578125" style="405" bestFit="1" customWidth="1"/>
    <col min="8470" max="8472" width="12.85546875" style="405" bestFit="1" customWidth="1"/>
    <col min="8473" max="8473" width="11.7109375" style="405" bestFit="1" customWidth="1"/>
    <col min="8474" max="8475" width="11.5703125" style="405" bestFit="1" customWidth="1"/>
    <col min="8476" max="8476" width="11.7109375" style="405" bestFit="1" customWidth="1"/>
    <col min="8477" max="8477" width="14" style="405" bestFit="1" customWidth="1"/>
    <col min="8478" max="8478" width="13.5703125" style="405" bestFit="1" customWidth="1"/>
    <col min="8479" max="8704" width="9.140625" style="405"/>
    <col min="8705" max="8705" width="18.42578125" style="405" bestFit="1" customWidth="1"/>
    <col min="8706" max="8706" width="12" style="405" bestFit="1" customWidth="1"/>
    <col min="8707" max="8708" width="11.85546875" style="405" bestFit="1" customWidth="1"/>
    <col min="8709" max="8709" width="12" style="405" bestFit="1" customWidth="1"/>
    <col min="8710" max="8710" width="11.7109375" style="405" bestFit="1" customWidth="1"/>
    <col min="8711" max="8711" width="11.5703125" style="405" bestFit="1" customWidth="1"/>
    <col min="8712" max="8712" width="11.85546875" style="405" bestFit="1" customWidth="1"/>
    <col min="8713" max="8713" width="12" style="405" bestFit="1" customWidth="1"/>
    <col min="8714" max="8714" width="11.28515625" style="405" bestFit="1" customWidth="1"/>
    <col min="8715" max="8715" width="12" style="405" bestFit="1" customWidth="1"/>
    <col min="8716" max="8716" width="11.7109375" style="405" bestFit="1" customWidth="1"/>
    <col min="8717" max="8717" width="12.28515625" style="405" bestFit="1" customWidth="1"/>
    <col min="8718" max="8718" width="12" style="405" bestFit="1" customWidth="1"/>
    <col min="8719" max="8719" width="11.7109375" style="405" customWidth="1"/>
    <col min="8720" max="8720" width="12" style="405" bestFit="1" customWidth="1"/>
    <col min="8721" max="8721" width="11.85546875" style="405" bestFit="1" customWidth="1"/>
    <col min="8722" max="8722" width="11.5703125" style="405" bestFit="1" customWidth="1"/>
    <col min="8723" max="8723" width="11.7109375" style="405" bestFit="1" customWidth="1"/>
    <col min="8724" max="8725" width="12.42578125" style="405" bestFit="1" customWidth="1"/>
    <col min="8726" max="8728" width="12.85546875" style="405" bestFit="1" customWidth="1"/>
    <col min="8729" max="8729" width="11.7109375" style="405" bestFit="1" customWidth="1"/>
    <col min="8730" max="8731" width="11.5703125" style="405" bestFit="1" customWidth="1"/>
    <col min="8732" max="8732" width="11.7109375" style="405" bestFit="1" customWidth="1"/>
    <col min="8733" max="8733" width="14" style="405" bestFit="1" customWidth="1"/>
    <col min="8734" max="8734" width="13.5703125" style="405" bestFit="1" customWidth="1"/>
    <col min="8735" max="8960" width="9.140625" style="405"/>
    <col min="8961" max="8961" width="18.42578125" style="405" bestFit="1" customWidth="1"/>
    <col min="8962" max="8962" width="12" style="405" bestFit="1" customWidth="1"/>
    <col min="8963" max="8964" width="11.85546875" style="405" bestFit="1" customWidth="1"/>
    <col min="8965" max="8965" width="12" style="405" bestFit="1" customWidth="1"/>
    <col min="8966" max="8966" width="11.7109375" style="405" bestFit="1" customWidth="1"/>
    <col min="8967" max="8967" width="11.5703125" style="405" bestFit="1" customWidth="1"/>
    <col min="8968" max="8968" width="11.85546875" style="405" bestFit="1" customWidth="1"/>
    <col min="8969" max="8969" width="12" style="405" bestFit="1" customWidth="1"/>
    <col min="8970" max="8970" width="11.28515625" style="405" bestFit="1" customWidth="1"/>
    <col min="8971" max="8971" width="12" style="405" bestFit="1" customWidth="1"/>
    <col min="8972" max="8972" width="11.7109375" style="405" bestFit="1" customWidth="1"/>
    <col min="8973" max="8973" width="12.28515625" style="405" bestFit="1" customWidth="1"/>
    <col min="8974" max="8974" width="12" style="405" bestFit="1" customWidth="1"/>
    <col min="8975" max="8975" width="11.7109375" style="405" customWidth="1"/>
    <col min="8976" max="8976" width="12" style="405" bestFit="1" customWidth="1"/>
    <col min="8977" max="8977" width="11.85546875" style="405" bestFit="1" customWidth="1"/>
    <col min="8978" max="8978" width="11.5703125" style="405" bestFit="1" customWidth="1"/>
    <col min="8979" max="8979" width="11.7109375" style="405" bestFit="1" customWidth="1"/>
    <col min="8980" max="8981" width="12.42578125" style="405" bestFit="1" customWidth="1"/>
    <col min="8982" max="8984" width="12.85546875" style="405" bestFit="1" customWidth="1"/>
    <col min="8985" max="8985" width="11.7109375" style="405" bestFit="1" customWidth="1"/>
    <col min="8986" max="8987" width="11.5703125" style="405" bestFit="1" customWidth="1"/>
    <col min="8988" max="8988" width="11.7109375" style="405" bestFit="1" customWidth="1"/>
    <col min="8989" max="8989" width="14" style="405" bestFit="1" customWidth="1"/>
    <col min="8990" max="8990" width="13.5703125" style="405" bestFit="1" customWidth="1"/>
    <col min="8991" max="9216" width="9.140625" style="405"/>
    <col min="9217" max="9217" width="18.42578125" style="405" bestFit="1" customWidth="1"/>
    <col min="9218" max="9218" width="12" style="405" bestFit="1" customWidth="1"/>
    <col min="9219" max="9220" width="11.85546875" style="405" bestFit="1" customWidth="1"/>
    <col min="9221" max="9221" width="12" style="405" bestFit="1" customWidth="1"/>
    <col min="9222" max="9222" width="11.7109375" style="405" bestFit="1" customWidth="1"/>
    <col min="9223" max="9223" width="11.5703125" style="405" bestFit="1" customWidth="1"/>
    <col min="9224" max="9224" width="11.85546875" style="405" bestFit="1" customWidth="1"/>
    <col min="9225" max="9225" width="12" style="405" bestFit="1" customWidth="1"/>
    <col min="9226" max="9226" width="11.28515625" style="405" bestFit="1" customWidth="1"/>
    <col min="9227" max="9227" width="12" style="405" bestFit="1" customWidth="1"/>
    <col min="9228" max="9228" width="11.7109375" style="405" bestFit="1" customWidth="1"/>
    <col min="9229" max="9229" width="12.28515625" style="405" bestFit="1" customWidth="1"/>
    <col min="9230" max="9230" width="12" style="405" bestFit="1" customWidth="1"/>
    <col min="9231" max="9231" width="11.7109375" style="405" customWidth="1"/>
    <col min="9232" max="9232" width="12" style="405" bestFit="1" customWidth="1"/>
    <col min="9233" max="9233" width="11.85546875" style="405" bestFit="1" customWidth="1"/>
    <col min="9234" max="9234" width="11.5703125" style="405" bestFit="1" customWidth="1"/>
    <col min="9235" max="9235" width="11.7109375" style="405" bestFit="1" customWidth="1"/>
    <col min="9236" max="9237" width="12.42578125" style="405" bestFit="1" customWidth="1"/>
    <col min="9238" max="9240" width="12.85546875" style="405" bestFit="1" customWidth="1"/>
    <col min="9241" max="9241" width="11.7109375" style="405" bestFit="1" customWidth="1"/>
    <col min="9242" max="9243" width="11.5703125" style="405" bestFit="1" customWidth="1"/>
    <col min="9244" max="9244" width="11.7109375" style="405" bestFit="1" customWidth="1"/>
    <col min="9245" max="9245" width="14" style="405" bestFit="1" customWidth="1"/>
    <col min="9246" max="9246" width="13.5703125" style="405" bestFit="1" customWidth="1"/>
    <col min="9247" max="9472" width="9.140625" style="405"/>
    <col min="9473" max="9473" width="18.42578125" style="405" bestFit="1" customWidth="1"/>
    <col min="9474" max="9474" width="12" style="405" bestFit="1" customWidth="1"/>
    <col min="9475" max="9476" width="11.85546875" style="405" bestFit="1" customWidth="1"/>
    <col min="9477" max="9477" width="12" style="405" bestFit="1" customWidth="1"/>
    <col min="9478" max="9478" width="11.7109375" style="405" bestFit="1" customWidth="1"/>
    <col min="9479" max="9479" width="11.5703125" style="405" bestFit="1" customWidth="1"/>
    <col min="9480" max="9480" width="11.85546875" style="405" bestFit="1" customWidth="1"/>
    <col min="9481" max="9481" width="12" style="405" bestFit="1" customWidth="1"/>
    <col min="9482" max="9482" width="11.28515625" style="405" bestFit="1" customWidth="1"/>
    <col min="9483" max="9483" width="12" style="405" bestFit="1" customWidth="1"/>
    <col min="9484" max="9484" width="11.7109375" style="405" bestFit="1" customWidth="1"/>
    <col min="9485" max="9485" width="12.28515625" style="405" bestFit="1" customWidth="1"/>
    <col min="9486" max="9486" width="12" style="405" bestFit="1" customWidth="1"/>
    <col min="9487" max="9487" width="11.7109375" style="405" customWidth="1"/>
    <col min="9488" max="9488" width="12" style="405" bestFit="1" customWidth="1"/>
    <col min="9489" max="9489" width="11.85546875" style="405" bestFit="1" customWidth="1"/>
    <col min="9490" max="9490" width="11.5703125" style="405" bestFit="1" customWidth="1"/>
    <col min="9491" max="9491" width="11.7109375" style="405" bestFit="1" customWidth="1"/>
    <col min="9492" max="9493" width="12.42578125" style="405" bestFit="1" customWidth="1"/>
    <col min="9494" max="9496" width="12.85546875" style="405" bestFit="1" customWidth="1"/>
    <col min="9497" max="9497" width="11.7109375" style="405" bestFit="1" customWidth="1"/>
    <col min="9498" max="9499" width="11.5703125" style="405" bestFit="1" customWidth="1"/>
    <col min="9500" max="9500" width="11.7109375" style="405" bestFit="1" customWidth="1"/>
    <col min="9501" max="9501" width="14" style="405" bestFit="1" customWidth="1"/>
    <col min="9502" max="9502" width="13.5703125" style="405" bestFit="1" customWidth="1"/>
    <col min="9503" max="9728" width="9.140625" style="405"/>
    <col min="9729" max="9729" width="18.42578125" style="405" bestFit="1" customWidth="1"/>
    <col min="9730" max="9730" width="12" style="405" bestFit="1" customWidth="1"/>
    <col min="9731" max="9732" width="11.85546875" style="405" bestFit="1" customWidth="1"/>
    <col min="9733" max="9733" width="12" style="405" bestFit="1" customWidth="1"/>
    <col min="9734" max="9734" width="11.7109375" style="405" bestFit="1" customWidth="1"/>
    <col min="9735" max="9735" width="11.5703125" style="405" bestFit="1" customWidth="1"/>
    <col min="9736" max="9736" width="11.85546875" style="405" bestFit="1" customWidth="1"/>
    <col min="9737" max="9737" width="12" style="405" bestFit="1" customWidth="1"/>
    <col min="9738" max="9738" width="11.28515625" style="405" bestFit="1" customWidth="1"/>
    <col min="9739" max="9739" width="12" style="405" bestFit="1" customWidth="1"/>
    <col min="9740" max="9740" width="11.7109375" style="405" bestFit="1" customWidth="1"/>
    <col min="9741" max="9741" width="12.28515625" style="405" bestFit="1" customWidth="1"/>
    <col min="9742" max="9742" width="12" style="405" bestFit="1" customWidth="1"/>
    <col min="9743" max="9743" width="11.7109375" style="405" customWidth="1"/>
    <col min="9744" max="9744" width="12" style="405" bestFit="1" customWidth="1"/>
    <col min="9745" max="9745" width="11.85546875" style="405" bestFit="1" customWidth="1"/>
    <col min="9746" max="9746" width="11.5703125" style="405" bestFit="1" customWidth="1"/>
    <col min="9747" max="9747" width="11.7109375" style="405" bestFit="1" customWidth="1"/>
    <col min="9748" max="9749" width="12.42578125" style="405" bestFit="1" customWidth="1"/>
    <col min="9750" max="9752" width="12.85546875" style="405" bestFit="1" customWidth="1"/>
    <col min="9753" max="9753" width="11.7109375" style="405" bestFit="1" customWidth="1"/>
    <col min="9754" max="9755" width="11.5703125" style="405" bestFit="1" customWidth="1"/>
    <col min="9756" max="9756" width="11.7109375" style="405" bestFit="1" customWidth="1"/>
    <col min="9757" max="9757" width="14" style="405" bestFit="1" customWidth="1"/>
    <col min="9758" max="9758" width="13.5703125" style="405" bestFit="1" customWidth="1"/>
    <col min="9759" max="9984" width="9.140625" style="405"/>
    <col min="9985" max="9985" width="18.42578125" style="405" bestFit="1" customWidth="1"/>
    <col min="9986" max="9986" width="12" style="405" bestFit="1" customWidth="1"/>
    <col min="9987" max="9988" width="11.85546875" style="405" bestFit="1" customWidth="1"/>
    <col min="9989" max="9989" width="12" style="405" bestFit="1" customWidth="1"/>
    <col min="9990" max="9990" width="11.7109375" style="405" bestFit="1" customWidth="1"/>
    <col min="9991" max="9991" width="11.5703125" style="405" bestFit="1" customWidth="1"/>
    <col min="9992" max="9992" width="11.85546875" style="405" bestFit="1" customWidth="1"/>
    <col min="9993" max="9993" width="12" style="405" bestFit="1" customWidth="1"/>
    <col min="9994" max="9994" width="11.28515625" style="405" bestFit="1" customWidth="1"/>
    <col min="9995" max="9995" width="12" style="405" bestFit="1" customWidth="1"/>
    <col min="9996" max="9996" width="11.7109375" style="405" bestFit="1" customWidth="1"/>
    <col min="9997" max="9997" width="12.28515625" style="405" bestFit="1" customWidth="1"/>
    <col min="9998" max="9998" width="12" style="405" bestFit="1" customWidth="1"/>
    <col min="9999" max="9999" width="11.7109375" style="405" customWidth="1"/>
    <col min="10000" max="10000" width="12" style="405" bestFit="1" customWidth="1"/>
    <col min="10001" max="10001" width="11.85546875" style="405" bestFit="1" customWidth="1"/>
    <col min="10002" max="10002" width="11.5703125" style="405" bestFit="1" customWidth="1"/>
    <col min="10003" max="10003" width="11.7109375" style="405" bestFit="1" customWidth="1"/>
    <col min="10004" max="10005" width="12.42578125" style="405" bestFit="1" customWidth="1"/>
    <col min="10006" max="10008" width="12.85546875" style="405" bestFit="1" customWidth="1"/>
    <col min="10009" max="10009" width="11.7109375" style="405" bestFit="1" customWidth="1"/>
    <col min="10010" max="10011" width="11.5703125" style="405" bestFit="1" customWidth="1"/>
    <col min="10012" max="10012" width="11.7109375" style="405" bestFit="1" customWidth="1"/>
    <col min="10013" max="10013" width="14" style="405" bestFit="1" customWidth="1"/>
    <col min="10014" max="10014" width="13.5703125" style="405" bestFit="1" customWidth="1"/>
    <col min="10015" max="10240" width="9.140625" style="405"/>
    <col min="10241" max="10241" width="18.42578125" style="405" bestFit="1" customWidth="1"/>
    <col min="10242" max="10242" width="12" style="405" bestFit="1" customWidth="1"/>
    <col min="10243" max="10244" width="11.85546875" style="405" bestFit="1" customWidth="1"/>
    <col min="10245" max="10245" width="12" style="405" bestFit="1" customWidth="1"/>
    <col min="10246" max="10246" width="11.7109375" style="405" bestFit="1" customWidth="1"/>
    <col min="10247" max="10247" width="11.5703125" style="405" bestFit="1" customWidth="1"/>
    <col min="10248" max="10248" width="11.85546875" style="405" bestFit="1" customWidth="1"/>
    <col min="10249" max="10249" width="12" style="405" bestFit="1" customWidth="1"/>
    <col min="10250" max="10250" width="11.28515625" style="405" bestFit="1" customWidth="1"/>
    <col min="10251" max="10251" width="12" style="405" bestFit="1" customWidth="1"/>
    <col min="10252" max="10252" width="11.7109375" style="405" bestFit="1" customWidth="1"/>
    <col min="10253" max="10253" width="12.28515625" style="405" bestFit="1" customWidth="1"/>
    <col min="10254" max="10254" width="12" style="405" bestFit="1" customWidth="1"/>
    <col min="10255" max="10255" width="11.7109375" style="405" customWidth="1"/>
    <col min="10256" max="10256" width="12" style="405" bestFit="1" customWidth="1"/>
    <col min="10257" max="10257" width="11.85546875" style="405" bestFit="1" customWidth="1"/>
    <col min="10258" max="10258" width="11.5703125" style="405" bestFit="1" customWidth="1"/>
    <col min="10259" max="10259" width="11.7109375" style="405" bestFit="1" customWidth="1"/>
    <col min="10260" max="10261" width="12.42578125" style="405" bestFit="1" customWidth="1"/>
    <col min="10262" max="10264" width="12.85546875" style="405" bestFit="1" customWidth="1"/>
    <col min="10265" max="10265" width="11.7109375" style="405" bestFit="1" customWidth="1"/>
    <col min="10266" max="10267" width="11.5703125" style="405" bestFit="1" customWidth="1"/>
    <col min="10268" max="10268" width="11.7109375" style="405" bestFit="1" customWidth="1"/>
    <col min="10269" max="10269" width="14" style="405" bestFit="1" customWidth="1"/>
    <col min="10270" max="10270" width="13.5703125" style="405" bestFit="1" customWidth="1"/>
    <col min="10271" max="10496" width="9.140625" style="405"/>
    <col min="10497" max="10497" width="18.42578125" style="405" bestFit="1" customWidth="1"/>
    <col min="10498" max="10498" width="12" style="405" bestFit="1" customWidth="1"/>
    <col min="10499" max="10500" width="11.85546875" style="405" bestFit="1" customWidth="1"/>
    <col min="10501" max="10501" width="12" style="405" bestFit="1" customWidth="1"/>
    <col min="10502" max="10502" width="11.7109375" style="405" bestFit="1" customWidth="1"/>
    <col min="10503" max="10503" width="11.5703125" style="405" bestFit="1" customWidth="1"/>
    <col min="10504" max="10504" width="11.85546875" style="405" bestFit="1" customWidth="1"/>
    <col min="10505" max="10505" width="12" style="405" bestFit="1" customWidth="1"/>
    <col min="10506" max="10506" width="11.28515625" style="405" bestFit="1" customWidth="1"/>
    <col min="10507" max="10507" width="12" style="405" bestFit="1" customWidth="1"/>
    <col min="10508" max="10508" width="11.7109375" style="405" bestFit="1" customWidth="1"/>
    <col min="10509" max="10509" width="12.28515625" style="405" bestFit="1" customWidth="1"/>
    <col min="10510" max="10510" width="12" style="405" bestFit="1" customWidth="1"/>
    <col min="10511" max="10511" width="11.7109375" style="405" customWidth="1"/>
    <col min="10512" max="10512" width="12" style="405" bestFit="1" customWidth="1"/>
    <col min="10513" max="10513" width="11.85546875" style="405" bestFit="1" customWidth="1"/>
    <col min="10514" max="10514" width="11.5703125" style="405" bestFit="1" customWidth="1"/>
    <col min="10515" max="10515" width="11.7109375" style="405" bestFit="1" customWidth="1"/>
    <col min="10516" max="10517" width="12.42578125" style="405" bestFit="1" customWidth="1"/>
    <col min="10518" max="10520" width="12.85546875" style="405" bestFit="1" customWidth="1"/>
    <col min="10521" max="10521" width="11.7109375" style="405" bestFit="1" customWidth="1"/>
    <col min="10522" max="10523" width="11.5703125" style="405" bestFit="1" customWidth="1"/>
    <col min="10524" max="10524" width="11.7109375" style="405" bestFit="1" customWidth="1"/>
    <col min="10525" max="10525" width="14" style="405" bestFit="1" customWidth="1"/>
    <col min="10526" max="10526" width="13.5703125" style="405" bestFit="1" customWidth="1"/>
    <col min="10527" max="10752" width="9.140625" style="405"/>
    <col min="10753" max="10753" width="18.42578125" style="405" bestFit="1" customWidth="1"/>
    <col min="10754" max="10754" width="12" style="405" bestFit="1" customWidth="1"/>
    <col min="10755" max="10756" width="11.85546875" style="405" bestFit="1" customWidth="1"/>
    <col min="10757" max="10757" width="12" style="405" bestFit="1" customWidth="1"/>
    <col min="10758" max="10758" width="11.7109375" style="405" bestFit="1" customWidth="1"/>
    <col min="10759" max="10759" width="11.5703125" style="405" bestFit="1" customWidth="1"/>
    <col min="10760" max="10760" width="11.85546875" style="405" bestFit="1" customWidth="1"/>
    <col min="10761" max="10761" width="12" style="405" bestFit="1" customWidth="1"/>
    <col min="10762" max="10762" width="11.28515625" style="405" bestFit="1" customWidth="1"/>
    <col min="10763" max="10763" width="12" style="405" bestFit="1" customWidth="1"/>
    <col min="10764" max="10764" width="11.7109375" style="405" bestFit="1" customWidth="1"/>
    <col min="10765" max="10765" width="12.28515625" style="405" bestFit="1" customWidth="1"/>
    <col min="10766" max="10766" width="12" style="405" bestFit="1" customWidth="1"/>
    <col min="10767" max="10767" width="11.7109375" style="405" customWidth="1"/>
    <col min="10768" max="10768" width="12" style="405" bestFit="1" customWidth="1"/>
    <col min="10769" max="10769" width="11.85546875" style="405" bestFit="1" customWidth="1"/>
    <col min="10770" max="10770" width="11.5703125" style="405" bestFit="1" customWidth="1"/>
    <col min="10771" max="10771" width="11.7109375" style="405" bestFit="1" customWidth="1"/>
    <col min="10772" max="10773" width="12.42578125" style="405" bestFit="1" customWidth="1"/>
    <col min="10774" max="10776" width="12.85546875" style="405" bestFit="1" customWidth="1"/>
    <col min="10777" max="10777" width="11.7109375" style="405" bestFit="1" customWidth="1"/>
    <col min="10778" max="10779" width="11.5703125" style="405" bestFit="1" customWidth="1"/>
    <col min="10780" max="10780" width="11.7109375" style="405" bestFit="1" customWidth="1"/>
    <col min="10781" max="10781" width="14" style="405" bestFit="1" customWidth="1"/>
    <col min="10782" max="10782" width="13.5703125" style="405" bestFit="1" customWidth="1"/>
    <col min="10783" max="11008" width="9.140625" style="405"/>
    <col min="11009" max="11009" width="18.42578125" style="405" bestFit="1" customWidth="1"/>
    <col min="11010" max="11010" width="12" style="405" bestFit="1" customWidth="1"/>
    <col min="11011" max="11012" width="11.85546875" style="405" bestFit="1" customWidth="1"/>
    <col min="11013" max="11013" width="12" style="405" bestFit="1" customWidth="1"/>
    <col min="11014" max="11014" width="11.7109375" style="405" bestFit="1" customWidth="1"/>
    <col min="11015" max="11015" width="11.5703125" style="405" bestFit="1" customWidth="1"/>
    <col min="11016" max="11016" width="11.85546875" style="405" bestFit="1" customWidth="1"/>
    <col min="11017" max="11017" width="12" style="405" bestFit="1" customWidth="1"/>
    <col min="11018" max="11018" width="11.28515625" style="405" bestFit="1" customWidth="1"/>
    <col min="11019" max="11019" width="12" style="405" bestFit="1" customWidth="1"/>
    <col min="11020" max="11020" width="11.7109375" style="405" bestFit="1" customWidth="1"/>
    <col min="11021" max="11021" width="12.28515625" style="405" bestFit="1" customWidth="1"/>
    <col min="11022" max="11022" width="12" style="405" bestFit="1" customWidth="1"/>
    <col min="11023" max="11023" width="11.7109375" style="405" customWidth="1"/>
    <col min="11024" max="11024" width="12" style="405" bestFit="1" customWidth="1"/>
    <col min="11025" max="11025" width="11.85546875" style="405" bestFit="1" customWidth="1"/>
    <col min="11026" max="11026" width="11.5703125" style="405" bestFit="1" customWidth="1"/>
    <col min="11027" max="11027" width="11.7109375" style="405" bestFit="1" customWidth="1"/>
    <col min="11028" max="11029" width="12.42578125" style="405" bestFit="1" customWidth="1"/>
    <col min="11030" max="11032" width="12.85546875" style="405" bestFit="1" customWidth="1"/>
    <col min="11033" max="11033" width="11.7109375" style="405" bestFit="1" customWidth="1"/>
    <col min="11034" max="11035" width="11.5703125" style="405" bestFit="1" customWidth="1"/>
    <col min="11036" max="11036" width="11.7109375" style="405" bestFit="1" customWidth="1"/>
    <col min="11037" max="11037" width="14" style="405" bestFit="1" customWidth="1"/>
    <col min="11038" max="11038" width="13.5703125" style="405" bestFit="1" customWidth="1"/>
    <col min="11039" max="11264" width="9.140625" style="405"/>
    <col min="11265" max="11265" width="18.42578125" style="405" bestFit="1" customWidth="1"/>
    <col min="11266" max="11266" width="12" style="405" bestFit="1" customWidth="1"/>
    <col min="11267" max="11268" width="11.85546875" style="405" bestFit="1" customWidth="1"/>
    <col min="11269" max="11269" width="12" style="405" bestFit="1" customWidth="1"/>
    <col min="11270" max="11270" width="11.7109375" style="405" bestFit="1" customWidth="1"/>
    <col min="11271" max="11271" width="11.5703125" style="405" bestFit="1" customWidth="1"/>
    <col min="11272" max="11272" width="11.85546875" style="405" bestFit="1" customWidth="1"/>
    <col min="11273" max="11273" width="12" style="405" bestFit="1" customWidth="1"/>
    <col min="11274" max="11274" width="11.28515625" style="405" bestFit="1" customWidth="1"/>
    <col min="11275" max="11275" width="12" style="405" bestFit="1" customWidth="1"/>
    <col min="11276" max="11276" width="11.7109375" style="405" bestFit="1" customWidth="1"/>
    <col min="11277" max="11277" width="12.28515625" style="405" bestFit="1" customWidth="1"/>
    <col min="11278" max="11278" width="12" style="405" bestFit="1" customWidth="1"/>
    <col min="11279" max="11279" width="11.7109375" style="405" customWidth="1"/>
    <col min="11280" max="11280" width="12" style="405" bestFit="1" customWidth="1"/>
    <col min="11281" max="11281" width="11.85546875" style="405" bestFit="1" customWidth="1"/>
    <col min="11282" max="11282" width="11.5703125" style="405" bestFit="1" customWidth="1"/>
    <col min="11283" max="11283" width="11.7109375" style="405" bestFit="1" customWidth="1"/>
    <col min="11284" max="11285" width="12.42578125" style="405" bestFit="1" customWidth="1"/>
    <col min="11286" max="11288" width="12.85546875" style="405" bestFit="1" customWidth="1"/>
    <col min="11289" max="11289" width="11.7109375" style="405" bestFit="1" customWidth="1"/>
    <col min="11290" max="11291" width="11.5703125" style="405" bestFit="1" customWidth="1"/>
    <col min="11292" max="11292" width="11.7109375" style="405" bestFit="1" customWidth="1"/>
    <col min="11293" max="11293" width="14" style="405" bestFit="1" customWidth="1"/>
    <col min="11294" max="11294" width="13.5703125" style="405" bestFit="1" customWidth="1"/>
    <col min="11295" max="11520" width="9.140625" style="405"/>
    <col min="11521" max="11521" width="18.42578125" style="405" bestFit="1" customWidth="1"/>
    <col min="11522" max="11522" width="12" style="405" bestFit="1" customWidth="1"/>
    <col min="11523" max="11524" width="11.85546875" style="405" bestFit="1" customWidth="1"/>
    <col min="11525" max="11525" width="12" style="405" bestFit="1" customWidth="1"/>
    <col min="11526" max="11526" width="11.7109375" style="405" bestFit="1" customWidth="1"/>
    <col min="11527" max="11527" width="11.5703125" style="405" bestFit="1" customWidth="1"/>
    <col min="11528" max="11528" width="11.85546875" style="405" bestFit="1" customWidth="1"/>
    <col min="11529" max="11529" width="12" style="405" bestFit="1" customWidth="1"/>
    <col min="11530" max="11530" width="11.28515625" style="405" bestFit="1" customWidth="1"/>
    <col min="11531" max="11531" width="12" style="405" bestFit="1" customWidth="1"/>
    <col min="11532" max="11532" width="11.7109375" style="405" bestFit="1" customWidth="1"/>
    <col min="11533" max="11533" width="12.28515625" style="405" bestFit="1" customWidth="1"/>
    <col min="11534" max="11534" width="12" style="405" bestFit="1" customWidth="1"/>
    <col min="11535" max="11535" width="11.7109375" style="405" customWidth="1"/>
    <col min="11536" max="11536" width="12" style="405" bestFit="1" customWidth="1"/>
    <col min="11537" max="11537" width="11.85546875" style="405" bestFit="1" customWidth="1"/>
    <col min="11538" max="11538" width="11.5703125" style="405" bestFit="1" customWidth="1"/>
    <col min="11539" max="11539" width="11.7109375" style="405" bestFit="1" customWidth="1"/>
    <col min="11540" max="11541" width="12.42578125" style="405" bestFit="1" customWidth="1"/>
    <col min="11542" max="11544" width="12.85546875" style="405" bestFit="1" customWidth="1"/>
    <col min="11545" max="11545" width="11.7109375" style="405" bestFit="1" customWidth="1"/>
    <col min="11546" max="11547" width="11.5703125" style="405" bestFit="1" customWidth="1"/>
    <col min="11548" max="11548" width="11.7109375" style="405" bestFit="1" customWidth="1"/>
    <col min="11549" max="11549" width="14" style="405" bestFit="1" customWidth="1"/>
    <col min="11550" max="11550" width="13.5703125" style="405" bestFit="1" customWidth="1"/>
    <col min="11551" max="11776" width="9.140625" style="405"/>
    <col min="11777" max="11777" width="18.42578125" style="405" bestFit="1" customWidth="1"/>
    <col min="11778" max="11778" width="12" style="405" bestFit="1" customWidth="1"/>
    <col min="11779" max="11780" width="11.85546875" style="405" bestFit="1" customWidth="1"/>
    <col min="11781" max="11781" width="12" style="405" bestFit="1" customWidth="1"/>
    <col min="11782" max="11782" width="11.7109375" style="405" bestFit="1" customWidth="1"/>
    <col min="11783" max="11783" width="11.5703125" style="405" bestFit="1" customWidth="1"/>
    <col min="11784" max="11784" width="11.85546875" style="405" bestFit="1" customWidth="1"/>
    <col min="11785" max="11785" width="12" style="405" bestFit="1" customWidth="1"/>
    <col min="11786" max="11786" width="11.28515625" style="405" bestFit="1" customWidth="1"/>
    <col min="11787" max="11787" width="12" style="405" bestFit="1" customWidth="1"/>
    <col min="11788" max="11788" width="11.7109375" style="405" bestFit="1" customWidth="1"/>
    <col min="11789" max="11789" width="12.28515625" style="405" bestFit="1" customWidth="1"/>
    <col min="11790" max="11790" width="12" style="405" bestFit="1" customWidth="1"/>
    <col min="11791" max="11791" width="11.7109375" style="405" customWidth="1"/>
    <col min="11792" max="11792" width="12" style="405" bestFit="1" customWidth="1"/>
    <col min="11793" max="11793" width="11.85546875" style="405" bestFit="1" customWidth="1"/>
    <col min="11794" max="11794" width="11.5703125" style="405" bestFit="1" customWidth="1"/>
    <col min="11795" max="11795" width="11.7109375" style="405" bestFit="1" customWidth="1"/>
    <col min="11796" max="11797" width="12.42578125" style="405" bestFit="1" customWidth="1"/>
    <col min="11798" max="11800" width="12.85546875" style="405" bestFit="1" customWidth="1"/>
    <col min="11801" max="11801" width="11.7109375" style="405" bestFit="1" customWidth="1"/>
    <col min="11802" max="11803" width="11.5703125" style="405" bestFit="1" customWidth="1"/>
    <col min="11804" max="11804" width="11.7109375" style="405" bestFit="1" customWidth="1"/>
    <col min="11805" max="11805" width="14" style="405" bestFit="1" customWidth="1"/>
    <col min="11806" max="11806" width="13.5703125" style="405" bestFit="1" customWidth="1"/>
    <col min="11807" max="12032" width="9.140625" style="405"/>
    <col min="12033" max="12033" width="18.42578125" style="405" bestFit="1" customWidth="1"/>
    <col min="12034" max="12034" width="12" style="405" bestFit="1" customWidth="1"/>
    <col min="12035" max="12036" width="11.85546875" style="405" bestFit="1" customWidth="1"/>
    <col min="12037" max="12037" width="12" style="405" bestFit="1" customWidth="1"/>
    <col min="12038" max="12038" width="11.7109375" style="405" bestFit="1" customWidth="1"/>
    <col min="12039" max="12039" width="11.5703125" style="405" bestFit="1" customWidth="1"/>
    <col min="12040" max="12040" width="11.85546875" style="405" bestFit="1" customWidth="1"/>
    <col min="12041" max="12041" width="12" style="405" bestFit="1" customWidth="1"/>
    <col min="12042" max="12042" width="11.28515625" style="405" bestFit="1" customWidth="1"/>
    <col min="12043" max="12043" width="12" style="405" bestFit="1" customWidth="1"/>
    <col min="12044" max="12044" width="11.7109375" style="405" bestFit="1" customWidth="1"/>
    <col min="12045" max="12045" width="12.28515625" style="405" bestFit="1" customWidth="1"/>
    <col min="12046" max="12046" width="12" style="405" bestFit="1" customWidth="1"/>
    <col min="12047" max="12047" width="11.7109375" style="405" customWidth="1"/>
    <col min="12048" max="12048" width="12" style="405" bestFit="1" customWidth="1"/>
    <col min="12049" max="12049" width="11.85546875" style="405" bestFit="1" customWidth="1"/>
    <col min="12050" max="12050" width="11.5703125" style="405" bestFit="1" customWidth="1"/>
    <col min="12051" max="12051" width="11.7109375" style="405" bestFit="1" customWidth="1"/>
    <col min="12052" max="12053" width="12.42578125" style="405" bestFit="1" customWidth="1"/>
    <col min="12054" max="12056" width="12.85546875" style="405" bestFit="1" customWidth="1"/>
    <col min="12057" max="12057" width="11.7109375" style="405" bestFit="1" customWidth="1"/>
    <col min="12058" max="12059" width="11.5703125" style="405" bestFit="1" customWidth="1"/>
    <col min="12060" max="12060" width="11.7109375" style="405" bestFit="1" customWidth="1"/>
    <col min="12061" max="12061" width="14" style="405" bestFit="1" customWidth="1"/>
    <col min="12062" max="12062" width="13.5703125" style="405" bestFit="1" customWidth="1"/>
    <col min="12063" max="12288" width="9.140625" style="405"/>
    <col min="12289" max="12289" width="18.42578125" style="405" bestFit="1" customWidth="1"/>
    <col min="12290" max="12290" width="12" style="405" bestFit="1" customWidth="1"/>
    <col min="12291" max="12292" width="11.85546875" style="405" bestFit="1" customWidth="1"/>
    <col min="12293" max="12293" width="12" style="405" bestFit="1" customWidth="1"/>
    <col min="12294" max="12294" width="11.7109375" style="405" bestFit="1" customWidth="1"/>
    <col min="12295" max="12295" width="11.5703125" style="405" bestFit="1" customWidth="1"/>
    <col min="12296" max="12296" width="11.85546875" style="405" bestFit="1" customWidth="1"/>
    <col min="12297" max="12297" width="12" style="405" bestFit="1" customWidth="1"/>
    <col min="12298" max="12298" width="11.28515625" style="405" bestFit="1" customWidth="1"/>
    <col min="12299" max="12299" width="12" style="405" bestFit="1" customWidth="1"/>
    <col min="12300" max="12300" width="11.7109375" style="405" bestFit="1" customWidth="1"/>
    <col min="12301" max="12301" width="12.28515625" style="405" bestFit="1" customWidth="1"/>
    <col min="12302" max="12302" width="12" style="405" bestFit="1" customWidth="1"/>
    <col min="12303" max="12303" width="11.7109375" style="405" customWidth="1"/>
    <col min="12304" max="12304" width="12" style="405" bestFit="1" customWidth="1"/>
    <col min="12305" max="12305" width="11.85546875" style="405" bestFit="1" customWidth="1"/>
    <col min="12306" max="12306" width="11.5703125" style="405" bestFit="1" customWidth="1"/>
    <col min="12307" max="12307" width="11.7109375" style="405" bestFit="1" customWidth="1"/>
    <col min="12308" max="12309" width="12.42578125" style="405" bestFit="1" customWidth="1"/>
    <col min="12310" max="12312" width="12.85546875" style="405" bestFit="1" customWidth="1"/>
    <col min="12313" max="12313" width="11.7109375" style="405" bestFit="1" customWidth="1"/>
    <col min="12314" max="12315" width="11.5703125" style="405" bestFit="1" customWidth="1"/>
    <col min="12316" max="12316" width="11.7109375" style="405" bestFit="1" customWidth="1"/>
    <col min="12317" max="12317" width="14" style="405" bestFit="1" customWidth="1"/>
    <col min="12318" max="12318" width="13.5703125" style="405" bestFit="1" customWidth="1"/>
    <col min="12319" max="12544" width="9.140625" style="405"/>
    <col min="12545" max="12545" width="18.42578125" style="405" bestFit="1" customWidth="1"/>
    <col min="12546" max="12546" width="12" style="405" bestFit="1" customWidth="1"/>
    <col min="12547" max="12548" width="11.85546875" style="405" bestFit="1" customWidth="1"/>
    <col min="12549" max="12549" width="12" style="405" bestFit="1" customWidth="1"/>
    <col min="12550" max="12550" width="11.7109375" style="405" bestFit="1" customWidth="1"/>
    <col min="12551" max="12551" width="11.5703125" style="405" bestFit="1" customWidth="1"/>
    <col min="12552" max="12552" width="11.85546875" style="405" bestFit="1" customWidth="1"/>
    <col min="12553" max="12553" width="12" style="405" bestFit="1" customWidth="1"/>
    <col min="12554" max="12554" width="11.28515625" style="405" bestFit="1" customWidth="1"/>
    <col min="12555" max="12555" width="12" style="405" bestFit="1" customWidth="1"/>
    <col min="12556" max="12556" width="11.7109375" style="405" bestFit="1" customWidth="1"/>
    <col min="12557" max="12557" width="12.28515625" style="405" bestFit="1" customWidth="1"/>
    <col min="12558" max="12558" width="12" style="405" bestFit="1" customWidth="1"/>
    <col min="12559" max="12559" width="11.7109375" style="405" customWidth="1"/>
    <col min="12560" max="12560" width="12" style="405" bestFit="1" customWidth="1"/>
    <col min="12561" max="12561" width="11.85546875" style="405" bestFit="1" customWidth="1"/>
    <col min="12562" max="12562" width="11.5703125" style="405" bestFit="1" customWidth="1"/>
    <col min="12563" max="12563" width="11.7109375" style="405" bestFit="1" customWidth="1"/>
    <col min="12564" max="12565" width="12.42578125" style="405" bestFit="1" customWidth="1"/>
    <col min="12566" max="12568" width="12.85546875" style="405" bestFit="1" customWidth="1"/>
    <col min="12569" max="12569" width="11.7109375" style="405" bestFit="1" customWidth="1"/>
    <col min="12570" max="12571" width="11.5703125" style="405" bestFit="1" customWidth="1"/>
    <col min="12572" max="12572" width="11.7109375" style="405" bestFit="1" customWidth="1"/>
    <col min="12573" max="12573" width="14" style="405" bestFit="1" customWidth="1"/>
    <col min="12574" max="12574" width="13.5703125" style="405" bestFit="1" customWidth="1"/>
    <col min="12575" max="12800" width="9.140625" style="405"/>
    <col min="12801" max="12801" width="18.42578125" style="405" bestFit="1" customWidth="1"/>
    <col min="12802" max="12802" width="12" style="405" bestFit="1" customWidth="1"/>
    <col min="12803" max="12804" width="11.85546875" style="405" bestFit="1" customWidth="1"/>
    <col min="12805" max="12805" width="12" style="405" bestFit="1" customWidth="1"/>
    <col min="12806" max="12806" width="11.7109375" style="405" bestFit="1" customWidth="1"/>
    <col min="12807" max="12807" width="11.5703125" style="405" bestFit="1" customWidth="1"/>
    <col min="12808" max="12808" width="11.85546875" style="405" bestFit="1" customWidth="1"/>
    <col min="12809" max="12809" width="12" style="405" bestFit="1" customWidth="1"/>
    <col min="12810" max="12810" width="11.28515625" style="405" bestFit="1" customWidth="1"/>
    <col min="12811" max="12811" width="12" style="405" bestFit="1" customWidth="1"/>
    <col min="12812" max="12812" width="11.7109375" style="405" bestFit="1" customWidth="1"/>
    <col min="12813" max="12813" width="12.28515625" style="405" bestFit="1" customWidth="1"/>
    <col min="12814" max="12814" width="12" style="405" bestFit="1" customWidth="1"/>
    <col min="12815" max="12815" width="11.7109375" style="405" customWidth="1"/>
    <col min="12816" max="12816" width="12" style="405" bestFit="1" customWidth="1"/>
    <col min="12817" max="12817" width="11.85546875" style="405" bestFit="1" customWidth="1"/>
    <col min="12818" max="12818" width="11.5703125" style="405" bestFit="1" customWidth="1"/>
    <col min="12819" max="12819" width="11.7109375" style="405" bestFit="1" customWidth="1"/>
    <col min="12820" max="12821" width="12.42578125" style="405" bestFit="1" customWidth="1"/>
    <col min="12822" max="12824" width="12.85546875" style="405" bestFit="1" customWidth="1"/>
    <col min="12825" max="12825" width="11.7109375" style="405" bestFit="1" customWidth="1"/>
    <col min="12826" max="12827" width="11.5703125" style="405" bestFit="1" customWidth="1"/>
    <col min="12828" max="12828" width="11.7109375" style="405" bestFit="1" customWidth="1"/>
    <col min="12829" max="12829" width="14" style="405" bestFit="1" customWidth="1"/>
    <col min="12830" max="12830" width="13.5703125" style="405" bestFit="1" customWidth="1"/>
    <col min="12831" max="13056" width="9.140625" style="405"/>
    <col min="13057" max="13057" width="18.42578125" style="405" bestFit="1" customWidth="1"/>
    <col min="13058" max="13058" width="12" style="405" bestFit="1" customWidth="1"/>
    <col min="13059" max="13060" width="11.85546875" style="405" bestFit="1" customWidth="1"/>
    <col min="13061" max="13061" width="12" style="405" bestFit="1" customWidth="1"/>
    <col min="13062" max="13062" width="11.7109375" style="405" bestFit="1" customWidth="1"/>
    <col min="13063" max="13063" width="11.5703125" style="405" bestFit="1" customWidth="1"/>
    <col min="13064" max="13064" width="11.85546875" style="405" bestFit="1" customWidth="1"/>
    <col min="13065" max="13065" width="12" style="405" bestFit="1" customWidth="1"/>
    <col min="13066" max="13066" width="11.28515625" style="405" bestFit="1" customWidth="1"/>
    <col min="13067" max="13067" width="12" style="405" bestFit="1" customWidth="1"/>
    <col min="13068" max="13068" width="11.7109375" style="405" bestFit="1" customWidth="1"/>
    <col min="13069" max="13069" width="12.28515625" style="405" bestFit="1" customWidth="1"/>
    <col min="13070" max="13070" width="12" style="405" bestFit="1" customWidth="1"/>
    <col min="13071" max="13071" width="11.7109375" style="405" customWidth="1"/>
    <col min="13072" max="13072" width="12" style="405" bestFit="1" customWidth="1"/>
    <col min="13073" max="13073" width="11.85546875" style="405" bestFit="1" customWidth="1"/>
    <col min="13074" max="13074" width="11.5703125" style="405" bestFit="1" customWidth="1"/>
    <col min="13075" max="13075" width="11.7109375" style="405" bestFit="1" customWidth="1"/>
    <col min="13076" max="13077" width="12.42578125" style="405" bestFit="1" customWidth="1"/>
    <col min="13078" max="13080" width="12.85546875" style="405" bestFit="1" customWidth="1"/>
    <col min="13081" max="13081" width="11.7109375" style="405" bestFit="1" customWidth="1"/>
    <col min="13082" max="13083" width="11.5703125" style="405" bestFit="1" customWidth="1"/>
    <col min="13084" max="13084" width="11.7109375" style="405" bestFit="1" customWidth="1"/>
    <col min="13085" max="13085" width="14" style="405" bestFit="1" customWidth="1"/>
    <col min="13086" max="13086" width="13.5703125" style="405" bestFit="1" customWidth="1"/>
    <col min="13087" max="13312" width="9.140625" style="405"/>
    <col min="13313" max="13313" width="18.42578125" style="405" bestFit="1" customWidth="1"/>
    <col min="13314" max="13314" width="12" style="405" bestFit="1" customWidth="1"/>
    <col min="13315" max="13316" width="11.85546875" style="405" bestFit="1" customWidth="1"/>
    <col min="13317" max="13317" width="12" style="405" bestFit="1" customWidth="1"/>
    <col min="13318" max="13318" width="11.7109375" style="405" bestFit="1" customWidth="1"/>
    <col min="13319" max="13319" width="11.5703125" style="405" bestFit="1" customWidth="1"/>
    <col min="13320" max="13320" width="11.85546875" style="405" bestFit="1" customWidth="1"/>
    <col min="13321" max="13321" width="12" style="405" bestFit="1" customWidth="1"/>
    <col min="13322" max="13322" width="11.28515625" style="405" bestFit="1" customWidth="1"/>
    <col min="13323" max="13323" width="12" style="405" bestFit="1" customWidth="1"/>
    <col min="13324" max="13324" width="11.7109375" style="405" bestFit="1" customWidth="1"/>
    <col min="13325" max="13325" width="12.28515625" style="405" bestFit="1" customWidth="1"/>
    <col min="13326" max="13326" width="12" style="405" bestFit="1" customWidth="1"/>
    <col min="13327" max="13327" width="11.7109375" style="405" customWidth="1"/>
    <col min="13328" max="13328" width="12" style="405" bestFit="1" customWidth="1"/>
    <col min="13329" max="13329" width="11.85546875" style="405" bestFit="1" customWidth="1"/>
    <col min="13330" max="13330" width="11.5703125" style="405" bestFit="1" customWidth="1"/>
    <col min="13331" max="13331" width="11.7109375" style="405" bestFit="1" customWidth="1"/>
    <col min="13332" max="13333" width="12.42578125" style="405" bestFit="1" customWidth="1"/>
    <col min="13334" max="13336" width="12.85546875" style="405" bestFit="1" customWidth="1"/>
    <col min="13337" max="13337" width="11.7109375" style="405" bestFit="1" customWidth="1"/>
    <col min="13338" max="13339" width="11.5703125" style="405" bestFit="1" customWidth="1"/>
    <col min="13340" max="13340" width="11.7109375" style="405" bestFit="1" customWidth="1"/>
    <col min="13341" max="13341" width="14" style="405" bestFit="1" customWidth="1"/>
    <col min="13342" max="13342" width="13.5703125" style="405" bestFit="1" customWidth="1"/>
    <col min="13343" max="13568" width="9.140625" style="405"/>
    <col min="13569" max="13569" width="18.42578125" style="405" bestFit="1" customWidth="1"/>
    <col min="13570" max="13570" width="12" style="405" bestFit="1" customWidth="1"/>
    <col min="13571" max="13572" width="11.85546875" style="405" bestFit="1" customWidth="1"/>
    <col min="13573" max="13573" width="12" style="405" bestFit="1" customWidth="1"/>
    <col min="13574" max="13574" width="11.7109375" style="405" bestFit="1" customWidth="1"/>
    <col min="13575" max="13575" width="11.5703125" style="405" bestFit="1" customWidth="1"/>
    <col min="13576" max="13576" width="11.85546875" style="405" bestFit="1" customWidth="1"/>
    <col min="13577" max="13577" width="12" style="405" bestFit="1" customWidth="1"/>
    <col min="13578" max="13578" width="11.28515625" style="405" bestFit="1" customWidth="1"/>
    <col min="13579" max="13579" width="12" style="405" bestFit="1" customWidth="1"/>
    <col min="13580" max="13580" width="11.7109375" style="405" bestFit="1" customWidth="1"/>
    <col min="13581" max="13581" width="12.28515625" style="405" bestFit="1" customWidth="1"/>
    <col min="13582" max="13582" width="12" style="405" bestFit="1" customWidth="1"/>
    <col min="13583" max="13583" width="11.7109375" style="405" customWidth="1"/>
    <col min="13584" max="13584" width="12" style="405" bestFit="1" customWidth="1"/>
    <col min="13585" max="13585" width="11.85546875" style="405" bestFit="1" customWidth="1"/>
    <col min="13586" max="13586" width="11.5703125" style="405" bestFit="1" customWidth="1"/>
    <col min="13587" max="13587" width="11.7109375" style="405" bestFit="1" customWidth="1"/>
    <col min="13588" max="13589" width="12.42578125" style="405" bestFit="1" customWidth="1"/>
    <col min="13590" max="13592" width="12.85546875" style="405" bestFit="1" customWidth="1"/>
    <col min="13593" max="13593" width="11.7109375" style="405" bestFit="1" customWidth="1"/>
    <col min="13594" max="13595" width="11.5703125" style="405" bestFit="1" customWidth="1"/>
    <col min="13596" max="13596" width="11.7109375" style="405" bestFit="1" customWidth="1"/>
    <col min="13597" max="13597" width="14" style="405" bestFit="1" customWidth="1"/>
    <col min="13598" max="13598" width="13.5703125" style="405" bestFit="1" customWidth="1"/>
    <col min="13599" max="13824" width="9.140625" style="405"/>
    <col min="13825" max="13825" width="18.42578125" style="405" bestFit="1" customWidth="1"/>
    <col min="13826" max="13826" width="12" style="405" bestFit="1" customWidth="1"/>
    <col min="13827" max="13828" width="11.85546875" style="405" bestFit="1" customWidth="1"/>
    <col min="13829" max="13829" width="12" style="405" bestFit="1" customWidth="1"/>
    <col min="13830" max="13830" width="11.7109375" style="405" bestFit="1" customWidth="1"/>
    <col min="13831" max="13831" width="11.5703125" style="405" bestFit="1" customWidth="1"/>
    <col min="13832" max="13832" width="11.85546875" style="405" bestFit="1" customWidth="1"/>
    <col min="13833" max="13833" width="12" style="405" bestFit="1" customWidth="1"/>
    <col min="13834" max="13834" width="11.28515625" style="405" bestFit="1" customWidth="1"/>
    <col min="13835" max="13835" width="12" style="405" bestFit="1" customWidth="1"/>
    <col min="13836" max="13836" width="11.7109375" style="405" bestFit="1" customWidth="1"/>
    <col min="13837" max="13837" width="12.28515625" style="405" bestFit="1" customWidth="1"/>
    <col min="13838" max="13838" width="12" style="405" bestFit="1" customWidth="1"/>
    <col min="13839" max="13839" width="11.7109375" style="405" customWidth="1"/>
    <col min="13840" max="13840" width="12" style="405" bestFit="1" customWidth="1"/>
    <col min="13841" max="13841" width="11.85546875" style="405" bestFit="1" customWidth="1"/>
    <col min="13842" max="13842" width="11.5703125" style="405" bestFit="1" customWidth="1"/>
    <col min="13843" max="13843" width="11.7109375" style="405" bestFit="1" customWidth="1"/>
    <col min="13844" max="13845" width="12.42578125" style="405" bestFit="1" customWidth="1"/>
    <col min="13846" max="13848" width="12.85546875" style="405" bestFit="1" customWidth="1"/>
    <col min="13849" max="13849" width="11.7109375" style="405" bestFit="1" customWidth="1"/>
    <col min="13850" max="13851" width="11.5703125" style="405" bestFit="1" customWidth="1"/>
    <col min="13852" max="13852" width="11.7109375" style="405" bestFit="1" customWidth="1"/>
    <col min="13853" max="13853" width="14" style="405" bestFit="1" customWidth="1"/>
    <col min="13854" max="13854" width="13.5703125" style="405" bestFit="1" customWidth="1"/>
    <col min="13855" max="14080" width="9.140625" style="405"/>
    <col min="14081" max="14081" width="18.42578125" style="405" bestFit="1" customWidth="1"/>
    <col min="14082" max="14082" width="12" style="405" bestFit="1" customWidth="1"/>
    <col min="14083" max="14084" width="11.85546875" style="405" bestFit="1" customWidth="1"/>
    <col min="14085" max="14085" width="12" style="405" bestFit="1" customWidth="1"/>
    <col min="14086" max="14086" width="11.7109375" style="405" bestFit="1" customWidth="1"/>
    <col min="14087" max="14087" width="11.5703125" style="405" bestFit="1" customWidth="1"/>
    <col min="14088" max="14088" width="11.85546875" style="405" bestFit="1" customWidth="1"/>
    <col min="14089" max="14089" width="12" style="405" bestFit="1" customWidth="1"/>
    <col min="14090" max="14090" width="11.28515625" style="405" bestFit="1" customWidth="1"/>
    <col min="14091" max="14091" width="12" style="405" bestFit="1" customWidth="1"/>
    <col min="14092" max="14092" width="11.7109375" style="405" bestFit="1" customWidth="1"/>
    <col min="14093" max="14093" width="12.28515625" style="405" bestFit="1" customWidth="1"/>
    <col min="14094" max="14094" width="12" style="405" bestFit="1" customWidth="1"/>
    <col min="14095" max="14095" width="11.7109375" style="405" customWidth="1"/>
    <col min="14096" max="14096" width="12" style="405" bestFit="1" customWidth="1"/>
    <col min="14097" max="14097" width="11.85546875" style="405" bestFit="1" customWidth="1"/>
    <col min="14098" max="14098" width="11.5703125" style="405" bestFit="1" customWidth="1"/>
    <col min="14099" max="14099" width="11.7109375" style="405" bestFit="1" customWidth="1"/>
    <col min="14100" max="14101" width="12.42578125" style="405" bestFit="1" customWidth="1"/>
    <col min="14102" max="14104" width="12.85546875" style="405" bestFit="1" customWidth="1"/>
    <col min="14105" max="14105" width="11.7109375" style="405" bestFit="1" customWidth="1"/>
    <col min="14106" max="14107" width="11.5703125" style="405" bestFit="1" customWidth="1"/>
    <col min="14108" max="14108" width="11.7109375" style="405" bestFit="1" customWidth="1"/>
    <col min="14109" max="14109" width="14" style="405" bestFit="1" customWidth="1"/>
    <col min="14110" max="14110" width="13.5703125" style="405" bestFit="1" customWidth="1"/>
    <col min="14111" max="14336" width="9.140625" style="405"/>
    <col min="14337" max="14337" width="18.42578125" style="405" bestFit="1" customWidth="1"/>
    <col min="14338" max="14338" width="12" style="405" bestFit="1" customWidth="1"/>
    <col min="14339" max="14340" width="11.85546875" style="405" bestFit="1" customWidth="1"/>
    <col min="14341" max="14341" width="12" style="405" bestFit="1" customWidth="1"/>
    <col min="14342" max="14342" width="11.7109375" style="405" bestFit="1" customWidth="1"/>
    <col min="14343" max="14343" width="11.5703125" style="405" bestFit="1" customWidth="1"/>
    <col min="14344" max="14344" width="11.85546875" style="405" bestFit="1" customWidth="1"/>
    <col min="14345" max="14345" width="12" style="405" bestFit="1" customWidth="1"/>
    <col min="14346" max="14346" width="11.28515625" style="405" bestFit="1" customWidth="1"/>
    <col min="14347" max="14347" width="12" style="405" bestFit="1" customWidth="1"/>
    <col min="14348" max="14348" width="11.7109375" style="405" bestFit="1" customWidth="1"/>
    <col min="14349" max="14349" width="12.28515625" style="405" bestFit="1" customWidth="1"/>
    <col min="14350" max="14350" width="12" style="405" bestFit="1" customWidth="1"/>
    <col min="14351" max="14351" width="11.7109375" style="405" customWidth="1"/>
    <col min="14352" max="14352" width="12" style="405" bestFit="1" customWidth="1"/>
    <col min="14353" max="14353" width="11.85546875" style="405" bestFit="1" customWidth="1"/>
    <col min="14354" max="14354" width="11.5703125" style="405" bestFit="1" customWidth="1"/>
    <col min="14355" max="14355" width="11.7109375" style="405" bestFit="1" customWidth="1"/>
    <col min="14356" max="14357" width="12.42578125" style="405" bestFit="1" customWidth="1"/>
    <col min="14358" max="14360" width="12.85546875" style="405" bestFit="1" customWidth="1"/>
    <col min="14361" max="14361" width="11.7109375" style="405" bestFit="1" customWidth="1"/>
    <col min="14362" max="14363" width="11.5703125" style="405" bestFit="1" customWidth="1"/>
    <col min="14364" max="14364" width="11.7109375" style="405" bestFit="1" customWidth="1"/>
    <col min="14365" max="14365" width="14" style="405" bestFit="1" customWidth="1"/>
    <col min="14366" max="14366" width="13.5703125" style="405" bestFit="1" customWidth="1"/>
    <col min="14367" max="14592" width="9.140625" style="405"/>
    <col min="14593" max="14593" width="18.42578125" style="405" bestFit="1" customWidth="1"/>
    <col min="14594" max="14594" width="12" style="405" bestFit="1" customWidth="1"/>
    <col min="14595" max="14596" width="11.85546875" style="405" bestFit="1" customWidth="1"/>
    <col min="14597" max="14597" width="12" style="405" bestFit="1" customWidth="1"/>
    <col min="14598" max="14598" width="11.7109375" style="405" bestFit="1" customWidth="1"/>
    <col min="14599" max="14599" width="11.5703125" style="405" bestFit="1" customWidth="1"/>
    <col min="14600" max="14600" width="11.85546875" style="405" bestFit="1" customWidth="1"/>
    <col min="14601" max="14601" width="12" style="405" bestFit="1" customWidth="1"/>
    <col min="14602" max="14602" width="11.28515625" style="405" bestFit="1" customWidth="1"/>
    <col min="14603" max="14603" width="12" style="405" bestFit="1" customWidth="1"/>
    <col min="14604" max="14604" width="11.7109375" style="405" bestFit="1" customWidth="1"/>
    <col min="14605" max="14605" width="12.28515625" style="405" bestFit="1" customWidth="1"/>
    <col min="14606" max="14606" width="12" style="405" bestFit="1" customWidth="1"/>
    <col min="14607" max="14607" width="11.7109375" style="405" customWidth="1"/>
    <col min="14608" max="14608" width="12" style="405" bestFit="1" customWidth="1"/>
    <col min="14609" max="14609" width="11.85546875" style="405" bestFit="1" customWidth="1"/>
    <col min="14610" max="14610" width="11.5703125" style="405" bestFit="1" customWidth="1"/>
    <col min="14611" max="14611" width="11.7109375" style="405" bestFit="1" customWidth="1"/>
    <col min="14612" max="14613" width="12.42578125" style="405" bestFit="1" customWidth="1"/>
    <col min="14614" max="14616" width="12.85546875" style="405" bestFit="1" customWidth="1"/>
    <col min="14617" max="14617" width="11.7109375" style="405" bestFit="1" customWidth="1"/>
    <col min="14618" max="14619" width="11.5703125" style="405" bestFit="1" customWidth="1"/>
    <col min="14620" max="14620" width="11.7109375" style="405" bestFit="1" customWidth="1"/>
    <col min="14621" max="14621" width="14" style="405" bestFit="1" customWidth="1"/>
    <col min="14622" max="14622" width="13.5703125" style="405" bestFit="1" customWidth="1"/>
    <col min="14623" max="14848" width="9.140625" style="405"/>
    <col min="14849" max="14849" width="18.42578125" style="405" bestFit="1" customWidth="1"/>
    <col min="14850" max="14850" width="12" style="405" bestFit="1" customWidth="1"/>
    <col min="14851" max="14852" width="11.85546875" style="405" bestFit="1" customWidth="1"/>
    <col min="14853" max="14853" width="12" style="405" bestFit="1" customWidth="1"/>
    <col min="14854" max="14854" width="11.7109375" style="405" bestFit="1" customWidth="1"/>
    <col min="14855" max="14855" width="11.5703125" style="405" bestFit="1" customWidth="1"/>
    <col min="14856" max="14856" width="11.85546875" style="405" bestFit="1" customWidth="1"/>
    <col min="14857" max="14857" width="12" style="405" bestFit="1" customWidth="1"/>
    <col min="14858" max="14858" width="11.28515625" style="405" bestFit="1" customWidth="1"/>
    <col min="14859" max="14859" width="12" style="405" bestFit="1" customWidth="1"/>
    <col min="14860" max="14860" width="11.7109375" style="405" bestFit="1" customWidth="1"/>
    <col min="14861" max="14861" width="12.28515625" style="405" bestFit="1" customWidth="1"/>
    <col min="14862" max="14862" width="12" style="405" bestFit="1" customWidth="1"/>
    <col min="14863" max="14863" width="11.7109375" style="405" customWidth="1"/>
    <col min="14864" max="14864" width="12" style="405" bestFit="1" customWidth="1"/>
    <col min="14865" max="14865" width="11.85546875" style="405" bestFit="1" customWidth="1"/>
    <col min="14866" max="14866" width="11.5703125" style="405" bestFit="1" customWidth="1"/>
    <col min="14867" max="14867" width="11.7109375" style="405" bestFit="1" customWidth="1"/>
    <col min="14868" max="14869" width="12.42578125" style="405" bestFit="1" customWidth="1"/>
    <col min="14870" max="14872" width="12.85546875" style="405" bestFit="1" customWidth="1"/>
    <col min="14873" max="14873" width="11.7109375" style="405" bestFit="1" customWidth="1"/>
    <col min="14874" max="14875" width="11.5703125" style="405" bestFit="1" customWidth="1"/>
    <col min="14876" max="14876" width="11.7109375" style="405" bestFit="1" customWidth="1"/>
    <col min="14877" max="14877" width="14" style="405" bestFit="1" customWidth="1"/>
    <col min="14878" max="14878" width="13.5703125" style="405" bestFit="1" customWidth="1"/>
    <col min="14879" max="15104" width="9.140625" style="405"/>
    <col min="15105" max="15105" width="18.42578125" style="405" bestFit="1" customWidth="1"/>
    <col min="15106" max="15106" width="12" style="405" bestFit="1" customWidth="1"/>
    <col min="15107" max="15108" width="11.85546875" style="405" bestFit="1" customWidth="1"/>
    <col min="15109" max="15109" width="12" style="405" bestFit="1" customWidth="1"/>
    <col min="15110" max="15110" width="11.7109375" style="405" bestFit="1" customWidth="1"/>
    <col min="15111" max="15111" width="11.5703125" style="405" bestFit="1" customWidth="1"/>
    <col min="15112" max="15112" width="11.85546875" style="405" bestFit="1" customWidth="1"/>
    <col min="15113" max="15113" width="12" style="405" bestFit="1" customWidth="1"/>
    <col min="15114" max="15114" width="11.28515625" style="405" bestFit="1" customWidth="1"/>
    <col min="15115" max="15115" width="12" style="405" bestFit="1" customWidth="1"/>
    <col min="15116" max="15116" width="11.7109375" style="405" bestFit="1" customWidth="1"/>
    <col min="15117" max="15117" width="12.28515625" style="405" bestFit="1" customWidth="1"/>
    <col min="15118" max="15118" width="12" style="405" bestFit="1" customWidth="1"/>
    <col min="15119" max="15119" width="11.7109375" style="405" customWidth="1"/>
    <col min="15120" max="15120" width="12" style="405" bestFit="1" customWidth="1"/>
    <col min="15121" max="15121" width="11.85546875" style="405" bestFit="1" customWidth="1"/>
    <col min="15122" max="15122" width="11.5703125" style="405" bestFit="1" customWidth="1"/>
    <col min="15123" max="15123" width="11.7109375" style="405" bestFit="1" customWidth="1"/>
    <col min="15124" max="15125" width="12.42578125" style="405" bestFit="1" customWidth="1"/>
    <col min="15126" max="15128" width="12.85546875" style="405" bestFit="1" customWidth="1"/>
    <col min="15129" max="15129" width="11.7109375" style="405" bestFit="1" customWidth="1"/>
    <col min="15130" max="15131" width="11.5703125" style="405" bestFit="1" customWidth="1"/>
    <col min="15132" max="15132" width="11.7109375" style="405" bestFit="1" customWidth="1"/>
    <col min="15133" max="15133" width="14" style="405" bestFit="1" customWidth="1"/>
    <col min="15134" max="15134" width="13.5703125" style="405" bestFit="1" customWidth="1"/>
    <col min="15135" max="15360" width="9.140625" style="405"/>
    <col min="15361" max="15361" width="18.42578125" style="405" bestFit="1" customWidth="1"/>
    <col min="15362" max="15362" width="12" style="405" bestFit="1" customWidth="1"/>
    <col min="15363" max="15364" width="11.85546875" style="405" bestFit="1" customWidth="1"/>
    <col min="15365" max="15365" width="12" style="405" bestFit="1" customWidth="1"/>
    <col min="15366" max="15366" width="11.7109375" style="405" bestFit="1" customWidth="1"/>
    <col min="15367" max="15367" width="11.5703125" style="405" bestFit="1" customWidth="1"/>
    <col min="15368" max="15368" width="11.85546875" style="405" bestFit="1" customWidth="1"/>
    <col min="15369" max="15369" width="12" style="405" bestFit="1" customWidth="1"/>
    <col min="15370" max="15370" width="11.28515625" style="405" bestFit="1" customWidth="1"/>
    <col min="15371" max="15371" width="12" style="405" bestFit="1" customWidth="1"/>
    <col min="15372" max="15372" width="11.7109375" style="405" bestFit="1" customWidth="1"/>
    <col min="15373" max="15373" width="12.28515625" style="405" bestFit="1" customWidth="1"/>
    <col min="15374" max="15374" width="12" style="405" bestFit="1" customWidth="1"/>
    <col min="15375" max="15375" width="11.7109375" style="405" customWidth="1"/>
    <col min="15376" max="15376" width="12" style="405" bestFit="1" customWidth="1"/>
    <col min="15377" max="15377" width="11.85546875" style="405" bestFit="1" customWidth="1"/>
    <col min="15378" max="15378" width="11.5703125" style="405" bestFit="1" customWidth="1"/>
    <col min="15379" max="15379" width="11.7109375" style="405" bestFit="1" customWidth="1"/>
    <col min="15380" max="15381" width="12.42578125" style="405" bestFit="1" customWidth="1"/>
    <col min="15382" max="15384" width="12.85546875" style="405" bestFit="1" customWidth="1"/>
    <col min="15385" max="15385" width="11.7109375" style="405" bestFit="1" customWidth="1"/>
    <col min="15386" max="15387" width="11.5703125" style="405" bestFit="1" customWidth="1"/>
    <col min="15388" max="15388" width="11.7109375" style="405" bestFit="1" customWidth="1"/>
    <col min="15389" max="15389" width="14" style="405" bestFit="1" customWidth="1"/>
    <col min="15390" max="15390" width="13.5703125" style="405" bestFit="1" customWidth="1"/>
    <col min="15391" max="15616" width="9.140625" style="405"/>
    <col min="15617" max="15617" width="18.42578125" style="405" bestFit="1" customWidth="1"/>
    <col min="15618" max="15618" width="12" style="405" bestFit="1" customWidth="1"/>
    <col min="15619" max="15620" width="11.85546875" style="405" bestFit="1" customWidth="1"/>
    <col min="15621" max="15621" width="12" style="405" bestFit="1" customWidth="1"/>
    <col min="15622" max="15622" width="11.7109375" style="405" bestFit="1" customWidth="1"/>
    <col min="15623" max="15623" width="11.5703125" style="405" bestFit="1" customWidth="1"/>
    <col min="15624" max="15624" width="11.85546875" style="405" bestFit="1" customWidth="1"/>
    <col min="15625" max="15625" width="12" style="405" bestFit="1" customWidth="1"/>
    <col min="15626" max="15626" width="11.28515625" style="405" bestFit="1" customWidth="1"/>
    <col min="15627" max="15627" width="12" style="405" bestFit="1" customWidth="1"/>
    <col min="15628" max="15628" width="11.7109375" style="405" bestFit="1" customWidth="1"/>
    <col min="15629" max="15629" width="12.28515625" style="405" bestFit="1" customWidth="1"/>
    <col min="15630" max="15630" width="12" style="405" bestFit="1" customWidth="1"/>
    <col min="15631" max="15631" width="11.7109375" style="405" customWidth="1"/>
    <col min="15632" max="15632" width="12" style="405" bestFit="1" customWidth="1"/>
    <col min="15633" max="15633" width="11.85546875" style="405" bestFit="1" customWidth="1"/>
    <col min="15634" max="15634" width="11.5703125" style="405" bestFit="1" customWidth="1"/>
    <col min="15635" max="15635" width="11.7109375" style="405" bestFit="1" customWidth="1"/>
    <col min="15636" max="15637" width="12.42578125" style="405" bestFit="1" customWidth="1"/>
    <col min="15638" max="15640" width="12.85546875" style="405" bestFit="1" customWidth="1"/>
    <col min="15641" max="15641" width="11.7109375" style="405" bestFit="1" customWidth="1"/>
    <col min="15642" max="15643" width="11.5703125" style="405" bestFit="1" customWidth="1"/>
    <col min="15644" max="15644" width="11.7109375" style="405" bestFit="1" customWidth="1"/>
    <col min="15645" max="15645" width="14" style="405" bestFit="1" customWidth="1"/>
    <col min="15646" max="15646" width="13.5703125" style="405" bestFit="1" customWidth="1"/>
    <col min="15647" max="15872" width="9.140625" style="405"/>
    <col min="15873" max="15873" width="18.42578125" style="405" bestFit="1" customWidth="1"/>
    <col min="15874" max="15874" width="12" style="405" bestFit="1" customWidth="1"/>
    <col min="15875" max="15876" width="11.85546875" style="405" bestFit="1" customWidth="1"/>
    <col min="15877" max="15877" width="12" style="405" bestFit="1" customWidth="1"/>
    <col min="15878" max="15878" width="11.7109375" style="405" bestFit="1" customWidth="1"/>
    <col min="15879" max="15879" width="11.5703125" style="405" bestFit="1" customWidth="1"/>
    <col min="15880" max="15880" width="11.85546875" style="405" bestFit="1" customWidth="1"/>
    <col min="15881" max="15881" width="12" style="405" bestFit="1" customWidth="1"/>
    <col min="15882" max="15882" width="11.28515625" style="405" bestFit="1" customWidth="1"/>
    <col min="15883" max="15883" width="12" style="405" bestFit="1" customWidth="1"/>
    <col min="15884" max="15884" width="11.7109375" style="405" bestFit="1" customWidth="1"/>
    <col min="15885" max="15885" width="12.28515625" style="405" bestFit="1" customWidth="1"/>
    <col min="15886" max="15886" width="12" style="405" bestFit="1" customWidth="1"/>
    <col min="15887" max="15887" width="11.7109375" style="405" customWidth="1"/>
    <col min="15888" max="15888" width="12" style="405" bestFit="1" customWidth="1"/>
    <col min="15889" max="15889" width="11.85546875" style="405" bestFit="1" customWidth="1"/>
    <col min="15890" max="15890" width="11.5703125" style="405" bestFit="1" customWidth="1"/>
    <col min="15891" max="15891" width="11.7109375" style="405" bestFit="1" customWidth="1"/>
    <col min="15892" max="15893" width="12.42578125" style="405" bestFit="1" customWidth="1"/>
    <col min="15894" max="15896" width="12.85546875" style="405" bestFit="1" customWidth="1"/>
    <col min="15897" max="15897" width="11.7109375" style="405" bestFit="1" customWidth="1"/>
    <col min="15898" max="15899" width="11.5703125" style="405" bestFit="1" customWidth="1"/>
    <col min="15900" max="15900" width="11.7109375" style="405" bestFit="1" customWidth="1"/>
    <col min="15901" max="15901" width="14" style="405" bestFit="1" customWidth="1"/>
    <col min="15902" max="15902" width="13.5703125" style="405" bestFit="1" customWidth="1"/>
    <col min="15903" max="16128" width="9.140625" style="405"/>
    <col min="16129" max="16129" width="18.42578125" style="405" bestFit="1" customWidth="1"/>
    <col min="16130" max="16130" width="12" style="405" bestFit="1" customWidth="1"/>
    <col min="16131" max="16132" width="11.85546875" style="405" bestFit="1" customWidth="1"/>
    <col min="16133" max="16133" width="12" style="405" bestFit="1" customWidth="1"/>
    <col min="16134" max="16134" width="11.7109375" style="405" bestFit="1" customWidth="1"/>
    <col min="16135" max="16135" width="11.5703125" style="405" bestFit="1" customWidth="1"/>
    <col min="16136" max="16136" width="11.85546875" style="405" bestFit="1" customWidth="1"/>
    <col min="16137" max="16137" width="12" style="405" bestFit="1" customWidth="1"/>
    <col min="16138" max="16138" width="11.28515625" style="405" bestFit="1" customWidth="1"/>
    <col min="16139" max="16139" width="12" style="405" bestFit="1" customWidth="1"/>
    <col min="16140" max="16140" width="11.7109375" style="405" bestFit="1" customWidth="1"/>
    <col min="16141" max="16141" width="12.28515625" style="405" bestFit="1" customWidth="1"/>
    <col min="16142" max="16142" width="12" style="405" bestFit="1" customWidth="1"/>
    <col min="16143" max="16143" width="11.7109375" style="405" customWidth="1"/>
    <col min="16144" max="16144" width="12" style="405" bestFit="1" customWidth="1"/>
    <col min="16145" max="16145" width="11.85546875" style="405" bestFit="1" customWidth="1"/>
    <col min="16146" max="16146" width="11.5703125" style="405" bestFit="1" customWidth="1"/>
    <col min="16147" max="16147" width="11.7109375" style="405" bestFit="1" customWidth="1"/>
    <col min="16148" max="16149" width="12.42578125" style="405" bestFit="1" customWidth="1"/>
    <col min="16150" max="16152" width="12.85546875" style="405" bestFit="1" customWidth="1"/>
    <col min="16153" max="16153" width="11.7109375" style="405" bestFit="1" customWidth="1"/>
    <col min="16154" max="16155" width="11.5703125" style="405" bestFit="1" customWidth="1"/>
    <col min="16156" max="16156" width="11.7109375" style="405" bestFit="1" customWidth="1"/>
    <col min="16157" max="16157" width="14" style="405" bestFit="1" customWidth="1"/>
    <col min="16158" max="16158" width="13.5703125" style="405" bestFit="1" customWidth="1"/>
    <col min="16159" max="16384" width="9.140625" style="405"/>
  </cols>
  <sheetData>
    <row r="1" spans="1:65" x14ac:dyDescent="0.2">
      <c r="A1" s="402" t="s">
        <v>392</v>
      </c>
      <c r="B1" s="403" t="s">
        <v>957</v>
      </c>
      <c r="C1" s="403" t="s">
        <v>957</v>
      </c>
      <c r="D1" s="403" t="s">
        <v>957</v>
      </c>
      <c r="E1" s="403" t="s">
        <v>957</v>
      </c>
      <c r="F1" s="403" t="s">
        <v>957</v>
      </c>
      <c r="G1" s="403" t="s">
        <v>957</v>
      </c>
      <c r="H1" s="403" t="s">
        <v>957</v>
      </c>
      <c r="I1" s="403" t="s">
        <v>957</v>
      </c>
      <c r="J1" s="403" t="s">
        <v>957</v>
      </c>
      <c r="K1" s="403" t="s">
        <v>957</v>
      </c>
      <c r="L1" s="403" t="s">
        <v>957</v>
      </c>
      <c r="M1" s="403" t="s">
        <v>957</v>
      </c>
      <c r="N1" s="403" t="s">
        <v>957</v>
      </c>
      <c r="O1" s="403" t="s">
        <v>957</v>
      </c>
      <c r="P1" s="403" t="s">
        <v>957</v>
      </c>
      <c r="Q1" s="403" t="s">
        <v>957</v>
      </c>
      <c r="R1" s="403" t="s">
        <v>957</v>
      </c>
      <c r="S1" s="403" t="s">
        <v>957</v>
      </c>
      <c r="T1" s="403" t="s">
        <v>957</v>
      </c>
      <c r="U1" s="403" t="s">
        <v>957</v>
      </c>
      <c r="V1" s="403" t="s">
        <v>957</v>
      </c>
      <c r="W1" s="403" t="s">
        <v>958</v>
      </c>
      <c r="X1" s="403" t="s">
        <v>958</v>
      </c>
      <c r="Y1" s="403" t="s">
        <v>959</v>
      </c>
      <c r="Z1" s="403" t="s">
        <v>959</v>
      </c>
      <c r="AA1" s="403" t="s">
        <v>959</v>
      </c>
      <c r="AB1" s="403" t="s">
        <v>959</v>
      </c>
      <c r="AC1" s="403" t="s">
        <v>959</v>
      </c>
      <c r="AD1" s="404"/>
    </row>
    <row r="2" spans="1:65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1420</v>
      </c>
      <c r="U2" s="403" t="s">
        <v>1420</v>
      </c>
      <c r="V2" s="403" t="s">
        <v>1420</v>
      </c>
      <c r="W2" s="403" t="s">
        <v>1420</v>
      </c>
      <c r="X2" s="403" t="s">
        <v>1420</v>
      </c>
      <c r="Y2" s="403" t="s">
        <v>1419</v>
      </c>
      <c r="Z2" s="403" t="s">
        <v>1419</v>
      </c>
      <c r="AA2" s="403" t="s">
        <v>1419</v>
      </c>
      <c r="AB2" s="403" t="s">
        <v>1419</v>
      </c>
      <c r="AC2" s="403" t="s">
        <v>1421</v>
      </c>
      <c r="AD2" s="404"/>
    </row>
    <row r="3" spans="1:65" x14ac:dyDescent="0.2">
      <c r="A3" s="402" t="s">
        <v>385</v>
      </c>
      <c r="B3" s="406">
        <v>43617</v>
      </c>
      <c r="C3" s="406">
        <v>43800</v>
      </c>
      <c r="D3" s="406">
        <v>43983</v>
      </c>
      <c r="E3" s="407">
        <v>44166</v>
      </c>
      <c r="F3" s="407">
        <v>44348</v>
      </c>
      <c r="G3" s="407">
        <v>44531</v>
      </c>
      <c r="H3" s="407">
        <v>44713</v>
      </c>
      <c r="I3" s="407">
        <v>44896</v>
      </c>
      <c r="J3" s="407">
        <v>45078</v>
      </c>
      <c r="K3" s="407">
        <v>45261</v>
      </c>
      <c r="L3" s="407">
        <v>45444</v>
      </c>
      <c r="M3" s="407">
        <v>45627</v>
      </c>
      <c r="N3" s="407">
        <v>45809</v>
      </c>
      <c r="O3" s="407">
        <v>45992</v>
      </c>
      <c r="P3" s="407">
        <v>46174</v>
      </c>
      <c r="Q3" s="407">
        <v>46357</v>
      </c>
      <c r="R3" s="407">
        <v>46539</v>
      </c>
      <c r="S3" s="407">
        <v>46722</v>
      </c>
      <c r="T3" s="407">
        <v>47270</v>
      </c>
      <c r="U3" s="407">
        <v>51653</v>
      </c>
      <c r="V3" s="407">
        <v>53297</v>
      </c>
      <c r="W3" s="408">
        <v>48000</v>
      </c>
      <c r="X3" s="408">
        <v>48731</v>
      </c>
      <c r="Y3" s="408">
        <v>42887</v>
      </c>
      <c r="Z3" s="408">
        <v>43070</v>
      </c>
      <c r="AA3" s="408">
        <v>43252</v>
      </c>
      <c r="AB3" s="408">
        <v>43435</v>
      </c>
      <c r="AC3" s="408">
        <v>50740</v>
      </c>
      <c r="AD3" s="404"/>
    </row>
    <row r="4" spans="1:65" x14ac:dyDescent="0.2">
      <c r="A4" s="402" t="s">
        <v>386</v>
      </c>
      <c r="B4" s="409">
        <v>1.0999999999999999E-2</v>
      </c>
      <c r="C4" s="409">
        <v>1.15E-2</v>
      </c>
      <c r="D4" s="409">
        <v>1.2500000000000001E-2</v>
      </c>
      <c r="E4" s="409">
        <v>1.35E-2</v>
      </c>
      <c r="F4" s="409">
        <v>1.4500000000000001E-2</v>
      </c>
      <c r="G4" s="409">
        <v>1.4999999999999999E-2</v>
      </c>
      <c r="H4" s="410">
        <v>1.6250000000000001E-2</v>
      </c>
      <c r="I4" s="410">
        <v>1.6500000000000001E-2</v>
      </c>
      <c r="J4" s="410">
        <v>1.7999999999999999E-2</v>
      </c>
      <c r="K4" s="410">
        <v>1.8749999999999999E-2</v>
      </c>
      <c r="L4" s="410">
        <v>0.02</v>
      </c>
      <c r="M4" s="410">
        <v>2.0500000000000001E-2</v>
      </c>
      <c r="N4" s="410">
        <v>2.1499999999999998E-2</v>
      </c>
      <c r="O4" s="410">
        <v>2.2499999999999999E-2</v>
      </c>
      <c r="P4" s="410">
        <v>2.3E-2</v>
      </c>
      <c r="Q4" s="410">
        <v>2.35E-2</v>
      </c>
      <c r="R4" s="410">
        <v>2.5000000000000001E-2</v>
      </c>
      <c r="S4" s="410">
        <v>2.5499999999999998E-2</v>
      </c>
      <c r="T4" s="410">
        <v>2.8000000000000001E-2</v>
      </c>
      <c r="U4" s="409">
        <v>3.5000000000000003E-2</v>
      </c>
      <c r="V4" s="409">
        <v>3.6249999999999998E-2</v>
      </c>
      <c r="W4" s="409">
        <v>0.03</v>
      </c>
      <c r="X4" s="411">
        <v>3.15E-2</v>
      </c>
      <c r="Y4" s="410">
        <v>9.4999999999999998E-3</v>
      </c>
      <c r="Z4" s="410">
        <v>0.01</v>
      </c>
      <c r="AA4" s="410">
        <v>1.2E-2</v>
      </c>
      <c r="AB4" s="410">
        <v>1.2500000000000001E-2</v>
      </c>
      <c r="AC4" s="410">
        <v>3.5000000000000003E-2</v>
      </c>
      <c r="AD4" s="407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2"/>
      <c r="BI4" s="412"/>
      <c r="BJ4" s="413"/>
      <c r="BK4" s="413"/>
      <c r="BL4" s="413"/>
      <c r="BM4" s="413"/>
    </row>
    <row r="5" spans="1:65" x14ac:dyDescent="0.2">
      <c r="A5" s="414" t="s">
        <v>334</v>
      </c>
      <c r="B5" s="415" t="s">
        <v>963</v>
      </c>
      <c r="C5" s="416" t="s">
        <v>964</v>
      </c>
      <c r="D5" s="416" t="s">
        <v>965</v>
      </c>
      <c r="E5" s="416" t="s">
        <v>966</v>
      </c>
      <c r="F5" s="416" t="s">
        <v>967</v>
      </c>
      <c r="G5" s="416" t="s">
        <v>968</v>
      </c>
      <c r="H5" s="416" t="s">
        <v>969</v>
      </c>
      <c r="I5" s="416" t="s">
        <v>970</v>
      </c>
      <c r="J5" s="416" t="s">
        <v>971</v>
      </c>
      <c r="K5" s="416" t="s">
        <v>972</v>
      </c>
      <c r="L5" s="416" t="s">
        <v>973</v>
      </c>
      <c r="M5" s="416" t="s">
        <v>974</v>
      </c>
      <c r="N5" s="416" t="s">
        <v>975</v>
      </c>
      <c r="O5" s="416" t="s">
        <v>976</v>
      </c>
      <c r="P5" s="416" t="s">
        <v>977</v>
      </c>
      <c r="Q5" s="416" t="s">
        <v>978</v>
      </c>
      <c r="R5" s="416" t="s">
        <v>979</v>
      </c>
      <c r="S5" s="415" t="s">
        <v>980</v>
      </c>
      <c r="T5" s="416" t="s">
        <v>981</v>
      </c>
      <c r="U5" s="416" t="s">
        <v>982</v>
      </c>
      <c r="V5" s="416" t="s">
        <v>983</v>
      </c>
      <c r="W5" s="416" t="s">
        <v>984</v>
      </c>
      <c r="X5" s="416" t="s">
        <v>985</v>
      </c>
      <c r="Y5" s="416" t="s">
        <v>986</v>
      </c>
      <c r="Z5" s="416" t="s">
        <v>987</v>
      </c>
      <c r="AA5" s="416" t="s">
        <v>988</v>
      </c>
      <c r="AB5" s="416" t="s">
        <v>989</v>
      </c>
      <c r="AC5" s="416" t="s">
        <v>990</v>
      </c>
      <c r="AD5" s="417" t="s">
        <v>5</v>
      </c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  <c r="BJ5" s="413"/>
      <c r="BK5" s="413"/>
      <c r="BL5" s="413"/>
      <c r="BM5" s="413"/>
    </row>
    <row r="6" spans="1:65" x14ac:dyDescent="0.2">
      <c r="A6" s="418"/>
      <c r="B6" s="418">
        <v>2</v>
      </c>
      <c r="C6" s="419">
        <f>B6+1</f>
        <v>3</v>
      </c>
      <c r="D6" s="419">
        <f>C6+1</f>
        <v>4</v>
      </c>
      <c r="E6" s="419">
        <f t="shared" ref="E6:AC6" si="0">D6+1</f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19">
        <f t="shared" si="0"/>
        <v>29</v>
      </c>
      <c r="AD6" s="420"/>
      <c r="AE6" s="421"/>
    </row>
    <row r="7" spans="1:65" x14ac:dyDescent="0.2">
      <c r="A7" s="402" t="s">
        <v>461</v>
      </c>
      <c r="B7" s="422">
        <v>525000</v>
      </c>
      <c r="C7" s="423">
        <v>535000</v>
      </c>
      <c r="D7" s="423">
        <v>550000</v>
      </c>
      <c r="E7" s="423">
        <v>560000</v>
      </c>
      <c r="F7" s="423">
        <v>575000</v>
      </c>
      <c r="G7" s="423">
        <v>595000</v>
      </c>
      <c r="H7" s="423">
        <v>605000</v>
      </c>
      <c r="I7" s="423">
        <v>625000</v>
      </c>
      <c r="J7" s="423">
        <v>640000</v>
      </c>
      <c r="K7" s="423">
        <v>655000</v>
      </c>
      <c r="L7" s="423">
        <v>675000</v>
      </c>
      <c r="M7" s="423">
        <v>695000</v>
      </c>
      <c r="N7" s="423">
        <v>710000</v>
      </c>
      <c r="O7" s="423">
        <v>725000</v>
      </c>
      <c r="P7" s="423">
        <v>750000</v>
      </c>
      <c r="Q7" s="423">
        <v>765000</v>
      </c>
      <c r="R7" s="423">
        <v>790000</v>
      </c>
      <c r="S7" s="423">
        <v>810000</v>
      </c>
      <c r="T7" s="423">
        <v>2400000</v>
      </c>
      <c r="U7" s="423">
        <v>1355000</v>
      </c>
      <c r="V7" s="420">
        <v>4460000</v>
      </c>
      <c r="W7" s="420">
        <v>3890000</v>
      </c>
      <c r="X7" s="420">
        <v>3515000</v>
      </c>
      <c r="Y7" s="420">
        <v>430000</v>
      </c>
      <c r="Z7" s="420">
        <v>485000</v>
      </c>
      <c r="AA7" s="420">
        <v>495000</v>
      </c>
      <c r="AB7" s="420">
        <v>500000</v>
      </c>
      <c r="AC7" s="420">
        <v>12020000</v>
      </c>
      <c r="AD7" s="423">
        <f>SUM(B7:AC7)</f>
        <v>41335000</v>
      </c>
      <c r="AE7" s="421"/>
    </row>
    <row r="8" spans="1:65" x14ac:dyDescent="0.2">
      <c r="A8" s="402" t="s">
        <v>78</v>
      </c>
      <c r="B8" s="424"/>
      <c r="C8" s="425"/>
      <c r="D8" s="425"/>
      <c r="E8" s="425"/>
      <c r="F8" s="425"/>
      <c r="G8" s="425"/>
      <c r="H8" s="425"/>
      <c r="I8" s="425"/>
      <c r="J8" s="425"/>
      <c r="K8" s="425"/>
      <c r="L8" s="425"/>
      <c r="M8" s="425"/>
      <c r="N8" s="425"/>
      <c r="O8" s="425"/>
      <c r="P8" s="425"/>
      <c r="Q8" s="425"/>
      <c r="R8" s="425"/>
      <c r="S8" s="425"/>
      <c r="T8" s="425"/>
      <c r="U8" s="425"/>
      <c r="V8" s="420"/>
      <c r="W8" s="420"/>
      <c r="X8" s="420"/>
      <c r="Y8" s="420"/>
      <c r="Z8" s="420"/>
      <c r="AA8" s="420"/>
      <c r="AB8" s="420"/>
      <c r="AC8" s="420"/>
      <c r="AD8" s="420"/>
      <c r="AE8" s="421"/>
    </row>
    <row r="9" spans="1:65" hidden="1" x14ac:dyDescent="0.2">
      <c r="A9" s="426">
        <v>42887</v>
      </c>
      <c r="B9" s="427">
        <v>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27">
        <v>0</v>
      </c>
      <c r="T9" s="427">
        <v>0</v>
      </c>
      <c r="U9" s="427">
        <v>0</v>
      </c>
      <c r="V9" s="427">
        <v>140000</v>
      </c>
      <c r="W9" s="427">
        <v>0</v>
      </c>
      <c r="X9" s="427">
        <v>0</v>
      </c>
      <c r="Y9" s="427">
        <v>430000</v>
      </c>
      <c r="Z9" s="427">
        <v>0</v>
      </c>
      <c r="AA9" s="427">
        <v>0</v>
      </c>
      <c r="AB9" s="427">
        <v>0</v>
      </c>
      <c r="AC9" s="427">
        <v>375000</v>
      </c>
      <c r="AD9" s="423">
        <f t="shared" ref="AD9:AD72" si="1">SUM(B9:AC9)</f>
        <v>945000</v>
      </c>
      <c r="AE9" s="421"/>
    </row>
    <row r="10" spans="1:65" hidden="1" x14ac:dyDescent="0.2">
      <c r="A10" s="426">
        <v>42917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27">
        <v>0</v>
      </c>
      <c r="T10" s="427">
        <v>0</v>
      </c>
      <c r="U10" s="427">
        <v>0</v>
      </c>
      <c r="V10" s="427">
        <v>35000</v>
      </c>
      <c r="W10" s="427">
        <v>0</v>
      </c>
      <c r="X10" s="427">
        <v>0</v>
      </c>
      <c r="Y10" s="427">
        <v>0</v>
      </c>
      <c r="Z10" s="427">
        <v>80000</v>
      </c>
      <c r="AA10" s="427">
        <v>0</v>
      </c>
      <c r="AB10" s="427">
        <v>0</v>
      </c>
      <c r="AC10" s="427">
        <v>140000</v>
      </c>
      <c r="AD10" s="423">
        <f t="shared" si="1"/>
        <v>255000</v>
      </c>
      <c r="AE10" s="421"/>
    </row>
    <row r="11" spans="1:65" hidden="1" x14ac:dyDescent="0.2">
      <c r="A11" s="426">
        <v>42948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27">
        <v>0</v>
      </c>
      <c r="T11" s="427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80000</v>
      </c>
      <c r="AA11" s="427">
        <v>0</v>
      </c>
      <c r="AB11" s="427">
        <v>0</v>
      </c>
      <c r="AC11" s="427">
        <v>115000</v>
      </c>
      <c r="AD11" s="423">
        <f t="shared" si="1"/>
        <v>195000</v>
      </c>
      <c r="AE11" s="421"/>
    </row>
    <row r="12" spans="1:65" hidden="1" x14ac:dyDescent="0.2">
      <c r="A12" s="426">
        <v>42979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27">
        <v>0</v>
      </c>
      <c r="T12" s="427">
        <v>0</v>
      </c>
      <c r="U12" s="427">
        <v>0</v>
      </c>
      <c r="V12" s="427">
        <v>90000</v>
      </c>
      <c r="W12" s="427">
        <v>0</v>
      </c>
      <c r="X12" s="427">
        <v>0</v>
      </c>
      <c r="Y12" s="427">
        <v>0</v>
      </c>
      <c r="Z12" s="427">
        <v>80000</v>
      </c>
      <c r="AA12" s="427">
        <v>0</v>
      </c>
      <c r="AB12" s="427">
        <v>0</v>
      </c>
      <c r="AC12" s="427">
        <v>115000</v>
      </c>
      <c r="AD12" s="423">
        <f t="shared" si="1"/>
        <v>285000</v>
      </c>
      <c r="AE12" s="421"/>
    </row>
    <row r="13" spans="1:65" hidden="1" x14ac:dyDescent="0.2">
      <c r="A13" s="426">
        <v>43009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27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80000</v>
      </c>
      <c r="AA13" s="427">
        <v>0</v>
      </c>
      <c r="AB13" s="427">
        <v>0</v>
      </c>
      <c r="AC13" s="427">
        <v>115000</v>
      </c>
      <c r="AD13" s="423">
        <f t="shared" si="1"/>
        <v>195000</v>
      </c>
      <c r="AE13" s="421"/>
    </row>
    <row r="14" spans="1:65" hidden="1" x14ac:dyDescent="0.2">
      <c r="A14" s="426">
        <v>43040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27">
        <v>0</v>
      </c>
      <c r="U14" s="427">
        <v>0</v>
      </c>
      <c r="V14" s="427">
        <v>35000</v>
      </c>
      <c r="W14" s="427">
        <v>0</v>
      </c>
      <c r="X14" s="427">
        <v>0</v>
      </c>
      <c r="Y14" s="427">
        <v>0</v>
      </c>
      <c r="Z14" s="427">
        <v>80000</v>
      </c>
      <c r="AA14" s="427">
        <v>0</v>
      </c>
      <c r="AB14" s="427">
        <v>0</v>
      </c>
      <c r="AC14" s="427">
        <v>115000</v>
      </c>
      <c r="AD14" s="423">
        <f t="shared" si="1"/>
        <v>230000</v>
      </c>
      <c r="AE14" s="421"/>
    </row>
    <row r="15" spans="1:65" hidden="1" x14ac:dyDescent="0.2">
      <c r="A15" s="426">
        <v>43070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27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85000</v>
      </c>
      <c r="AA15" s="427">
        <v>0</v>
      </c>
      <c r="AB15" s="427">
        <v>0</v>
      </c>
      <c r="AC15" s="427">
        <v>115000</v>
      </c>
      <c r="AD15" s="423">
        <f t="shared" si="1"/>
        <v>200000</v>
      </c>
      <c r="AE15" s="421"/>
    </row>
    <row r="16" spans="1:65" hidden="1" x14ac:dyDescent="0.2">
      <c r="A16" s="426">
        <v>43101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27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80000</v>
      </c>
      <c r="AB16" s="427">
        <v>0</v>
      </c>
      <c r="AC16" s="427">
        <v>135000</v>
      </c>
      <c r="AD16" s="423">
        <f t="shared" si="1"/>
        <v>215000</v>
      </c>
      <c r="AE16" s="421"/>
    </row>
    <row r="17" spans="1:31" hidden="1" x14ac:dyDescent="0.2">
      <c r="A17" s="426">
        <v>43132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27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80000</v>
      </c>
      <c r="AB17" s="427">
        <v>0</v>
      </c>
      <c r="AC17" s="427">
        <v>130000</v>
      </c>
      <c r="AD17" s="423">
        <f t="shared" si="1"/>
        <v>210000</v>
      </c>
      <c r="AE17" s="421"/>
    </row>
    <row r="18" spans="1:31" hidden="1" x14ac:dyDescent="0.2">
      <c r="A18" s="426">
        <v>43160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0</v>
      </c>
      <c r="U18" s="427">
        <v>0</v>
      </c>
      <c r="V18" s="427">
        <v>40000</v>
      </c>
      <c r="W18" s="427">
        <v>0</v>
      </c>
      <c r="X18" s="427">
        <v>0</v>
      </c>
      <c r="Y18" s="427">
        <v>0</v>
      </c>
      <c r="Z18" s="427">
        <v>0</v>
      </c>
      <c r="AA18" s="427">
        <v>80000</v>
      </c>
      <c r="AB18" s="427">
        <v>0</v>
      </c>
      <c r="AC18" s="427">
        <v>130000</v>
      </c>
      <c r="AD18" s="423">
        <f t="shared" si="1"/>
        <v>250000</v>
      </c>
      <c r="AE18" s="421"/>
    </row>
    <row r="19" spans="1:31" hidden="1" x14ac:dyDescent="0.2">
      <c r="A19" s="426">
        <v>43191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27">
        <v>0</v>
      </c>
      <c r="T19" s="427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85000</v>
      </c>
      <c r="AB19" s="427">
        <v>0</v>
      </c>
      <c r="AC19" s="427">
        <v>130000</v>
      </c>
      <c r="AD19" s="423">
        <f t="shared" si="1"/>
        <v>215000</v>
      </c>
      <c r="AE19" s="421"/>
    </row>
    <row r="20" spans="1:31" hidden="1" x14ac:dyDescent="0.2">
      <c r="A20" s="426">
        <v>43221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27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85000</v>
      </c>
      <c r="AB20" s="427">
        <v>0</v>
      </c>
      <c r="AC20" s="427">
        <v>130000</v>
      </c>
      <c r="AD20" s="423">
        <f t="shared" si="1"/>
        <v>215000</v>
      </c>
      <c r="AE20" s="421"/>
    </row>
    <row r="21" spans="1:31" hidden="1" x14ac:dyDescent="0.2">
      <c r="A21" s="426">
        <v>43252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27">
        <v>0</v>
      </c>
      <c r="T21" s="427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85000</v>
      </c>
      <c r="AB21" s="427">
        <v>0</v>
      </c>
      <c r="AC21" s="427">
        <v>130000</v>
      </c>
      <c r="AD21" s="423">
        <f t="shared" si="1"/>
        <v>215000</v>
      </c>
      <c r="AE21" s="421"/>
    </row>
    <row r="22" spans="1:31" hidden="1" x14ac:dyDescent="0.2">
      <c r="A22" s="426">
        <v>43282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27">
        <v>0</v>
      </c>
      <c r="T22" s="427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160000</v>
      </c>
      <c r="AD22" s="423">
        <f t="shared" si="1"/>
        <v>160000</v>
      </c>
      <c r="AE22" s="421"/>
    </row>
    <row r="23" spans="1:31" hidden="1" x14ac:dyDescent="0.2">
      <c r="A23" s="426">
        <v>43313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27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140000</v>
      </c>
      <c r="AD23" s="423">
        <f t="shared" si="1"/>
        <v>140000</v>
      </c>
      <c r="AE23" s="421"/>
    </row>
    <row r="24" spans="1:31" hidden="1" x14ac:dyDescent="0.2">
      <c r="A24" s="426">
        <v>43344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27">
        <v>0</v>
      </c>
      <c r="T24" s="427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27">
        <v>140000</v>
      </c>
      <c r="AD24" s="423">
        <f t="shared" si="1"/>
        <v>140000</v>
      </c>
      <c r="AE24" s="421"/>
    </row>
    <row r="25" spans="1:31" hidden="1" x14ac:dyDescent="0.2">
      <c r="A25" s="426">
        <v>43374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27">
        <v>0</v>
      </c>
      <c r="T25" s="427">
        <v>0</v>
      </c>
      <c r="U25" s="427">
        <v>0</v>
      </c>
      <c r="V25" s="427">
        <v>20000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27">
        <v>140000</v>
      </c>
      <c r="AD25" s="423">
        <f t="shared" si="1"/>
        <v>160000</v>
      </c>
      <c r="AE25" s="421"/>
    </row>
    <row r="26" spans="1:31" hidden="1" x14ac:dyDescent="0.2">
      <c r="A26" s="426">
        <v>43405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27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27">
        <v>140000</v>
      </c>
      <c r="AD26" s="423">
        <f t="shared" si="1"/>
        <v>140000</v>
      </c>
      <c r="AE26" s="421"/>
    </row>
    <row r="27" spans="1:31" hidden="1" x14ac:dyDescent="0.2">
      <c r="A27" s="426">
        <v>43435</v>
      </c>
      <c r="B27" s="427">
        <v>0</v>
      </c>
      <c r="C27" s="427">
        <v>0</v>
      </c>
      <c r="D27" s="427">
        <v>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27">
        <v>0</v>
      </c>
      <c r="T27" s="427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500000</v>
      </c>
      <c r="AC27" s="427">
        <v>140000</v>
      </c>
      <c r="AD27" s="423">
        <f t="shared" si="1"/>
        <v>640000</v>
      </c>
      <c r="AE27" s="421"/>
    </row>
    <row r="28" spans="1:31" x14ac:dyDescent="0.2">
      <c r="A28" s="426">
        <v>43466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27">
        <v>0</v>
      </c>
      <c r="T28" s="427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0</v>
      </c>
      <c r="AC28" s="427">
        <v>65000</v>
      </c>
      <c r="AD28" s="423">
        <f t="shared" si="1"/>
        <v>65000</v>
      </c>
      <c r="AE28" s="421"/>
    </row>
    <row r="29" spans="1:31" x14ac:dyDescent="0.2">
      <c r="A29" s="426">
        <v>43497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27">
        <v>0</v>
      </c>
      <c r="T29" s="427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0</v>
      </c>
      <c r="AC29" s="427">
        <v>255000</v>
      </c>
      <c r="AD29" s="423">
        <f t="shared" si="1"/>
        <v>255000</v>
      </c>
      <c r="AE29" s="421"/>
    </row>
    <row r="30" spans="1:31" x14ac:dyDescent="0.2">
      <c r="A30" s="426">
        <v>43525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27">
        <v>0</v>
      </c>
      <c r="T30" s="427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0</v>
      </c>
      <c r="AC30" s="427">
        <v>115000</v>
      </c>
      <c r="AD30" s="423">
        <f t="shared" si="1"/>
        <v>115000</v>
      </c>
      <c r="AE30" s="421"/>
    </row>
    <row r="31" spans="1:31" x14ac:dyDescent="0.2">
      <c r="A31" s="426">
        <v>43556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27">
        <v>0</v>
      </c>
      <c r="T31" s="427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0</v>
      </c>
      <c r="AC31" s="427">
        <v>105000</v>
      </c>
      <c r="AD31" s="423">
        <f t="shared" si="1"/>
        <v>105000</v>
      </c>
      <c r="AE31" s="421"/>
    </row>
    <row r="32" spans="1:31" x14ac:dyDescent="0.2">
      <c r="A32" s="426">
        <v>43586</v>
      </c>
      <c r="B32" s="427">
        <v>0</v>
      </c>
      <c r="C32" s="427">
        <v>0</v>
      </c>
      <c r="D32" s="427">
        <v>0</v>
      </c>
      <c r="E32" s="427">
        <v>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27">
        <v>0</v>
      </c>
      <c r="T32" s="427">
        <v>0</v>
      </c>
      <c r="U32" s="427">
        <v>0</v>
      </c>
      <c r="V32" s="427">
        <v>55000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0</v>
      </c>
      <c r="AC32" s="427">
        <v>230000</v>
      </c>
      <c r="AD32" s="423">
        <f t="shared" si="1"/>
        <v>285000</v>
      </c>
      <c r="AE32" s="421"/>
    </row>
    <row r="33" spans="1:31" x14ac:dyDescent="0.2">
      <c r="A33" s="426">
        <v>43617</v>
      </c>
      <c r="B33" s="427">
        <v>525000</v>
      </c>
      <c r="C33" s="427">
        <v>0</v>
      </c>
      <c r="D33" s="427">
        <v>0</v>
      </c>
      <c r="E33" s="427">
        <v>0</v>
      </c>
      <c r="F33" s="427">
        <v>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27">
        <v>0</v>
      </c>
      <c r="T33" s="427">
        <v>0</v>
      </c>
      <c r="U33" s="427">
        <v>0</v>
      </c>
      <c r="V33" s="427">
        <v>155000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27">
        <v>0</v>
      </c>
      <c r="AC33" s="427">
        <v>150000</v>
      </c>
      <c r="AD33" s="423">
        <f t="shared" si="1"/>
        <v>830000</v>
      </c>
      <c r="AE33" s="421"/>
    </row>
    <row r="34" spans="1:31" x14ac:dyDescent="0.2">
      <c r="A34" s="426">
        <v>43647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27">
        <v>0</v>
      </c>
      <c r="T34" s="427">
        <v>0</v>
      </c>
      <c r="U34" s="427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0</v>
      </c>
      <c r="AC34" s="427">
        <v>170000</v>
      </c>
      <c r="AD34" s="423">
        <f t="shared" si="1"/>
        <v>170000</v>
      </c>
      <c r="AE34" s="421"/>
    </row>
    <row r="35" spans="1:31" x14ac:dyDescent="0.2">
      <c r="A35" s="426">
        <v>43678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27">
        <v>0</v>
      </c>
      <c r="T35" s="427">
        <v>0</v>
      </c>
      <c r="U35" s="427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0</v>
      </c>
      <c r="AC35" s="427">
        <v>160000</v>
      </c>
      <c r="AD35" s="423">
        <f t="shared" si="1"/>
        <v>160000</v>
      </c>
      <c r="AE35" s="421"/>
    </row>
    <row r="36" spans="1:31" x14ac:dyDescent="0.2">
      <c r="A36" s="426">
        <v>43709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27">
        <v>0</v>
      </c>
      <c r="T36" s="427">
        <v>0</v>
      </c>
      <c r="U36" s="427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0</v>
      </c>
      <c r="AC36" s="427">
        <v>65000</v>
      </c>
      <c r="AD36" s="423">
        <f t="shared" si="1"/>
        <v>65000</v>
      </c>
      <c r="AE36" s="421"/>
    </row>
    <row r="37" spans="1:31" x14ac:dyDescent="0.2">
      <c r="A37" s="426">
        <v>43739</v>
      </c>
      <c r="B37" s="427">
        <v>0</v>
      </c>
      <c r="C37" s="427">
        <v>0</v>
      </c>
      <c r="D37" s="427">
        <v>0</v>
      </c>
      <c r="E37" s="427">
        <v>0</v>
      </c>
      <c r="F37" s="427">
        <v>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27">
        <v>0</v>
      </c>
      <c r="T37" s="427">
        <v>0</v>
      </c>
      <c r="U37" s="427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0</v>
      </c>
      <c r="AC37" s="427">
        <v>205000</v>
      </c>
      <c r="AD37" s="423">
        <f t="shared" si="1"/>
        <v>205000</v>
      </c>
      <c r="AE37" s="421"/>
    </row>
    <row r="38" spans="1:31" x14ac:dyDescent="0.2">
      <c r="A38" s="426">
        <v>43770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27">
        <v>0</v>
      </c>
      <c r="T38" s="427">
        <v>0</v>
      </c>
      <c r="U38" s="427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0</v>
      </c>
      <c r="AC38" s="427">
        <v>160000</v>
      </c>
      <c r="AD38" s="423">
        <f t="shared" si="1"/>
        <v>160000</v>
      </c>
      <c r="AE38" s="421"/>
    </row>
    <row r="39" spans="1:31" x14ac:dyDescent="0.2">
      <c r="A39" s="426">
        <v>43800</v>
      </c>
      <c r="B39" s="427">
        <v>0</v>
      </c>
      <c r="C39" s="427">
        <v>535000</v>
      </c>
      <c r="D39" s="427">
        <v>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27">
        <v>0</v>
      </c>
      <c r="T39" s="427">
        <v>0</v>
      </c>
      <c r="U39" s="427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0</v>
      </c>
      <c r="AC39" s="427">
        <v>210000</v>
      </c>
      <c r="AD39" s="423">
        <f t="shared" si="1"/>
        <v>745000</v>
      </c>
      <c r="AE39" s="421"/>
    </row>
    <row r="40" spans="1:31" x14ac:dyDescent="0.2">
      <c r="A40" s="426">
        <v>43831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27">
        <v>0</v>
      </c>
      <c r="T40" s="427">
        <v>0</v>
      </c>
      <c r="U40" s="427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0</v>
      </c>
      <c r="AC40" s="427">
        <v>130000</v>
      </c>
      <c r="AD40" s="423">
        <f t="shared" si="1"/>
        <v>130000</v>
      </c>
      <c r="AE40" s="421"/>
    </row>
    <row r="41" spans="1:31" x14ac:dyDescent="0.2">
      <c r="A41" s="426">
        <v>43891</v>
      </c>
      <c r="B41" s="427">
        <v>0</v>
      </c>
      <c r="C41" s="427">
        <v>0</v>
      </c>
      <c r="D41" s="427">
        <v>0</v>
      </c>
      <c r="E41" s="427">
        <v>0</v>
      </c>
      <c r="F41" s="427">
        <v>0</v>
      </c>
      <c r="G41" s="427">
        <v>0</v>
      </c>
      <c r="H41" s="427">
        <v>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27">
        <v>0</v>
      </c>
      <c r="T41" s="427">
        <v>0</v>
      </c>
      <c r="U41" s="427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0</v>
      </c>
      <c r="AA41" s="427">
        <v>0</v>
      </c>
      <c r="AB41" s="427">
        <v>0</v>
      </c>
      <c r="AC41" s="427">
        <v>340000</v>
      </c>
      <c r="AD41" s="423">
        <f t="shared" si="1"/>
        <v>340000</v>
      </c>
      <c r="AE41" s="421"/>
    </row>
    <row r="42" spans="1:31" x14ac:dyDescent="0.2">
      <c r="A42" s="426">
        <v>43922</v>
      </c>
      <c r="B42" s="427">
        <v>0</v>
      </c>
      <c r="C42" s="427">
        <v>0</v>
      </c>
      <c r="D42" s="427">
        <v>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27">
        <v>0</v>
      </c>
      <c r="T42" s="427">
        <v>0</v>
      </c>
      <c r="U42" s="427">
        <v>0</v>
      </c>
      <c r="V42" s="427">
        <v>5000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27">
        <v>0</v>
      </c>
      <c r="AC42" s="427">
        <v>155000</v>
      </c>
      <c r="AD42" s="423">
        <f t="shared" si="1"/>
        <v>160000</v>
      </c>
      <c r="AE42" s="421"/>
    </row>
    <row r="43" spans="1:31" x14ac:dyDescent="0.2">
      <c r="A43" s="426">
        <v>43952</v>
      </c>
      <c r="B43" s="427">
        <v>0</v>
      </c>
      <c r="C43" s="427">
        <v>0</v>
      </c>
      <c r="D43" s="427">
        <v>0</v>
      </c>
      <c r="E43" s="427">
        <v>0</v>
      </c>
      <c r="F43" s="427">
        <v>0</v>
      </c>
      <c r="G43" s="427">
        <v>0</v>
      </c>
      <c r="H43" s="427">
        <v>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27">
        <v>0</v>
      </c>
      <c r="T43" s="427">
        <v>0</v>
      </c>
      <c r="U43" s="427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0</v>
      </c>
      <c r="AA43" s="427">
        <v>0</v>
      </c>
      <c r="AB43" s="427">
        <v>0</v>
      </c>
      <c r="AC43" s="427">
        <v>155000</v>
      </c>
      <c r="AD43" s="423">
        <f t="shared" si="1"/>
        <v>155000</v>
      </c>
      <c r="AE43" s="421"/>
    </row>
    <row r="44" spans="1:31" x14ac:dyDescent="0.2">
      <c r="A44" s="426">
        <v>43983</v>
      </c>
      <c r="B44" s="427">
        <v>0</v>
      </c>
      <c r="C44" s="427">
        <v>0</v>
      </c>
      <c r="D44" s="427">
        <v>550000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27">
        <v>0</v>
      </c>
      <c r="T44" s="427">
        <v>0</v>
      </c>
      <c r="U44" s="427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27">
        <v>0</v>
      </c>
      <c r="AC44" s="427">
        <v>155000</v>
      </c>
      <c r="AD44" s="423">
        <f t="shared" si="1"/>
        <v>705000</v>
      </c>
      <c r="AE44" s="421"/>
    </row>
    <row r="45" spans="1:31" x14ac:dyDescent="0.2">
      <c r="A45" s="426">
        <v>44013</v>
      </c>
      <c r="B45" s="427">
        <v>0</v>
      </c>
      <c r="C45" s="427">
        <v>0</v>
      </c>
      <c r="D45" s="427">
        <v>0</v>
      </c>
      <c r="E45" s="427">
        <v>0</v>
      </c>
      <c r="F45" s="427">
        <v>0</v>
      </c>
      <c r="G45" s="427">
        <v>0</v>
      </c>
      <c r="H45" s="427">
        <v>0</v>
      </c>
      <c r="I45" s="427">
        <v>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27">
        <v>0</v>
      </c>
      <c r="T45" s="427">
        <v>0</v>
      </c>
      <c r="U45" s="427">
        <v>0</v>
      </c>
      <c r="V45" s="427">
        <v>65000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27">
        <v>0</v>
      </c>
      <c r="AC45" s="427">
        <v>160000</v>
      </c>
      <c r="AD45" s="423">
        <f t="shared" si="1"/>
        <v>225000</v>
      </c>
      <c r="AE45" s="421"/>
    </row>
    <row r="46" spans="1:31" x14ac:dyDescent="0.2">
      <c r="A46" s="426">
        <v>44044</v>
      </c>
      <c r="B46" s="427">
        <v>0</v>
      </c>
      <c r="C46" s="427">
        <v>0</v>
      </c>
      <c r="D46" s="427">
        <v>0</v>
      </c>
      <c r="E46" s="427">
        <v>0</v>
      </c>
      <c r="F46" s="427">
        <v>0</v>
      </c>
      <c r="G46" s="427">
        <v>0</v>
      </c>
      <c r="H46" s="427">
        <v>0</v>
      </c>
      <c r="I46" s="427">
        <v>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27">
        <v>0</v>
      </c>
      <c r="T46" s="427">
        <v>0</v>
      </c>
      <c r="U46" s="427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27">
        <v>0</v>
      </c>
      <c r="AC46" s="427">
        <v>60000</v>
      </c>
      <c r="AD46" s="423">
        <f t="shared" si="1"/>
        <v>60000</v>
      </c>
      <c r="AE46" s="421"/>
    </row>
    <row r="47" spans="1:31" x14ac:dyDescent="0.2">
      <c r="A47" s="426">
        <v>44075</v>
      </c>
      <c r="B47" s="427">
        <v>0</v>
      </c>
      <c r="C47" s="427">
        <v>0</v>
      </c>
      <c r="D47" s="427">
        <v>0</v>
      </c>
      <c r="E47" s="427">
        <v>0</v>
      </c>
      <c r="F47" s="427">
        <v>0</v>
      </c>
      <c r="G47" s="427">
        <v>0</v>
      </c>
      <c r="H47" s="427">
        <v>0</v>
      </c>
      <c r="I47" s="427">
        <v>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27">
        <v>0</v>
      </c>
      <c r="T47" s="427">
        <v>0</v>
      </c>
      <c r="U47" s="427">
        <v>0</v>
      </c>
      <c r="V47" s="427">
        <v>25000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27">
        <v>0</v>
      </c>
      <c r="AC47" s="427">
        <v>230000</v>
      </c>
      <c r="AD47" s="423">
        <f t="shared" si="1"/>
        <v>255000</v>
      </c>
      <c r="AE47" s="421"/>
    </row>
    <row r="48" spans="1:31" x14ac:dyDescent="0.2">
      <c r="A48" s="426">
        <v>44105</v>
      </c>
      <c r="B48" s="427">
        <v>0</v>
      </c>
      <c r="C48" s="427">
        <v>0</v>
      </c>
      <c r="D48" s="427">
        <v>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0</v>
      </c>
      <c r="K48" s="427">
        <v>0</v>
      </c>
      <c r="L48" s="427">
        <v>0</v>
      </c>
      <c r="M48" s="427">
        <v>0</v>
      </c>
      <c r="N48" s="427">
        <v>0</v>
      </c>
      <c r="O48" s="427">
        <v>0</v>
      </c>
      <c r="P48" s="427">
        <v>0</v>
      </c>
      <c r="Q48" s="427">
        <v>0</v>
      </c>
      <c r="R48" s="427">
        <v>0</v>
      </c>
      <c r="S48" s="427">
        <v>0</v>
      </c>
      <c r="T48" s="427">
        <v>0</v>
      </c>
      <c r="U48" s="427">
        <v>0</v>
      </c>
      <c r="V48" s="427">
        <v>0</v>
      </c>
      <c r="W48" s="427">
        <v>0</v>
      </c>
      <c r="X48" s="427">
        <v>0</v>
      </c>
      <c r="Y48" s="427">
        <v>0</v>
      </c>
      <c r="Z48" s="427">
        <v>0</v>
      </c>
      <c r="AA48" s="427">
        <v>0</v>
      </c>
      <c r="AB48" s="427">
        <v>0</v>
      </c>
      <c r="AC48" s="427">
        <v>145000</v>
      </c>
      <c r="AD48" s="423">
        <f t="shared" si="1"/>
        <v>145000</v>
      </c>
      <c r="AE48" s="421"/>
    </row>
    <row r="49" spans="1:31" x14ac:dyDescent="0.2">
      <c r="A49" s="426">
        <v>44136</v>
      </c>
      <c r="B49" s="427">
        <v>0</v>
      </c>
      <c r="C49" s="427">
        <v>0</v>
      </c>
      <c r="D49" s="427">
        <v>0</v>
      </c>
      <c r="E49" s="427">
        <v>0</v>
      </c>
      <c r="F49" s="427">
        <v>0</v>
      </c>
      <c r="G49" s="427">
        <v>0</v>
      </c>
      <c r="H49" s="427">
        <v>0</v>
      </c>
      <c r="I49" s="427">
        <v>0</v>
      </c>
      <c r="J49" s="427">
        <v>0</v>
      </c>
      <c r="K49" s="427">
        <v>0</v>
      </c>
      <c r="L49" s="427">
        <v>0</v>
      </c>
      <c r="M49" s="427">
        <v>0</v>
      </c>
      <c r="N49" s="427">
        <v>0</v>
      </c>
      <c r="O49" s="427">
        <v>0</v>
      </c>
      <c r="P49" s="427">
        <v>0</v>
      </c>
      <c r="Q49" s="427">
        <v>0</v>
      </c>
      <c r="R49" s="427">
        <v>0</v>
      </c>
      <c r="S49" s="427">
        <v>0</v>
      </c>
      <c r="T49" s="427">
        <v>0</v>
      </c>
      <c r="U49" s="427">
        <v>0</v>
      </c>
      <c r="V49" s="427">
        <v>0</v>
      </c>
      <c r="W49" s="427">
        <v>0</v>
      </c>
      <c r="X49" s="427">
        <v>0</v>
      </c>
      <c r="Y49" s="427">
        <v>0</v>
      </c>
      <c r="Z49" s="427">
        <v>0</v>
      </c>
      <c r="AA49" s="427">
        <v>0</v>
      </c>
      <c r="AB49" s="427">
        <v>0</v>
      </c>
      <c r="AC49" s="427">
        <v>130000</v>
      </c>
      <c r="AD49" s="423">
        <f t="shared" si="1"/>
        <v>130000</v>
      </c>
      <c r="AE49" s="421"/>
    </row>
    <row r="50" spans="1:31" x14ac:dyDescent="0.2">
      <c r="A50" s="426">
        <v>44166</v>
      </c>
      <c r="B50" s="427">
        <v>0</v>
      </c>
      <c r="C50" s="427">
        <v>0</v>
      </c>
      <c r="D50" s="427">
        <v>0</v>
      </c>
      <c r="E50" s="427">
        <v>560000</v>
      </c>
      <c r="F50" s="427">
        <v>0</v>
      </c>
      <c r="G50" s="427">
        <v>0</v>
      </c>
      <c r="H50" s="427">
        <v>0</v>
      </c>
      <c r="I50" s="427">
        <v>0</v>
      </c>
      <c r="J50" s="427">
        <v>0</v>
      </c>
      <c r="K50" s="427">
        <v>0</v>
      </c>
      <c r="L50" s="427">
        <v>0</v>
      </c>
      <c r="M50" s="427">
        <v>0</v>
      </c>
      <c r="N50" s="427">
        <v>0</v>
      </c>
      <c r="O50" s="427">
        <v>0</v>
      </c>
      <c r="P50" s="427">
        <v>0</v>
      </c>
      <c r="Q50" s="427">
        <v>0</v>
      </c>
      <c r="R50" s="427">
        <v>0</v>
      </c>
      <c r="S50" s="427">
        <v>0</v>
      </c>
      <c r="T50" s="427">
        <v>0</v>
      </c>
      <c r="U50" s="427">
        <v>0</v>
      </c>
      <c r="V50" s="427">
        <v>0</v>
      </c>
      <c r="W50" s="427">
        <v>0</v>
      </c>
      <c r="X50" s="427">
        <v>0</v>
      </c>
      <c r="Y50" s="427">
        <v>0</v>
      </c>
      <c r="Z50" s="427">
        <v>0</v>
      </c>
      <c r="AA50" s="427">
        <v>0</v>
      </c>
      <c r="AB50" s="427">
        <v>0</v>
      </c>
      <c r="AC50" s="427">
        <v>160000</v>
      </c>
      <c r="AD50" s="423">
        <f t="shared" si="1"/>
        <v>720000</v>
      </c>
      <c r="AE50" s="421"/>
    </row>
    <row r="51" spans="1:31" x14ac:dyDescent="0.2">
      <c r="A51" s="426">
        <v>44197</v>
      </c>
      <c r="B51" s="427">
        <v>0</v>
      </c>
      <c r="C51" s="427">
        <v>0</v>
      </c>
      <c r="D51" s="427">
        <v>0</v>
      </c>
      <c r="E51" s="427">
        <v>0</v>
      </c>
      <c r="F51" s="427">
        <v>0</v>
      </c>
      <c r="G51" s="427">
        <v>0</v>
      </c>
      <c r="H51" s="427">
        <v>0</v>
      </c>
      <c r="I51" s="427">
        <v>0</v>
      </c>
      <c r="J51" s="427">
        <v>0</v>
      </c>
      <c r="K51" s="427">
        <v>0</v>
      </c>
      <c r="L51" s="427">
        <v>0</v>
      </c>
      <c r="M51" s="427">
        <v>0</v>
      </c>
      <c r="N51" s="427">
        <v>0</v>
      </c>
      <c r="O51" s="427">
        <v>0</v>
      </c>
      <c r="P51" s="427">
        <v>0</v>
      </c>
      <c r="Q51" s="427">
        <v>0</v>
      </c>
      <c r="R51" s="427">
        <v>0</v>
      </c>
      <c r="S51" s="427">
        <v>0</v>
      </c>
      <c r="T51" s="427">
        <v>0</v>
      </c>
      <c r="U51" s="427">
        <v>0</v>
      </c>
      <c r="V51" s="427">
        <v>0</v>
      </c>
      <c r="W51" s="427">
        <v>0</v>
      </c>
      <c r="X51" s="427">
        <v>0</v>
      </c>
      <c r="Y51" s="427">
        <v>0</v>
      </c>
      <c r="Z51" s="427">
        <v>0</v>
      </c>
      <c r="AA51" s="427">
        <v>0</v>
      </c>
      <c r="AB51" s="427">
        <v>0</v>
      </c>
      <c r="AC51" s="427">
        <v>70000</v>
      </c>
      <c r="AD51" s="423">
        <f t="shared" si="1"/>
        <v>70000</v>
      </c>
      <c r="AE51" s="421"/>
    </row>
    <row r="52" spans="1:31" x14ac:dyDescent="0.2">
      <c r="A52" s="426">
        <v>44228</v>
      </c>
      <c r="B52" s="427">
        <v>0</v>
      </c>
      <c r="C52" s="427">
        <v>0</v>
      </c>
      <c r="D52" s="427">
        <v>0</v>
      </c>
      <c r="E52" s="427">
        <v>0</v>
      </c>
      <c r="F52" s="427">
        <v>0</v>
      </c>
      <c r="G52" s="427">
        <v>0</v>
      </c>
      <c r="H52" s="427">
        <v>0</v>
      </c>
      <c r="I52" s="427">
        <v>0</v>
      </c>
      <c r="J52" s="427">
        <v>0</v>
      </c>
      <c r="K52" s="427">
        <v>0</v>
      </c>
      <c r="L52" s="427">
        <v>0</v>
      </c>
      <c r="M52" s="427">
        <v>0</v>
      </c>
      <c r="N52" s="427">
        <v>0</v>
      </c>
      <c r="O52" s="427">
        <v>0</v>
      </c>
      <c r="P52" s="427">
        <v>0</v>
      </c>
      <c r="Q52" s="427">
        <v>0</v>
      </c>
      <c r="R52" s="427">
        <v>0</v>
      </c>
      <c r="S52" s="427">
        <v>0</v>
      </c>
      <c r="T52" s="427">
        <v>0</v>
      </c>
      <c r="U52" s="427">
        <v>0</v>
      </c>
      <c r="V52" s="427">
        <v>40000</v>
      </c>
      <c r="W52" s="427">
        <v>0</v>
      </c>
      <c r="X52" s="427">
        <v>0</v>
      </c>
      <c r="Y52" s="427">
        <v>0</v>
      </c>
      <c r="Z52" s="427">
        <v>0</v>
      </c>
      <c r="AA52" s="427">
        <v>0</v>
      </c>
      <c r="AB52" s="427">
        <v>0</v>
      </c>
      <c r="AC52" s="427">
        <v>205000</v>
      </c>
      <c r="AD52" s="423">
        <f t="shared" si="1"/>
        <v>245000</v>
      </c>
      <c r="AE52" s="421"/>
    </row>
    <row r="53" spans="1:31" x14ac:dyDescent="0.2">
      <c r="A53" s="426">
        <v>44256</v>
      </c>
      <c r="B53" s="427">
        <v>0</v>
      </c>
      <c r="C53" s="427">
        <v>0</v>
      </c>
      <c r="D53" s="427">
        <v>0</v>
      </c>
      <c r="E53" s="427">
        <v>0</v>
      </c>
      <c r="F53" s="427">
        <v>0</v>
      </c>
      <c r="G53" s="427">
        <v>0</v>
      </c>
      <c r="H53" s="427">
        <v>0</v>
      </c>
      <c r="I53" s="427">
        <v>0</v>
      </c>
      <c r="J53" s="427">
        <v>0</v>
      </c>
      <c r="K53" s="427">
        <v>0</v>
      </c>
      <c r="L53" s="427">
        <v>0</v>
      </c>
      <c r="M53" s="427">
        <v>0</v>
      </c>
      <c r="N53" s="427">
        <v>0</v>
      </c>
      <c r="O53" s="427">
        <v>0</v>
      </c>
      <c r="P53" s="427">
        <v>0</v>
      </c>
      <c r="Q53" s="427">
        <v>0</v>
      </c>
      <c r="R53" s="427">
        <v>0</v>
      </c>
      <c r="S53" s="427">
        <v>0</v>
      </c>
      <c r="T53" s="427">
        <v>0</v>
      </c>
      <c r="U53" s="427">
        <v>0</v>
      </c>
      <c r="V53" s="427">
        <v>0</v>
      </c>
      <c r="W53" s="427">
        <v>0</v>
      </c>
      <c r="X53" s="427">
        <v>0</v>
      </c>
      <c r="Y53" s="427">
        <v>0</v>
      </c>
      <c r="Z53" s="427">
        <v>0</v>
      </c>
      <c r="AA53" s="427">
        <v>0</v>
      </c>
      <c r="AB53" s="427">
        <v>0</v>
      </c>
      <c r="AC53" s="427">
        <v>135000</v>
      </c>
      <c r="AD53" s="423">
        <f t="shared" si="1"/>
        <v>135000</v>
      </c>
      <c r="AE53" s="421"/>
    </row>
    <row r="54" spans="1:31" x14ac:dyDescent="0.2">
      <c r="A54" s="426">
        <v>44317</v>
      </c>
      <c r="B54" s="427">
        <v>0</v>
      </c>
      <c r="C54" s="427">
        <v>0</v>
      </c>
      <c r="D54" s="427">
        <v>0</v>
      </c>
      <c r="E54" s="427">
        <v>0</v>
      </c>
      <c r="F54" s="427">
        <v>0</v>
      </c>
      <c r="G54" s="427">
        <v>0</v>
      </c>
      <c r="H54" s="427">
        <v>0</v>
      </c>
      <c r="I54" s="427">
        <v>0</v>
      </c>
      <c r="J54" s="427">
        <v>0</v>
      </c>
      <c r="K54" s="427">
        <v>0</v>
      </c>
      <c r="L54" s="427">
        <v>0</v>
      </c>
      <c r="M54" s="427">
        <v>0</v>
      </c>
      <c r="N54" s="427">
        <v>0</v>
      </c>
      <c r="O54" s="427">
        <v>0</v>
      </c>
      <c r="P54" s="427">
        <v>0</v>
      </c>
      <c r="Q54" s="427">
        <v>0</v>
      </c>
      <c r="R54" s="427">
        <v>0</v>
      </c>
      <c r="S54" s="427">
        <v>0</v>
      </c>
      <c r="T54" s="427">
        <v>0</v>
      </c>
      <c r="U54" s="427">
        <v>0</v>
      </c>
      <c r="V54" s="427">
        <v>0</v>
      </c>
      <c r="W54" s="427">
        <v>0</v>
      </c>
      <c r="X54" s="427">
        <v>0</v>
      </c>
      <c r="Y54" s="427">
        <v>0</v>
      </c>
      <c r="Z54" s="427">
        <v>0</v>
      </c>
      <c r="AA54" s="427">
        <v>0</v>
      </c>
      <c r="AB54" s="427">
        <v>0</v>
      </c>
      <c r="AC54" s="427">
        <v>270000</v>
      </c>
      <c r="AD54" s="423">
        <f t="shared" si="1"/>
        <v>270000</v>
      </c>
      <c r="AE54" s="421"/>
    </row>
    <row r="55" spans="1:31" x14ac:dyDescent="0.2">
      <c r="A55" s="426">
        <v>44348</v>
      </c>
      <c r="B55" s="427">
        <v>0</v>
      </c>
      <c r="C55" s="427">
        <v>0</v>
      </c>
      <c r="D55" s="427">
        <v>0</v>
      </c>
      <c r="E55" s="427">
        <v>0</v>
      </c>
      <c r="F55" s="427">
        <v>575000</v>
      </c>
      <c r="G55" s="427">
        <v>0</v>
      </c>
      <c r="H55" s="427">
        <v>0</v>
      </c>
      <c r="I55" s="427">
        <v>0</v>
      </c>
      <c r="J55" s="427">
        <v>0</v>
      </c>
      <c r="K55" s="427">
        <v>0</v>
      </c>
      <c r="L55" s="427">
        <v>0</v>
      </c>
      <c r="M55" s="427">
        <v>0</v>
      </c>
      <c r="N55" s="427">
        <v>0</v>
      </c>
      <c r="O55" s="427">
        <v>0</v>
      </c>
      <c r="P55" s="427">
        <v>0</v>
      </c>
      <c r="Q55" s="427">
        <v>0</v>
      </c>
      <c r="R55" s="427">
        <v>0</v>
      </c>
      <c r="S55" s="427">
        <v>0</v>
      </c>
      <c r="T55" s="427">
        <v>0</v>
      </c>
      <c r="U55" s="427">
        <v>0</v>
      </c>
      <c r="V55" s="427">
        <v>75000</v>
      </c>
      <c r="W55" s="427">
        <v>0</v>
      </c>
      <c r="X55" s="427">
        <v>0</v>
      </c>
      <c r="Y55" s="427">
        <v>0</v>
      </c>
      <c r="Z55" s="427">
        <v>0</v>
      </c>
      <c r="AA55" s="427">
        <v>0</v>
      </c>
      <c r="AB55" s="427">
        <v>0</v>
      </c>
      <c r="AC55" s="427">
        <v>135000</v>
      </c>
      <c r="AD55" s="423">
        <f t="shared" si="1"/>
        <v>785000</v>
      </c>
      <c r="AE55" s="421"/>
    </row>
    <row r="56" spans="1:31" x14ac:dyDescent="0.2">
      <c r="A56" s="426">
        <v>44378</v>
      </c>
      <c r="B56" s="427">
        <v>0</v>
      </c>
      <c r="C56" s="427">
        <v>0</v>
      </c>
      <c r="D56" s="427">
        <v>0</v>
      </c>
      <c r="E56" s="427">
        <v>0</v>
      </c>
      <c r="F56" s="427">
        <v>0</v>
      </c>
      <c r="G56" s="427">
        <v>0</v>
      </c>
      <c r="H56" s="427">
        <v>0</v>
      </c>
      <c r="I56" s="427">
        <v>0</v>
      </c>
      <c r="J56" s="427">
        <v>0</v>
      </c>
      <c r="K56" s="427">
        <v>0</v>
      </c>
      <c r="L56" s="427">
        <v>0</v>
      </c>
      <c r="M56" s="427">
        <v>0</v>
      </c>
      <c r="N56" s="427">
        <v>0</v>
      </c>
      <c r="O56" s="427">
        <v>0</v>
      </c>
      <c r="P56" s="427">
        <v>0</v>
      </c>
      <c r="Q56" s="427">
        <v>0</v>
      </c>
      <c r="R56" s="427">
        <v>0</v>
      </c>
      <c r="S56" s="427">
        <v>0</v>
      </c>
      <c r="T56" s="427">
        <v>0</v>
      </c>
      <c r="U56" s="427">
        <v>0</v>
      </c>
      <c r="V56" s="427">
        <v>25000</v>
      </c>
      <c r="W56" s="427">
        <v>0</v>
      </c>
      <c r="X56" s="427">
        <v>0</v>
      </c>
      <c r="Y56" s="427">
        <v>0</v>
      </c>
      <c r="Z56" s="427">
        <v>0</v>
      </c>
      <c r="AA56" s="427">
        <v>0</v>
      </c>
      <c r="AB56" s="427">
        <v>0</v>
      </c>
      <c r="AC56" s="427">
        <v>130000</v>
      </c>
      <c r="AD56" s="423">
        <f t="shared" si="1"/>
        <v>155000</v>
      </c>
      <c r="AE56" s="421"/>
    </row>
    <row r="57" spans="1:31" x14ac:dyDescent="0.2">
      <c r="A57" s="426">
        <v>44409</v>
      </c>
      <c r="B57" s="427">
        <v>0</v>
      </c>
      <c r="C57" s="427">
        <v>0</v>
      </c>
      <c r="D57" s="427">
        <v>0</v>
      </c>
      <c r="E57" s="427">
        <v>0</v>
      </c>
      <c r="F57" s="427">
        <v>0</v>
      </c>
      <c r="G57" s="427">
        <v>0</v>
      </c>
      <c r="H57" s="427">
        <v>0</v>
      </c>
      <c r="I57" s="427">
        <v>0</v>
      </c>
      <c r="J57" s="427">
        <v>0</v>
      </c>
      <c r="K57" s="427">
        <v>0</v>
      </c>
      <c r="L57" s="427">
        <v>0</v>
      </c>
      <c r="M57" s="427">
        <v>0</v>
      </c>
      <c r="N57" s="427">
        <v>0</v>
      </c>
      <c r="O57" s="427">
        <v>0</v>
      </c>
      <c r="P57" s="427">
        <v>0</v>
      </c>
      <c r="Q57" s="427">
        <v>0</v>
      </c>
      <c r="R57" s="427">
        <v>0</v>
      </c>
      <c r="S57" s="427">
        <v>0</v>
      </c>
      <c r="T57" s="427">
        <v>0</v>
      </c>
      <c r="U57" s="427">
        <v>0</v>
      </c>
      <c r="V57" s="427">
        <v>15000</v>
      </c>
      <c r="W57" s="427">
        <v>0</v>
      </c>
      <c r="X57" s="427">
        <v>0</v>
      </c>
      <c r="Y57" s="427">
        <v>0</v>
      </c>
      <c r="Z57" s="427">
        <v>0</v>
      </c>
      <c r="AA57" s="427">
        <v>0</v>
      </c>
      <c r="AB57" s="427">
        <v>0</v>
      </c>
      <c r="AC57" s="427">
        <v>125000</v>
      </c>
      <c r="AD57" s="423">
        <f t="shared" si="1"/>
        <v>140000</v>
      </c>
      <c r="AE57" s="421"/>
    </row>
    <row r="58" spans="1:31" x14ac:dyDescent="0.2">
      <c r="A58" s="426">
        <v>44440</v>
      </c>
      <c r="B58" s="427">
        <v>0</v>
      </c>
      <c r="C58" s="427">
        <v>0</v>
      </c>
      <c r="D58" s="427">
        <v>0</v>
      </c>
      <c r="E58" s="427">
        <v>0</v>
      </c>
      <c r="F58" s="427">
        <v>0</v>
      </c>
      <c r="G58" s="427">
        <v>0</v>
      </c>
      <c r="H58" s="427">
        <v>0</v>
      </c>
      <c r="I58" s="427">
        <v>0</v>
      </c>
      <c r="J58" s="427">
        <v>0</v>
      </c>
      <c r="K58" s="427">
        <v>0</v>
      </c>
      <c r="L58" s="427">
        <v>0</v>
      </c>
      <c r="M58" s="427">
        <v>0</v>
      </c>
      <c r="N58" s="427">
        <v>0</v>
      </c>
      <c r="O58" s="427">
        <v>0</v>
      </c>
      <c r="P58" s="427">
        <v>0</v>
      </c>
      <c r="Q58" s="427">
        <v>0</v>
      </c>
      <c r="R58" s="427">
        <v>0</v>
      </c>
      <c r="S58" s="427">
        <v>0</v>
      </c>
      <c r="T58" s="427">
        <v>0</v>
      </c>
      <c r="U58" s="427">
        <v>0</v>
      </c>
      <c r="V58" s="427">
        <v>0</v>
      </c>
      <c r="W58" s="427">
        <v>0</v>
      </c>
      <c r="X58" s="427">
        <v>0</v>
      </c>
      <c r="Y58" s="427">
        <v>0</v>
      </c>
      <c r="Z58" s="427">
        <v>0</v>
      </c>
      <c r="AA58" s="427">
        <v>0</v>
      </c>
      <c r="AB58" s="427">
        <v>0</v>
      </c>
      <c r="AC58" s="427">
        <v>120000</v>
      </c>
      <c r="AD58" s="423">
        <f t="shared" si="1"/>
        <v>120000</v>
      </c>
      <c r="AE58" s="421"/>
    </row>
    <row r="59" spans="1:31" x14ac:dyDescent="0.2">
      <c r="A59" s="426">
        <v>44470</v>
      </c>
      <c r="B59" s="427">
        <v>0</v>
      </c>
      <c r="C59" s="427">
        <v>0</v>
      </c>
      <c r="D59" s="427">
        <v>0</v>
      </c>
      <c r="E59" s="427">
        <v>0</v>
      </c>
      <c r="F59" s="427">
        <v>0</v>
      </c>
      <c r="G59" s="427">
        <v>0</v>
      </c>
      <c r="H59" s="427">
        <v>0</v>
      </c>
      <c r="I59" s="427">
        <v>0</v>
      </c>
      <c r="J59" s="427">
        <v>0</v>
      </c>
      <c r="K59" s="427">
        <v>0</v>
      </c>
      <c r="L59" s="427">
        <v>0</v>
      </c>
      <c r="M59" s="427">
        <v>0</v>
      </c>
      <c r="N59" s="427">
        <v>0</v>
      </c>
      <c r="O59" s="427">
        <v>0</v>
      </c>
      <c r="P59" s="427">
        <v>0</v>
      </c>
      <c r="Q59" s="427">
        <v>0</v>
      </c>
      <c r="R59" s="427">
        <v>0</v>
      </c>
      <c r="S59" s="427">
        <v>0</v>
      </c>
      <c r="T59" s="427">
        <v>0</v>
      </c>
      <c r="U59" s="427">
        <v>0</v>
      </c>
      <c r="V59" s="427">
        <v>70000</v>
      </c>
      <c r="W59" s="427">
        <v>0</v>
      </c>
      <c r="X59" s="427">
        <v>0</v>
      </c>
      <c r="Y59" s="427">
        <v>0</v>
      </c>
      <c r="Z59" s="427">
        <v>0</v>
      </c>
      <c r="AA59" s="427">
        <v>0</v>
      </c>
      <c r="AB59" s="427">
        <v>0</v>
      </c>
      <c r="AC59" s="427">
        <v>130000</v>
      </c>
      <c r="AD59" s="423">
        <f t="shared" si="1"/>
        <v>200000</v>
      </c>
      <c r="AE59" s="421"/>
    </row>
    <row r="60" spans="1:31" x14ac:dyDescent="0.2">
      <c r="A60" s="426">
        <v>44501</v>
      </c>
      <c r="B60" s="427">
        <v>0</v>
      </c>
      <c r="C60" s="427">
        <v>0</v>
      </c>
      <c r="D60" s="427">
        <v>0</v>
      </c>
      <c r="E60" s="427">
        <v>0</v>
      </c>
      <c r="F60" s="427">
        <v>0</v>
      </c>
      <c r="G60" s="427">
        <v>0</v>
      </c>
      <c r="H60" s="427">
        <v>0</v>
      </c>
      <c r="I60" s="427">
        <v>0</v>
      </c>
      <c r="J60" s="427">
        <v>0</v>
      </c>
      <c r="K60" s="427">
        <v>0</v>
      </c>
      <c r="L60" s="427">
        <v>0</v>
      </c>
      <c r="M60" s="427">
        <v>0</v>
      </c>
      <c r="N60" s="427">
        <v>0</v>
      </c>
      <c r="O60" s="427">
        <v>0</v>
      </c>
      <c r="P60" s="427">
        <v>0</v>
      </c>
      <c r="Q60" s="427">
        <v>0</v>
      </c>
      <c r="R60" s="427">
        <v>0</v>
      </c>
      <c r="S60" s="427">
        <v>0</v>
      </c>
      <c r="T60" s="427">
        <v>0</v>
      </c>
      <c r="U60" s="427">
        <v>0</v>
      </c>
      <c r="V60" s="427">
        <v>55000</v>
      </c>
      <c r="W60" s="427">
        <v>0</v>
      </c>
      <c r="X60" s="427">
        <v>0</v>
      </c>
      <c r="Y60" s="427">
        <v>0</v>
      </c>
      <c r="Z60" s="427">
        <v>0</v>
      </c>
      <c r="AA60" s="427">
        <v>0</v>
      </c>
      <c r="AB60" s="427">
        <v>0</v>
      </c>
      <c r="AC60" s="427">
        <v>125000</v>
      </c>
      <c r="AD60" s="423">
        <f t="shared" si="1"/>
        <v>180000</v>
      </c>
      <c r="AE60" s="421"/>
    </row>
    <row r="61" spans="1:31" x14ac:dyDescent="0.2">
      <c r="A61" s="426">
        <v>44531</v>
      </c>
      <c r="B61" s="427">
        <v>0</v>
      </c>
      <c r="C61" s="427">
        <v>0</v>
      </c>
      <c r="D61" s="427">
        <v>0</v>
      </c>
      <c r="E61" s="427">
        <v>0</v>
      </c>
      <c r="F61" s="427">
        <v>0</v>
      </c>
      <c r="G61" s="427">
        <v>595000</v>
      </c>
      <c r="H61" s="427">
        <v>0</v>
      </c>
      <c r="I61" s="427">
        <v>0</v>
      </c>
      <c r="J61" s="427">
        <v>0</v>
      </c>
      <c r="K61" s="427">
        <v>0</v>
      </c>
      <c r="L61" s="427">
        <v>0</v>
      </c>
      <c r="M61" s="427">
        <v>0</v>
      </c>
      <c r="N61" s="427">
        <v>0</v>
      </c>
      <c r="O61" s="427">
        <v>0</v>
      </c>
      <c r="P61" s="427">
        <v>0</v>
      </c>
      <c r="Q61" s="427">
        <v>0</v>
      </c>
      <c r="R61" s="427">
        <v>0</v>
      </c>
      <c r="S61" s="427">
        <v>0</v>
      </c>
      <c r="T61" s="427">
        <v>0</v>
      </c>
      <c r="U61" s="427">
        <v>0</v>
      </c>
      <c r="V61" s="427">
        <v>0</v>
      </c>
      <c r="W61" s="427">
        <v>0</v>
      </c>
      <c r="X61" s="427">
        <v>0</v>
      </c>
      <c r="Y61" s="427">
        <v>0</v>
      </c>
      <c r="Z61" s="427">
        <v>0</v>
      </c>
      <c r="AA61" s="427">
        <v>0</v>
      </c>
      <c r="AB61" s="427">
        <v>0</v>
      </c>
      <c r="AC61" s="427">
        <v>125000</v>
      </c>
      <c r="AD61" s="423">
        <f t="shared" si="1"/>
        <v>720000</v>
      </c>
      <c r="AE61" s="421"/>
    </row>
    <row r="62" spans="1:31" x14ac:dyDescent="0.2">
      <c r="A62" s="426">
        <v>44562</v>
      </c>
      <c r="B62" s="427">
        <v>0</v>
      </c>
      <c r="C62" s="427">
        <v>0</v>
      </c>
      <c r="D62" s="427">
        <v>0</v>
      </c>
      <c r="E62" s="427">
        <v>0</v>
      </c>
      <c r="F62" s="427">
        <v>0</v>
      </c>
      <c r="G62" s="427">
        <v>0</v>
      </c>
      <c r="H62" s="427">
        <v>0</v>
      </c>
      <c r="I62" s="427">
        <v>0</v>
      </c>
      <c r="J62" s="427">
        <v>0</v>
      </c>
      <c r="K62" s="427">
        <v>0</v>
      </c>
      <c r="L62" s="427">
        <v>0</v>
      </c>
      <c r="M62" s="427">
        <v>0</v>
      </c>
      <c r="N62" s="427">
        <v>0</v>
      </c>
      <c r="O62" s="427">
        <v>0</v>
      </c>
      <c r="P62" s="427">
        <v>0</v>
      </c>
      <c r="Q62" s="427">
        <v>0</v>
      </c>
      <c r="R62" s="427">
        <v>0</v>
      </c>
      <c r="S62" s="427">
        <v>0</v>
      </c>
      <c r="T62" s="427">
        <v>0</v>
      </c>
      <c r="U62" s="427">
        <v>0</v>
      </c>
      <c r="V62" s="427">
        <v>120000</v>
      </c>
      <c r="W62" s="427">
        <v>0</v>
      </c>
      <c r="X62" s="427">
        <v>0</v>
      </c>
      <c r="Y62" s="427">
        <v>0</v>
      </c>
      <c r="Z62" s="427">
        <v>0</v>
      </c>
      <c r="AA62" s="427">
        <v>0</v>
      </c>
      <c r="AB62" s="427">
        <v>0</v>
      </c>
      <c r="AC62" s="427">
        <v>125000</v>
      </c>
      <c r="AD62" s="423">
        <f t="shared" si="1"/>
        <v>245000</v>
      </c>
      <c r="AE62" s="421"/>
    </row>
    <row r="63" spans="1:31" x14ac:dyDescent="0.2">
      <c r="A63" s="426">
        <v>44593</v>
      </c>
      <c r="B63" s="427">
        <v>0</v>
      </c>
      <c r="C63" s="427">
        <v>0</v>
      </c>
      <c r="D63" s="427">
        <v>0</v>
      </c>
      <c r="E63" s="427">
        <v>0</v>
      </c>
      <c r="F63" s="427">
        <v>0</v>
      </c>
      <c r="G63" s="427">
        <v>0</v>
      </c>
      <c r="H63" s="427">
        <v>0</v>
      </c>
      <c r="I63" s="427">
        <v>0</v>
      </c>
      <c r="J63" s="427">
        <v>0</v>
      </c>
      <c r="K63" s="427">
        <v>0</v>
      </c>
      <c r="L63" s="427">
        <v>0</v>
      </c>
      <c r="M63" s="427">
        <v>0</v>
      </c>
      <c r="N63" s="427">
        <v>0</v>
      </c>
      <c r="O63" s="427">
        <v>0</v>
      </c>
      <c r="P63" s="427">
        <v>0</v>
      </c>
      <c r="Q63" s="427">
        <v>0</v>
      </c>
      <c r="R63" s="427">
        <v>0</v>
      </c>
      <c r="S63" s="427">
        <v>0</v>
      </c>
      <c r="T63" s="427">
        <v>0</v>
      </c>
      <c r="U63" s="427">
        <v>0</v>
      </c>
      <c r="V63" s="427">
        <v>0</v>
      </c>
      <c r="W63" s="427">
        <v>0</v>
      </c>
      <c r="X63" s="427">
        <v>0</v>
      </c>
      <c r="Y63" s="427">
        <v>0</v>
      </c>
      <c r="Z63" s="427">
        <v>0</v>
      </c>
      <c r="AA63" s="427">
        <v>0</v>
      </c>
      <c r="AB63" s="427">
        <v>0</v>
      </c>
      <c r="AC63" s="427">
        <v>30000</v>
      </c>
      <c r="AD63" s="423">
        <f t="shared" si="1"/>
        <v>30000</v>
      </c>
      <c r="AE63" s="421"/>
    </row>
    <row r="64" spans="1:31" x14ac:dyDescent="0.2">
      <c r="A64" s="426">
        <v>44621</v>
      </c>
      <c r="B64" s="427">
        <v>0</v>
      </c>
      <c r="C64" s="427">
        <v>0</v>
      </c>
      <c r="D64" s="427">
        <v>0</v>
      </c>
      <c r="E64" s="427">
        <v>0</v>
      </c>
      <c r="F64" s="427">
        <v>0</v>
      </c>
      <c r="G64" s="427">
        <v>0</v>
      </c>
      <c r="H64" s="427">
        <v>0</v>
      </c>
      <c r="I64" s="427">
        <v>0</v>
      </c>
      <c r="J64" s="427">
        <v>0</v>
      </c>
      <c r="K64" s="427">
        <v>0</v>
      </c>
      <c r="L64" s="427">
        <v>0</v>
      </c>
      <c r="M64" s="427">
        <v>0</v>
      </c>
      <c r="N64" s="427">
        <v>0</v>
      </c>
      <c r="O64" s="427">
        <v>0</v>
      </c>
      <c r="P64" s="427">
        <v>0</v>
      </c>
      <c r="Q64" s="427">
        <v>0</v>
      </c>
      <c r="R64" s="427">
        <v>0</v>
      </c>
      <c r="S64" s="427">
        <v>0</v>
      </c>
      <c r="T64" s="427">
        <v>0</v>
      </c>
      <c r="U64" s="427">
        <v>0</v>
      </c>
      <c r="V64" s="427">
        <v>0</v>
      </c>
      <c r="W64" s="427">
        <v>0</v>
      </c>
      <c r="X64" s="427">
        <v>0</v>
      </c>
      <c r="Y64" s="427">
        <v>0</v>
      </c>
      <c r="Z64" s="427">
        <v>0</v>
      </c>
      <c r="AA64" s="427">
        <v>0</v>
      </c>
      <c r="AB64" s="427">
        <v>0</v>
      </c>
      <c r="AC64" s="427">
        <v>200000</v>
      </c>
      <c r="AD64" s="423">
        <f t="shared" si="1"/>
        <v>200000</v>
      </c>
      <c r="AE64" s="421"/>
    </row>
    <row r="65" spans="1:31" x14ac:dyDescent="0.2">
      <c r="A65" s="426">
        <v>44652</v>
      </c>
      <c r="B65" s="427">
        <v>0</v>
      </c>
      <c r="C65" s="427">
        <v>0</v>
      </c>
      <c r="D65" s="427">
        <v>0</v>
      </c>
      <c r="E65" s="427">
        <v>0</v>
      </c>
      <c r="F65" s="427">
        <v>0</v>
      </c>
      <c r="G65" s="427">
        <v>0</v>
      </c>
      <c r="H65" s="427">
        <v>0</v>
      </c>
      <c r="I65" s="427">
        <v>0</v>
      </c>
      <c r="J65" s="427">
        <v>0</v>
      </c>
      <c r="K65" s="427">
        <v>0</v>
      </c>
      <c r="L65" s="427">
        <v>0</v>
      </c>
      <c r="M65" s="427">
        <v>0</v>
      </c>
      <c r="N65" s="427">
        <v>0</v>
      </c>
      <c r="O65" s="427">
        <v>0</v>
      </c>
      <c r="P65" s="427">
        <v>0</v>
      </c>
      <c r="Q65" s="427">
        <v>0</v>
      </c>
      <c r="R65" s="427">
        <v>0</v>
      </c>
      <c r="S65" s="427">
        <v>0</v>
      </c>
      <c r="T65" s="427">
        <v>0</v>
      </c>
      <c r="U65" s="427">
        <v>0</v>
      </c>
      <c r="V65" s="427">
        <v>0</v>
      </c>
      <c r="W65" s="427">
        <v>0</v>
      </c>
      <c r="X65" s="427">
        <v>0</v>
      </c>
      <c r="Y65" s="427">
        <v>0</v>
      </c>
      <c r="Z65" s="427">
        <v>0</v>
      </c>
      <c r="AA65" s="427">
        <v>0</v>
      </c>
      <c r="AB65" s="427">
        <v>0</v>
      </c>
      <c r="AC65" s="427">
        <v>60000</v>
      </c>
      <c r="AD65" s="423">
        <f t="shared" si="1"/>
        <v>60000</v>
      </c>
      <c r="AE65" s="421"/>
    </row>
    <row r="66" spans="1:31" x14ac:dyDescent="0.2">
      <c r="A66" s="426">
        <v>44682</v>
      </c>
      <c r="B66" s="427">
        <v>0</v>
      </c>
      <c r="C66" s="427">
        <v>0</v>
      </c>
      <c r="D66" s="427">
        <v>0</v>
      </c>
      <c r="E66" s="427">
        <v>0</v>
      </c>
      <c r="F66" s="427">
        <v>0</v>
      </c>
      <c r="G66" s="427">
        <v>0</v>
      </c>
      <c r="H66" s="427">
        <v>0</v>
      </c>
      <c r="I66" s="427">
        <v>0</v>
      </c>
      <c r="J66" s="427">
        <v>0</v>
      </c>
      <c r="K66" s="427">
        <v>0</v>
      </c>
      <c r="L66" s="427">
        <v>0</v>
      </c>
      <c r="M66" s="427">
        <v>0</v>
      </c>
      <c r="N66" s="427">
        <v>0</v>
      </c>
      <c r="O66" s="427">
        <v>0</v>
      </c>
      <c r="P66" s="427">
        <v>0</v>
      </c>
      <c r="Q66" s="427">
        <v>0</v>
      </c>
      <c r="R66" s="427">
        <v>0</v>
      </c>
      <c r="S66" s="427">
        <v>0</v>
      </c>
      <c r="T66" s="427">
        <v>0</v>
      </c>
      <c r="U66" s="427">
        <v>0</v>
      </c>
      <c r="V66" s="427">
        <v>0</v>
      </c>
      <c r="W66" s="427">
        <v>0</v>
      </c>
      <c r="X66" s="427">
        <v>0</v>
      </c>
      <c r="Y66" s="427">
        <v>0</v>
      </c>
      <c r="Z66" s="427">
        <v>0</v>
      </c>
      <c r="AA66" s="427">
        <v>0</v>
      </c>
      <c r="AB66" s="427">
        <v>0</v>
      </c>
      <c r="AC66" s="427">
        <v>20000</v>
      </c>
      <c r="AD66" s="423">
        <f t="shared" si="1"/>
        <v>20000</v>
      </c>
      <c r="AE66" s="421"/>
    </row>
    <row r="67" spans="1:31" x14ac:dyDescent="0.2">
      <c r="A67" s="426">
        <v>44713</v>
      </c>
      <c r="B67" s="427">
        <v>0</v>
      </c>
      <c r="C67" s="427">
        <v>0</v>
      </c>
      <c r="D67" s="427">
        <v>0</v>
      </c>
      <c r="E67" s="427">
        <v>0</v>
      </c>
      <c r="F67" s="427">
        <v>0</v>
      </c>
      <c r="G67" s="427">
        <v>0</v>
      </c>
      <c r="H67" s="427">
        <v>605000</v>
      </c>
      <c r="I67" s="427">
        <v>0</v>
      </c>
      <c r="J67" s="427">
        <v>0</v>
      </c>
      <c r="K67" s="427">
        <v>0</v>
      </c>
      <c r="L67" s="427">
        <v>0</v>
      </c>
      <c r="M67" s="427">
        <v>0</v>
      </c>
      <c r="N67" s="427">
        <v>0</v>
      </c>
      <c r="O67" s="427">
        <v>0</v>
      </c>
      <c r="P67" s="427">
        <v>0</v>
      </c>
      <c r="Q67" s="427">
        <v>0</v>
      </c>
      <c r="R67" s="427">
        <v>0</v>
      </c>
      <c r="S67" s="427">
        <v>0</v>
      </c>
      <c r="T67" s="427">
        <v>0</v>
      </c>
      <c r="U67" s="427">
        <v>0</v>
      </c>
      <c r="V67" s="427">
        <v>0</v>
      </c>
      <c r="W67" s="427">
        <v>0</v>
      </c>
      <c r="X67" s="427">
        <v>0</v>
      </c>
      <c r="Y67" s="427">
        <v>0</v>
      </c>
      <c r="Z67" s="427">
        <v>0</v>
      </c>
      <c r="AA67" s="427">
        <v>0</v>
      </c>
      <c r="AB67" s="427">
        <v>0</v>
      </c>
      <c r="AC67" s="427">
        <v>265000</v>
      </c>
      <c r="AD67" s="423">
        <f t="shared" si="1"/>
        <v>870000</v>
      </c>
      <c r="AE67" s="421"/>
    </row>
    <row r="68" spans="1:31" x14ac:dyDescent="0.2">
      <c r="A68" s="426">
        <v>44743</v>
      </c>
      <c r="B68" s="427">
        <v>0</v>
      </c>
      <c r="C68" s="427">
        <v>0</v>
      </c>
      <c r="D68" s="427">
        <v>0</v>
      </c>
      <c r="E68" s="427">
        <v>0</v>
      </c>
      <c r="F68" s="427">
        <v>0</v>
      </c>
      <c r="G68" s="427">
        <v>0</v>
      </c>
      <c r="H68" s="427">
        <v>0</v>
      </c>
      <c r="I68" s="427">
        <v>0</v>
      </c>
      <c r="J68" s="427">
        <v>0</v>
      </c>
      <c r="K68" s="427">
        <v>0</v>
      </c>
      <c r="L68" s="427">
        <v>0</v>
      </c>
      <c r="M68" s="427">
        <v>0</v>
      </c>
      <c r="N68" s="427">
        <v>0</v>
      </c>
      <c r="O68" s="427">
        <v>0</v>
      </c>
      <c r="P68" s="427">
        <v>0</v>
      </c>
      <c r="Q68" s="427">
        <v>0</v>
      </c>
      <c r="R68" s="427">
        <v>0</v>
      </c>
      <c r="S68" s="427">
        <v>0</v>
      </c>
      <c r="T68" s="427">
        <v>0</v>
      </c>
      <c r="U68" s="427">
        <v>0</v>
      </c>
      <c r="V68" s="427">
        <v>0</v>
      </c>
      <c r="W68" s="427">
        <v>0</v>
      </c>
      <c r="X68" s="427">
        <v>0</v>
      </c>
      <c r="Y68" s="427">
        <v>0</v>
      </c>
      <c r="Z68" s="427">
        <v>0</v>
      </c>
      <c r="AA68" s="427">
        <v>0</v>
      </c>
      <c r="AB68" s="427">
        <v>0</v>
      </c>
      <c r="AC68" s="427">
        <v>110000</v>
      </c>
      <c r="AD68" s="423">
        <f t="shared" si="1"/>
        <v>110000</v>
      </c>
      <c r="AE68" s="421"/>
    </row>
    <row r="69" spans="1:31" x14ac:dyDescent="0.2">
      <c r="A69" s="426">
        <v>44774</v>
      </c>
      <c r="B69" s="427">
        <v>0</v>
      </c>
      <c r="C69" s="427">
        <v>0</v>
      </c>
      <c r="D69" s="427">
        <v>0</v>
      </c>
      <c r="E69" s="427">
        <v>0</v>
      </c>
      <c r="F69" s="427">
        <v>0</v>
      </c>
      <c r="G69" s="427">
        <v>0</v>
      </c>
      <c r="H69" s="427">
        <v>0</v>
      </c>
      <c r="I69" s="427">
        <v>0</v>
      </c>
      <c r="J69" s="427">
        <v>0</v>
      </c>
      <c r="K69" s="427">
        <v>0</v>
      </c>
      <c r="L69" s="427">
        <v>0</v>
      </c>
      <c r="M69" s="427">
        <v>0</v>
      </c>
      <c r="N69" s="427">
        <v>0</v>
      </c>
      <c r="O69" s="427">
        <v>0</v>
      </c>
      <c r="P69" s="427">
        <v>0</v>
      </c>
      <c r="Q69" s="427">
        <v>0</v>
      </c>
      <c r="R69" s="427">
        <v>0</v>
      </c>
      <c r="S69" s="427">
        <v>0</v>
      </c>
      <c r="T69" s="427">
        <v>0</v>
      </c>
      <c r="U69" s="427">
        <v>0</v>
      </c>
      <c r="V69" s="427">
        <v>0</v>
      </c>
      <c r="W69" s="427">
        <v>0</v>
      </c>
      <c r="X69" s="427">
        <v>0</v>
      </c>
      <c r="Y69" s="427">
        <v>0</v>
      </c>
      <c r="Z69" s="427">
        <v>0</v>
      </c>
      <c r="AA69" s="427">
        <v>0</v>
      </c>
      <c r="AB69" s="427">
        <v>0</v>
      </c>
      <c r="AC69" s="427">
        <v>105000</v>
      </c>
      <c r="AD69" s="423">
        <f t="shared" si="1"/>
        <v>105000</v>
      </c>
      <c r="AE69" s="421"/>
    </row>
    <row r="70" spans="1:31" x14ac:dyDescent="0.2">
      <c r="A70" s="426">
        <v>44805</v>
      </c>
      <c r="B70" s="427">
        <v>0</v>
      </c>
      <c r="C70" s="427">
        <v>0</v>
      </c>
      <c r="D70" s="427">
        <v>0</v>
      </c>
      <c r="E70" s="427">
        <v>0</v>
      </c>
      <c r="F70" s="427">
        <v>0</v>
      </c>
      <c r="G70" s="427">
        <v>0</v>
      </c>
      <c r="H70" s="427">
        <v>0</v>
      </c>
      <c r="I70" s="427">
        <v>0</v>
      </c>
      <c r="J70" s="427">
        <v>0</v>
      </c>
      <c r="K70" s="427">
        <v>0</v>
      </c>
      <c r="L70" s="427">
        <v>0</v>
      </c>
      <c r="M70" s="427">
        <v>0</v>
      </c>
      <c r="N70" s="427">
        <v>0</v>
      </c>
      <c r="O70" s="427">
        <v>0</v>
      </c>
      <c r="P70" s="427">
        <v>0</v>
      </c>
      <c r="Q70" s="427">
        <v>0</v>
      </c>
      <c r="R70" s="427">
        <v>0</v>
      </c>
      <c r="S70" s="427">
        <v>0</v>
      </c>
      <c r="T70" s="427">
        <v>0</v>
      </c>
      <c r="U70" s="427">
        <v>0</v>
      </c>
      <c r="V70" s="427">
        <v>140000</v>
      </c>
      <c r="W70" s="427">
        <v>0</v>
      </c>
      <c r="X70" s="427">
        <v>0</v>
      </c>
      <c r="Y70" s="427">
        <v>0</v>
      </c>
      <c r="Z70" s="427">
        <v>0</v>
      </c>
      <c r="AA70" s="427">
        <v>0</v>
      </c>
      <c r="AB70" s="427">
        <v>0</v>
      </c>
      <c r="AC70" s="427">
        <v>105000</v>
      </c>
      <c r="AD70" s="423">
        <f t="shared" si="1"/>
        <v>245000</v>
      </c>
      <c r="AE70" s="421"/>
    </row>
    <row r="71" spans="1:31" x14ac:dyDescent="0.2">
      <c r="A71" s="426">
        <v>44835</v>
      </c>
      <c r="B71" s="427">
        <v>0</v>
      </c>
      <c r="C71" s="427">
        <v>0</v>
      </c>
      <c r="D71" s="427">
        <v>0</v>
      </c>
      <c r="E71" s="427">
        <v>0</v>
      </c>
      <c r="F71" s="427">
        <v>0</v>
      </c>
      <c r="G71" s="427">
        <v>0</v>
      </c>
      <c r="H71" s="427">
        <v>0</v>
      </c>
      <c r="I71" s="427">
        <v>0</v>
      </c>
      <c r="J71" s="427">
        <v>0</v>
      </c>
      <c r="K71" s="427">
        <v>0</v>
      </c>
      <c r="L71" s="427">
        <v>0</v>
      </c>
      <c r="M71" s="427">
        <v>0</v>
      </c>
      <c r="N71" s="427">
        <v>0</v>
      </c>
      <c r="O71" s="427">
        <v>0</v>
      </c>
      <c r="P71" s="427">
        <v>0</v>
      </c>
      <c r="Q71" s="427">
        <v>0</v>
      </c>
      <c r="R71" s="427">
        <v>0</v>
      </c>
      <c r="S71" s="427">
        <v>0</v>
      </c>
      <c r="T71" s="427">
        <v>0</v>
      </c>
      <c r="U71" s="427">
        <v>0</v>
      </c>
      <c r="V71" s="427">
        <v>0</v>
      </c>
      <c r="W71" s="427">
        <v>0</v>
      </c>
      <c r="X71" s="427">
        <v>0</v>
      </c>
      <c r="Y71" s="427">
        <v>0</v>
      </c>
      <c r="Z71" s="427">
        <v>0</v>
      </c>
      <c r="AA71" s="427">
        <v>0</v>
      </c>
      <c r="AB71" s="427">
        <v>0</v>
      </c>
      <c r="AC71" s="427">
        <v>90000</v>
      </c>
      <c r="AD71" s="423">
        <f t="shared" si="1"/>
        <v>90000</v>
      </c>
      <c r="AE71" s="421"/>
    </row>
    <row r="72" spans="1:31" x14ac:dyDescent="0.2">
      <c r="A72" s="426">
        <v>44896</v>
      </c>
      <c r="B72" s="427">
        <v>0</v>
      </c>
      <c r="C72" s="427">
        <v>0</v>
      </c>
      <c r="D72" s="427">
        <v>0</v>
      </c>
      <c r="E72" s="427">
        <v>0</v>
      </c>
      <c r="F72" s="427">
        <v>0</v>
      </c>
      <c r="G72" s="427">
        <v>0</v>
      </c>
      <c r="H72" s="427">
        <v>0</v>
      </c>
      <c r="I72" s="427">
        <v>625000</v>
      </c>
      <c r="J72" s="427">
        <v>0</v>
      </c>
      <c r="K72" s="427">
        <v>0</v>
      </c>
      <c r="L72" s="427">
        <v>0</v>
      </c>
      <c r="M72" s="427">
        <v>0</v>
      </c>
      <c r="N72" s="427">
        <v>0</v>
      </c>
      <c r="O72" s="427">
        <v>0</v>
      </c>
      <c r="P72" s="427">
        <v>0</v>
      </c>
      <c r="Q72" s="427">
        <v>0</v>
      </c>
      <c r="R72" s="427">
        <v>0</v>
      </c>
      <c r="S72" s="427">
        <v>0</v>
      </c>
      <c r="T72" s="427">
        <v>0</v>
      </c>
      <c r="U72" s="427">
        <v>0</v>
      </c>
      <c r="V72" s="427">
        <v>0</v>
      </c>
      <c r="W72" s="427">
        <v>0</v>
      </c>
      <c r="X72" s="427">
        <v>0</v>
      </c>
      <c r="Y72" s="427">
        <v>0</v>
      </c>
      <c r="Z72" s="427">
        <v>0</v>
      </c>
      <c r="AA72" s="427">
        <v>0</v>
      </c>
      <c r="AB72" s="427">
        <v>0</v>
      </c>
      <c r="AC72" s="427">
        <v>225000</v>
      </c>
      <c r="AD72" s="423">
        <f t="shared" si="1"/>
        <v>850000</v>
      </c>
      <c r="AE72" s="421"/>
    </row>
    <row r="73" spans="1:31" x14ac:dyDescent="0.2">
      <c r="A73" s="426">
        <v>44927</v>
      </c>
      <c r="B73" s="427">
        <v>0</v>
      </c>
      <c r="C73" s="427">
        <v>0</v>
      </c>
      <c r="D73" s="427">
        <v>0</v>
      </c>
      <c r="E73" s="427">
        <v>0</v>
      </c>
      <c r="F73" s="427">
        <v>0</v>
      </c>
      <c r="G73" s="427">
        <v>0</v>
      </c>
      <c r="H73" s="427">
        <v>0</v>
      </c>
      <c r="I73" s="427">
        <v>0</v>
      </c>
      <c r="J73" s="427">
        <v>0</v>
      </c>
      <c r="K73" s="427">
        <v>0</v>
      </c>
      <c r="L73" s="427">
        <v>0</v>
      </c>
      <c r="M73" s="427">
        <v>0</v>
      </c>
      <c r="N73" s="427">
        <v>0</v>
      </c>
      <c r="O73" s="427">
        <v>0</v>
      </c>
      <c r="P73" s="427">
        <v>0</v>
      </c>
      <c r="Q73" s="427">
        <v>0</v>
      </c>
      <c r="R73" s="427">
        <v>0</v>
      </c>
      <c r="S73" s="427">
        <v>0</v>
      </c>
      <c r="T73" s="427">
        <v>0</v>
      </c>
      <c r="U73" s="427">
        <v>0</v>
      </c>
      <c r="V73" s="427">
        <v>0</v>
      </c>
      <c r="W73" s="427">
        <v>0</v>
      </c>
      <c r="X73" s="427">
        <v>0</v>
      </c>
      <c r="Y73" s="427">
        <v>0</v>
      </c>
      <c r="Z73" s="427">
        <v>0</v>
      </c>
      <c r="AA73" s="427">
        <v>0</v>
      </c>
      <c r="AB73" s="427">
        <v>0</v>
      </c>
      <c r="AC73" s="427">
        <v>15000</v>
      </c>
      <c r="AD73" s="423">
        <f t="shared" ref="AD73:AD75" si="2">SUM(B73:AC73)</f>
        <v>15000</v>
      </c>
      <c r="AE73" s="421"/>
    </row>
    <row r="74" spans="1:31" x14ac:dyDescent="0.2">
      <c r="A74" s="426">
        <v>45078</v>
      </c>
      <c r="B74" s="427">
        <v>0</v>
      </c>
      <c r="C74" s="427">
        <v>0</v>
      </c>
      <c r="D74" s="427">
        <v>0</v>
      </c>
      <c r="E74" s="427">
        <v>0</v>
      </c>
      <c r="F74" s="427">
        <v>0</v>
      </c>
      <c r="G74" s="427">
        <v>0</v>
      </c>
      <c r="H74" s="427">
        <v>0</v>
      </c>
      <c r="I74" s="427">
        <v>0</v>
      </c>
      <c r="J74" s="427">
        <v>640000</v>
      </c>
      <c r="K74" s="427">
        <v>0</v>
      </c>
      <c r="L74" s="427">
        <v>0</v>
      </c>
      <c r="M74" s="427">
        <v>0</v>
      </c>
      <c r="N74" s="427">
        <v>0</v>
      </c>
      <c r="O74" s="427">
        <v>0</v>
      </c>
      <c r="P74" s="427">
        <v>0</v>
      </c>
      <c r="Q74" s="427">
        <v>0</v>
      </c>
      <c r="R74" s="427">
        <v>0</v>
      </c>
      <c r="S74" s="427">
        <v>0</v>
      </c>
      <c r="T74" s="427">
        <v>0</v>
      </c>
      <c r="U74" s="427">
        <v>0</v>
      </c>
      <c r="V74" s="427">
        <v>0</v>
      </c>
      <c r="W74" s="427">
        <v>0</v>
      </c>
      <c r="X74" s="427">
        <v>0</v>
      </c>
      <c r="Y74" s="427">
        <v>0</v>
      </c>
      <c r="Z74" s="427">
        <v>0</v>
      </c>
      <c r="AA74" s="427">
        <v>0</v>
      </c>
      <c r="AB74" s="427">
        <v>0</v>
      </c>
      <c r="AC74" s="427">
        <v>570000</v>
      </c>
      <c r="AD74" s="423">
        <f t="shared" si="2"/>
        <v>1210000</v>
      </c>
      <c r="AE74" s="421"/>
    </row>
    <row r="75" spans="1:31" x14ac:dyDescent="0.2">
      <c r="A75" s="426">
        <v>45108</v>
      </c>
      <c r="B75" s="427">
        <v>0</v>
      </c>
      <c r="C75" s="427">
        <v>0</v>
      </c>
      <c r="D75" s="427">
        <v>0</v>
      </c>
      <c r="E75" s="427">
        <v>0</v>
      </c>
      <c r="F75" s="427">
        <v>0</v>
      </c>
      <c r="G75" s="427">
        <v>0</v>
      </c>
      <c r="H75" s="427">
        <v>0</v>
      </c>
      <c r="I75" s="427">
        <v>0</v>
      </c>
      <c r="J75" s="427">
        <v>0</v>
      </c>
      <c r="K75" s="427">
        <v>0</v>
      </c>
      <c r="L75" s="427">
        <v>0</v>
      </c>
      <c r="M75" s="427">
        <v>0</v>
      </c>
      <c r="N75" s="427">
        <v>0</v>
      </c>
      <c r="O75" s="427">
        <v>0</v>
      </c>
      <c r="P75" s="427">
        <v>0</v>
      </c>
      <c r="Q75" s="427">
        <v>0</v>
      </c>
      <c r="R75" s="427">
        <v>0</v>
      </c>
      <c r="S75" s="427">
        <v>0</v>
      </c>
      <c r="T75" s="427">
        <v>0</v>
      </c>
      <c r="U75" s="427">
        <v>0</v>
      </c>
      <c r="V75" s="427">
        <v>0</v>
      </c>
      <c r="W75" s="427">
        <v>0</v>
      </c>
      <c r="X75" s="427">
        <v>0</v>
      </c>
      <c r="Y75" s="427">
        <v>0</v>
      </c>
      <c r="Z75" s="427">
        <v>0</v>
      </c>
      <c r="AA75" s="427">
        <v>0</v>
      </c>
      <c r="AB75" s="427">
        <v>0</v>
      </c>
      <c r="AC75" s="427">
        <v>0</v>
      </c>
      <c r="AD75" s="423">
        <f t="shared" si="2"/>
        <v>0</v>
      </c>
      <c r="AE75" s="421"/>
    </row>
    <row r="76" spans="1:31" x14ac:dyDescent="0.2">
      <c r="A76" s="426">
        <v>45139</v>
      </c>
      <c r="B76" s="427">
        <v>0</v>
      </c>
      <c r="C76" s="427">
        <v>0</v>
      </c>
      <c r="D76" s="427">
        <v>0</v>
      </c>
      <c r="E76" s="427">
        <v>0</v>
      </c>
      <c r="F76" s="427">
        <v>0</v>
      </c>
      <c r="G76" s="427">
        <v>0</v>
      </c>
      <c r="H76" s="427">
        <v>0</v>
      </c>
      <c r="I76" s="427">
        <v>0</v>
      </c>
      <c r="J76" s="427">
        <v>0</v>
      </c>
      <c r="K76" s="427">
        <v>0</v>
      </c>
      <c r="L76" s="427">
        <v>0</v>
      </c>
      <c r="M76" s="427">
        <v>0</v>
      </c>
      <c r="N76" s="427">
        <v>0</v>
      </c>
      <c r="O76" s="427">
        <v>0</v>
      </c>
      <c r="P76" s="427">
        <v>0</v>
      </c>
      <c r="Q76" s="427">
        <v>0</v>
      </c>
      <c r="R76" s="427">
        <v>0</v>
      </c>
      <c r="S76" s="427">
        <v>0</v>
      </c>
      <c r="T76" s="427">
        <v>0</v>
      </c>
      <c r="U76" s="427">
        <v>0</v>
      </c>
      <c r="V76" s="427">
        <v>0</v>
      </c>
      <c r="W76" s="427">
        <v>0</v>
      </c>
      <c r="X76" s="427">
        <v>0</v>
      </c>
      <c r="Y76" s="427">
        <v>0</v>
      </c>
      <c r="Z76" s="427">
        <v>0</v>
      </c>
      <c r="AA76" s="427">
        <v>0</v>
      </c>
      <c r="AB76" s="427">
        <v>0</v>
      </c>
      <c r="AC76" s="427">
        <v>0</v>
      </c>
      <c r="AD76" s="423">
        <f t="shared" ref="AD76" si="3">SUM(B76:AC76)</f>
        <v>0</v>
      </c>
      <c r="AE76" s="421"/>
    </row>
    <row r="77" spans="1:31" x14ac:dyDescent="0.2">
      <c r="A77" s="426">
        <v>45170</v>
      </c>
      <c r="B77" s="427">
        <v>0</v>
      </c>
      <c r="C77" s="427">
        <v>0</v>
      </c>
      <c r="D77" s="427">
        <v>0</v>
      </c>
      <c r="E77" s="427">
        <v>0</v>
      </c>
      <c r="F77" s="427">
        <v>0</v>
      </c>
      <c r="G77" s="427">
        <v>0</v>
      </c>
      <c r="H77" s="427">
        <v>0</v>
      </c>
      <c r="I77" s="427">
        <v>0</v>
      </c>
      <c r="J77" s="427">
        <v>0</v>
      </c>
      <c r="K77" s="427">
        <v>0</v>
      </c>
      <c r="L77" s="427">
        <v>0</v>
      </c>
      <c r="M77" s="427">
        <v>0</v>
      </c>
      <c r="N77" s="427">
        <v>0</v>
      </c>
      <c r="O77" s="427">
        <v>0</v>
      </c>
      <c r="P77" s="427">
        <v>0</v>
      </c>
      <c r="Q77" s="427">
        <v>0</v>
      </c>
      <c r="R77" s="427">
        <v>0</v>
      </c>
      <c r="S77" s="427">
        <v>0</v>
      </c>
      <c r="T77" s="427">
        <v>0</v>
      </c>
      <c r="U77" s="427">
        <v>0</v>
      </c>
      <c r="V77" s="427">
        <v>0</v>
      </c>
      <c r="W77" s="427">
        <v>0</v>
      </c>
      <c r="X77" s="427">
        <v>0</v>
      </c>
      <c r="Y77" s="427">
        <v>0</v>
      </c>
      <c r="Z77" s="427">
        <v>0</v>
      </c>
      <c r="AA77" s="427">
        <v>0</v>
      </c>
      <c r="AB77" s="427">
        <v>0</v>
      </c>
      <c r="AC77" s="427">
        <v>0</v>
      </c>
      <c r="AD77" s="423">
        <f t="shared" ref="AD77" si="4">SUM(B77:AC77)</f>
        <v>0</v>
      </c>
      <c r="AE77" s="421"/>
    </row>
    <row r="78" spans="1:31" x14ac:dyDescent="0.2">
      <c r="A78" s="426">
        <v>45200</v>
      </c>
      <c r="B78" s="427">
        <v>0</v>
      </c>
      <c r="C78" s="427">
        <v>0</v>
      </c>
      <c r="D78" s="427">
        <v>0</v>
      </c>
      <c r="E78" s="427">
        <v>0</v>
      </c>
      <c r="F78" s="427">
        <v>0</v>
      </c>
      <c r="G78" s="427">
        <v>0</v>
      </c>
      <c r="H78" s="427">
        <v>0</v>
      </c>
      <c r="I78" s="427">
        <v>0</v>
      </c>
      <c r="J78" s="427">
        <v>0</v>
      </c>
      <c r="K78" s="427">
        <v>0</v>
      </c>
      <c r="L78" s="427">
        <v>0</v>
      </c>
      <c r="M78" s="427">
        <v>0</v>
      </c>
      <c r="N78" s="427">
        <v>0</v>
      </c>
      <c r="O78" s="427">
        <v>0</v>
      </c>
      <c r="P78" s="427">
        <v>0</v>
      </c>
      <c r="Q78" s="427">
        <v>0</v>
      </c>
      <c r="R78" s="427">
        <v>0</v>
      </c>
      <c r="S78" s="427">
        <v>0</v>
      </c>
      <c r="T78" s="427">
        <v>0</v>
      </c>
      <c r="U78" s="427">
        <v>0</v>
      </c>
      <c r="V78" s="427">
        <v>0</v>
      </c>
      <c r="W78" s="427">
        <v>0</v>
      </c>
      <c r="X78" s="427">
        <v>0</v>
      </c>
      <c r="Y78" s="427">
        <v>0</v>
      </c>
      <c r="Z78" s="427">
        <v>0</v>
      </c>
      <c r="AA78" s="427">
        <v>0</v>
      </c>
      <c r="AB78" s="427">
        <v>0</v>
      </c>
      <c r="AC78" s="427">
        <v>0</v>
      </c>
      <c r="AD78" s="423">
        <f t="shared" ref="AD78:AD82" si="5">SUM(B78:AC78)</f>
        <v>0</v>
      </c>
      <c r="AE78" s="421"/>
    </row>
    <row r="79" spans="1:31" x14ac:dyDescent="0.2">
      <c r="A79" s="426">
        <v>45231</v>
      </c>
      <c r="B79" s="427">
        <v>0</v>
      </c>
      <c r="C79" s="427">
        <v>0</v>
      </c>
      <c r="D79" s="427">
        <v>0</v>
      </c>
      <c r="E79" s="427">
        <v>0</v>
      </c>
      <c r="F79" s="427">
        <v>0</v>
      </c>
      <c r="G79" s="427">
        <v>0</v>
      </c>
      <c r="H79" s="427">
        <v>0</v>
      </c>
      <c r="I79" s="427">
        <v>0</v>
      </c>
      <c r="J79" s="427">
        <v>0</v>
      </c>
      <c r="K79" s="427">
        <v>0</v>
      </c>
      <c r="L79" s="427">
        <v>0</v>
      </c>
      <c r="M79" s="427">
        <v>0</v>
      </c>
      <c r="N79" s="427">
        <v>0</v>
      </c>
      <c r="O79" s="427">
        <v>0</v>
      </c>
      <c r="P79" s="427">
        <v>0</v>
      </c>
      <c r="Q79" s="427">
        <v>0</v>
      </c>
      <c r="R79" s="427">
        <v>0</v>
      </c>
      <c r="S79" s="427">
        <v>0</v>
      </c>
      <c r="T79" s="427">
        <v>0</v>
      </c>
      <c r="U79" s="427">
        <v>0</v>
      </c>
      <c r="V79" s="427">
        <v>0</v>
      </c>
      <c r="W79" s="427">
        <v>0</v>
      </c>
      <c r="X79" s="427">
        <v>0</v>
      </c>
      <c r="Y79" s="427">
        <v>0</v>
      </c>
      <c r="Z79" s="427">
        <v>0</v>
      </c>
      <c r="AA79" s="427">
        <v>0</v>
      </c>
      <c r="AB79" s="427">
        <v>0</v>
      </c>
      <c r="AC79" s="427">
        <v>0</v>
      </c>
      <c r="AD79" s="423">
        <f t="shared" si="5"/>
        <v>0</v>
      </c>
      <c r="AE79" s="421"/>
    </row>
    <row r="80" spans="1:31" x14ac:dyDescent="0.2">
      <c r="A80" s="426">
        <v>45261</v>
      </c>
      <c r="B80" s="427">
        <v>0</v>
      </c>
      <c r="C80" s="427">
        <v>0</v>
      </c>
      <c r="D80" s="427">
        <v>0</v>
      </c>
      <c r="E80" s="427">
        <v>0</v>
      </c>
      <c r="F80" s="427">
        <v>0</v>
      </c>
      <c r="G80" s="427">
        <v>0</v>
      </c>
      <c r="H80" s="427">
        <v>0</v>
      </c>
      <c r="I80" s="427">
        <v>0</v>
      </c>
      <c r="J80" s="427">
        <v>0</v>
      </c>
      <c r="K80" s="427">
        <v>655000</v>
      </c>
      <c r="L80" s="427">
        <v>0</v>
      </c>
      <c r="M80" s="427">
        <v>0</v>
      </c>
      <c r="N80" s="427">
        <v>0</v>
      </c>
      <c r="O80" s="427">
        <v>0</v>
      </c>
      <c r="P80" s="427">
        <v>0</v>
      </c>
      <c r="Q80" s="427">
        <v>0</v>
      </c>
      <c r="R80" s="427">
        <v>0</v>
      </c>
      <c r="S80" s="427">
        <v>0</v>
      </c>
      <c r="T80" s="427">
        <v>0</v>
      </c>
      <c r="U80" s="427">
        <v>0</v>
      </c>
      <c r="V80" s="427">
        <v>0</v>
      </c>
      <c r="W80" s="427">
        <v>0</v>
      </c>
      <c r="X80" s="427">
        <v>0</v>
      </c>
      <c r="Y80" s="427">
        <v>0</v>
      </c>
      <c r="Z80" s="427">
        <v>0</v>
      </c>
      <c r="AA80" s="427">
        <v>0</v>
      </c>
      <c r="AB80" s="427">
        <v>0</v>
      </c>
      <c r="AC80" s="427">
        <v>525000</v>
      </c>
      <c r="AD80" s="423">
        <f t="shared" ref="AD80:AD81" si="6">SUM(B80:AC80)</f>
        <v>1180000</v>
      </c>
      <c r="AE80" s="421"/>
    </row>
    <row r="81" spans="1:32" x14ac:dyDescent="0.2">
      <c r="A81" s="426">
        <v>45292</v>
      </c>
      <c r="B81" s="427">
        <v>0</v>
      </c>
      <c r="C81" s="427">
        <v>0</v>
      </c>
      <c r="D81" s="427">
        <v>0</v>
      </c>
      <c r="E81" s="427">
        <v>0</v>
      </c>
      <c r="F81" s="427">
        <v>0</v>
      </c>
      <c r="G81" s="427">
        <v>0</v>
      </c>
      <c r="H81" s="427">
        <v>0</v>
      </c>
      <c r="I81" s="427">
        <v>0</v>
      </c>
      <c r="J81" s="427">
        <v>0</v>
      </c>
      <c r="K81" s="427">
        <v>0</v>
      </c>
      <c r="L81" s="427">
        <v>0</v>
      </c>
      <c r="M81" s="427">
        <v>0</v>
      </c>
      <c r="N81" s="427">
        <v>0</v>
      </c>
      <c r="O81" s="427">
        <v>0</v>
      </c>
      <c r="P81" s="427">
        <v>0</v>
      </c>
      <c r="Q81" s="427">
        <v>0</v>
      </c>
      <c r="R81" s="427">
        <v>0</v>
      </c>
      <c r="S81" s="427">
        <v>0</v>
      </c>
      <c r="T81" s="427">
        <v>0</v>
      </c>
      <c r="U81" s="427">
        <v>0</v>
      </c>
      <c r="V81" s="427">
        <v>0</v>
      </c>
      <c r="W81" s="427">
        <v>0</v>
      </c>
      <c r="X81" s="427">
        <v>0</v>
      </c>
      <c r="Y81" s="427">
        <v>0</v>
      </c>
      <c r="Z81" s="427">
        <v>0</v>
      </c>
      <c r="AA81" s="427">
        <v>0</v>
      </c>
      <c r="AB81" s="427">
        <v>0</v>
      </c>
      <c r="AC81" s="427">
        <v>0</v>
      </c>
      <c r="AD81" s="423">
        <f t="shared" si="6"/>
        <v>0</v>
      </c>
      <c r="AE81" s="421"/>
    </row>
    <row r="82" spans="1:32" x14ac:dyDescent="0.2">
      <c r="A82" s="426">
        <v>45323</v>
      </c>
      <c r="B82" s="427">
        <v>0</v>
      </c>
      <c r="C82" s="427">
        <v>0</v>
      </c>
      <c r="D82" s="427">
        <v>0</v>
      </c>
      <c r="E82" s="427">
        <v>0</v>
      </c>
      <c r="F82" s="427">
        <v>0</v>
      </c>
      <c r="G82" s="427">
        <v>0</v>
      </c>
      <c r="H82" s="427">
        <v>0</v>
      </c>
      <c r="I82" s="427">
        <v>0</v>
      </c>
      <c r="J82" s="427">
        <v>0</v>
      </c>
      <c r="K82" s="427">
        <v>0</v>
      </c>
      <c r="L82" s="427">
        <v>0</v>
      </c>
      <c r="M82" s="427">
        <v>0</v>
      </c>
      <c r="N82" s="427">
        <v>0</v>
      </c>
      <c r="O82" s="427">
        <v>0</v>
      </c>
      <c r="P82" s="427">
        <v>0</v>
      </c>
      <c r="Q82" s="427">
        <v>0</v>
      </c>
      <c r="R82" s="427">
        <v>0</v>
      </c>
      <c r="S82" s="427">
        <v>0</v>
      </c>
      <c r="T82" s="427">
        <v>0</v>
      </c>
      <c r="U82" s="427">
        <v>0</v>
      </c>
      <c r="V82" s="427">
        <v>0</v>
      </c>
      <c r="W82" s="427">
        <v>0</v>
      </c>
      <c r="X82" s="427">
        <v>0</v>
      </c>
      <c r="Y82" s="427">
        <v>0</v>
      </c>
      <c r="Z82" s="427">
        <v>0</v>
      </c>
      <c r="AA82" s="427">
        <v>0</v>
      </c>
      <c r="AB82" s="427">
        <v>0</v>
      </c>
      <c r="AC82" s="427">
        <v>0</v>
      </c>
      <c r="AD82" s="423">
        <f t="shared" si="5"/>
        <v>0</v>
      </c>
      <c r="AE82" s="421"/>
    </row>
    <row r="83" spans="1:32" x14ac:dyDescent="0.2">
      <c r="A83" s="426">
        <v>45352</v>
      </c>
      <c r="B83" s="427">
        <v>0</v>
      </c>
      <c r="C83" s="427">
        <v>0</v>
      </c>
      <c r="D83" s="427">
        <v>0</v>
      </c>
      <c r="E83" s="427">
        <v>0</v>
      </c>
      <c r="F83" s="427">
        <v>0</v>
      </c>
      <c r="G83" s="427">
        <v>0</v>
      </c>
      <c r="H83" s="427">
        <v>0</v>
      </c>
      <c r="I83" s="427">
        <v>0</v>
      </c>
      <c r="J83" s="427">
        <v>0</v>
      </c>
      <c r="K83" s="427">
        <v>0</v>
      </c>
      <c r="L83" s="427">
        <v>0</v>
      </c>
      <c r="M83" s="427">
        <v>0</v>
      </c>
      <c r="N83" s="427">
        <v>0</v>
      </c>
      <c r="O83" s="427">
        <v>0</v>
      </c>
      <c r="P83" s="427">
        <v>0</v>
      </c>
      <c r="Q83" s="427">
        <v>0</v>
      </c>
      <c r="R83" s="427">
        <v>0</v>
      </c>
      <c r="S83" s="427">
        <v>0</v>
      </c>
      <c r="T83" s="427">
        <v>0</v>
      </c>
      <c r="U83" s="427">
        <v>0</v>
      </c>
      <c r="V83" s="427">
        <v>0</v>
      </c>
      <c r="W83" s="427">
        <v>0</v>
      </c>
      <c r="X83" s="427">
        <v>0</v>
      </c>
      <c r="Y83" s="427">
        <v>0</v>
      </c>
      <c r="Z83" s="427">
        <v>0</v>
      </c>
      <c r="AA83" s="427">
        <v>0</v>
      </c>
      <c r="AB83" s="427">
        <v>0</v>
      </c>
      <c r="AC83" s="427">
        <v>0</v>
      </c>
      <c r="AD83" s="423">
        <f t="shared" ref="AD83:AD85" si="7">SUM(B83:AC83)</f>
        <v>0</v>
      </c>
      <c r="AE83" s="421"/>
    </row>
    <row r="84" spans="1:32" x14ac:dyDescent="0.2">
      <c r="A84" s="426">
        <v>45383</v>
      </c>
      <c r="B84" s="427">
        <v>0</v>
      </c>
      <c r="C84" s="427">
        <v>0</v>
      </c>
      <c r="D84" s="427">
        <v>0</v>
      </c>
      <c r="E84" s="427">
        <v>0</v>
      </c>
      <c r="F84" s="427">
        <v>0</v>
      </c>
      <c r="G84" s="427">
        <v>0</v>
      </c>
      <c r="H84" s="427">
        <v>0</v>
      </c>
      <c r="I84" s="427">
        <v>0</v>
      </c>
      <c r="J84" s="427">
        <v>0</v>
      </c>
      <c r="K84" s="427">
        <v>0</v>
      </c>
      <c r="L84" s="427">
        <v>0</v>
      </c>
      <c r="M84" s="427">
        <v>0</v>
      </c>
      <c r="N84" s="427">
        <v>0</v>
      </c>
      <c r="O84" s="427">
        <v>0</v>
      </c>
      <c r="P84" s="427">
        <v>0</v>
      </c>
      <c r="Q84" s="427">
        <v>0</v>
      </c>
      <c r="R84" s="427">
        <v>0</v>
      </c>
      <c r="S84" s="427">
        <v>0</v>
      </c>
      <c r="T84" s="427">
        <v>0</v>
      </c>
      <c r="U84" s="427">
        <v>0</v>
      </c>
      <c r="V84" s="427">
        <v>0</v>
      </c>
      <c r="W84" s="427">
        <v>0</v>
      </c>
      <c r="X84" s="427">
        <v>0</v>
      </c>
      <c r="Y84" s="427">
        <v>0</v>
      </c>
      <c r="Z84" s="427">
        <v>0</v>
      </c>
      <c r="AA84" s="427">
        <v>0</v>
      </c>
      <c r="AB84" s="427">
        <v>0</v>
      </c>
      <c r="AC84" s="427">
        <v>0</v>
      </c>
      <c r="AD84" s="423">
        <f t="shared" si="7"/>
        <v>0</v>
      </c>
      <c r="AE84" s="421"/>
    </row>
    <row r="85" spans="1:32" x14ac:dyDescent="0.2">
      <c r="A85" s="426">
        <v>45413</v>
      </c>
      <c r="B85" s="427">
        <v>0</v>
      </c>
      <c r="C85" s="427">
        <v>0</v>
      </c>
      <c r="D85" s="427">
        <v>0</v>
      </c>
      <c r="E85" s="427">
        <v>0</v>
      </c>
      <c r="F85" s="427">
        <v>0</v>
      </c>
      <c r="G85" s="427">
        <v>0</v>
      </c>
      <c r="H85" s="427">
        <v>0</v>
      </c>
      <c r="I85" s="427">
        <v>0</v>
      </c>
      <c r="J85" s="427">
        <v>0</v>
      </c>
      <c r="K85" s="427">
        <v>0</v>
      </c>
      <c r="L85" s="427">
        <v>0</v>
      </c>
      <c r="M85" s="427">
        <v>0</v>
      </c>
      <c r="N85" s="427">
        <v>0</v>
      </c>
      <c r="O85" s="427">
        <v>0</v>
      </c>
      <c r="P85" s="427">
        <v>0</v>
      </c>
      <c r="Q85" s="427">
        <v>0</v>
      </c>
      <c r="R85" s="427">
        <v>0</v>
      </c>
      <c r="S85" s="427">
        <v>0</v>
      </c>
      <c r="T85" s="427">
        <v>0</v>
      </c>
      <c r="U85" s="427">
        <v>0</v>
      </c>
      <c r="V85" s="427">
        <v>0</v>
      </c>
      <c r="W85" s="427">
        <v>0</v>
      </c>
      <c r="X85" s="427">
        <v>0</v>
      </c>
      <c r="Y85" s="427">
        <v>0</v>
      </c>
      <c r="Z85" s="427">
        <v>0</v>
      </c>
      <c r="AA85" s="427">
        <v>0</v>
      </c>
      <c r="AB85" s="427">
        <v>0</v>
      </c>
      <c r="AC85" s="427">
        <v>0</v>
      </c>
      <c r="AD85" s="423">
        <f t="shared" si="7"/>
        <v>0</v>
      </c>
      <c r="AE85" s="421"/>
    </row>
    <row r="86" spans="1:32" ht="15" x14ac:dyDescent="0.25">
      <c r="A86" s="426">
        <v>45444</v>
      </c>
      <c r="B86" s="379">
        <v>0</v>
      </c>
      <c r="C86" s="379">
        <v>0</v>
      </c>
      <c r="D86" s="379">
        <v>0</v>
      </c>
      <c r="E86" s="379">
        <v>0</v>
      </c>
      <c r="F86" s="379">
        <v>0</v>
      </c>
      <c r="G86" s="379">
        <v>0</v>
      </c>
      <c r="H86" s="379">
        <v>0</v>
      </c>
      <c r="I86" s="379">
        <v>0</v>
      </c>
      <c r="J86" s="379">
        <v>0</v>
      </c>
      <c r="K86" s="379">
        <v>0</v>
      </c>
      <c r="L86" s="427">
        <v>675000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79">
        <v>0</v>
      </c>
      <c r="U86" s="379">
        <v>0</v>
      </c>
      <c r="V86" s="379">
        <v>0</v>
      </c>
      <c r="W86" s="379">
        <v>0</v>
      </c>
      <c r="X86" s="379">
        <v>0</v>
      </c>
      <c r="Y86" s="379">
        <v>0</v>
      </c>
      <c r="Z86" s="379">
        <v>0</v>
      </c>
      <c r="AA86" s="379">
        <v>0</v>
      </c>
      <c r="AB86" s="379">
        <v>0</v>
      </c>
      <c r="AC86" s="427">
        <v>215000</v>
      </c>
      <c r="AD86" s="423">
        <f>SUM(B86:AC86)</f>
        <v>890000</v>
      </c>
      <c r="AE86" s="421"/>
    </row>
    <row r="87" spans="1:32" ht="6" customHeight="1" x14ac:dyDescent="0.2">
      <c r="A87" s="426"/>
      <c r="B87" s="424"/>
      <c r="C87" s="422"/>
      <c r="D87" s="422"/>
      <c r="E87" s="422"/>
      <c r="F87" s="422"/>
      <c r="G87" s="422"/>
      <c r="H87" s="422"/>
      <c r="I87" s="422"/>
      <c r="J87" s="422"/>
      <c r="K87" s="422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X87" s="422"/>
      <c r="Y87" s="422"/>
      <c r="Z87" s="422"/>
      <c r="AA87" s="422"/>
      <c r="AB87" s="422"/>
      <c r="AC87" s="422"/>
      <c r="AD87" s="428"/>
      <c r="AE87" s="421"/>
    </row>
    <row r="88" spans="1:32" x14ac:dyDescent="0.2">
      <c r="A88" s="429" t="s">
        <v>9</v>
      </c>
      <c r="B88" s="430">
        <f t="shared" ref="B88:AC88" si="8">SUM(B9:B87)</f>
        <v>525000</v>
      </c>
      <c r="C88" s="430">
        <f t="shared" si="8"/>
        <v>535000</v>
      </c>
      <c r="D88" s="430">
        <f t="shared" si="8"/>
        <v>550000</v>
      </c>
      <c r="E88" s="430">
        <f t="shared" si="8"/>
        <v>560000</v>
      </c>
      <c r="F88" s="430">
        <f t="shared" si="8"/>
        <v>575000</v>
      </c>
      <c r="G88" s="430">
        <f t="shared" si="8"/>
        <v>595000</v>
      </c>
      <c r="H88" s="430">
        <f t="shared" si="8"/>
        <v>605000</v>
      </c>
      <c r="I88" s="430">
        <f t="shared" si="8"/>
        <v>625000</v>
      </c>
      <c r="J88" s="430">
        <f t="shared" si="8"/>
        <v>640000</v>
      </c>
      <c r="K88" s="430">
        <f t="shared" si="8"/>
        <v>655000</v>
      </c>
      <c r="L88" s="430">
        <f t="shared" si="8"/>
        <v>675000</v>
      </c>
      <c r="M88" s="430">
        <f t="shared" si="8"/>
        <v>0</v>
      </c>
      <c r="N88" s="430">
        <f t="shared" si="8"/>
        <v>0</v>
      </c>
      <c r="O88" s="430">
        <f t="shared" si="8"/>
        <v>0</v>
      </c>
      <c r="P88" s="430">
        <f t="shared" si="8"/>
        <v>0</v>
      </c>
      <c r="Q88" s="430">
        <f t="shared" si="8"/>
        <v>0</v>
      </c>
      <c r="R88" s="430">
        <f t="shared" si="8"/>
        <v>0</v>
      </c>
      <c r="S88" s="430">
        <f t="shared" si="8"/>
        <v>0</v>
      </c>
      <c r="T88" s="430">
        <f t="shared" si="8"/>
        <v>0</v>
      </c>
      <c r="U88" s="430">
        <f t="shared" si="8"/>
        <v>0</v>
      </c>
      <c r="V88" s="430">
        <f t="shared" si="8"/>
        <v>1205000</v>
      </c>
      <c r="W88" s="430">
        <f t="shared" si="8"/>
        <v>0</v>
      </c>
      <c r="X88" s="430">
        <f t="shared" si="8"/>
        <v>0</v>
      </c>
      <c r="Y88" s="430">
        <f t="shared" si="8"/>
        <v>430000</v>
      </c>
      <c r="Z88" s="430">
        <f t="shared" si="8"/>
        <v>485000</v>
      </c>
      <c r="AA88" s="430">
        <f t="shared" si="8"/>
        <v>495000</v>
      </c>
      <c r="AB88" s="430">
        <f t="shared" si="8"/>
        <v>500000</v>
      </c>
      <c r="AC88" s="430">
        <f t="shared" si="8"/>
        <v>10675000</v>
      </c>
      <c r="AD88" s="423">
        <f>SUM(B88:AC88)</f>
        <v>20330000</v>
      </c>
      <c r="AE88" s="421"/>
    </row>
    <row r="89" spans="1:32" x14ac:dyDescent="0.2">
      <c r="A89" s="414"/>
      <c r="B89" s="431"/>
      <c r="C89" s="432"/>
      <c r="D89" s="432"/>
      <c r="E89" s="432"/>
      <c r="F89" s="432"/>
      <c r="G89" s="432"/>
      <c r="H89" s="432"/>
      <c r="I89" s="432"/>
      <c r="J89" s="432"/>
      <c r="K89" s="432"/>
      <c r="L89" s="432"/>
      <c r="M89" s="432"/>
      <c r="N89" s="432"/>
      <c r="O89" s="432"/>
      <c r="P89" s="432"/>
      <c r="Q89" s="432"/>
      <c r="R89" s="432"/>
      <c r="S89" s="432"/>
      <c r="T89" s="432"/>
      <c r="U89" s="432"/>
      <c r="V89" s="433"/>
      <c r="W89" s="433"/>
      <c r="X89" s="433"/>
      <c r="Y89" s="433"/>
      <c r="Z89" s="433"/>
      <c r="AA89" s="433"/>
      <c r="AB89" s="433"/>
      <c r="AC89" s="433"/>
      <c r="AD89" s="433"/>
      <c r="AE89" s="421"/>
    </row>
    <row r="90" spans="1:32" x14ac:dyDescent="0.2">
      <c r="A90" s="434" t="s">
        <v>10</v>
      </c>
      <c r="B90" s="435">
        <f t="shared" ref="B90:AC90" si="9">B7-B88</f>
        <v>0</v>
      </c>
      <c r="C90" s="435">
        <f t="shared" si="9"/>
        <v>0</v>
      </c>
      <c r="D90" s="435">
        <f t="shared" si="9"/>
        <v>0</v>
      </c>
      <c r="E90" s="435">
        <f t="shared" si="9"/>
        <v>0</v>
      </c>
      <c r="F90" s="435">
        <f t="shared" si="9"/>
        <v>0</v>
      </c>
      <c r="G90" s="435">
        <f t="shared" si="9"/>
        <v>0</v>
      </c>
      <c r="H90" s="435">
        <f t="shared" si="9"/>
        <v>0</v>
      </c>
      <c r="I90" s="435">
        <f t="shared" si="9"/>
        <v>0</v>
      </c>
      <c r="J90" s="435">
        <f t="shared" si="9"/>
        <v>0</v>
      </c>
      <c r="K90" s="435">
        <f t="shared" si="9"/>
        <v>0</v>
      </c>
      <c r="L90" s="435">
        <f t="shared" si="9"/>
        <v>0</v>
      </c>
      <c r="M90" s="435">
        <f t="shared" si="9"/>
        <v>695000</v>
      </c>
      <c r="N90" s="435">
        <f t="shared" si="9"/>
        <v>710000</v>
      </c>
      <c r="O90" s="435">
        <f t="shared" si="9"/>
        <v>725000</v>
      </c>
      <c r="P90" s="435">
        <f t="shared" si="9"/>
        <v>750000</v>
      </c>
      <c r="Q90" s="435">
        <f t="shared" si="9"/>
        <v>765000</v>
      </c>
      <c r="R90" s="435">
        <f t="shared" si="9"/>
        <v>790000</v>
      </c>
      <c r="S90" s="435">
        <f t="shared" si="9"/>
        <v>810000</v>
      </c>
      <c r="T90" s="435">
        <f t="shared" si="9"/>
        <v>2400000</v>
      </c>
      <c r="U90" s="435">
        <f t="shared" si="9"/>
        <v>1355000</v>
      </c>
      <c r="V90" s="435">
        <f t="shared" si="9"/>
        <v>3255000</v>
      </c>
      <c r="W90" s="435">
        <f t="shared" si="9"/>
        <v>3890000</v>
      </c>
      <c r="X90" s="435">
        <f t="shared" si="9"/>
        <v>3515000</v>
      </c>
      <c r="Y90" s="435">
        <f t="shared" si="9"/>
        <v>0</v>
      </c>
      <c r="Z90" s="435">
        <f t="shared" si="9"/>
        <v>0</v>
      </c>
      <c r="AA90" s="435">
        <f t="shared" si="9"/>
        <v>0</v>
      </c>
      <c r="AB90" s="435">
        <f t="shared" si="9"/>
        <v>0</v>
      </c>
      <c r="AC90" s="435">
        <f t="shared" si="9"/>
        <v>1345000</v>
      </c>
      <c r="AD90" s="436">
        <f>SUM(B90:AC90)</f>
        <v>21005000</v>
      </c>
      <c r="AE90" s="421"/>
      <c r="AF90" s="437"/>
    </row>
    <row r="91" spans="1:32" x14ac:dyDescent="0.2">
      <c r="B91" s="421"/>
      <c r="C91" s="421"/>
      <c r="D91" s="421"/>
      <c r="E91" s="421"/>
      <c r="F91" s="421"/>
      <c r="G91" s="421"/>
      <c r="H91" s="421"/>
      <c r="I91" s="421"/>
      <c r="J91" s="421"/>
      <c r="K91" s="421"/>
      <c r="L91" s="421"/>
      <c r="M91" s="421"/>
      <c r="N91" s="421"/>
      <c r="O91" s="421"/>
      <c r="P91" s="421"/>
      <c r="Q91" s="421"/>
      <c r="R91" s="421"/>
      <c r="S91" s="421"/>
      <c r="T91" s="421"/>
      <c r="U91" s="421"/>
      <c r="V91" s="421"/>
      <c r="W91" s="421"/>
      <c r="X91" s="421"/>
      <c r="Y91" s="421"/>
      <c r="Z91" s="421"/>
      <c r="AA91" s="421"/>
      <c r="AB91" s="421"/>
      <c r="AC91" s="421"/>
      <c r="AD91" s="421"/>
      <c r="AE91" s="421"/>
    </row>
    <row r="92" spans="1:32" x14ac:dyDescent="0.2">
      <c r="B92" s="421"/>
      <c r="C92" s="421"/>
      <c r="D92" s="421"/>
      <c r="E92" s="421"/>
      <c r="F92" s="421"/>
      <c r="G92" s="421"/>
      <c r="H92" s="421"/>
      <c r="I92" s="421"/>
      <c r="J92" s="421"/>
      <c r="K92" s="421"/>
      <c r="L92" s="421"/>
      <c r="M92" s="421"/>
      <c r="N92" s="421"/>
      <c r="O92" s="421"/>
      <c r="P92" s="421"/>
      <c r="Q92" s="421"/>
      <c r="R92" s="421"/>
      <c r="S92" s="421"/>
      <c r="T92" s="421"/>
      <c r="U92" s="421"/>
      <c r="V92" s="421"/>
      <c r="W92" s="421"/>
      <c r="X92" s="421"/>
      <c r="Y92" s="421"/>
      <c r="Z92" s="421"/>
      <c r="AA92" s="421"/>
      <c r="AB92" s="421"/>
      <c r="AC92" s="421"/>
      <c r="AD92" s="421"/>
      <c r="AE92" s="421"/>
    </row>
    <row r="93" spans="1:32" x14ac:dyDescent="0.2">
      <c r="B93" s="421"/>
      <c r="C93" s="421"/>
      <c r="D93" s="421"/>
      <c r="E93" s="421"/>
      <c r="F93" s="421"/>
      <c r="G93" s="421"/>
      <c r="H93" s="421"/>
      <c r="I93" s="421"/>
      <c r="J93" s="421"/>
      <c r="K93" s="421"/>
      <c r="L93" s="421"/>
      <c r="M93" s="421"/>
      <c r="N93" s="421"/>
      <c r="O93" s="421"/>
      <c r="P93" s="421"/>
      <c r="Q93" s="421"/>
      <c r="R93" s="421"/>
      <c r="S93" s="421"/>
      <c r="T93" s="421"/>
      <c r="U93" s="421"/>
      <c r="V93" s="421"/>
      <c r="W93" s="421"/>
      <c r="X93" s="421"/>
      <c r="Y93" s="421"/>
      <c r="Z93" s="421"/>
      <c r="AA93" s="421"/>
      <c r="AB93" s="421"/>
      <c r="AC93" s="421"/>
      <c r="AD93" s="421"/>
      <c r="AE93" s="421"/>
    </row>
    <row r="94" spans="1:32" x14ac:dyDescent="0.2">
      <c r="B94" s="421"/>
      <c r="C94" s="421"/>
      <c r="D94" s="421"/>
      <c r="E94" s="421"/>
      <c r="F94" s="421"/>
      <c r="G94" s="421"/>
      <c r="H94" s="421"/>
      <c r="I94" s="421"/>
      <c r="J94" s="421"/>
      <c r="K94" s="421"/>
      <c r="L94" s="421"/>
      <c r="M94" s="421"/>
      <c r="N94" s="421"/>
      <c r="O94" s="421"/>
      <c r="P94" s="421"/>
      <c r="Q94" s="421"/>
      <c r="R94" s="421"/>
      <c r="S94" s="421"/>
      <c r="T94" s="421"/>
      <c r="U94" s="421"/>
      <c r="V94" s="421"/>
      <c r="W94" s="421"/>
      <c r="X94" s="421"/>
      <c r="Y94" s="421"/>
      <c r="Z94" s="421"/>
      <c r="AA94" s="421"/>
      <c r="AB94" s="421"/>
      <c r="AC94" s="421"/>
      <c r="AD94" s="421"/>
      <c r="AE94" s="421"/>
    </row>
  </sheetData>
  <pageMargins left="0.75" right="0.75" top="1" bottom="1" header="0.5" footer="0.5"/>
  <pageSetup scale="44" orientation="landscape" r:id="rId1"/>
  <headerFooter alignWithMargins="0">
    <oddHeader>&amp;C&amp;A</oddHeader>
    <oddFooter>&amp;L&amp;Z&amp;F&amp;C&amp;P/&amp;N&amp;R&amp;A   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BM87"/>
  <sheetViews>
    <sheetView zoomScaleNormal="100" workbookViewId="0">
      <pane xSplit="1" ySplit="5" topLeftCell="B6" activePane="bottomRight" state="frozen"/>
      <selection activeCell="F46" sqref="F46"/>
      <selection pane="topRight" activeCell="F46" sqref="F46"/>
      <selection pane="bottomLeft" activeCell="F46" sqref="F46"/>
      <selection pane="bottomRight" activeCell="B6" sqref="B6"/>
    </sheetView>
  </sheetViews>
  <sheetFormatPr defaultColWidth="9.140625" defaultRowHeight="12.75" x14ac:dyDescent="0.2"/>
  <cols>
    <col min="1" max="1" width="19.85546875" style="405" customWidth="1"/>
    <col min="2" max="2" width="12.42578125" style="405" bestFit="1" customWidth="1"/>
    <col min="3" max="3" width="14" style="405" customWidth="1"/>
    <col min="4" max="4" width="13.42578125" style="405" customWidth="1"/>
    <col min="5" max="5" width="13.7109375" style="405" bestFit="1" customWidth="1"/>
    <col min="6" max="6" width="13" style="405" customWidth="1"/>
    <col min="7" max="7" width="13.5703125" style="405" customWidth="1"/>
    <col min="8" max="8" width="12.7109375" style="405" customWidth="1"/>
    <col min="9" max="9" width="13.5703125" style="405" customWidth="1"/>
    <col min="10" max="10" width="13.140625" style="405" customWidth="1"/>
    <col min="11" max="11" width="13.7109375" style="405" bestFit="1" customWidth="1"/>
    <col min="12" max="12" width="13" style="405" customWidth="1"/>
    <col min="13" max="13" width="13.7109375" style="405" bestFit="1" customWidth="1"/>
    <col min="14" max="14" width="13.5703125" style="405" bestFit="1" customWidth="1"/>
    <col min="15" max="15" width="11.7109375" style="405" customWidth="1"/>
    <col min="16" max="21" width="13.5703125" style="405" bestFit="1" customWidth="1"/>
    <col min="22" max="23" width="13.7109375" style="405" bestFit="1" customWidth="1"/>
    <col min="24" max="24" width="15.140625" style="405" customWidth="1"/>
    <col min="25" max="25" width="15.42578125" style="405" customWidth="1"/>
    <col min="26" max="26" width="14.7109375" style="405" customWidth="1"/>
    <col min="27" max="28" width="14.28515625" style="405" bestFit="1" customWidth="1"/>
    <col min="29" max="29" width="15.5703125" style="405" customWidth="1"/>
    <col min="30" max="30" width="16.7109375" style="405" bestFit="1" customWidth="1"/>
    <col min="31" max="256" width="9.140625" style="405"/>
    <col min="257" max="257" width="18.42578125" style="405" bestFit="1" customWidth="1"/>
    <col min="258" max="258" width="12" style="405" bestFit="1" customWidth="1"/>
    <col min="259" max="260" width="11.85546875" style="405" bestFit="1" customWidth="1"/>
    <col min="261" max="261" width="12" style="405" bestFit="1" customWidth="1"/>
    <col min="262" max="262" width="11.7109375" style="405" bestFit="1" customWidth="1"/>
    <col min="263" max="263" width="11.5703125" style="405" bestFit="1" customWidth="1"/>
    <col min="264" max="264" width="11.85546875" style="405" bestFit="1" customWidth="1"/>
    <col min="265" max="265" width="12" style="405" bestFit="1" customWidth="1"/>
    <col min="266" max="266" width="11.28515625" style="405" bestFit="1" customWidth="1"/>
    <col min="267" max="267" width="12" style="405" bestFit="1" customWidth="1"/>
    <col min="268" max="268" width="11.7109375" style="405" bestFit="1" customWidth="1"/>
    <col min="269" max="269" width="12.28515625" style="405" bestFit="1" customWidth="1"/>
    <col min="270" max="270" width="12" style="405" bestFit="1" customWidth="1"/>
    <col min="271" max="271" width="11.7109375" style="405" customWidth="1"/>
    <col min="272" max="272" width="12" style="405" bestFit="1" customWidth="1"/>
    <col min="273" max="273" width="11.85546875" style="405" bestFit="1" customWidth="1"/>
    <col min="274" max="274" width="11.5703125" style="405" bestFit="1" customWidth="1"/>
    <col min="275" max="275" width="11.7109375" style="405" bestFit="1" customWidth="1"/>
    <col min="276" max="277" width="12.42578125" style="405" bestFit="1" customWidth="1"/>
    <col min="278" max="282" width="12.85546875" style="405" bestFit="1" customWidth="1"/>
    <col min="283" max="283" width="11.5703125" style="405" bestFit="1" customWidth="1"/>
    <col min="284" max="284" width="11.7109375" style="405" bestFit="1" customWidth="1"/>
    <col min="285" max="285" width="14" style="405" bestFit="1" customWidth="1"/>
    <col min="286" max="286" width="13.5703125" style="405" bestFit="1" customWidth="1"/>
    <col min="287" max="512" width="9.140625" style="405"/>
    <col min="513" max="513" width="18.42578125" style="405" bestFit="1" customWidth="1"/>
    <col min="514" max="514" width="12" style="405" bestFit="1" customWidth="1"/>
    <col min="515" max="516" width="11.85546875" style="405" bestFit="1" customWidth="1"/>
    <col min="517" max="517" width="12" style="405" bestFit="1" customWidth="1"/>
    <col min="518" max="518" width="11.7109375" style="405" bestFit="1" customWidth="1"/>
    <col min="519" max="519" width="11.5703125" style="405" bestFit="1" customWidth="1"/>
    <col min="520" max="520" width="11.85546875" style="405" bestFit="1" customWidth="1"/>
    <col min="521" max="521" width="12" style="405" bestFit="1" customWidth="1"/>
    <col min="522" max="522" width="11.28515625" style="405" bestFit="1" customWidth="1"/>
    <col min="523" max="523" width="12" style="405" bestFit="1" customWidth="1"/>
    <col min="524" max="524" width="11.7109375" style="405" bestFit="1" customWidth="1"/>
    <col min="525" max="525" width="12.28515625" style="405" bestFit="1" customWidth="1"/>
    <col min="526" max="526" width="12" style="405" bestFit="1" customWidth="1"/>
    <col min="527" max="527" width="11.7109375" style="405" customWidth="1"/>
    <col min="528" max="528" width="12" style="405" bestFit="1" customWidth="1"/>
    <col min="529" max="529" width="11.85546875" style="405" bestFit="1" customWidth="1"/>
    <col min="530" max="530" width="11.5703125" style="405" bestFit="1" customWidth="1"/>
    <col min="531" max="531" width="11.7109375" style="405" bestFit="1" customWidth="1"/>
    <col min="532" max="533" width="12.42578125" style="405" bestFit="1" customWidth="1"/>
    <col min="534" max="538" width="12.85546875" style="405" bestFit="1" customWidth="1"/>
    <col min="539" max="539" width="11.5703125" style="405" bestFit="1" customWidth="1"/>
    <col min="540" max="540" width="11.7109375" style="405" bestFit="1" customWidth="1"/>
    <col min="541" max="541" width="14" style="405" bestFit="1" customWidth="1"/>
    <col min="542" max="542" width="13.5703125" style="405" bestFit="1" customWidth="1"/>
    <col min="543" max="768" width="9.140625" style="405"/>
    <col min="769" max="769" width="18.42578125" style="405" bestFit="1" customWidth="1"/>
    <col min="770" max="770" width="12" style="405" bestFit="1" customWidth="1"/>
    <col min="771" max="772" width="11.85546875" style="405" bestFit="1" customWidth="1"/>
    <col min="773" max="773" width="12" style="405" bestFit="1" customWidth="1"/>
    <col min="774" max="774" width="11.7109375" style="405" bestFit="1" customWidth="1"/>
    <col min="775" max="775" width="11.5703125" style="405" bestFit="1" customWidth="1"/>
    <col min="776" max="776" width="11.85546875" style="405" bestFit="1" customWidth="1"/>
    <col min="777" max="777" width="12" style="405" bestFit="1" customWidth="1"/>
    <col min="778" max="778" width="11.28515625" style="405" bestFit="1" customWidth="1"/>
    <col min="779" max="779" width="12" style="405" bestFit="1" customWidth="1"/>
    <col min="780" max="780" width="11.7109375" style="405" bestFit="1" customWidth="1"/>
    <col min="781" max="781" width="12.28515625" style="405" bestFit="1" customWidth="1"/>
    <col min="782" max="782" width="12" style="405" bestFit="1" customWidth="1"/>
    <col min="783" max="783" width="11.7109375" style="405" customWidth="1"/>
    <col min="784" max="784" width="12" style="405" bestFit="1" customWidth="1"/>
    <col min="785" max="785" width="11.85546875" style="405" bestFit="1" customWidth="1"/>
    <col min="786" max="786" width="11.5703125" style="405" bestFit="1" customWidth="1"/>
    <col min="787" max="787" width="11.7109375" style="405" bestFit="1" customWidth="1"/>
    <col min="788" max="789" width="12.42578125" style="405" bestFit="1" customWidth="1"/>
    <col min="790" max="794" width="12.85546875" style="405" bestFit="1" customWidth="1"/>
    <col min="795" max="795" width="11.5703125" style="405" bestFit="1" customWidth="1"/>
    <col min="796" max="796" width="11.7109375" style="405" bestFit="1" customWidth="1"/>
    <col min="797" max="797" width="14" style="405" bestFit="1" customWidth="1"/>
    <col min="798" max="798" width="13.5703125" style="405" bestFit="1" customWidth="1"/>
    <col min="799" max="1024" width="9.140625" style="405"/>
    <col min="1025" max="1025" width="18.42578125" style="405" bestFit="1" customWidth="1"/>
    <col min="1026" max="1026" width="12" style="405" bestFit="1" customWidth="1"/>
    <col min="1027" max="1028" width="11.85546875" style="405" bestFit="1" customWidth="1"/>
    <col min="1029" max="1029" width="12" style="405" bestFit="1" customWidth="1"/>
    <col min="1030" max="1030" width="11.7109375" style="405" bestFit="1" customWidth="1"/>
    <col min="1031" max="1031" width="11.5703125" style="405" bestFit="1" customWidth="1"/>
    <col min="1032" max="1032" width="11.85546875" style="405" bestFit="1" customWidth="1"/>
    <col min="1033" max="1033" width="12" style="405" bestFit="1" customWidth="1"/>
    <col min="1034" max="1034" width="11.28515625" style="405" bestFit="1" customWidth="1"/>
    <col min="1035" max="1035" width="12" style="405" bestFit="1" customWidth="1"/>
    <col min="1036" max="1036" width="11.7109375" style="405" bestFit="1" customWidth="1"/>
    <col min="1037" max="1037" width="12.28515625" style="405" bestFit="1" customWidth="1"/>
    <col min="1038" max="1038" width="12" style="405" bestFit="1" customWidth="1"/>
    <col min="1039" max="1039" width="11.7109375" style="405" customWidth="1"/>
    <col min="1040" max="1040" width="12" style="405" bestFit="1" customWidth="1"/>
    <col min="1041" max="1041" width="11.85546875" style="405" bestFit="1" customWidth="1"/>
    <col min="1042" max="1042" width="11.5703125" style="405" bestFit="1" customWidth="1"/>
    <col min="1043" max="1043" width="11.7109375" style="405" bestFit="1" customWidth="1"/>
    <col min="1044" max="1045" width="12.42578125" style="405" bestFit="1" customWidth="1"/>
    <col min="1046" max="1050" width="12.85546875" style="405" bestFit="1" customWidth="1"/>
    <col min="1051" max="1051" width="11.5703125" style="405" bestFit="1" customWidth="1"/>
    <col min="1052" max="1052" width="11.7109375" style="405" bestFit="1" customWidth="1"/>
    <col min="1053" max="1053" width="14" style="405" bestFit="1" customWidth="1"/>
    <col min="1054" max="1054" width="13.5703125" style="405" bestFit="1" customWidth="1"/>
    <col min="1055" max="1280" width="9.140625" style="405"/>
    <col min="1281" max="1281" width="18.42578125" style="405" bestFit="1" customWidth="1"/>
    <col min="1282" max="1282" width="12" style="405" bestFit="1" customWidth="1"/>
    <col min="1283" max="1284" width="11.85546875" style="405" bestFit="1" customWidth="1"/>
    <col min="1285" max="1285" width="12" style="405" bestFit="1" customWidth="1"/>
    <col min="1286" max="1286" width="11.7109375" style="405" bestFit="1" customWidth="1"/>
    <col min="1287" max="1287" width="11.5703125" style="405" bestFit="1" customWidth="1"/>
    <col min="1288" max="1288" width="11.85546875" style="405" bestFit="1" customWidth="1"/>
    <col min="1289" max="1289" width="12" style="405" bestFit="1" customWidth="1"/>
    <col min="1290" max="1290" width="11.28515625" style="405" bestFit="1" customWidth="1"/>
    <col min="1291" max="1291" width="12" style="405" bestFit="1" customWidth="1"/>
    <col min="1292" max="1292" width="11.7109375" style="405" bestFit="1" customWidth="1"/>
    <col min="1293" max="1293" width="12.28515625" style="405" bestFit="1" customWidth="1"/>
    <col min="1294" max="1294" width="12" style="405" bestFit="1" customWidth="1"/>
    <col min="1295" max="1295" width="11.7109375" style="405" customWidth="1"/>
    <col min="1296" max="1296" width="12" style="405" bestFit="1" customWidth="1"/>
    <col min="1297" max="1297" width="11.85546875" style="405" bestFit="1" customWidth="1"/>
    <col min="1298" max="1298" width="11.5703125" style="405" bestFit="1" customWidth="1"/>
    <col min="1299" max="1299" width="11.7109375" style="405" bestFit="1" customWidth="1"/>
    <col min="1300" max="1301" width="12.42578125" style="405" bestFit="1" customWidth="1"/>
    <col min="1302" max="1306" width="12.85546875" style="405" bestFit="1" customWidth="1"/>
    <col min="1307" max="1307" width="11.5703125" style="405" bestFit="1" customWidth="1"/>
    <col min="1308" max="1308" width="11.7109375" style="405" bestFit="1" customWidth="1"/>
    <col min="1309" max="1309" width="14" style="405" bestFit="1" customWidth="1"/>
    <col min="1310" max="1310" width="13.5703125" style="405" bestFit="1" customWidth="1"/>
    <col min="1311" max="1536" width="9.140625" style="405"/>
    <col min="1537" max="1537" width="18.42578125" style="405" bestFit="1" customWidth="1"/>
    <col min="1538" max="1538" width="12" style="405" bestFit="1" customWidth="1"/>
    <col min="1539" max="1540" width="11.85546875" style="405" bestFit="1" customWidth="1"/>
    <col min="1541" max="1541" width="12" style="405" bestFit="1" customWidth="1"/>
    <col min="1542" max="1542" width="11.7109375" style="405" bestFit="1" customWidth="1"/>
    <col min="1543" max="1543" width="11.5703125" style="405" bestFit="1" customWidth="1"/>
    <col min="1544" max="1544" width="11.85546875" style="405" bestFit="1" customWidth="1"/>
    <col min="1545" max="1545" width="12" style="405" bestFit="1" customWidth="1"/>
    <col min="1546" max="1546" width="11.28515625" style="405" bestFit="1" customWidth="1"/>
    <col min="1547" max="1547" width="12" style="405" bestFit="1" customWidth="1"/>
    <col min="1548" max="1548" width="11.7109375" style="405" bestFit="1" customWidth="1"/>
    <col min="1549" max="1549" width="12.28515625" style="405" bestFit="1" customWidth="1"/>
    <col min="1550" max="1550" width="12" style="405" bestFit="1" customWidth="1"/>
    <col min="1551" max="1551" width="11.7109375" style="405" customWidth="1"/>
    <col min="1552" max="1552" width="12" style="405" bestFit="1" customWidth="1"/>
    <col min="1553" max="1553" width="11.85546875" style="405" bestFit="1" customWidth="1"/>
    <col min="1554" max="1554" width="11.5703125" style="405" bestFit="1" customWidth="1"/>
    <col min="1555" max="1555" width="11.7109375" style="405" bestFit="1" customWidth="1"/>
    <col min="1556" max="1557" width="12.42578125" style="405" bestFit="1" customWidth="1"/>
    <col min="1558" max="1562" width="12.85546875" style="405" bestFit="1" customWidth="1"/>
    <col min="1563" max="1563" width="11.5703125" style="405" bestFit="1" customWidth="1"/>
    <col min="1564" max="1564" width="11.7109375" style="405" bestFit="1" customWidth="1"/>
    <col min="1565" max="1565" width="14" style="405" bestFit="1" customWidth="1"/>
    <col min="1566" max="1566" width="13.5703125" style="405" bestFit="1" customWidth="1"/>
    <col min="1567" max="1792" width="9.140625" style="405"/>
    <col min="1793" max="1793" width="18.42578125" style="405" bestFit="1" customWidth="1"/>
    <col min="1794" max="1794" width="12" style="405" bestFit="1" customWidth="1"/>
    <col min="1795" max="1796" width="11.85546875" style="405" bestFit="1" customWidth="1"/>
    <col min="1797" max="1797" width="12" style="405" bestFit="1" customWidth="1"/>
    <col min="1798" max="1798" width="11.7109375" style="405" bestFit="1" customWidth="1"/>
    <col min="1799" max="1799" width="11.5703125" style="405" bestFit="1" customWidth="1"/>
    <col min="1800" max="1800" width="11.85546875" style="405" bestFit="1" customWidth="1"/>
    <col min="1801" max="1801" width="12" style="405" bestFit="1" customWidth="1"/>
    <col min="1802" max="1802" width="11.28515625" style="405" bestFit="1" customWidth="1"/>
    <col min="1803" max="1803" width="12" style="405" bestFit="1" customWidth="1"/>
    <col min="1804" max="1804" width="11.7109375" style="405" bestFit="1" customWidth="1"/>
    <col min="1805" max="1805" width="12.28515625" style="405" bestFit="1" customWidth="1"/>
    <col min="1806" max="1806" width="12" style="405" bestFit="1" customWidth="1"/>
    <col min="1807" max="1807" width="11.7109375" style="405" customWidth="1"/>
    <col min="1808" max="1808" width="12" style="405" bestFit="1" customWidth="1"/>
    <col min="1809" max="1809" width="11.85546875" style="405" bestFit="1" customWidth="1"/>
    <col min="1810" max="1810" width="11.5703125" style="405" bestFit="1" customWidth="1"/>
    <col min="1811" max="1811" width="11.7109375" style="405" bestFit="1" customWidth="1"/>
    <col min="1812" max="1813" width="12.42578125" style="405" bestFit="1" customWidth="1"/>
    <col min="1814" max="1818" width="12.85546875" style="405" bestFit="1" customWidth="1"/>
    <col min="1819" max="1819" width="11.5703125" style="405" bestFit="1" customWidth="1"/>
    <col min="1820" max="1820" width="11.7109375" style="405" bestFit="1" customWidth="1"/>
    <col min="1821" max="1821" width="14" style="405" bestFit="1" customWidth="1"/>
    <col min="1822" max="1822" width="13.5703125" style="405" bestFit="1" customWidth="1"/>
    <col min="1823" max="2048" width="9.140625" style="405"/>
    <col min="2049" max="2049" width="18.42578125" style="405" bestFit="1" customWidth="1"/>
    <col min="2050" max="2050" width="12" style="405" bestFit="1" customWidth="1"/>
    <col min="2051" max="2052" width="11.85546875" style="405" bestFit="1" customWidth="1"/>
    <col min="2053" max="2053" width="12" style="405" bestFit="1" customWidth="1"/>
    <col min="2054" max="2054" width="11.7109375" style="405" bestFit="1" customWidth="1"/>
    <col min="2055" max="2055" width="11.5703125" style="405" bestFit="1" customWidth="1"/>
    <col min="2056" max="2056" width="11.85546875" style="405" bestFit="1" customWidth="1"/>
    <col min="2057" max="2057" width="12" style="405" bestFit="1" customWidth="1"/>
    <col min="2058" max="2058" width="11.28515625" style="405" bestFit="1" customWidth="1"/>
    <col min="2059" max="2059" width="12" style="405" bestFit="1" customWidth="1"/>
    <col min="2060" max="2060" width="11.7109375" style="405" bestFit="1" customWidth="1"/>
    <col min="2061" max="2061" width="12.28515625" style="405" bestFit="1" customWidth="1"/>
    <col min="2062" max="2062" width="12" style="405" bestFit="1" customWidth="1"/>
    <col min="2063" max="2063" width="11.7109375" style="405" customWidth="1"/>
    <col min="2064" max="2064" width="12" style="405" bestFit="1" customWidth="1"/>
    <col min="2065" max="2065" width="11.85546875" style="405" bestFit="1" customWidth="1"/>
    <col min="2066" max="2066" width="11.5703125" style="405" bestFit="1" customWidth="1"/>
    <col min="2067" max="2067" width="11.7109375" style="405" bestFit="1" customWidth="1"/>
    <col min="2068" max="2069" width="12.42578125" style="405" bestFit="1" customWidth="1"/>
    <col min="2070" max="2074" width="12.85546875" style="405" bestFit="1" customWidth="1"/>
    <col min="2075" max="2075" width="11.5703125" style="405" bestFit="1" customWidth="1"/>
    <col min="2076" max="2076" width="11.7109375" style="405" bestFit="1" customWidth="1"/>
    <col min="2077" max="2077" width="14" style="405" bestFit="1" customWidth="1"/>
    <col min="2078" max="2078" width="13.5703125" style="405" bestFit="1" customWidth="1"/>
    <col min="2079" max="2304" width="9.140625" style="405"/>
    <col min="2305" max="2305" width="18.42578125" style="405" bestFit="1" customWidth="1"/>
    <col min="2306" max="2306" width="12" style="405" bestFit="1" customWidth="1"/>
    <col min="2307" max="2308" width="11.85546875" style="405" bestFit="1" customWidth="1"/>
    <col min="2309" max="2309" width="12" style="405" bestFit="1" customWidth="1"/>
    <col min="2310" max="2310" width="11.7109375" style="405" bestFit="1" customWidth="1"/>
    <col min="2311" max="2311" width="11.5703125" style="405" bestFit="1" customWidth="1"/>
    <col min="2312" max="2312" width="11.85546875" style="405" bestFit="1" customWidth="1"/>
    <col min="2313" max="2313" width="12" style="405" bestFit="1" customWidth="1"/>
    <col min="2314" max="2314" width="11.28515625" style="405" bestFit="1" customWidth="1"/>
    <col min="2315" max="2315" width="12" style="405" bestFit="1" customWidth="1"/>
    <col min="2316" max="2316" width="11.7109375" style="405" bestFit="1" customWidth="1"/>
    <col min="2317" max="2317" width="12.28515625" style="405" bestFit="1" customWidth="1"/>
    <col min="2318" max="2318" width="12" style="405" bestFit="1" customWidth="1"/>
    <col min="2319" max="2319" width="11.7109375" style="405" customWidth="1"/>
    <col min="2320" max="2320" width="12" style="405" bestFit="1" customWidth="1"/>
    <col min="2321" max="2321" width="11.85546875" style="405" bestFit="1" customWidth="1"/>
    <col min="2322" max="2322" width="11.5703125" style="405" bestFit="1" customWidth="1"/>
    <col min="2323" max="2323" width="11.7109375" style="405" bestFit="1" customWidth="1"/>
    <col min="2324" max="2325" width="12.42578125" style="405" bestFit="1" customWidth="1"/>
    <col min="2326" max="2330" width="12.85546875" style="405" bestFit="1" customWidth="1"/>
    <col min="2331" max="2331" width="11.5703125" style="405" bestFit="1" customWidth="1"/>
    <col min="2332" max="2332" width="11.7109375" style="405" bestFit="1" customWidth="1"/>
    <col min="2333" max="2333" width="14" style="405" bestFit="1" customWidth="1"/>
    <col min="2334" max="2334" width="13.5703125" style="405" bestFit="1" customWidth="1"/>
    <col min="2335" max="2560" width="9.140625" style="405"/>
    <col min="2561" max="2561" width="18.42578125" style="405" bestFit="1" customWidth="1"/>
    <col min="2562" max="2562" width="12" style="405" bestFit="1" customWidth="1"/>
    <col min="2563" max="2564" width="11.85546875" style="405" bestFit="1" customWidth="1"/>
    <col min="2565" max="2565" width="12" style="405" bestFit="1" customWidth="1"/>
    <col min="2566" max="2566" width="11.7109375" style="405" bestFit="1" customWidth="1"/>
    <col min="2567" max="2567" width="11.5703125" style="405" bestFit="1" customWidth="1"/>
    <col min="2568" max="2568" width="11.85546875" style="405" bestFit="1" customWidth="1"/>
    <col min="2569" max="2569" width="12" style="405" bestFit="1" customWidth="1"/>
    <col min="2570" max="2570" width="11.28515625" style="405" bestFit="1" customWidth="1"/>
    <col min="2571" max="2571" width="12" style="405" bestFit="1" customWidth="1"/>
    <col min="2572" max="2572" width="11.7109375" style="405" bestFit="1" customWidth="1"/>
    <col min="2573" max="2573" width="12.28515625" style="405" bestFit="1" customWidth="1"/>
    <col min="2574" max="2574" width="12" style="405" bestFit="1" customWidth="1"/>
    <col min="2575" max="2575" width="11.7109375" style="405" customWidth="1"/>
    <col min="2576" max="2576" width="12" style="405" bestFit="1" customWidth="1"/>
    <col min="2577" max="2577" width="11.85546875" style="405" bestFit="1" customWidth="1"/>
    <col min="2578" max="2578" width="11.5703125" style="405" bestFit="1" customWidth="1"/>
    <col min="2579" max="2579" width="11.7109375" style="405" bestFit="1" customWidth="1"/>
    <col min="2580" max="2581" width="12.42578125" style="405" bestFit="1" customWidth="1"/>
    <col min="2582" max="2586" width="12.85546875" style="405" bestFit="1" customWidth="1"/>
    <col min="2587" max="2587" width="11.5703125" style="405" bestFit="1" customWidth="1"/>
    <col min="2588" max="2588" width="11.7109375" style="405" bestFit="1" customWidth="1"/>
    <col min="2589" max="2589" width="14" style="405" bestFit="1" customWidth="1"/>
    <col min="2590" max="2590" width="13.5703125" style="405" bestFit="1" customWidth="1"/>
    <col min="2591" max="2816" width="9.140625" style="405"/>
    <col min="2817" max="2817" width="18.42578125" style="405" bestFit="1" customWidth="1"/>
    <col min="2818" max="2818" width="12" style="405" bestFit="1" customWidth="1"/>
    <col min="2819" max="2820" width="11.85546875" style="405" bestFit="1" customWidth="1"/>
    <col min="2821" max="2821" width="12" style="405" bestFit="1" customWidth="1"/>
    <col min="2822" max="2822" width="11.7109375" style="405" bestFit="1" customWidth="1"/>
    <col min="2823" max="2823" width="11.5703125" style="405" bestFit="1" customWidth="1"/>
    <col min="2824" max="2824" width="11.85546875" style="405" bestFit="1" customWidth="1"/>
    <col min="2825" max="2825" width="12" style="405" bestFit="1" customWidth="1"/>
    <col min="2826" max="2826" width="11.28515625" style="405" bestFit="1" customWidth="1"/>
    <col min="2827" max="2827" width="12" style="405" bestFit="1" customWidth="1"/>
    <col min="2828" max="2828" width="11.7109375" style="405" bestFit="1" customWidth="1"/>
    <col min="2829" max="2829" width="12.28515625" style="405" bestFit="1" customWidth="1"/>
    <col min="2830" max="2830" width="12" style="405" bestFit="1" customWidth="1"/>
    <col min="2831" max="2831" width="11.7109375" style="405" customWidth="1"/>
    <col min="2832" max="2832" width="12" style="405" bestFit="1" customWidth="1"/>
    <col min="2833" max="2833" width="11.85546875" style="405" bestFit="1" customWidth="1"/>
    <col min="2834" max="2834" width="11.5703125" style="405" bestFit="1" customWidth="1"/>
    <col min="2835" max="2835" width="11.7109375" style="405" bestFit="1" customWidth="1"/>
    <col min="2836" max="2837" width="12.42578125" style="405" bestFit="1" customWidth="1"/>
    <col min="2838" max="2842" width="12.85546875" style="405" bestFit="1" customWidth="1"/>
    <col min="2843" max="2843" width="11.5703125" style="405" bestFit="1" customWidth="1"/>
    <col min="2844" max="2844" width="11.7109375" style="405" bestFit="1" customWidth="1"/>
    <col min="2845" max="2845" width="14" style="405" bestFit="1" customWidth="1"/>
    <col min="2846" max="2846" width="13.5703125" style="405" bestFit="1" customWidth="1"/>
    <col min="2847" max="3072" width="9.140625" style="405"/>
    <col min="3073" max="3073" width="18.42578125" style="405" bestFit="1" customWidth="1"/>
    <col min="3074" max="3074" width="12" style="405" bestFit="1" customWidth="1"/>
    <col min="3075" max="3076" width="11.85546875" style="405" bestFit="1" customWidth="1"/>
    <col min="3077" max="3077" width="12" style="405" bestFit="1" customWidth="1"/>
    <col min="3078" max="3078" width="11.7109375" style="405" bestFit="1" customWidth="1"/>
    <col min="3079" max="3079" width="11.5703125" style="405" bestFit="1" customWidth="1"/>
    <col min="3080" max="3080" width="11.85546875" style="405" bestFit="1" customWidth="1"/>
    <col min="3081" max="3081" width="12" style="405" bestFit="1" customWidth="1"/>
    <col min="3082" max="3082" width="11.28515625" style="405" bestFit="1" customWidth="1"/>
    <col min="3083" max="3083" width="12" style="405" bestFit="1" customWidth="1"/>
    <col min="3084" max="3084" width="11.7109375" style="405" bestFit="1" customWidth="1"/>
    <col min="3085" max="3085" width="12.28515625" style="405" bestFit="1" customWidth="1"/>
    <col min="3086" max="3086" width="12" style="405" bestFit="1" customWidth="1"/>
    <col min="3087" max="3087" width="11.7109375" style="405" customWidth="1"/>
    <col min="3088" max="3088" width="12" style="405" bestFit="1" customWidth="1"/>
    <col min="3089" max="3089" width="11.85546875" style="405" bestFit="1" customWidth="1"/>
    <col min="3090" max="3090" width="11.5703125" style="405" bestFit="1" customWidth="1"/>
    <col min="3091" max="3091" width="11.7109375" style="405" bestFit="1" customWidth="1"/>
    <col min="3092" max="3093" width="12.42578125" style="405" bestFit="1" customWidth="1"/>
    <col min="3094" max="3098" width="12.85546875" style="405" bestFit="1" customWidth="1"/>
    <col min="3099" max="3099" width="11.5703125" style="405" bestFit="1" customWidth="1"/>
    <col min="3100" max="3100" width="11.7109375" style="405" bestFit="1" customWidth="1"/>
    <col min="3101" max="3101" width="14" style="405" bestFit="1" customWidth="1"/>
    <col min="3102" max="3102" width="13.5703125" style="405" bestFit="1" customWidth="1"/>
    <col min="3103" max="3328" width="9.140625" style="405"/>
    <col min="3329" max="3329" width="18.42578125" style="405" bestFit="1" customWidth="1"/>
    <col min="3330" max="3330" width="12" style="405" bestFit="1" customWidth="1"/>
    <col min="3331" max="3332" width="11.85546875" style="405" bestFit="1" customWidth="1"/>
    <col min="3333" max="3333" width="12" style="405" bestFit="1" customWidth="1"/>
    <col min="3334" max="3334" width="11.7109375" style="405" bestFit="1" customWidth="1"/>
    <col min="3335" max="3335" width="11.5703125" style="405" bestFit="1" customWidth="1"/>
    <col min="3336" max="3336" width="11.85546875" style="405" bestFit="1" customWidth="1"/>
    <col min="3337" max="3337" width="12" style="405" bestFit="1" customWidth="1"/>
    <col min="3338" max="3338" width="11.28515625" style="405" bestFit="1" customWidth="1"/>
    <col min="3339" max="3339" width="12" style="405" bestFit="1" customWidth="1"/>
    <col min="3340" max="3340" width="11.7109375" style="405" bestFit="1" customWidth="1"/>
    <col min="3341" max="3341" width="12.28515625" style="405" bestFit="1" customWidth="1"/>
    <col min="3342" max="3342" width="12" style="405" bestFit="1" customWidth="1"/>
    <col min="3343" max="3343" width="11.7109375" style="405" customWidth="1"/>
    <col min="3344" max="3344" width="12" style="405" bestFit="1" customWidth="1"/>
    <col min="3345" max="3345" width="11.85546875" style="405" bestFit="1" customWidth="1"/>
    <col min="3346" max="3346" width="11.5703125" style="405" bestFit="1" customWidth="1"/>
    <col min="3347" max="3347" width="11.7109375" style="405" bestFit="1" customWidth="1"/>
    <col min="3348" max="3349" width="12.42578125" style="405" bestFit="1" customWidth="1"/>
    <col min="3350" max="3354" width="12.85546875" style="405" bestFit="1" customWidth="1"/>
    <col min="3355" max="3355" width="11.5703125" style="405" bestFit="1" customWidth="1"/>
    <col min="3356" max="3356" width="11.7109375" style="405" bestFit="1" customWidth="1"/>
    <col min="3357" max="3357" width="14" style="405" bestFit="1" customWidth="1"/>
    <col min="3358" max="3358" width="13.5703125" style="405" bestFit="1" customWidth="1"/>
    <col min="3359" max="3584" width="9.140625" style="405"/>
    <col min="3585" max="3585" width="18.42578125" style="405" bestFit="1" customWidth="1"/>
    <col min="3586" max="3586" width="12" style="405" bestFit="1" customWidth="1"/>
    <col min="3587" max="3588" width="11.85546875" style="405" bestFit="1" customWidth="1"/>
    <col min="3589" max="3589" width="12" style="405" bestFit="1" customWidth="1"/>
    <col min="3590" max="3590" width="11.7109375" style="405" bestFit="1" customWidth="1"/>
    <col min="3591" max="3591" width="11.5703125" style="405" bestFit="1" customWidth="1"/>
    <col min="3592" max="3592" width="11.85546875" style="405" bestFit="1" customWidth="1"/>
    <col min="3593" max="3593" width="12" style="405" bestFit="1" customWidth="1"/>
    <col min="3594" max="3594" width="11.28515625" style="405" bestFit="1" customWidth="1"/>
    <col min="3595" max="3595" width="12" style="405" bestFit="1" customWidth="1"/>
    <col min="3596" max="3596" width="11.7109375" style="405" bestFit="1" customWidth="1"/>
    <col min="3597" max="3597" width="12.28515625" style="405" bestFit="1" customWidth="1"/>
    <col min="3598" max="3598" width="12" style="405" bestFit="1" customWidth="1"/>
    <col min="3599" max="3599" width="11.7109375" style="405" customWidth="1"/>
    <col min="3600" max="3600" width="12" style="405" bestFit="1" customWidth="1"/>
    <col min="3601" max="3601" width="11.85546875" style="405" bestFit="1" customWidth="1"/>
    <col min="3602" max="3602" width="11.5703125" style="405" bestFit="1" customWidth="1"/>
    <col min="3603" max="3603" width="11.7109375" style="405" bestFit="1" customWidth="1"/>
    <col min="3604" max="3605" width="12.42578125" style="405" bestFit="1" customWidth="1"/>
    <col min="3606" max="3610" width="12.85546875" style="405" bestFit="1" customWidth="1"/>
    <col min="3611" max="3611" width="11.5703125" style="405" bestFit="1" customWidth="1"/>
    <col min="3612" max="3612" width="11.7109375" style="405" bestFit="1" customWidth="1"/>
    <col min="3613" max="3613" width="14" style="405" bestFit="1" customWidth="1"/>
    <col min="3614" max="3614" width="13.5703125" style="405" bestFit="1" customWidth="1"/>
    <col min="3615" max="3840" width="9.140625" style="405"/>
    <col min="3841" max="3841" width="18.42578125" style="405" bestFit="1" customWidth="1"/>
    <col min="3842" max="3842" width="12" style="405" bestFit="1" customWidth="1"/>
    <col min="3843" max="3844" width="11.85546875" style="405" bestFit="1" customWidth="1"/>
    <col min="3845" max="3845" width="12" style="405" bestFit="1" customWidth="1"/>
    <col min="3846" max="3846" width="11.7109375" style="405" bestFit="1" customWidth="1"/>
    <col min="3847" max="3847" width="11.5703125" style="405" bestFit="1" customWidth="1"/>
    <col min="3848" max="3848" width="11.85546875" style="405" bestFit="1" customWidth="1"/>
    <col min="3849" max="3849" width="12" style="405" bestFit="1" customWidth="1"/>
    <col min="3850" max="3850" width="11.28515625" style="405" bestFit="1" customWidth="1"/>
    <col min="3851" max="3851" width="12" style="405" bestFit="1" customWidth="1"/>
    <col min="3852" max="3852" width="11.7109375" style="405" bestFit="1" customWidth="1"/>
    <col min="3853" max="3853" width="12.28515625" style="405" bestFit="1" customWidth="1"/>
    <col min="3854" max="3854" width="12" style="405" bestFit="1" customWidth="1"/>
    <col min="3855" max="3855" width="11.7109375" style="405" customWidth="1"/>
    <col min="3856" max="3856" width="12" style="405" bestFit="1" customWidth="1"/>
    <col min="3857" max="3857" width="11.85546875" style="405" bestFit="1" customWidth="1"/>
    <col min="3858" max="3858" width="11.5703125" style="405" bestFit="1" customWidth="1"/>
    <col min="3859" max="3859" width="11.7109375" style="405" bestFit="1" customWidth="1"/>
    <col min="3860" max="3861" width="12.42578125" style="405" bestFit="1" customWidth="1"/>
    <col min="3862" max="3866" width="12.85546875" style="405" bestFit="1" customWidth="1"/>
    <col min="3867" max="3867" width="11.5703125" style="405" bestFit="1" customWidth="1"/>
    <col min="3868" max="3868" width="11.7109375" style="405" bestFit="1" customWidth="1"/>
    <col min="3869" max="3869" width="14" style="405" bestFit="1" customWidth="1"/>
    <col min="3870" max="3870" width="13.5703125" style="405" bestFit="1" customWidth="1"/>
    <col min="3871" max="4096" width="9.140625" style="405"/>
    <col min="4097" max="4097" width="18.42578125" style="405" bestFit="1" customWidth="1"/>
    <col min="4098" max="4098" width="12" style="405" bestFit="1" customWidth="1"/>
    <col min="4099" max="4100" width="11.85546875" style="405" bestFit="1" customWidth="1"/>
    <col min="4101" max="4101" width="12" style="405" bestFit="1" customWidth="1"/>
    <col min="4102" max="4102" width="11.7109375" style="405" bestFit="1" customWidth="1"/>
    <col min="4103" max="4103" width="11.5703125" style="405" bestFit="1" customWidth="1"/>
    <col min="4104" max="4104" width="11.85546875" style="405" bestFit="1" customWidth="1"/>
    <col min="4105" max="4105" width="12" style="405" bestFit="1" customWidth="1"/>
    <col min="4106" max="4106" width="11.28515625" style="405" bestFit="1" customWidth="1"/>
    <col min="4107" max="4107" width="12" style="405" bestFit="1" customWidth="1"/>
    <col min="4108" max="4108" width="11.7109375" style="405" bestFit="1" customWidth="1"/>
    <col min="4109" max="4109" width="12.28515625" style="405" bestFit="1" customWidth="1"/>
    <col min="4110" max="4110" width="12" style="405" bestFit="1" customWidth="1"/>
    <col min="4111" max="4111" width="11.7109375" style="405" customWidth="1"/>
    <col min="4112" max="4112" width="12" style="405" bestFit="1" customWidth="1"/>
    <col min="4113" max="4113" width="11.85546875" style="405" bestFit="1" customWidth="1"/>
    <col min="4114" max="4114" width="11.5703125" style="405" bestFit="1" customWidth="1"/>
    <col min="4115" max="4115" width="11.7109375" style="405" bestFit="1" customWidth="1"/>
    <col min="4116" max="4117" width="12.42578125" style="405" bestFit="1" customWidth="1"/>
    <col min="4118" max="4122" width="12.85546875" style="405" bestFit="1" customWidth="1"/>
    <col min="4123" max="4123" width="11.5703125" style="405" bestFit="1" customWidth="1"/>
    <col min="4124" max="4124" width="11.7109375" style="405" bestFit="1" customWidth="1"/>
    <col min="4125" max="4125" width="14" style="405" bestFit="1" customWidth="1"/>
    <col min="4126" max="4126" width="13.5703125" style="405" bestFit="1" customWidth="1"/>
    <col min="4127" max="4352" width="9.140625" style="405"/>
    <col min="4353" max="4353" width="18.42578125" style="405" bestFit="1" customWidth="1"/>
    <col min="4354" max="4354" width="12" style="405" bestFit="1" customWidth="1"/>
    <col min="4355" max="4356" width="11.85546875" style="405" bestFit="1" customWidth="1"/>
    <col min="4357" max="4357" width="12" style="405" bestFit="1" customWidth="1"/>
    <col min="4358" max="4358" width="11.7109375" style="405" bestFit="1" customWidth="1"/>
    <col min="4359" max="4359" width="11.5703125" style="405" bestFit="1" customWidth="1"/>
    <col min="4360" max="4360" width="11.85546875" style="405" bestFit="1" customWidth="1"/>
    <col min="4361" max="4361" width="12" style="405" bestFit="1" customWidth="1"/>
    <col min="4362" max="4362" width="11.28515625" style="405" bestFit="1" customWidth="1"/>
    <col min="4363" max="4363" width="12" style="405" bestFit="1" customWidth="1"/>
    <col min="4364" max="4364" width="11.7109375" style="405" bestFit="1" customWidth="1"/>
    <col min="4365" max="4365" width="12.28515625" style="405" bestFit="1" customWidth="1"/>
    <col min="4366" max="4366" width="12" style="405" bestFit="1" customWidth="1"/>
    <col min="4367" max="4367" width="11.7109375" style="405" customWidth="1"/>
    <col min="4368" max="4368" width="12" style="405" bestFit="1" customWidth="1"/>
    <col min="4369" max="4369" width="11.85546875" style="405" bestFit="1" customWidth="1"/>
    <col min="4370" max="4370" width="11.5703125" style="405" bestFit="1" customWidth="1"/>
    <col min="4371" max="4371" width="11.7109375" style="405" bestFit="1" customWidth="1"/>
    <col min="4372" max="4373" width="12.42578125" style="405" bestFit="1" customWidth="1"/>
    <col min="4374" max="4378" width="12.85546875" style="405" bestFit="1" customWidth="1"/>
    <col min="4379" max="4379" width="11.5703125" style="405" bestFit="1" customWidth="1"/>
    <col min="4380" max="4380" width="11.7109375" style="405" bestFit="1" customWidth="1"/>
    <col min="4381" max="4381" width="14" style="405" bestFit="1" customWidth="1"/>
    <col min="4382" max="4382" width="13.5703125" style="405" bestFit="1" customWidth="1"/>
    <col min="4383" max="4608" width="9.140625" style="405"/>
    <col min="4609" max="4609" width="18.42578125" style="405" bestFit="1" customWidth="1"/>
    <col min="4610" max="4610" width="12" style="405" bestFit="1" customWidth="1"/>
    <col min="4611" max="4612" width="11.85546875" style="405" bestFit="1" customWidth="1"/>
    <col min="4613" max="4613" width="12" style="405" bestFit="1" customWidth="1"/>
    <col min="4614" max="4614" width="11.7109375" style="405" bestFit="1" customWidth="1"/>
    <col min="4615" max="4615" width="11.5703125" style="405" bestFit="1" customWidth="1"/>
    <col min="4616" max="4616" width="11.85546875" style="405" bestFit="1" customWidth="1"/>
    <col min="4617" max="4617" width="12" style="405" bestFit="1" customWidth="1"/>
    <col min="4618" max="4618" width="11.28515625" style="405" bestFit="1" customWidth="1"/>
    <col min="4619" max="4619" width="12" style="405" bestFit="1" customWidth="1"/>
    <col min="4620" max="4620" width="11.7109375" style="405" bestFit="1" customWidth="1"/>
    <col min="4621" max="4621" width="12.28515625" style="405" bestFit="1" customWidth="1"/>
    <col min="4622" max="4622" width="12" style="405" bestFit="1" customWidth="1"/>
    <col min="4623" max="4623" width="11.7109375" style="405" customWidth="1"/>
    <col min="4624" max="4624" width="12" style="405" bestFit="1" customWidth="1"/>
    <col min="4625" max="4625" width="11.85546875" style="405" bestFit="1" customWidth="1"/>
    <col min="4626" max="4626" width="11.5703125" style="405" bestFit="1" customWidth="1"/>
    <col min="4627" max="4627" width="11.7109375" style="405" bestFit="1" customWidth="1"/>
    <col min="4628" max="4629" width="12.42578125" style="405" bestFit="1" customWidth="1"/>
    <col min="4630" max="4634" width="12.85546875" style="405" bestFit="1" customWidth="1"/>
    <col min="4635" max="4635" width="11.5703125" style="405" bestFit="1" customWidth="1"/>
    <col min="4636" max="4636" width="11.7109375" style="405" bestFit="1" customWidth="1"/>
    <col min="4637" max="4637" width="14" style="405" bestFit="1" customWidth="1"/>
    <col min="4638" max="4638" width="13.5703125" style="405" bestFit="1" customWidth="1"/>
    <col min="4639" max="4864" width="9.140625" style="405"/>
    <col min="4865" max="4865" width="18.42578125" style="405" bestFit="1" customWidth="1"/>
    <col min="4866" max="4866" width="12" style="405" bestFit="1" customWidth="1"/>
    <col min="4867" max="4868" width="11.85546875" style="405" bestFit="1" customWidth="1"/>
    <col min="4869" max="4869" width="12" style="405" bestFit="1" customWidth="1"/>
    <col min="4870" max="4870" width="11.7109375" style="405" bestFit="1" customWidth="1"/>
    <col min="4871" max="4871" width="11.5703125" style="405" bestFit="1" customWidth="1"/>
    <col min="4872" max="4872" width="11.85546875" style="405" bestFit="1" customWidth="1"/>
    <col min="4873" max="4873" width="12" style="405" bestFit="1" customWidth="1"/>
    <col min="4874" max="4874" width="11.28515625" style="405" bestFit="1" customWidth="1"/>
    <col min="4875" max="4875" width="12" style="405" bestFit="1" customWidth="1"/>
    <col min="4876" max="4876" width="11.7109375" style="405" bestFit="1" customWidth="1"/>
    <col min="4877" max="4877" width="12.28515625" style="405" bestFit="1" customWidth="1"/>
    <col min="4878" max="4878" width="12" style="405" bestFit="1" customWidth="1"/>
    <col min="4879" max="4879" width="11.7109375" style="405" customWidth="1"/>
    <col min="4880" max="4880" width="12" style="405" bestFit="1" customWidth="1"/>
    <col min="4881" max="4881" width="11.85546875" style="405" bestFit="1" customWidth="1"/>
    <col min="4882" max="4882" width="11.5703125" style="405" bestFit="1" customWidth="1"/>
    <col min="4883" max="4883" width="11.7109375" style="405" bestFit="1" customWidth="1"/>
    <col min="4884" max="4885" width="12.42578125" style="405" bestFit="1" customWidth="1"/>
    <col min="4886" max="4890" width="12.85546875" style="405" bestFit="1" customWidth="1"/>
    <col min="4891" max="4891" width="11.5703125" style="405" bestFit="1" customWidth="1"/>
    <col min="4892" max="4892" width="11.7109375" style="405" bestFit="1" customWidth="1"/>
    <col min="4893" max="4893" width="14" style="405" bestFit="1" customWidth="1"/>
    <col min="4894" max="4894" width="13.5703125" style="405" bestFit="1" customWidth="1"/>
    <col min="4895" max="5120" width="9.140625" style="405"/>
    <col min="5121" max="5121" width="18.42578125" style="405" bestFit="1" customWidth="1"/>
    <col min="5122" max="5122" width="12" style="405" bestFit="1" customWidth="1"/>
    <col min="5123" max="5124" width="11.85546875" style="405" bestFit="1" customWidth="1"/>
    <col min="5125" max="5125" width="12" style="405" bestFit="1" customWidth="1"/>
    <col min="5126" max="5126" width="11.7109375" style="405" bestFit="1" customWidth="1"/>
    <col min="5127" max="5127" width="11.5703125" style="405" bestFit="1" customWidth="1"/>
    <col min="5128" max="5128" width="11.85546875" style="405" bestFit="1" customWidth="1"/>
    <col min="5129" max="5129" width="12" style="405" bestFit="1" customWidth="1"/>
    <col min="5130" max="5130" width="11.28515625" style="405" bestFit="1" customWidth="1"/>
    <col min="5131" max="5131" width="12" style="405" bestFit="1" customWidth="1"/>
    <col min="5132" max="5132" width="11.7109375" style="405" bestFit="1" customWidth="1"/>
    <col min="5133" max="5133" width="12.28515625" style="405" bestFit="1" customWidth="1"/>
    <col min="5134" max="5134" width="12" style="405" bestFit="1" customWidth="1"/>
    <col min="5135" max="5135" width="11.7109375" style="405" customWidth="1"/>
    <col min="5136" max="5136" width="12" style="405" bestFit="1" customWidth="1"/>
    <col min="5137" max="5137" width="11.85546875" style="405" bestFit="1" customWidth="1"/>
    <col min="5138" max="5138" width="11.5703125" style="405" bestFit="1" customWidth="1"/>
    <col min="5139" max="5139" width="11.7109375" style="405" bestFit="1" customWidth="1"/>
    <col min="5140" max="5141" width="12.42578125" style="405" bestFit="1" customWidth="1"/>
    <col min="5142" max="5146" width="12.85546875" style="405" bestFit="1" customWidth="1"/>
    <col min="5147" max="5147" width="11.5703125" style="405" bestFit="1" customWidth="1"/>
    <col min="5148" max="5148" width="11.7109375" style="405" bestFit="1" customWidth="1"/>
    <col min="5149" max="5149" width="14" style="405" bestFit="1" customWidth="1"/>
    <col min="5150" max="5150" width="13.5703125" style="405" bestFit="1" customWidth="1"/>
    <col min="5151" max="5376" width="9.140625" style="405"/>
    <col min="5377" max="5377" width="18.42578125" style="405" bestFit="1" customWidth="1"/>
    <col min="5378" max="5378" width="12" style="405" bestFit="1" customWidth="1"/>
    <col min="5379" max="5380" width="11.85546875" style="405" bestFit="1" customWidth="1"/>
    <col min="5381" max="5381" width="12" style="405" bestFit="1" customWidth="1"/>
    <col min="5382" max="5382" width="11.7109375" style="405" bestFit="1" customWidth="1"/>
    <col min="5383" max="5383" width="11.5703125" style="405" bestFit="1" customWidth="1"/>
    <col min="5384" max="5384" width="11.85546875" style="405" bestFit="1" customWidth="1"/>
    <col min="5385" max="5385" width="12" style="405" bestFit="1" customWidth="1"/>
    <col min="5386" max="5386" width="11.28515625" style="405" bestFit="1" customWidth="1"/>
    <col min="5387" max="5387" width="12" style="405" bestFit="1" customWidth="1"/>
    <col min="5388" max="5388" width="11.7109375" style="405" bestFit="1" customWidth="1"/>
    <col min="5389" max="5389" width="12.28515625" style="405" bestFit="1" customWidth="1"/>
    <col min="5390" max="5390" width="12" style="405" bestFit="1" customWidth="1"/>
    <col min="5391" max="5391" width="11.7109375" style="405" customWidth="1"/>
    <col min="5392" max="5392" width="12" style="405" bestFit="1" customWidth="1"/>
    <col min="5393" max="5393" width="11.85546875" style="405" bestFit="1" customWidth="1"/>
    <col min="5394" max="5394" width="11.5703125" style="405" bestFit="1" customWidth="1"/>
    <col min="5395" max="5395" width="11.7109375" style="405" bestFit="1" customWidth="1"/>
    <col min="5396" max="5397" width="12.42578125" style="405" bestFit="1" customWidth="1"/>
    <col min="5398" max="5402" width="12.85546875" style="405" bestFit="1" customWidth="1"/>
    <col min="5403" max="5403" width="11.5703125" style="405" bestFit="1" customWidth="1"/>
    <col min="5404" max="5404" width="11.7109375" style="405" bestFit="1" customWidth="1"/>
    <col min="5405" max="5405" width="14" style="405" bestFit="1" customWidth="1"/>
    <col min="5406" max="5406" width="13.5703125" style="405" bestFit="1" customWidth="1"/>
    <col min="5407" max="5632" width="9.140625" style="405"/>
    <col min="5633" max="5633" width="18.42578125" style="405" bestFit="1" customWidth="1"/>
    <col min="5634" max="5634" width="12" style="405" bestFit="1" customWidth="1"/>
    <col min="5635" max="5636" width="11.85546875" style="405" bestFit="1" customWidth="1"/>
    <col min="5637" max="5637" width="12" style="405" bestFit="1" customWidth="1"/>
    <col min="5638" max="5638" width="11.7109375" style="405" bestFit="1" customWidth="1"/>
    <col min="5639" max="5639" width="11.5703125" style="405" bestFit="1" customWidth="1"/>
    <col min="5640" max="5640" width="11.85546875" style="405" bestFit="1" customWidth="1"/>
    <col min="5641" max="5641" width="12" style="405" bestFit="1" customWidth="1"/>
    <col min="5642" max="5642" width="11.28515625" style="405" bestFit="1" customWidth="1"/>
    <col min="5643" max="5643" width="12" style="405" bestFit="1" customWidth="1"/>
    <col min="5644" max="5644" width="11.7109375" style="405" bestFit="1" customWidth="1"/>
    <col min="5645" max="5645" width="12.28515625" style="405" bestFit="1" customWidth="1"/>
    <col min="5646" max="5646" width="12" style="405" bestFit="1" customWidth="1"/>
    <col min="5647" max="5647" width="11.7109375" style="405" customWidth="1"/>
    <col min="5648" max="5648" width="12" style="405" bestFit="1" customWidth="1"/>
    <col min="5649" max="5649" width="11.85546875" style="405" bestFit="1" customWidth="1"/>
    <col min="5650" max="5650" width="11.5703125" style="405" bestFit="1" customWidth="1"/>
    <col min="5651" max="5651" width="11.7109375" style="405" bestFit="1" customWidth="1"/>
    <col min="5652" max="5653" width="12.42578125" style="405" bestFit="1" customWidth="1"/>
    <col min="5654" max="5658" width="12.85546875" style="405" bestFit="1" customWidth="1"/>
    <col min="5659" max="5659" width="11.5703125" style="405" bestFit="1" customWidth="1"/>
    <col min="5660" max="5660" width="11.7109375" style="405" bestFit="1" customWidth="1"/>
    <col min="5661" max="5661" width="14" style="405" bestFit="1" customWidth="1"/>
    <col min="5662" max="5662" width="13.5703125" style="405" bestFit="1" customWidth="1"/>
    <col min="5663" max="5888" width="9.140625" style="405"/>
    <col min="5889" max="5889" width="18.42578125" style="405" bestFit="1" customWidth="1"/>
    <col min="5890" max="5890" width="12" style="405" bestFit="1" customWidth="1"/>
    <col min="5891" max="5892" width="11.85546875" style="405" bestFit="1" customWidth="1"/>
    <col min="5893" max="5893" width="12" style="405" bestFit="1" customWidth="1"/>
    <col min="5894" max="5894" width="11.7109375" style="405" bestFit="1" customWidth="1"/>
    <col min="5895" max="5895" width="11.5703125" style="405" bestFit="1" customWidth="1"/>
    <col min="5896" max="5896" width="11.85546875" style="405" bestFit="1" customWidth="1"/>
    <col min="5897" max="5897" width="12" style="405" bestFit="1" customWidth="1"/>
    <col min="5898" max="5898" width="11.28515625" style="405" bestFit="1" customWidth="1"/>
    <col min="5899" max="5899" width="12" style="405" bestFit="1" customWidth="1"/>
    <col min="5900" max="5900" width="11.7109375" style="405" bestFit="1" customWidth="1"/>
    <col min="5901" max="5901" width="12.28515625" style="405" bestFit="1" customWidth="1"/>
    <col min="5902" max="5902" width="12" style="405" bestFit="1" customWidth="1"/>
    <col min="5903" max="5903" width="11.7109375" style="405" customWidth="1"/>
    <col min="5904" max="5904" width="12" style="405" bestFit="1" customWidth="1"/>
    <col min="5905" max="5905" width="11.85546875" style="405" bestFit="1" customWidth="1"/>
    <col min="5906" max="5906" width="11.5703125" style="405" bestFit="1" customWidth="1"/>
    <col min="5907" max="5907" width="11.7109375" style="405" bestFit="1" customWidth="1"/>
    <col min="5908" max="5909" width="12.42578125" style="405" bestFit="1" customWidth="1"/>
    <col min="5910" max="5914" width="12.85546875" style="405" bestFit="1" customWidth="1"/>
    <col min="5915" max="5915" width="11.5703125" style="405" bestFit="1" customWidth="1"/>
    <col min="5916" max="5916" width="11.7109375" style="405" bestFit="1" customWidth="1"/>
    <col min="5917" max="5917" width="14" style="405" bestFit="1" customWidth="1"/>
    <col min="5918" max="5918" width="13.5703125" style="405" bestFit="1" customWidth="1"/>
    <col min="5919" max="6144" width="9.140625" style="405"/>
    <col min="6145" max="6145" width="18.42578125" style="405" bestFit="1" customWidth="1"/>
    <col min="6146" max="6146" width="12" style="405" bestFit="1" customWidth="1"/>
    <col min="6147" max="6148" width="11.85546875" style="405" bestFit="1" customWidth="1"/>
    <col min="6149" max="6149" width="12" style="405" bestFit="1" customWidth="1"/>
    <col min="6150" max="6150" width="11.7109375" style="405" bestFit="1" customWidth="1"/>
    <col min="6151" max="6151" width="11.5703125" style="405" bestFit="1" customWidth="1"/>
    <col min="6152" max="6152" width="11.85546875" style="405" bestFit="1" customWidth="1"/>
    <col min="6153" max="6153" width="12" style="405" bestFit="1" customWidth="1"/>
    <col min="6154" max="6154" width="11.28515625" style="405" bestFit="1" customWidth="1"/>
    <col min="6155" max="6155" width="12" style="405" bestFit="1" customWidth="1"/>
    <col min="6156" max="6156" width="11.7109375" style="405" bestFit="1" customWidth="1"/>
    <col min="6157" max="6157" width="12.28515625" style="405" bestFit="1" customWidth="1"/>
    <col min="6158" max="6158" width="12" style="405" bestFit="1" customWidth="1"/>
    <col min="6159" max="6159" width="11.7109375" style="405" customWidth="1"/>
    <col min="6160" max="6160" width="12" style="405" bestFit="1" customWidth="1"/>
    <col min="6161" max="6161" width="11.85546875" style="405" bestFit="1" customWidth="1"/>
    <col min="6162" max="6162" width="11.5703125" style="405" bestFit="1" customWidth="1"/>
    <col min="6163" max="6163" width="11.7109375" style="405" bestFit="1" customWidth="1"/>
    <col min="6164" max="6165" width="12.42578125" style="405" bestFit="1" customWidth="1"/>
    <col min="6166" max="6170" width="12.85546875" style="405" bestFit="1" customWidth="1"/>
    <col min="6171" max="6171" width="11.5703125" style="405" bestFit="1" customWidth="1"/>
    <col min="6172" max="6172" width="11.7109375" style="405" bestFit="1" customWidth="1"/>
    <col min="6173" max="6173" width="14" style="405" bestFit="1" customWidth="1"/>
    <col min="6174" max="6174" width="13.5703125" style="405" bestFit="1" customWidth="1"/>
    <col min="6175" max="6400" width="9.140625" style="405"/>
    <col min="6401" max="6401" width="18.42578125" style="405" bestFit="1" customWidth="1"/>
    <col min="6402" max="6402" width="12" style="405" bestFit="1" customWidth="1"/>
    <col min="6403" max="6404" width="11.85546875" style="405" bestFit="1" customWidth="1"/>
    <col min="6405" max="6405" width="12" style="405" bestFit="1" customWidth="1"/>
    <col min="6406" max="6406" width="11.7109375" style="405" bestFit="1" customWidth="1"/>
    <col min="6407" max="6407" width="11.5703125" style="405" bestFit="1" customWidth="1"/>
    <col min="6408" max="6408" width="11.85546875" style="405" bestFit="1" customWidth="1"/>
    <col min="6409" max="6409" width="12" style="405" bestFit="1" customWidth="1"/>
    <col min="6410" max="6410" width="11.28515625" style="405" bestFit="1" customWidth="1"/>
    <col min="6411" max="6411" width="12" style="405" bestFit="1" customWidth="1"/>
    <col min="6412" max="6412" width="11.7109375" style="405" bestFit="1" customWidth="1"/>
    <col min="6413" max="6413" width="12.28515625" style="405" bestFit="1" customWidth="1"/>
    <col min="6414" max="6414" width="12" style="405" bestFit="1" customWidth="1"/>
    <col min="6415" max="6415" width="11.7109375" style="405" customWidth="1"/>
    <col min="6416" max="6416" width="12" style="405" bestFit="1" customWidth="1"/>
    <col min="6417" max="6417" width="11.85546875" style="405" bestFit="1" customWidth="1"/>
    <col min="6418" max="6418" width="11.5703125" style="405" bestFit="1" customWidth="1"/>
    <col min="6419" max="6419" width="11.7109375" style="405" bestFit="1" customWidth="1"/>
    <col min="6420" max="6421" width="12.42578125" style="405" bestFit="1" customWidth="1"/>
    <col min="6422" max="6426" width="12.85546875" style="405" bestFit="1" customWidth="1"/>
    <col min="6427" max="6427" width="11.5703125" style="405" bestFit="1" customWidth="1"/>
    <col min="6428" max="6428" width="11.7109375" style="405" bestFit="1" customWidth="1"/>
    <col min="6429" max="6429" width="14" style="405" bestFit="1" customWidth="1"/>
    <col min="6430" max="6430" width="13.5703125" style="405" bestFit="1" customWidth="1"/>
    <col min="6431" max="6656" width="9.140625" style="405"/>
    <col min="6657" max="6657" width="18.42578125" style="405" bestFit="1" customWidth="1"/>
    <col min="6658" max="6658" width="12" style="405" bestFit="1" customWidth="1"/>
    <col min="6659" max="6660" width="11.85546875" style="405" bestFit="1" customWidth="1"/>
    <col min="6661" max="6661" width="12" style="405" bestFit="1" customWidth="1"/>
    <col min="6662" max="6662" width="11.7109375" style="405" bestFit="1" customWidth="1"/>
    <col min="6663" max="6663" width="11.5703125" style="405" bestFit="1" customWidth="1"/>
    <col min="6664" max="6664" width="11.85546875" style="405" bestFit="1" customWidth="1"/>
    <col min="6665" max="6665" width="12" style="405" bestFit="1" customWidth="1"/>
    <col min="6666" max="6666" width="11.28515625" style="405" bestFit="1" customWidth="1"/>
    <col min="6667" max="6667" width="12" style="405" bestFit="1" customWidth="1"/>
    <col min="6668" max="6668" width="11.7109375" style="405" bestFit="1" customWidth="1"/>
    <col min="6669" max="6669" width="12.28515625" style="405" bestFit="1" customWidth="1"/>
    <col min="6670" max="6670" width="12" style="405" bestFit="1" customWidth="1"/>
    <col min="6671" max="6671" width="11.7109375" style="405" customWidth="1"/>
    <col min="6672" max="6672" width="12" style="405" bestFit="1" customWidth="1"/>
    <col min="6673" max="6673" width="11.85546875" style="405" bestFit="1" customWidth="1"/>
    <col min="6674" max="6674" width="11.5703125" style="405" bestFit="1" customWidth="1"/>
    <col min="6675" max="6675" width="11.7109375" style="405" bestFit="1" customWidth="1"/>
    <col min="6676" max="6677" width="12.42578125" style="405" bestFit="1" customWidth="1"/>
    <col min="6678" max="6682" width="12.85546875" style="405" bestFit="1" customWidth="1"/>
    <col min="6683" max="6683" width="11.5703125" style="405" bestFit="1" customWidth="1"/>
    <col min="6684" max="6684" width="11.7109375" style="405" bestFit="1" customWidth="1"/>
    <col min="6685" max="6685" width="14" style="405" bestFit="1" customWidth="1"/>
    <col min="6686" max="6686" width="13.5703125" style="405" bestFit="1" customWidth="1"/>
    <col min="6687" max="6912" width="9.140625" style="405"/>
    <col min="6913" max="6913" width="18.42578125" style="405" bestFit="1" customWidth="1"/>
    <col min="6914" max="6914" width="12" style="405" bestFit="1" customWidth="1"/>
    <col min="6915" max="6916" width="11.85546875" style="405" bestFit="1" customWidth="1"/>
    <col min="6917" max="6917" width="12" style="405" bestFit="1" customWidth="1"/>
    <col min="6918" max="6918" width="11.7109375" style="405" bestFit="1" customWidth="1"/>
    <col min="6919" max="6919" width="11.5703125" style="405" bestFit="1" customWidth="1"/>
    <col min="6920" max="6920" width="11.85546875" style="405" bestFit="1" customWidth="1"/>
    <col min="6921" max="6921" width="12" style="405" bestFit="1" customWidth="1"/>
    <col min="6922" max="6922" width="11.28515625" style="405" bestFit="1" customWidth="1"/>
    <col min="6923" max="6923" width="12" style="405" bestFit="1" customWidth="1"/>
    <col min="6924" max="6924" width="11.7109375" style="405" bestFit="1" customWidth="1"/>
    <col min="6925" max="6925" width="12.28515625" style="405" bestFit="1" customWidth="1"/>
    <col min="6926" max="6926" width="12" style="405" bestFit="1" customWidth="1"/>
    <col min="6927" max="6927" width="11.7109375" style="405" customWidth="1"/>
    <col min="6928" max="6928" width="12" style="405" bestFit="1" customWidth="1"/>
    <col min="6929" max="6929" width="11.85546875" style="405" bestFit="1" customWidth="1"/>
    <col min="6930" max="6930" width="11.5703125" style="405" bestFit="1" customWidth="1"/>
    <col min="6931" max="6931" width="11.7109375" style="405" bestFit="1" customWidth="1"/>
    <col min="6932" max="6933" width="12.42578125" style="405" bestFit="1" customWidth="1"/>
    <col min="6934" max="6938" width="12.85546875" style="405" bestFit="1" customWidth="1"/>
    <col min="6939" max="6939" width="11.5703125" style="405" bestFit="1" customWidth="1"/>
    <col min="6940" max="6940" width="11.7109375" style="405" bestFit="1" customWidth="1"/>
    <col min="6941" max="6941" width="14" style="405" bestFit="1" customWidth="1"/>
    <col min="6942" max="6942" width="13.5703125" style="405" bestFit="1" customWidth="1"/>
    <col min="6943" max="7168" width="9.140625" style="405"/>
    <col min="7169" max="7169" width="18.42578125" style="405" bestFit="1" customWidth="1"/>
    <col min="7170" max="7170" width="12" style="405" bestFit="1" customWidth="1"/>
    <col min="7171" max="7172" width="11.85546875" style="405" bestFit="1" customWidth="1"/>
    <col min="7173" max="7173" width="12" style="405" bestFit="1" customWidth="1"/>
    <col min="7174" max="7174" width="11.7109375" style="405" bestFit="1" customWidth="1"/>
    <col min="7175" max="7175" width="11.5703125" style="405" bestFit="1" customWidth="1"/>
    <col min="7176" max="7176" width="11.85546875" style="405" bestFit="1" customWidth="1"/>
    <col min="7177" max="7177" width="12" style="405" bestFit="1" customWidth="1"/>
    <col min="7178" max="7178" width="11.28515625" style="405" bestFit="1" customWidth="1"/>
    <col min="7179" max="7179" width="12" style="405" bestFit="1" customWidth="1"/>
    <col min="7180" max="7180" width="11.7109375" style="405" bestFit="1" customWidth="1"/>
    <col min="7181" max="7181" width="12.28515625" style="405" bestFit="1" customWidth="1"/>
    <col min="7182" max="7182" width="12" style="405" bestFit="1" customWidth="1"/>
    <col min="7183" max="7183" width="11.7109375" style="405" customWidth="1"/>
    <col min="7184" max="7184" width="12" style="405" bestFit="1" customWidth="1"/>
    <col min="7185" max="7185" width="11.85546875" style="405" bestFit="1" customWidth="1"/>
    <col min="7186" max="7186" width="11.5703125" style="405" bestFit="1" customWidth="1"/>
    <col min="7187" max="7187" width="11.7109375" style="405" bestFit="1" customWidth="1"/>
    <col min="7188" max="7189" width="12.42578125" style="405" bestFit="1" customWidth="1"/>
    <col min="7190" max="7194" width="12.85546875" style="405" bestFit="1" customWidth="1"/>
    <col min="7195" max="7195" width="11.5703125" style="405" bestFit="1" customWidth="1"/>
    <col min="7196" max="7196" width="11.7109375" style="405" bestFit="1" customWidth="1"/>
    <col min="7197" max="7197" width="14" style="405" bestFit="1" customWidth="1"/>
    <col min="7198" max="7198" width="13.5703125" style="405" bestFit="1" customWidth="1"/>
    <col min="7199" max="7424" width="9.140625" style="405"/>
    <col min="7425" max="7425" width="18.42578125" style="405" bestFit="1" customWidth="1"/>
    <col min="7426" max="7426" width="12" style="405" bestFit="1" customWidth="1"/>
    <col min="7427" max="7428" width="11.85546875" style="405" bestFit="1" customWidth="1"/>
    <col min="7429" max="7429" width="12" style="405" bestFit="1" customWidth="1"/>
    <col min="7430" max="7430" width="11.7109375" style="405" bestFit="1" customWidth="1"/>
    <col min="7431" max="7431" width="11.5703125" style="405" bestFit="1" customWidth="1"/>
    <col min="7432" max="7432" width="11.85546875" style="405" bestFit="1" customWidth="1"/>
    <col min="7433" max="7433" width="12" style="405" bestFit="1" customWidth="1"/>
    <col min="7434" max="7434" width="11.28515625" style="405" bestFit="1" customWidth="1"/>
    <col min="7435" max="7435" width="12" style="405" bestFit="1" customWidth="1"/>
    <col min="7436" max="7436" width="11.7109375" style="405" bestFit="1" customWidth="1"/>
    <col min="7437" max="7437" width="12.28515625" style="405" bestFit="1" customWidth="1"/>
    <col min="7438" max="7438" width="12" style="405" bestFit="1" customWidth="1"/>
    <col min="7439" max="7439" width="11.7109375" style="405" customWidth="1"/>
    <col min="7440" max="7440" width="12" style="405" bestFit="1" customWidth="1"/>
    <col min="7441" max="7441" width="11.85546875" style="405" bestFit="1" customWidth="1"/>
    <col min="7442" max="7442" width="11.5703125" style="405" bestFit="1" customWidth="1"/>
    <col min="7443" max="7443" width="11.7109375" style="405" bestFit="1" customWidth="1"/>
    <col min="7444" max="7445" width="12.42578125" style="405" bestFit="1" customWidth="1"/>
    <col min="7446" max="7450" width="12.85546875" style="405" bestFit="1" customWidth="1"/>
    <col min="7451" max="7451" width="11.5703125" style="405" bestFit="1" customWidth="1"/>
    <col min="7452" max="7452" width="11.7109375" style="405" bestFit="1" customWidth="1"/>
    <col min="7453" max="7453" width="14" style="405" bestFit="1" customWidth="1"/>
    <col min="7454" max="7454" width="13.5703125" style="405" bestFit="1" customWidth="1"/>
    <col min="7455" max="7680" width="9.140625" style="405"/>
    <col min="7681" max="7681" width="18.42578125" style="405" bestFit="1" customWidth="1"/>
    <col min="7682" max="7682" width="12" style="405" bestFit="1" customWidth="1"/>
    <col min="7683" max="7684" width="11.85546875" style="405" bestFit="1" customWidth="1"/>
    <col min="7685" max="7685" width="12" style="405" bestFit="1" customWidth="1"/>
    <col min="7686" max="7686" width="11.7109375" style="405" bestFit="1" customWidth="1"/>
    <col min="7687" max="7687" width="11.5703125" style="405" bestFit="1" customWidth="1"/>
    <col min="7688" max="7688" width="11.85546875" style="405" bestFit="1" customWidth="1"/>
    <col min="7689" max="7689" width="12" style="405" bestFit="1" customWidth="1"/>
    <col min="7690" max="7690" width="11.28515625" style="405" bestFit="1" customWidth="1"/>
    <col min="7691" max="7691" width="12" style="405" bestFit="1" customWidth="1"/>
    <col min="7692" max="7692" width="11.7109375" style="405" bestFit="1" customWidth="1"/>
    <col min="7693" max="7693" width="12.28515625" style="405" bestFit="1" customWidth="1"/>
    <col min="7694" max="7694" width="12" style="405" bestFit="1" customWidth="1"/>
    <col min="7695" max="7695" width="11.7109375" style="405" customWidth="1"/>
    <col min="7696" max="7696" width="12" style="405" bestFit="1" customWidth="1"/>
    <col min="7697" max="7697" width="11.85546875" style="405" bestFit="1" customWidth="1"/>
    <col min="7698" max="7698" width="11.5703125" style="405" bestFit="1" customWidth="1"/>
    <col min="7699" max="7699" width="11.7109375" style="405" bestFit="1" customWidth="1"/>
    <col min="7700" max="7701" width="12.42578125" style="405" bestFit="1" customWidth="1"/>
    <col min="7702" max="7706" width="12.85546875" style="405" bestFit="1" customWidth="1"/>
    <col min="7707" max="7707" width="11.5703125" style="405" bestFit="1" customWidth="1"/>
    <col min="7708" max="7708" width="11.7109375" style="405" bestFit="1" customWidth="1"/>
    <col min="7709" max="7709" width="14" style="405" bestFit="1" customWidth="1"/>
    <col min="7710" max="7710" width="13.5703125" style="405" bestFit="1" customWidth="1"/>
    <col min="7711" max="7936" width="9.140625" style="405"/>
    <col min="7937" max="7937" width="18.42578125" style="405" bestFit="1" customWidth="1"/>
    <col min="7938" max="7938" width="12" style="405" bestFit="1" customWidth="1"/>
    <col min="7939" max="7940" width="11.85546875" style="405" bestFit="1" customWidth="1"/>
    <col min="7941" max="7941" width="12" style="405" bestFit="1" customWidth="1"/>
    <col min="7942" max="7942" width="11.7109375" style="405" bestFit="1" customWidth="1"/>
    <col min="7943" max="7943" width="11.5703125" style="405" bestFit="1" customWidth="1"/>
    <col min="7944" max="7944" width="11.85546875" style="405" bestFit="1" customWidth="1"/>
    <col min="7945" max="7945" width="12" style="405" bestFit="1" customWidth="1"/>
    <col min="7946" max="7946" width="11.28515625" style="405" bestFit="1" customWidth="1"/>
    <col min="7947" max="7947" width="12" style="405" bestFit="1" customWidth="1"/>
    <col min="7948" max="7948" width="11.7109375" style="405" bestFit="1" customWidth="1"/>
    <col min="7949" max="7949" width="12.28515625" style="405" bestFit="1" customWidth="1"/>
    <col min="7950" max="7950" width="12" style="405" bestFit="1" customWidth="1"/>
    <col min="7951" max="7951" width="11.7109375" style="405" customWidth="1"/>
    <col min="7952" max="7952" width="12" style="405" bestFit="1" customWidth="1"/>
    <col min="7953" max="7953" width="11.85546875" style="405" bestFit="1" customWidth="1"/>
    <col min="7954" max="7954" width="11.5703125" style="405" bestFit="1" customWidth="1"/>
    <col min="7955" max="7955" width="11.7109375" style="405" bestFit="1" customWidth="1"/>
    <col min="7956" max="7957" width="12.42578125" style="405" bestFit="1" customWidth="1"/>
    <col min="7958" max="7962" width="12.85546875" style="405" bestFit="1" customWidth="1"/>
    <col min="7963" max="7963" width="11.5703125" style="405" bestFit="1" customWidth="1"/>
    <col min="7964" max="7964" width="11.7109375" style="405" bestFit="1" customWidth="1"/>
    <col min="7965" max="7965" width="14" style="405" bestFit="1" customWidth="1"/>
    <col min="7966" max="7966" width="13.5703125" style="405" bestFit="1" customWidth="1"/>
    <col min="7967" max="8192" width="9.140625" style="405"/>
    <col min="8193" max="8193" width="18.42578125" style="405" bestFit="1" customWidth="1"/>
    <col min="8194" max="8194" width="12" style="405" bestFit="1" customWidth="1"/>
    <col min="8195" max="8196" width="11.85546875" style="405" bestFit="1" customWidth="1"/>
    <col min="8197" max="8197" width="12" style="405" bestFit="1" customWidth="1"/>
    <col min="8198" max="8198" width="11.7109375" style="405" bestFit="1" customWidth="1"/>
    <col min="8199" max="8199" width="11.5703125" style="405" bestFit="1" customWidth="1"/>
    <col min="8200" max="8200" width="11.85546875" style="405" bestFit="1" customWidth="1"/>
    <col min="8201" max="8201" width="12" style="405" bestFit="1" customWidth="1"/>
    <col min="8202" max="8202" width="11.28515625" style="405" bestFit="1" customWidth="1"/>
    <col min="8203" max="8203" width="12" style="405" bestFit="1" customWidth="1"/>
    <col min="8204" max="8204" width="11.7109375" style="405" bestFit="1" customWidth="1"/>
    <col min="8205" max="8205" width="12.28515625" style="405" bestFit="1" customWidth="1"/>
    <col min="8206" max="8206" width="12" style="405" bestFit="1" customWidth="1"/>
    <col min="8207" max="8207" width="11.7109375" style="405" customWidth="1"/>
    <col min="8208" max="8208" width="12" style="405" bestFit="1" customWidth="1"/>
    <col min="8209" max="8209" width="11.85546875" style="405" bestFit="1" customWidth="1"/>
    <col min="8210" max="8210" width="11.5703125" style="405" bestFit="1" customWidth="1"/>
    <col min="8211" max="8211" width="11.7109375" style="405" bestFit="1" customWidth="1"/>
    <col min="8212" max="8213" width="12.42578125" style="405" bestFit="1" customWidth="1"/>
    <col min="8214" max="8218" width="12.85546875" style="405" bestFit="1" customWidth="1"/>
    <col min="8219" max="8219" width="11.5703125" style="405" bestFit="1" customWidth="1"/>
    <col min="8220" max="8220" width="11.7109375" style="405" bestFit="1" customWidth="1"/>
    <col min="8221" max="8221" width="14" style="405" bestFit="1" customWidth="1"/>
    <col min="8222" max="8222" width="13.5703125" style="405" bestFit="1" customWidth="1"/>
    <col min="8223" max="8448" width="9.140625" style="405"/>
    <col min="8449" max="8449" width="18.42578125" style="405" bestFit="1" customWidth="1"/>
    <col min="8450" max="8450" width="12" style="405" bestFit="1" customWidth="1"/>
    <col min="8451" max="8452" width="11.85546875" style="405" bestFit="1" customWidth="1"/>
    <col min="8453" max="8453" width="12" style="405" bestFit="1" customWidth="1"/>
    <col min="8454" max="8454" width="11.7109375" style="405" bestFit="1" customWidth="1"/>
    <col min="8455" max="8455" width="11.5703125" style="405" bestFit="1" customWidth="1"/>
    <col min="8456" max="8456" width="11.85546875" style="405" bestFit="1" customWidth="1"/>
    <col min="8457" max="8457" width="12" style="405" bestFit="1" customWidth="1"/>
    <col min="8458" max="8458" width="11.28515625" style="405" bestFit="1" customWidth="1"/>
    <col min="8459" max="8459" width="12" style="405" bestFit="1" customWidth="1"/>
    <col min="8460" max="8460" width="11.7109375" style="405" bestFit="1" customWidth="1"/>
    <col min="8461" max="8461" width="12.28515625" style="405" bestFit="1" customWidth="1"/>
    <col min="8462" max="8462" width="12" style="405" bestFit="1" customWidth="1"/>
    <col min="8463" max="8463" width="11.7109375" style="405" customWidth="1"/>
    <col min="8464" max="8464" width="12" style="405" bestFit="1" customWidth="1"/>
    <col min="8465" max="8465" width="11.85546875" style="405" bestFit="1" customWidth="1"/>
    <col min="8466" max="8466" width="11.5703125" style="405" bestFit="1" customWidth="1"/>
    <col min="8467" max="8467" width="11.7109375" style="405" bestFit="1" customWidth="1"/>
    <col min="8468" max="8469" width="12.42578125" style="405" bestFit="1" customWidth="1"/>
    <col min="8470" max="8474" width="12.85546875" style="405" bestFit="1" customWidth="1"/>
    <col min="8475" max="8475" width="11.5703125" style="405" bestFit="1" customWidth="1"/>
    <col min="8476" max="8476" width="11.7109375" style="405" bestFit="1" customWidth="1"/>
    <col min="8477" max="8477" width="14" style="405" bestFit="1" customWidth="1"/>
    <col min="8478" max="8478" width="13.5703125" style="405" bestFit="1" customWidth="1"/>
    <col min="8479" max="8704" width="9.140625" style="405"/>
    <col min="8705" max="8705" width="18.42578125" style="405" bestFit="1" customWidth="1"/>
    <col min="8706" max="8706" width="12" style="405" bestFit="1" customWidth="1"/>
    <col min="8707" max="8708" width="11.85546875" style="405" bestFit="1" customWidth="1"/>
    <col min="8709" max="8709" width="12" style="405" bestFit="1" customWidth="1"/>
    <col min="8710" max="8710" width="11.7109375" style="405" bestFit="1" customWidth="1"/>
    <col min="8711" max="8711" width="11.5703125" style="405" bestFit="1" customWidth="1"/>
    <col min="8712" max="8712" width="11.85546875" style="405" bestFit="1" customWidth="1"/>
    <col min="8713" max="8713" width="12" style="405" bestFit="1" customWidth="1"/>
    <col min="8714" max="8714" width="11.28515625" style="405" bestFit="1" customWidth="1"/>
    <col min="8715" max="8715" width="12" style="405" bestFit="1" customWidth="1"/>
    <col min="8716" max="8716" width="11.7109375" style="405" bestFit="1" customWidth="1"/>
    <col min="8717" max="8717" width="12.28515625" style="405" bestFit="1" customWidth="1"/>
    <col min="8718" max="8718" width="12" style="405" bestFit="1" customWidth="1"/>
    <col min="8719" max="8719" width="11.7109375" style="405" customWidth="1"/>
    <col min="8720" max="8720" width="12" style="405" bestFit="1" customWidth="1"/>
    <col min="8721" max="8721" width="11.85546875" style="405" bestFit="1" customWidth="1"/>
    <col min="8722" max="8722" width="11.5703125" style="405" bestFit="1" customWidth="1"/>
    <col min="8723" max="8723" width="11.7109375" style="405" bestFit="1" customWidth="1"/>
    <col min="8724" max="8725" width="12.42578125" style="405" bestFit="1" customWidth="1"/>
    <col min="8726" max="8730" width="12.85546875" style="405" bestFit="1" customWidth="1"/>
    <col min="8731" max="8731" width="11.5703125" style="405" bestFit="1" customWidth="1"/>
    <col min="8732" max="8732" width="11.7109375" style="405" bestFit="1" customWidth="1"/>
    <col min="8733" max="8733" width="14" style="405" bestFit="1" customWidth="1"/>
    <col min="8734" max="8734" width="13.5703125" style="405" bestFit="1" customWidth="1"/>
    <col min="8735" max="8960" width="9.140625" style="405"/>
    <col min="8961" max="8961" width="18.42578125" style="405" bestFit="1" customWidth="1"/>
    <col min="8962" max="8962" width="12" style="405" bestFit="1" customWidth="1"/>
    <col min="8963" max="8964" width="11.85546875" style="405" bestFit="1" customWidth="1"/>
    <col min="8965" max="8965" width="12" style="405" bestFit="1" customWidth="1"/>
    <col min="8966" max="8966" width="11.7109375" style="405" bestFit="1" customWidth="1"/>
    <col min="8967" max="8967" width="11.5703125" style="405" bestFit="1" customWidth="1"/>
    <col min="8968" max="8968" width="11.85546875" style="405" bestFit="1" customWidth="1"/>
    <col min="8969" max="8969" width="12" style="405" bestFit="1" customWidth="1"/>
    <col min="8970" max="8970" width="11.28515625" style="405" bestFit="1" customWidth="1"/>
    <col min="8971" max="8971" width="12" style="405" bestFit="1" customWidth="1"/>
    <col min="8972" max="8972" width="11.7109375" style="405" bestFit="1" customWidth="1"/>
    <col min="8973" max="8973" width="12.28515625" style="405" bestFit="1" customWidth="1"/>
    <col min="8974" max="8974" width="12" style="405" bestFit="1" customWidth="1"/>
    <col min="8975" max="8975" width="11.7109375" style="405" customWidth="1"/>
    <col min="8976" max="8976" width="12" style="405" bestFit="1" customWidth="1"/>
    <col min="8977" max="8977" width="11.85546875" style="405" bestFit="1" customWidth="1"/>
    <col min="8978" max="8978" width="11.5703125" style="405" bestFit="1" customWidth="1"/>
    <col min="8979" max="8979" width="11.7109375" style="405" bestFit="1" customWidth="1"/>
    <col min="8980" max="8981" width="12.42578125" style="405" bestFit="1" customWidth="1"/>
    <col min="8982" max="8986" width="12.85546875" style="405" bestFit="1" customWidth="1"/>
    <col min="8987" max="8987" width="11.5703125" style="405" bestFit="1" customWidth="1"/>
    <col min="8988" max="8988" width="11.7109375" style="405" bestFit="1" customWidth="1"/>
    <col min="8989" max="8989" width="14" style="405" bestFit="1" customWidth="1"/>
    <col min="8990" max="8990" width="13.5703125" style="405" bestFit="1" customWidth="1"/>
    <col min="8991" max="9216" width="9.140625" style="405"/>
    <col min="9217" max="9217" width="18.42578125" style="405" bestFit="1" customWidth="1"/>
    <col min="9218" max="9218" width="12" style="405" bestFit="1" customWidth="1"/>
    <col min="9219" max="9220" width="11.85546875" style="405" bestFit="1" customWidth="1"/>
    <col min="9221" max="9221" width="12" style="405" bestFit="1" customWidth="1"/>
    <col min="9222" max="9222" width="11.7109375" style="405" bestFit="1" customWidth="1"/>
    <col min="9223" max="9223" width="11.5703125" style="405" bestFit="1" customWidth="1"/>
    <col min="9224" max="9224" width="11.85546875" style="405" bestFit="1" customWidth="1"/>
    <col min="9225" max="9225" width="12" style="405" bestFit="1" customWidth="1"/>
    <col min="9226" max="9226" width="11.28515625" style="405" bestFit="1" customWidth="1"/>
    <col min="9227" max="9227" width="12" style="405" bestFit="1" customWidth="1"/>
    <col min="9228" max="9228" width="11.7109375" style="405" bestFit="1" customWidth="1"/>
    <col min="9229" max="9229" width="12.28515625" style="405" bestFit="1" customWidth="1"/>
    <col min="9230" max="9230" width="12" style="405" bestFit="1" customWidth="1"/>
    <col min="9231" max="9231" width="11.7109375" style="405" customWidth="1"/>
    <col min="9232" max="9232" width="12" style="405" bestFit="1" customWidth="1"/>
    <col min="9233" max="9233" width="11.85546875" style="405" bestFit="1" customWidth="1"/>
    <col min="9234" max="9234" width="11.5703125" style="405" bestFit="1" customWidth="1"/>
    <col min="9235" max="9235" width="11.7109375" style="405" bestFit="1" customWidth="1"/>
    <col min="9236" max="9237" width="12.42578125" style="405" bestFit="1" customWidth="1"/>
    <col min="9238" max="9242" width="12.85546875" style="405" bestFit="1" customWidth="1"/>
    <col min="9243" max="9243" width="11.5703125" style="405" bestFit="1" customWidth="1"/>
    <col min="9244" max="9244" width="11.7109375" style="405" bestFit="1" customWidth="1"/>
    <col min="9245" max="9245" width="14" style="405" bestFit="1" customWidth="1"/>
    <col min="9246" max="9246" width="13.5703125" style="405" bestFit="1" customWidth="1"/>
    <col min="9247" max="9472" width="9.140625" style="405"/>
    <col min="9473" max="9473" width="18.42578125" style="405" bestFit="1" customWidth="1"/>
    <col min="9474" max="9474" width="12" style="405" bestFit="1" customWidth="1"/>
    <col min="9475" max="9476" width="11.85546875" style="405" bestFit="1" customWidth="1"/>
    <col min="9477" max="9477" width="12" style="405" bestFit="1" customWidth="1"/>
    <col min="9478" max="9478" width="11.7109375" style="405" bestFit="1" customWidth="1"/>
    <col min="9479" max="9479" width="11.5703125" style="405" bestFit="1" customWidth="1"/>
    <col min="9480" max="9480" width="11.85546875" style="405" bestFit="1" customWidth="1"/>
    <col min="9481" max="9481" width="12" style="405" bestFit="1" customWidth="1"/>
    <col min="9482" max="9482" width="11.28515625" style="405" bestFit="1" customWidth="1"/>
    <col min="9483" max="9483" width="12" style="405" bestFit="1" customWidth="1"/>
    <col min="9484" max="9484" width="11.7109375" style="405" bestFit="1" customWidth="1"/>
    <col min="9485" max="9485" width="12.28515625" style="405" bestFit="1" customWidth="1"/>
    <col min="9486" max="9486" width="12" style="405" bestFit="1" customWidth="1"/>
    <col min="9487" max="9487" width="11.7109375" style="405" customWidth="1"/>
    <col min="9488" max="9488" width="12" style="405" bestFit="1" customWidth="1"/>
    <col min="9489" max="9489" width="11.85546875" style="405" bestFit="1" customWidth="1"/>
    <col min="9490" max="9490" width="11.5703125" style="405" bestFit="1" customWidth="1"/>
    <col min="9491" max="9491" width="11.7109375" style="405" bestFit="1" customWidth="1"/>
    <col min="9492" max="9493" width="12.42578125" style="405" bestFit="1" customWidth="1"/>
    <col min="9494" max="9498" width="12.85546875" style="405" bestFit="1" customWidth="1"/>
    <col min="9499" max="9499" width="11.5703125" style="405" bestFit="1" customWidth="1"/>
    <col min="9500" max="9500" width="11.7109375" style="405" bestFit="1" customWidth="1"/>
    <col min="9501" max="9501" width="14" style="405" bestFit="1" customWidth="1"/>
    <col min="9502" max="9502" width="13.5703125" style="405" bestFit="1" customWidth="1"/>
    <col min="9503" max="9728" width="9.140625" style="405"/>
    <col min="9729" max="9729" width="18.42578125" style="405" bestFit="1" customWidth="1"/>
    <col min="9730" max="9730" width="12" style="405" bestFit="1" customWidth="1"/>
    <col min="9731" max="9732" width="11.85546875" style="405" bestFit="1" customWidth="1"/>
    <col min="9733" max="9733" width="12" style="405" bestFit="1" customWidth="1"/>
    <col min="9734" max="9734" width="11.7109375" style="405" bestFit="1" customWidth="1"/>
    <col min="9735" max="9735" width="11.5703125" style="405" bestFit="1" customWidth="1"/>
    <col min="9736" max="9736" width="11.85546875" style="405" bestFit="1" customWidth="1"/>
    <col min="9737" max="9737" width="12" style="405" bestFit="1" customWidth="1"/>
    <col min="9738" max="9738" width="11.28515625" style="405" bestFit="1" customWidth="1"/>
    <col min="9739" max="9739" width="12" style="405" bestFit="1" customWidth="1"/>
    <col min="9740" max="9740" width="11.7109375" style="405" bestFit="1" customWidth="1"/>
    <col min="9741" max="9741" width="12.28515625" style="405" bestFit="1" customWidth="1"/>
    <col min="9742" max="9742" width="12" style="405" bestFit="1" customWidth="1"/>
    <col min="9743" max="9743" width="11.7109375" style="405" customWidth="1"/>
    <col min="9744" max="9744" width="12" style="405" bestFit="1" customWidth="1"/>
    <col min="9745" max="9745" width="11.85546875" style="405" bestFit="1" customWidth="1"/>
    <col min="9746" max="9746" width="11.5703125" style="405" bestFit="1" customWidth="1"/>
    <col min="9747" max="9747" width="11.7109375" style="405" bestFit="1" customWidth="1"/>
    <col min="9748" max="9749" width="12.42578125" style="405" bestFit="1" customWidth="1"/>
    <col min="9750" max="9754" width="12.85546875" style="405" bestFit="1" customWidth="1"/>
    <col min="9755" max="9755" width="11.5703125" style="405" bestFit="1" customWidth="1"/>
    <col min="9756" max="9756" width="11.7109375" style="405" bestFit="1" customWidth="1"/>
    <col min="9757" max="9757" width="14" style="405" bestFit="1" customWidth="1"/>
    <col min="9758" max="9758" width="13.5703125" style="405" bestFit="1" customWidth="1"/>
    <col min="9759" max="9984" width="9.140625" style="405"/>
    <col min="9985" max="9985" width="18.42578125" style="405" bestFit="1" customWidth="1"/>
    <col min="9986" max="9986" width="12" style="405" bestFit="1" customWidth="1"/>
    <col min="9987" max="9988" width="11.85546875" style="405" bestFit="1" customWidth="1"/>
    <col min="9989" max="9989" width="12" style="405" bestFit="1" customWidth="1"/>
    <col min="9990" max="9990" width="11.7109375" style="405" bestFit="1" customWidth="1"/>
    <col min="9991" max="9991" width="11.5703125" style="405" bestFit="1" customWidth="1"/>
    <col min="9992" max="9992" width="11.85546875" style="405" bestFit="1" customWidth="1"/>
    <col min="9993" max="9993" width="12" style="405" bestFit="1" customWidth="1"/>
    <col min="9994" max="9994" width="11.28515625" style="405" bestFit="1" customWidth="1"/>
    <col min="9995" max="9995" width="12" style="405" bestFit="1" customWidth="1"/>
    <col min="9996" max="9996" width="11.7109375" style="405" bestFit="1" customWidth="1"/>
    <col min="9997" max="9997" width="12.28515625" style="405" bestFit="1" customWidth="1"/>
    <col min="9998" max="9998" width="12" style="405" bestFit="1" customWidth="1"/>
    <col min="9999" max="9999" width="11.7109375" style="405" customWidth="1"/>
    <col min="10000" max="10000" width="12" style="405" bestFit="1" customWidth="1"/>
    <col min="10001" max="10001" width="11.85546875" style="405" bestFit="1" customWidth="1"/>
    <col min="10002" max="10002" width="11.5703125" style="405" bestFit="1" customWidth="1"/>
    <col min="10003" max="10003" width="11.7109375" style="405" bestFit="1" customWidth="1"/>
    <col min="10004" max="10005" width="12.42578125" style="405" bestFit="1" customWidth="1"/>
    <col min="10006" max="10010" width="12.85546875" style="405" bestFit="1" customWidth="1"/>
    <col min="10011" max="10011" width="11.5703125" style="405" bestFit="1" customWidth="1"/>
    <col min="10012" max="10012" width="11.7109375" style="405" bestFit="1" customWidth="1"/>
    <col min="10013" max="10013" width="14" style="405" bestFit="1" customWidth="1"/>
    <col min="10014" max="10014" width="13.5703125" style="405" bestFit="1" customWidth="1"/>
    <col min="10015" max="10240" width="9.140625" style="405"/>
    <col min="10241" max="10241" width="18.42578125" style="405" bestFit="1" customWidth="1"/>
    <col min="10242" max="10242" width="12" style="405" bestFit="1" customWidth="1"/>
    <col min="10243" max="10244" width="11.85546875" style="405" bestFit="1" customWidth="1"/>
    <col min="10245" max="10245" width="12" style="405" bestFit="1" customWidth="1"/>
    <col min="10246" max="10246" width="11.7109375" style="405" bestFit="1" customWidth="1"/>
    <col min="10247" max="10247" width="11.5703125" style="405" bestFit="1" customWidth="1"/>
    <col min="10248" max="10248" width="11.85546875" style="405" bestFit="1" customWidth="1"/>
    <col min="10249" max="10249" width="12" style="405" bestFit="1" customWidth="1"/>
    <col min="10250" max="10250" width="11.28515625" style="405" bestFit="1" customWidth="1"/>
    <col min="10251" max="10251" width="12" style="405" bestFit="1" customWidth="1"/>
    <col min="10252" max="10252" width="11.7109375" style="405" bestFit="1" customWidth="1"/>
    <col min="10253" max="10253" width="12.28515625" style="405" bestFit="1" customWidth="1"/>
    <col min="10254" max="10254" width="12" style="405" bestFit="1" customWidth="1"/>
    <col min="10255" max="10255" width="11.7109375" style="405" customWidth="1"/>
    <col min="10256" max="10256" width="12" style="405" bestFit="1" customWidth="1"/>
    <col min="10257" max="10257" width="11.85546875" style="405" bestFit="1" customWidth="1"/>
    <col min="10258" max="10258" width="11.5703125" style="405" bestFit="1" customWidth="1"/>
    <col min="10259" max="10259" width="11.7109375" style="405" bestFit="1" customWidth="1"/>
    <col min="10260" max="10261" width="12.42578125" style="405" bestFit="1" customWidth="1"/>
    <col min="10262" max="10266" width="12.85546875" style="405" bestFit="1" customWidth="1"/>
    <col min="10267" max="10267" width="11.5703125" style="405" bestFit="1" customWidth="1"/>
    <col min="10268" max="10268" width="11.7109375" style="405" bestFit="1" customWidth="1"/>
    <col min="10269" max="10269" width="14" style="405" bestFit="1" customWidth="1"/>
    <col min="10270" max="10270" width="13.5703125" style="405" bestFit="1" customWidth="1"/>
    <col min="10271" max="10496" width="9.140625" style="405"/>
    <col min="10497" max="10497" width="18.42578125" style="405" bestFit="1" customWidth="1"/>
    <col min="10498" max="10498" width="12" style="405" bestFit="1" customWidth="1"/>
    <col min="10499" max="10500" width="11.85546875" style="405" bestFit="1" customWidth="1"/>
    <col min="10501" max="10501" width="12" style="405" bestFit="1" customWidth="1"/>
    <col min="10502" max="10502" width="11.7109375" style="405" bestFit="1" customWidth="1"/>
    <col min="10503" max="10503" width="11.5703125" style="405" bestFit="1" customWidth="1"/>
    <col min="10504" max="10504" width="11.85546875" style="405" bestFit="1" customWidth="1"/>
    <col min="10505" max="10505" width="12" style="405" bestFit="1" customWidth="1"/>
    <col min="10506" max="10506" width="11.28515625" style="405" bestFit="1" customWidth="1"/>
    <col min="10507" max="10507" width="12" style="405" bestFit="1" customWidth="1"/>
    <col min="10508" max="10508" width="11.7109375" style="405" bestFit="1" customWidth="1"/>
    <col min="10509" max="10509" width="12.28515625" style="405" bestFit="1" customWidth="1"/>
    <col min="10510" max="10510" width="12" style="405" bestFit="1" customWidth="1"/>
    <col min="10511" max="10511" width="11.7109375" style="405" customWidth="1"/>
    <col min="10512" max="10512" width="12" style="405" bestFit="1" customWidth="1"/>
    <col min="10513" max="10513" width="11.85546875" style="405" bestFit="1" customWidth="1"/>
    <col min="10514" max="10514" width="11.5703125" style="405" bestFit="1" customWidth="1"/>
    <col min="10515" max="10515" width="11.7109375" style="405" bestFit="1" customWidth="1"/>
    <col min="10516" max="10517" width="12.42578125" style="405" bestFit="1" customWidth="1"/>
    <col min="10518" max="10522" width="12.85546875" style="405" bestFit="1" customWidth="1"/>
    <col min="10523" max="10523" width="11.5703125" style="405" bestFit="1" customWidth="1"/>
    <col min="10524" max="10524" width="11.7109375" style="405" bestFit="1" customWidth="1"/>
    <col min="10525" max="10525" width="14" style="405" bestFit="1" customWidth="1"/>
    <col min="10526" max="10526" width="13.5703125" style="405" bestFit="1" customWidth="1"/>
    <col min="10527" max="10752" width="9.140625" style="405"/>
    <col min="10753" max="10753" width="18.42578125" style="405" bestFit="1" customWidth="1"/>
    <col min="10754" max="10754" width="12" style="405" bestFit="1" customWidth="1"/>
    <col min="10755" max="10756" width="11.85546875" style="405" bestFit="1" customWidth="1"/>
    <col min="10757" max="10757" width="12" style="405" bestFit="1" customWidth="1"/>
    <col min="10758" max="10758" width="11.7109375" style="405" bestFit="1" customWidth="1"/>
    <col min="10759" max="10759" width="11.5703125" style="405" bestFit="1" customWidth="1"/>
    <col min="10760" max="10760" width="11.85546875" style="405" bestFit="1" customWidth="1"/>
    <col min="10761" max="10761" width="12" style="405" bestFit="1" customWidth="1"/>
    <col min="10762" max="10762" width="11.28515625" style="405" bestFit="1" customWidth="1"/>
    <col min="10763" max="10763" width="12" style="405" bestFit="1" customWidth="1"/>
    <col min="10764" max="10764" width="11.7109375" style="405" bestFit="1" customWidth="1"/>
    <col min="10765" max="10765" width="12.28515625" style="405" bestFit="1" customWidth="1"/>
    <col min="10766" max="10766" width="12" style="405" bestFit="1" customWidth="1"/>
    <col min="10767" max="10767" width="11.7109375" style="405" customWidth="1"/>
    <col min="10768" max="10768" width="12" style="405" bestFit="1" customWidth="1"/>
    <col min="10769" max="10769" width="11.85546875" style="405" bestFit="1" customWidth="1"/>
    <col min="10770" max="10770" width="11.5703125" style="405" bestFit="1" customWidth="1"/>
    <col min="10771" max="10771" width="11.7109375" style="405" bestFit="1" customWidth="1"/>
    <col min="10772" max="10773" width="12.42578125" style="405" bestFit="1" customWidth="1"/>
    <col min="10774" max="10778" width="12.85546875" style="405" bestFit="1" customWidth="1"/>
    <col min="10779" max="10779" width="11.5703125" style="405" bestFit="1" customWidth="1"/>
    <col min="10780" max="10780" width="11.7109375" style="405" bestFit="1" customWidth="1"/>
    <col min="10781" max="10781" width="14" style="405" bestFit="1" customWidth="1"/>
    <col min="10782" max="10782" width="13.5703125" style="405" bestFit="1" customWidth="1"/>
    <col min="10783" max="11008" width="9.140625" style="405"/>
    <col min="11009" max="11009" width="18.42578125" style="405" bestFit="1" customWidth="1"/>
    <col min="11010" max="11010" width="12" style="405" bestFit="1" customWidth="1"/>
    <col min="11011" max="11012" width="11.85546875" style="405" bestFit="1" customWidth="1"/>
    <col min="11013" max="11013" width="12" style="405" bestFit="1" customWidth="1"/>
    <col min="11014" max="11014" width="11.7109375" style="405" bestFit="1" customWidth="1"/>
    <col min="11015" max="11015" width="11.5703125" style="405" bestFit="1" customWidth="1"/>
    <col min="11016" max="11016" width="11.85546875" style="405" bestFit="1" customWidth="1"/>
    <col min="11017" max="11017" width="12" style="405" bestFit="1" customWidth="1"/>
    <col min="11018" max="11018" width="11.28515625" style="405" bestFit="1" customWidth="1"/>
    <col min="11019" max="11019" width="12" style="405" bestFit="1" customWidth="1"/>
    <col min="11020" max="11020" width="11.7109375" style="405" bestFit="1" customWidth="1"/>
    <col min="11021" max="11021" width="12.28515625" style="405" bestFit="1" customWidth="1"/>
    <col min="11022" max="11022" width="12" style="405" bestFit="1" customWidth="1"/>
    <col min="11023" max="11023" width="11.7109375" style="405" customWidth="1"/>
    <col min="11024" max="11024" width="12" style="405" bestFit="1" customWidth="1"/>
    <col min="11025" max="11025" width="11.85546875" style="405" bestFit="1" customWidth="1"/>
    <col min="11026" max="11026" width="11.5703125" style="405" bestFit="1" customWidth="1"/>
    <col min="11027" max="11027" width="11.7109375" style="405" bestFit="1" customWidth="1"/>
    <col min="11028" max="11029" width="12.42578125" style="405" bestFit="1" customWidth="1"/>
    <col min="11030" max="11034" width="12.85546875" style="405" bestFit="1" customWidth="1"/>
    <col min="11035" max="11035" width="11.5703125" style="405" bestFit="1" customWidth="1"/>
    <col min="11036" max="11036" width="11.7109375" style="405" bestFit="1" customWidth="1"/>
    <col min="11037" max="11037" width="14" style="405" bestFit="1" customWidth="1"/>
    <col min="11038" max="11038" width="13.5703125" style="405" bestFit="1" customWidth="1"/>
    <col min="11039" max="11264" width="9.140625" style="405"/>
    <col min="11265" max="11265" width="18.42578125" style="405" bestFit="1" customWidth="1"/>
    <col min="11266" max="11266" width="12" style="405" bestFit="1" customWidth="1"/>
    <col min="11267" max="11268" width="11.85546875" style="405" bestFit="1" customWidth="1"/>
    <col min="11269" max="11269" width="12" style="405" bestFit="1" customWidth="1"/>
    <col min="11270" max="11270" width="11.7109375" style="405" bestFit="1" customWidth="1"/>
    <col min="11271" max="11271" width="11.5703125" style="405" bestFit="1" customWidth="1"/>
    <col min="11272" max="11272" width="11.85546875" style="405" bestFit="1" customWidth="1"/>
    <col min="11273" max="11273" width="12" style="405" bestFit="1" customWidth="1"/>
    <col min="11274" max="11274" width="11.28515625" style="405" bestFit="1" customWidth="1"/>
    <col min="11275" max="11275" width="12" style="405" bestFit="1" customWidth="1"/>
    <col min="11276" max="11276" width="11.7109375" style="405" bestFit="1" customWidth="1"/>
    <col min="11277" max="11277" width="12.28515625" style="405" bestFit="1" customWidth="1"/>
    <col min="11278" max="11278" width="12" style="405" bestFit="1" customWidth="1"/>
    <col min="11279" max="11279" width="11.7109375" style="405" customWidth="1"/>
    <col min="11280" max="11280" width="12" style="405" bestFit="1" customWidth="1"/>
    <col min="11281" max="11281" width="11.85546875" style="405" bestFit="1" customWidth="1"/>
    <col min="11282" max="11282" width="11.5703125" style="405" bestFit="1" customWidth="1"/>
    <col min="11283" max="11283" width="11.7109375" style="405" bestFit="1" customWidth="1"/>
    <col min="11284" max="11285" width="12.42578125" style="405" bestFit="1" customWidth="1"/>
    <col min="11286" max="11290" width="12.85546875" style="405" bestFit="1" customWidth="1"/>
    <col min="11291" max="11291" width="11.5703125" style="405" bestFit="1" customWidth="1"/>
    <col min="11292" max="11292" width="11.7109375" style="405" bestFit="1" customWidth="1"/>
    <col min="11293" max="11293" width="14" style="405" bestFit="1" customWidth="1"/>
    <col min="11294" max="11294" width="13.5703125" style="405" bestFit="1" customWidth="1"/>
    <col min="11295" max="11520" width="9.140625" style="405"/>
    <col min="11521" max="11521" width="18.42578125" style="405" bestFit="1" customWidth="1"/>
    <col min="11522" max="11522" width="12" style="405" bestFit="1" customWidth="1"/>
    <col min="11523" max="11524" width="11.85546875" style="405" bestFit="1" customWidth="1"/>
    <col min="11525" max="11525" width="12" style="405" bestFit="1" customWidth="1"/>
    <col min="11526" max="11526" width="11.7109375" style="405" bestFit="1" customWidth="1"/>
    <col min="11527" max="11527" width="11.5703125" style="405" bestFit="1" customWidth="1"/>
    <col min="11528" max="11528" width="11.85546875" style="405" bestFit="1" customWidth="1"/>
    <col min="11529" max="11529" width="12" style="405" bestFit="1" customWidth="1"/>
    <col min="11530" max="11530" width="11.28515625" style="405" bestFit="1" customWidth="1"/>
    <col min="11531" max="11531" width="12" style="405" bestFit="1" customWidth="1"/>
    <col min="11532" max="11532" width="11.7109375" style="405" bestFit="1" customWidth="1"/>
    <col min="11533" max="11533" width="12.28515625" style="405" bestFit="1" customWidth="1"/>
    <col min="11534" max="11534" width="12" style="405" bestFit="1" customWidth="1"/>
    <col min="11535" max="11535" width="11.7109375" style="405" customWidth="1"/>
    <col min="11536" max="11536" width="12" style="405" bestFit="1" customWidth="1"/>
    <col min="11537" max="11537" width="11.85546875" style="405" bestFit="1" customWidth="1"/>
    <col min="11538" max="11538" width="11.5703125" style="405" bestFit="1" customWidth="1"/>
    <col min="11539" max="11539" width="11.7109375" style="405" bestFit="1" customWidth="1"/>
    <col min="11540" max="11541" width="12.42578125" style="405" bestFit="1" customWidth="1"/>
    <col min="11542" max="11546" width="12.85546875" style="405" bestFit="1" customWidth="1"/>
    <col min="11547" max="11547" width="11.5703125" style="405" bestFit="1" customWidth="1"/>
    <col min="11548" max="11548" width="11.7109375" style="405" bestFit="1" customWidth="1"/>
    <col min="11549" max="11549" width="14" style="405" bestFit="1" customWidth="1"/>
    <col min="11550" max="11550" width="13.5703125" style="405" bestFit="1" customWidth="1"/>
    <col min="11551" max="11776" width="9.140625" style="405"/>
    <col min="11777" max="11777" width="18.42578125" style="405" bestFit="1" customWidth="1"/>
    <col min="11778" max="11778" width="12" style="405" bestFit="1" customWidth="1"/>
    <col min="11779" max="11780" width="11.85546875" style="405" bestFit="1" customWidth="1"/>
    <col min="11781" max="11781" width="12" style="405" bestFit="1" customWidth="1"/>
    <col min="11782" max="11782" width="11.7109375" style="405" bestFit="1" customWidth="1"/>
    <col min="11783" max="11783" width="11.5703125" style="405" bestFit="1" customWidth="1"/>
    <col min="11784" max="11784" width="11.85546875" style="405" bestFit="1" customWidth="1"/>
    <col min="11785" max="11785" width="12" style="405" bestFit="1" customWidth="1"/>
    <col min="11786" max="11786" width="11.28515625" style="405" bestFit="1" customWidth="1"/>
    <col min="11787" max="11787" width="12" style="405" bestFit="1" customWidth="1"/>
    <col min="11788" max="11788" width="11.7109375" style="405" bestFit="1" customWidth="1"/>
    <col min="11789" max="11789" width="12.28515625" style="405" bestFit="1" customWidth="1"/>
    <col min="11790" max="11790" width="12" style="405" bestFit="1" customWidth="1"/>
    <col min="11791" max="11791" width="11.7109375" style="405" customWidth="1"/>
    <col min="11792" max="11792" width="12" style="405" bestFit="1" customWidth="1"/>
    <col min="11793" max="11793" width="11.85546875" style="405" bestFit="1" customWidth="1"/>
    <col min="11794" max="11794" width="11.5703125" style="405" bestFit="1" customWidth="1"/>
    <col min="11795" max="11795" width="11.7109375" style="405" bestFit="1" customWidth="1"/>
    <col min="11796" max="11797" width="12.42578125" style="405" bestFit="1" customWidth="1"/>
    <col min="11798" max="11802" width="12.85546875" style="405" bestFit="1" customWidth="1"/>
    <col min="11803" max="11803" width="11.5703125" style="405" bestFit="1" customWidth="1"/>
    <col min="11804" max="11804" width="11.7109375" style="405" bestFit="1" customWidth="1"/>
    <col min="11805" max="11805" width="14" style="405" bestFit="1" customWidth="1"/>
    <col min="11806" max="11806" width="13.5703125" style="405" bestFit="1" customWidth="1"/>
    <col min="11807" max="12032" width="9.140625" style="405"/>
    <col min="12033" max="12033" width="18.42578125" style="405" bestFit="1" customWidth="1"/>
    <col min="12034" max="12034" width="12" style="405" bestFit="1" customWidth="1"/>
    <col min="12035" max="12036" width="11.85546875" style="405" bestFit="1" customWidth="1"/>
    <col min="12037" max="12037" width="12" style="405" bestFit="1" customWidth="1"/>
    <col min="12038" max="12038" width="11.7109375" style="405" bestFit="1" customWidth="1"/>
    <col min="12039" max="12039" width="11.5703125" style="405" bestFit="1" customWidth="1"/>
    <col min="12040" max="12040" width="11.85546875" style="405" bestFit="1" customWidth="1"/>
    <col min="12041" max="12041" width="12" style="405" bestFit="1" customWidth="1"/>
    <col min="12042" max="12042" width="11.28515625" style="405" bestFit="1" customWidth="1"/>
    <col min="12043" max="12043" width="12" style="405" bestFit="1" customWidth="1"/>
    <col min="12044" max="12044" width="11.7109375" style="405" bestFit="1" customWidth="1"/>
    <col min="12045" max="12045" width="12.28515625" style="405" bestFit="1" customWidth="1"/>
    <col min="12046" max="12046" width="12" style="405" bestFit="1" customWidth="1"/>
    <col min="12047" max="12047" width="11.7109375" style="405" customWidth="1"/>
    <col min="12048" max="12048" width="12" style="405" bestFit="1" customWidth="1"/>
    <col min="12049" max="12049" width="11.85546875" style="405" bestFit="1" customWidth="1"/>
    <col min="12050" max="12050" width="11.5703125" style="405" bestFit="1" customWidth="1"/>
    <col min="12051" max="12051" width="11.7109375" style="405" bestFit="1" customWidth="1"/>
    <col min="12052" max="12053" width="12.42578125" style="405" bestFit="1" customWidth="1"/>
    <col min="12054" max="12058" width="12.85546875" style="405" bestFit="1" customWidth="1"/>
    <col min="12059" max="12059" width="11.5703125" style="405" bestFit="1" customWidth="1"/>
    <col min="12060" max="12060" width="11.7109375" style="405" bestFit="1" customWidth="1"/>
    <col min="12061" max="12061" width="14" style="405" bestFit="1" customWidth="1"/>
    <col min="12062" max="12062" width="13.5703125" style="405" bestFit="1" customWidth="1"/>
    <col min="12063" max="12288" width="9.140625" style="405"/>
    <col min="12289" max="12289" width="18.42578125" style="405" bestFit="1" customWidth="1"/>
    <col min="12290" max="12290" width="12" style="405" bestFit="1" customWidth="1"/>
    <col min="12291" max="12292" width="11.85546875" style="405" bestFit="1" customWidth="1"/>
    <col min="12293" max="12293" width="12" style="405" bestFit="1" customWidth="1"/>
    <col min="12294" max="12294" width="11.7109375" style="405" bestFit="1" customWidth="1"/>
    <col min="12295" max="12295" width="11.5703125" style="405" bestFit="1" customWidth="1"/>
    <col min="12296" max="12296" width="11.85546875" style="405" bestFit="1" customWidth="1"/>
    <col min="12297" max="12297" width="12" style="405" bestFit="1" customWidth="1"/>
    <col min="12298" max="12298" width="11.28515625" style="405" bestFit="1" customWidth="1"/>
    <col min="12299" max="12299" width="12" style="405" bestFit="1" customWidth="1"/>
    <col min="12300" max="12300" width="11.7109375" style="405" bestFit="1" customWidth="1"/>
    <col min="12301" max="12301" width="12.28515625" style="405" bestFit="1" customWidth="1"/>
    <col min="12302" max="12302" width="12" style="405" bestFit="1" customWidth="1"/>
    <col min="12303" max="12303" width="11.7109375" style="405" customWidth="1"/>
    <col min="12304" max="12304" width="12" style="405" bestFit="1" customWidth="1"/>
    <col min="12305" max="12305" width="11.85546875" style="405" bestFit="1" customWidth="1"/>
    <col min="12306" max="12306" width="11.5703125" style="405" bestFit="1" customWidth="1"/>
    <col min="12307" max="12307" width="11.7109375" style="405" bestFit="1" customWidth="1"/>
    <col min="12308" max="12309" width="12.42578125" style="405" bestFit="1" customWidth="1"/>
    <col min="12310" max="12314" width="12.85546875" style="405" bestFit="1" customWidth="1"/>
    <col min="12315" max="12315" width="11.5703125" style="405" bestFit="1" customWidth="1"/>
    <col min="12316" max="12316" width="11.7109375" style="405" bestFit="1" customWidth="1"/>
    <col min="12317" max="12317" width="14" style="405" bestFit="1" customWidth="1"/>
    <col min="12318" max="12318" width="13.5703125" style="405" bestFit="1" customWidth="1"/>
    <col min="12319" max="12544" width="9.140625" style="405"/>
    <col min="12545" max="12545" width="18.42578125" style="405" bestFit="1" customWidth="1"/>
    <col min="12546" max="12546" width="12" style="405" bestFit="1" customWidth="1"/>
    <col min="12547" max="12548" width="11.85546875" style="405" bestFit="1" customWidth="1"/>
    <col min="12549" max="12549" width="12" style="405" bestFit="1" customWidth="1"/>
    <col min="12550" max="12550" width="11.7109375" style="405" bestFit="1" customWidth="1"/>
    <col min="12551" max="12551" width="11.5703125" style="405" bestFit="1" customWidth="1"/>
    <col min="12552" max="12552" width="11.85546875" style="405" bestFit="1" customWidth="1"/>
    <col min="12553" max="12553" width="12" style="405" bestFit="1" customWidth="1"/>
    <col min="12554" max="12554" width="11.28515625" style="405" bestFit="1" customWidth="1"/>
    <col min="12555" max="12555" width="12" style="405" bestFit="1" customWidth="1"/>
    <col min="12556" max="12556" width="11.7109375" style="405" bestFit="1" customWidth="1"/>
    <col min="12557" max="12557" width="12.28515625" style="405" bestFit="1" customWidth="1"/>
    <col min="12558" max="12558" width="12" style="405" bestFit="1" customWidth="1"/>
    <col min="12559" max="12559" width="11.7109375" style="405" customWidth="1"/>
    <col min="12560" max="12560" width="12" style="405" bestFit="1" customWidth="1"/>
    <col min="12561" max="12561" width="11.85546875" style="405" bestFit="1" customWidth="1"/>
    <col min="12562" max="12562" width="11.5703125" style="405" bestFit="1" customWidth="1"/>
    <col min="12563" max="12563" width="11.7109375" style="405" bestFit="1" customWidth="1"/>
    <col min="12564" max="12565" width="12.42578125" style="405" bestFit="1" customWidth="1"/>
    <col min="12566" max="12570" width="12.85546875" style="405" bestFit="1" customWidth="1"/>
    <col min="12571" max="12571" width="11.5703125" style="405" bestFit="1" customWidth="1"/>
    <col min="12572" max="12572" width="11.7109375" style="405" bestFit="1" customWidth="1"/>
    <col min="12573" max="12573" width="14" style="405" bestFit="1" customWidth="1"/>
    <col min="12574" max="12574" width="13.5703125" style="405" bestFit="1" customWidth="1"/>
    <col min="12575" max="12800" width="9.140625" style="405"/>
    <col min="12801" max="12801" width="18.42578125" style="405" bestFit="1" customWidth="1"/>
    <col min="12802" max="12802" width="12" style="405" bestFit="1" customWidth="1"/>
    <col min="12803" max="12804" width="11.85546875" style="405" bestFit="1" customWidth="1"/>
    <col min="12805" max="12805" width="12" style="405" bestFit="1" customWidth="1"/>
    <col min="12806" max="12806" width="11.7109375" style="405" bestFit="1" customWidth="1"/>
    <col min="12807" max="12807" width="11.5703125" style="405" bestFit="1" customWidth="1"/>
    <col min="12808" max="12808" width="11.85546875" style="405" bestFit="1" customWidth="1"/>
    <col min="12809" max="12809" width="12" style="405" bestFit="1" customWidth="1"/>
    <col min="12810" max="12810" width="11.28515625" style="405" bestFit="1" customWidth="1"/>
    <col min="12811" max="12811" width="12" style="405" bestFit="1" customWidth="1"/>
    <col min="12812" max="12812" width="11.7109375" style="405" bestFit="1" customWidth="1"/>
    <col min="12813" max="12813" width="12.28515625" style="405" bestFit="1" customWidth="1"/>
    <col min="12814" max="12814" width="12" style="405" bestFit="1" customWidth="1"/>
    <col min="12815" max="12815" width="11.7109375" style="405" customWidth="1"/>
    <col min="12816" max="12816" width="12" style="405" bestFit="1" customWidth="1"/>
    <col min="12817" max="12817" width="11.85546875" style="405" bestFit="1" customWidth="1"/>
    <col min="12818" max="12818" width="11.5703125" style="405" bestFit="1" customWidth="1"/>
    <col min="12819" max="12819" width="11.7109375" style="405" bestFit="1" customWidth="1"/>
    <col min="12820" max="12821" width="12.42578125" style="405" bestFit="1" customWidth="1"/>
    <col min="12822" max="12826" width="12.85546875" style="405" bestFit="1" customWidth="1"/>
    <col min="12827" max="12827" width="11.5703125" style="405" bestFit="1" customWidth="1"/>
    <col min="12828" max="12828" width="11.7109375" style="405" bestFit="1" customWidth="1"/>
    <col min="12829" max="12829" width="14" style="405" bestFit="1" customWidth="1"/>
    <col min="12830" max="12830" width="13.5703125" style="405" bestFit="1" customWidth="1"/>
    <col min="12831" max="13056" width="9.140625" style="405"/>
    <col min="13057" max="13057" width="18.42578125" style="405" bestFit="1" customWidth="1"/>
    <col min="13058" max="13058" width="12" style="405" bestFit="1" customWidth="1"/>
    <col min="13059" max="13060" width="11.85546875" style="405" bestFit="1" customWidth="1"/>
    <col min="13061" max="13061" width="12" style="405" bestFit="1" customWidth="1"/>
    <col min="13062" max="13062" width="11.7109375" style="405" bestFit="1" customWidth="1"/>
    <col min="13063" max="13063" width="11.5703125" style="405" bestFit="1" customWidth="1"/>
    <col min="13064" max="13064" width="11.85546875" style="405" bestFit="1" customWidth="1"/>
    <col min="13065" max="13065" width="12" style="405" bestFit="1" customWidth="1"/>
    <col min="13066" max="13066" width="11.28515625" style="405" bestFit="1" customWidth="1"/>
    <col min="13067" max="13067" width="12" style="405" bestFit="1" customWidth="1"/>
    <col min="13068" max="13068" width="11.7109375" style="405" bestFit="1" customWidth="1"/>
    <col min="13069" max="13069" width="12.28515625" style="405" bestFit="1" customWidth="1"/>
    <col min="13070" max="13070" width="12" style="405" bestFit="1" customWidth="1"/>
    <col min="13071" max="13071" width="11.7109375" style="405" customWidth="1"/>
    <col min="13072" max="13072" width="12" style="405" bestFit="1" customWidth="1"/>
    <col min="13073" max="13073" width="11.85546875" style="405" bestFit="1" customWidth="1"/>
    <col min="13074" max="13074" width="11.5703125" style="405" bestFit="1" customWidth="1"/>
    <col min="13075" max="13075" width="11.7109375" style="405" bestFit="1" customWidth="1"/>
    <col min="13076" max="13077" width="12.42578125" style="405" bestFit="1" customWidth="1"/>
    <col min="13078" max="13082" width="12.85546875" style="405" bestFit="1" customWidth="1"/>
    <col min="13083" max="13083" width="11.5703125" style="405" bestFit="1" customWidth="1"/>
    <col min="13084" max="13084" width="11.7109375" style="405" bestFit="1" customWidth="1"/>
    <col min="13085" max="13085" width="14" style="405" bestFit="1" customWidth="1"/>
    <col min="13086" max="13086" width="13.5703125" style="405" bestFit="1" customWidth="1"/>
    <col min="13087" max="13312" width="9.140625" style="405"/>
    <col min="13313" max="13313" width="18.42578125" style="405" bestFit="1" customWidth="1"/>
    <col min="13314" max="13314" width="12" style="405" bestFit="1" customWidth="1"/>
    <col min="13315" max="13316" width="11.85546875" style="405" bestFit="1" customWidth="1"/>
    <col min="13317" max="13317" width="12" style="405" bestFit="1" customWidth="1"/>
    <col min="13318" max="13318" width="11.7109375" style="405" bestFit="1" customWidth="1"/>
    <col min="13319" max="13319" width="11.5703125" style="405" bestFit="1" customWidth="1"/>
    <col min="13320" max="13320" width="11.85546875" style="405" bestFit="1" customWidth="1"/>
    <col min="13321" max="13321" width="12" style="405" bestFit="1" customWidth="1"/>
    <col min="13322" max="13322" width="11.28515625" style="405" bestFit="1" customWidth="1"/>
    <col min="13323" max="13323" width="12" style="405" bestFit="1" customWidth="1"/>
    <col min="13324" max="13324" width="11.7109375" style="405" bestFit="1" customWidth="1"/>
    <col min="13325" max="13325" width="12.28515625" style="405" bestFit="1" customWidth="1"/>
    <col min="13326" max="13326" width="12" style="405" bestFit="1" customWidth="1"/>
    <col min="13327" max="13327" width="11.7109375" style="405" customWidth="1"/>
    <col min="13328" max="13328" width="12" style="405" bestFit="1" customWidth="1"/>
    <col min="13329" max="13329" width="11.85546875" style="405" bestFit="1" customWidth="1"/>
    <col min="13330" max="13330" width="11.5703125" style="405" bestFit="1" customWidth="1"/>
    <col min="13331" max="13331" width="11.7109375" style="405" bestFit="1" customWidth="1"/>
    <col min="13332" max="13333" width="12.42578125" style="405" bestFit="1" customWidth="1"/>
    <col min="13334" max="13338" width="12.85546875" style="405" bestFit="1" customWidth="1"/>
    <col min="13339" max="13339" width="11.5703125" style="405" bestFit="1" customWidth="1"/>
    <col min="13340" max="13340" width="11.7109375" style="405" bestFit="1" customWidth="1"/>
    <col min="13341" max="13341" width="14" style="405" bestFit="1" customWidth="1"/>
    <col min="13342" max="13342" width="13.5703125" style="405" bestFit="1" customWidth="1"/>
    <col min="13343" max="13568" width="9.140625" style="405"/>
    <col min="13569" max="13569" width="18.42578125" style="405" bestFit="1" customWidth="1"/>
    <col min="13570" max="13570" width="12" style="405" bestFit="1" customWidth="1"/>
    <col min="13571" max="13572" width="11.85546875" style="405" bestFit="1" customWidth="1"/>
    <col min="13573" max="13573" width="12" style="405" bestFit="1" customWidth="1"/>
    <col min="13574" max="13574" width="11.7109375" style="405" bestFit="1" customWidth="1"/>
    <col min="13575" max="13575" width="11.5703125" style="405" bestFit="1" customWidth="1"/>
    <col min="13576" max="13576" width="11.85546875" style="405" bestFit="1" customWidth="1"/>
    <col min="13577" max="13577" width="12" style="405" bestFit="1" customWidth="1"/>
    <col min="13578" max="13578" width="11.28515625" style="405" bestFit="1" customWidth="1"/>
    <col min="13579" max="13579" width="12" style="405" bestFit="1" customWidth="1"/>
    <col min="13580" max="13580" width="11.7109375" style="405" bestFit="1" customWidth="1"/>
    <col min="13581" max="13581" width="12.28515625" style="405" bestFit="1" customWidth="1"/>
    <col min="13582" max="13582" width="12" style="405" bestFit="1" customWidth="1"/>
    <col min="13583" max="13583" width="11.7109375" style="405" customWidth="1"/>
    <col min="13584" max="13584" width="12" style="405" bestFit="1" customWidth="1"/>
    <col min="13585" max="13585" width="11.85546875" style="405" bestFit="1" customWidth="1"/>
    <col min="13586" max="13586" width="11.5703125" style="405" bestFit="1" customWidth="1"/>
    <col min="13587" max="13587" width="11.7109375" style="405" bestFit="1" customWidth="1"/>
    <col min="13588" max="13589" width="12.42578125" style="405" bestFit="1" customWidth="1"/>
    <col min="13590" max="13594" width="12.85546875" style="405" bestFit="1" customWidth="1"/>
    <col min="13595" max="13595" width="11.5703125" style="405" bestFit="1" customWidth="1"/>
    <col min="13596" max="13596" width="11.7109375" style="405" bestFit="1" customWidth="1"/>
    <col min="13597" max="13597" width="14" style="405" bestFit="1" customWidth="1"/>
    <col min="13598" max="13598" width="13.5703125" style="405" bestFit="1" customWidth="1"/>
    <col min="13599" max="13824" width="9.140625" style="405"/>
    <col min="13825" max="13825" width="18.42578125" style="405" bestFit="1" customWidth="1"/>
    <col min="13826" max="13826" width="12" style="405" bestFit="1" customWidth="1"/>
    <col min="13827" max="13828" width="11.85546875" style="405" bestFit="1" customWidth="1"/>
    <col min="13829" max="13829" width="12" style="405" bestFit="1" customWidth="1"/>
    <col min="13830" max="13830" width="11.7109375" style="405" bestFit="1" customWidth="1"/>
    <col min="13831" max="13831" width="11.5703125" style="405" bestFit="1" customWidth="1"/>
    <col min="13832" max="13832" width="11.85546875" style="405" bestFit="1" customWidth="1"/>
    <col min="13833" max="13833" width="12" style="405" bestFit="1" customWidth="1"/>
    <col min="13834" max="13834" width="11.28515625" style="405" bestFit="1" customWidth="1"/>
    <col min="13835" max="13835" width="12" style="405" bestFit="1" customWidth="1"/>
    <col min="13836" max="13836" width="11.7109375" style="405" bestFit="1" customWidth="1"/>
    <col min="13837" max="13837" width="12.28515625" style="405" bestFit="1" customWidth="1"/>
    <col min="13838" max="13838" width="12" style="405" bestFit="1" customWidth="1"/>
    <col min="13839" max="13839" width="11.7109375" style="405" customWidth="1"/>
    <col min="13840" max="13840" width="12" style="405" bestFit="1" customWidth="1"/>
    <col min="13841" max="13841" width="11.85546875" style="405" bestFit="1" customWidth="1"/>
    <col min="13842" max="13842" width="11.5703125" style="405" bestFit="1" customWidth="1"/>
    <col min="13843" max="13843" width="11.7109375" style="405" bestFit="1" customWidth="1"/>
    <col min="13844" max="13845" width="12.42578125" style="405" bestFit="1" customWidth="1"/>
    <col min="13846" max="13850" width="12.85546875" style="405" bestFit="1" customWidth="1"/>
    <col min="13851" max="13851" width="11.5703125" style="405" bestFit="1" customWidth="1"/>
    <col min="13852" max="13852" width="11.7109375" style="405" bestFit="1" customWidth="1"/>
    <col min="13853" max="13853" width="14" style="405" bestFit="1" customWidth="1"/>
    <col min="13854" max="13854" width="13.5703125" style="405" bestFit="1" customWidth="1"/>
    <col min="13855" max="14080" width="9.140625" style="405"/>
    <col min="14081" max="14081" width="18.42578125" style="405" bestFit="1" customWidth="1"/>
    <col min="14082" max="14082" width="12" style="405" bestFit="1" customWidth="1"/>
    <col min="14083" max="14084" width="11.85546875" style="405" bestFit="1" customWidth="1"/>
    <col min="14085" max="14085" width="12" style="405" bestFit="1" customWidth="1"/>
    <col min="14086" max="14086" width="11.7109375" style="405" bestFit="1" customWidth="1"/>
    <col min="14087" max="14087" width="11.5703125" style="405" bestFit="1" customWidth="1"/>
    <col min="14088" max="14088" width="11.85546875" style="405" bestFit="1" customWidth="1"/>
    <col min="14089" max="14089" width="12" style="405" bestFit="1" customWidth="1"/>
    <col min="14090" max="14090" width="11.28515625" style="405" bestFit="1" customWidth="1"/>
    <col min="14091" max="14091" width="12" style="405" bestFit="1" customWidth="1"/>
    <col min="14092" max="14092" width="11.7109375" style="405" bestFit="1" customWidth="1"/>
    <col min="14093" max="14093" width="12.28515625" style="405" bestFit="1" customWidth="1"/>
    <col min="14094" max="14094" width="12" style="405" bestFit="1" customWidth="1"/>
    <col min="14095" max="14095" width="11.7109375" style="405" customWidth="1"/>
    <col min="14096" max="14096" width="12" style="405" bestFit="1" customWidth="1"/>
    <col min="14097" max="14097" width="11.85546875" style="405" bestFit="1" customWidth="1"/>
    <col min="14098" max="14098" width="11.5703125" style="405" bestFit="1" customWidth="1"/>
    <col min="14099" max="14099" width="11.7109375" style="405" bestFit="1" customWidth="1"/>
    <col min="14100" max="14101" width="12.42578125" style="405" bestFit="1" customWidth="1"/>
    <col min="14102" max="14106" width="12.85546875" style="405" bestFit="1" customWidth="1"/>
    <col min="14107" max="14107" width="11.5703125" style="405" bestFit="1" customWidth="1"/>
    <col min="14108" max="14108" width="11.7109375" style="405" bestFit="1" customWidth="1"/>
    <col min="14109" max="14109" width="14" style="405" bestFit="1" customWidth="1"/>
    <col min="14110" max="14110" width="13.5703125" style="405" bestFit="1" customWidth="1"/>
    <col min="14111" max="14336" width="9.140625" style="405"/>
    <col min="14337" max="14337" width="18.42578125" style="405" bestFit="1" customWidth="1"/>
    <col min="14338" max="14338" width="12" style="405" bestFit="1" customWidth="1"/>
    <col min="14339" max="14340" width="11.85546875" style="405" bestFit="1" customWidth="1"/>
    <col min="14341" max="14341" width="12" style="405" bestFit="1" customWidth="1"/>
    <col min="14342" max="14342" width="11.7109375" style="405" bestFit="1" customWidth="1"/>
    <col min="14343" max="14343" width="11.5703125" style="405" bestFit="1" customWidth="1"/>
    <col min="14344" max="14344" width="11.85546875" style="405" bestFit="1" customWidth="1"/>
    <col min="14345" max="14345" width="12" style="405" bestFit="1" customWidth="1"/>
    <col min="14346" max="14346" width="11.28515625" style="405" bestFit="1" customWidth="1"/>
    <col min="14347" max="14347" width="12" style="405" bestFit="1" customWidth="1"/>
    <col min="14348" max="14348" width="11.7109375" style="405" bestFit="1" customWidth="1"/>
    <col min="14349" max="14349" width="12.28515625" style="405" bestFit="1" customWidth="1"/>
    <col min="14350" max="14350" width="12" style="405" bestFit="1" customWidth="1"/>
    <col min="14351" max="14351" width="11.7109375" style="405" customWidth="1"/>
    <col min="14352" max="14352" width="12" style="405" bestFit="1" customWidth="1"/>
    <col min="14353" max="14353" width="11.85546875" style="405" bestFit="1" customWidth="1"/>
    <col min="14354" max="14354" width="11.5703125" style="405" bestFit="1" customWidth="1"/>
    <col min="14355" max="14355" width="11.7109375" style="405" bestFit="1" customWidth="1"/>
    <col min="14356" max="14357" width="12.42578125" style="405" bestFit="1" customWidth="1"/>
    <col min="14358" max="14362" width="12.85546875" style="405" bestFit="1" customWidth="1"/>
    <col min="14363" max="14363" width="11.5703125" style="405" bestFit="1" customWidth="1"/>
    <col min="14364" max="14364" width="11.7109375" style="405" bestFit="1" customWidth="1"/>
    <col min="14365" max="14365" width="14" style="405" bestFit="1" customWidth="1"/>
    <col min="14366" max="14366" width="13.5703125" style="405" bestFit="1" customWidth="1"/>
    <col min="14367" max="14592" width="9.140625" style="405"/>
    <col min="14593" max="14593" width="18.42578125" style="405" bestFit="1" customWidth="1"/>
    <col min="14594" max="14594" width="12" style="405" bestFit="1" customWidth="1"/>
    <col min="14595" max="14596" width="11.85546875" style="405" bestFit="1" customWidth="1"/>
    <col min="14597" max="14597" width="12" style="405" bestFit="1" customWidth="1"/>
    <col min="14598" max="14598" width="11.7109375" style="405" bestFit="1" customWidth="1"/>
    <col min="14599" max="14599" width="11.5703125" style="405" bestFit="1" customWidth="1"/>
    <col min="14600" max="14600" width="11.85546875" style="405" bestFit="1" customWidth="1"/>
    <col min="14601" max="14601" width="12" style="405" bestFit="1" customWidth="1"/>
    <col min="14602" max="14602" width="11.28515625" style="405" bestFit="1" customWidth="1"/>
    <col min="14603" max="14603" width="12" style="405" bestFit="1" customWidth="1"/>
    <col min="14604" max="14604" width="11.7109375" style="405" bestFit="1" customWidth="1"/>
    <col min="14605" max="14605" width="12.28515625" style="405" bestFit="1" customWidth="1"/>
    <col min="14606" max="14606" width="12" style="405" bestFit="1" customWidth="1"/>
    <col min="14607" max="14607" width="11.7109375" style="405" customWidth="1"/>
    <col min="14608" max="14608" width="12" style="405" bestFit="1" customWidth="1"/>
    <col min="14609" max="14609" width="11.85546875" style="405" bestFit="1" customWidth="1"/>
    <col min="14610" max="14610" width="11.5703125" style="405" bestFit="1" customWidth="1"/>
    <col min="14611" max="14611" width="11.7109375" style="405" bestFit="1" customWidth="1"/>
    <col min="14612" max="14613" width="12.42578125" style="405" bestFit="1" customWidth="1"/>
    <col min="14614" max="14618" width="12.85546875" style="405" bestFit="1" customWidth="1"/>
    <col min="14619" max="14619" width="11.5703125" style="405" bestFit="1" customWidth="1"/>
    <col min="14620" max="14620" width="11.7109375" style="405" bestFit="1" customWidth="1"/>
    <col min="14621" max="14621" width="14" style="405" bestFit="1" customWidth="1"/>
    <col min="14622" max="14622" width="13.5703125" style="405" bestFit="1" customWidth="1"/>
    <col min="14623" max="14848" width="9.140625" style="405"/>
    <col min="14849" max="14849" width="18.42578125" style="405" bestFit="1" customWidth="1"/>
    <col min="14850" max="14850" width="12" style="405" bestFit="1" customWidth="1"/>
    <col min="14851" max="14852" width="11.85546875" style="405" bestFit="1" customWidth="1"/>
    <col min="14853" max="14853" width="12" style="405" bestFit="1" customWidth="1"/>
    <col min="14854" max="14854" width="11.7109375" style="405" bestFit="1" customWidth="1"/>
    <col min="14855" max="14855" width="11.5703125" style="405" bestFit="1" customWidth="1"/>
    <col min="14856" max="14856" width="11.85546875" style="405" bestFit="1" customWidth="1"/>
    <col min="14857" max="14857" width="12" style="405" bestFit="1" customWidth="1"/>
    <col min="14858" max="14858" width="11.28515625" style="405" bestFit="1" customWidth="1"/>
    <col min="14859" max="14859" width="12" style="405" bestFit="1" customWidth="1"/>
    <col min="14860" max="14860" width="11.7109375" style="405" bestFit="1" customWidth="1"/>
    <col min="14861" max="14861" width="12.28515625" style="405" bestFit="1" customWidth="1"/>
    <col min="14862" max="14862" width="12" style="405" bestFit="1" customWidth="1"/>
    <col min="14863" max="14863" width="11.7109375" style="405" customWidth="1"/>
    <col min="14864" max="14864" width="12" style="405" bestFit="1" customWidth="1"/>
    <col min="14865" max="14865" width="11.85546875" style="405" bestFit="1" customWidth="1"/>
    <col min="14866" max="14866" width="11.5703125" style="405" bestFit="1" customWidth="1"/>
    <col min="14867" max="14867" width="11.7109375" style="405" bestFit="1" customWidth="1"/>
    <col min="14868" max="14869" width="12.42578125" style="405" bestFit="1" customWidth="1"/>
    <col min="14870" max="14874" width="12.85546875" style="405" bestFit="1" customWidth="1"/>
    <col min="14875" max="14875" width="11.5703125" style="405" bestFit="1" customWidth="1"/>
    <col min="14876" max="14876" width="11.7109375" style="405" bestFit="1" customWidth="1"/>
    <col min="14877" max="14877" width="14" style="405" bestFit="1" customWidth="1"/>
    <col min="14878" max="14878" width="13.5703125" style="405" bestFit="1" customWidth="1"/>
    <col min="14879" max="15104" width="9.140625" style="405"/>
    <col min="15105" max="15105" width="18.42578125" style="405" bestFit="1" customWidth="1"/>
    <col min="15106" max="15106" width="12" style="405" bestFit="1" customWidth="1"/>
    <col min="15107" max="15108" width="11.85546875" style="405" bestFit="1" customWidth="1"/>
    <col min="15109" max="15109" width="12" style="405" bestFit="1" customWidth="1"/>
    <col min="15110" max="15110" width="11.7109375" style="405" bestFit="1" customWidth="1"/>
    <col min="15111" max="15111" width="11.5703125" style="405" bestFit="1" customWidth="1"/>
    <col min="15112" max="15112" width="11.85546875" style="405" bestFit="1" customWidth="1"/>
    <col min="15113" max="15113" width="12" style="405" bestFit="1" customWidth="1"/>
    <col min="15114" max="15114" width="11.28515625" style="405" bestFit="1" customWidth="1"/>
    <col min="15115" max="15115" width="12" style="405" bestFit="1" customWidth="1"/>
    <col min="15116" max="15116" width="11.7109375" style="405" bestFit="1" customWidth="1"/>
    <col min="15117" max="15117" width="12.28515625" style="405" bestFit="1" customWidth="1"/>
    <col min="15118" max="15118" width="12" style="405" bestFit="1" customWidth="1"/>
    <col min="15119" max="15119" width="11.7109375" style="405" customWidth="1"/>
    <col min="15120" max="15120" width="12" style="405" bestFit="1" customWidth="1"/>
    <col min="15121" max="15121" width="11.85546875" style="405" bestFit="1" customWidth="1"/>
    <col min="15122" max="15122" width="11.5703125" style="405" bestFit="1" customWidth="1"/>
    <col min="15123" max="15123" width="11.7109375" style="405" bestFit="1" customWidth="1"/>
    <col min="15124" max="15125" width="12.42578125" style="405" bestFit="1" customWidth="1"/>
    <col min="15126" max="15130" width="12.85546875" style="405" bestFit="1" customWidth="1"/>
    <col min="15131" max="15131" width="11.5703125" style="405" bestFit="1" customWidth="1"/>
    <col min="15132" max="15132" width="11.7109375" style="405" bestFit="1" customWidth="1"/>
    <col min="15133" max="15133" width="14" style="405" bestFit="1" customWidth="1"/>
    <col min="15134" max="15134" width="13.5703125" style="405" bestFit="1" customWidth="1"/>
    <col min="15135" max="15360" width="9.140625" style="405"/>
    <col min="15361" max="15361" width="18.42578125" style="405" bestFit="1" customWidth="1"/>
    <col min="15362" max="15362" width="12" style="405" bestFit="1" customWidth="1"/>
    <col min="15363" max="15364" width="11.85546875" style="405" bestFit="1" customWidth="1"/>
    <col min="15365" max="15365" width="12" style="405" bestFit="1" customWidth="1"/>
    <col min="15366" max="15366" width="11.7109375" style="405" bestFit="1" customWidth="1"/>
    <col min="15367" max="15367" width="11.5703125" style="405" bestFit="1" customWidth="1"/>
    <col min="15368" max="15368" width="11.85546875" style="405" bestFit="1" customWidth="1"/>
    <col min="15369" max="15369" width="12" style="405" bestFit="1" customWidth="1"/>
    <col min="15370" max="15370" width="11.28515625" style="405" bestFit="1" customWidth="1"/>
    <col min="15371" max="15371" width="12" style="405" bestFit="1" customWidth="1"/>
    <col min="15372" max="15372" width="11.7109375" style="405" bestFit="1" customWidth="1"/>
    <col min="15373" max="15373" width="12.28515625" style="405" bestFit="1" customWidth="1"/>
    <col min="15374" max="15374" width="12" style="405" bestFit="1" customWidth="1"/>
    <col min="15375" max="15375" width="11.7109375" style="405" customWidth="1"/>
    <col min="15376" max="15376" width="12" style="405" bestFit="1" customWidth="1"/>
    <col min="15377" max="15377" width="11.85546875" style="405" bestFit="1" customWidth="1"/>
    <col min="15378" max="15378" width="11.5703125" style="405" bestFit="1" customWidth="1"/>
    <col min="15379" max="15379" width="11.7109375" style="405" bestFit="1" customWidth="1"/>
    <col min="15380" max="15381" width="12.42578125" style="405" bestFit="1" customWidth="1"/>
    <col min="15382" max="15386" width="12.85546875" style="405" bestFit="1" customWidth="1"/>
    <col min="15387" max="15387" width="11.5703125" style="405" bestFit="1" customWidth="1"/>
    <col min="15388" max="15388" width="11.7109375" style="405" bestFit="1" customWidth="1"/>
    <col min="15389" max="15389" width="14" style="405" bestFit="1" customWidth="1"/>
    <col min="15390" max="15390" width="13.5703125" style="405" bestFit="1" customWidth="1"/>
    <col min="15391" max="15616" width="9.140625" style="405"/>
    <col min="15617" max="15617" width="18.42578125" style="405" bestFit="1" customWidth="1"/>
    <col min="15618" max="15618" width="12" style="405" bestFit="1" customWidth="1"/>
    <col min="15619" max="15620" width="11.85546875" style="405" bestFit="1" customWidth="1"/>
    <col min="15621" max="15621" width="12" style="405" bestFit="1" customWidth="1"/>
    <col min="15622" max="15622" width="11.7109375" style="405" bestFit="1" customWidth="1"/>
    <col min="15623" max="15623" width="11.5703125" style="405" bestFit="1" customWidth="1"/>
    <col min="15624" max="15624" width="11.85546875" style="405" bestFit="1" customWidth="1"/>
    <col min="15625" max="15625" width="12" style="405" bestFit="1" customWidth="1"/>
    <col min="15626" max="15626" width="11.28515625" style="405" bestFit="1" customWidth="1"/>
    <col min="15627" max="15627" width="12" style="405" bestFit="1" customWidth="1"/>
    <col min="15628" max="15628" width="11.7109375" style="405" bestFit="1" customWidth="1"/>
    <col min="15629" max="15629" width="12.28515625" style="405" bestFit="1" customWidth="1"/>
    <col min="15630" max="15630" width="12" style="405" bestFit="1" customWidth="1"/>
    <col min="15631" max="15631" width="11.7109375" style="405" customWidth="1"/>
    <col min="15632" max="15632" width="12" style="405" bestFit="1" customWidth="1"/>
    <col min="15633" max="15633" width="11.85546875" style="405" bestFit="1" customWidth="1"/>
    <col min="15634" max="15634" width="11.5703125" style="405" bestFit="1" customWidth="1"/>
    <col min="15635" max="15635" width="11.7109375" style="405" bestFit="1" customWidth="1"/>
    <col min="15636" max="15637" width="12.42578125" style="405" bestFit="1" customWidth="1"/>
    <col min="15638" max="15642" width="12.85546875" style="405" bestFit="1" customWidth="1"/>
    <col min="15643" max="15643" width="11.5703125" style="405" bestFit="1" customWidth="1"/>
    <col min="15644" max="15644" width="11.7109375" style="405" bestFit="1" customWidth="1"/>
    <col min="15645" max="15645" width="14" style="405" bestFit="1" customWidth="1"/>
    <col min="15646" max="15646" width="13.5703125" style="405" bestFit="1" customWidth="1"/>
    <col min="15647" max="15872" width="9.140625" style="405"/>
    <col min="15873" max="15873" width="18.42578125" style="405" bestFit="1" customWidth="1"/>
    <col min="15874" max="15874" width="12" style="405" bestFit="1" customWidth="1"/>
    <col min="15875" max="15876" width="11.85546875" style="405" bestFit="1" customWidth="1"/>
    <col min="15877" max="15877" width="12" style="405" bestFit="1" customWidth="1"/>
    <col min="15878" max="15878" width="11.7109375" style="405" bestFit="1" customWidth="1"/>
    <col min="15879" max="15879" width="11.5703125" style="405" bestFit="1" customWidth="1"/>
    <col min="15880" max="15880" width="11.85546875" style="405" bestFit="1" customWidth="1"/>
    <col min="15881" max="15881" width="12" style="405" bestFit="1" customWidth="1"/>
    <col min="15882" max="15882" width="11.28515625" style="405" bestFit="1" customWidth="1"/>
    <col min="15883" max="15883" width="12" style="405" bestFit="1" customWidth="1"/>
    <col min="15884" max="15884" width="11.7109375" style="405" bestFit="1" customWidth="1"/>
    <col min="15885" max="15885" width="12.28515625" style="405" bestFit="1" customWidth="1"/>
    <col min="15886" max="15886" width="12" style="405" bestFit="1" customWidth="1"/>
    <col min="15887" max="15887" width="11.7109375" style="405" customWidth="1"/>
    <col min="15888" max="15888" width="12" style="405" bestFit="1" customWidth="1"/>
    <col min="15889" max="15889" width="11.85546875" style="405" bestFit="1" customWidth="1"/>
    <col min="15890" max="15890" width="11.5703125" style="405" bestFit="1" customWidth="1"/>
    <col min="15891" max="15891" width="11.7109375" style="405" bestFit="1" customWidth="1"/>
    <col min="15892" max="15893" width="12.42578125" style="405" bestFit="1" customWidth="1"/>
    <col min="15894" max="15898" width="12.85546875" style="405" bestFit="1" customWidth="1"/>
    <col min="15899" max="15899" width="11.5703125" style="405" bestFit="1" customWidth="1"/>
    <col min="15900" max="15900" width="11.7109375" style="405" bestFit="1" customWidth="1"/>
    <col min="15901" max="15901" width="14" style="405" bestFit="1" customWidth="1"/>
    <col min="15902" max="15902" width="13.5703125" style="405" bestFit="1" customWidth="1"/>
    <col min="15903" max="16128" width="9.140625" style="405"/>
    <col min="16129" max="16129" width="18.42578125" style="405" bestFit="1" customWidth="1"/>
    <col min="16130" max="16130" width="12" style="405" bestFit="1" customWidth="1"/>
    <col min="16131" max="16132" width="11.85546875" style="405" bestFit="1" customWidth="1"/>
    <col min="16133" max="16133" width="12" style="405" bestFit="1" customWidth="1"/>
    <col min="16134" max="16134" width="11.7109375" style="405" bestFit="1" customWidth="1"/>
    <col min="16135" max="16135" width="11.5703125" style="405" bestFit="1" customWidth="1"/>
    <col min="16136" max="16136" width="11.85546875" style="405" bestFit="1" customWidth="1"/>
    <col min="16137" max="16137" width="12" style="405" bestFit="1" customWidth="1"/>
    <col min="16138" max="16138" width="11.28515625" style="405" bestFit="1" customWidth="1"/>
    <col min="16139" max="16139" width="12" style="405" bestFit="1" customWidth="1"/>
    <col min="16140" max="16140" width="11.7109375" style="405" bestFit="1" customWidth="1"/>
    <col min="16141" max="16141" width="12.28515625" style="405" bestFit="1" customWidth="1"/>
    <col min="16142" max="16142" width="12" style="405" bestFit="1" customWidth="1"/>
    <col min="16143" max="16143" width="11.7109375" style="405" customWidth="1"/>
    <col min="16144" max="16144" width="12" style="405" bestFit="1" customWidth="1"/>
    <col min="16145" max="16145" width="11.85546875" style="405" bestFit="1" customWidth="1"/>
    <col min="16146" max="16146" width="11.5703125" style="405" bestFit="1" customWidth="1"/>
    <col min="16147" max="16147" width="11.7109375" style="405" bestFit="1" customWidth="1"/>
    <col min="16148" max="16149" width="12.42578125" style="405" bestFit="1" customWidth="1"/>
    <col min="16150" max="16154" width="12.85546875" style="405" bestFit="1" customWidth="1"/>
    <col min="16155" max="16155" width="11.5703125" style="405" bestFit="1" customWidth="1"/>
    <col min="16156" max="16156" width="11.7109375" style="405" bestFit="1" customWidth="1"/>
    <col min="16157" max="16157" width="14" style="405" bestFit="1" customWidth="1"/>
    <col min="16158" max="16158" width="13.5703125" style="405" bestFit="1" customWidth="1"/>
    <col min="16159" max="16384" width="9.140625" style="405"/>
  </cols>
  <sheetData>
    <row r="1" spans="1:65" x14ac:dyDescent="0.2">
      <c r="A1" s="402" t="s">
        <v>392</v>
      </c>
      <c r="B1" s="403" t="s">
        <v>960</v>
      </c>
      <c r="C1" s="403" t="s">
        <v>960</v>
      </c>
      <c r="D1" s="403" t="s">
        <v>960</v>
      </c>
      <c r="E1" s="403" t="s">
        <v>960</v>
      </c>
      <c r="F1" s="403" t="s">
        <v>960</v>
      </c>
      <c r="G1" s="403" t="s">
        <v>960</v>
      </c>
      <c r="H1" s="403" t="s">
        <v>960</v>
      </c>
      <c r="I1" s="403" t="s">
        <v>960</v>
      </c>
      <c r="J1" s="403" t="s">
        <v>960</v>
      </c>
      <c r="K1" s="403" t="s">
        <v>960</v>
      </c>
      <c r="L1" s="403" t="s">
        <v>960</v>
      </c>
      <c r="M1" s="403" t="s">
        <v>960</v>
      </c>
      <c r="N1" s="403" t="s">
        <v>960</v>
      </c>
      <c r="O1" s="403" t="s">
        <v>960</v>
      </c>
      <c r="P1" s="403" t="s">
        <v>960</v>
      </c>
      <c r="Q1" s="403" t="s">
        <v>960</v>
      </c>
      <c r="R1" s="403" t="s">
        <v>960</v>
      </c>
      <c r="S1" s="403" t="s">
        <v>960</v>
      </c>
      <c r="T1" s="403" t="s">
        <v>960</v>
      </c>
      <c r="U1" s="403" t="s">
        <v>960</v>
      </c>
      <c r="V1" s="403" t="s">
        <v>960</v>
      </c>
      <c r="W1" s="403" t="s">
        <v>960</v>
      </c>
      <c r="X1" s="403" t="s">
        <v>960</v>
      </c>
      <c r="Y1" s="403" t="s">
        <v>960</v>
      </c>
      <c r="Z1" s="403" t="s">
        <v>961</v>
      </c>
      <c r="AA1" s="403" t="s">
        <v>962</v>
      </c>
      <c r="AB1" s="403" t="s">
        <v>962</v>
      </c>
      <c r="AC1" s="403" t="s">
        <v>962</v>
      </c>
      <c r="AD1" s="404"/>
    </row>
    <row r="2" spans="1:65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1420</v>
      </c>
      <c r="Y2" s="403" t="s">
        <v>1420</v>
      </c>
      <c r="Z2" s="403" t="s">
        <v>1420</v>
      </c>
      <c r="AA2" s="403" t="s">
        <v>1419</v>
      </c>
      <c r="AB2" s="403" t="s">
        <v>1419</v>
      </c>
      <c r="AC2" s="403" t="s">
        <v>1422</v>
      </c>
      <c r="AD2" s="404"/>
    </row>
    <row r="3" spans="1:65" x14ac:dyDescent="0.2">
      <c r="A3" s="402" t="s">
        <v>385</v>
      </c>
      <c r="B3" s="406">
        <v>43252</v>
      </c>
      <c r="C3" s="406">
        <v>43435</v>
      </c>
      <c r="D3" s="406">
        <v>43617</v>
      </c>
      <c r="E3" s="407">
        <v>43800</v>
      </c>
      <c r="F3" s="407">
        <v>43983</v>
      </c>
      <c r="G3" s="407">
        <v>44166</v>
      </c>
      <c r="H3" s="407">
        <v>44348</v>
      </c>
      <c r="I3" s="407">
        <v>44531</v>
      </c>
      <c r="J3" s="407">
        <v>44713</v>
      </c>
      <c r="K3" s="407">
        <v>44896</v>
      </c>
      <c r="L3" s="407">
        <v>45078</v>
      </c>
      <c r="M3" s="407">
        <v>45261</v>
      </c>
      <c r="N3" s="407">
        <v>45444</v>
      </c>
      <c r="O3" s="407">
        <v>45627</v>
      </c>
      <c r="P3" s="407">
        <v>45809</v>
      </c>
      <c r="Q3" s="407">
        <v>45992</v>
      </c>
      <c r="R3" s="407">
        <v>46174</v>
      </c>
      <c r="S3" s="407">
        <v>46357</v>
      </c>
      <c r="T3" s="407">
        <v>46539</v>
      </c>
      <c r="U3" s="407">
        <v>46722</v>
      </c>
      <c r="V3" s="407">
        <v>46905</v>
      </c>
      <c r="W3" s="408">
        <v>47088</v>
      </c>
      <c r="X3" s="408">
        <v>48549</v>
      </c>
      <c r="Y3" s="408">
        <v>49096</v>
      </c>
      <c r="Z3" s="408">
        <v>49644</v>
      </c>
      <c r="AA3" s="408">
        <v>43070</v>
      </c>
      <c r="AB3" s="408">
        <v>43252</v>
      </c>
      <c r="AC3" s="408">
        <v>53662</v>
      </c>
      <c r="AD3" s="404"/>
    </row>
    <row r="4" spans="1:65" x14ac:dyDescent="0.2">
      <c r="A4" s="402" t="s">
        <v>386</v>
      </c>
      <c r="B4" s="409">
        <v>0.01</v>
      </c>
      <c r="C4" s="409">
        <v>1.0999999999999999E-2</v>
      </c>
      <c r="D4" s="409">
        <v>1.15E-2</v>
      </c>
      <c r="E4" s="409">
        <v>1.2500000000000001E-2</v>
      </c>
      <c r="F4" s="409">
        <v>1.35E-2</v>
      </c>
      <c r="G4" s="409">
        <v>1.4500000000000001E-2</v>
      </c>
      <c r="H4" s="410">
        <v>1.55E-2</v>
      </c>
      <c r="I4" s="410">
        <v>1.6500000000000001E-2</v>
      </c>
      <c r="J4" s="410">
        <v>1.7000000000000001E-2</v>
      </c>
      <c r="K4" s="410">
        <v>1.7999999999999999E-2</v>
      </c>
      <c r="L4" s="410">
        <v>1.9E-2</v>
      </c>
      <c r="M4" s="410">
        <v>0.02</v>
      </c>
      <c r="N4" s="410">
        <v>2.1000000000000001E-2</v>
      </c>
      <c r="O4" s="410">
        <v>2.1999999999999999E-2</v>
      </c>
      <c r="P4" s="410">
        <v>2.35E-2</v>
      </c>
      <c r="Q4" s="410">
        <v>2.4500000000000001E-2</v>
      </c>
      <c r="R4" s="410">
        <v>2.5999999999999999E-2</v>
      </c>
      <c r="S4" s="410">
        <v>2.7E-2</v>
      </c>
      <c r="T4" s="410">
        <v>2.75E-2</v>
      </c>
      <c r="U4" s="409">
        <v>2.8000000000000001E-2</v>
      </c>
      <c r="V4" s="409">
        <v>2.8500000000000001E-2</v>
      </c>
      <c r="W4" s="409">
        <v>2.9499999999999998E-2</v>
      </c>
      <c r="X4" s="411">
        <v>3.4000000000000002E-2</v>
      </c>
      <c r="Y4" s="410">
        <v>3.5499999999999997E-2</v>
      </c>
      <c r="Z4" s="410">
        <v>3.6499999999999998E-2</v>
      </c>
      <c r="AA4" s="410">
        <v>0.01</v>
      </c>
      <c r="AB4" s="410">
        <v>1.0999999999999999E-2</v>
      </c>
      <c r="AC4" s="410">
        <v>0.04</v>
      </c>
      <c r="AD4" s="407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2"/>
      <c r="BI4" s="412"/>
      <c r="BJ4" s="413"/>
      <c r="BK4" s="413"/>
      <c r="BL4" s="413"/>
      <c r="BM4" s="413"/>
    </row>
    <row r="5" spans="1:65" x14ac:dyDescent="0.2">
      <c r="A5" s="414" t="s">
        <v>334</v>
      </c>
      <c r="B5" s="415" t="s">
        <v>991</v>
      </c>
      <c r="C5" s="416" t="s">
        <v>992</v>
      </c>
      <c r="D5" s="416" t="s">
        <v>993</v>
      </c>
      <c r="E5" s="416" t="s">
        <v>994</v>
      </c>
      <c r="F5" s="416" t="s">
        <v>995</v>
      </c>
      <c r="G5" s="416" t="s">
        <v>996</v>
      </c>
      <c r="H5" s="416" t="s">
        <v>997</v>
      </c>
      <c r="I5" s="416" t="s">
        <v>998</v>
      </c>
      <c r="J5" s="416" t="s">
        <v>999</v>
      </c>
      <c r="K5" s="416" t="s">
        <v>1000</v>
      </c>
      <c r="L5" s="416" t="s">
        <v>1001</v>
      </c>
      <c r="M5" s="416" t="s">
        <v>1002</v>
      </c>
      <c r="N5" s="416" t="s">
        <v>1003</v>
      </c>
      <c r="O5" s="416" t="s">
        <v>1004</v>
      </c>
      <c r="P5" s="416" t="s">
        <v>1005</v>
      </c>
      <c r="Q5" s="416" t="s">
        <v>1006</v>
      </c>
      <c r="R5" s="416" t="s">
        <v>1007</v>
      </c>
      <c r="S5" s="415" t="s">
        <v>1008</v>
      </c>
      <c r="T5" s="416" t="s">
        <v>1009</v>
      </c>
      <c r="U5" s="416" t="s">
        <v>1010</v>
      </c>
      <c r="V5" s="416" t="s">
        <v>1011</v>
      </c>
      <c r="W5" s="416" t="s">
        <v>1012</v>
      </c>
      <c r="X5" s="416" t="s">
        <v>1013</v>
      </c>
      <c r="Y5" s="416" t="s">
        <v>1014</v>
      </c>
      <c r="Z5" s="416" t="s">
        <v>1015</v>
      </c>
      <c r="AA5" s="416" t="s">
        <v>1016</v>
      </c>
      <c r="AB5" s="416" t="s">
        <v>1017</v>
      </c>
      <c r="AC5" s="416" t="s">
        <v>1018</v>
      </c>
      <c r="AD5" s="417" t="s">
        <v>5</v>
      </c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  <c r="BJ5" s="413"/>
      <c r="BK5" s="413"/>
      <c r="BL5" s="413"/>
      <c r="BM5" s="413"/>
    </row>
    <row r="6" spans="1:65" x14ac:dyDescent="0.2">
      <c r="A6" s="418"/>
      <c r="B6" s="418">
        <v>2</v>
      </c>
      <c r="C6" s="419">
        <f>B6+1</f>
        <v>3</v>
      </c>
      <c r="D6" s="419">
        <f t="shared" ref="D6:AC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19">
        <f t="shared" si="0"/>
        <v>29</v>
      </c>
      <c r="AD6" s="420"/>
      <c r="AE6" s="421"/>
    </row>
    <row r="7" spans="1:65" x14ac:dyDescent="0.2">
      <c r="A7" s="402" t="s">
        <v>461</v>
      </c>
      <c r="B7" s="422">
        <v>65000</v>
      </c>
      <c r="C7" s="423">
        <v>510000</v>
      </c>
      <c r="D7" s="423">
        <v>520000</v>
      </c>
      <c r="E7" s="423">
        <v>535000</v>
      </c>
      <c r="F7" s="423">
        <v>550000</v>
      </c>
      <c r="G7" s="423">
        <v>565000</v>
      </c>
      <c r="H7" s="423">
        <v>580000</v>
      </c>
      <c r="I7" s="423">
        <v>595000</v>
      </c>
      <c r="J7" s="423">
        <v>610000</v>
      </c>
      <c r="K7" s="423">
        <v>630000</v>
      </c>
      <c r="L7" s="423">
        <v>645000</v>
      </c>
      <c r="M7" s="423">
        <v>660000</v>
      </c>
      <c r="N7" s="423">
        <v>680000</v>
      </c>
      <c r="O7" s="423">
        <v>695000</v>
      </c>
      <c r="P7" s="423">
        <v>720000</v>
      </c>
      <c r="Q7" s="423">
        <v>735000</v>
      </c>
      <c r="R7" s="423">
        <v>755000</v>
      </c>
      <c r="S7" s="423">
        <v>775000</v>
      </c>
      <c r="T7" s="423">
        <v>800000</v>
      </c>
      <c r="U7" s="423">
        <v>815000</v>
      </c>
      <c r="V7" s="420">
        <v>840000</v>
      </c>
      <c r="W7" s="420">
        <v>865000</v>
      </c>
      <c r="X7" s="420">
        <v>7815000</v>
      </c>
      <c r="Y7" s="420">
        <v>3040000</v>
      </c>
      <c r="Z7" s="420">
        <v>4635000</v>
      </c>
      <c r="AA7" s="420">
        <v>155000</v>
      </c>
      <c r="AB7" s="420">
        <v>345000</v>
      </c>
      <c r="AC7" s="420">
        <v>13855000</v>
      </c>
      <c r="AD7" s="423">
        <f>SUM(B7:AC7)</f>
        <v>43990000</v>
      </c>
      <c r="AE7" s="421"/>
    </row>
    <row r="8" spans="1:65" x14ac:dyDescent="0.2">
      <c r="A8" s="402" t="s">
        <v>78</v>
      </c>
      <c r="B8" s="424"/>
      <c r="C8" s="425"/>
      <c r="D8" s="425"/>
      <c r="E8" s="425"/>
      <c r="F8" s="425"/>
      <c r="G8" s="425"/>
      <c r="H8" s="425"/>
      <c r="I8" s="425"/>
      <c r="J8" s="425"/>
      <c r="K8" s="425"/>
      <c r="L8" s="425"/>
      <c r="M8" s="425"/>
      <c r="N8" s="425"/>
      <c r="O8" s="425"/>
      <c r="P8" s="425"/>
      <c r="Q8" s="425"/>
      <c r="R8" s="425"/>
      <c r="S8" s="425"/>
      <c r="T8" s="425"/>
      <c r="U8" s="425"/>
      <c r="V8" s="420"/>
      <c r="W8" s="420"/>
      <c r="X8" s="420"/>
      <c r="Y8" s="420"/>
      <c r="Z8" s="420"/>
      <c r="AA8" s="420"/>
      <c r="AB8" s="420"/>
      <c r="AC8" s="420"/>
      <c r="AD8" s="420"/>
      <c r="AE8" s="421"/>
    </row>
    <row r="9" spans="1:65" ht="15" customHeight="1" x14ac:dyDescent="0.2">
      <c r="A9" s="426">
        <v>43070</v>
      </c>
      <c r="B9" s="427">
        <v>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27">
        <v>0</v>
      </c>
      <c r="T9" s="427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155000</v>
      </c>
      <c r="AB9" s="427">
        <v>0</v>
      </c>
      <c r="AC9" s="427">
        <v>420000</v>
      </c>
      <c r="AD9" s="423">
        <f t="shared" ref="AD9:AD62" si="1">SUM(B9:AC9)</f>
        <v>575000</v>
      </c>
      <c r="AE9" s="421"/>
    </row>
    <row r="10" spans="1:65" ht="15" customHeight="1" x14ac:dyDescent="0.2">
      <c r="A10" s="426">
        <v>43101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27">
        <v>0</v>
      </c>
      <c r="T10" s="427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60000</v>
      </c>
      <c r="AA10" s="427">
        <v>0</v>
      </c>
      <c r="AB10" s="427">
        <v>65000</v>
      </c>
      <c r="AC10" s="427">
        <v>115000</v>
      </c>
      <c r="AD10" s="423">
        <f t="shared" si="1"/>
        <v>240000</v>
      </c>
      <c r="AE10" s="421"/>
    </row>
    <row r="11" spans="1:65" ht="15" customHeight="1" x14ac:dyDescent="0.2">
      <c r="A11" s="426">
        <v>43132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27">
        <v>0</v>
      </c>
      <c r="T11" s="427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65000</v>
      </c>
      <c r="AC11" s="427">
        <v>80000</v>
      </c>
      <c r="AD11" s="423">
        <f t="shared" si="1"/>
        <v>145000</v>
      </c>
      <c r="AE11" s="421"/>
    </row>
    <row r="12" spans="1:65" ht="15" customHeight="1" x14ac:dyDescent="0.2">
      <c r="A12" s="426">
        <v>43160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27">
        <v>0</v>
      </c>
      <c r="T12" s="427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70000</v>
      </c>
      <c r="AC12" s="427">
        <v>155000</v>
      </c>
      <c r="AD12" s="423">
        <f t="shared" si="1"/>
        <v>225000</v>
      </c>
      <c r="AE12" s="421"/>
    </row>
    <row r="13" spans="1:65" ht="15" customHeight="1" x14ac:dyDescent="0.2">
      <c r="A13" s="426">
        <v>43191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27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80000</v>
      </c>
      <c r="AA13" s="427">
        <v>0</v>
      </c>
      <c r="AB13" s="427">
        <v>70000</v>
      </c>
      <c r="AC13" s="427">
        <v>115000</v>
      </c>
      <c r="AD13" s="423">
        <f t="shared" si="1"/>
        <v>265000</v>
      </c>
      <c r="AE13" s="421"/>
    </row>
    <row r="14" spans="1:65" ht="15" customHeight="1" x14ac:dyDescent="0.2">
      <c r="A14" s="426">
        <v>43221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27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70000</v>
      </c>
      <c r="AC14" s="427">
        <v>120000</v>
      </c>
      <c r="AD14" s="423">
        <f t="shared" si="1"/>
        <v>190000</v>
      </c>
      <c r="AE14" s="421"/>
    </row>
    <row r="15" spans="1:65" ht="15" customHeight="1" x14ac:dyDescent="0.2">
      <c r="A15" s="426">
        <v>43252</v>
      </c>
      <c r="B15" s="427">
        <v>65000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27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25000</v>
      </c>
      <c r="AA15" s="427">
        <v>0</v>
      </c>
      <c r="AB15" s="427">
        <v>5000</v>
      </c>
      <c r="AC15" s="427">
        <v>115000</v>
      </c>
      <c r="AD15" s="423">
        <f t="shared" si="1"/>
        <v>210000</v>
      </c>
      <c r="AE15" s="421"/>
    </row>
    <row r="16" spans="1:65" ht="15" customHeight="1" x14ac:dyDescent="0.2">
      <c r="A16" s="426">
        <v>43282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27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27">
        <v>135000</v>
      </c>
      <c r="AD16" s="423">
        <f t="shared" si="1"/>
        <v>135000</v>
      </c>
      <c r="AE16" s="421"/>
    </row>
    <row r="17" spans="1:31" ht="15" customHeight="1" x14ac:dyDescent="0.2">
      <c r="A17" s="426">
        <v>43313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27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0</v>
      </c>
      <c r="AC17" s="427">
        <v>130000</v>
      </c>
      <c r="AD17" s="423">
        <f t="shared" si="1"/>
        <v>130000</v>
      </c>
      <c r="AE17" s="421"/>
    </row>
    <row r="18" spans="1:31" ht="15" customHeight="1" x14ac:dyDescent="0.2">
      <c r="A18" s="426">
        <v>43344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135000</v>
      </c>
      <c r="AD18" s="423">
        <f t="shared" si="1"/>
        <v>135000</v>
      </c>
      <c r="AE18" s="421"/>
    </row>
    <row r="19" spans="1:31" ht="15" customHeight="1" x14ac:dyDescent="0.2">
      <c r="A19" s="426">
        <v>43374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27">
        <v>0</v>
      </c>
      <c r="T19" s="427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10000</v>
      </c>
      <c r="AA19" s="427">
        <v>0</v>
      </c>
      <c r="AB19" s="427">
        <v>0</v>
      </c>
      <c r="AC19" s="427">
        <v>130000</v>
      </c>
      <c r="AD19" s="423">
        <f t="shared" si="1"/>
        <v>140000</v>
      </c>
      <c r="AE19" s="421"/>
    </row>
    <row r="20" spans="1:31" ht="15" customHeight="1" x14ac:dyDescent="0.2">
      <c r="A20" s="426">
        <v>43405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27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70000</v>
      </c>
      <c r="AA20" s="427">
        <v>0</v>
      </c>
      <c r="AB20" s="427">
        <v>0</v>
      </c>
      <c r="AC20" s="427">
        <v>135000</v>
      </c>
      <c r="AD20" s="423">
        <f t="shared" si="1"/>
        <v>205000</v>
      </c>
      <c r="AE20" s="421"/>
    </row>
    <row r="21" spans="1:31" ht="15" customHeight="1" x14ac:dyDescent="0.2">
      <c r="A21" s="426">
        <v>43435</v>
      </c>
      <c r="B21" s="427">
        <v>0</v>
      </c>
      <c r="C21" s="427">
        <v>510000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27">
        <v>0</v>
      </c>
      <c r="T21" s="427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75000</v>
      </c>
      <c r="AA21" s="427">
        <v>0</v>
      </c>
      <c r="AB21" s="427">
        <v>0</v>
      </c>
      <c r="AC21" s="427">
        <v>130000</v>
      </c>
      <c r="AD21" s="423">
        <f t="shared" si="1"/>
        <v>715000</v>
      </c>
      <c r="AE21" s="421"/>
    </row>
    <row r="22" spans="1:31" ht="15" customHeight="1" x14ac:dyDescent="0.2">
      <c r="A22" s="426">
        <v>43466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27">
        <v>0</v>
      </c>
      <c r="T22" s="427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110000</v>
      </c>
      <c r="AD22" s="423">
        <f t="shared" si="1"/>
        <v>110000</v>
      </c>
      <c r="AE22" s="421"/>
    </row>
    <row r="23" spans="1:31" ht="15" customHeight="1" x14ac:dyDescent="0.2">
      <c r="A23" s="426">
        <v>43497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27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190000</v>
      </c>
      <c r="AD23" s="423">
        <f t="shared" si="1"/>
        <v>190000</v>
      </c>
      <c r="AE23" s="421"/>
    </row>
    <row r="24" spans="1:31" ht="15" customHeight="1" x14ac:dyDescent="0.2">
      <c r="A24" s="426">
        <v>43525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27">
        <v>0</v>
      </c>
      <c r="T24" s="427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27">
        <v>150000</v>
      </c>
      <c r="AD24" s="423">
        <f t="shared" si="1"/>
        <v>150000</v>
      </c>
      <c r="AE24" s="421"/>
    </row>
    <row r="25" spans="1:31" ht="15" customHeight="1" x14ac:dyDescent="0.2">
      <c r="A25" s="426">
        <v>43556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27">
        <v>0</v>
      </c>
      <c r="T25" s="427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27">
        <v>130000</v>
      </c>
      <c r="AD25" s="423">
        <f t="shared" si="1"/>
        <v>130000</v>
      </c>
      <c r="AE25" s="421"/>
    </row>
    <row r="26" spans="1:31" ht="15" customHeight="1" x14ac:dyDescent="0.2">
      <c r="A26" s="426">
        <v>43617</v>
      </c>
      <c r="B26" s="427">
        <v>0</v>
      </c>
      <c r="C26" s="427">
        <v>0</v>
      </c>
      <c r="D26" s="427">
        <v>520000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27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27">
        <v>315000</v>
      </c>
      <c r="AD26" s="423">
        <f t="shared" si="1"/>
        <v>835000</v>
      </c>
      <c r="AE26" s="421"/>
    </row>
    <row r="27" spans="1:31" ht="15" customHeight="1" x14ac:dyDescent="0.2">
      <c r="A27" s="426">
        <v>43647</v>
      </c>
      <c r="B27" s="427">
        <v>0</v>
      </c>
      <c r="C27" s="427">
        <v>0</v>
      </c>
      <c r="D27" s="427">
        <v>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27">
        <v>0</v>
      </c>
      <c r="T27" s="427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27">
        <v>165000</v>
      </c>
      <c r="AD27" s="423">
        <f t="shared" si="1"/>
        <v>165000</v>
      </c>
      <c r="AE27" s="421"/>
    </row>
    <row r="28" spans="1:31" ht="15" customHeight="1" x14ac:dyDescent="0.2">
      <c r="A28" s="426">
        <v>43678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27">
        <v>0</v>
      </c>
      <c r="T28" s="427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0</v>
      </c>
      <c r="AC28" s="427">
        <v>165000</v>
      </c>
      <c r="AD28" s="423">
        <f t="shared" si="1"/>
        <v>165000</v>
      </c>
      <c r="AE28" s="421"/>
    </row>
    <row r="29" spans="1:31" ht="15" customHeight="1" x14ac:dyDescent="0.2">
      <c r="A29" s="426">
        <v>43709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27">
        <v>0</v>
      </c>
      <c r="T29" s="427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0</v>
      </c>
      <c r="AC29" s="427">
        <v>65000</v>
      </c>
      <c r="AD29" s="423">
        <f t="shared" si="1"/>
        <v>65000</v>
      </c>
      <c r="AE29" s="421"/>
    </row>
    <row r="30" spans="1:31" ht="15" customHeight="1" x14ac:dyDescent="0.2">
      <c r="A30" s="426">
        <v>43739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27">
        <v>0</v>
      </c>
      <c r="T30" s="427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0</v>
      </c>
      <c r="AC30" s="427">
        <v>265000</v>
      </c>
      <c r="AD30" s="423">
        <f t="shared" si="1"/>
        <v>265000</v>
      </c>
      <c r="AE30" s="421"/>
    </row>
    <row r="31" spans="1:31" ht="15" customHeight="1" x14ac:dyDescent="0.2">
      <c r="A31" s="426">
        <v>43770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27">
        <v>0</v>
      </c>
      <c r="T31" s="427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0</v>
      </c>
      <c r="AC31" s="427">
        <v>165000</v>
      </c>
      <c r="AD31" s="423">
        <f t="shared" si="1"/>
        <v>165000</v>
      </c>
      <c r="AE31" s="421"/>
    </row>
    <row r="32" spans="1:31" ht="15" customHeight="1" x14ac:dyDescent="0.2">
      <c r="A32" s="426">
        <v>43800</v>
      </c>
      <c r="B32" s="427">
        <v>0</v>
      </c>
      <c r="C32" s="427">
        <v>0</v>
      </c>
      <c r="D32" s="427">
        <v>0</v>
      </c>
      <c r="E32" s="427">
        <v>535000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27">
        <v>0</v>
      </c>
      <c r="T32" s="427">
        <v>0</v>
      </c>
      <c r="U32" s="427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0</v>
      </c>
      <c r="AC32" s="427">
        <v>165000</v>
      </c>
      <c r="AD32" s="423">
        <f t="shared" si="1"/>
        <v>700000</v>
      </c>
      <c r="AE32" s="421"/>
    </row>
    <row r="33" spans="1:31" ht="15" customHeight="1" x14ac:dyDescent="0.2">
      <c r="A33" s="426">
        <v>43831</v>
      </c>
      <c r="B33" s="427">
        <v>0</v>
      </c>
      <c r="C33" s="427">
        <v>0</v>
      </c>
      <c r="D33" s="427">
        <v>0</v>
      </c>
      <c r="E33" s="427">
        <v>0</v>
      </c>
      <c r="F33" s="427">
        <v>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27">
        <v>0</v>
      </c>
      <c r="T33" s="427">
        <v>0</v>
      </c>
      <c r="U33" s="427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27">
        <v>0</v>
      </c>
      <c r="AC33" s="427">
        <v>180000</v>
      </c>
      <c r="AD33" s="423">
        <f t="shared" si="1"/>
        <v>180000</v>
      </c>
      <c r="AE33" s="421"/>
    </row>
    <row r="34" spans="1:31" ht="15" customHeight="1" x14ac:dyDescent="0.2">
      <c r="A34" s="426">
        <v>43891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27">
        <v>0</v>
      </c>
      <c r="T34" s="427">
        <v>0</v>
      </c>
      <c r="U34" s="427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0</v>
      </c>
      <c r="AC34" s="427">
        <v>355000</v>
      </c>
      <c r="AD34" s="423">
        <f t="shared" si="1"/>
        <v>355000</v>
      </c>
      <c r="AE34" s="421"/>
    </row>
    <row r="35" spans="1:31" ht="15" customHeight="1" x14ac:dyDescent="0.2">
      <c r="A35" s="426">
        <v>43922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27">
        <v>0</v>
      </c>
      <c r="T35" s="427">
        <v>0</v>
      </c>
      <c r="U35" s="427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0</v>
      </c>
      <c r="AC35" s="427">
        <v>180000</v>
      </c>
      <c r="AD35" s="423">
        <f t="shared" si="1"/>
        <v>180000</v>
      </c>
      <c r="AE35" s="421"/>
    </row>
    <row r="36" spans="1:31" ht="15" customHeight="1" x14ac:dyDescent="0.2">
      <c r="A36" s="426">
        <v>43952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27">
        <v>0</v>
      </c>
      <c r="T36" s="427">
        <v>0</v>
      </c>
      <c r="U36" s="427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0</v>
      </c>
      <c r="AC36" s="427">
        <v>175000</v>
      </c>
      <c r="AD36" s="423">
        <f t="shared" si="1"/>
        <v>175000</v>
      </c>
      <c r="AE36" s="421"/>
    </row>
    <row r="37" spans="1:31" ht="15" customHeight="1" x14ac:dyDescent="0.2">
      <c r="A37" s="426">
        <v>43983</v>
      </c>
      <c r="B37" s="427">
        <v>0</v>
      </c>
      <c r="C37" s="427">
        <v>0</v>
      </c>
      <c r="D37" s="427">
        <v>0</v>
      </c>
      <c r="E37" s="427">
        <v>0</v>
      </c>
      <c r="F37" s="427">
        <v>550000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27">
        <v>0</v>
      </c>
      <c r="T37" s="427">
        <v>0</v>
      </c>
      <c r="U37" s="427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0</v>
      </c>
      <c r="AC37" s="427">
        <v>180000</v>
      </c>
      <c r="AD37" s="423">
        <f t="shared" si="1"/>
        <v>730000</v>
      </c>
      <c r="AE37" s="421"/>
    </row>
    <row r="38" spans="1:31" ht="15" customHeight="1" x14ac:dyDescent="0.2">
      <c r="A38" s="426">
        <v>44013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27">
        <v>0</v>
      </c>
      <c r="T38" s="427">
        <v>0</v>
      </c>
      <c r="U38" s="427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0</v>
      </c>
      <c r="AC38" s="427">
        <v>135000</v>
      </c>
      <c r="AD38" s="423">
        <f t="shared" si="1"/>
        <v>135000</v>
      </c>
      <c r="AE38" s="421"/>
    </row>
    <row r="39" spans="1:31" ht="15" customHeight="1" x14ac:dyDescent="0.2">
      <c r="A39" s="426">
        <v>44044</v>
      </c>
      <c r="B39" s="427">
        <v>0</v>
      </c>
      <c r="C39" s="427">
        <v>0</v>
      </c>
      <c r="D39" s="427">
        <v>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27">
        <v>0</v>
      </c>
      <c r="T39" s="427">
        <v>0</v>
      </c>
      <c r="U39" s="427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0</v>
      </c>
      <c r="AC39" s="427">
        <v>210000</v>
      </c>
      <c r="AD39" s="423">
        <f t="shared" si="1"/>
        <v>210000</v>
      </c>
      <c r="AE39" s="421"/>
    </row>
    <row r="40" spans="1:31" ht="15" customHeight="1" x14ac:dyDescent="0.2">
      <c r="A40" s="426">
        <v>44075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27">
        <v>0</v>
      </c>
      <c r="T40" s="427">
        <v>0</v>
      </c>
      <c r="U40" s="427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0</v>
      </c>
      <c r="AC40" s="427">
        <v>190000</v>
      </c>
      <c r="AD40" s="423">
        <f t="shared" si="1"/>
        <v>190000</v>
      </c>
      <c r="AE40" s="421"/>
    </row>
    <row r="41" spans="1:31" ht="15" customHeight="1" x14ac:dyDescent="0.2">
      <c r="A41" s="426">
        <v>44105</v>
      </c>
      <c r="B41" s="427">
        <v>0</v>
      </c>
      <c r="C41" s="427">
        <v>0</v>
      </c>
      <c r="D41" s="427">
        <v>0</v>
      </c>
      <c r="E41" s="427">
        <v>0</v>
      </c>
      <c r="F41" s="427">
        <v>0</v>
      </c>
      <c r="G41" s="427">
        <v>0</v>
      </c>
      <c r="H41" s="427">
        <v>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27">
        <v>0</v>
      </c>
      <c r="T41" s="427">
        <v>0</v>
      </c>
      <c r="U41" s="427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80000</v>
      </c>
      <c r="AA41" s="427">
        <v>0</v>
      </c>
      <c r="AB41" s="427">
        <v>0</v>
      </c>
      <c r="AC41" s="427">
        <v>180000</v>
      </c>
      <c r="AD41" s="423">
        <f t="shared" si="1"/>
        <v>260000</v>
      </c>
      <c r="AE41" s="421"/>
    </row>
    <row r="42" spans="1:31" ht="15" customHeight="1" x14ac:dyDescent="0.2">
      <c r="A42" s="426">
        <v>44136</v>
      </c>
      <c r="B42" s="427">
        <v>0</v>
      </c>
      <c r="C42" s="427">
        <v>0</v>
      </c>
      <c r="D42" s="427">
        <v>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27">
        <v>0</v>
      </c>
      <c r="T42" s="427">
        <v>0</v>
      </c>
      <c r="U42" s="427">
        <v>0</v>
      </c>
      <c r="V42" s="427">
        <v>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27">
        <v>0</v>
      </c>
      <c r="AC42" s="427">
        <v>175000</v>
      </c>
      <c r="AD42" s="423">
        <f t="shared" si="1"/>
        <v>175000</v>
      </c>
      <c r="AE42" s="421"/>
    </row>
    <row r="43" spans="1:31" ht="15" customHeight="1" x14ac:dyDescent="0.2">
      <c r="A43" s="426">
        <v>44166</v>
      </c>
      <c r="B43" s="427">
        <v>0</v>
      </c>
      <c r="C43" s="427">
        <v>0</v>
      </c>
      <c r="D43" s="427">
        <v>0</v>
      </c>
      <c r="E43" s="427">
        <v>0</v>
      </c>
      <c r="F43" s="427">
        <v>0</v>
      </c>
      <c r="G43" s="427">
        <v>565000</v>
      </c>
      <c r="H43" s="427">
        <v>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27">
        <v>0</v>
      </c>
      <c r="T43" s="427">
        <v>0</v>
      </c>
      <c r="U43" s="427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45000</v>
      </c>
      <c r="AA43" s="427">
        <v>0</v>
      </c>
      <c r="AB43" s="427">
        <v>0</v>
      </c>
      <c r="AC43" s="427">
        <v>180000</v>
      </c>
      <c r="AD43" s="423">
        <f t="shared" si="1"/>
        <v>790000</v>
      </c>
      <c r="AE43" s="421"/>
    </row>
    <row r="44" spans="1:31" ht="15" customHeight="1" x14ac:dyDescent="0.2">
      <c r="A44" s="426">
        <v>44197</v>
      </c>
      <c r="B44" s="427">
        <v>0</v>
      </c>
      <c r="C44" s="427">
        <v>0</v>
      </c>
      <c r="D44" s="427">
        <v>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27">
        <v>0</v>
      </c>
      <c r="T44" s="427">
        <v>0</v>
      </c>
      <c r="U44" s="427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27">
        <v>0</v>
      </c>
      <c r="AC44" s="427">
        <v>165000</v>
      </c>
      <c r="AD44" s="423">
        <f t="shared" si="1"/>
        <v>165000</v>
      </c>
      <c r="AE44" s="421"/>
    </row>
    <row r="45" spans="1:31" ht="15" customHeight="1" x14ac:dyDescent="0.2">
      <c r="A45" s="426">
        <v>44228</v>
      </c>
      <c r="B45" s="427">
        <v>0</v>
      </c>
      <c r="C45" s="427">
        <v>0</v>
      </c>
      <c r="D45" s="427">
        <v>0</v>
      </c>
      <c r="E45" s="427">
        <v>0</v>
      </c>
      <c r="F45" s="427">
        <v>0</v>
      </c>
      <c r="G45" s="427">
        <v>0</v>
      </c>
      <c r="H45" s="427">
        <v>0</v>
      </c>
      <c r="I45" s="427">
        <v>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27">
        <v>0</v>
      </c>
      <c r="T45" s="427">
        <v>0</v>
      </c>
      <c r="U45" s="427">
        <v>0</v>
      </c>
      <c r="V45" s="427">
        <v>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27">
        <v>0</v>
      </c>
      <c r="AC45" s="427">
        <v>170000</v>
      </c>
      <c r="AD45" s="423">
        <f t="shared" si="1"/>
        <v>170000</v>
      </c>
      <c r="AE45" s="421"/>
    </row>
    <row r="46" spans="1:31" ht="15" customHeight="1" x14ac:dyDescent="0.2">
      <c r="A46" s="426">
        <v>44256</v>
      </c>
      <c r="B46" s="427">
        <v>0</v>
      </c>
      <c r="C46" s="427">
        <v>0</v>
      </c>
      <c r="D46" s="427">
        <v>0</v>
      </c>
      <c r="E46" s="427">
        <v>0</v>
      </c>
      <c r="F46" s="427">
        <v>0</v>
      </c>
      <c r="G46" s="427">
        <v>0</v>
      </c>
      <c r="H46" s="427">
        <v>0</v>
      </c>
      <c r="I46" s="427">
        <v>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27">
        <v>0</v>
      </c>
      <c r="T46" s="427">
        <v>0</v>
      </c>
      <c r="U46" s="427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27">
        <v>0</v>
      </c>
      <c r="AC46" s="427">
        <v>100000</v>
      </c>
      <c r="AD46" s="423">
        <f t="shared" si="1"/>
        <v>100000</v>
      </c>
      <c r="AE46" s="421"/>
    </row>
    <row r="47" spans="1:31" ht="15" customHeight="1" x14ac:dyDescent="0.2">
      <c r="A47" s="426">
        <v>44287</v>
      </c>
      <c r="B47" s="427">
        <v>0</v>
      </c>
      <c r="C47" s="427">
        <v>0</v>
      </c>
      <c r="D47" s="427">
        <v>0</v>
      </c>
      <c r="E47" s="427">
        <v>0</v>
      </c>
      <c r="F47" s="427">
        <v>0</v>
      </c>
      <c r="G47" s="427">
        <v>0</v>
      </c>
      <c r="H47" s="427">
        <v>0</v>
      </c>
      <c r="I47" s="427">
        <v>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27">
        <v>0</v>
      </c>
      <c r="T47" s="427">
        <v>0</v>
      </c>
      <c r="U47" s="427">
        <v>0</v>
      </c>
      <c r="V47" s="427">
        <v>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27">
        <v>0</v>
      </c>
      <c r="AC47" s="427">
        <v>230000</v>
      </c>
      <c r="AD47" s="423">
        <f t="shared" si="1"/>
        <v>230000</v>
      </c>
      <c r="AE47" s="421"/>
    </row>
    <row r="48" spans="1:31" ht="15" customHeight="1" x14ac:dyDescent="0.2">
      <c r="A48" s="426">
        <v>44317</v>
      </c>
      <c r="B48" s="427">
        <v>0</v>
      </c>
      <c r="C48" s="427">
        <v>0</v>
      </c>
      <c r="D48" s="427">
        <v>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0</v>
      </c>
      <c r="K48" s="427">
        <v>0</v>
      </c>
      <c r="L48" s="427">
        <v>0</v>
      </c>
      <c r="M48" s="427">
        <v>0</v>
      </c>
      <c r="N48" s="427">
        <v>0</v>
      </c>
      <c r="O48" s="427">
        <v>0</v>
      </c>
      <c r="P48" s="427">
        <v>0</v>
      </c>
      <c r="Q48" s="427">
        <v>0</v>
      </c>
      <c r="R48" s="427">
        <v>0</v>
      </c>
      <c r="S48" s="427">
        <v>0</v>
      </c>
      <c r="T48" s="427">
        <v>0</v>
      </c>
      <c r="U48" s="427">
        <v>0</v>
      </c>
      <c r="V48" s="427">
        <v>0</v>
      </c>
      <c r="W48" s="427">
        <v>0</v>
      </c>
      <c r="X48" s="427">
        <v>0</v>
      </c>
      <c r="Y48" s="427">
        <v>0</v>
      </c>
      <c r="Z48" s="427">
        <v>10000</v>
      </c>
      <c r="AA48" s="427">
        <v>0</v>
      </c>
      <c r="AB48" s="427">
        <v>0</v>
      </c>
      <c r="AC48" s="427">
        <v>170000</v>
      </c>
      <c r="AD48" s="423">
        <f t="shared" si="1"/>
        <v>180000</v>
      </c>
      <c r="AE48" s="421"/>
    </row>
    <row r="49" spans="1:31" ht="15" customHeight="1" x14ac:dyDescent="0.2">
      <c r="A49" s="426">
        <v>44348</v>
      </c>
      <c r="B49" s="427">
        <v>0</v>
      </c>
      <c r="C49" s="427">
        <v>0</v>
      </c>
      <c r="D49" s="427">
        <v>0</v>
      </c>
      <c r="E49" s="427">
        <v>0</v>
      </c>
      <c r="F49" s="427">
        <v>0</v>
      </c>
      <c r="G49" s="427">
        <v>0</v>
      </c>
      <c r="H49" s="427">
        <v>580000</v>
      </c>
      <c r="I49" s="427">
        <v>0</v>
      </c>
      <c r="J49" s="427">
        <v>0</v>
      </c>
      <c r="K49" s="427">
        <v>0</v>
      </c>
      <c r="L49" s="427">
        <v>0</v>
      </c>
      <c r="M49" s="427">
        <v>0</v>
      </c>
      <c r="N49" s="427">
        <v>0</v>
      </c>
      <c r="O49" s="427">
        <v>0</v>
      </c>
      <c r="P49" s="427">
        <v>0</v>
      </c>
      <c r="Q49" s="427">
        <v>0</v>
      </c>
      <c r="R49" s="427">
        <v>0</v>
      </c>
      <c r="S49" s="427">
        <v>0</v>
      </c>
      <c r="T49" s="427">
        <v>0</v>
      </c>
      <c r="U49" s="427">
        <v>0</v>
      </c>
      <c r="V49" s="427">
        <v>0</v>
      </c>
      <c r="W49" s="427">
        <v>0</v>
      </c>
      <c r="X49" s="427">
        <v>0</v>
      </c>
      <c r="Y49" s="427">
        <v>0</v>
      </c>
      <c r="Z49" s="427">
        <v>0</v>
      </c>
      <c r="AA49" s="427">
        <v>0</v>
      </c>
      <c r="AB49" s="427">
        <v>0</v>
      </c>
      <c r="AC49" s="427">
        <v>165000</v>
      </c>
      <c r="AD49" s="423">
        <f t="shared" si="1"/>
        <v>745000</v>
      </c>
      <c r="AE49" s="421"/>
    </row>
    <row r="50" spans="1:31" ht="15" customHeight="1" x14ac:dyDescent="0.2">
      <c r="A50" s="426">
        <v>44378</v>
      </c>
      <c r="B50" s="427">
        <v>0</v>
      </c>
      <c r="C50" s="427">
        <v>0</v>
      </c>
      <c r="D50" s="427">
        <v>0</v>
      </c>
      <c r="E50" s="427">
        <v>0</v>
      </c>
      <c r="F50" s="427">
        <v>0</v>
      </c>
      <c r="G50" s="427">
        <v>0</v>
      </c>
      <c r="H50" s="427">
        <v>0</v>
      </c>
      <c r="I50" s="427">
        <v>0</v>
      </c>
      <c r="J50" s="427">
        <v>0</v>
      </c>
      <c r="K50" s="427">
        <v>0</v>
      </c>
      <c r="L50" s="427">
        <v>0</v>
      </c>
      <c r="M50" s="427">
        <v>0</v>
      </c>
      <c r="N50" s="427">
        <v>0</v>
      </c>
      <c r="O50" s="427">
        <v>0</v>
      </c>
      <c r="P50" s="427">
        <v>0</v>
      </c>
      <c r="Q50" s="427">
        <v>0</v>
      </c>
      <c r="R50" s="427">
        <v>0</v>
      </c>
      <c r="S50" s="427">
        <v>0</v>
      </c>
      <c r="T50" s="427">
        <v>0</v>
      </c>
      <c r="U50" s="427">
        <v>0</v>
      </c>
      <c r="V50" s="427">
        <v>0</v>
      </c>
      <c r="W50" s="427">
        <v>0</v>
      </c>
      <c r="X50" s="427">
        <v>0</v>
      </c>
      <c r="Y50" s="427">
        <v>0</v>
      </c>
      <c r="Z50" s="427">
        <v>10000</v>
      </c>
      <c r="AA50" s="427">
        <v>0</v>
      </c>
      <c r="AB50" s="427">
        <v>0</v>
      </c>
      <c r="AC50" s="427">
        <v>155000</v>
      </c>
      <c r="AD50" s="423">
        <f t="shared" si="1"/>
        <v>165000</v>
      </c>
      <c r="AE50" s="421"/>
    </row>
    <row r="51" spans="1:31" ht="15" customHeight="1" x14ac:dyDescent="0.2">
      <c r="A51" s="426">
        <v>44409</v>
      </c>
      <c r="B51" s="427">
        <v>0</v>
      </c>
      <c r="C51" s="427">
        <v>0</v>
      </c>
      <c r="D51" s="427">
        <v>0</v>
      </c>
      <c r="E51" s="427">
        <v>0</v>
      </c>
      <c r="F51" s="427">
        <v>0</v>
      </c>
      <c r="G51" s="427">
        <v>0</v>
      </c>
      <c r="H51" s="427">
        <v>0</v>
      </c>
      <c r="I51" s="427">
        <v>0</v>
      </c>
      <c r="J51" s="427">
        <v>0</v>
      </c>
      <c r="K51" s="427">
        <v>0</v>
      </c>
      <c r="L51" s="427">
        <v>0</v>
      </c>
      <c r="M51" s="427">
        <v>0</v>
      </c>
      <c r="N51" s="427">
        <v>0</v>
      </c>
      <c r="O51" s="427">
        <v>0</v>
      </c>
      <c r="P51" s="427">
        <v>0</v>
      </c>
      <c r="Q51" s="427">
        <v>0</v>
      </c>
      <c r="R51" s="427">
        <v>0</v>
      </c>
      <c r="S51" s="427">
        <v>0</v>
      </c>
      <c r="T51" s="427">
        <v>0</v>
      </c>
      <c r="U51" s="427">
        <v>0</v>
      </c>
      <c r="V51" s="427">
        <v>0</v>
      </c>
      <c r="W51" s="427">
        <v>0</v>
      </c>
      <c r="X51" s="427">
        <v>0</v>
      </c>
      <c r="Y51" s="427">
        <v>0</v>
      </c>
      <c r="Z51" s="427">
        <v>0</v>
      </c>
      <c r="AA51" s="427">
        <v>0</v>
      </c>
      <c r="AB51" s="427">
        <v>0</v>
      </c>
      <c r="AC51" s="427">
        <v>155000</v>
      </c>
      <c r="AD51" s="423">
        <f t="shared" si="1"/>
        <v>155000</v>
      </c>
      <c r="AE51" s="421"/>
    </row>
    <row r="52" spans="1:31" ht="15" customHeight="1" x14ac:dyDescent="0.2">
      <c r="A52" s="426">
        <v>44440</v>
      </c>
      <c r="B52" s="427">
        <v>0</v>
      </c>
      <c r="C52" s="427">
        <v>0</v>
      </c>
      <c r="D52" s="427">
        <v>0</v>
      </c>
      <c r="E52" s="427">
        <v>0</v>
      </c>
      <c r="F52" s="427">
        <v>0</v>
      </c>
      <c r="G52" s="427">
        <v>0</v>
      </c>
      <c r="H52" s="427">
        <v>0</v>
      </c>
      <c r="I52" s="427">
        <v>0</v>
      </c>
      <c r="J52" s="427">
        <v>0</v>
      </c>
      <c r="K52" s="427">
        <v>0</v>
      </c>
      <c r="L52" s="427">
        <v>0</v>
      </c>
      <c r="M52" s="427">
        <v>0</v>
      </c>
      <c r="N52" s="427">
        <v>0</v>
      </c>
      <c r="O52" s="427">
        <v>0</v>
      </c>
      <c r="P52" s="427">
        <v>0</v>
      </c>
      <c r="Q52" s="427">
        <v>0</v>
      </c>
      <c r="R52" s="427">
        <v>0</v>
      </c>
      <c r="S52" s="427">
        <v>0</v>
      </c>
      <c r="T52" s="427">
        <v>0</v>
      </c>
      <c r="U52" s="427">
        <v>0</v>
      </c>
      <c r="V52" s="427">
        <v>0</v>
      </c>
      <c r="W52" s="427">
        <v>0</v>
      </c>
      <c r="X52" s="427">
        <v>0</v>
      </c>
      <c r="Y52" s="427">
        <v>0</v>
      </c>
      <c r="Z52" s="427">
        <v>0</v>
      </c>
      <c r="AA52" s="427">
        <v>0</v>
      </c>
      <c r="AB52" s="427">
        <v>0</v>
      </c>
      <c r="AC52" s="427">
        <v>160000</v>
      </c>
      <c r="AD52" s="423">
        <f t="shared" si="1"/>
        <v>160000</v>
      </c>
      <c r="AE52" s="421"/>
    </row>
    <row r="53" spans="1:31" ht="15" customHeight="1" x14ac:dyDescent="0.2">
      <c r="A53" s="426">
        <v>44470</v>
      </c>
      <c r="B53" s="427">
        <v>0</v>
      </c>
      <c r="C53" s="427">
        <v>0</v>
      </c>
      <c r="D53" s="427">
        <v>0</v>
      </c>
      <c r="E53" s="427">
        <v>0</v>
      </c>
      <c r="F53" s="427">
        <v>0</v>
      </c>
      <c r="G53" s="427">
        <v>0</v>
      </c>
      <c r="H53" s="427">
        <v>0</v>
      </c>
      <c r="I53" s="427">
        <v>0</v>
      </c>
      <c r="J53" s="427">
        <v>0</v>
      </c>
      <c r="K53" s="427">
        <v>0</v>
      </c>
      <c r="L53" s="427">
        <v>0</v>
      </c>
      <c r="M53" s="427">
        <v>0</v>
      </c>
      <c r="N53" s="427">
        <v>0</v>
      </c>
      <c r="O53" s="427">
        <v>0</v>
      </c>
      <c r="P53" s="427">
        <v>0</v>
      </c>
      <c r="Q53" s="427">
        <v>0</v>
      </c>
      <c r="R53" s="427">
        <v>0</v>
      </c>
      <c r="S53" s="427">
        <v>0</v>
      </c>
      <c r="T53" s="427">
        <v>0</v>
      </c>
      <c r="U53" s="427">
        <v>0</v>
      </c>
      <c r="V53" s="427">
        <v>0</v>
      </c>
      <c r="W53" s="427">
        <v>0</v>
      </c>
      <c r="X53" s="427">
        <v>0</v>
      </c>
      <c r="Y53" s="427">
        <v>0</v>
      </c>
      <c r="Z53" s="427">
        <v>45000</v>
      </c>
      <c r="AA53" s="427">
        <v>0</v>
      </c>
      <c r="AB53" s="427">
        <v>0</v>
      </c>
      <c r="AC53" s="427">
        <v>155000</v>
      </c>
      <c r="AD53" s="423">
        <f t="shared" si="1"/>
        <v>200000</v>
      </c>
      <c r="AE53" s="421"/>
    </row>
    <row r="54" spans="1:31" ht="15" customHeight="1" x14ac:dyDescent="0.2">
      <c r="A54" s="426">
        <v>44501</v>
      </c>
      <c r="B54" s="427">
        <v>0</v>
      </c>
      <c r="C54" s="427">
        <v>0</v>
      </c>
      <c r="D54" s="427">
        <v>0</v>
      </c>
      <c r="E54" s="427">
        <v>0</v>
      </c>
      <c r="F54" s="427">
        <v>0</v>
      </c>
      <c r="G54" s="427">
        <v>0</v>
      </c>
      <c r="H54" s="427">
        <v>0</v>
      </c>
      <c r="I54" s="427">
        <v>0</v>
      </c>
      <c r="J54" s="427">
        <v>0</v>
      </c>
      <c r="K54" s="427">
        <v>0</v>
      </c>
      <c r="L54" s="427">
        <v>0</v>
      </c>
      <c r="M54" s="427">
        <v>0</v>
      </c>
      <c r="N54" s="427">
        <v>0</v>
      </c>
      <c r="O54" s="427">
        <v>0</v>
      </c>
      <c r="P54" s="427">
        <v>0</v>
      </c>
      <c r="Q54" s="427">
        <v>0</v>
      </c>
      <c r="R54" s="427">
        <v>0</v>
      </c>
      <c r="S54" s="427">
        <v>0</v>
      </c>
      <c r="T54" s="427">
        <v>0</v>
      </c>
      <c r="U54" s="427">
        <v>0</v>
      </c>
      <c r="V54" s="427">
        <v>0</v>
      </c>
      <c r="W54" s="427">
        <v>0</v>
      </c>
      <c r="X54" s="427">
        <v>0</v>
      </c>
      <c r="Y54" s="427">
        <v>0</v>
      </c>
      <c r="Z54" s="427">
        <v>30000</v>
      </c>
      <c r="AA54" s="427">
        <v>0</v>
      </c>
      <c r="AB54" s="427">
        <v>0</v>
      </c>
      <c r="AC54" s="427">
        <v>155000</v>
      </c>
      <c r="AD54" s="423">
        <f t="shared" si="1"/>
        <v>185000</v>
      </c>
      <c r="AE54" s="421"/>
    </row>
    <row r="55" spans="1:31" ht="15" customHeight="1" x14ac:dyDescent="0.2">
      <c r="A55" s="426">
        <v>44531</v>
      </c>
      <c r="B55" s="427">
        <v>0</v>
      </c>
      <c r="C55" s="427">
        <v>0</v>
      </c>
      <c r="D55" s="427">
        <v>0</v>
      </c>
      <c r="E55" s="427">
        <v>0</v>
      </c>
      <c r="F55" s="427">
        <v>0</v>
      </c>
      <c r="G55" s="427">
        <v>0</v>
      </c>
      <c r="H55" s="427">
        <v>0</v>
      </c>
      <c r="I55" s="427">
        <v>595000</v>
      </c>
      <c r="J55" s="427">
        <v>0</v>
      </c>
      <c r="K55" s="427">
        <v>0</v>
      </c>
      <c r="L55" s="427">
        <v>0</v>
      </c>
      <c r="M55" s="427">
        <v>0</v>
      </c>
      <c r="N55" s="427">
        <v>0</v>
      </c>
      <c r="O55" s="427">
        <v>0</v>
      </c>
      <c r="P55" s="427">
        <v>0</v>
      </c>
      <c r="Q55" s="427">
        <v>0</v>
      </c>
      <c r="R55" s="427">
        <v>0</v>
      </c>
      <c r="S55" s="427">
        <v>0</v>
      </c>
      <c r="T55" s="427">
        <v>0</v>
      </c>
      <c r="U55" s="427">
        <v>0</v>
      </c>
      <c r="V55" s="427">
        <v>0</v>
      </c>
      <c r="W55" s="427">
        <v>0</v>
      </c>
      <c r="X55" s="427">
        <v>0</v>
      </c>
      <c r="Y55" s="427">
        <v>0</v>
      </c>
      <c r="Z55" s="427">
        <v>50000</v>
      </c>
      <c r="AA55" s="427">
        <v>0</v>
      </c>
      <c r="AB55" s="427">
        <v>0</v>
      </c>
      <c r="AC55" s="427">
        <v>155000</v>
      </c>
      <c r="AD55" s="423">
        <f t="shared" si="1"/>
        <v>800000</v>
      </c>
      <c r="AE55" s="421"/>
    </row>
    <row r="56" spans="1:31" ht="15" customHeight="1" x14ac:dyDescent="0.2">
      <c r="A56" s="426">
        <v>44562</v>
      </c>
      <c r="B56" s="427">
        <v>0</v>
      </c>
      <c r="C56" s="427">
        <v>0</v>
      </c>
      <c r="D56" s="427">
        <v>0</v>
      </c>
      <c r="E56" s="427">
        <v>0</v>
      </c>
      <c r="F56" s="427">
        <v>0</v>
      </c>
      <c r="G56" s="427">
        <v>0</v>
      </c>
      <c r="H56" s="427">
        <v>0</v>
      </c>
      <c r="I56" s="427">
        <v>0</v>
      </c>
      <c r="J56" s="427">
        <v>0</v>
      </c>
      <c r="K56" s="427">
        <v>0</v>
      </c>
      <c r="L56" s="427">
        <v>0</v>
      </c>
      <c r="M56" s="427">
        <v>0</v>
      </c>
      <c r="N56" s="427">
        <v>0</v>
      </c>
      <c r="O56" s="427">
        <v>0</v>
      </c>
      <c r="P56" s="427">
        <v>0</v>
      </c>
      <c r="Q56" s="427">
        <v>0</v>
      </c>
      <c r="R56" s="427">
        <v>0</v>
      </c>
      <c r="S56" s="427">
        <v>0</v>
      </c>
      <c r="T56" s="427">
        <v>0</v>
      </c>
      <c r="U56" s="427">
        <v>0</v>
      </c>
      <c r="V56" s="427">
        <v>0</v>
      </c>
      <c r="W56" s="427">
        <v>0</v>
      </c>
      <c r="X56" s="427">
        <v>0</v>
      </c>
      <c r="Y56" s="427">
        <v>0</v>
      </c>
      <c r="Z56" s="427">
        <v>0</v>
      </c>
      <c r="AA56" s="427">
        <v>0</v>
      </c>
      <c r="AB56" s="427">
        <v>0</v>
      </c>
      <c r="AC56" s="427">
        <v>145000</v>
      </c>
      <c r="AD56" s="423">
        <f t="shared" si="1"/>
        <v>145000</v>
      </c>
      <c r="AE56" s="421"/>
    </row>
    <row r="57" spans="1:31" ht="15" customHeight="1" x14ac:dyDescent="0.2">
      <c r="A57" s="426">
        <v>44593</v>
      </c>
      <c r="B57" s="427">
        <v>0</v>
      </c>
      <c r="C57" s="427">
        <v>0</v>
      </c>
      <c r="D57" s="427">
        <v>0</v>
      </c>
      <c r="E57" s="427">
        <v>0</v>
      </c>
      <c r="F57" s="427">
        <v>0</v>
      </c>
      <c r="G57" s="427">
        <v>0</v>
      </c>
      <c r="H57" s="427">
        <v>0</v>
      </c>
      <c r="I57" s="427">
        <v>0</v>
      </c>
      <c r="J57" s="427">
        <v>0</v>
      </c>
      <c r="K57" s="427">
        <v>0</v>
      </c>
      <c r="L57" s="427">
        <v>0</v>
      </c>
      <c r="M57" s="427">
        <v>0</v>
      </c>
      <c r="N57" s="427">
        <v>0</v>
      </c>
      <c r="O57" s="427">
        <v>0</v>
      </c>
      <c r="P57" s="427">
        <v>0</v>
      </c>
      <c r="Q57" s="427">
        <v>0</v>
      </c>
      <c r="R57" s="427">
        <v>0</v>
      </c>
      <c r="S57" s="427">
        <v>0</v>
      </c>
      <c r="T57" s="427">
        <v>0</v>
      </c>
      <c r="U57" s="427">
        <v>0</v>
      </c>
      <c r="V57" s="427">
        <v>0</v>
      </c>
      <c r="W57" s="427">
        <v>0</v>
      </c>
      <c r="X57" s="427">
        <v>0</v>
      </c>
      <c r="Y57" s="427">
        <v>0</v>
      </c>
      <c r="Z57" s="427">
        <v>0</v>
      </c>
      <c r="AA57" s="427">
        <v>0</v>
      </c>
      <c r="AB57" s="427">
        <v>0</v>
      </c>
      <c r="AC57" s="427">
        <v>110000</v>
      </c>
      <c r="AD57" s="423">
        <f t="shared" si="1"/>
        <v>110000</v>
      </c>
      <c r="AE57" s="421"/>
    </row>
    <row r="58" spans="1:31" ht="15" customHeight="1" x14ac:dyDescent="0.2">
      <c r="A58" s="426">
        <v>44621</v>
      </c>
      <c r="B58" s="427">
        <v>0</v>
      </c>
      <c r="C58" s="427">
        <v>0</v>
      </c>
      <c r="D58" s="427">
        <v>0</v>
      </c>
      <c r="E58" s="427">
        <v>0</v>
      </c>
      <c r="F58" s="427">
        <v>0</v>
      </c>
      <c r="G58" s="427">
        <v>0</v>
      </c>
      <c r="H58" s="427">
        <v>0</v>
      </c>
      <c r="I58" s="427">
        <v>0</v>
      </c>
      <c r="J58" s="427">
        <v>0</v>
      </c>
      <c r="K58" s="427">
        <v>0</v>
      </c>
      <c r="L58" s="427">
        <v>0</v>
      </c>
      <c r="M58" s="427">
        <v>0</v>
      </c>
      <c r="N58" s="427">
        <v>0</v>
      </c>
      <c r="O58" s="427">
        <v>0</v>
      </c>
      <c r="P58" s="427">
        <v>0</v>
      </c>
      <c r="Q58" s="427">
        <v>0</v>
      </c>
      <c r="R58" s="427">
        <v>0</v>
      </c>
      <c r="S58" s="427">
        <v>0</v>
      </c>
      <c r="T58" s="427">
        <v>0</v>
      </c>
      <c r="U58" s="427">
        <v>0</v>
      </c>
      <c r="V58" s="427">
        <v>0</v>
      </c>
      <c r="W58" s="427">
        <v>0</v>
      </c>
      <c r="X58" s="427">
        <v>0</v>
      </c>
      <c r="Y58" s="427">
        <v>0</v>
      </c>
      <c r="Z58" s="427">
        <v>55000</v>
      </c>
      <c r="AA58" s="427">
        <v>0</v>
      </c>
      <c r="AB58" s="427">
        <v>0</v>
      </c>
      <c r="AC58" s="427">
        <v>185000</v>
      </c>
      <c r="AD58" s="423">
        <f t="shared" si="1"/>
        <v>240000</v>
      </c>
      <c r="AE58" s="421"/>
    </row>
    <row r="59" spans="1:31" ht="15" customHeight="1" x14ac:dyDescent="0.2">
      <c r="A59" s="426">
        <v>44652</v>
      </c>
      <c r="B59" s="427">
        <v>0</v>
      </c>
      <c r="C59" s="427">
        <v>0</v>
      </c>
      <c r="D59" s="427">
        <v>0</v>
      </c>
      <c r="E59" s="427">
        <v>0</v>
      </c>
      <c r="F59" s="427">
        <v>0</v>
      </c>
      <c r="G59" s="427">
        <v>0</v>
      </c>
      <c r="H59" s="427">
        <v>0</v>
      </c>
      <c r="I59" s="427">
        <v>0</v>
      </c>
      <c r="J59" s="427">
        <v>0</v>
      </c>
      <c r="K59" s="427">
        <v>0</v>
      </c>
      <c r="L59" s="427">
        <v>0</v>
      </c>
      <c r="M59" s="427">
        <v>0</v>
      </c>
      <c r="N59" s="427">
        <v>0</v>
      </c>
      <c r="O59" s="427">
        <v>0</v>
      </c>
      <c r="P59" s="427">
        <v>0</v>
      </c>
      <c r="Q59" s="427">
        <v>0</v>
      </c>
      <c r="R59" s="427">
        <v>0</v>
      </c>
      <c r="S59" s="427">
        <v>0</v>
      </c>
      <c r="T59" s="427">
        <v>0</v>
      </c>
      <c r="U59" s="427">
        <v>0</v>
      </c>
      <c r="V59" s="427">
        <v>0</v>
      </c>
      <c r="W59" s="427">
        <v>0</v>
      </c>
      <c r="X59" s="427">
        <v>0</v>
      </c>
      <c r="Y59" s="427">
        <v>0</v>
      </c>
      <c r="Z59" s="427">
        <v>0</v>
      </c>
      <c r="AA59" s="427">
        <v>0</v>
      </c>
      <c r="AB59" s="427">
        <v>0</v>
      </c>
      <c r="AC59" s="427">
        <v>145000</v>
      </c>
      <c r="AD59" s="423">
        <f t="shared" si="1"/>
        <v>145000</v>
      </c>
      <c r="AE59" s="421"/>
    </row>
    <row r="60" spans="1:31" ht="15" customHeight="1" x14ac:dyDescent="0.2">
      <c r="A60" s="426">
        <v>44682</v>
      </c>
      <c r="B60" s="427">
        <v>0</v>
      </c>
      <c r="C60" s="427">
        <v>0</v>
      </c>
      <c r="D60" s="427">
        <v>0</v>
      </c>
      <c r="E60" s="427">
        <v>0</v>
      </c>
      <c r="F60" s="427">
        <v>0</v>
      </c>
      <c r="G60" s="427">
        <v>0</v>
      </c>
      <c r="H60" s="427">
        <v>0</v>
      </c>
      <c r="I60" s="427">
        <v>0</v>
      </c>
      <c r="J60" s="427">
        <v>0</v>
      </c>
      <c r="K60" s="427">
        <v>0</v>
      </c>
      <c r="L60" s="427">
        <v>0</v>
      </c>
      <c r="M60" s="427">
        <v>0</v>
      </c>
      <c r="N60" s="427">
        <v>0</v>
      </c>
      <c r="O60" s="427">
        <v>0</v>
      </c>
      <c r="P60" s="427">
        <v>0</v>
      </c>
      <c r="Q60" s="427">
        <v>0</v>
      </c>
      <c r="R60" s="427">
        <v>0</v>
      </c>
      <c r="S60" s="427">
        <v>0</v>
      </c>
      <c r="T60" s="427">
        <v>0</v>
      </c>
      <c r="U60" s="427">
        <v>0</v>
      </c>
      <c r="V60" s="427">
        <v>0</v>
      </c>
      <c r="W60" s="427">
        <v>0</v>
      </c>
      <c r="X60" s="427">
        <v>0</v>
      </c>
      <c r="Y60" s="427">
        <v>0</v>
      </c>
      <c r="Z60" s="427">
        <v>0</v>
      </c>
      <c r="AA60" s="427">
        <v>0</v>
      </c>
      <c r="AB60" s="427">
        <v>0</v>
      </c>
      <c r="AC60" s="427">
        <v>145000</v>
      </c>
      <c r="AD60" s="423">
        <f t="shared" si="1"/>
        <v>145000</v>
      </c>
      <c r="AE60" s="421"/>
    </row>
    <row r="61" spans="1:31" ht="15" customHeight="1" x14ac:dyDescent="0.2">
      <c r="A61" s="426">
        <v>44713</v>
      </c>
      <c r="B61" s="427">
        <v>0</v>
      </c>
      <c r="C61" s="427">
        <v>0</v>
      </c>
      <c r="D61" s="427">
        <v>0</v>
      </c>
      <c r="E61" s="427">
        <v>0</v>
      </c>
      <c r="F61" s="427">
        <v>0</v>
      </c>
      <c r="G61" s="427">
        <v>0</v>
      </c>
      <c r="H61" s="427">
        <v>0</v>
      </c>
      <c r="I61" s="427">
        <v>0</v>
      </c>
      <c r="J61" s="427">
        <v>610000</v>
      </c>
      <c r="K61" s="427">
        <v>0</v>
      </c>
      <c r="L61" s="427">
        <v>0</v>
      </c>
      <c r="M61" s="427">
        <v>0</v>
      </c>
      <c r="N61" s="427">
        <v>0</v>
      </c>
      <c r="O61" s="427">
        <v>0</v>
      </c>
      <c r="P61" s="427">
        <v>0</v>
      </c>
      <c r="Q61" s="427">
        <v>0</v>
      </c>
      <c r="R61" s="427">
        <v>0</v>
      </c>
      <c r="S61" s="427">
        <v>0</v>
      </c>
      <c r="T61" s="427">
        <v>0</v>
      </c>
      <c r="U61" s="427">
        <v>0</v>
      </c>
      <c r="V61" s="427">
        <v>0</v>
      </c>
      <c r="W61" s="427">
        <v>0</v>
      </c>
      <c r="X61" s="427">
        <v>0</v>
      </c>
      <c r="Y61" s="427">
        <v>0</v>
      </c>
      <c r="Z61" s="427">
        <v>0</v>
      </c>
      <c r="AA61" s="427">
        <v>0</v>
      </c>
      <c r="AB61" s="427">
        <v>0</v>
      </c>
      <c r="AC61" s="427">
        <v>145000</v>
      </c>
      <c r="AD61" s="423">
        <f t="shared" si="1"/>
        <v>755000</v>
      </c>
      <c r="AE61" s="421"/>
    </row>
    <row r="62" spans="1:31" ht="15" customHeight="1" x14ac:dyDescent="0.2">
      <c r="A62" s="426">
        <v>44743</v>
      </c>
      <c r="B62" s="427">
        <v>0</v>
      </c>
      <c r="C62" s="427">
        <v>0</v>
      </c>
      <c r="D62" s="427">
        <v>0</v>
      </c>
      <c r="E62" s="427">
        <v>0</v>
      </c>
      <c r="F62" s="427">
        <v>0</v>
      </c>
      <c r="G62" s="427">
        <v>0</v>
      </c>
      <c r="H62" s="427">
        <v>0</v>
      </c>
      <c r="I62" s="427">
        <v>0</v>
      </c>
      <c r="J62" s="427">
        <v>0</v>
      </c>
      <c r="K62" s="427">
        <v>0</v>
      </c>
      <c r="L62" s="427">
        <v>0</v>
      </c>
      <c r="M62" s="427">
        <v>0</v>
      </c>
      <c r="N62" s="427">
        <v>0</v>
      </c>
      <c r="O62" s="427">
        <v>0</v>
      </c>
      <c r="P62" s="427">
        <v>0</v>
      </c>
      <c r="Q62" s="427">
        <v>0</v>
      </c>
      <c r="R62" s="427">
        <v>0</v>
      </c>
      <c r="S62" s="427">
        <v>0</v>
      </c>
      <c r="T62" s="427">
        <v>0</v>
      </c>
      <c r="U62" s="427">
        <v>0</v>
      </c>
      <c r="V62" s="427">
        <v>0</v>
      </c>
      <c r="W62" s="427">
        <v>0</v>
      </c>
      <c r="X62" s="427">
        <v>0</v>
      </c>
      <c r="Y62" s="427">
        <v>0</v>
      </c>
      <c r="Z62" s="427">
        <v>55000</v>
      </c>
      <c r="AA62" s="427">
        <v>0</v>
      </c>
      <c r="AB62" s="427">
        <v>0</v>
      </c>
      <c r="AC62" s="427">
        <v>135000</v>
      </c>
      <c r="AD62" s="423">
        <f t="shared" si="1"/>
        <v>190000</v>
      </c>
      <c r="AE62" s="421"/>
    </row>
    <row r="63" spans="1:31" ht="15" customHeight="1" x14ac:dyDescent="0.2">
      <c r="A63" s="426">
        <v>44774</v>
      </c>
      <c r="B63" s="427">
        <v>0</v>
      </c>
      <c r="C63" s="427">
        <v>0</v>
      </c>
      <c r="D63" s="427">
        <v>0</v>
      </c>
      <c r="E63" s="427">
        <v>0</v>
      </c>
      <c r="F63" s="427">
        <v>0</v>
      </c>
      <c r="G63" s="427">
        <v>0</v>
      </c>
      <c r="H63" s="427">
        <v>0</v>
      </c>
      <c r="I63" s="427">
        <v>0</v>
      </c>
      <c r="J63" s="427">
        <v>0</v>
      </c>
      <c r="K63" s="427">
        <v>0</v>
      </c>
      <c r="L63" s="427">
        <v>0</v>
      </c>
      <c r="M63" s="427">
        <v>0</v>
      </c>
      <c r="N63" s="427">
        <v>0</v>
      </c>
      <c r="O63" s="427">
        <v>0</v>
      </c>
      <c r="P63" s="427">
        <v>0</v>
      </c>
      <c r="Q63" s="427">
        <v>0</v>
      </c>
      <c r="R63" s="427">
        <v>0</v>
      </c>
      <c r="S63" s="427">
        <v>0</v>
      </c>
      <c r="T63" s="427">
        <v>0</v>
      </c>
      <c r="U63" s="427">
        <v>0</v>
      </c>
      <c r="V63" s="427">
        <v>0</v>
      </c>
      <c r="W63" s="427">
        <v>0</v>
      </c>
      <c r="X63" s="427">
        <v>0</v>
      </c>
      <c r="Y63" s="427">
        <v>0</v>
      </c>
      <c r="Z63" s="427">
        <v>0</v>
      </c>
      <c r="AA63" s="427">
        <v>0</v>
      </c>
      <c r="AB63" s="427">
        <v>0</v>
      </c>
      <c r="AC63" s="427">
        <v>50000</v>
      </c>
      <c r="AD63" s="423">
        <f t="shared" ref="AD63:AD68" si="2">SUM(B63:AC63)</f>
        <v>50000</v>
      </c>
      <c r="AE63" s="421"/>
    </row>
    <row r="64" spans="1:31" ht="15" customHeight="1" x14ac:dyDescent="0.2">
      <c r="A64" s="426">
        <v>44805</v>
      </c>
      <c r="B64" s="427">
        <v>0</v>
      </c>
      <c r="C64" s="427">
        <v>0</v>
      </c>
      <c r="D64" s="427">
        <v>0</v>
      </c>
      <c r="E64" s="427">
        <v>0</v>
      </c>
      <c r="F64" s="427">
        <v>0</v>
      </c>
      <c r="G64" s="427">
        <v>0</v>
      </c>
      <c r="H64" s="427">
        <v>0</v>
      </c>
      <c r="I64" s="427">
        <v>0</v>
      </c>
      <c r="J64" s="427">
        <v>0</v>
      </c>
      <c r="K64" s="427">
        <v>0</v>
      </c>
      <c r="L64" s="427">
        <v>0</v>
      </c>
      <c r="M64" s="427">
        <v>0</v>
      </c>
      <c r="N64" s="427">
        <v>0</v>
      </c>
      <c r="O64" s="427">
        <v>0</v>
      </c>
      <c r="P64" s="427">
        <v>0</v>
      </c>
      <c r="Q64" s="427">
        <v>0</v>
      </c>
      <c r="R64" s="427">
        <v>0</v>
      </c>
      <c r="S64" s="427">
        <v>0</v>
      </c>
      <c r="T64" s="427">
        <v>0</v>
      </c>
      <c r="U64" s="427">
        <v>0</v>
      </c>
      <c r="V64" s="427">
        <v>0</v>
      </c>
      <c r="W64" s="427">
        <v>0</v>
      </c>
      <c r="X64" s="427">
        <v>0</v>
      </c>
      <c r="Y64" s="427">
        <v>0</v>
      </c>
      <c r="Z64" s="427">
        <v>0</v>
      </c>
      <c r="AA64" s="427">
        <v>0</v>
      </c>
      <c r="AB64" s="427">
        <v>0</v>
      </c>
      <c r="AC64" s="427">
        <v>180000</v>
      </c>
      <c r="AD64" s="423">
        <f t="shared" si="2"/>
        <v>180000</v>
      </c>
      <c r="AE64" s="421"/>
    </row>
    <row r="65" spans="1:31" ht="15" customHeight="1" x14ac:dyDescent="0.2">
      <c r="A65" s="426">
        <v>44866</v>
      </c>
      <c r="B65" s="427">
        <v>0</v>
      </c>
      <c r="C65" s="427">
        <v>0</v>
      </c>
      <c r="D65" s="427">
        <v>0</v>
      </c>
      <c r="E65" s="427">
        <v>0</v>
      </c>
      <c r="F65" s="427">
        <v>0</v>
      </c>
      <c r="G65" s="427">
        <v>0</v>
      </c>
      <c r="H65" s="427">
        <v>0</v>
      </c>
      <c r="I65" s="427">
        <v>0</v>
      </c>
      <c r="J65" s="427">
        <v>0</v>
      </c>
      <c r="K65" s="427">
        <v>0</v>
      </c>
      <c r="L65" s="427">
        <v>0</v>
      </c>
      <c r="M65" s="427">
        <v>0</v>
      </c>
      <c r="N65" s="427">
        <v>0</v>
      </c>
      <c r="O65" s="427">
        <v>0</v>
      </c>
      <c r="P65" s="427">
        <v>0</v>
      </c>
      <c r="Q65" s="427">
        <v>0</v>
      </c>
      <c r="R65" s="427">
        <v>0</v>
      </c>
      <c r="S65" s="427">
        <v>0</v>
      </c>
      <c r="T65" s="427">
        <v>0</v>
      </c>
      <c r="U65" s="427">
        <v>0</v>
      </c>
      <c r="V65" s="427">
        <v>0</v>
      </c>
      <c r="W65" s="427">
        <v>0</v>
      </c>
      <c r="X65" s="427">
        <v>0</v>
      </c>
      <c r="Y65" s="427">
        <v>0</v>
      </c>
      <c r="Z65" s="427">
        <v>0</v>
      </c>
      <c r="AA65" s="427">
        <v>0</v>
      </c>
      <c r="AB65" s="427">
        <v>0</v>
      </c>
      <c r="AC65" s="427">
        <v>305000</v>
      </c>
      <c r="AD65" s="423">
        <f t="shared" si="2"/>
        <v>305000</v>
      </c>
      <c r="AE65" s="421"/>
    </row>
    <row r="66" spans="1:31" ht="15" customHeight="1" x14ac:dyDescent="0.2">
      <c r="A66" s="426">
        <v>44896</v>
      </c>
      <c r="B66" s="427">
        <v>0</v>
      </c>
      <c r="C66" s="427">
        <v>0</v>
      </c>
      <c r="D66" s="427">
        <v>0</v>
      </c>
      <c r="E66" s="427">
        <v>0</v>
      </c>
      <c r="F66" s="427">
        <v>0</v>
      </c>
      <c r="G66" s="427">
        <v>0</v>
      </c>
      <c r="H66" s="427">
        <v>0</v>
      </c>
      <c r="I66" s="427">
        <v>0</v>
      </c>
      <c r="J66" s="427">
        <v>0</v>
      </c>
      <c r="K66" s="427">
        <v>630000</v>
      </c>
      <c r="L66" s="427">
        <v>0</v>
      </c>
      <c r="M66" s="427">
        <v>0</v>
      </c>
      <c r="N66" s="427">
        <v>0</v>
      </c>
      <c r="O66" s="427">
        <v>0</v>
      </c>
      <c r="P66" s="427">
        <v>0</v>
      </c>
      <c r="Q66" s="427">
        <v>0</v>
      </c>
      <c r="R66" s="427">
        <v>0</v>
      </c>
      <c r="S66" s="427">
        <v>0</v>
      </c>
      <c r="T66" s="427">
        <v>0</v>
      </c>
      <c r="U66" s="427">
        <v>0</v>
      </c>
      <c r="V66" s="427">
        <v>0</v>
      </c>
      <c r="W66" s="427">
        <v>0</v>
      </c>
      <c r="X66" s="427">
        <v>0</v>
      </c>
      <c r="Y66" s="427">
        <v>0</v>
      </c>
      <c r="Z66" s="427">
        <v>0</v>
      </c>
      <c r="AA66" s="427">
        <v>0</v>
      </c>
      <c r="AB66" s="427">
        <v>0</v>
      </c>
      <c r="AC66" s="427">
        <v>135000</v>
      </c>
      <c r="AD66" s="423">
        <f t="shared" si="2"/>
        <v>765000</v>
      </c>
      <c r="AE66" s="421"/>
    </row>
    <row r="67" spans="1:31" ht="15" customHeight="1" x14ac:dyDescent="0.2">
      <c r="A67" s="426">
        <v>45078</v>
      </c>
      <c r="B67" s="427">
        <v>0</v>
      </c>
      <c r="C67" s="427">
        <v>0</v>
      </c>
      <c r="D67" s="427">
        <v>0</v>
      </c>
      <c r="E67" s="427">
        <v>0</v>
      </c>
      <c r="F67" s="427">
        <v>0</v>
      </c>
      <c r="G67" s="427">
        <v>0</v>
      </c>
      <c r="H67" s="427">
        <v>0</v>
      </c>
      <c r="I67" s="427">
        <v>0</v>
      </c>
      <c r="J67" s="427">
        <v>0</v>
      </c>
      <c r="K67" s="427">
        <v>0</v>
      </c>
      <c r="L67" s="427">
        <v>645000</v>
      </c>
      <c r="M67" s="427">
        <v>0</v>
      </c>
      <c r="N67" s="427">
        <v>0</v>
      </c>
      <c r="O67" s="427">
        <v>0</v>
      </c>
      <c r="P67" s="427">
        <v>0</v>
      </c>
      <c r="Q67" s="427">
        <v>0</v>
      </c>
      <c r="R67" s="427">
        <v>0</v>
      </c>
      <c r="S67" s="427">
        <v>0</v>
      </c>
      <c r="T67" s="427">
        <v>0</v>
      </c>
      <c r="U67" s="427">
        <v>0</v>
      </c>
      <c r="V67" s="427">
        <v>0</v>
      </c>
      <c r="W67" s="427">
        <v>0</v>
      </c>
      <c r="X67" s="427">
        <v>0</v>
      </c>
      <c r="Y67" s="427">
        <v>0</v>
      </c>
      <c r="Z67" s="427">
        <v>0</v>
      </c>
      <c r="AA67" s="427">
        <v>0</v>
      </c>
      <c r="AB67" s="427">
        <v>0</v>
      </c>
      <c r="AC67" s="427">
        <v>745000</v>
      </c>
      <c r="AD67" s="423">
        <f t="shared" si="2"/>
        <v>1390000</v>
      </c>
      <c r="AE67" s="421"/>
    </row>
    <row r="68" spans="1:31" ht="15" customHeight="1" x14ac:dyDescent="0.2">
      <c r="A68" s="426">
        <v>45108</v>
      </c>
      <c r="B68" s="427">
        <v>0</v>
      </c>
      <c r="C68" s="427">
        <v>0</v>
      </c>
      <c r="D68" s="427">
        <v>0</v>
      </c>
      <c r="E68" s="427">
        <v>0</v>
      </c>
      <c r="F68" s="427">
        <v>0</v>
      </c>
      <c r="G68" s="427">
        <v>0</v>
      </c>
      <c r="H68" s="427">
        <v>0</v>
      </c>
      <c r="I68" s="427">
        <v>0</v>
      </c>
      <c r="J68" s="427">
        <v>0</v>
      </c>
      <c r="K68" s="427">
        <v>0</v>
      </c>
      <c r="L68" s="427">
        <v>0</v>
      </c>
      <c r="M68" s="427">
        <v>0</v>
      </c>
      <c r="N68" s="427">
        <v>0</v>
      </c>
      <c r="O68" s="427">
        <v>0</v>
      </c>
      <c r="P68" s="427">
        <v>0</v>
      </c>
      <c r="Q68" s="427">
        <v>0</v>
      </c>
      <c r="R68" s="427">
        <v>0</v>
      </c>
      <c r="S68" s="427">
        <v>0</v>
      </c>
      <c r="T68" s="427">
        <v>0</v>
      </c>
      <c r="U68" s="427">
        <v>0</v>
      </c>
      <c r="V68" s="427">
        <v>0</v>
      </c>
      <c r="W68" s="427">
        <v>0</v>
      </c>
      <c r="X68" s="427">
        <v>0</v>
      </c>
      <c r="Y68" s="427">
        <v>0</v>
      </c>
      <c r="Z68" s="427">
        <v>0</v>
      </c>
      <c r="AA68" s="427">
        <v>0</v>
      </c>
      <c r="AB68" s="427">
        <v>0</v>
      </c>
      <c r="AC68" s="427">
        <v>0</v>
      </c>
      <c r="AD68" s="423">
        <f t="shared" si="2"/>
        <v>0</v>
      </c>
      <c r="AE68" s="421"/>
    </row>
    <row r="69" spans="1:31" ht="15" customHeight="1" x14ac:dyDescent="0.2">
      <c r="A69" s="426">
        <v>45139</v>
      </c>
      <c r="B69" s="427">
        <v>0</v>
      </c>
      <c r="C69" s="427">
        <v>0</v>
      </c>
      <c r="D69" s="427">
        <v>0</v>
      </c>
      <c r="E69" s="427">
        <v>0</v>
      </c>
      <c r="F69" s="427">
        <v>0</v>
      </c>
      <c r="G69" s="427">
        <v>0</v>
      </c>
      <c r="H69" s="427">
        <v>0</v>
      </c>
      <c r="I69" s="427">
        <v>0</v>
      </c>
      <c r="J69" s="427">
        <v>0</v>
      </c>
      <c r="K69" s="427">
        <v>0</v>
      </c>
      <c r="L69" s="427">
        <v>0</v>
      </c>
      <c r="M69" s="427">
        <v>0</v>
      </c>
      <c r="N69" s="427">
        <v>0</v>
      </c>
      <c r="O69" s="427">
        <v>0</v>
      </c>
      <c r="P69" s="427">
        <v>0</v>
      </c>
      <c r="Q69" s="427">
        <v>0</v>
      </c>
      <c r="R69" s="427">
        <v>0</v>
      </c>
      <c r="S69" s="427">
        <v>0</v>
      </c>
      <c r="T69" s="427">
        <v>0</v>
      </c>
      <c r="U69" s="427">
        <v>0</v>
      </c>
      <c r="V69" s="427">
        <v>0</v>
      </c>
      <c r="W69" s="427">
        <v>0</v>
      </c>
      <c r="X69" s="427">
        <v>0</v>
      </c>
      <c r="Y69" s="427">
        <v>0</v>
      </c>
      <c r="Z69" s="427">
        <v>0</v>
      </c>
      <c r="AA69" s="427">
        <v>0</v>
      </c>
      <c r="AB69" s="427">
        <v>0</v>
      </c>
      <c r="AC69" s="427">
        <v>0</v>
      </c>
      <c r="AD69" s="423">
        <f t="shared" ref="AD69" si="3">SUM(B69:AC69)</f>
        <v>0</v>
      </c>
      <c r="AE69" s="421"/>
    </row>
    <row r="70" spans="1:31" ht="15" customHeight="1" x14ac:dyDescent="0.2">
      <c r="A70" s="426">
        <v>45170</v>
      </c>
      <c r="B70" s="427">
        <v>0</v>
      </c>
      <c r="C70" s="427">
        <v>0</v>
      </c>
      <c r="D70" s="427">
        <v>0</v>
      </c>
      <c r="E70" s="427">
        <v>0</v>
      </c>
      <c r="F70" s="427">
        <v>0</v>
      </c>
      <c r="G70" s="427">
        <v>0</v>
      </c>
      <c r="H70" s="427">
        <v>0</v>
      </c>
      <c r="I70" s="427">
        <v>0</v>
      </c>
      <c r="J70" s="427">
        <v>0</v>
      </c>
      <c r="K70" s="427">
        <v>0</v>
      </c>
      <c r="L70" s="427">
        <v>0</v>
      </c>
      <c r="M70" s="427">
        <v>0</v>
      </c>
      <c r="N70" s="427">
        <v>0</v>
      </c>
      <c r="O70" s="427">
        <v>0</v>
      </c>
      <c r="P70" s="427">
        <v>0</v>
      </c>
      <c r="Q70" s="427">
        <v>0</v>
      </c>
      <c r="R70" s="427">
        <v>0</v>
      </c>
      <c r="S70" s="427">
        <v>0</v>
      </c>
      <c r="T70" s="427">
        <v>0</v>
      </c>
      <c r="U70" s="427">
        <v>0</v>
      </c>
      <c r="V70" s="427">
        <v>0</v>
      </c>
      <c r="W70" s="427">
        <v>0</v>
      </c>
      <c r="X70" s="427">
        <v>0</v>
      </c>
      <c r="Y70" s="427">
        <v>0</v>
      </c>
      <c r="Z70" s="427">
        <v>0</v>
      </c>
      <c r="AA70" s="427">
        <v>0</v>
      </c>
      <c r="AB70" s="427">
        <v>0</v>
      </c>
      <c r="AC70" s="427">
        <v>0</v>
      </c>
      <c r="AD70" s="423">
        <f t="shared" ref="AD70" si="4">SUM(B70:AC70)</f>
        <v>0</v>
      </c>
      <c r="AE70" s="421"/>
    </row>
    <row r="71" spans="1:31" ht="15" customHeight="1" x14ac:dyDescent="0.2">
      <c r="A71" s="426">
        <v>45200</v>
      </c>
      <c r="B71" s="427">
        <v>0</v>
      </c>
      <c r="C71" s="427">
        <v>0</v>
      </c>
      <c r="D71" s="427">
        <v>0</v>
      </c>
      <c r="E71" s="427">
        <v>0</v>
      </c>
      <c r="F71" s="427">
        <v>0</v>
      </c>
      <c r="G71" s="427">
        <v>0</v>
      </c>
      <c r="H71" s="427">
        <v>0</v>
      </c>
      <c r="I71" s="427">
        <v>0</v>
      </c>
      <c r="J71" s="427">
        <v>0</v>
      </c>
      <c r="K71" s="427">
        <v>0</v>
      </c>
      <c r="L71" s="427">
        <v>0</v>
      </c>
      <c r="M71" s="427">
        <v>0</v>
      </c>
      <c r="N71" s="427">
        <v>0</v>
      </c>
      <c r="O71" s="427">
        <v>0</v>
      </c>
      <c r="P71" s="427">
        <v>0</v>
      </c>
      <c r="Q71" s="427">
        <v>0</v>
      </c>
      <c r="R71" s="427">
        <v>0</v>
      </c>
      <c r="S71" s="427">
        <v>0</v>
      </c>
      <c r="T71" s="427">
        <v>0</v>
      </c>
      <c r="U71" s="427">
        <v>0</v>
      </c>
      <c r="V71" s="427">
        <v>0</v>
      </c>
      <c r="W71" s="427">
        <v>0</v>
      </c>
      <c r="X71" s="427">
        <v>0</v>
      </c>
      <c r="Y71" s="427">
        <v>0</v>
      </c>
      <c r="Z71" s="427">
        <v>0</v>
      </c>
      <c r="AA71" s="427">
        <v>0</v>
      </c>
      <c r="AB71" s="427">
        <v>0</v>
      </c>
      <c r="AC71" s="427">
        <v>0</v>
      </c>
      <c r="AD71" s="423">
        <f t="shared" ref="AD71" si="5">SUM(B71:AC71)</f>
        <v>0</v>
      </c>
      <c r="AE71" s="421"/>
    </row>
    <row r="72" spans="1:31" ht="15" customHeight="1" x14ac:dyDescent="0.2">
      <c r="A72" s="426">
        <v>45231</v>
      </c>
      <c r="B72" s="427">
        <v>0</v>
      </c>
      <c r="C72" s="427">
        <v>0</v>
      </c>
      <c r="D72" s="427">
        <v>0</v>
      </c>
      <c r="E72" s="427">
        <v>0</v>
      </c>
      <c r="F72" s="427">
        <v>0</v>
      </c>
      <c r="G72" s="427">
        <v>0</v>
      </c>
      <c r="H72" s="427">
        <v>0</v>
      </c>
      <c r="I72" s="427">
        <v>0</v>
      </c>
      <c r="J72" s="427">
        <v>0</v>
      </c>
      <c r="K72" s="427">
        <v>0</v>
      </c>
      <c r="L72" s="427">
        <v>0</v>
      </c>
      <c r="M72" s="427">
        <v>0</v>
      </c>
      <c r="N72" s="427">
        <v>0</v>
      </c>
      <c r="O72" s="427">
        <v>0</v>
      </c>
      <c r="P72" s="427">
        <v>0</v>
      </c>
      <c r="Q72" s="427">
        <v>0</v>
      </c>
      <c r="R72" s="427">
        <v>0</v>
      </c>
      <c r="S72" s="427">
        <v>0</v>
      </c>
      <c r="T72" s="427">
        <v>0</v>
      </c>
      <c r="U72" s="427">
        <v>0</v>
      </c>
      <c r="V72" s="427">
        <v>0</v>
      </c>
      <c r="W72" s="427">
        <v>0</v>
      </c>
      <c r="X72" s="427">
        <v>0</v>
      </c>
      <c r="Y72" s="427">
        <v>0</v>
      </c>
      <c r="Z72" s="427">
        <v>0</v>
      </c>
      <c r="AA72" s="427">
        <v>0</v>
      </c>
      <c r="AB72" s="427">
        <v>0</v>
      </c>
      <c r="AC72" s="427">
        <v>0</v>
      </c>
      <c r="AD72" s="423">
        <f t="shared" ref="AD72:AD75" si="6">SUM(B72:AC72)</f>
        <v>0</v>
      </c>
      <c r="AE72" s="421"/>
    </row>
    <row r="73" spans="1:31" ht="15" customHeight="1" x14ac:dyDescent="0.2">
      <c r="A73" s="426">
        <v>45261</v>
      </c>
      <c r="B73" s="427">
        <v>0</v>
      </c>
      <c r="C73" s="427">
        <v>0</v>
      </c>
      <c r="D73" s="427">
        <v>0</v>
      </c>
      <c r="E73" s="427">
        <v>0</v>
      </c>
      <c r="F73" s="427">
        <v>0</v>
      </c>
      <c r="G73" s="427">
        <v>0</v>
      </c>
      <c r="H73" s="427">
        <v>0</v>
      </c>
      <c r="I73" s="427">
        <v>0</v>
      </c>
      <c r="J73" s="427">
        <v>0</v>
      </c>
      <c r="K73" s="427">
        <v>0</v>
      </c>
      <c r="L73" s="427">
        <v>0</v>
      </c>
      <c r="M73" s="427">
        <v>660000</v>
      </c>
      <c r="N73" s="427">
        <v>0</v>
      </c>
      <c r="O73" s="427">
        <v>0</v>
      </c>
      <c r="P73" s="427">
        <v>0</v>
      </c>
      <c r="Q73" s="427">
        <v>0</v>
      </c>
      <c r="R73" s="427">
        <v>0</v>
      </c>
      <c r="S73" s="427">
        <v>0</v>
      </c>
      <c r="T73" s="427">
        <v>0</v>
      </c>
      <c r="U73" s="427">
        <v>0</v>
      </c>
      <c r="V73" s="427">
        <v>0</v>
      </c>
      <c r="W73" s="427">
        <v>0</v>
      </c>
      <c r="X73" s="427">
        <v>0</v>
      </c>
      <c r="Y73" s="427">
        <v>0</v>
      </c>
      <c r="Z73" s="427">
        <v>0</v>
      </c>
      <c r="AA73" s="427">
        <v>0</v>
      </c>
      <c r="AB73" s="427">
        <v>0</v>
      </c>
      <c r="AC73" s="427">
        <v>685000</v>
      </c>
      <c r="AD73" s="423">
        <f t="shared" ref="AD73:AD74" si="7">SUM(B73:AC73)</f>
        <v>1345000</v>
      </c>
      <c r="AE73" s="421"/>
    </row>
    <row r="74" spans="1:31" ht="15" customHeight="1" x14ac:dyDescent="0.2">
      <c r="A74" s="426">
        <v>45292</v>
      </c>
      <c r="B74" s="427">
        <v>0</v>
      </c>
      <c r="C74" s="427">
        <v>0</v>
      </c>
      <c r="D74" s="427">
        <v>0</v>
      </c>
      <c r="E74" s="427">
        <v>0</v>
      </c>
      <c r="F74" s="427">
        <v>0</v>
      </c>
      <c r="G74" s="427">
        <v>0</v>
      </c>
      <c r="H74" s="427">
        <v>0</v>
      </c>
      <c r="I74" s="427">
        <v>0</v>
      </c>
      <c r="J74" s="427">
        <v>0</v>
      </c>
      <c r="K74" s="427">
        <v>0</v>
      </c>
      <c r="L74" s="427">
        <v>0</v>
      </c>
      <c r="M74" s="427">
        <v>0</v>
      </c>
      <c r="N74" s="427">
        <v>0</v>
      </c>
      <c r="O74" s="427">
        <v>0</v>
      </c>
      <c r="P74" s="427">
        <v>0</v>
      </c>
      <c r="Q74" s="427">
        <v>0</v>
      </c>
      <c r="R74" s="427">
        <v>0</v>
      </c>
      <c r="S74" s="427">
        <v>0</v>
      </c>
      <c r="T74" s="427">
        <v>0</v>
      </c>
      <c r="U74" s="427">
        <v>0</v>
      </c>
      <c r="V74" s="427">
        <v>0</v>
      </c>
      <c r="W74" s="427">
        <v>0</v>
      </c>
      <c r="X74" s="427">
        <v>0</v>
      </c>
      <c r="Y74" s="427">
        <v>0</v>
      </c>
      <c r="Z74" s="427">
        <v>0</v>
      </c>
      <c r="AA74" s="427">
        <v>0</v>
      </c>
      <c r="AB74" s="427">
        <v>0</v>
      </c>
      <c r="AC74" s="427">
        <v>0</v>
      </c>
      <c r="AD74" s="423">
        <f t="shared" si="7"/>
        <v>0</v>
      </c>
      <c r="AE74" s="421"/>
    </row>
    <row r="75" spans="1:31" ht="15" customHeight="1" x14ac:dyDescent="0.2">
      <c r="A75" s="426">
        <v>45323</v>
      </c>
      <c r="B75" s="427">
        <v>0</v>
      </c>
      <c r="C75" s="427">
        <v>0</v>
      </c>
      <c r="D75" s="427">
        <v>0</v>
      </c>
      <c r="E75" s="427">
        <v>0</v>
      </c>
      <c r="F75" s="427">
        <v>0</v>
      </c>
      <c r="G75" s="427">
        <v>0</v>
      </c>
      <c r="H75" s="427">
        <v>0</v>
      </c>
      <c r="I75" s="427">
        <v>0</v>
      </c>
      <c r="J75" s="427">
        <v>0</v>
      </c>
      <c r="K75" s="427">
        <v>0</v>
      </c>
      <c r="L75" s="427">
        <v>0</v>
      </c>
      <c r="M75" s="427">
        <v>0</v>
      </c>
      <c r="N75" s="427">
        <v>0</v>
      </c>
      <c r="O75" s="427">
        <v>0</v>
      </c>
      <c r="P75" s="427">
        <v>0</v>
      </c>
      <c r="Q75" s="427">
        <v>0</v>
      </c>
      <c r="R75" s="427">
        <v>0</v>
      </c>
      <c r="S75" s="427">
        <v>0</v>
      </c>
      <c r="T75" s="427">
        <v>0</v>
      </c>
      <c r="U75" s="427">
        <v>0</v>
      </c>
      <c r="V75" s="427">
        <v>0</v>
      </c>
      <c r="W75" s="427">
        <v>0</v>
      </c>
      <c r="X75" s="427">
        <v>0</v>
      </c>
      <c r="Y75" s="427">
        <v>0</v>
      </c>
      <c r="Z75" s="427">
        <v>0</v>
      </c>
      <c r="AA75" s="427">
        <v>0</v>
      </c>
      <c r="AB75" s="427">
        <v>0</v>
      </c>
      <c r="AC75" s="427">
        <v>0</v>
      </c>
      <c r="AD75" s="423">
        <f t="shared" si="6"/>
        <v>0</v>
      </c>
      <c r="AE75" s="421"/>
    </row>
    <row r="76" spans="1:31" ht="15" customHeight="1" x14ac:dyDescent="0.2">
      <c r="A76" s="426">
        <v>45352</v>
      </c>
      <c r="B76" s="427">
        <v>0</v>
      </c>
      <c r="C76" s="427">
        <v>0</v>
      </c>
      <c r="D76" s="427">
        <v>0</v>
      </c>
      <c r="E76" s="427">
        <v>0</v>
      </c>
      <c r="F76" s="427">
        <v>0</v>
      </c>
      <c r="G76" s="427">
        <v>0</v>
      </c>
      <c r="H76" s="427">
        <v>0</v>
      </c>
      <c r="I76" s="427">
        <v>0</v>
      </c>
      <c r="J76" s="427">
        <v>0</v>
      </c>
      <c r="K76" s="427">
        <v>0</v>
      </c>
      <c r="L76" s="427">
        <v>0</v>
      </c>
      <c r="M76" s="427">
        <v>0</v>
      </c>
      <c r="N76" s="427">
        <v>0</v>
      </c>
      <c r="O76" s="427">
        <v>0</v>
      </c>
      <c r="P76" s="427">
        <v>0</v>
      </c>
      <c r="Q76" s="427">
        <v>0</v>
      </c>
      <c r="R76" s="427">
        <v>0</v>
      </c>
      <c r="S76" s="427">
        <v>0</v>
      </c>
      <c r="T76" s="427">
        <v>0</v>
      </c>
      <c r="U76" s="427">
        <v>0</v>
      </c>
      <c r="V76" s="427">
        <v>0</v>
      </c>
      <c r="W76" s="427">
        <v>0</v>
      </c>
      <c r="X76" s="427">
        <v>0</v>
      </c>
      <c r="Y76" s="427">
        <v>0</v>
      </c>
      <c r="Z76" s="427">
        <v>0</v>
      </c>
      <c r="AA76" s="427">
        <v>0</v>
      </c>
      <c r="AB76" s="427">
        <v>0</v>
      </c>
      <c r="AC76" s="427">
        <v>0</v>
      </c>
      <c r="AD76" s="423">
        <f t="shared" ref="AD76:AD79" si="8">SUM(B76:AC76)</f>
        <v>0</v>
      </c>
      <c r="AE76" s="421"/>
    </row>
    <row r="77" spans="1:31" ht="15" customHeight="1" x14ac:dyDescent="0.2">
      <c r="A77" s="426">
        <v>45383</v>
      </c>
      <c r="B77" s="427">
        <v>0</v>
      </c>
      <c r="C77" s="427">
        <v>0</v>
      </c>
      <c r="D77" s="427">
        <v>0</v>
      </c>
      <c r="E77" s="427">
        <v>0</v>
      </c>
      <c r="F77" s="427">
        <v>0</v>
      </c>
      <c r="G77" s="427">
        <v>0</v>
      </c>
      <c r="H77" s="427">
        <v>0</v>
      </c>
      <c r="I77" s="427">
        <v>0</v>
      </c>
      <c r="J77" s="427">
        <v>0</v>
      </c>
      <c r="K77" s="427">
        <v>0</v>
      </c>
      <c r="L77" s="427">
        <v>0</v>
      </c>
      <c r="M77" s="427">
        <v>0</v>
      </c>
      <c r="N77" s="427">
        <v>0</v>
      </c>
      <c r="O77" s="427">
        <v>0</v>
      </c>
      <c r="P77" s="427">
        <v>0</v>
      </c>
      <c r="Q77" s="427">
        <v>0</v>
      </c>
      <c r="R77" s="427">
        <v>0</v>
      </c>
      <c r="S77" s="427">
        <v>0</v>
      </c>
      <c r="T77" s="427">
        <v>0</v>
      </c>
      <c r="U77" s="427">
        <v>0</v>
      </c>
      <c r="V77" s="427">
        <v>0</v>
      </c>
      <c r="W77" s="427">
        <v>0</v>
      </c>
      <c r="X77" s="427">
        <v>0</v>
      </c>
      <c r="Y77" s="427">
        <v>0</v>
      </c>
      <c r="Z77" s="427">
        <v>0</v>
      </c>
      <c r="AA77" s="427">
        <v>0</v>
      </c>
      <c r="AB77" s="427">
        <v>0</v>
      </c>
      <c r="AC77" s="427">
        <v>0</v>
      </c>
      <c r="AD77" s="423">
        <f t="shared" si="8"/>
        <v>0</v>
      </c>
      <c r="AE77" s="421"/>
    </row>
    <row r="78" spans="1:31" ht="15" customHeight="1" x14ac:dyDescent="0.2">
      <c r="A78" s="426">
        <v>45413</v>
      </c>
      <c r="B78" s="427">
        <v>0</v>
      </c>
      <c r="C78" s="427">
        <v>0</v>
      </c>
      <c r="D78" s="427">
        <v>0</v>
      </c>
      <c r="E78" s="427">
        <v>0</v>
      </c>
      <c r="F78" s="427">
        <v>0</v>
      </c>
      <c r="G78" s="427">
        <v>0</v>
      </c>
      <c r="H78" s="427">
        <v>0</v>
      </c>
      <c r="I78" s="427">
        <v>0</v>
      </c>
      <c r="J78" s="427">
        <v>0</v>
      </c>
      <c r="K78" s="427">
        <v>0</v>
      </c>
      <c r="L78" s="427">
        <v>0</v>
      </c>
      <c r="M78" s="427">
        <v>0</v>
      </c>
      <c r="N78" s="427">
        <v>0</v>
      </c>
      <c r="O78" s="427">
        <v>0</v>
      </c>
      <c r="P78" s="427">
        <v>0</v>
      </c>
      <c r="Q78" s="427">
        <v>0</v>
      </c>
      <c r="R78" s="427">
        <v>0</v>
      </c>
      <c r="S78" s="427">
        <v>0</v>
      </c>
      <c r="T78" s="427">
        <v>0</v>
      </c>
      <c r="U78" s="427">
        <v>0</v>
      </c>
      <c r="V78" s="427">
        <v>0</v>
      </c>
      <c r="W78" s="427">
        <v>0</v>
      </c>
      <c r="X78" s="427">
        <v>0</v>
      </c>
      <c r="Y78" s="427">
        <v>0</v>
      </c>
      <c r="Z78" s="427">
        <v>0</v>
      </c>
      <c r="AA78" s="427">
        <v>0</v>
      </c>
      <c r="AB78" s="427">
        <v>0</v>
      </c>
      <c r="AC78" s="427">
        <v>0</v>
      </c>
      <c r="AD78" s="423">
        <f t="shared" si="8"/>
        <v>0</v>
      </c>
      <c r="AE78" s="421"/>
    </row>
    <row r="79" spans="1:31" ht="15" customHeight="1" x14ac:dyDescent="0.2">
      <c r="A79" s="426">
        <v>45444</v>
      </c>
      <c r="B79" s="427">
        <v>0</v>
      </c>
      <c r="C79" s="427">
        <v>0</v>
      </c>
      <c r="D79" s="427">
        <v>0</v>
      </c>
      <c r="E79" s="427">
        <v>0</v>
      </c>
      <c r="F79" s="427">
        <v>0</v>
      </c>
      <c r="G79" s="427">
        <v>0</v>
      </c>
      <c r="H79" s="427">
        <v>0</v>
      </c>
      <c r="I79" s="427">
        <v>0</v>
      </c>
      <c r="J79" s="427">
        <v>0</v>
      </c>
      <c r="K79" s="427">
        <v>0</v>
      </c>
      <c r="L79" s="427">
        <v>0</v>
      </c>
      <c r="M79" s="427">
        <v>0</v>
      </c>
      <c r="N79" s="427">
        <v>680000</v>
      </c>
      <c r="O79" s="427">
        <v>0</v>
      </c>
      <c r="P79" s="427">
        <v>0</v>
      </c>
      <c r="Q79" s="427">
        <v>0</v>
      </c>
      <c r="R79" s="427">
        <v>0</v>
      </c>
      <c r="S79" s="427">
        <v>0</v>
      </c>
      <c r="T79" s="427">
        <v>0</v>
      </c>
      <c r="U79" s="427">
        <v>0</v>
      </c>
      <c r="V79" s="427">
        <v>0</v>
      </c>
      <c r="W79" s="427">
        <v>0</v>
      </c>
      <c r="X79" s="427">
        <v>0</v>
      </c>
      <c r="Y79" s="427">
        <v>0</v>
      </c>
      <c r="Z79" s="427">
        <v>0</v>
      </c>
      <c r="AA79" s="427">
        <v>0</v>
      </c>
      <c r="AB79" s="427">
        <v>0</v>
      </c>
      <c r="AC79" s="427">
        <v>555000</v>
      </c>
      <c r="AD79" s="423">
        <f t="shared" si="8"/>
        <v>1235000</v>
      </c>
      <c r="AE79" s="421"/>
    </row>
    <row r="80" spans="1:31" ht="8.25" customHeight="1" x14ac:dyDescent="0.2">
      <c r="A80" s="426"/>
      <c r="B80" s="424"/>
      <c r="C80" s="422"/>
      <c r="D80" s="422"/>
      <c r="E80" s="422"/>
      <c r="F80" s="422"/>
      <c r="G80" s="422"/>
      <c r="H80" s="422"/>
      <c r="I80" s="422"/>
      <c r="J80" s="422"/>
      <c r="K80" s="422"/>
      <c r="L80" s="422"/>
      <c r="M80" s="422"/>
      <c r="N80" s="422"/>
      <c r="O80" s="422"/>
      <c r="P80" s="422"/>
      <c r="Q80" s="422"/>
      <c r="R80" s="422"/>
      <c r="S80" s="422"/>
      <c r="T80" s="422"/>
      <c r="U80" s="422"/>
      <c r="V80" s="422"/>
      <c r="W80" s="422"/>
      <c r="X80" s="422"/>
      <c r="Y80" s="422"/>
      <c r="Z80" s="422"/>
      <c r="AA80" s="422"/>
      <c r="AB80" s="422"/>
      <c r="AC80" s="422"/>
      <c r="AD80" s="428"/>
      <c r="AE80" s="421"/>
    </row>
    <row r="81" spans="1:32" x14ac:dyDescent="0.2">
      <c r="A81" s="429" t="s">
        <v>9</v>
      </c>
      <c r="B81" s="430">
        <f t="shared" ref="B81:AC81" si="9">SUM(B9:B80)</f>
        <v>65000</v>
      </c>
      <c r="C81" s="430">
        <f t="shared" si="9"/>
        <v>510000</v>
      </c>
      <c r="D81" s="430">
        <f t="shared" si="9"/>
        <v>520000</v>
      </c>
      <c r="E81" s="430">
        <f t="shared" si="9"/>
        <v>535000</v>
      </c>
      <c r="F81" s="430">
        <f t="shared" si="9"/>
        <v>550000</v>
      </c>
      <c r="G81" s="430">
        <f t="shared" si="9"/>
        <v>565000</v>
      </c>
      <c r="H81" s="430">
        <f t="shared" si="9"/>
        <v>580000</v>
      </c>
      <c r="I81" s="430">
        <f t="shared" si="9"/>
        <v>595000</v>
      </c>
      <c r="J81" s="430">
        <f t="shared" si="9"/>
        <v>610000</v>
      </c>
      <c r="K81" s="430">
        <f t="shared" si="9"/>
        <v>630000</v>
      </c>
      <c r="L81" s="430">
        <f t="shared" si="9"/>
        <v>645000</v>
      </c>
      <c r="M81" s="430">
        <f t="shared" si="9"/>
        <v>660000</v>
      </c>
      <c r="N81" s="430">
        <f t="shared" si="9"/>
        <v>680000</v>
      </c>
      <c r="O81" s="430">
        <f t="shared" si="9"/>
        <v>0</v>
      </c>
      <c r="P81" s="430">
        <f t="shared" si="9"/>
        <v>0</v>
      </c>
      <c r="Q81" s="430">
        <f t="shared" si="9"/>
        <v>0</v>
      </c>
      <c r="R81" s="430">
        <f t="shared" si="9"/>
        <v>0</v>
      </c>
      <c r="S81" s="430">
        <f t="shared" si="9"/>
        <v>0</v>
      </c>
      <c r="T81" s="430">
        <f t="shared" si="9"/>
        <v>0</v>
      </c>
      <c r="U81" s="430">
        <f t="shared" si="9"/>
        <v>0</v>
      </c>
      <c r="V81" s="430">
        <f t="shared" si="9"/>
        <v>0</v>
      </c>
      <c r="W81" s="430">
        <f t="shared" si="9"/>
        <v>0</v>
      </c>
      <c r="X81" s="430">
        <f t="shared" si="9"/>
        <v>0</v>
      </c>
      <c r="Y81" s="430">
        <f t="shared" si="9"/>
        <v>0</v>
      </c>
      <c r="Z81" s="430">
        <f t="shared" si="9"/>
        <v>700000</v>
      </c>
      <c r="AA81" s="430">
        <f t="shared" si="9"/>
        <v>155000</v>
      </c>
      <c r="AB81" s="430">
        <f t="shared" si="9"/>
        <v>345000</v>
      </c>
      <c r="AC81" s="430">
        <f t="shared" si="9"/>
        <v>11540000</v>
      </c>
      <c r="AD81" s="423">
        <f>SUM(B81:AC81)</f>
        <v>19885000</v>
      </c>
      <c r="AE81" s="421"/>
    </row>
    <row r="82" spans="1:32" x14ac:dyDescent="0.2">
      <c r="A82" s="414"/>
      <c r="B82" s="431"/>
      <c r="C82" s="432"/>
      <c r="D82" s="432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2"/>
      <c r="P82" s="432"/>
      <c r="Q82" s="432"/>
      <c r="R82" s="432"/>
      <c r="S82" s="432"/>
      <c r="T82" s="432"/>
      <c r="U82" s="432"/>
      <c r="V82" s="433"/>
      <c r="W82" s="433"/>
      <c r="X82" s="433"/>
      <c r="Y82" s="433"/>
      <c r="Z82" s="433"/>
      <c r="AA82" s="433"/>
      <c r="AB82" s="433"/>
      <c r="AC82" s="433"/>
      <c r="AD82" s="433"/>
      <c r="AE82" s="421"/>
    </row>
    <row r="83" spans="1:32" x14ac:dyDescent="0.2">
      <c r="A83" s="434" t="s">
        <v>10</v>
      </c>
      <c r="B83" s="435">
        <f t="shared" ref="B83:AC83" si="10">B7-B81</f>
        <v>0</v>
      </c>
      <c r="C83" s="435">
        <f t="shared" si="10"/>
        <v>0</v>
      </c>
      <c r="D83" s="435">
        <f t="shared" si="10"/>
        <v>0</v>
      </c>
      <c r="E83" s="435">
        <f t="shared" si="10"/>
        <v>0</v>
      </c>
      <c r="F83" s="435">
        <f t="shared" si="10"/>
        <v>0</v>
      </c>
      <c r="G83" s="435">
        <f t="shared" si="10"/>
        <v>0</v>
      </c>
      <c r="H83" s="435">
        <f t="shared" si="10"/>
        <v>0</v>
      </c>
      <c r="I83" s="435">
        <f t="shared" si="10"/>
        <v>0</v>
      </c>
      <c r="J83" s="435">
        <f t="shared" si="10"/>
        <v>0</v>
      </c>
      <c r="K83" s="435">
        <f t="shared" si="10"/>
        <v>0</v>
      </c>
      <c r="L83" s="435">
        <f t="shared" si="10"/>
        <v>0</v>
      </c>
      <c r="M83" s="435">
        <f t="shared" si="10"/>
        <v>0</v>
      </c>
      <c r="N83" s="435">
        <f t="shared" si="10"/>
        <v>0</v>
      </c>
      <c r="O83" s="435">
        <f t="shared" si="10"/>
        <v>695000</v>
      </c>
      <c r="P83" s="435">
        <f t="shared" si="10"/>
        <v>720000</v>
      </c>
      <c r="Q83" s="435">
        <f t="shared" si="10"/>
        <v>735000</v>
      </c>
      <c r="R83" s="435">
        <f t="shared" si="10"/>
        <v>755000</v>
      </c>
      <c r="S83" s="435">
        <f t="shared" si="10"/>
        <v>775000</v>
      </c>
      <c r="T83" s="435">
        <f t="shared" si="10"/>
        <v>800000</v>
      </c>
      <c r="U83" s="435">
        <f t="shared" si="10"/>
        <v>815000</v>
      </c>
      <c r="V83" s="435">
        <f t="shared" si="10"/>
        <v>840000</v>
      </c>
      <c r="W83" s="435">
        <f t="shared" si="10"/>
        <v>865000</v>
      </c>
      <c r="X83" s="435">
        <f t="shared" si="10"/>
        <v>7815000</v>
      </c>
      <c r="Y83" s="435">
        <f t="shared" si="10"/>
        <v>3040000</v>
      </c>
      <c r="Z83" s="435">
        <f t="shared" si="10"/>
        <v>3935000</v>
      </c>
      <c r="AA83" s="435">
        <f t="shared" si="10"/>
        <v>0</v>
      </c>
      <c r="AB83" s="435">
        <f t="shared" si="10"/>
        <v>0</v>
      </c>
      <c r="AC83" s="435">
        <f t="shared" si="10"/>
        <v>2315000</v>
      </c>
      <c r="AD83" s="436">
        <f>SUM(B83:AC83)</f>
        <v>24105000</v>
      </c>
      <c r="AE83" s="421"/>
      <c r="AF83" s="437"/>
    </row>
    <row r="84" spans="1:32" ht="9" customHeight="1" x14ac:dyDescent="0.2">
      <c r="B84" s="421"/>
      <c r="C84" s="421"/>
      <c r="D84" s="421"/>
      <c r="E84" s="421"/>
      <c r="F84" s="421"/>
      <c r="G84" s="421"/>
      <c r="H84" s="421"/>
      <c r="I84" s="421"/>
      <c r="J84" s="421"/>
      <c r="K84" s="421"/>
      <c r="L84" s="421"/>
      <c r="M84" s="421"/>
      <c r="N84" s="421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421"/>
    </row>
    <row r="86" spans="1:32" s="438" customFormat="1" x14ac:dyDescent="0.2"/>
    <row r="87" spans="1:32" x14ac:dyDescent="0.2">
      <c r="B87" s="421"/>
      <c r="C87" s="421"/>
      <c r="D87" s="421"/>
      <c r="E87" s="421"/>
      <c r="F87" s="421"/>
      <c r="G87" s="421"/>
      <c r="H87" s="421"/>
      <c r="I87" s="421"/>
      <c r="J87" s="421"/>
      <c r="K87" s="421"/>
      <c r="L87" s="421"/>
      <c r="M87" s="421"/>
      <c r="N87" s="421"/>
      <c r="O87" s="421"/>
      <c r="P87" s="421"/>
      <c r="Q87" s="421"/>
      <c r="R87" s="421"/>
      <c r="S87" s="421"/>
      <c r="T87" s="421"/>
      <c r="U87" s="421"/>
      <c r="V87" s="421"/>
      <c r="W87" s="421"/>
      <c r="X87" s="421"/>
      <c r="Y87" s="421"/>
      <c r="Z87" s="421"/>
      <c r="AA87" s="421"/>
      <c r="AB87" s="421"/>
      <c r="AC87" s="421"/>
      <c r="AD87" s="421"/>
      <c r="AE87" s="421"/>
    </row>
  </sheetData>
  <pageMargins left="0.75" right="0.75" top="1" bottom="1" header="0.5" footer="0.5"/>
  <pageSetup scale="44" orientation="landscape" r:id="rId1"/>
  <headerFooter alignWithMargins="0">
    <oddHeader>&amp;C&amp;A</oddHeader>
    <oddFooter>&amp;L&amp;Z&amp;F&amp;C&amp;P/&amp;N&amp;R&amp;A   &amp;D</oddFooter>
  </headerFooter>
  <colBreaks count="1" manualBreakCount="1">
    <brk id="16" min="21" max="70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BK84"/>
  <sheetViews>
    <sheetView zoomScaleNormal="100" workbookViewId="0">
      <pane xSplit="1" ySplit="5" topLeftCell="B6" activePane="bottomRight" state="frozen"/>
      <selection activeCell="F46" sqref="F46"/>
      <selection pane="topRight" activeCell="F46" sqref="F46"/>
      <selection pane="bottomLeft" activeCell="F46" sqref="F46"/>
      <selection pane="bottomRight" activeCell="B6" sqref="B6"/>
    </sheetView>
  </sheetViews>
  <sheetFormatPr defaultColWidth="9.140625" defaultRowHeight="12.75" x14ac:dyDescent="0.2"/>
  <cols>
    <col min="1" max="1" width="19.7109375" style="405" customWidth="1"/>
    <col min="2" max="3" width="12.42578125" style="405" bestFit="1" customWidth="1"/>
    <col min="4" max="4" width="14.140625" style="405" bestFit="1" customWidth="1"/>
    <col min="5" max="5" width="12.28515625" style="405" bestFit="1" customWidth="1"/>
    <col min="6" max="6" width="12" style="405" bestFit="1" customWidth="1"/>
    <col min="7" max="7" width="11.85546875" style="405" bestFit="1" customWidth="1"/>
    <col min="8" max="8" width="12.140625" style="405" bestFit="1" customWidth="1"/>
    <col min="9" max="9" width="12.28515625" style="405" bestFit="1" customWidth="1"/>
    <col min="10" max="10" width="11.5703125" style="405" bestFit="1" customWidth="1"/>
    <col min="11" max="11" width="12.28515625" style="405" bestFit="1" customWidth="1"/>
    <col min="12" max="12" width="12" style="405" bestFit="1" customWidth="1"/>
    <col min="13" max="14" width="13.7109375" style="405" bestFit="1" customWidth="1"/>
    <col min="15" max="15" width="14.28515625" style="405" customWidth="1"/>
    <col min="16" max="17" width="13.7109375" style="405" bestFit="1" customWidth="1"/>
    <col min="18" max="18" width="12.85546875" style="405" customWidth="1"/>
    <col min="19" max="19" width="14.140625" style="405" customWidth="1"/>
    <col min="20" max="24" width="13.7109375" style="405" bestFit="1" customWidth="1"/>
    <col min="25" max="27" width="13.140625" style="405" bestFit="1" customWidth="1"/>
    <col min="28" max="28" width="13.7109375" style="405" bestFit="1" customWidth="1"/>
    <col min="29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3.5703125" style="405" bestFit="1" customWidth="1"/>
    <col min="285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3.5703125" style="405" bestFit="1" customWidth="1"/>
    <col min="541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3.5703125" style="405" bestFit="1" customWidth="1"/>
    <col min="797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3.5703125" style="405" bestFit="1" customWidth="1"/>
    <col min="1053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3.5703125" style="405" bestFit="1" customWidth="1"/>
    <col min="1309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3.5703125" style="405" bestFit="1" customWidth="1"/>
    <col min="1565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3.5703125" style="405" bestFit="1" customWidth="1"/>
    <col min="1821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3.5703125" style="405" bestFit="1" customWidth="1"/>
    <col min="2077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3.5703125" style="405" bestFit="1" customWidth="1"/>
    <col min="2333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3.5703125" style="405" bestFit="1" customWidth="1"/>
    <col min="2589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3.5703125" style="405" bestFit="1" customWidth="1"/>
    <col min="2845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3.5703125" style="405" bestFit="1" customWidth="1"/>
    <col min="3101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3.5703125" style="405" bestFit="1" customWidth="1"/>
    <col min="3357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3.5703125" style="405" bestFit="1" customWidth="1"/>
    <col min="3613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3.5703125" style="405" bestFit="1" customWidth="1"/>
    <col min="3869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3.5703125" style="405" bestFit="1" customWidth="1"/>
    <col min="4125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3.5703125" style="405" bestFit="1" customWidth="1"/>
    <col min="4381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3.5703125" style="405" bestFit="1" customWidth="1"/>
    <col min="4637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3.5703125" style="405" bestFit="1" customWidth="1"/>
    <col min="4893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3.5703125" style="405" bestFit="1" customWidth="1"/>
    <col min="5149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3.5703125" style="405" bestFit="1" customWidth="1"/>
    <col min="5405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3.5703125" style="405" bestFit="1" customWidth="1"/>
    <col min="5661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3.5703125" style="405" bestFit="1" customWidth="1"/>
    <col min="5917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3.5703125" style="405" bestFit="1" customWidth="1"/>
    <col min="6173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3.5703125" style="405" bestFit="1" customWidth="1"/>
    <col min="6429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3.5703125" style="405" bestFit="1" customWidth="1"/>
    <col min="6685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3.5703125" style="405" bestFit="1" customWidth="1"/>
    <col min="6941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3.5703125" style="405" bestFit="1" customWidth="1"/>
    <col min="7197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3.5703125" style="405" bestFit="1" customWidth="1"/>
    <col min="7453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3.5703125" style="405" bestFit="1" customWidth="1"/>
    <col min="7709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3.5703125" style="405" bestFit="1" customWidth="1"/>
    <col min="7965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3.5703125" style="405" bestFit="1" customWidth="1"/>
    <col min="8221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3.5703125" style="405" bestFit="1" customWidth="1"/>
    <col min="8477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3.5703125" style="405" bestFit="1" customWidth="1"/>
    <col min="8733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3.5703125" style="405" bestFit="1" customWidth="1"/>
    <col min="8989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3.5703125" style="405" bestFit="1" customWidth="1"/>
    <col min="9245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3.5703125" style="405" bestFit="1" customWidth="1"/>
    <col min="9501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3.5703125" style="405" bestFit="1" customWidth="1"/>
    <col min="9757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3.5703125" style="405" bestFit="1" customWidth="1"/>
    <col min="10013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3.5703125" style="405" bestFit="1" customWidth="1"/>
    <col min="10269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3.5703125" style="405" bestFit="1" customWidth="1"/>
    <col min="10525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3.5703125" style="405" bestFit="1" customWidth="1"/>
    <col min="10781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3.5703125" style="405" bestFit="1" customWidth="1"/>
    <col min="11037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3.5703125" style="405" bestFit="1" customWidth="1"/>
    <col min="11293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3.5703125" style="405" bestFit="1" customWidth="1"/>
    <col min="11549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3.5703125" style="405" bestFit="1" customWidth="1"/>
    <col min="11805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3.5703125" style="405" bestFit="1" customWidth="1"/>
    <col min="12061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3.5703125" style="405" bestFit="1" customWidth="1"/>
    <col min="12317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3.5703125" style="405" bestFit="1" customWidth="1"/>
    <col min="12573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3.5703125" style="405" bestFit="1" customWidth="1"/>
    <col min="12829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3.5703125" style="405" bestFit="1" customWidth="1"/>
    <col min="13085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3.5703125" style="405" bestFit="1" customWidth="1"/>
    <col min="13341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3.5703125" style="405" bestFit="1" customWidth="1"/>
    <col min="13597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3.5703125" style="405" bestFit="1" customWidth="1"/>
    <col min="13853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3.5703125" style="405" bestFit="1" customWidth="1"/>
    <col min="14109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3.5703125" style="405" bestFit="1" customWidth="1"/>
    <col min="14365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3.5703125" style="405" bestFit="1" customWidth="1"/>
    <col min="14621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3.5703125" style="405" bestFit="1" customWidth="1"/>
    <col min="14877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3.5703125" style="405" bestFit="1" customWidth="1"/>
    <col min="15133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3.5703125" style="405" bestFit="1" customWidth="1"/>
    <col min="15389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3.5703125" style="405" bestFit="1" customWidth="1"/>
    <col min="15645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3.5703125" style="405" bestFit="1" customWidth="1"/>
    <col min="15901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3.5703125" style="405" bestFit="1" customWidth="1"/>
    <col min="16157" max="16384" width="9.140625" style="405"/>
  </cols>
  <sheetData>
    <row r="1" spans="1:63" x14ac:dyDescent="0.2">
      <c r="A1" s="402" t="s">
        <v>392</v>
      </c>
      <c r="B1" s="403" t="s">
        <v>1045</v>
      </c>
      <c r="C1" s="403" t="s">
        <v>1045</v>
      </c>
      <c r="D1" s="403" t="s">
        <v>1045</v>
      </c>
      <c r="E1" s="403" t="s">
        <v>1046</v>
      </c>
      <c r="F1" s="403" t="s">
        <v>1046</v>
      </c>
      <c r="G1" s="403" t="s">
        <v>1046</v>
      </c>
      <c r="H1" s="403" t="s">
        <v>1046</v>
      </c>
      <c r="I1" s="403" t="s">
        <v>1046</v>
      </c>
      <c r="J1" s="403" t="s">
        <v>1046</v>
      </c>
      <c r="K1" s="403" t="s">
        <v>1046</v>
      </c>
      <c r="L1" s="403" t="s">
        <v>1046</v>
      </c>
      <c r="M1" s="403" t="s">
        <v>1047</v>
      </c>
      <c r="N1" s="403" t="s">
        <v>1047</v>
      </c>
      <c r="O1" s="403" t="s">
        <v>1047</v>
      </c>
      <c r="P1" s="403" t="s">
        <v>1047</v>
      </c>
      <c r="Q1" s="403" t="s">
        <v>1047</v>
      </c>
      <c r="R1" s="403" t="s">
        <v>1047</v>
      </c>
      <c r="S1" s="403" t="s">
        <v>1047</v>
      </c>
      <c r="T1" s="403" t="s">
        <v>1047</v>
      </c>
      <c r="U1" s="403" t="s">
        <v>1047</v>
      </c>
      <c r="V1" s="403" t="s">
        <v>1047</v>
      </c>
      <c r="W1" s="403" t="s">
        <v>1047</v>
      </c>
      <c r="X1" s="403" t="s">
        <v>1047</v>
      </c>
      <c r="Y1" s="403" t="s">
        <v>1047</v>
      </c>
      <c r="Z1" s="403" t="s">
        <v>1047</v>
      </c>
      <c r="AA1" s="403" t="s">
        <v>1047</v>
      </c>
      <c r="AB1" s="404"/>
    </row>
    <row r="2" spans="1:63" x14ac:dyDescent="0.2">
      <c r="A2" s="402" t="s">
        <v>1418</v>
      </c>
      <c r="B2" s="403" t="s">
        <v>1420</v>
      </c>
      <c r="C2" s="403" t="s">
        <v>1420</v>
      </c>
      <c r="D2" s="403" t="s">
        <v>1422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1419</v>
      </c>
      <c r="AA2" s="403" t="s">
        <v>1420</v>
      </c>
      <c r="AB2" s="404"/>
    </row>
    <row r="3" spans="1:63" x14ac:dyDescent="0.2">
      <c r="A3" s="402" t="s">
        <v>385</v>
      </c>
      <c r="B3" s="406">
        <v>48549</v>
      </c>
      <c r="C3" s="406">
        <v>49279</v>
      </c>
      <c r="D3" s="406">
        <v>52566</v>
      </c>
      <c r="E3" s="407">
        <v>45992</v>
      </c>
      <c r="F3" s="407">
        <v>46174</v>
      </c>
      <c r="G3" s="407">
        <v>46357</v>
      </c>
      <c r="H3" s="407">
        <v>46539</v>
      </c>
      <c r="I3" s="407">
        <v>46722</v>
      </c>
      <c r="J3" s="407">
        <v>46905</v>
      </c>
      <c r="K3" s="407">
        <v>47088</v>
      </c>
      <c r="L3" s="407">
        <v>47270</v>
      </c>
      <c r="M3" s="407">
        <v>43252</v>
      </c>
      <c r="N3" s="407">
        <v>43435</v>
      </c>
      <c r="O3" s="407">
        <v>43617</v>
      </c>
      <c r="P3" s="407">
        <v>43800</v>
      </c>
      <c r="Q3" s="407">
        <v>43983</v>
      </c>
      <c r="R3" s="407">
        <v>44166</v>
      </c>
      <c r="S3" s="407">
        <v>44348</v>
      </c>
      <c r="T3" s="407">
        <v>44531</v>
      </c>
      <c r="U3" s="407">
        <v>44713</v>
      </c>
      <c r="V3" s="407">
        <v>44896</v>
      </c>
      <c r="W3" s="408">
        <v>45078</v>
      </c>
      <c r="X3" s="408">
        <v>45261</v>
      </c>
      <c r="Y3" s="408">
        <v>45444</v>
      </c>
      <c r="Z3" s="408">
        <v>45627</v>
      </c>
      <c r="AA3" s="408">
        <v>45992</v>
      </c>
      <c r="AB3" s="404"/>
    </row>
    <row r="4" spans="1:63" x14ac:dyDescent="0.2">
      <c r="A4" s="402" t="s">
        <v>386</v>
      </c>
      <c r="B4" s="448">
        <v>3.2000000000000001E-2</v>
      </c>
      <c r="C4" s="448">
        <v>3.3500000000000002E-2</v>
      </c>
      <c r="D4" s="448">
        <v>0.04</v>
      </c>
      <c r="E4" s="448">
        <v>2.5000000000000001E-2</v>
      </c>
      <c r="F4" s="448">
        <v>2.5999999999999999E-2</v>
      </c>
      <c r="G4" s="448">
        <v>2.7E-2</v>
      </c>
      <c r="H4" s="410">
        <v>2.8000000000000001E-2</v>
      </c>
      <c r="I4" s="410">
        <v>2.8500000000000001E-2</v>
      </c>
      <c r="J4" s="410">
        <v>2.9499999999999998E-2</v>
      </c>
      <c r="K4" s="410">
        <v>0.03</v>
      </c>
      <c r="L4" s="410">
        <v>0.03</v>
      </c>
      <c r="M4" s="410">
        <v>1.55E-2</v>
      </c>
      <c r="N4" s="410">
        <v>1.6E-2</v>
      </c>
      <c r="O4" s="410">
        <v>1.8499999999999999E-2</v>
      </c>
      <c r="P4" s="410">
        <v>0.02</v>
      </c>
      <c r="Q4" s="410">
        <v>2.1499999999999998E-2</v>
      </c>
      <c r="R4" s="410">
        <v>2.1999999999999999E-2</v>
      </c>
      <c r="S4" s="410">
        <v>2.3E-2</v>
      </c>
      <c r="T4" s="410">
        <v>2.4500000000000001E-2</v>
      </c>
      <c r="U4" s="448">
        <v>2.5999999999999999E-2</v>
      </c>
      <c r="V4" s="448">
        <v>2.7E-2</v>
      </c>
      <c r="W4" s="448">
        <v>2.75E-2</v>
      </c>
      <c r="X4" s="449">
        <v>2.8500000000000001E-2</v>
      </c>
      <c r="Y4" s="410">
        <v>2.9000000000000001E-2</v>
      </c>
      <c r="Z4" s="410">
        <v>2.9499999999999998E-2</v>
      </c>
      <c r="AA4" s="410">
        <v>0.03</v>
      </c>
      <c r="AB4" s="407"/>
      <c r="AC4" s="412"/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3"/>
      <c r="BI4" s="413"/>
      <c r="BJ4" s="413"/>
      <c r="BK4" s="413"/>
    </row>
    <row r="5" spans="1:63" x14ac:dyDescent="0.2">
      <c r="A5" s="414" t="s">
        <v>334</v>
      </c>
      <c r="B5" s="415" t="s">
        <v>1042</v>
      </c>
      <c r="C5" s="416" t="s">
        <v>1043</v>
      </c>
      <c r="D5" s="416" t="s">
        <v>1044</v>
      </c>
      <c r="E5" s="416" t="s">
        <v>1034</v>
      </c>
      <c r="F5" s="416" t="s">
        <v>1035</v>
      </c>
      <c r="G5" s="416" t="s">
        <v>1036</v>
      </c>
      <c r="H5" s="416" t="s">
        <v>1037</v>
      </c>
      <c r="I5" s="416" t="s">
        <v>1038</v>
      </c>
      <c r="J5" s="416" t="s">
        <v>1039</v>
      </c>
      <c r="K5" s="416" t="s">
        <v>1040</v>
      </c>
      <c r="L5" s="416" t="s">
        <v>1041</v>
      </c>
      <c r="M5" s="416" t="s">
        <v>1019</v>
      </c>
      <c r="N5" s="416" t="s">
        <v>1020</v>
      </c>
      <c r="O5" s="416" t="s">
        <v>1021</v>
      </c>
      <c r="P5" s="416" t="s">
        <v>1022</v>
      </c>
      <c r="Q5" s="416" t="s">
        <v>1023</v>
      </c>
      <c r="R5" s="416" t="s">
        <v>1024</v>
      </c>
      <c r="S5" s="415" t="s">
        <v>1025</v>
      </c>
      <c r="T5" s="416" t="s">
        <v>1026</v>
      </c>
      <c r="U5" s="416" t="s">
        <v>1027</v>
      </c>
      <c r="V5" s="416" t="s">
        <v>1028</v>
      </c>
      <c r="W5" s="416" t="s">
        <v>1029</v>
      </c>
      <c r="X5" s="416" t="s">
        <v>1030</v>
      </c>
      <c r="Y5" s="416" t="s">
        <v>1031</v>
      </c>
      <c r="Z5" s="416" t="s">
        <v>1032</v>
      </c>
      <c r="AA5" s="416" t="s">
        <v>1033</v>
      </c>
      <c r="AB5" s="417" t="s">
        <v>5</v>
      </c>
      <c r="AC5" s="413"/>
      <c r="AD5" s="413"/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  <c r="BJ5" s="413"/>
      <c r="BK5" s="413"/>
    </row>
    <row r="6" spans="1:63" x14ac:dyDescent="0.2">
      <c r="A6" s="418"/>
      <c r="B6" s="418">
        <v>2</v>
      </c>
      <c r="C6" s="419">
        <f>B6+1</f>
        <v>3</v>
      </c>
      <c r="D6" s="419">
        <f>C6+1</f>
        <v>4</v>
      </c>
      <c r="E6" s="419">
        <f t="shared" ref="E6:AA6" si="0">D6+1</f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20"/>
      <c r="AC6" s="421"/>
    </row>
    <row r="7" spans="1:63" x14ac:dyDescent="0.2">
      <c r="A7" s="402" t="s">
        <v>461</v>
      </c>
      <c r="B7" s="450">
        <v>5345000</v>
      </c>
      <c r="C7" s="451">
        <v>3585000</v>
      </c>
      <c r="D7" s="451">
        <v>10335000</v>
      </c>
      <c r="E7" s="451">
        <v>175000</v>
      </c>
      <c r="F7" s="451">
        <v>765000</v>
      </c>
      <c r="G7" s="451">
        <v>725000</v>
      </c>
      <c r="H7" s="451">
        <v>745000</v>
      </c>
      <c r="I7" s="451">
        <v>620000</v>
      </c>
      <c r="J7" s="451">
        <v>635000</v>
      </c>
      <c r="K7" s="451">
        <v>645000</v>
      </c>
      <c r="L7" s="451">
        <v>475000</v>
      </c>
      <c r="M7" s="451">
        <v>295000</v>
      </c>
      <c r="N7" s="451">
        <v>395000</v>
      </c>
      <c r="O7" s="451">
        <v>550000</v>
      </c>
      <c r="P7" s="451">
        <v>565000</v>
      </c>
      <c r="Q7" s="451">
        <v>585000</v>
      </c>
      <c r="R7" s="451">
        <v>600000</v>
      </c>
      <c r="S7" s="451">
        <v>615000</v>
      </c>
      <c r="T7" s="451">
        <v>635000</v>
      </c>
      <c r="U7" s="451">
        <v>655000</v>
      </c>
      <c r="V7" s="451">
        <v>675000</v>
      </c>
      <c r="W7" s="451">
        <v>685000</v>
      </c>
      <c r="X7" s="451">
        <v>690000</v>
      </c>
      <c r="Y7" s="451">
        <v>705000</v>
      </c>
      <c r="Z7" s="451">
        <v>730000</v>
      </c>
      <c r="AA7" s="451">
        <v>1345000</v>
      </c>
      <c r="AB7" s="452">
        <f>SUM(B7:AA7)</f>
        <v>33775000</v>
      </c>
      <c r="AC7" s="421"/>
    </row>
    <row r="8" spans="1:63" x14ac:dyDescent="0.2">
      <c r="A8" s="402" t="s">
        <v>78</v>
      </c>
      <c r="B8" s="453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52"/>
      <c r="AC8" s="421"/>
    </row>
    <row r="9" spans="1:63" x14ac:dyDescent="0.2">
      <c r="A9" s="426">
        <v>43252</v>
      </c>
      <c r="B9" s="427">
        <v>0</v>
      </c>
      <c r="C9" s="427">
        <v>0</v>
      </c>
      <c r="D9" s="427">
        <v>330000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295000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27">
        <v>0</v>
      </c>
      <c r="T9" s="427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52">
        <f t="shared" ref="AB9:AB63" si="1">SUM(B9:AA9)</f>
        <v>625000</v>
      </c>
      <c r="AC9" s="421"/>
    </row>
    <row r="10" spans="1:63" x14ac:dyDescent="0.2">
      <c r="A10" s="426">
        <v>43282</v>
      </c>
      <c r="B10" s="427">
        <v>0</v>
      </c>
      <c r="C10" s="427">
        <v>5000</v>
      </c>
      <c r="D10" s="427">
        <v>100000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27">
        <v>0</v>
      </c>
      <c r="T10" s="427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52">
        <f t="shared" si="1"/>
        <v>105000</v>
      </c>
      <c r="AC10" s="421"/>
    </row>
    <row r="11" spans="1:63" x14ac:dyDescent="0.2">
      <c r="A11" s="426">
        <v>43313</v>
      </c>
      <c r="B11" s="427">
        <v>0</v>
      </c>
      <c r="C11" s="427">
        <v>0</v>
      </c>
      <c r="D11" s="427">
        <v>105000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27">
        <v>0</v>
      </c>
      <c r="T11" s="427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52">
        <f t="shared" si="1"/>
        <v>105000</v>
      </c>
      <c r="AC11" s="421"/>
    </row>
    <row r="12" spans="1:63" x14ac:dyDescent="0.2">
      <c r="A12" s="426">
        <v>43344</v>
      </c>
      <c r="B12" s="427">
        <v>0</v>
      </c>
      <c r="C12" s="427">
        <v>95000</v>
      </c>
      <c r="D12" s="427">
        <v>100000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27">
        <v>0</v>
      </c>
      <c r="T12" s="427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52">
        <f t="shared" si="1"/>
        <v>195000</v>
      </c>
      <c r="AC12" s="421"/>
    </row>
    <row r="13" spans="1:63" x14ac:dyDescent="0.2">
      <c r="A13" s="426">
        <v>43374</v>
      </c>
      <c r="B13" s="427">
        <v>0</v>
      </c>
      <c r="C13" s="427">
        <v>0</v>
      </c>
      <c r="D13" s="427">
        <v>100000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27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52">
        <f t="shared" si="1"/>
        <v>100000</v>
      </c>
      <c r="AC13" s="421"/>
    </row>
    <row r="14" spans="1:63" x14ac:dyDescent="0.2">
      <c r="A14" s="426">
        <v>43405</v>
      </c>
      <c r="B14" s="427">
        <v>0</v>
      </c>
      <c r="C14" s="427">
        <v>0</v>
      </c>
      <c r="D14" s="427">
        <v>50000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27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52">
        <f t="shared" si="1"/>
        <v>50000</v>
      </c>
      <c r="AC14" s="421"/>
    </row>
    <row r="15" spans="1:63" x14ac:dyDescent="0.2">
      <c r="A15" s="426">
        <v>43435</v>
      </c>
      <c r="B15" s="427">
        <v>0</v>
      </c>
      <c r="C15" s="427">
        <v>0</v>
      </c>
      <c r="D15" s="427">
        <v>155000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395000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27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52">
        <f t="shared" si="1"/>
        <v>550000</v>
      </c>
      <c r="AC15" s="421"/>
    </row>
    <row r="16" spans="1:63" x14ac:dyDescent="0.2">
      <c r="A16" s="426">
        <v>43466</v>
      </c>
      <c r="B16" s="427">
        <v>0</v>
      </c>
      <c r="C16" s="427">
        <v>0</v>
      </c>
      <c r="D16" s="427">
        <v>105000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27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52">
        <f t="shared" si="1"/>
        <v>105000</v>
      </c>
      <c r="AC16" s="421"/>
    </row>
    <row r="17" spans="1:29" x14ac:dyDescent="0.2">
      <c r="A17" s="426">
        <v>43497</v>
      </c>
      <c r="B17" s="427">
        <v>0</v>
      </c>
      <c r="C17" s="427">
        <v>0</v>
      </c>
      <c r="D17" s="427">
        <v>105000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27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52">
        <f t="shared" si="1"/>
        <v>105000</v>
      </c>
      <c r="AC17" s="421"/>
    </row>
    <row r="18" spans="1:29" x14ac:dyDescent="0.2">
      <c r="A18" s="426">
        <v>43525</v>
      </c>
      <c r="B18" s="427">
        <v>0</v>
      </c>
      <c r="C18" s="427">
        <v>0</v>
      </c>
      <c r="D18" s="427">
        <v>105000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52">
        <f t="shared" si="1"/>
        <v>105000</v>
      </c>
      <c r="AC18" s="421"/>
    </row>
    <row r="19" spans="1:29" x14ac:dyDescent="0.2">
      <c r="A19" s="426">
        <v>43556</v>
      </c>
      <c r="B19" s="427">
        <v>0</v>
      </c>
      <c r="C19" s="427">
        <v>0</v>
      </c>
      <c r="D19" s="427">
        <v>75000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27">
        <v>0</v>
      </c>
      <c r="T19" s="427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52">
        <f t="shared" si="1"/>
        <v>75000</v>
      </c>
      <c r="AC19" s="421"/>
    </row>
    <row r="20" spans="1:29" x14ac:dyDescent="0.2">
      <c r="A20" s="426">
        <v>43586</v>
      </c>
      <c r="B20" s="427">
        <v>0</v>
      </c>
      <c r="C20" s="427">
        <v>0</v>
      </c>
      <c r="D20" s="427">
        <v>5000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27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52">
        <f t="shared" si="1"/>
        <v>5000</v>
      </c>
      <c r="AC20" s="421"/>
    </row>
    <row r="21" spans="1:29" x14ac:dyDescent="0.2">
      <c r="A21" s="426">
        <v>43617</v>
      </c>
      <c r="B21" s="427">
        <v>0</v>
      </c>
      <c r="C21" s="427">
        <v>0</v>
      </c>
      <c r="D21" s="427">
        <v>230000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550000</v>
      </c>
      <c r="P21" s="427">
        <v>0</v>
      </c>
      <c r="Q21" s="427">
        <v>0</v>
      </c>
      <c r="R21" s="427">
        <v>0</v>
      </c>
      <c r="S21" s="427">
        <v>0</v>
      </c>
      <c r="T21" s="427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52">
        <f t="shared" si="1"/>
        <v>780000</v>
      </c>
      <c r="AC21" s="421"/>
    </row>
    <row r="22" spans="1:29" x14ac:dyDescent="0.2">
      <c r="A22" s="426">
        <v>43647</v>
      </c>
      <c r="B22" s="427">
        <v>0</v>
      </c>
      <c r="C22" s="427">
        <v>0</v>
      </c>
      <c r="D22" s="427">
        <v>15000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27">
        <v>0</v>
      </c>
      <c r="T22" s="427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52">
        <f t="shared" si="1"/>
        <v>15000</v>
      </c>
      <c r="AC22" s="421"/>
    </row>
    <row r="23" spans="1:29" x14ac:dyDescent="0.2">
      <c r="A23" s="426">
        <v>43678</v>
      </c>
      <c r="B23" s="427">
        <v>0</v>
      </c>
      <c r="C23" s="427">
        <v>0</v>
      </c>
      <c r="D23" s="427">
        <v>10000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27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52">
        <f t="shared" si="1"/>
        <v>10000</v>
      </c>
      <c r="AC23" s="421"/>
    </row>
    <row r="24" spans="1:29" x14ac:dyDescent="0.2">
      <c r="A24" s="426">
        <v>43709</v>
      </c>
      <c r="B24" s="427">
        <v>0</v>
      </c>
      <c r="C24" s="427">
        <v>0</v>
      </c>
      <c r="D24" s="427">
        <v>230000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27">
        <v>0</v>
      </c>
      <c r="T24" s="427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52">
        <f t="shared" si="1"/>
        <v>230000</v>
      </c>
      <c r="AC24" s="421"/>
    </row>
    <row r="25" spans="1:29" x14ac:dyDescent="0.2">
      <c r="A25" s="426">
        <v>43739</v>
      </c>
      <c r="B25" s="427">
        <v>0</v>
      </c>
      <c r="C25" s="427">
        <v>0</v>
      </c>
      <c r="D25" s="427">
        <v>180000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27">
        <v>0</v>
      </c>
      <c r="T25" s="427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52">
        <f t="shared" si="1"/>
        <v>180000</v>
      </c>
      <c r="AC25" s="421"/>
    </row>
    <row r="26" spans="1:29" x14ac:dyDescent="0.2">
      <c r="A26" s="426">
        <v>43770</v>
      </c>
      <c r="B26" s="427">
        <v>0</v>
      </c>
      <c r="C26" s="427">
        <v>0</v>
      </c>
      <c r="D26" s="427">
        <v>150000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27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52">
        <f t="shared" si="1"/>
        <v>150000</v>
      </c>
      <c r="AC26" s="421"/>
    </row>
    <row r="27" spans="1:29" x14ac:dyDescent="0.2">
      <c r="A27" s="426">
        <v>43800</v>
      </c>
      <c r="B27" s="427">
        <v>0</v>
      </c>
      <c r="C27" s="427">
        <v>0</v>
      </c>
      <c r="D27" s="427">
        <v>115000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565000</v>
      </c>
      <c r="Q27" s="427">
        <v>0</v>
      </c>
      <c r="R27" s="427">
        <v>0</v>
      </c>
      <c r="S27" s="427">
        <v>0</v>
      </c>
      <c r="T27" s="427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52">
        <f t="shared" si="1"/>
        <v>680000</v>
      </c>
      <c r="AC27" s="421"/>
    </row>
    <row r="28" spans="1:29" x14ac:dyDescent="0.2">
      <c r="A28" s="426">
        <v>43831</v>
      </c>
      <c r="B28" s="427">
        <v>0</v>
      </c>
      <c r="C28" s="427">
        <v>0</v>
      </c>
      <c r="D28" s="427">
        <v>125000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27">
        <v>0</v>
      </c>
      <c r="T28" s="427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52">
        <f t="shared" si="1"/>
        <v>125000</v>
      </c>
      <c r="AC28" s="421"/>
    </row>
    <row r="29" spans="1:29" x14ac:dyDescent="0.2">
      <c r="A29" s="426">
        <v>43862</v>
      </c>
      <c r="B29" s="427">
        <v>0</v>
      </c>
      <c r="C29" s="427">
        <v>0</v>
      </c>
      <c r="D29" s="427">
        <v>80000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27">
        <v>0</v>
      </c>
      <c r="T29" s="427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52">
        <f t="shared" si="1"/>
        <v>80000</v>
      </c>
      <c r="AC29" s="421"/>
    </row>
    <row r="30" spans="1:29" x14ac:dyDescent="0.2">
      <c r="A30" s="426">
        <v>43891</v>
      </c>
      <c r="B30" s="427">
        <v>0</v>
      </c>
      <c r="C30" s="427">
        <v>0</v>
      </c>
      <c r="D30" s="427">
        <v>150000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27">
        <v>0</v>
      </c>
      <c r="T30" s="427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52">
        <f t="shared" si="1"/>
        <v>150000</v>
      </c>
      <c r="AC30" s="421"/>
    </row>
    <row r="31" spans="1:29" x14ac:dyDescent="0.2">
      <c r="A31" s="426">
        <v>43922</v>
      </c>
      <c r="B31" s="427">
        <v>0</v>
      </c>
      <c r="C31" s="427">
        <v>0</v>
      </c>
      <c r="D31" s="427">
        <v>95000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27">
        <v>0</v>
      </c>
      <c r="T31" s="427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52">
        <f t="shared" si="1"/>
        <v>95000</v>
      </c>
      <c r="AC31" s="421"/>
    </row>
    <row r="32" spans="1:29" x14ac:dyDescent="0.2">
      <c r="A32" s="426">
        <v>43952</v>
      </c>
      <c r="B32" s="427">
        <v>0</v>
      </c>
      <c r="C32" s="427">
        <v>0</v>
      </c>
      <c r="D32" s="427">
        <v>185000</v>
      </c>
      <c r="E32" s="427">
        <v>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27">
        <v>0</v>
      </c>
      <c r="T32" s="427">
        <v>0</v>
      </c>
      <c r="U32" s="427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52">
        <f t="shared" si="1"/>
        <v>185000</v>
      </c>
      <c r="AC32" s="421"/>
    </row>
    <row r="33" spans="1:29" x14ac:dyDescent="0.2">
      <c r="A33" s="426">
        <v>43983</v>
      </c>
      <c r="B33" s="427">
        <v>0</v>
      </c>
      <c r="C33" s="427">
        <v>0</v>
      </c>
      <c r="D33" s="427">
        <v>125000</v>
      </c>
      <c r="E33" s="427">
        <v>0</v>
      </c>
      <c r="F33" s="427">
        <v>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585000</v>
      </c>
      <c r="R33" s="427">
        <v>0</v>
      </c>
      <c r="S33" s="427">
        <v>0</v>
      </c>
      <c r="T33" s="427">
        <v>0</v>
      </c>
      <c r="U33" s="427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52">
        <f t="shared" si="1"/>
        <v>710000</v>
      </c>
      <c r="AC33" s="421"/>
    </row>
    <row r="34" spans="1:29" x14ac:dyDescent="0.2">
      <c r="A34" s="426">
        <v>44013</v>
      </c>
      <c r="B34" s="427">
        <v>0</v>
      </c>
      <c r="C34" s="427">
        <v>15000</v>
      </c>
      <c r="D34" s="427">
        <v>135000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27">
        <v>0</v>
      </c>
      <c r="T34" s="427">
        <v>0</v>
      </c>
      <c r="U34" s="427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52">
        <f t="shared" si="1"/>
        <v>150000</v>
      </c>
      <c r="AC34" s="421"/>
    </row>
    <row r="35" spans="1:29" x14ac:dyDescent="0.2">
      <c r="A35" s="426">
        <v>44044</v>
      </c>
      <c r="B35" s="427">
        <v>0</v>
      </c>
      <c r="C35" s="427">
        <v>0</v>
      </c>
      <c r="D35" s="427">
        <v>140000</v>
      </c>
      <c r="E35" s="427">
        <v>0</v>
      </c>
      <c r="F35" s="427">
        <v>0</v>
      </c>
      <c r="G35" s="427">
        <v>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27">
        <v>0</v>
      </c>
      <c r="T35" s="427">
        <v>0</v>
      </c>
      <c r="U35" s="427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52">
        <f t="shared" si="1"/>
        <v>140000</v>
      </c>
      <c r="AC35" s="421"/>
    </row>
    <row r="36" spans="1:29" x14ac:dyDescent="0.2">
      <c r="A36" s="426">
        <v>44075</v>
      </c>
      <c r="B36" s="427">
        <v>0</v>
      </c>
      <c r="C36" s="427">
        <v>0</v>
      </c>
      <c r="D36" s="427">
        <v>135000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27">
        <v>0</v>
      </c>
      <c r="T36" s="427">
        <v>0</v>
      </c>
      <c r="U36" s="427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52">
        <f t="shared" si="1"/>
        <v>135000</v>
      </c>
      <c r="AC36" s="421"/>
    </row>
    <row r="37" spans="1:29" x14ac:dyDescent="0.2">
      <c r="A37" s="426">
        <v>44105</v>
      </c>
      <c r="B37" s="427">
        <v>0</v>
      </c>
      <c r="C37" s="427">
        <v>0</v>
      </c>
      <c r="D37" s="427">
        <v>65000</v>
      </c>
      <c r="E37" s="427">
        <v>0</v>
      </c>
      <c r="F37" s="427">
        <v>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27">
        <v>0</v>
      </c>
      <c r="T37" s="427">
        <v>0</v>
      </c>
      <c r="U37" s="427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52">
        <f t="shared" si="1"/>
        <v>65000</v>
      </c>
      <c r="AC37" s="421"/>
    </row>
    <row r="38" spans="1:29" x14ac:dyDescent="0.2">
      <c r="A38" s="426">
        <v>44136</v>
      </c>
      <c r="B38" s="427">
        <v>0</v>
      </c>
      <c r="C38" s="427">
        <v>0</v>
      </c>
      <c r="D38" s="427">
        <v>210000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27">
        <v>0</v>
      </c>
      <c r="T38" s="427">
        <v>0</v>
      </c>
      <c r="U38" s="427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52">
        <f t="shared" si="1"/>
        <v>210000</v>
      </c>
      <c r="AC38" s="421"/>
    </row>
    <row r="39" spans="1:29" x14ac:dyDescent="0.2">
      <c r="A39" s="426">
        <v>44166</v>
      </c>
      <c r="B39" s="427">
        <v>0</v>
      </c>
      <c r="C39" s="427">
        <v>0</v>
      </c>
      <c r="D39" s="427">
        <v>135000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600000</v>
      </c>
      <c r="S39" s="427">
        <v>0</v>
      </c>
      <c r="T39" s="427">
        <v>0</v>
      </c>
      <c r="U39" s="427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52">
        <f t="shared" si="1"/>
        <v>735000</v>
      </c>
      <c r="AC39" s="421"/>
    </row>
    <row r="40" spans="1:29" x14ac:dyDescent="0.2">
      <c r="A40" s="426">
        <v>44197</v>
      </c>
      <c r="B40" s="427">
        <v>0</v>
      </c>
      <c r="C40" s="427">
        <v>0</v>
      </c>
      <c r="D40" s="427">
        <v>145000</v>
      </c>
      <c r="E40" s="427">
        <v>0</v>
      </c>
      <c r="F40" s="427">
        <v>0</v>
      </c>
      <c r="G40" s="427">
        <v>0</v>
      </c>
      <c r="H40" s="427">
        <v>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27">
        <v>0</v>
      </c>
      <c r="T40" s="427">
        <v>0</v>
      </c>
      <c r="U40" s="427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52">
        <f t="shared" si="1"/>
        <v>145000</v>
      </c>
      <c r="AC40" s="421"/>
    </row>
    <row r="41" spans="1:29" x14ac:dyDescent="0.2">
      <c r="A41" s="426">
        <v>44228</v>
      </c>
      <c r="B41" s="427">
        <v>0</v>
      </c>
      <c r="C41" s="427">
        <v>0</v>
      </c>
      <c r="D41" s="427">
        <v>140000</v>
      </c>
      <c r="E41" s="427">
        <v>0</v>
      </c>
      <c r="F41" s="427">
        <v>0</v>
      </c>
      <c r="G41" s="427">
        <v>0</v>
      </c>
      <c r="H41" s="427">
        <v>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27">
        <v>0</v>
      </c>
      <c r="T41" s="427">
        <v>0</v>
      </c>
      <c r="U41" s="427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0</v>
      </c>
      <c r="AA41" s="427">
        <v>0</v>
      </c>
      <c r="AB41" s="452">
        <f t="shared" si="1"/>
        <v>140000</v>
      </c>
      <c r="AC41" s="421"/>
    </row>
    <row r="42" spans="1:29" x14ac:dyDescent="0.2">
      <c r="A42" s="426">
        <v>44256</v>
      </c>
      <c r="B42" s="427">
        <v>0</v>
      </c>
      <c r="C42" s="427">
        <v>0</v>
      </c>
      <c r="D42" s="427">
        <v>95000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27">
        <v>0</v>
      </c>
      <c r="T42" s="427">
        <v>0</v>
      </c>
      <c r="U42" s="427">
        <v>0</v>
      </c>
      <c r="V42" s="427">
        <v>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52">
        <f t="shared" si="1"/>
        <v>95000</v>
      </c>
      <c r="AC42" s="421"/>
    </row>
    <row r="43" spans="1:29" x14ac:dyDescent="0.2">
      <c r="A43" s="426">
        <v>44287</v>
      </c>
      <c r="B43" s="427">
        <v>0</v>
      </c>
      <c r="C43" s="427">
        <v>0</v>
      </c>
      <c r="D43" s="427">
        <v>125000</v>
      </c>
      <c r="E43" s="427">
        <v>0</v>
      </c>
      <c r="F43" s="427">
        <v>0</v>
      </c>
      <c r="G43" s="427">
        <v>0</v>
      </c>
      <c r="H43" s="427">
        <v>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27">
        <v>0</v>
      </c>
      <c r="T43" s="427">
        <v>0</v>
      </c>
      <c r="U43" s="427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0</v>
      </c>
      <c r="AA43" s="427">
        <v>0</v>
      </c>
      <c r="AB43" s="452">
        <f t="shared" si="1"/>
        <v>125000</v>
      </c>
      <c r="AC43" s="421"/>
    </row>
    <row r="44" spans="1:29" x14ac:dyDescent="0.2">
      <c r="A44" s="426">
        <v>44317</v>
      </c>
      <c r="B44" s="427">
        <v>0</v>
      </c>
      <c r="C44" s="427">
        <v>0</v>
      </c>
      <c r="D44" s="427">
        <v>210000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27">
        <v>0</v>
      </c>
      <c r="T44" s="427">
        <v>0</v>
      </c>
      <c r="U44" s="427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52">
        <f t="shared" si="1"/>
        <v>210000</v>
      </c>
      <c r="AC44" s="421"/>
    </row>
    <row r="45" spans="1:29" x14ac:dyDescent="0.2">
      <c r="A45" s="426">
        <v>44348</v>
      </c>
      <c r="B45" s="427">
        <v>0</v>
      </c>
      <c r="C45" s="427">
        <v>0</v>
      </c>
      <c r="D45" s="427">
        <v>140000</v>
      </c>
      <c r="E45" s="427">
        <v>0</v>
      </c>
      <c r="F45" s="427">
        <v>0</v>
      </c>
      <c r="G45" s="427">
        <v>0</v>
      </c>
      <c r="H45" s="427">
        <v>0</v>
      </c>
      <c r="I45" s="427">
        <v>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27">
        <v>615000</v>
      </c>
      <c r="T45" s="427">
        <v>0</v>
      </c>
      <c r="U45" s="427">
        <v>0</v>
      </c>
      <c r="V45" s="427">
        <v>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52">
        <f t="shared" si="1"/>
        <v>755000</v>
      </c>
      <c r="AC45" s="421"/>
    </row>
    <row r="46" spans="1:29" x14ac:dyDescent="0.2">
      <c r="A46" s="426">
        <v>44378</v>
      </c>
      <c r="B46" s="427">
        <v>0</v>
      </c>
      <c r="C46" s="427">
        <v>0</v>
      </c>
      <c r="D46" s="427">
        <v>135000</v>
      </c>
      <c r="E46" s="427">
        <v>0</v>
      </c>
      <c r="F46" s="427">
        <v>0</v>
      </c>
      <c r="G46" s="427">
        <v>0</v>
      </c>
      <c r="H46" s="427">
        <v>0</v>
      </c>
      <c r="I46" s="427">
        <v>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27">
        <v>0</v>
      </c>
      <c r="T46" s="427">
        <v>0</v>
      </c>
      <c r="U46" s="427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52">
        <f t="shared" si="1"/>
        <v>135000</v>
      </c>
      <c r="AC46" s="421"/>
    </row>
    <row r="47" spans="1:29" x14ac:dyDescent="0.2">
      <c r="A47" s="426">
        <v>44409</v>
      </c>
      <c r="B47" s="427">
        <v>0</v>
      </c>
      <c r="C47" s="427">
        <v>0</v>
      </c>
      <c r="D47" s="427">
        <v>135000</v>
      </c>
      <c r="E47" s="427">
        <v>0</v>
      </c>
      <c r="F47" s="427">
        <v>0</v>
      </c>
      <c r="G47" s="427">
        <v>0</v>
      </c>
      <c r="H47" s="427">
        <v>0</v>
      </c>
      <c r="I47" s="427">
        <v>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27">
        <v>0</v>
      </c>
      <c r="T47" s="427">
        <v>0</v>
      </c>
      <c r="U47" s="427">
        <v>0</v>
      </c>
      <c r="V47" s="427">
        <v>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52">
        <f t="shared" si="1"/>
        <v>135000</v>
      </c>
      <c r="AC47" s="421"/>
    </row>
    <row r="48" spans="1:29" x14ac:dyDescent="0.2">
      <c r="A48" s="426">
        <v>44440</v>
      </c>
      <c r="B48" s="427">
        <v>0</v>
      </c>
      <c r="C48" s="427">
        <v>0</v>
      </c>
      <c r="D48" s="427">
        <v>135000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0</v>
      </c>
      <c r="K48" s="427">
        <v>0</v>
      </c>
      <c r="L48" s="427">
        <v>0</v>
      </c>
      <c r="M48" s="427">
        <v>0</v>
      </c>
      <c r="N48" s="427">
        <v>0</v>
      </c>
      <c r="O48" s="427">
        <v>0</v>
      </c>
      <c r="P48" s="427">
        <v>0</v>
      </c>
      <c r="Q48" s="427">
        <v>0</v>
      </c>
      <c r="R48" s="427">
        <v>0</v>
      </c>
      <c r="S48" s="427">
        <v>0</v>
      </c>
      <c r="T48" s="427">
        <v>0</v>
      </c>
      <c r="U48" s="427">
        <v>0</v>
      </c>
      <c r="V48" s="427">
        <v>0</v>
      </c>
      <c r="W48" s="427">
        <v>0</v>
      </c>
      <c r="X48" s="427">
        <v>0</v>
      </c>
      <c r="Y48" s="427">
        <v>0</v>
      </c>
      <c r="Z48" s="427">
        <v>0</v>
      </c>
      <c r="AA48" s="427">
        <v>0</v>
      </c>
      <c r="AB48" s="452">
        <f t="shared" si="1"/>
        <v>135000</v>
      </c>
      <c r="AC48" s="421"/>
    </row>
    <row r="49" spans="1:29" x14ac:dyDescent="0.2">
      <c r="A49" s="426">
        <v>44470</v>
      </c>
      <c r="B49" s="427">
        <v>0</v>
      </c>
      <c r="C49" s="427">
        <v>0</v>
      </c>
      <c r="D49" s="427">
        <v>135000</v>
      </c>
      <c r="E49" s="427">
        <v>0</v>
      </c>
      <c r="F49" s="427">
        <v>0</v>
      </c>
      <c r="G49" s="427">
        <v>0</v>
      </c>
      <c r="H49" s="427">
        <v>0</v>
      </c>
      <c r="I49" s="427">
        <v>0</v>
      </c>
      <c r="J49" s="427">
        <v>0</v>
      </c>
      <c r="K49" s="427">
        <v>0</v>
      </c>
      <c r="L49" s="427">
        <v>0</v>
      </c>
      <c r="M49" s="427">
        <v>0</v>
      </c>
      <c r="N49" s="427">
        <v>0</v>
      </c>
      <c r="O49" s="427">
        <v>0</v>
      </c>
      <c r="P49" s="427">
        <v>0</v>
      </c>
      <c r="Q49" s="427">
        <v>0</v>
      </c>
      <c r="R49" s="427">
        <v>0</v>
      </c>
      <c r="S49" s="427">
        <v>0</v>
      </c>
      <c r="T49" s="427">
        <v>0</v>
      </c>
      <c r="U49" s="427">
        <v>0</v>
      </c>
      <c r="V49" s="427">
        <v>0</v>
      </c>
      <c r="W49" s="427">
        <v>0</v>
      </c>
      <c r="X49" s="427">
        <v>0</v>
      </c>
      <c r="Y49" s="427">
        <v>0</v>
      </c>
      <c r="Z49" s="427">
        <v>0</v>
      </c>
      <c r="AA49" s="427">
        <v>0</v>
      </c>
      <c r="AB49" s="452">
        <f t="shared" si="1"/>
        <v>135000</v>
      </c>
      <c r="AC49" s="421"/>
    </row>
    <row r="50" spans="1:29" x14ac:dyDescent="0.2">
      <c r="A50" s="426">
        <v>44501</v>
      </c>
      <c r="B50" s="427">
        <v>0</v>
      </c>
      <c r="C50" s="427">
        <v>0</v>
      </c>
      <c r="D50" s="427">
        <v>135000</v>
      </c>
      <c r="E50" s="427">
        <v>0</v>
      </c>
      <c r="F50" s="427">
        <v>0</v>
      </c>
      <c r="G50" s="427">
        <v>0</v>
      </c>
      <c r="H50" s="427">
        <v>0</v>
      </c>
      <c r="I50" s="427">
        <v>0</v>
      </c>
      <c r="J50" s="427">
        <v>0</v>
      </c>
      <c r="K50" s="427">
        <v>0</v>
      </c>
      <c r="L50" s="427">
        <v>0</v>
      </c>
      <c r="M50" s="427">
        <v>0</v>
      </c>
      <c r="N50" s="427">
        <v>0</v>
      </c>
      <c r="O50" s="427">
        <v>0</v>
      </c>
      <c r="P50" s="427">
        <v>0</v>
      </c>
      <c r="Q50" s="427">
        <v>0</v>
      </c>
      <c r="R50" s="427">
        <v>0</v>
      </c>
      <c r="S50" s="427">
        <v>0</v>
      </c>
      <c r="T50" s="427">
        <v>0</v>
      </c>
      <c r="U50" s="427">
        <v>0</v>
      </c>
      <c r="V50" s="427">
        <v>0</v>
      </c>
      <c r="W50" s="427">
        <v>0</v>
      </c>
      <c r="X50" s="427">
        <v>0</v>
      </c>
      <c r="Y50" s="427">
        <v>0</v>
      </c>
      <c r="Z50" s="427">
        <v>0</v>
      </c>
      <c r="AA50" s="427">
        <v>0</v>
      </c>
      <c r="AB50" s="452">
        <f t="shared" si="1"/>
        <v>135000</v>
      </c>
      <c r="AC50" s="421"/>
    </row>
    <row r="51" spans="1:29" x14ac:dyDescent="0.2">
      <c r="A51" s="426">
        <v>44531</v>
      </c>
      <c r="B51" s="427">
        <v>0</v>
      </c>
      <c r="C51" s="427">
        <v>0</v>
      </c>
      <c r="D51" s="427">
        <v>135000</v>
      </c>
      <c r="E51" s="427">
        <v>0</v>
      </c>
      <c r="F51" s="427">
        <v>0</v>
      </c>
      <c r="G51" s="427">
        <v>0</v>
      </c>
      <c r="H51" s="427">
        <v>0</v>
      </c>
      <c r="I51" s="427">
        <v>0</v>
      </c>
      <c r="J51" s="427">
        <v>0</v>
      </c>
      <c r="K51" s="427">
        <v>0</v>
      </c>
      <c r="L51" s="427">
        <v>0</v>
      </c>
      <c r="M51" s="427">
        <v>0</v>
      </c>
      <c r="N51" s="427">
        <v>0</v>
      </c>
      <c r="O51" s="427">
        <v>0</v>
      </c>
      <c r="P51" s="427">
        <v>0</v>
      </c>
      <c r="Q51" s="427">
        <v>0</v>
      </c>
      <c r="R51" s="427">
        <v>0</v>
      </c>
      <c r="S51" s="427">
        <v>0</v>
      </c>
      <c r="T51" s="427">
        <v>635000</v>
      </c>
      <c r="U51" s="427">
        <v>0</v>
      </c>
      <c r="V51" s="427">
        <v>0</v>
      </c>
      <c r="W51" s="427">
        <v>0</v>
      </c>
      <c r="X51" s="427">
        <v>0</v>
      </c>
      <c r="Y51" s="427">
        <v>0</v>
      </c>
      <c r="Z51" s="427">
        <v>0</v>
      </c>
      <c r="AA51" s="427">
        <v>0</v>
      </c>
      <c r="AB51" s="452">
        <f t="shared" si="1"/>
        <v>770000</v>
      </c>
      <c r="AC51" s="421"/>
    </row>
    <row r="52" spans="1:29" x14ac:dyDescent="0.2">
      <c r="A52" s="426">
        <v>44562</v>
      </c>
      <c r="B52" s="427">
        <v>0</v>
      </c>
      <c r="C52" s="427">
        <v>0</v>
      </c>
      <c r="D52" s="427">
        <v>70000</v>
      </c>
      <c r="E52" s="427">
        <v>0</v>
      </c>
      <c r="F52" s="427">
        <v>0</v>
      </c>
      <c r="G52" s="427">
        <v>0</v>
      </c>
      <c r="H52" s="427">
        <v>0</v>
      </c>
      <c r="I52" s="427">
        <v>0</v>
      </c>
      <c r="J52" s="427">
        <v>0</v>
      </c>
      <c r="K52" s="427">
        <v>0</v>
      </c>
      <c r="L52" s="427">
        <v>0</v>
      </c>
      <c r="M52" s="427">
        <v>0</v>
      </c>
      <c r="N52" s="427">
        <v>0</v>
      </c>
      <c r="O52" s="427">
        <v>0</v>
      </c>
      <c r="P52" s="427">
        <v>0</v>
      </c>
      <c r="Q52" s="427">
        <v>0</v>
      </c>
      <c r="R52" s="427">
        <v>0</v>
      </c>
      <c r="S52" s="427">
        <v>0</v>
      </c>
      <c r="T52" s="427">
        <v>0</v>
      </c>
      <c r="U52" s="427">
        <v>0</v>
      </c>
      <c r="V52" s="427">
        <v>0</v>
      </c>
      <c r="W52" s="427">
        <v>0</v>
      </c>
      <c r="X52" s="427">
        <v>0</v>
      </c>
      <c r="Y52" s="427">
        <v>0</v>
      </c>
      <c r="Z52" s="427">
        <v>0</v>
      </c>
      <c r="AA52" s="427">
        <v>0</v>
      </c>
      <c r="AB52" s="452">
        <f t="shared" si="1"/>
        <v>70000</v>
      </c>
      <c r="AC52" s="421"/>
    </row>
    <row r="53" spans="1:29" x14ac:dyDescent="0.2">
      <c r="A53" s="426">
        <v>44593</v>
      </c>
      <c r="B53" s="427">
        <v>0</v>
      </c>
      <c r="C53" s="427">
        <v>0</v>
      </c>
      <c r="D53" s="427">
        <v>160000</v>
      </c>
      <c r="E53" s="427">
        <v>0</v>
      </c>
      <c r="F53" s="427">
        <v>0</v>
      </c>
      <c r="G53" s="427">
        <v>0</v>
      </c>
      <c r="H53" s="427">
        <v>0</v>
      </c>
      <c r="I53" s="427">
        <v>0</v>
      </c>
      <c r="J53" s="427">
        <v>0</v>
      </c>
      <c r="K53" s="427">
        <v>0</v>
      </c>
      <c r="L53" s="427">
        <v>0</v>
      </c>
      <c r="M53" s="427">
        <v>0</v>
      </c>
      <c r="N53" s="427">
        <v>0</v>
      </c>
      <c r="O53" s="427">
        <v>0</v>
      </c>
      <c r="P53" s="427">
        <v>0</v>
      </c>
      <c r="Q53" s="427">
        <v>0</v>
      </c>
      <c r="R53" s="427">
        <v>0</v>
      </c>
      <c r="S53" s="427">
        <v>0</v>
      </c>
      <c r="T53" s="427">
        <v>0</v>
      </c>
      <c r="U53" s="427">
        <v>0</v>
      </c>
      <c r="V53" s="427">
        <v>0</v>
      </c>
      <c r="W53" s="427">
        <v>0</v>
      </c>
      <c r="X53" s="427">
        <v>0</v>
      </c>
      <c r="Y53" s="427">
        <v>0</v>
      </c>
      <c r="Z53" s="427">
        <v>0</v>
      </c>
      <c r="AA53" s="427">
        <v>0</v>
      </c>
      <c r="AB53" s="452">
        <f t="shared" si="1"/>
        <v>160000</v>
      </c>
      <c r="AC53" s="421"/>
    </row>
    <row r="54" spans="1:29" x14ac:dyDescent="0.2">
      <c r="A54" s="426">
        <v>44621</v>
      </c>
      <c r="B54" s="427">
        <v>0</v>
      </c>
      <c r="C54" s="427">
        <v>0</v>
      </c>
      <c r="D54" s="427">
        <v>140000</v>
      </c>
      <c r="E54" s="427">
        <v>0</v>
      </c>
      <c r="F54" s="427">
        <v>0</v>
      </c>
      <c r="G54" s="427">
        <v>0</v>
      </c>
      <c r="H54" s="427">
        <v>0</v>
      </c>
      <c r="I54" s="427">
        <v>0</v>
      </c>
      <c r="J54" s="427">
        <v>0</v>
      </c>
      <c r="K54" s="427">
        <v>0</v>
      </c>
      <c r="L54" s="427">
        <v>0</v>
      </c>
      <c r="M54" s="427">
        <v>0</v>
      </c>
      <c r="N54" s="427">
        <v>0</v>
      </c>
      <c r="O54" s="427">
        <v>0</v>
      </c>
      <c r="P54" s="427">
        <v>0</v>
      </c>
      <c r="Q54" s="427">
        <v>0</v>
      </c>
      <c r="R54" s="427">
        <v>0</v>
      </c>
      <c r="S54" s="427">
        <v>0</v>
      </c>
      <c r="T54" s="427">
        <v>0</v>
      </c>
      <c r="U54" s="427">
        <v>0</v>
      </c>
      <c r="V54" s="427">
        <v>0</v>
      </c>
      <c r="W54" s="427">
        <v>0</v>
      </c>
      <c r="X54" s="427">
        <v>0</v>
      </c>
      <c r="Y54" s="427">
        <v>0</v>
      </c>
      <c r="Z54" s="427">
        <v>0</v>
      </c>
      <c r="AA54" s="427">
        <v>0</v>
      </c>
      <c r="AB54" s="452">
        <f t="shared" si="1"/>
        <v>140000</v>
      </c>
      <c r="AC54" s="421"/>
    </row>
    <row r="55" spans="1:29" x14ac:dyDescent="0.2">
      <c r="A55" s="426">
        <v>44652</v>
      </c>
      <c r="B55" s="427">
        <v>0</v>
      </c>
      <c r="C55" s="427">
        <v>0</v>
      </c>
      <c r="D55" s="427">
        <v>125000</v>
      </c>
      <c r="E55" s="427">
        <v>0</v>
      </c>
      <c r="F55" s="427">
        <v>0</v>
      </c>
      <c r="G55" s="427">
        <v>0</v>
      </c>
      <c r="H55" s="427">
        <v>0</v>
      </c>
      <c r="I55" s="427">
        <v>0</v>
      </c>
      <c r="J55" s="427">
        <v>0</v>
      </c>
      <c r="K55" s="427">
        <v>0</v>
      </c>
      <c r="L55" s="427">
        <v>0</v>
      </c>
      <c r="M55" s="427">
        <v>0</v>
      </c>
      <c r="N55" s="427">
        <v>0</v>
      </c>
      <c r="O55" s="427">
        <v>0</v>
      </c>
      <c r="P55" s="427">
        <v>0</v>
      </c>
      <c r="Q55" s="427">
        <v>0</v>
      </c>
      <c r="R55" s="427">
        <v>0</v>
      </c>
      <c r="S55" s="427">
        <v>0</v>
      </c>
      <c r="T55" s="427">
        <v>0</v>
      </c>
      <c r="U55" s="427">
        <v>0</v>
      </c>
      <c r="V55" s="427">
        <v>0</v>
      </c>
      <c r="W55" s="427">
        <v>0</v>
      </c>
      <c r="X55" s="427">
        <v>0</v>
      </c>
      <c r="Y55" s="427">
        <v>0</v>
      </c>
      <c r="Z55" s="427">
        <v>0</v>
      </c>
      <c r="AA55" s="427">
        <v>0</v>
      </c>
      <c r="AB55" s="452">
        <f t="shared" si="1"/>
        <v>125000</v>
      </c>
      <c r="AC55" s="421"/>
    </row>
    <row r="56" spans="1:29" x14ac:dyDescent="0.2">
      <c r="A56" s="426">
        <v>44682</v>
      </c>
      <c r="B56" s="427">
        <v>0</v>
      </c>
      <c r="C56" s="427">
        <v>0</v>
      </c>
      <c r="D56" s="427">
        <v>120000</v>
      </c>
      <c r="E56" s="427">
        <v>0</v>
      </c>
      <c r="F56" s="427">
        <v>0</v>
      </c>
      <c r="G56" s="427">
        <v>0</v>
      </c>
      <c r="H56" s="427">
        <v>0</v>
      </c>
      <c r="I56" s="427">
        <v>0</v>
      </c>
      <c r="J56" s="427">
        <v>0</v>
      </c>
      <c r="K56" s="427">
        <v>0</v>
      </c>
      <c r="L56" s="427">
        <v>0</v>
      </c>
      <c r="M56" s="427">
        <v>0</v>
      </c>
      <c r="N56" s="427">
        <v>0</v>
      </c>
      <c r="O56" s="427">
        <v>0</v>
      </c>
      <c r="P56" s="427">
        <v>0</v>
      </c>
      <c r="Q56" s="427">
        <v>0</v>
      </c>
      <c r="R56" s="427">
        <v>0</v>
      </c>
      <c r="S56" s="427">
        <v>0</v>
      </c>
      <c r="T56" s="427">
        <v>0</v>
      </c>
      <c r="U56" s="427">
        <v>0</v>
      </c>
      <c r="V56" s="427">
        <v>0</v>
      </c>
      <c r="W56" s="427">
        <v>0</v>
      </c>
      <c r="X56" s="427">
        <v>0</v>
      </c>
      <c r="Y56" s="427">
        <v>0</v>
      </c>
      <c r="Z56" s="427">
        <v>0</v>
      </c>
      <c r="AA56" s="427">
        <v>0</v>
      </c>
      <c r="AB56" s="452">
        <f t="shared" si="1"/>
        <v>120000</v>
      </c>
      <c r="AC56" s="421"/>
    </row>
    <row r="57" spans="1:29" x14ac:dyDescent="0.2">
      <c r="A57" s="426">
        <v>44713</v>
      </c>
      <c r="B57" s="427">
        <v>0</v>
      </c>
      <c r="C57" s="427">
        <v>0</v>
      </c>
      <c r="D57" s="427">
        <v>125000</v>
      </c>
      <c r="E57" s="427">
        <v>0</v>
      </c>
      <c r="F57" s="427">
        <v>0</v>
      </c>
      <c r="G57" s="427">
        <v>0</v>
      </c>
      <c r="H57" s="427">
        <v>0</v>
      </c>
      <c r="I57" s="427">
        <v>0</v>
      </c>
      <c r="J57" s="427">
        <v>0</v>
      </c>
      <c r="K57" s="427">
        <v>0</v>
      </c>
      <c r="L57" s="427">
        <v>0</v>
      </c>
      <c r="M57" s="427">
        <v>0</v>
      </c>
      <c r="N57" s="427">
        <v>0</v>
      </c>
      <c r="O57" s="427">
        <v>0</v>
      </c>
      <c r="P57" s="427">
        <v>0</v>
      </c>
      <c r="Q57" s="427">
        <v>0</v>
      </c>
      <c r="R57" s="427">
        <v>0</v>
      </c>
      <c r="S57" s="427">
        <v>0</v>
      </c>
      <c r="T57" s="427">
        <v>0</v>
      </c>
      <c r="U57" s="427">
        <v>655000</v>
      </c>
      <c r="V57" s="427">
        <v>0</v>
      </c>
      <c r="W57" s="427">
        <v>0</v>
      </c>
      <c r="X57" s="427">
        <v>0</v>
      </c>
      <c r="Y57" s="427">
        <v>0</v>
      </c>
      <c r="Z57" s="427">
        <v>0</v>
      </c>
      <c r="AA57" s="427">
        <v>0</v>
      </c>
      <c r="AB57" s="452">
        <f t="shared" si="1"/>
        <v>780000</v>
      </c>
      <c r="AC57" s="421"/>
    </row>
    <row r="58" spans="1:29" x14ac:dyDescent="0.2">
      <c r="A58" s="426">
        <v>44743</v>
      </c>
      <c r="B58" s="427">
        <v>0</v>
      </c>
      <c r="C58" s="427">
        <v>0</v>
      </c>
      <c r="D58" s="427">
        <v>115000</v>
      </c>
      <c r="E58" s="427">
        <v>0</v>
      </c>
      <c r="F58" s="427">
        <v>0</v>
      </c>
      <c r="G58" s="427">
        <v>0</v>
      </c>
      <c r="H58" s="427">
        <v>0</v>
      </c>
      <c r="I58" s="427">
        <v>0</v>
      </c>
      <c r="J58" s="427">
        <v>0</v>
      </c>
      <c r="K58" s="427">
        <v>0</v>
      </c>
      <c r="L58" s="427">
        <v>0</v>
      </c>
      <c r="M58" s="427">
        <v>0</v>
      </c>
      <c r="N58" s="427">
        <v>0</v>
      </c>
      <c r="O58" s="427">
        <v>0</v>
      </c>
      <c r="P58" s="427">
        <v>0</v>
      </c>
      <c r="Q58" s="427">
        <v>0</v>
      </c>
      <c r="R58" s="427">
        <v>0</v>
      </c>
      <c r="S58" s="427">
        <v>0</v>
      </c>
      <c r="T58" s="427">
        <v>0</v>
      </c>
      <c r="U58" s="427">
        <v>0</v>
      </c>
      <c r="V58" s="427">
        <v>0</v>
      </c>
      <c r="W58" s="427">
        <v>0</v>
      </c>
      <c r="X58" s="427">
        <v>0</v>
      </c>
      <c r="Y58" s="427">
        <v>0</v>
      </c>
      <c r="Z58" s="427">
        <v>0</v>
      </c>
      <c r="AA58" s="427">
        <v>0</v>
      </c>
      <c r="AB58" s="452">
        <f t="shared" si="1"/>
        <v>115000</v>
      </c>
      <c r="AC58" s="421"/>
    </row>
    <row r="59" spans="1:29" x14ac:dyDescent="0.2">
      <c r="A59" s="426">
        <v>44805</v>
      </c>
      <c r="B59" s="427">
        <v>0</v>
      </c>
      <c r="C59" s="427">
        <v>0</v>
      </c>
      <c r="D59" s="427">
        <v>135000</v>
      </c>
      <c r="E59" s="427">
        <v>0</v>
      </c>
      <c r="F59" s="427">
        <v>0</v>
      </c>
      <c r="G59" s="427">
        <v>0</v>
      </c>
      <c r="H59" s="427">
        <v>0</v>
      </c>
      <c r="I59" s="427">
        <v>0</v>
      </c>
      <c r="J59" s="427">
        <v>0</v>
      </c>
      <c r="K59" s="427">
        <v>0</v>
      </c>
      <c r="L59" s="427">
        <v>0</v>
      </c>
      <c r="M59" s="427">
        <v>0</v>
      </c>
      <c r="N59" s="427">
        <v>0</v>
      </c>
      <c r="O59" s="427">
        <v>0</v>
      </c>
      <c r="P59" s="427">
        <v>0</v>
      </c>
      <c r="Q59" s="427">
        <v>0</v>
      </c>
      <c r="R59" s="427">
        <v>0</v>
      </c>
      <c r="S59" s="427">
        <v>0</v>
      </c>
      <c r="T59" s="427">
        <v>0</v>
      </c>
      <c r="U59" s="427">
        <v>0</v>
      </c>
      <c r="V59" s="427">
        <v>0</v>
      </c>
      <c r="W59" s="427">
        <v>0</v>
      </c>
      <c r="X59" s="427">
        <v>0</v>
      </c>
      <c r="Y59" s="427">
        <v>0</v>
      </c>
      <c r="Z59" s="427">
        <v>0</v>
      </c>
      <c r="AA59" s="427">
        <v>0</v>
      </c>
      <c r="AB59" s="452">
        <f t="shared" si="1"/>
        <v>135000</v>
      </c>
      <c r="AC59" s="421"/>
    </row>
    <row r="60" spans="1:29" x14ac:dyDescent="0.2">
      <c r="A60" s="426">
        <v>44835</v>
      </c>
      <c r="B60" s="427">
        <v>0</v>
      </c>
      <c r="C60" s="427">
        <v>0</v>
      </c>
      <c r="D60" s="427">
        <v>120000</v>
      </c>
      <c r="E60" s="427">
        <v>0</v>
      </c>
      <c r="F60" s="427">
        <v>0</v>
      </c>
      <c r="G60" s="427">
        <v>0</v>
      </c>
      <c r="H60" s="427">
        <v>0</v>
      </c>
      <c r="I60" s="427">
        <v>0</v>
      </c>
      <c r="J60" s="427">
        <v>0</v>
      </c>
      <c r="K60" s="427">
        <v>0</v>
      </c>
      <c r="L60" s="427">
        <v>0</v>
      </c>
      <c r="M60" s="427">
        <v>0</v>
      </c>
      <c r="N60" s="427">
        <v>0</v>
      </c>
      <c r="O60" s="427">
        <v>0</v>
      </c>
      <c r="P60" s="427">
        <v>0</v>
      </c>
      <c r="Q60" s="427">
        <v>0</v>
      </c>
      <c r="R60" s="427">
        <v>0</v>
      </c>
      <c r="S60" s="427">
        <v>0</v>
      </c>
      <c r="T60" s="427">
        <v>0</v>
      </c>
      <c r="U60" s="427">
        <v>0</v>
      </c>
      <c r="V60" s="427">
        <v>0</v>
      </c>
      <c r="W60" s="427">
        <v>0</v>
      </c>
      <c r="X60" s="427">
        <v>0</v>
      </c>
      <c r="Y60" s="427">
        <v>0</v>
      </c>
      <c r="Z60" s="427">
        <v>0</v>
      </c>
      <c r="AA60" s="427">
        <v>0</v>
      </c>
      <c r="AB60" s="452">
        <f t="shared" si="1"/>
        <v>120000</v>
      </c>
      <c r="AC60" s="421"/>
    </row>
    <row r="61" spans="1:29" x14ac:dyDescent="0.2">
      <c r="A61" s="426">
        <v>44866</v>
      </c>
      <c r="B61" s="427">
        <v>0</v>
      </c>
      <c r="C61" s="427">
        <v>0</v>
      </c>
      <c r="D61" s="427">
        <v>25000</v>
      </c>
      <c r="E61" s="427">
        <v>0</v>
      </c>
      <c r="F61" s="427">
        <v>0</v>
      </c>
      <c r="G61" s="427">
        <v>0</v>
      </c>
      <c r="H61" s="427">
        <v>0</v>
      </c>
      <c r="I61" s="427">
        <v>0</v>
      </c>
      <c r="J61" s="427">
        <v>0</v>
      </c>
      <c r="K61" s="427">
        <v>0</v>
      </c>
      <c r="L61" s="427">
        <v>0</v>
      </c>
      <c r="M61" s="427">
        <v>0</v>
      </c>
      <c r="N61" s="427">
        <v>0</v>
      </c>
      <c r="O61" s="427">
        <v>0</v>
      </c>
      <c r="P61" s="427">
        <v>0</v>
      </c>
      <c r="Q61" s="427">
        <v>0</v>
      </c>
      <c r="R61" s="427">
        <v>0</v>
      </c>
      <c r="S61" s="427">
        <v>0</v>
      </c>
      <c r="T61" s="427">
        <v>0</v>
      </c>
      <c r="U61" s="427">
        <v>0</v>
      </c>
      <c r="V61" s="427">
        <v>0</v>
      </c>
      <c r="W61" s="427">
        <v>0</v>
      </c>
      <c r="X61" s="427">
        <v>0</v>
      </c>
      <c r="Y61" s="427">
        <v>0</v>
      </c>
      <c r="Z61" s="427">
        <v>0</v>
      </c>
      <c r="AA61" s="427">
        <v>0</v>
      </c>
      <c r="AB61" s="452">
        <f t="shared" si="1"/>
        <v>25000</v>
      </c>
      <c r="AC61" s="421"/>
    </row>
    <row r="62" spans="1:29" x14ac:dyDescent="0.2">
      <c r="A62" s="426">
        <v>44896</v>
      </c>
      <c r="B62" s="427">
        <v>0</v>
      </c>
      <c r="C62" s="427">
        <v>0</v>
      </c>
      <c r="D62" s="427">
        <v>285000</v>
      </c>
      <c r="E62" s="427">
        <v>0</v>
      </c>
      <c r="F62" s="427">
        <v>0</v>
      </c>
      <c r="G62" s="427">
        <v>0</v>
      </c>
      <c r="H62" s="427">
        <v>0</v>
      </c>
      <c r="I62" s="427">
        <v>0</v>
      </c>
      <c r="J62" s="427">
        <v>0</v>
      </c>
      <c r="K62" s="427">
        <v>0</v>
      </c>
      <c r="L62" s="427">
        <v>0</v>
      </c>
      <c r="M62" s="427">
        <v>0</v>
      </c>
      <c r="N62" s="427">
        <v>0</v>
      </c>
      <c r="O62" s="427">
        <v>0</v>
      </c>
      <c r="P62" s="427">
        <v>0</v>
      </c>
      <c r="Q62" s="427">
        <v>0</v>
      </c>
      <c r="R62" s="427">
        <v>0</v>
      </c>
      <c r="S62" s="427">
        <v>0</v>
      </c>
      <c r="T62" s="427">
        <v>0</v>
      </c>
      <c r="U62" s="427">
        <v>0</v>
      </c>
      <c r="V62" s="427">
        <v>675000</v>
      </c>
      <c r="W62" s="427">
        <v>0</v>
      </c>
      <c r="X62" s="427">
        <v>0</v>
      </c>
      <c r="Y62" s="427">
        <v>0</v>
      </c>
      <c r="Z62" s="427">
        <v>0</v>
      </c>
      <c r="AA62" s="427">
        <v>0</v>
      </c>
      <c r="AB62" s="452">
        <f t="shared" si="1"/>
        <v>960000</v>
      </c>
      <c r="AC62" s="421"/>
    </row>
    <row r="63" spans="1:29" x14ac:dyDescent="0.2">
      <c r="A63" s="426">
        <v>44927</v>
      </c>
      <c r="B63" s="427">
        <v>0</v>
      </c>
      <c r="C63" s="427">
        <v>0</v>
      </c>
      <c r="D63" s="427">
        <v>105000</v>
      </c>
      <c r="E63" s="427">
        <v>0</v>
      </c>
      <c r="F63" s="427">
        <v>0</v>
      </c>
      <c r="G63" s="427">
        <v>0</v>
      </c>
      <c r="H63" s="427">
        <v>0</v>
      </c>
      <c r="I63" s="427">
        <v>0</v>
      </c>
      <c r="J63" s="427">
        <v>0</v>
      </c>
      <c r="K63" s="427">
        <v>0</v>
      </c>
      <c r="L63" s="427">
        <v>0</v>
      </c>
      <c r="M63" s="427">
        <v>0</v>
      </c>
      <c r="N63" s="427">
        <v>0</v>
      </c>
      <c r="O63" s="427">
        <v>0</v>
      </c>
      <c r="P63" s="427">
        <v>0</v>
      </c>
      <c r="Q63" s="427">
        <v>0</v>
      </c>
      <c r="R63" s="427">
        <v>0</v>
      </c>
      <c r="S63" s="427">
        <v>0</v>
      </c>
      <c r="T63" s="427">
        <v>0</v>
      </c>
      <c r="U63" s="427">
        <v>0</v>
      </c>
      <c r="V63" s="427">
        <v>0</v>
      </c>
      <c r="W63" s="427">
        <v>0</v>
      </c>
      <c r="X63" s="427">
        <v>0</v>
      </c>
      <c r="Y63" s="427">
        <v>0</v>
      </c>
      <c r="Z63" s="427">
        <v>0</v>
      </c>
      <c r="AA63" s="427">
        <v>0</v>
      </c>
      <c r="AB63" s="452">
        <f t="shared" si="1"/>
        <v>105000</v>
      </c>
      <c r="AC63" s="421"/>
    </row>
    <row r="64" spans="1:29" x14ac:dyDescent="0.2">
      <c r="A64" s="426">
        <v>45078</v>
      </c>
      <c r="B64" s="427">
        <v>0</v>
      </c>
      <c r="C64" s="427">
        <v>0</v>
      </c>
      <c r="D64" s="427">
        <v>520000</v>
      </c>
      <c r="E64" s="427">
        <v>0</v>
      </c>
      <c r="F64" s="427">
        <v>0</v>
      </c>
      <c r="G64" s="427">
        <v>0</v>
      </c>
      <c r="H64" s="427">
        <v>0</v>
      </c>
      <c r="I64" s="427">
        <v>0</v>
      </c>
      <c r="J64" s="427">
        <v>0</v>
      </c>
      <c r="K64" s="427">
        <v>0</v>
      </c>
      <c r="L64" s="427">
        <v>0</v>
      </c>
      <c r="M64" s="427">
        <v>0</v>
      </c>
      <c r="N64" s="427">
        <v>0</v>
      </c>
      <c r="O64" s="427">
        <v>0</v>
      </c>
      <c r="P64" s="427">
        <v>0</v>
      </c>
      <c r="Q64" s="427">
        <v>0</v>
      </c>
      <c r="R64" s="427">
        <v>0</v>
      </c>
      <c r="S64" s="427">
        <v>0</v>
      </c>
      <c r="T64" s="427">
        <v>0</v>
      </c>
      <c r="U64" s="427">
        <v>0</v>
      </c>
      <c r="V64" s="427">
        <v>0</v>
      </c>
      <c r="W64" s="427">
        <v>685000</v>
      </c>
      <c r="X64" s="427">
        <v>0</v>
      </c>
      <c r="Y64" s="427">
        <v>0</v>
      </c>
      <c r="Z64" s="427">
        <v>0</v>
      </c>
      <c r="AA64" s="427">
        <v>0</v>
      </c>
      <c r="AB64" s="452">
        <f t="shared" ref="AB64:AB69" si="2">SUM(B64:AA64)</f>
        <v>1205000</v>
      </c>
      <c r="AC64" s="421"/>
    </row>
    <row r="65" spans="1:30" x14ac:dyDescent="0.2">
      <c r="A65" s="426">
        <v>45108</v>
      </c>
      <c r="B65" s="427">
        <v>0</v>
      </c>
      <c r="C65" s="427">
        <v>0</v>
      </c>
      <c r="D65" s="427">
        <v>0</v>
      </c>
      <c r="E65" s="427">
        <v>0</v>
      </c>
      <c r="F65" s="427">
        <v>0</v>
      </c>
      <c r="G65" s="427">
        <v>0</v>
      </c>
      <c r="H65" s="427">
        <v>0</v>
      </c>
      <c r="I65" s="427">
        <v>0</v>
      </c>
      <c r="J65" s="427">
        <v>0</v>
      </c>
      <c r="K65" s="427">
        <v>0</v>
      </c>
      <c r="L65" s="427">
        <v>0</v>
      </c>
      <c r="M65" s="427">
        <v>0</v>
      </c>
      <c r="N65" s="427">
        <v>0</v>
      </c>
      <c r="O65" s="427">
        <v>0</v>
      </c>
      <c r="P65" s="427">
        <v>0</v>
      </c>
      <c r="Q65" s="427">
        <v>0</v>
      </c>
      <c r="R65" s="427">
        <v>0</v>
      </c>
      <c r="S65" s="427">
        <v>0</v>
      </c>
      <c r="T65" s="427">
        <v>0</v>
      </c>
      <c r="U65" s="427">
        <v>0</v>
      </c>
      <c r="V65" s="427">
        <v>0</v>
      </c>
      <c r="W65" s="427">
        <v>0</v>
      </c>
      <c r="X65" s="427">
        <v>0</v>
      </c>
      <c r="Y65" s="427">
        <v>0</v>
      </c>
      <c r="Z65" s="427">
        <v>0</v>
      </c>
      <c r="AA65" s="427">
        <v>0</v>
      </c>
      <c r="AB65" s="452">
        <f t="shared" si="2"/>
        <v>0</v>
      </c>
      <c r="AC65" s="421"/>
    </row>
    <row r="66" spans="1:30" x14ac:dyDescent="0.2">
      <c r="A66" s="426">
        <v>45139</v>
      </c>
      <c r="B66" s="427">
        <v>0</v>
      </c>
      <c r="C66" s="427">
        <v>0</v>
      </c>
      <c r="D66" s="427">
        <v>0</v>
      </c>
      <c r="E66" s="427">
        <v>0</v>
      </c>
      <c r="F66" s="427">
        <v>0</v>
      </c>
      <c r="G66" s="427">
        <v>0</v>
      </c>
      <c r="H66" s="427">
        <v>0</v>
      </c>
      <c r="I66" s="427">
        <v>0</v>
      </c>
      <c r="J66" s="427">
        <v>0</v>
      </c>
      <c r="K66" s="427">
        <v>0</v>
      </c>
      <c r="L66" s="427">
        <v>0</v>
      </c>
      <c r="M66" s="427">
        <v>0</v>
      </c>
      <c r="N66" s="427">
        <v>0</v>
      </c>
      <c r="O66" s="427">
        <v>0</v>
      </c>
      <c r="P66" s="427">
        <v>0</v>
      </c>
      <c r="Q66" s="427">
        <v>0</v>
      </c>
      <c r="R66" s="427">
        <v>0</v>
      </c>
      <c r="S66" s="427">
        <v>0</v>
      </c>
      <c r="T66" s="427">
        <v>0</v>
      </c>
      <c r="U66" s="427">
        <v>0</v>
      </c>
      <c r="V66" s="427">
        <v>0</v>
      </c>
      <c r="W66" s="427">
        <v>0</v>
      </c>
      <c r="X66" s="427">
        <v>0</v>
      </c>
      <c r="Y66" s="427">
        <v>0</v>
      </c>
      <c r="Z66" s="427">
        <v>0</v>
      </c>
      <c r="AA66" s="427">
        <v>0</v>
      </c>
      <c r="AB66" s="452">
        <f t="shared" si="2"/>
        <v>0</v>
      </c>
      <c r="AC66" s="421"/>
    </row>
    <row r="67" spans="1:30" x14ac:dyDescent="0.2">
      <c r="A67" s="426">
        <v>45170</v>
      </c>
      <c r="B67" s="427">
        <v>0</v>
      </c>
      <c r="C67" s="427">
        <v>0</v>
      </c>
      <c r="D67" s="427">
        <v>0</v>
      </c>
      <c r="E67" s="427">
        <v>0</v>
      </c>
      <c r="F67" s="427">
        <v>0</v>
      </c>
      <c r="G67" s="427">
        <v>0</v>
      </c>
      <c r="H67" s="427">
        <v>0</v>
      </c>
      <c r="I67" s="427">
        <v>0</v>
      </c>
      <c r="J67" s="427">
        <v>0</v>
      </c>
      <c r="K67" s="427">
        <v>0</v>
      </c>
      <c r="L67" s="427">
        <v>0</v>
      </c>
      <c r="M67" s="427">
        <v>0</v>
      </c>
      <c r="N67" s="427">
        <v>0</v>
      </c>
      <c r="O67" s="427">
        <v>0</v>
      </c>
      <c r="P67" s="427">
        <v>0</v>
      </c>
      <c r="Q67" s="427">
        <v>0</v>
      </c>
      <c r="R67" s="427">
        <v>0</v>
      </c>
      <c r="S67" s="427">
        <v>0</v>
      </c>
      <c r="T67" s="427">
        <v>0</v>
      </c>
      <c r="U67" s="427">
        <v>0</v>
      </c>
      <c r="V67" s="427">
        <v>0</v>
      </c>
      <c r="W67" s="427">
        <v>0</v>
      </c>
      <c r="X67" s="427">
        <v>0</v>
      </c>
      <c r="Y67" s="427">
        <v>0</v>
      </c>
      <c r="Z67" s="427">
        <v>0</v>
      </c>
      <c r="AA67" s="427">
        <v>0</v>
      </c>
      <c r="AB67" s="452">
        <f t="shared" si="2"/>
        <v>0</v>
      </c>
      <c r="AC67" s="421"/>
    </row>
    <row r="68" spans="1:30" x14ac:dyDescent="0.2">
      <c r="A68" s="426">
        <v>45200</v>
      </c>
      <c r="B68" s="427">
        <v>0</v>
      </c>
      <c r="C68" s="427">
        <v>0</v>
      </c>
      <c r="D68" s="427">
        <v>0</v>
      </c>
      <c r="E68" s="427">
        <v>0</v>
      </c>
      <c r="F68" s="427">
        <v>0</v>
      </c>
      <c r="G68" s="427">
        <v>0</v>
      </c>
      <c r="H68" s="427">
        <v>0</v>
      </c>
      <c r="I68" s="427">
        <v>0</v>
      </c>
      <c r="J68" s="427">
        <v>0</v>
      </c>
      <c r="K68" s="427">
        <v>0</v>
      </c>
      <c r="L68" s="427">
        <v>0</v>
      </c>
      <c r="M68" s="427">
        <v>0</v>
      </c>
      <c r="N68" s="427">
        <v>0</v>
      </c>
      <c r="O68" s="427">
        <v>0</v>
      </c>
      <c r="P68" s="427">
        <v>0</v>
      </c>
      <c r="Q68" s="427">
        <v>0</v>
      </c>
      <c r="R68" s="427">
        <v>0</v>
      </c>
      <c r="S68" s="427">
        <v>0</v>
      </c>
      <c r="T68" s="427">
        <v>0</v>
      </c>
      <c r="U68" s="427">
        <v>0</v>
      </c>
      <c r="V68" s="427">
        <v>0</v>
      </c>
      <c r="W68" s="427">
        <v>0</v>
      </c>
      <c r="X68" s="427">
        <v>0</v>
      </c>
      <c r="Y68" s="427">
        <v>0</v>
      </c>
      <c r="Z68" s="427">
        <v>0</v>
      </c>
      <c r="AA68" s="427">
        <v>0</v>
      </c>
      <c r="AB68" s="452">
        <f t="shared" si="2"/>
        <v>0</v>
      </c>
      <c r="AC68" s="421"/>
    </row>
    <row r="69" spans="1:30" x14ac:dyDescent="0.2">
      <c r="A69" s="426">
        <v>45231</v>
      </c>
      <c r="B69" s="427">
        <v>0</v>
      </c>
      <c r="C69" s="427">
        <v>0</v>
      </c>
      <c r="D69" s="427">
        <v>0</v>
      </c>
      <c r="E69" s="427">
        <v>0</v>
      </c>
      <c r="F69" s="427">
        <v>0</v>
      </c>
      <c r="G69" s="427">
        <v>0</v>
      </c>
      <c r="H69" s="427">
        <v>0</v>
      </c>
      <c r="I69" s="427">
        <v>0</v>
      </c>
      <c r="J69" s="427">
        <v>0</v>
      </c>
      <c r="K69" s="427">
        <v>0</v>
      </c>
      <c r="L69" s="427">
        <v>0</v>
      </c>
      <c r="M69" s="427">
        <v>0</v>
      </c>
      <c r="N69" s="427">
        <v>0</v>
      </c>
      <c r="O69" s="427">
        <v>0</v>
      </c>
      <c r="P69" s="427">
        <v>0</v>
      </c>
      <c r="Q69" s="427">
        <v>0</v>
      </c>
      <c r="R69" s="427">
        <v>0</v>
      </c>
      <c r="S69" s="427">
        <v>0</v>
      </c>
      <c r="T69" s="427">
        <v>0</v>
      </c>
      <c r="U69" s="427">
        <v>0</v>
      </c>
      <c r="V69" s="427">
        <v>0</v>
      </c>
      <c r="W69" s="427">
        <v>0</v>
      </c>
      <c r="X69" s="427">
        <v>0</v>
      </c>
      <c r="Y69" s="427">
        <v>0</v>
      </c>
      <c r="Z69" s="427">
        <v>0</v>
      </c>
      <c r="AA69" s="427">
        <v>0</v>
      </c>
      <c r="AB69" s="452">
        <f t="shared" si="2"/>
        <v>0</v>
      </c>
      <c r="AC69" s="421"/>
    </row>
    <row r="70" spans="1:30" x14ac:dyDescent="0.2">
      <c r="A70" s="426">
        <v>45261</v>
      </c>
      <c r="B70" s="427">
        <v>0</v>
      </c>
      <c r="C70" s="427">
        <v>0</v>
      </c>
      <c r="D70" s="427">
        <v>560000</v>
      </c>
      <c r="E70" s="427">
        <v>0</v>
      </c>
      <c r="F70" s="427">
        <v>0</v>
      </c>
      <c r="G70" s="427">
        <v>0</v>
      </c>
      <c r="H70" s="427">
        <v>0</v>
      </c>
      <c r="I70" s="427">
        <v>0</v>
      </c>
      <c r="J70" s="427">
        <v>0</v>
      </c>
      <c r="K70" s="427">
        <v>0</v>
      </c>
      <c r="L70" s="427">
        <v>0</v>
      </c>
      <c r="M70" s="427">
        <v>0</v>
      </c>
      <c r="N70" s="427">
        <v>0</v>
      </c>
      <c r="O70" s="427">
        <v>0</v>
      </c>
      <c r="P70" s="427">
        <v>0</v>
      </c>
      <c r="Q70" s="427">
        <v>0</v>
      </c>
      <c r="R70" s="427">
        <v>0</v>
      </c>
      <c r="S70" s="427">
        <v>0</v>
      </c>
      <c r="T70" s="427">
        <v>0</v>
      </c>
      <c r="U70" s="427">
        <v>0</v>
      </c>
      <c r="V70" s="427">
        <v>0</v>
      </c>
      <c r="W70" s="427">
        <v>0</v>
      </c>
      <c r="X70" s="427">
        <v>690000</v>
      </c>
      <c r="Y70" s="427">
        <v>0</v>
      </c>
      <c r="Z70" s="427">
        <v>0</v>
      </c>
      <c r="AA70" s="427">
        <v>0</v>
      </c>
      <c r="AB70" s="452">
        <f t="shared" ref="AB70:AB71" si="3">SUM(B70:AA70)</f>
        <v>1250000</v>
      </c>
      <c r="AC70" s="421"/>
    </row>
    <row r="71" spans="1:30" x14ac:dyDescent="0.2">
      <c r="A71" s="426">
        <v>45292</v>
      </c>
      <c r="B71" s="427">
        <v>0</v>
      </c>
      <c r="C71" s="427">
        <v>0</v>
      </c>
      <c r="D71" s="427">
        <v>0</v>
      </c>
      <c r="E71" s="427">
        <v>0</v>
      </c>
      <c r="F71" s="427">
        <v>0</v>
      </c>
      <c r="G71" s="427">
        <v>0</v>
      </c>
      <c r="H71" s="427">
        <v>0</v>
      </c>
      <c r="I71" s="427">
        <v>0</v>
      </c>
      <c r="J71" s="427">
        <v>0</v>
      </c>
      <c r="K71" s="427">
        <v>0</v>
      </c>
      <c r="L71" s="427">
        <v>0</v>
      </c>
      <c r="M71" s="427">
        <v>0</v>
      </c>
      <c r="N71" s="427">
        <v>0</v>
      </c>
      <c r="O71" s="427">
        <v>0</v>
      </c>
      <c r="P71" s="427">
        <v>0</v>
      </c>
      <c r="Q71" s="427">
        <v>0</v>
      </c>
      <c r="R71" s="427">
        <v>0</v>
      </c>
      <c r="S71" s="427">
        <v>0</v>
      </c>
      <c r="T71" s="427">
        <v>0</v>
      </c>
      <c r="U71" s="427">
        <v>0</v>
      </c>
      <c r="V71" s="427">
        <v>0</v>
      </c>
      <c r="W71" s="427">
        <v>0</v>
      </c>
      <c r="X71" s="427">
        <v>0</v>
      </c>
      <c r="Y71" s="427">
        <v>0</v>
      </c>
      <c r="Z71" s="427">
        <v>0</v>
      </c>
      <c r="AA71" s="427">
        <v>0</v>
      </c>
      <c r="AB71" s="452">
        <f t="shared" si="3"/>
        <v>0</v>
      </c>
      <c r="AC71" s="421"/>
    </row>
    <row r="72" spans="1:30" x14ac:dyDescent="0.2">
      <c r="A72" s="426">
        <v>45323</v>
      </c>
      <c r="B72" s="427">
        <v>0</v>
      </c>
      <c r="C72" s="427">
        <v>0</v>
      </c>
      <c r="D72" s="427">
        <v>0</v>
      </c>
      <c r="E72" s="427">
        <v>0</v>
      </c>
      <c r="F72" s="427">
        <v>0</v>
      </c>
      <c r="G72" s="427">
        <v>0</v>
      </c>
      <c r="H72" s="427">
        <v>0</v>
      </c>
      <c r="I72" s="427">
        <v>0</v>
      </c>
      <c r="J72" s="427">
        <v>0</v>
      </c>
      <c r="K72" s="427">
        <v>0</v>
      </c>
      <c r="L72" s="427">
        <v>0</v>
      </c>
      <c r="M72" s="427">
        <v>0</v>
      </c>
      <c r="N72" s="427">
        <v>0</v>
      </c>
      <c r="O72" s="427">
        <v>0</v>
      </c>
      <c r="P72" s="427">
        <v>0</v>
      </c>
      <c r="Q72" s="427">
        <v>0</v>
      </c>
      <c r="R72" s="427">
        <v>0</v>
      </c>
      <c r="S72" s="427">
        <v>0</v>
      </c>
      <c r="T72" s="427">
        <v>0</v>
      </c>
      <c r="U72" s="427">
        <v>0</v>
      </c>
      <c r="V72" s="427">
        <v>0</v>
      </c>
      <c r="W72" s="427">
        <v>0</v>
      </c>
      <c r="X72" s="427">
        <v>0</v>
      </c>
      <c r="Y72" s="427">
        <v>0</v>
      </c>
      <c r="Z72" s="427">
        <v>0</v>
      </c>
      <c r="AA72" s="427">
        <v>0</v>
      </c>
      <c r="AB72" s="452">
        <f>SUM(B72:AA72)</f>
        <v>0</v>
      </c>
      <c r="AC72" s="421"/>
    </row>
    <row r="73" spans="1:30" ht="15.75" customHeight="1" x14ac:dyDescent="0.2">
      <c r="A73" s="426">
        <v>45352</v>
      </c>
      <c r="B73" s="427">
        <v>0</v>
      </c>
      <c r="C73" s="427">
        <v>0</v>
      </c>
      <c r="D73" s="427">
        <v>0</v>
      </c>
      <c r="E73" s="427">
        <v>0</v>
      </c>
      <c r="F73" s="427">
        <v>0</v>
      </c>
      <c r="G73" s="427">
        <v>0</v>
      </c>
      <c r="H73" s="427">
        <v>0</v>
      </c>
      <c r="I73" s="427">
        <v>0</v>
      </c>
      <c r="J73" s="427">
        <v>0</v>
      </c>
      <c r="K73" s="427">
        <v>0</v>
      </c>
      <c r="L73" s="427">
        <v>0</v>
      </c>
      <c r="M73" s="427">
        <v>0</v>
      </c>
      <c r="N73" s="427">
        <v>0</v>
      </c>
      <c r="O73" s="427">
        <v>0</v>
      </c>
      <c r="P73" s="427">
        <v>0</v>
      </c>
      <c r="Q73" s="427">
        <v>0</v>
      </c>
      <c r="R73" s="427">
        <v>0</v>
      </c>
      <c r="S73" s="427">
        <v>0</v>
      </c>
      <c r="T73" s="427">
        <v>0</v>
      </c>
      <c r="U73" s="427">
        <v>0</v>
      </c>
      <c r="V73" s="427">
        <v>0</v>
      </c>
      <c r="W73" s="427">
        <v>0</v>
      </c>
      <c r="X73" s="427">
        <v>0</v>
      </c>
      <c r="Y73" s="427">
        <v>0</v>
      </c>
      <c r="Z73" s="427">
        <v>0</v>
      </c>
      <c r="AA73" s="427">
        <v>0</v>
      </c>
      <c r="AB73" s="452">
        <f>SUM(B73:AA73)</f>
        <v>0</v>
      </c>
      <c r="AC73" s="421"/>
    </row>
    <row r="74" spans="1:30" ht="15.75" customHeight="1" x14ac:dyDescent="0.2">
      <c r="A74" s="426">
        <v>45383</v>
      </c>
      <c r="B74" s="427">
        <v>0</v>
      </c>
      <c r="C74" s="427">
        <v>0</v>
      </c>
      <c r="D74" s="427">
        <v>0</v>
      </c>
      <c r="E74" s="427">
        <v>0</v>
      </c>
      <c r="F74" s="427">
        <v>0</v>
      </c>
      <c r="G74" s="427">
        <v>0</v>
      </c>
      <c r="H74" s="427">
        <v>0</v>
      </c>
      <c r="I74" s="427">
        <v>0</v>
      </c>
      <c r="J74" s="427">
        <v>0</v>
      </c>
      <c r="K74" s="427">
        <v>0</v>
      </c>
      <c r="L74" s="427">
        <v>0</v>
      </c>
      <c r="M74" s="427">
        <v>0</v>
      </c>
      <c r="N74" s="427">
        <v>0</v>
      </c>
      <c r="O74" s="427">
        <v>0</v>
      </c>
      <c r="P74" s="427">
        <v>0</v>
      </c>
      <c r="Q74" s="427">
        <v>0</v>
      </c>
      <c r="R74" s="427">
        <v>0</v>
      </c>
      <c r="S74" s="427">
        <v>0</v>
      </c>
      <c r="T74" s="427">
        <v>0</v>
      </c>
      <c r="U74" s="427">
        <v>0</v>
      </c>
      <c r="V74" s="427">
        <v>0</v>
      </c>
      <c r="W74" s="427">
        <v>0</v>
      </c>
      <c r="X74" s="427">
        <v>0</v>
      </c>
      <c r="Y74" s="427">
        <v>0</v>
      </c>
      <c r="Z74" s="427">
        <v>0</v>
      </c>
      <c r="AA74" s="427">
        <v>0</v>
      </c>
      <c r="AB74" s="452">
        <f>SUM(B74:AA74)</f>
        <v>0</v>
      </c>
      <c r="AC74" s="421"/>
    </row>
    <row r="75" spans="1:30" ht="15.75" customHeight="1" x14ac:dyDescent="0.2">
      <c r="A75" s="426">
        <v>45413</v>
      </c>
      <c r="B75" s="427">
        <v>0</v>
      </c>
      <c r="C75" s="427">
        <v>0</v>
      </c>
      <c r="D75" s="427">
        <v>0</v>
      </c>
      <c r="E75" s="427">
        <v>0</v>
      </c>
      <c r="F75" s="427">
        <v>0</v>
      </c>
      <c r="G75" s="427">
        <v>0</v>
      </c>
      <c r="H75" s="427">
        <v>0</v>
      </c>
      <c r="I75" s="427">
        <v>0</v>
      </c>
      <c r="J75" s="427">
        <v>0</v>
      </c>
      <c r="K75" s="427">
        <v>0</v>
      </c>
      <c r="L75" s="427">
        <v>0</v>
      </c>
      <c r="M75" s="427">
        <v>0</v>
      </c>
      <c r="N75" s="427">
        <v>0</v>
      </c>
      <c r="O75" s="427">
        <v>0</v>
      </c>
      <c r="P75" s="427">
        <v>0</v>
      </c>
      <c r="Q75" s="427">
        <v>0</v>
      </c>
      <c r="R75" s="427">
        <v>0</v>
      </c>
      <c r="S75" s="427">
        <v>0</v>
      </c>
      <c r="T75" s="427">
        <v>0</v>
      </c>
      <c r="U75" s="427">
        <v>0</v>
      </c>
      <c r="V75" s="427">
        <v>0</v>
      </c>
      <c r="W75" s="427">
        <v>0</v>
      </c>
      <c r="X75" s="427">
        <v>0</v>
      </c>
      <c r="Y75" s="427">
        <v>0</v>
      </c>
      <c r="Z75" s="427">
        <v>0</v>
      </c>
      <c r="AA75" s="427">
        <v>0</v>
      </c>
      <c r="AB75" s="452">
        <f>SUM(B75:AA75)</f>
        <v>0</v>
      </c>
      <c r="AC75" s="421"/>
    </row>
    <row r="76" spans="1:30" ht="15.75" customHeight="1" x14ac:dyDescent="0.2">
      <c r="A76" s="426">
        <v>45444</v>
      </c>
      <c r="B76" s="427">
        <v>0</v>
      </c>
      <c r="C76" s="427">
        <v>0</v>
      </c>
      <c r="D76" s="427">
        <v>510000</v>
      </c>
      <c r="E76" s="427">
        <v>0</v>
      </c>
      <c r="F76" s="427">
        <v>0</v>
      </c>
      <c r="G76" s="427">
        <v>0</v>
      </c>
      <c r="H76" s="427">
        <v>0</v>
      </c>
      <c r="I76" s="427">
        <v>0</v>
      </c>
      <c r="J76" s="427">
        <v>0</v>
      </c>
      <c r="K76" s="427">
        <v>0</v>
      </c>
      <c r="L76" s="427">
        <v>0</v>
      </c>
      <c r="M76" s="427">
        <v>0</v>
      </c>
      <c r="N76" s="427">
        <v>0</v>
      </c>
      <c r="O76" s="427">
        <v>0</v>
      </c>
      <c r="P76" s="427">
        <v>0</v>
      </c>
      <c r="Q76" s="427">
        <v>0</v>
      </c>
      <c r="R76" s="427">
        <v>0</v>
      </c>
      <c r="S76" s="427">
        <v>0</v>
      </c>
      <c r="T76" s="427">
        <v>0</v>
      </c>
      <c r="U76" s="427">
        <v>0</v>
      </c>
      <c r="V76" s="427">
        <v>0</v>
      </c>
      <c r="W76" s="427">
        <v>0</v>
      </c>
      <c r="X76" s="427">
        <v>0</v>
      </c>
      <c r="Y76" s="427">
        <v>705000</v>
      </c>
      <c r="Z76" s="427">
        <v>0</v>
      </c>
      <c r="AA76" s="427">
        <v>0</v>
      </c>
      <c r="AB76" s="452">
        <f>SUM(B76:AA76)</f>
        <v>1215000</v>
      </c>
      <c r="AC76" s="421"/>
    </row>
    <row r="77" spans="1:30" ht="6.75" customHeight="1" x14ac:dyDescent="0.2">
      <c r="A77" s="426"/>
      <c r="B77" s="453"/>
      <c r="C77" s="450"/>
      <c r="D77" s="450"/>
      <c r="E77" s="450"/>
      <c r="F77" s="450"/>
      <c r="G77" s="450"/>
      <c r="H77" s="450"/>
      <c r="I77" s="450"/>
      <c r="J77" s="450"/>
      <c r="K77" s="450"/>
      <c r="L77" s="450"/>
      <c r="M77" s="450"/>
      <c r="N77" s="450"/>
      <c r="O77" s="450"/>
      <c r="P77" s="450"/>
      <c r="Q77" s="450"/>
      <c r="R77" s="450"/>
      <c r="S77" s="450"/>
      <c r="T77" s="450"/>
      <c r="U77" s="450"/>
      <c r="V77" s="450"/>
      <c r="W77" s="450"/>
      <c r="X77" s="450"/>
      <c r="Y77" s="450"/>
      <c r="Z77" s="450"/>
      <c r="AA77" s="450"/>
      <c r="AB77" s="455"/>
      <c r="AC77" s="421"/>
    </row>
    <row r="78" spans="1:30" x14ac:dyDescent="0.2">
      <c r="A78" s="429" t="s">
        <v>9</v>
      </c>
      <c r="B78" s="456">
        <f t="shared" ref="B78:AA78" si="4">SUM(B9:B77)</f>
        <v>0</v>
      </c>
      <c r="C78" s="456">
        <f t="shared" si="4"/>
        <v>115000</v>
      </c>
      <c r="D78" s="456">
        <f t="shared" si="4"/>
        <v>8625000</v>
      </c>
      <c r="E78" s="456">
        <f t="shared" si="4"/>
        <v>0</v>
      </c>
      <c r="F78" s="456">
        <f t="shared" si="4"/>
        <v>0</v>
      </c>
      <c r="G78" s="456">
        <f t="shared" si="4"/>
        <v>0</v>
      </c>
      <c r="H78" s="456">
        <f t="shared" si="4"/>
        <v>0</v>
      </c>
      <c r="I78" s="456">
        <f t="shared" si="4"/>
        <v>0</v>
      </c>
      <c r="J78" s="456">
        <f t="shared" si="4"/>
        <v>0</v>
      </c>
      <c r="K78" s="456">
        <f t="shared" si="4"/>
        <v>0</v>
      </c>
      <c r="L78" s="456">
        <f t="shared" si="4"/>
        <v>0</v>
      </c>
      <c r="M78" s="456">
        <f t="shared" si="4"/>
        <v>295000</v>
      </c>
      <c r="N78" s="456">
        <f t="shared" si="4"/>
        <v>395000</v>
      </c>
      <c r="O78" s="456">
        <f t="shared" si="4"/>
        <v>550000</v>
      </c>
      <c r="P78" s="456">
        <f t="shared" si="4"/>
        <v>565000</v>
      </c>
      <c r="Q78" s="456">
        <f t="shared" si="4"/>
        <v>585000</v>
      </c>
      <c r="R78" s="456">
        <f t="shared" si="4"/>
        <v>600000</v>
      </c>
      <c r="S78" s="456">
        <f t="shared" si="4"/>
        <v>615000</v>
      </c>
      <c r="T78" s="456">
        <f t="shared" si="4"/>
        <v>635000</v>
      </c>
      <c r="U78" s="456">
        <f t="shared" si="4"/>
        <v>655000</v>
      </c>
      <c r="V78" s="456">
        <f t="shared" si="4"/>
        <v>675000</v>
      </c>
      <c r="W78" s="456">
        <f t="shared" si="4"/>
        <v>685000</v>
      </c>
      <c r="X78" s="456">
        <f t="shared" si="4"/>
        <v>690000</v>
      </c>
      <c r="Y78" s="456">
        <f t="shared" si="4"/>
        <v>705000</v>
      </c>
      <c r="Z78" s="456">
        <f t="shared" si="4"/>
        <v>0</v>
      </c>
      <c r="AA78" s="456">
        <f t="shared" si="4"/>
        <v>0</v>
      </c>
      <c r="AB78" s="452">
        <f>SUM(B78:AA78)</f>
        <v>16390000</v>
      </c>
      <c r="AC78" s="421"/>
    </row>
    <row r="79" spans="1:30" x14ac:dyDescent="0.2">
      <c r="A79" s="414"/>
      <c r="B79" s="445"/>
      <c r="C79" s="457"/>
      <c r="D79" s="457"/>
      <c r="E79" s="457"/>
      <c r="F79" s="457"/>
      <c r="G79" s="457"/>
      <c r="H79" s="457"/>
      <c r="I79" s="457"/>
      <c r="J79" s="457"/>
      <c r="K79" s="457"/>
      <c r="L79" s="457"/>
      <c r="M79" s="457"/>
      <c r="N79" s="457"/>
      <c r="O79" s="457"/>
      <c r="P79" s="457"/>
      <c r="Q79" s="457"/>
      <c r="R79" s="457"/>
      <c r="S79" s="457"/>
      <c r="T79" s="457"/>
      <c r="U79" s="457"/>
      <c r="V79" s="458"/>
      <c r="W79" s="458"/>
      <c r="X79" s="458"/>
      <c r="Y79" s="458"/>
      <c r="Z79" s="458"/>
      <c r="AA79" s="458"/>
      <c r="AB79" s="458"/>
      <c r="AC79" s="421"/>
    </row>
    <row r="80" spans="1:30" x14ac:dyDescent="0.2">
      <c r="A80" s="434" t="s">
        <v>10</v>
      </c>
      <c r="B80" s="459">
        <f>B7-B78</f>
        <v>5345000</v>
      </c>
      <c r="C80" s="459">
        <f t="shared" ref="C80:AA80" si="5">C7-C78</f>
        <v>3470000</v>
      </c>
      <c r="D80" s="459">
        <f t="shared" si="5"/>
        <v>1710000</v>
      </c>
      <c r="E80" s="459">
        <f t="shared" si="5"/>
        <v>175000</v>
      </c>
      <c r="F80" s="459">
        <f t="shared" si="5"/>
        <v>765000</v>
      </c>
      <c r="G80" s="459">
        <f t="shared" si="5"/>
        <v>725000</v>
      </c>
      <c r="H80" s="459">
        <f t="shared" si="5"/>
        <v>745000</v>
      </c>
      <c r="I80" s="459">
        <f t="shared" si="5"/>
        <v>620000</v>
      </c>
      <c r="J80" s="459">
        <f t="shared" si="5"/>
        <v>635000</v>
      </c>
      <c r="K80" s="459">
        <f t="shared" si="5"/>
        <v>645000</v>
      </c>
      <c r="L80" s="459">
        <f t="shared" si="5"/>
        <v>475000</v>
      </c>
      <c r="M80" s="459">
        <f t="shared" si="5"/>
        <v>0</v>
      </c>
      <c r="N80" s="459">
        <f t="shared" si="5"/>
        <v>0</v>
      </c>
      <c r="O80" s="459">
        <f t="shared" si="5"/>
        <v>0</v>
      </c>
      <c r="P80" s="459">
        <f t="shared" si="5"/>
        <v>0</v>
      </c>
      <c r="Q80" s="459">
        <f t="shared" si="5"/>
        <v>0</v>
      </c>
      <c r="R80" s="459">
        <f t="shared" si="5"/>
        <v>0</v>
      </c>
      <c r="S80" s="459">
        <f t="shared" si="5"/>
        <v>0</v>
      </c>
      <c r="T80" s="459">
        <f t="shared" si="5"/>
        <v>0</v>
      </c>
      <c r="U80" s="459">
        <f t="shared" si="5"/>
        <v>0</v>
      </c>
      <c r="V80" s="459">
        <f t="shared" si="5"/>
        <v>0</v>
      </c>
      <c r="W80" s="459">
        <f t="shared" si="5"/>
        <v>0</v>
      </c>
      <c r="X80" s="459">
        <f t="shared" si="5"/>
        <v>0</v>
      </c>
      <c r="Y80" s="459">
        <f t="shared" si="5"/>
        <v>0</v>
      </c>
      <c r="Z80" s="459">
        <f t="shared" si="5"/>
        <v>730000</v>
      </c>
      <c r="AA80" s="459">
        <f t="shared" si="5"/>
        <v>1345000</v>
      </c>
      <c r="AB80" s="460">
        <f>SUM(B80:AA80)</f>
        <v>17385000</v>
      </c>
      <c r="AC80" s="421"/>
      <c r="AD80" s="437"/>
    </row>
    <row r="81" spans="2:29" x14ac:dyDescent="0.2"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421"/>
      <c r="Q81" s="421"/>
      <c r="R81" s="421"/>
      <c r="S81" s="421"/>
      <c r="T81" s="421"/>
      <c r="U81" s="421"/>
      <c r="V81" s="421"/>
      <c r="W81" s="421"/>
      <c r="X81" s="421"/>
      <c r="Y81" s="421"/>
      <c r="Z81" s="421"/>
      <c r="AA81" s="421"/>
      <c r="AB81" s="421"/>
      <c r="AC81" s="421"/>
    </row>
    <row r="82" spans="2:29" x14ac:dyDescent="0.2">
      <c r="B82" s="421"/>
      <c r="C82" s="421"/>
      <c r="D82" s="421"/>
      <c r="E82" s="421"/>
      <c r="F82" s="421"/>
      <c r="G82" s="421"/>
      <c r="H82" s="421"/>
      <c r="I82" s="421"/>
      <c r="J82" s="421"/>
      <c r="K82" s="421"/>
      <c r="L82" s="421"/>
      <c r="M82" s="421"/>
      <c r="N82" s="421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</row>
    <row r="83" spans="2:29" s="438" customFormat="1" x14ac:dyDescent="0.2"/>
    <row r="84" spans="2:29" x14ac:dyDescent="0.2">
      <c r="B84" s="421"/>
      <c r="C84" s="421"/>
      <c r="D84" s="421"/>
      <c r="E84" s="421"/>
      <c r="F84" s="421"/>
      <c r="G84" s="421"/>
      <c r="H84" s="421"/>
      <c r="I84" s="421"/>
      <c r="J84" s="421"/>
      <c r="K84" s="421"/>
      <c r="L84" s="421"/>
      <c r="M84" s="421"/>
      <c r="N84" s="421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</row>
  </sheetData>
  <pageMargins left="0.75" right="0.75" top="1" bottom="1" header="0.5" footer="0.5"/>
  <pageSetup scale="43" orientation="landscape" r:id="rId1"/>
  <headerFooter alignWithMargins="0">
    <oddHeader>&amp;C&amp;A</oddHeader>
    <oddFooter>&amp;L&amp;Z&amp;F&amp;C&amp;P/&amp;N&amp;R&amp;A   &amp;D</oddFooter>
  </headerFooter>
  <colBreaks count="1" manualBreakCount="1">
    <brk id="18" min="15" max="76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5BB71-E07F-44C7-B037-6825863F3B70}">
  <dimension ref="A1:BK73"/>
  <sheetViews>
    <sheetView zoomScaleNormal="100" workbookViewId="0">
      <pane xSplit="1" ySplit="5" topLeftCell="B6" activePane="bottomRight" state="frozen"/>
      <selection activeCell="F46" sqref="F46"/>
      <selection pane="topRight" activeCell="F46" sqref="F46"/>
      <selection pane="bottomLeft" activeCell="F46" sqref="F46"/>
      <selection pane="bottomRight" activeCell="B6" sqref="B6"/>
    </sheetView>
  </sheetViews>
  <sheetFormatPr defaultColWidth="9.140625" defaultRowHeight="12.75" x14ac:dyDescent="0.2"/>
  <cols>
    <col min="1" max="1" width="20.140625" style="405" customWidth="1"/>
    <col min="2" max="5" width="13.7109375" style="405" bestFit="1" customWidth="1"/>
    <col min="6" max="6" width="12.7109375" style="405" customWidth="1"/>
    <col min="7" max="7" width="13.28515625" style="405" customWidth="1"/>
    <col min="8" max="9" width="13.7109375" style="405" bestFit="1" customWidth="1"/>
    <col min="10" max="10" width="13" style="405" customWidth="1"/>
    <col min="11" max="11" width="13.7109375" style="405" bestFit="1" customWidth="1"/>
    <col min="12" max="12" width="12" style="405" bestFit="1" customWidth="1"/>
    <col min="13" max="13" width="12.5703125" style="405" bestFit="1" customWidth="1"/>
    <col min="14" max="14" width="12.28515625" style="405" bestFit="1" customWidth="1"/>
    <col min="15" max="15" width="11.7109375" style="405" customWidth="1"/>
    <col min="16" max="16" width="12.28515625" style="405" bestFit="1" customWidth="1"/>
    <col min="17" max="17" width="12.140625" style="405" bestFit="1" customWidth="1"/>
    <col min="18" max="18" width="11.85546875" style="405" bestFit="1" customWidth="1"/>
    <col min="19" max="19" width="12" style="405" bestFit="1" customWidth="1"/>
    <col min="20" max="21" width="12.7109375" style="405" bestFit="1" customWidth="1"/>
    <col min="22" max="26" width="13.140625" style="405" bestFit="1" customWidth="1"/>
    <col min="27" max="27" width="14.5703125" style="405" customWidth="1"/>
    <col min="28" max="28" width="15.7109375" style="405" bestFit="1" customWidth="1"/>
    <col min="29" max="29" width="13" style="405" customWidth="1"/>
    <col min="30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1.42578125" style="405" bestFit="1" customWidth="1"/>
    <col min="285" max="285" width="11.140625" style="405" bestFit="1" customWidth="1"/>
    <col min="286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1.42578125" style="405" bestFit="1" customWidth="1"/>
    <col min="541" max="541" width="11.140625" style="405" bestFit="1" customWidth="1"/>
    <col min="542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1.42578125" style="405" bestFit="1" customWidth="1"/>
    <col min="797" max="797" width="11.140625" style="405" bestFit="1" customWidth="1"/>
    <col min="798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1.42578125" style="405" bestFit="1" customWidth="1"/>
    <col min="1053" max="1053" width="11.140625" style="405" bestFit="1" customWidth="1"/>
    <col min="1054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1.42578125" style="405" bestFit="1" customWidth="1"/>
    <col min="1309" max="1309" width="11.140625" style="405" bestFit="1" customWidth="1"/>
    <col min="1310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1.42578125" style="405" bestFit="1" customWidth="1"/>
    <col min="1565" max="1565" width="11.140625" style="405" bestFit="1" customWidth="1"/>
    <col min="1566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1.42578125" style="405" bestFit="1" customWidth="1"/>
    <col min="1821" max="1821" width="11.140625" style="405" bestFit="1" customWidth="1"/>
    <col min="1822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1.42578125" style="405" bestFit="1" customWidth="1"/>
    <col min="2077" max="2077" width="11.140625" style="405" bestFit="1" customWidth="1"/>
    <col min="2078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1.42578125" style="405" bestFit="1" customWidth="1"/>
    <col min="2333" max="2333" width="11.140625" style="405" bestFit="1" customWidth="1"/>
    <col min="2334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1.42578125" style="405" bestFit="1" customWidth="1"/>
    <col min="2589" max="2589" width="11.140625" style="405" bestFit="1" customWidth="1"/>
    <col min="2590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1.42578125" style="405" bestFit="1" customWidth="1"/>
    <col min="2845" max="2845" width="11.140625" style="405" bestFit="1" customWidth="1"/>
    <col min="2846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1.42578125" style="405" bestFit="1" customWidth="1"/>
    <col min="3101" max="3101" width="11.140625" style="405" bestFit="1" customWidth="1"/>
    <col min="3102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1.42578125" style="405" bestFit="1" customWidth="1"/>
    <col min="3357" max="3357" width="11.140625" style="405" bestFit="1" customWidth="1"/>
    <col min="3358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1.42578125" style="405" bestFit="1" customWidth="1"/>
    <col min="3613" max="3613" width="11.140625" style="405" bestFit="1" customWidth="1"/>
    <col min="3614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1.42578125" style="405" bestFit="1" customWidth="1"/>
    <col min="3869" max="3869" width="11.140625" style="405" bestFit="1" customWidth="1"/>
    <col min="3870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1.42578125" style="405" bestFit="1" customWidth="1"/>
    <col min="4125" max="4125" width="11.140625" style="405" bestFit="1" customWidth="1"/>
    <col min="4126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1.42578125" style="405" bestFit="1" customWidth="1"/>
    <col min="4381" max="4381" width="11.140625" style="405" bestFit="1" customWidth="1"/>
    <col min="4382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1.42578125" style="405" bestFit="1" customWidth="1"/>
    <col min="4637" max="4637" width="11.140625" style="405" bestFit="1" customWidth="1"/>
    <col min="4638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1.42578125" style="405" bestFit="1" customWidth="1"/>
    <col min="4893" max="4893" width="11.140625" style="405" bestFit="1" customWidth="1"/>
    <col min="4894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1.42578125" style="405" bestFit="1" customWidth="1"/>
    <col min="5149" max="5149" width="11.140625" style="405" bestFit="1" customWidth="1"/>
    <col min="5150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1.42578125" style="405" bestFit="1" customWidth="1"/>
    <col min="5405" max="5405" width="11.140625" style="405" bestFit="1" customWidth="1"/>
    <col min="5406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1.42578125" style="405" bestFit="1" customWidth="1"/>
    <col min="5661" max="5661" width="11.140625" style="405" bestFit="1" customWidth="1"/>
    <col min="5662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1.42578125" style="405" bestFit="1" customWidth="1"/>
    <col min="5917" max="5917" width="11.140625" style="405" bestFit="1" customWidth="1"/>
    <col min="5918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1.42578125" style="405" bestFit="1" customWidth="1"/>
    <col min="6173" max="6173" width="11.140625" style="405" bestFit="1" customWidth="1"/>
    <col min="6174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1.42578125" style="405" bestFit="1" customWidth="1"/>
    <col min="6429" max="6429" width="11.140625" style="405" bestFit="1" customWidth="1"/>
    <col min="6430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1.42578125" style="405" bestFit="1" customWidth="1"/>
    <col min="6685" max="6685" width="11.140625" style="405" bestFit="1" customWidth="1"/>
    <col min="6686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1.42578125" style="405" bestFit="1" customWidth="1"/>
    <col min="6941" max="6941" width="11.140625" style="405" bestFit="1" customWidth="1"/>
    <col min="6942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1.42578125" style="405" bestFit="1" customWidth="1"/>
    <col min="7197" max="7197" width="11.140625" style="405" bestFit="1" customWidth="1"/>
    <col min="7198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1.42578125" style="405" bestFit="1" customWidth="1"/>
    <col min="7453" max="7453" width="11.140625" style="405" bestFit="1" customWidth="1"/>
    <col min="7454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1.42578125" style="405" bestFit="1" customWidth="1"/>
    <col min="7709" max="7709" width="11.140625" style="405" bestFit="1" customWidth="1"/>
    <col min="7710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1.42578125" style="405" bestFit="1" customWidth="1"/>
    <col min="7965" max="7965" width="11.140625" style="405" bestFit="1" customWidth="1"/>
    <col min="7966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1.42578125" style="405" bestFit="1" customWidth="1"/>
    <col min="8221" max="8221" width="11.140625" style="405" bestFit="1" customWidth="1"/>
    <col min="8222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1.42578125" style="405" bestFit="1" customWidth="1"/>
    <col min="8477" max="8477" width="11.140625" style="405" bestFit="1" customWidth="1"/>
    <col min="8478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1.42578125" style="405" bestFit="1" customWidth="1"/>
    <col min="8733" max="8733" width="11.140625" style="405" bestFit="1" customWidth="1"/>
    <col min="8734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1.42578125" style="405" bestFit="1" customWidth="1"/>
    <col min="8989" max="8989" width="11.140625" style="405" bestFit="1" customWidth="1"/>
    <col min="8990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1.42578125" style="405" bestFit="1" customWidth="1"/>
    <col min="9245" max="9245" width="11.140625" style="405" bestFit="1" customWidth="1"/>
    <col min="9246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1.42578125" style="405" bestFit="1" customWidth="1"/>
    <col min="9501" max="9501" width="11.140625" style="405" bestFit="1" customWidth="1"/>
    <col min="9502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1.42578125" style="405" bestFit="1" customWidth="1"/>
    <col min="9757" max="9757" width="11.140625" style="405" bestFit="1" customWidth="1"/>
    <col min="9758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1.42578125" style="405" bestFit="1" customWidth="1"/>
    <col min="10013" max="10013" width="11.140625" style="405" bestFit="1" customWidth="1"/>
    <col min="10014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1.42578125" style="405" bestFit="1" customWidth="1"/>
    <col min="10269" max="10269" width="11.140625" style="405" bestFit="1" customWidth="1"/>
    <col min="10270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1.42578125" style="405" bestFit="1" customWidth="1"/>
    <col min="10525" max="10525" width="11.140625" style="405" bestFit="1" customWidth="1"/>
    <col min="10526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1.42578125" style="405" bestFit="1" customWidth="1"/>
    <col min="10781" max="10781" width="11.140625" style="405" bestFit="1" customWidth="1"/>
    <col min="10782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1.42578125" style="405" bestFit="1" customWidth="1"/>
    <col min="11037" max="11037" width="11.140625" style="405" bestFit="1" customWidth="1"/>
    <col min="11038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1.42578125" style="405" bestFit="1" customWidth="1"/>
    <col min="11293" max="11293" width="11.140625" style="405" bestFit="1" customWidth="1"/>
    <col min="11294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1.42578125" style="405" bestFit="1" customWidth="1"/>
    <col min="11549" max="11549" width="11.140625" style="405" bestFit="1" customWidth="1"/>
    <col min="11550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1.42578125" style="405" bestFit="1" customWidth="1"/>
    <col min="11805" max="11805" width="11.140625" style="405" bestFit="1" customWidth="1"/>
    <col min="11806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1.42578125" style="405" bestFit="1" customWidth="1"/>
    <col min="12061" max="12061" width="11.140625" style="405" bestFit="1" customWidth="1"/>
    <col min="12062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1.42578125" style="405" bestFit="1" customWidth="1"/>
    <col min="12317" max="12317" width="11.140625" style="405" bestFit="1" customWidth="1"/>
    <col min="12318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1.42578125" style="405" bestFit="1" customWidth="1"/>
    <col min="12573" max="12573" width="11.140625" style="405" bestFit="1" customWidth="1"/>
    <col min="12574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1.42578125" style="405" bestFit="1" customWidth="1"/>
    <col min="12829" max="12829" width="11.140625" style="405" bestFit="1" customWidth="1"/>
    <col min="12830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1.42578125" style="405" bestFit="1" customWidth="1"/>
    <col min="13085" max="13085" width="11.140625" style="405" bestFit="1" customWidth="1"/>
    <col min="13086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1.42578125" style="405" bestFit="1" customWidth="1"/>
    <col min="13341" max="13341" width="11.140625" style="405" bestFit="1" customWidth="1"/>
    <col min="13342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1.42578125" style="405" bestFit="1" customWidth="1"/>
    <col min="13597" max="13597" width="11.140625" style="405" bestFit="1" customWidth="1"/>
    <col min="13598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1.42578125" style="405" bestFit="1" customWidth="1"/>
    <col min="13853" max="13853" width="11.140625" style="405" bestFit="1" customWidth="1"/>
    <col min="13854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1.42578125" style="405" bestFit="1" customWidth="1"/>
    <col min="14109" max="14109" width="11.140625" style="405" bestFit="1" customWidth="1"/>
    <col min="14110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1.42578125" style="405" bestFit="1" customWidth="1"/>
    <col min="14365" max="14365" width="11.140625" style="405" bestFit="1" customWidth="1"/>
    <col min="14366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1.42578125" style="405" bestFit="1" customWidth="1"/>
    <col min="14621" max="14621" width="11.140625" style="405" bestFit="1" customWidth="1"/>
    <col min="14622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1.42578125" style="405" bestFit="1" customWidth="1"/>
    <col min="14877" max="14877" width="11.140625" style="405" bestFit="1" customWidth="1"/>
    <col min="14878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1.42578125" style="405" bestFit="1" customWidth="1"/>
    <col min="15133" max="15133" width="11.140625" style="405" bestFit="1" customWidth="1"/>
    <col min="15134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1.42578125" style="405" bestFit="1" customWidth="1"/>
    <col min="15389" max="15389" width="11.140625" style="405" bestFit="1" customWidth="1"/>
    <col min="15390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1.42578125" style="405" bestFit="1" customWidth="1"/>
    <col min="15645" max="15645" width="11.140625" style="405" bestFit="1" customWidth="1"/>
    <col min="15646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1.42578125" style="405" bestFit="1" customWidth="1"/>
    <col min="15901" max="15901" width="11.140625" style="405" bestFit="1" customWidth="1"/>
    <col min="15902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1.42578125" style="405" bestFit="1" customWidth="1"/>
    <col min="16157" max="16157" width="11.140625" style="405" bestFit="1" customWidth="1"/>
    <col min="16158" max="16384" width="9.140625" style="405"/>
  </cols>
  <sheetData>
    <row r="1" spans="1:63" x14ac:dyDescent="0.2">
      <c r="A1" s="402" t="s">
        <v>392</v>
      </c>
      <c r="B1" s="403" t="s">
        <v>1048</v>
      </c>
      <c r="C1" s="403" t="s">
        <v>1048</v>
      </c>
      <c r="D1" s="403" t="s">
        <v>1048</v>
      </c>
      <c r="E1" s="403" t="s">
        <v>1048</v>
      </c>
      <c r="F1" s="403" t="s">
        <v>1048</v>
      </c>
      <c r="G1" s="403" t="s">
        <v>1048</v>
      </c>
      <c r="H1" s="403" t="s">
        <v>1048</v>
      </c>
      <c r="I1" s="403" t="s">
        <v>1048</v>
      </c>
      <c r="J1" s="403" t="s">
        <v>1048</v>
      </c>
      <c r="K1" s="403" t="s">
        <v>1048</v>
      </c>
      <c r="L1" s="403" t="s">
        <v>1048</v>
      </c>
      <c r="M1" s="403" t="s">
        <v>1048</v>
      </c>
      <c r="N1" s="403" t="s">
        <v>1048</v>
      </c>
      <c r="O1" s="403" t="s">
        <v>1048</v>
      </c>
      <c r="P1" s="403" t="s">
        <v>1048</v>
      </c>
      <c r="Q1" s="403" t="s">
        <v>1048</v>
      </c>
      <c r="R1" s="403" t="s">
        <v>1048</v>
      </c>
      <c r="S1" s="403" t="s">
        <v>1048</v>
      </c>
      <c r="T1" s="403" t="s">
        <v>1048</v>
      </c>
      <c r="U1" s="403" t="s">
        <v>1048</v>
      </c>
      <c r="V1" s="403" t="s">
        <v>1048</v>
      </c>
      <c r="W1" s="403" t="s">
        <v>1048</v>
      </c>
      <c r="X1" s="403" t="s">
        <v>1048</v>
      </c>
      <c r="Y1" s="403" t="s">
        <v>1048</v>
      </c>
      <c r="Z1" s="403" t="s">
        <v>1048</v>
      </c>
      <c r="AA1" s="403" t="s">
        <v>1048</v>
      </c>
      <c r="AB1" s="403" t="s">
        <v>1048</v>
      </c>
      <c r="AC1" s="461"/>
    </row>
    <row r="2" spans="1:63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1420</v>
      </c>
      <c r="AA2" s="403" t="s">
        <v>1420</v>
      </c>
      <c r="AB2" s="403" t="s">
        <v>1422</v>
      </c>
      <c r="AC2" s="461"/>
    </row>
    <row r="3" spans="1:63" x14ac:dyDescent="0.2">
      <c r="A3" s="402" t="s">
        <v>385</v>
      </c>
      <c r="B3" s="406">
        <v>43617</v>
      </c>
      <c r="C3" s="406">
        <v>43800</v>
      </c>
      <c r="D3" s="406">
        <v>43983</v>
      </c>
      <c r="E3" s="406">
        <v>44166</v>
      </c>
      <c r="F3" s="406">
        <v>44348</v>
      </c>
      <c r="G3" s="406">
        <v>44531</v>
      </c>
      <c r="H3" s="406">
        <v>44713</v>
      </c>
      <c r="I3" s="406">
        <v>44896</v>
      </c>
      <c r="J3" s="406">
        <v>45078</v>
      </c>
      <c r="K3" s="406">
        <v>45261</v>
      </c>
      <c r="L3" s="406">
        <v>45444</v>
      </c>
      <c r="M3" s="406">
        <v>45627</v>
      </c>
      <c r="N3" s="406">
        <v>45809</v>
      </c>
      <c r="O3" s="406">
        <v>45992</v>
      </c>
      <c r="P3" s="406">
        <v>46174</v>
      </c>
      <c r="Q3" s="406">
        <v>46357</v>
      </c>
      <c r="R3" s="406">
        <v>46539</v>
      </c>
      <c r="S3" s="406">
        <v>46722</v>
      </c>
      <c r="T3" s="406">
        <v>46905</v>
      </c>
      <c r="U3" s="406">
        <v>47088</v>
      </c>
      <c r="V3" s="406">
        <v>47270</v>
      </c>
      <c r="W3" s="406">
        <v>47453</v>
      </c>
      <c r="X3" s="406">
        <v>47635</v>
      </c>
      <c r="Y3" s="406">
        <v>47818</v>
      </c>
      <c r="Z3" s="406">
        <v>48914</v>
      </c>
      <c r="AA3" s="406">
        <v>49644</v>
      </c>
      <c r="AB3" s="406">
        <v>52932</v>
      </c>
      <c r="AC3" s="461"/>
    </row>
    <row r="4" spans="1:63" x14ac:dyDescent="0.2">
      <c r="A4" s="402" t="s">
        <v>386</v>
      </c>
      <c r="B4" s="409">
        <v>1.9E-2</v>
      </c>
      <c r="C4" s="409">
        <v>1.95E-2</v>
      </c>
      <c r="D4" s="409">
        <v>0.02</v>
      </c>
      <c r="E4" s="409">
        <v>2.0500000000000001E-2</v>
      </c>
      <c r="F4" s="409">
        <v>2.1499999999999998E-2</v>
      </c>
      <c r="G4" s="409">
        <v>2.1999999999999999E-2</v>
      </c>
      <c r="H4" s="410">
        <v>2.35E-2</v>
      </c>
      <c r="I4" s="410">
        <v>2.4E-2</v>
      </c>
      <c r="J4" s="410">
        <v>2.4500000000000001E-2</v>
      </c>
      <c r="K4" s="410">
        <v>2.5000000000000001E-2</v>
      </c>
      <c r="L4" s="410">
        <v>2.5999999999999999E-2</v>
      </c>
      <c r="M4" s="410">
        <v>2.6499999999999999E-2</v>
      </c>
      <c r="N4" s="410">
        <v>2.75E-2</v>
      </c>
      <c r="O4" s="410">
        <v>2.8000000000000001E-2</v>
      </c>
      <c r="P4" s="410">
        <v>2.9499999999999998E-2</v>
      </c>
      <c r="Q4" s="410">
        <v>0.03</v>
      </c>
      <c r="R4" s="410">
        <v>3.0499999999999999E-2</v>
      </c>
      <c r="S4" s="410">
        <v>3.1E-2</v>
      </c>
      <c r="T4" s="410">
        <v>3.2000000000000001E-2</v>
      </c>
      <c r="U4" s="409">
        <v>3.2500000000000001E-2</v>
      </c>
      <c r="V4" s="409">
        <v>3.3500000000000002E-2</v>
      </c>
      <c r="W4" s="409">
        <v>3.4000000000000002E-2</v>
      </c>
      <c r="X4" s="411">
        <v>3.4500000000000003E-2</v>
      </c>
      <c r="Y4" s="410">
        <v>3.5000000000000003E-2</v>
      </c>
      <c r="Z4" s="410">
        <v>3.6249999999999998E-2</v>
      </c>
      <c r="AA4" s="410">
        <v>3.7499999999999999E-2</v>
      </c>
      <c r="AB4" s="410">
        <v>0.04</v>
      </c>
      <c r="AC4" s="407"/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3"/>
      <c r="BI4" s="413"/>
      <c r="BJ4" s="413"/>
      <c r="BK4" s="413"/>
    </row>
    <row r="5" spans="1:63" x14ac:dyDescent="0.2">
      <c r="A5" s="414" t="s">
        <v>334</v>
      </c>
      <c r="B5" s="415" t="s">
        <v>1049</v>
      </c>
      <c r="C5" s="416" t="s">
        <v>1050</v>
      </c>
      <c r="D5" s="416" t="s">
        <v>1051</v>
      </c>
      <c r="E5" s="416" t="s">
        <v>1052</v>
      </c>
      <c r="F5" s="416" t="s">
        <v>1053</v>
      </c>
      <c r="G5" s="416" t="s">
        <v>1054</v>
      </c>
      <c r="H5" s="416" t="s">
        <v>1055</v>
      </c>
      <c r="I5" s="416" t="s">
        <v>1056</v>
      </c>
      <c r="J5" s="416" t="s">
        <v>1057</v>
      </c>
      <c r="K5" s="416" t="s">
        <v>1058</v>
      </c>
      <c r="L5" s="416" t="s">
        <v>1059</v>
      </c>
      <c r="M5" s="416" t="s">
        <v>1060</v>
      </c>
      <c r="N5" s="416" t="s">
        <v>1061</v>
      </c>
      <c r="O5" s="416" t="s">
        <v>1062</v>
      </c>
      <c r="P5" s="416" t="s">
        <v>1063</v>
      </c>
      <c r="Q5" s="416" t="s">
        <v>1064</v>
      </c>
      <c r="R5" s="416" t="s">
        <v>1065</v>
      </c>
      <c r="S5" s="415" t="s">
        <v>1066</v>
      </c>
      <c r="T5" s="416" t="s">
        <v>1067</v>
      </c>
      <c r="U5" s="416" t="s">
        <v>1068</v>
      </c>
      <c r="V5" s="416" t="s">
        <v>1069</v>
      </c>
      <c r="W5" s="416" t="s">
        <v>1070</v>
      </c>
      <c r="X5" s="416" t="s">
        <v>1071</v>
      </c>
      <c r="Y5" s="416" t="s">
        <v>1072</v>
      </c>
      <c r="Z5" s="416" t="s">
        <v>1073</v>
      </c>
      <c r="AA5" s="416" t="s">
        <v>1074</v>
      </c>
      <c r="AB5" s="462" t="s">
        <v>1075</v>
      </c>
      <c r="AC5" s="417" t="s">
        <v>5</v>
      </c>
      <c r="AD5" s="413"/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  <c r="BJ5" s="413"/>
      <c r="BK5" s="413"/>
    </row>
    <row r="6" spans="1:63" x14ac:dyDescent="0.2">
      <c r="A6" s="418"/>
      <c r="B6" s="418">
        <v>2</v>
      </c>
      <c r="C6" s="419">
        <f>B6+1</f>
        <v>3</v>
      </c>
      <c r="D6" s="419">
        <f>C6+1</f>
        <v>4</v>
      </c>
      <c r="E6" s="419">
        <f t="shared" ref="E6:AB6" si="0">D6+1</f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20"/>
    </row>
    <row r="7" spans="1:63" x14ac:dyDescent="0.2">
      <c r="A7" s="402" t="s">
        <v>461</v>
      </c>
      <c r="B7" s="450">
        <v>315000</v>
      </c>
      <c r="C7" s="451">
        <v>500000</v>
      </c>
      <c r="D7" s="451">
        <v>515000</v>
      </c>
      <c r="E7" s="451">
        <v>530000</v>
      </c>
      <c r="F7" s="451">
        <v>545000</v>
      </c>
      <c r="G7" s="451">
        <v>560000</v>
      </c>
      <c r="H7" s="451">
        <v>575000</v>
      </c>
      <c r="I7" s="451">
        <v>590000</v>
      </c>
      <c r="J7" s="451">
        <v>605000</v>
      </c>
      <c r="K7" s="451">
        <v>625000</v>
      </c>
      <c r="L7" s="451">
        <v>640000</v>
      </c>
      <c r="M7" s="451">
        <v>655000</v>
      </c>
      <c r="N7" s="451">
        <v>675000</v>
      </c>
      <c r="O7" s="451">
        <v>695000</v>
      </c>
      <c r="P7" s="451">
        <v>715000</v>
      </c>
      <c r="Q7" s="451">
        <v>735000</v>
      </c>
      <c r="R7" s="451">
        <v>750000</v>
      </c>
      <c r="S7" s="451">
        <v>775000</v>
      </c>
      <c r="T7" s="451">
        <v>760000</v>
      </c>
      <c r="U7" s="451">
        <v>730000</v>
      </c>
      <c r="V7" s="451">
        <v>665000</v>
      </c>
      <c r="W7" s="451">
        <v>675000</v>
      </c>
      <c r="X7" s="451">
        <v>695000</v>
      </c>
      <c r="Y7" s="451">
        <v>710000</v>
      </c>
      <c r="Z7" s="451">
        <v>4660000</v>
      </c>
      <c r="AA7" s="451">
        <v>3545000</v>
      </c>
      <c r="AB7" s="463">
        <v>15730000</v>
      </c>
      <c r="AC7" s="452">
        <f>SUM(B7:AB7)</f>
        <v>39170000</v>
      </c>
    </row>
    <row r="8" spans="1:63" x14ac:dyDescent="0.2">
      <c r="A8" s="402" t="s">
        <v>78</v>
      </c>
      <c r="B8" s="453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C8" s="452"/>
    </row>
    <row r="9" spans="1:63" x14ac:dyDescent="0.2">
      <c r="A9" s="426">
        <v>43617</v>
      </c>
      <c r="B9" s="427">
        <v>315000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27">
        <v>0</v>
      </c>
      <c r="T9" s="450">
        <v>0</v>
      </c>
      <c r="U9" s="450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215000</v>
      </c>
      <c r="AC9" s="452">
        <f t="shared" ref="AC9:AC51" si="1">SUM(C9:AB9)</f>
        <v>215000</v>
      </c>
    </row>
    <row r="10" spans="1:63" x14ac:dyDescent="0.2">
      <c r="A10" s="426">
        <v>43647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27">
        <v>0</v>
      </c>
      <c r="T10" s="450">
        <v>0</v>
      </c>
      <c r="U10" s="450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85000</v>
      </c>
      <c r="AC10" s="452">
        <f t="shared" si="1"/>
        <v>85000</v>
      </c>
    </row>
    <row r="11" spans="1:63" x14ac:dyDescent="0.2">
      <c r="A11" s="426">
        <v>43678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27">
        <v>0</v>
      </c>
      <c r="T11" s="450">
        <v>0</v>
      </c>
      <c r="U11" s="450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80000</v>
      </c>
      <c r="AC11" s="452">
        <f t="shared" si="1"/>
        <v>80000</v>
      </c>
    </row>
    <row r="12" spans="1:63" x14ac:dyDescent="0.2">
      <c r="A12" s="426">
        <v>43709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27">
        <v>0</v>
      </c>
      <c r="T12" s="450">
        <v>0</v>
      </c>
      <c r="U12" s="450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85000</v>
      </c>
      <c r="AC12" s="452">
        <f t="shared" si="1"/>
        <v>85000</v>
      </c>
    </row>
    <row r="13" spans="1:63" x14ac:dyDescent="0.2">
      <c r="A13" s="426">
        <v>43739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50">
        <v>0</v>
      </c>
      <c r="U13" s="450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85000</v>
      </c>
      <c r="AC13" s="452">
        <f t="shared" si="1"/>
        <v>85000</v>
      </c>
    </row>
    <row r="14" spans="1:63" x14ac:dyDescent="0.2">
      <c r="A14" s="426">
        <v>43770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50">
        <v>0</v>
      </c>
      <c r="U14" s="450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80000</v>
      </c>
      <c r="AC14" s="452">
        <f t="shared" si="1"/>
        <v>80000</v>
      </c>
    </row>
    <row r="15" spans="1:63" x14ac:dyDescent="0.2">
      <c r="A15" s="426">
        <v>43800</v>
      </c>
      <c r="B15" s="427">
        <v>0</v>
      </c>
      <c r="C15" s="427">
        <v>500000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50">
        <v>0</v>
      </c>
      <c r="U15" s="450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85000</v>
      </c>
      <c r="AC15" s="452">
        <f t="shared" si="1"/>
        <v>585000</v>
      </c>
    </row>
    <row r="16" spans="1:63" x14ac:dyDescent="0.2">
      <c r="A16" s="426">
        <v>43831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50">
        <v>0</v>
      </c>
      <c r="U16" s="450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120000</v>
      </c>
      <c r="AC16" s="452">
        <f t="shared" si="1"/>
        <v>120000</v>
      </c>
    </row>
    <row r="17" spans="1:29" x14ac:dyDescent="0.2">
      <c r="A17" s="426">
        <v>43862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50">
        <v>0</v>
      </c>
      <c r="U17" s="450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95000</v>
      </c>
      <c r="AC17" s="452">
        <f t="shared" si="1"/>
        <v>95000</v>
      </c>
    </row>
    <row r="18" spans="1:29" x14ac:dyDescent="0.2">
      <c r="A18" s="426">
        <v>43891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50">
        <v>0</v>
      </c>
      <c r="U18" s="450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110000</v>
      </c>
      <c r="AC18" s="452">
        <f t="shared" si="1"/>
        <v>110000</v>
      </c>
    </row>
    <row r="19" spans="1:29" x14ac:dyDescent="0.2">
      <c r="A19" s="426">
        <v>43922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27">
        <v>0</v>
      </c>
      <c r="T19" s="450">
        <v>0</v>
      </c>
      <c r="U19" s="450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20000</v>
      </c>
      <c r="AC19" s="452">
        <f t="shared" si="1"/>
        <v>20000</v>
      </c>
    </row>
    <row r="20" spans="1:29" x14ac:dyDescent="0.2">
      <c r="A20" s="426">
        <v>43952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50">
        <v>0</v>
      </c>
      <c r="U20" s="450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95000</v>
      </c>
      <c r="AC20" s="452">
        <f t="shared" si="1"/>
        <v>95000</v>
      </c>
    </row>
    <row r="21" spans="1:29" x14ac:dyDescent="0.2">
      <c r="A21" s="426">
        <v>43983</v>
      </c>
      <c r="B21" s="427">
        <v>0</v>
      </c>
      <c r="C21" s="427">
        <v>0</v>
      </c>
      <c r="D21" s="427">
        <v>515000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27">
        <v>0</v>
      </c>
      <c r="T21" s="450">
        <v>0</v>
      </c>
      <c r="U21" s="450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270000</v>
      </c>
      <c r="AC21" s="452">
        <f t="shared" si="1"/>
        <v>785000</v>
      </c>
    </row>
    <row r="22" spans="1:29" x14ac:dyDescent="0.2">
      <c r="A22" s="426">
        <v>44013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27">
        <v>0</v>
      </c>
      <c r="T22" s="450">
        <v>0</v>
      </c>
      <c r="U22" s="450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150000</v>
      </c>
      <c r="AC22" s="452">
        <f t="shared" si="1"/>
        <v>150000</v>
      </c>
    </row>
    <row r="23" spans="1:29" x14ac:dyDescent="0.2">
      <c r="A23" s="426">
        <v>44044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50">
        <v>0</v>
      </c>
      <c r="U23" s="450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155000</v>
      </c>
      <c r="AC23" s="452">
        <f t="shared" si="1"/>
        <v>155000</v>
      </c>
    </row>
    <row r="24" spans="1:29" x14ac:dyDescent="0.2">
      <c r="A24" s="426">
        <v>44075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27">
        <v>0</v>
      </c>
      <c r="T24" s="450">
        <v>0</v>
      </c>
      <c r="U24" s="450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150000</v>
      </c>
      <c r="AC24" s="452">
        <f t="shared" si="1"/>
        <v>150000</v>
      </c>
    </row>
    <row r="25" spans="1:29" x14ac:dyDescent="0.2">
      <c r="A25" s="426">
        <v>44105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27">
        <v>0</v>
      </c>
      <c r="T25" s="450">
        <v>0</v>
      </c>
      <c r="U25" s="450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150000</v>
      </c>
      <c r="AC25" s="452">
        <f t="shared" si="1"/>
        <v>150000</v>
      </c>
    </row>
    <row r="26" spans="1:29" x14ac:dyDescent="0.2">
      <c r="A26" s="426">
        <v>44136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50">
        <v>0</v>
      </c>
      <c r="U26" s="450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155000</v>
      </c>
      <c r="AC26" s="452">
        <f t="shared" si="1"/>
        <v>155000</v>
      </c>
    </row>
    <row r="27" spans="1:29" x14ac:dyDescent="0.2">
      <c r="A27" s="426">
        <v>44166</v>
      </c>
      <c r="B27" s="427">
        <v>0</v>
      </c>
      <c r="C27" s="427">
        <v>0</v>
      </c>
      <c r="D27" s="427">
        <v>0</v>
      </c>
      <c r="E27" s="427">
        <v>530000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27">
        <v>0</v>
      </c>
      <c r="T27" s="450">
        <v>0</v>
      </c>
      <c r="U27" s="450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150000</v>
      </c>
      <c r="AC27" s="452">
        <f t="shared" si="1"/>
        <v>680000</v>
      </c>
    </row>
    <row r="28" spans="1:29" x14ac:dyDescent="0.2">
      <c r="A28" s="426">
        <v>44197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27">
        <v>0</v>
      </c>
      <c r="T28" s="450">
        <v>0</v>
      </c>
      <c r="U28" s="450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50000</v>
      </c>
      <c r="AC28" s="452">
        <f t="shared" si="1"/>
        <v>50000</v>
      </c>
    </row>
    <row r="29" spans="1:29" x14ac:dyDescent="0.2">
      <c r="A29" s="426">
        <v>44228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27">
        <v>0</v>
      </c>
      <c r="T29" s="450">
        <v>0</v>
      </c>
      <c r="U29" s="450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175000</v>
      </c>
      <c r="AC29" s="452">
        <f t="shared" si="1"/>
        <v>175000</v>
      </c>
    </row>
    <row r="30" spans="1:29" x14ac:dyDescent="0.2">
      <c r="A30" s="426">
        <v>44256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27">
        <v>0</v>
      </c>
      <c r="T30" s="450">
        <v>0</v>
      </c>
      <c r="U30" s="450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325000</v>
      </c>
      <c r="AC30" s="452">
        <f t="shared" si="1"/>
        <v>325000</v>
      </c>
    </row>
    <row r="31" spans="1:29" x14ac:dyDescent="0.2">
      <c r="A31" s="426">
        <v>44287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27">
        <v>0</v>
      </c>
      <c r="T31" s="450">
        <v>0</v>
      </c>
      <c r="U31" s="450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180000</v>
      </c>
      <c r="AC31" s="452">
        <f t="shared" si="1"/>
        <v>180000</v>
      </c>
    </row>
    <row r="32" spans="1:29" x14ac:dyDescent="0.2">
      <c r="A32" s="426">
        <v>44317</v>
      </c>
      <c r="B32" s="427">
        <v>0</v>
      </c>
      <c r="C32" s="427">
        <v>0</v>
      </c>
      <c r="D32" s="427">
        <v>0</v>
      </c>
      <c r="E32" s="427">
        <v>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27">
        <v>0</v>
      </c>
      <c r="T32" s="450">
        <v>0</v>
      </c>
      <c r="U32" s="450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140000</v>
      </c>
      <c r="AC32" s="452">
        <f t="shared" si="1"/>
        <v>140000</v>
      </c>
    </row>
    <row r="33" spans="1:29" x14ac:dyDescent="0.2">
      <c r="A33" s="426">
        <v>44348</v>
      </c>
      <c r="B33" s="427">
        <v>0</v>
      </c>
      <c r="C33" s="427">
        <v>0</v>
      </c>
      <c r="D33" s="427">
        <v>0</v>
      </c>
      <c r="E33" s="427">
        <v>0</v>
      </c>
      <c r="F33" s="427">
        <v>545000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27">
        <v>0</v>
      </c>
      <c r="T33" s="450">
        <v>0</v>
      </c>
      <c r="U33" s="450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3545000</v>
      </c>
      <c r="AB33" s="427">
        <v>225000</v>
      </c>
      <c r="AC33" s="452">
        <f t="shared" si="1"/>
        <v>4315000</v>
      </c>
    </row>
    <row r="34" spans="1:29" x14ac:dyDescent="0.2">
      <c r="A34" s="426">
        <v>44378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27">
        <v>0</v>
      </c>
      <c r="T34" s="450">
        <v>0</v>
      </c>
      <c r="U34" s="450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200000</v>
      </c>
      <c r="AC34" s="452">
        <f t="shared" si="1"/>
        <v>200000</v>
      </c>
    </row>
    <row r="35" spans="1:29" x14ac:dyDescent="0.2">
      <c r="A35" s="426">
        <v>44409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27">
        <v>0</v>
      </c>
      <c r="T35" s="450">
        <v>0</v>
      </c>
      <c r="U35" s="450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215000</v>
      </c>
      <c r="AC35" s="452">
        <f t="shared" si="1"/>
        <v>215000</v>
      </c>
    </row>
    <row r="36" spans="1:29" x14ac:dyDescent="0.2">
      <c r="A36" s="426">
        <v>44440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27">
        <v>0</v>
      </c>
      <c r="T36" s="450">
        <v>0</v>
      </c>
      <c r="U36" s="450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205000</v>
      </c>
      <c r="AC36" s="452">
        <f t="shared" si="1"/>
        <v>205000</v>
      </c>
    </row>
    <row r="37" spans="1:29" x14ac:dyDescent="0.2">
      <c r="A37" s="426">
        <v>44470</v>
      </c>
      <c r="B37" s="427">
        <v>0</v>
      </c>
      <c r="C37" s="427">
        <v>0</v>
      </c>
      <c r="D37" s="427">
        <v>0</v>
      </c>
      <c r="E37" s="427">
        <v>0</v>
      </c>
      <c r="F37" s="427">
        <v>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27">
        <v>0</v>
      </c>
      <c r="T37" s="450">
        <v>0</v>
      </c>
      <c r="U37" s="450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205000</v>
      </c>
      <c r="AC37" s="452">
        <f t="shared" si="1"/>
        <v>205000</v>
      </c>
    </row>
    <row r="38" spans="1:29" x14ac:dyDescent="0.2">
      <c r="A38" s="426">
        <v>44501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27">
        <v>0</v>
      </c>
      <c r="T38" s="450">
        <v>0</v>
      </c>
      <c r="U38" s="450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185000</v>
      </c>
      <c r="AC38" s="452">
        <f t="shared" si="1"/>
        <v>185000</v>
      </c>
    </row>
    <row r="39" spans="1:29" x14ac:dyDescent="0.2">
      <c r="A39" s="426">
        <v>44531</v>
      </c>
      <c r="B39" s="427">
        <v>0</v>
      </c>
      <c r="C39" s="427">
        <v>0</v>
      </c>
      <c r="D39" s="427">
        <v>0</v>
      </c>
      <c r="E39" s="427">
        <v>0</v>
      </c>
      <c r="F39" s="427">
        <v>0</v>
      </c>
      <c r="G39" s="427">
        <v>560000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27">
        <v>0</v>
      </c>
      <c r="T39" s="450">
        <v>0</v>
      </c>
      <c r="U39" s="450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230000</v>
      </c>
      <c r="AC39" s="452">
        <f t="shared" si="1"/>
        <v>790000</v>
      </c>
    </row>
    <row r="40" spans="1:29" x14ac:dyDescent="0.2">
      <c r="A40" s="426">
        <v>44562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27">
        <v>0</v>
      </c>
      <c r="T40" s="450">
        <v>0</v>
      </c>
      <c r="U40" s="450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205000</v>
      </c>
      <c r="AC40" s="452">
        <f t="shared" si="1"/>
        <v>205000</v>
      </c>
    </row>
    <row r="41" spans="1:29" x14ac:dyDescent="0.2">
      <c r="A41" s="426">
        <v>44593</v>
      </c>
      <c r="B41" s="427">
        <v>0</v>
      </c>
      <c r="C41" s="427">
        <v>0</v>
      </c>
      <c r="D41" s="427">
        <v>0</v>
      </c>
      <c r="E41" s="427">
        <v>0</v>
      </c>
      <c r="F41" s="427">
        <v>0</v>
      </c>
      <c r="G41" s="427">
        <v>0</v>
      </c>
      <c r="H41" s="427">
        <v>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27">
        <v>0</v>
      </c>
      <c r="T41" s="450">
        <v>0</v>
      </c>
      <c r="U41" s="450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0</v>
      </c>
      <c r="AA41" s="427">
        <v>0</v>
      </c>
      <c r="AB41" s="427">
        <v>135000</v>
      </c>
      <c r="AC41" s="452">
        <f t="shared" si="1"/>
        <v>135000</v>
      </c>
    </row>
    <row r="42" spans="1:29" x14ac:dyDescent="0.2">
      <c r="A42" s="426">
        <v>44621</v>
      </c>
      <c r="B42" s="427">
        <v>0</v>
      </c>
      <c r="C42" s="427">
        <v>0</v>
      </c>
      <c r="D42" s="427">
        <v>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27">
        <v>0</v>
      </c>
      <c r="T42" s="450">
        <v>0</v>
      </c>
      <c r="U42" s="450">
        <v>0</v>
      </c>
      <c r="V42" s="427">
        <v>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27">
        <v>110000</v>
      </c>
      <c r="AC42" s="452">
        <f t="shared" si="1"/>
        <v>110000</v>
      </c>
    </row>
    <row r="43" spans="1:29" x14ac:dyDescent="0.2">
      <c r="A43" s="426">
        <v>44652</v>
      </c>
      <c r="B43" s="427">
        <v>0</v>
      </c>
      <c r="C43" s="427">
        <v>0</v>
      </c>
      <c r="D43" s="427">
        <v>0</v>
      </c>
      <c r="E43" s="427">
        <v>0</v>
      </c>
      <c r="F43" s="427">
        <v>0</v>
      </c>
      <c r="G43" s="427">
        <v>0</v>
      </c>
      <c r="H43" s="427">
        <v>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27">
        <v>0</v>
      </c>
      <c r="T43" s="450">
        <v>0</v>
      </c>
      <c r="U43" s="450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0</v>
      </c>
      <c r="AA43" s="427">
        <v>0</v>
      </c>
      <c r="AB43" s="427">
        <v>370000</v>
      </c>
      <c r="AC43" s="452">
        <f t="shared" si="1"/>
        <v>370000</v>
      </c>
    </row>
    <row r="44" spans="1:29" x14ac:dyDescent="0.2">
      <c r="A44" s="426">
        <v>44682</v>
      </c>
      <c r="B44" s="427">
        <v>0</v>
      </c>
      <c r="C44" s="427">
        <v>0</v>
      </c>
      <c r="D44" s="427">
        <v>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27">
        <v>0</v>
      </c>
      <c r="T44" s="450">
        <v>0</v>
      </c>
      <c r="U44" s="450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27">
        <v>205000</v>
      </c>
      <c r="AC44" s="452">
        <f t="shared" si="1"/>
        <v>205000</v>
      </c>
    </row>
    <row r="45" spans="1:29" x14ac:dyDescent="0.2">
      <c r="A45" s="426">
        <v>44713</v>
      </c>
      <c r="B45" s="427">
        <v>0</v>
      </c>
      <c r="C45" s="427">
        <v>0</v>
      </c>
      <c r="D45" s="427">
        <v>0</v>
      </c>
      <c r="E45" s="427">
        <v>0</v>
      </c>
      <c r="F45" s="427">
        <v>0</v>
      </c>
      <c r="G45" s="427">
        <v>0</v>
      </c>
      <c r="H45" s="427">
        <v>575000</v>
      </c>
      <c r="I45" s="427">
        <v>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27">
        <v>0</v>
      </c>
      <c r="T45" s="450">
        <v>0</v>
      </c>
      <c r="U45" s="450">
        <v>0</v>
      </c>
      <c r="V45" s="427">
        <v>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27">
        <v>205000</v>
      </c>
      <c r="AC45" s="452">
        <f t="shared" si="1"/>
        <v>780000</v>
      </c>
    </row>
    <row r="46" spans="1:29" x14ac:dyDescent="0.2">
      <c r="A46" s="426">
        <v>44743</v>
      </c>
      <c r="B46" s="427">
        <v>0</v>
      </c>
      <c r="C46" s="427">
        <v>0</v>
      </c>
      <c r="D46" s="427">
        <v>0</v>
      </c>
      <c r="E46" s="427">
        <v>0</v>
      </c>
      <c r="F46" s="427">
        <v>0</v>
      </c>
      <c r="G46" s="427">
        <v>0</v>
      </c>
      <c r="H46" s="427">
        <v>0</v>
      </c>
      <c r="I46" s="427">
        <v>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27">
        <v>0</v>
      </c>
      <c r="T46" s="450">
        <v>0</v>
      </c>
      <c r="U46" s="450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27">
        <v>195000</v>
      </c>
      <c r="AC46" s="452">
        <f t="shared" si="1"/>
        <v>195000</v>
      </c>
    </row>
    <row r="47" spans="1:29" x14ac:dyDescent="0.2">
      <c r="A47" s="426">
        <v>44774</v>
      </c>
      <c r="B47" s="427">
        <v>0</v>
      </c>
      <c r="C47" s="427">
        <v>0</v>
      </c>
      <c r="D47" s="427">
        <v>0</v>
      </c>
      <c r="E47" s="427">
        <v>0</v>
      </c>
      <c r="F47" s="427">
        <v>0</v>
      </c>
      <c r="G47" s="427">
        <v>0</v>
      </c>
      <c r="H47" s="427">
        <v>0</v>
      </c>
      <c r="I47" s="427">
        <v>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27">
        <v>0</v>
      </c>
      <c r="T47" s="450">
        <v>0</v>
      </c>
      <c r="U47" s="450">
        <v>0</v>
      </c>
      <c r="V47" s="427">
        <v>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27">
        <v>135000</v>
      </c>
      <c r="AC47" s="452">
        <f t="shared" si="1"/>
        <v>135000</v>
      </c>
    </row>
    <row r="48" spans="1:29" x14ac:dyDescent="0.2">
      <c r="A48" s="426">
        <v>44805</v>
      </c>
      <c r="B48" s="427">
        <v>0</v>
      </c>
      <c r="C48" s="427">
        <v>0</v>
      </c>
      <c r="D48" s="427">
        <v>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0</v>
      </c>
      <c r="K48" s="427">
        <v>0</v>
      </c>
      <c r="L48" s="427">
        <v>0</v>
      </c>
      <c r="M48" s="427">
        <v>0</v>
      </c>
      <c r="N48" s="427">
        <v>0</v>
      </c>
      <c r="O48" s="427">
        <v>0</v>
      </c>
      <c r="P48" s="427">
        <v>0</v>
      </c>
      <c r="Q48" s="427">
        <v>0</v>
      </c>
      <c r="R48" s="427">
        <v>0</v>
      </c>
      <c r="S48" s="427">
        <v>0</v>
      </c>
      <c r="T48" s="450">
        <v>0</v>
      </c>
      <c r="U48" s="450">
        <v>0</v>
      </c>
      <c r="V48" s="427">
        <v>0</v>
      </c>
      <c r="W48" s="427">
        <v>0</v>
      </c>
      <c r="X48" s="427">
        <v>0</v>
      </c>
      <c r="Y48" s="427">
        <v>0</v>
      </c>
      <c r="Z48" s="427">
        <v>0</v>
      </c>
      <c r="AA48" s="427">
        <v>0</v>
      </c>
      <c r="AB48" s="427">
        <v>130000</v>
      </c>
      <c r="AC48" s="452">
        <f t="shared" si="1"/>
        <v>130000</v>
      </c>
    </row>
    <row r="49" spans="1:29" x14ac:dyDescent="0.2">
      <c r="A49" s="426">
        <v>44835</v>
      </c>
      <c r="B49" s="427">
        <v>0</v>
      </c>
      <c r="C49" s="427">
        <v>0</v>
      </c>
      <c r="D49" s="427">
        <v>0</v>
      </c>
      <c r="E49" s="427">
        <v>0</v>
      </c>
      <c r="F49" s="427">
        <v>0</v>
      </c>
      <c r="G49" s="427">
        <v>0</v>
      </c>
      <c r="H49" s="427">
        <v>0</v>
      </c>
      <c r="I49" s="427">
        <v>0</v>
      </c>
      <c r="J49" s="427">
        <v>0</v>
      </c>
      <c r="K49" s="427">
        <v>0</v>
      </c>
      <c r="L49" s="427">
        <v>0</v>
      </c>
      <c r="M49" s="427">
        <v>0</v>
      </c>
      <c r="N49" s="427">
        <v>0</v>
      </c>
      <c r="O49" s="427">
        <v>0</v>
      </c>
      <c r="P49" s="427">
        <v>0</v>
      </c>
      <c r="Q49" s="427">
        <v>0</v>
      </c>
      <c r="R49" s="427">
        <v>0</v>
      </c>
      <c r="S49" s="427">
        <v>0</v>
      </c>
      <c r="T49" s="450">
        <v>0</v>
      </c>
      <c r="U49" s="450">
        <v>0</v>
      </c>
      <c r="V49" s="427">
        <v>0</v>
      </c>
      <c r="W49" s="427">
        <v>0</v>
      </c>
      <c r="X49" s="427">
        <v>0</v>
      </c>
      <c r="Y49" s="427">
        <v>0</v>
      </c>
      <c r="Z49" s="427">
        <v>0</v>
      </c>
      <c r="AA49" s="427">
        <v>0</v>
      </c>
      <c r="AB49" s="427">
        <v>235000</v>
      </c>
      <c r="AC49" s="452">
        <f t="shared" si="1"/>
        <v>235000</v>
      </c>
    </row>
    <row r="50" spans="1:29" x14ac:dyDescent="0.2">
      <c r="A50" s="426">
        <v>44866</v>
      </c>
      <c r="B50" s="427">
        <v>0</v>
      </c>
      <c r="C50" s="427">
        <v>0</v>
      </c>
      <c r="D50" s="427">
        <v>0</v>
      </c>
      <c r="E50" s="427">
        <v>0</v>
      </c>
      <c r="F50" s="427">
        <v>0</v>
      </c>
      <c r="G50" s="427">
        <v>0</v>
      </c>
      <c r="H50" s="427">
        <v>0</v>
      </c>
      <c r="I50" s="427">
        <v>0</v>
      </c>
      <c r="J50" s="427">
        <v>0</v>
      </c>
      <c r="K50" s="427">
        <v>0</v>
      </c>
      <c r="L50" s="427">
        <v>0</v>
      </c>
      <c r="M50" s="427">
        <v>0</v>
      </c>
      <c r="N50" s="427">
        <v>0</v>
      </c>
      <c r="O50" s="427">
        <v>0</v>
      </c>
      <c r="P50" s="427">
        <v>0</v>
      </c>
      <c r="Q50" s="427">
        <v>0</v>
      </c>
      <c r="R50" s="427">
        <v>0</v>
      </c>
      <c r="S50" s="427">
        <v>0</v>
      </c>
      <c r="T50" s="450">
        <v>0</v>
      </c>
      <c r="U50" s="450">
        <v>0</v>
      </c>
      <c r="V50" s="427">
        <v>0</v>
      </c>
      <c r="W50" s="427">
        <v>0</v>
      </c>
      <c r="X50" s="427">
        <v>0</v>
      </c>
      <c r="Y50" s="427">
        <v>0</v>
      </c>
      <c r="Z50" s="427">
        <v>0</v>
      </c>
      <c r="AA50" s="427">
        <v>0</v>
      </c>
      <c r="AB50" s="427">
        <v>270000</v>
      </c>
      <c r="AC50" s="452">
        <f t="shared" si="1"/>
        <v>270000</v>
      </c>
    </row>
    <row r="51" spans="1:29" x14ac:dyDescent="0.2">
      <c r="A51" s="426">
        <v>44896</v>
      </c>
      <c r="B51" s="427">
        <v>0</v>
      </c>
      <c r="C51" s="427">
        <v>0</v>
      </c>
      <c r="D51" s="427">
        <v>0</v>
      </c>
      <c r="E51" s="427">
        <v>0</v>
      </c>
      <c r="F51" s="427">
        <v>0</v>
      </c>
      <c r="G51" s="427">
        <v>0</v>
      </c>
      <c r="H51" s="427">
        <v>0</v>
      </c>
      <c r="I51" s="427">
        <v>590000</v>
      </c>
      <c r="J51" s="427">
        <v>0</v>
      </c>
      <c r="K51" s="427">
        <v>0</v>
      </c>
      <c r="L51" s="427">
        <v>0</v>
      </c>
      <c r="M51" s="427">
        <v>0</v>
      </c>
      <c r="N51" s="427">
        <v>0</v>
      </c>
      <c r="O51" s="427">
        <v>0</v>
      </c>
      <c r="P51" s="427">
        <v>0</v>
      </c>
      <c r="Q51" s="427">
        <v>0</v>
      </c>
      <c r="R51" s="427">
        <v>0</v>
      </c>
      <c r="S51" s="427">
        <v>0</v>
      </c>
      <c r="T51" s="450">
        <v>0</v>
      </c>
      <c r="U51" s="450">
        <v>0</v>
      </c>
      <c r="V51" s="427">
        <v>0</v>
      </c>
      <c r="W51" s="427">
        <v>0</v>
      </c>
      <c r="X51" s="427">
        <v>0</v>
      </c>
      <c r="Y51" s="427">
        <v>0</v>
      </c>
      <c r="Z51" s="427">
        <v>0</v>
      </c>
      <c r="AA51" s="427">
        <v>0</v>
      </c>
      <c r="AB51" s="427">
        <v>190000</v>
      </c>
      <c r="AC51" s="452">
        <f t="shared" si="1"/>
        <v>780000</v>
      </c>
    </row>
    <row r="52" spans="1:29" x14ac:dyDescent="0.2">
      <c r="A52" s="426">
        <v>44927</v>
      </c>
      <c r="B52" s="427">
        <v>0</v>
      </c>
      <c r="C52" s="427">
        <v>0</v>
      </c>
      <c r="D52" s="427">
        <v>0</v>
      </c>
      <c r="E52" s="427">
        <v>0</v>
      </c>
      <c r="F52" s="427">
        <v>0</v>
      </c>
      <c r="G52" s="427">
        <v>0</v>
      </c>
      <c r="H52" s="427">
        <v>0</v>
      </c>
      <c r="I52" s="427">
        <v>0</v>
      </c>
      <c r="J52" s="427">
        <v>0</v>
      </c>
      <c r="K52" s="427">
        <v>0</v>
      </c>
      <c r="L52" s="427">
        <v>0</v>
      </c>
      <c r="M52" s="427">
        <v>0</v>
      </c>
      <c r="N52" s="427">
        <v>0</v>
      </c>
      <c r="O52" s="427">
        <v>0</v>
      </c>
      <c r="P52" s="427">
        <v>0</v>
      </c>
      <c r="Q52" s="427">
        <v>0</v>
      </c>
      <c r="R52" s="427">
        <v>0</v>
      </c>
      <c r="S52" s="427">
        <v>0</v>
      </c>
      <c r="T52" s="450">
        <v>0</v>
      </c>
      <c r="U52" s="450">
        <v>0</v>
      </c>
      <c r="V52" s="427">
        <v>0</v>
      </c>
      <c r="W52" s="427">
        <v>0</v>
      </c>
      <c r="X52" s="427">
        <v>0</v>
      </c>
      <c r="Y52" s="427">
        <v>0</v>
      </c>
      <c r="Z52" s="427">
        <v>0</v>
      </c>
      <c r="AA52" s="427">
        <v>0</v>
      </c>
      <c r="AB52" s="427">
        <v>150000</v>
      </c>
      <c r="AC52" s="452">
        <f t="shared" ref="AC52:AC57" si="2">SUM(C52:AB52)</f>
        <v>150000</v>
      </c>
    </row>
    <row r="53" spans="1:29" x14ac:dyDescent="0.2">
      <c r="A53" s="426">
        <v>45078</v>
      </c>
      <c r="B53" s="427">
        <v>0</v>
      </c>
      <c r="C53" s="427">
        <v>0</v>
      </c>
      <c r="D53" s="427">
        <v>0</v>
      </c>
      <c r="E53" s="427">
        <v>0</v>
      </c>
      <c r="F53" s="427">
        <v>0</v>
      </c>
      <c r="G53" s="427">
        <v>0</v>
      </c>
      <c r="H53" s="427">
        <v>0</v>
      </c>
      <c r="I53" s="427">
        <v>0</v>
      </c>
      <c r="J53" s="427">
        <v>605000</v>
      </c>
      <c r="K53" s="427">
        <v>0</v>
      </c>
      <c r="L53" s="427">
        <v>0</v>
      </c>
      <c r="M53" s="427">
        <v>0</v>
      </c>
      <c r="N53" s="427">
        <v>0</v>
      </c>
      <c r="O53" s="427">
        <v>0</v>
      </c>
      <c r="P53" s="427">
        <v>0</v>
      </c>
      <c r="Q53" s="427">
        <v>0</v>
      </c>
      <c r="R53" s="427">
        <v>0</v>
      </c>
      <c r="S53" s="427">
        <v>0</v>
      </c>
      <c r="T53" s="450">
        <v>0</v>
      </c>
      <c r="U53" s="450">
        <v>0</v>
      </c>
      <c r="V53" s="427">
        <v>0</v>
      </c>
      <c r="W53" s="427">
        <v>0</v>
      </c>
      <c r="X53" s="427">
        <v>0</v>
      </c>
      <c r="Y53" s="427">
        <v>0</v>
      </c>
      <c r="Z53" s="427">
        <v>0</v>
      </c>
      <c r="AA53" s="427">
        <v>0</v>
      </c>
      <c r="AB53" s="427">
        <v>935000</v>
      </c>
      <c r="AC53" s="452">
        <f t="shared" si="2"/>
        <v>1540000</v>
      </c>
    </row>
    <row r="54" spans="1:29" x14ac:dyDescent="0.2">
      <c r="A54" s="426">
        <v>45108</v>
      </c>
      <c r="B54" s="427">
        <v>0</v>
      </c>
      <c r="C54" s="427">
        <v>0</v>
      </c>
      <c r="D54" s="427">
        <v>0</v>
      </c>
      <c r="E54" s="427">
        <v>0</v>
      </c>
      <c r="F54" s="427">
        <v>0</v>
      </c>
      <c r="G54" s="427">
        <v>0</v>
      </c>
      <c r="H54" s="427">
        <v>0</v>
      </c>
      <c r="I54" s="427">
        <v>0</v>
      </c>
      <c r="J54" s="427">
        <v>0</v>
      </c>
      <c r="K54" s="427">
        <v>0</v>
      </c>
      <c r="L54" s="427">
        <v>0</v>
      </c>
      <c r="M54" s="427">
        <v>0</v>
      </c>
      <c r="N54" s="427">
        <v>0</v>
      </c>
      <c r="O54" s="427">
        <v>0</v>
      </c>
      <c r="P54" s="427">
        <v>0</v>
      </c>
      <c r="Q54" s="427">
        <v>0</v>
      </c>
      <c r="R54" s="427">
        <v>0</v>
      </c>
      <c r="S54" s="427">
        <v>0</v>
      </c>
      <c r="T54" s="427">
        <v>0</v>
      </c>
      <c r="U54" s="427">
        <v>0</v>
      </c>
      <c r="V54" s="427">
        <v>0</v>
      </c>
      <c r="W54" s="427">
        <v>0</v>
      </c>
      <c r="X54" s="427">
        <v>0</v>
      </c>
      <c r="Y54" s="427">
        <v>0</v>
      </c>
      <c r="Z54" s="427">
        <v>0</v>
      </c>
      <c r="AA54" s="427">
        <v>0</v>
      </c>
      <c r="AB54" s="427">
        <v>0</v>
      </c>
      <c r="AC54" s="452">
        <f t="shared" si="2"/>
        <v>0</v>
      </c>
    </row>
    <row r="55" spans="1:29" x14ac:dyDescent="0.2">
      <c r="A55" s="426">
        <v>45139</v>
      </c>
      <c r="B55" s="427">
        <v>0</v>
      </c>
      <c r="C55" s="427">
        <v>0</v>
      </c>
      <c r="D55" s="427">
        <v>0</v>
      </c>
      <c r="E55" s="427">
        <v>0</v>
      </c>
      <c r="F55" s="427">
        <v>0</v>
      </c>
      <c r="G55" s="427">
        <v>0</v>
      </c>
      <c r="H55" s="427">
        <v>0</v>
      </c>
      <c r="I55" s="427">
        <v>0</v>
      </c>
      <c r="J55" s="427">
        <v>0</v>
      </c>
      <c r="K55" s="427">
        <v>0</v>
      </c>
      <c r="L55" s="427">
        <v>0</v>
      </c>
      <c r="M55" s="427">
        <v>0</v>
      </c>
      <c r="N55" s="427">
        <v>0</v>
      </c>
      <c r="O55" s="427">
        <v>0</v>
      </c>
      <c r="P55" s="427">
        <v>0</v>
      </c>
      <c r="Q55" s="427">
        <v>0</v>
      </c>
      <c r="R55" s="427">
        <v>0</v>
      </c>
      <c r="S55" s="427">
        <v>0</v>
      </c>
      <c r="T55" s="427">
        <v>0</v>
      </c>
      <c r="U55" s="427">
        <v>0</v>
      </c>
      <c r="V55" s="427">
        <v>0</v>
      </c>
      <c r="W55" s="427">
        <v>0</v>
      </c>
      <c r="X55" s="427">
        <v>0</v>
      </c>
      <c r="Y55" s="427">
        <v>0</v>
      </c>
      <c r="Z55" s="427">
        <v>0</v>
      </c>
      <c r="AA55" s="427">
        <v>0</v>
      </c>
      <c r="AB55" s="427">
        <v>0</v>
      </c>
      <c r="AC55" s="452">
        <f t="shared" si="2"/>
        <v>0</v>
      </c>
    </row>
    <row r="56" spans="1:29" x14ac:dyDescent="0.2">
      <c r="A56" s="426">
        <v>45170</v>
      </c>
      <c r="B56" s="427">
        <v>0</v>
      </c>
      <c r="C56" s="427">
        <v>0</v>
      </c>
      <c r="D56" s="427">
        <v>0</v>
      </c>
      <c r="E56" s="427">
        <v>0</v>
      </c>
      <c r="F56" s="427">
        <v>0</v>
      </c>
      <c r="G56" s="427">
        <v>0</v>
      </c>
      <c r="H56" s="427">
        <v>0</v>
      </c>
      <c r="I56" s="427">
        <v>0</v>
      </c>
      <c r="J56" s="427">
        <v>0</v>
      </c>
      <c r="K56" s="427">
        <v>0</v>
      </c>
      <c r="L56" s="427">
        <v>0</v>
      </c>
      <c r="M56" s="427">
        <v>0</v>
      </c>
      <c r="N56" s="427">
        <v>0</v>
      </c>
      <c r="O56" s="427">
        <v>0</v>
      </c>
      <c r="P56" s="427">
        <v>0</v>
      </c>
      <c r="Q56" s="427">
        <v>0</v>
      </c>
      <c r="R56" s="427">
        <v>0</v>
      </c>
      <c r="S56" s="427">
        <v>0</v>
      </c>
      <c r="T56" s="427">
        <v>0</v>
      </c>
      <c r="U56" s="427">
        <v>0</v>
      </c>
      <c r="V56" s="427">
        <v>0</v>
      </c>
      <c r="W56" s="427">
        <v>0</v>
      </c>
      <c r="X56" s="427">
        <v>0</v>
      </c>
      <c r="Y56" s="427">
        <v>0</v>
      </c>
      <c r="Z56" s="427">
        <v>0</v>
      </c>
      <c r="AA56" s="427">
        <v>0</v>
      </c>
      <c r="AB56" s="427">
        <v>0</v>
      </c>
      <c r="AC56" s="452">
        <f t="shared" si="2"/>
        <v>0</v>
      </c>
    </row>
    <row r="57" spans="1:29" x14ac:dyDescent="0.2">
      <c r="A57" s="426">
        <v>45200</v>
      </c>
      <c r="B57" s="427">
        <v>0</v>
      </c>
      <c r="C57" s="427">
        <v>0</v>
      </c>
      <c r="D57" s="427">
        <v>0</v>
      </c>
      <c r="E57" s="427">
        <v>0</v>
      </c>
      <c r="F57" s="427">
        <v>0</v>
      </c>
      <c r="G57" s="427">
        <v>0</v>
      </c>
      <c r="H57" s="427">
        <v>0</v>
      </c>
      <c r="I57" s="427">
        <v>0</v>
      </c>
      <c r="J57" s="427">
        <v>0</v>
      </c>
      <c r="K57" s="427">
        <v>0</v>
      </c>
      <c r="L57" s="427">
        <v>0</v>
      </c>
      <c r="M57" s="427">
        <v>0</v>
      </c>
      <c r="N57" s="427">
        <v>0</v>
      </c>
      <c r="O57" s="427">
        <v>0</v>
      </c>
      <c r="P57" s="427">
        <v>0</v>
      </c>
      <c r="Q57" s="427">
        <v>0</v>
      </c>
      <c r="R57" s="427">
        <v>0</v>
      </c>
      <c r="S57" s="427">
        <v>0</v>
      </c>
      <c r="T57" s="427">
        <v>0</v>
      </c>
      <c r="U57" s="427">
        <v>0</v>
      </c>
      <c r="V57" s="427">
        <v>0</v>
      </c>
      <c r="W57" s="427">
        <v>0</v>
      </c>
      <c r="X57" s="427">
        <v>0</v>
      </c>
      <c r="Y57" s="427">
        <v>0</v>
      </c>
      <c r="Z57" s="427">
        <v>0</v>
      </c>
      <c r="AA57" s="427">
        <v>0</v>
      </c>
      <c r="AB57" s="427">
        <v>0</v>
      </c>
      <c r="AC57" s="452">
        <f t="shared" si="2"/>
        <v>0</v>
      </c>
    </row>
    <row r="58" spans="1:29" x14ac:dyDescent="0.2">
      <c r="A58" s="426">
        <v>45231</v>
      </c>
      <c r="B58" s="427">
        <v>0</v>
      </c>
      <c r="C58" s="427">
        <v>0</v>
      </c>
      <c r="D58" s="427">
        <v>0</v>
      </c>
      <c r="E58" s="427">
        <v>0</v>
      </c>
      <c r="F58" s="427">
        <v>0</v>
      </c>
      <c r="G58" s="427">
        <v>0</v>
      </c>
      <c r="H58" s="427">
        <v>0</v>
      </c>
      <c r="I58" s="427">
        <v>0</v>
      </c>
      <c r="J58" s="427">
        <v>0</v>
      </c>
      <c r="K58" s="427">
        <v>0</v>
      </c>
      <c r="L58" s="427">
        <v>0</v>
      </c>
      <c r="M58" s="427">
        <v>0</v>
      </c>
      <c r="N58" s="427">
        <v>0</v>
      </c>
      <c r="O58" s="427">
        <v>0</v>
      </c>
      <c r="P58" s="427">
        <v>0</v>
      </c>
      <c r="Q58" s="427">
        <v>0</v>
      </c>
      <c r="R58" s="427">
        <v>0</v>
      </c>
      <c r="S58" s="427">
        <v>0</v>
      </c>
      <c r="T58" s="427">
        <v>0</v>
      </c>
      <c r="U58" s="427">
        <v>0</v>
      </c>
      <c r="V58" s="427">
        <v>0</v>
      </c>
      <c r="W58" s="427">
        <v>0</v>
      </c>
      <c r="X58" s="427">
        <v>0</v>
      </c>
      <c r="Y58" s="427">
        <v>0</v>
      </c>
      <c r="Z58" s="427">
        <v>0</v>
      </c>
      <c r="AA58" s="427">
        <v>0</v>
      </c>
      <c r="AB58" s="427">
        <v>0</v>
      </c>
      <c r="AC58" s="452">
        <f t="shared" ref="AC58" si="3">SUM(C58:AB58)</f>
        <v>0</v>
      </c>
    </row>
    <row r="59" spans="1:29" x14ac:dyDescent="0.2">
      <c r="A59" s="426">
        <v>45261</v>
      </c>
      <c r="B59" s="427">
        <v>0</v>
      </c>
      <c r="C59" s="427">
        <v>0</v>
      </c>
      <c r="D59" s="427">
        <v>0</v>
      </c>
      <c r="E59" s="427">
        <v>0</v>
      </c>
      <c r="F59" s="427">
        <v>0</v>
      </c>
      <c r="G59" s="427">
        <v>0</v>
      </c>
      <c r="H59" s="427">
        <v>0</v>
      </c>
      <c r="I59" s="427">
        <v>0</v>
      </c>
      <c r="J59" s="427">
        <v>0</v>
      </c>
      <c r="K59" s="427">
        <v>625000</v>
      </c>
      <c r="L59" s="427">
        <v>0</v>
      </c>
      <c r="M59" s="427">
        <v>0</v>
      </c>
      <c r="N59" s="427">
        <v>0</v>
      </c>
      <c r="O59" s="427">
        <v>0</v>
      </c>
      <c r="P59" s="427">
        <v>0</v>
      </c>
      <c r="Q59" s="427">
        <v>0</v>
      </c>
      <c r="R59" s="427">
        <v>0</v>
      </c>
      <c r="S59" s="427">
        <v>0</v>
      </c>
      <c r="T59" s="427">
        <v>0</v>
      </c>
      <c r="U59" s="427">
        <v>0</v>
      </c>
      <c r="V59" s="427">
        <v>0</v>
      </c>
      <c r="W59" s="427">
        <v>0</v>
      </c>
      <c r="X59" s="427">
        <v>0</v>
      </c>
      <c r="Y59" s="427">
        <v>0</v>
      </c>
      <c r="Z59" s="427">
        <v>0</v>
      </c>
      <c r="AA59" s="427">
        <v>0</v>
      </c>
      <c r="AB59" s="427">
        <v>1010000</v>
      </c>
      <c r="AC59" s="452">
        <f t="shared" ref="AC59:AC60" si="4">SUM(C59:AB59)</f>
        <v>1635000</v>
      </c>
    </row>
    <row r="60" spans="1:29" x14ac:dyDescent="0.2">
      <c r="A60" s="426">
        <v>45292</v>
      </c>
      <c r="B60" s="427">
        <v>0</v>
      </c>
      <c r="C60" s="427">
        <v>0</v>
      </c>
      <c r="D60" s="427">
        <v>0</v>
      </c>
      <c r="E60" s="427">
        <v>0</v>
      </c>
      <c r="F60" s="427">
        <v>0</v>
      </c>
      <c r="G60" s="427">
        <v>0</v>
      </c>
      <c r="H60" s="427">
        <v>0</v>
      </c>
      <c r="I60" s="427">
        <v>0</v>
      </c>
      <c r="J60" s="427">
        <v>0</v>
      </c>
      <c r="K60" s="427">
        <v>0</v>
      </c>
      <c r="L60" s="427">
        <v>0</v>
      </c>
      <c r="M60" s="427">
        <v>0</v>
      </c>
      <c r="N60" s="427">
        <v>0</v>
      </c>
      <c r="O60" s="427">
        <v>0</v>
      </c>
      <c r="P60" s="427">
        <v>0</v>
      </c>
      <c r="Q60" s="427">
        <v>0</v>
      </c>
      <c r="R60" s="427">
        <v>0</v>
      </c>
      <c r="S60" s="427">
        <v>0</v>
      </c>
      <c r="T60" s="427">
        <v>0</v>
      </c>
      <c r="U60" s="427">
        <v>0</v>
      </c>
      <c r="V60" s="427">
        <v>0</v>
      </c>
      <c r="W60" s="427">
        <v>0</v>
      </c>
      <c r="X60" s="427">
        <v>0</v>
      </c>
      <c r="Y60" s="427">
        <v>0</v>
      </c>
      <c r="Z60" s="427">
        <v>0</v>
      </c>
      <c r="AA60" s="427">
        <v>0</v>
      </c>
      <c r="AB60" s="427">
        <v>0</v>
      </c>
      <c r="AC60" s="452">
        <f t="shared" si="4"/>
        <v>0</v>
      </c>
    </row>
    <row r="61" spans="1:29" x14ac:dyDescent="0.2">
      <c r="A61" s="426">
        <v>45323</v>
      </c>
      <c r="B61" s="427">
        <v>0</v>
      </c>
      <c r="C61" s="427">
        <v>0</v>
      </c>
      <c r="D61" s="427">
        <v>0</v>
      </c>
      <c r="E61" s="427">
        <v>0</v>
      </c>
      <c r="F61" s="427">
        <v>0</v>
      </c>
      <c r="G61" s="427">
        <v>0</v>
      </c>
      <c r="H61" s="427">
        <v>0</v>
      </c>
      <c r="I61" s="427">
        <v>0</v>
      </c>
      <c r="J61" s="427">
        <v>0</v>
      </c>
      <c r="K61" s="427">
        <v>0</v>
      </c>
      <c r="L61" s="427">
        <v>0</v>
      </c>
      <c r="M61" s="427">
        <v>0</v>
      </c>
      <c r="N61" s="427">
        <v>0</v>
      </c>
      <c r="O61" s="427">
        <v>0</v>
      </c>
      <c r="P61" s="427">
        <v>0</v>
      </c>
      <c r="Q61" s="427">
        <v>0</v>
      </c>
      <c r="R61" s="427">
        <v>0</v>
      </c>
      <c r="S61" s="427">
        <v>0</v>
      </c>
      <c r="T61" s="450">
        <v>0</v>
      </c>
      <c r="U61" s="450">
        <v>0</v>
      </c>
      <c r="V61" s="427">
        <v>0</v>
      </c>
      <c r="W61" s="427">
        <v>0</v>
      </c>
      <c r="X61" s="427">
        <v>0</v>
      </c>
      <c r="Y61" s="427">
        <v>0</v>
      </c>
      <c r="Z61" s="427">
        <v>0</v>
      </c>
      <c r="AA61" s="427">
        <v>0</v>
      </c>
      <c r="AB61" s="427">
        <v>0</v>
      </c>
      <c r="AC61" s="452">
        <f>SUM(C61:AB61)</f>
        <v>0</v>
      </c>
    </row>
    <row r="62" spans="1:29" x14ac:dyDescent="0.2">
      <c r="A62" s="426">
        <v>45352</v>
      </c>
      <c r="B62" s="427">
        <v>0</v>
      </c>
      <c r="C62" s="427">
        <v>0</v>
      </c>
      <c r="D62" s="427">
        <v>0</v>
      </c>
      <c r="E62" s="427">
        <v>0</v>
      </c>
      <c r="F62" s="427">
        <v>0</v>
      </c>
      <c r="G62" s="427">
        <v>0</v>
      </c>
      <c r="H62" s="427">
        <v>0</v>
      </c>
      <c r="I62" s="427">
        <v>0</v>
      </c>
      <c r="J62" s="427">
        <v>0</v>
      </c>
      <c r="K62" s="427">
        <v>0</v>
      </c>
      <c r="L62" s="427">
        <v>0</v>
      </c>
      <c r="M62" s="427">
        <v>0</v>
      </c>
      <c r="N62" s="427">
        <v>0</v>
      </c>
      <c r="O62" s="427">
        <v>0</v>
      </c>
      <c r="P62" s="427">
        <v>0</v>
      </c>
      <c r="Q62" s="427">
        <v>0</v>
      </c>
      <c r="R62" s="427">
        <v>0</v>
      </c>
      <c r="S62" s="427">
        <v>0</v>
      </c>
      <c r="T62" s="450">
        <v>0</v>
      </c>
      <c r="U62" s="450">
        <v>0</v>
      </c>
      <c r="V62" s="427">
        <v>0</v>
      </c>
      <c r="W62" s="427">
        <v>0</v>
      </c>
      <c r="X62" s="427">
        <v>0</v>
      </c>
      <c r="Y62" s="427">
        <v>0</v>
      </c>
      <c r="Z62" s="427">
        <v>0</v>
      </c>
      <c r="AA62" s="427">
        <v>0</v>
      </c>
      <c r="AB62" s="427">
        <v>0</v>
      </c>
      <c r="AC62" s="452">
        <f>SUM(C62:AB62)</f>
        <v>0</v>
      </c>
    </row>
    <row r="63" spans="1:29" x14ac:dyDescent="0.2">
      <c r="A63" s="426">
        <v>45383</v>
      </c>
      <c r="B63" s="427">
        <v>0</v>
      </c>
      <c r="C63" s="427">
        <v>0</v>
      </c>
      <c r="D63" s="427">
        <v>0</v>
      </c>
      <c r="E63" s="427">
        <v>0</v>
      </c>
      <c r="F63" s="427">
        <v>0</v>
      </c>
      <c r="G63" s="427">
        <v>0</v>
      </c>
      <c r="H63" s="427">
        <v>0</v>
      </c>
      <c r="I63" s="427">
        <v>0</v>
      </c>
      <c r="J63" s="427">
        <v>0</v>
      </c>
      <c r="K63" s="427">
        <v>0</v>
      </c>
      <c r="L63" s="427">
        <v>0</v>
      </c>
      <c r="M63" s="427">
        <v>0</v>
      </c>
      <c r="N63" s="427">
        <v>0</v>
      </c>
      <c r="O63" s="427">
        <v>0</v>
      </c>
      <c r="P63" s="427">
        <v>0</v>
      </c>
      <c r="Q63" s="427">
        <v>0</v>
      </c>
      <c r="R63" s="427">
        <v>0</v>
      </c>
      <c r="S63" s="427">
        <v>0</v>
      </c>
      <c r="T63" s="450">
        <v>0</v>
      </c>
      <c r="U63" s="450">
        <v>0</v>
      </c>
      <c r="V63" s="427">
        <v>0</v>
      </c>
      <c r="W63" s="427">
        <v>0</v>
      </c>
      <c r="X63" s="427">
        <v>0</v>
      </c>
      <c r="Y63" s="427">
        <v>0</v>
      </c>
      <c r="Z63" s="427">
        <v>0</v>
      </c>
      <c r="AA63" s="427">
        <v>0</v>
      </c>
      <c r="AB63" s="427">
        <v>0</v>
      </c>
      <c r="AC63" s="452">
        <f>SUM(C63:AB63)</f>
        <v>0</v>
      </c>
    </row>
    <row r="64" spans="1:29" x14ac:dyDescent="0.2">
      <c r="A64" s="426">
        <v>45413</v>
      </c>
      <c r="B64" s="427">
        <v>0</v>
      </c>
      <c r="C64" s="427">
        <v>0</v>
      </c>
      <c r="D64" s="427">
        <v>0</v>
      </c>
      <c r="E64" s="427">
        <v>0</v>
      </c>
      <c r="F64" s="427">
        <v>0</v>
      </c>
      <c r="G64" s="427">
        <v>0</v>
      </c>
      <c r="H64" s="427">
        <v>0</v>
      </c>
      <c r="I64" s="427">
        <v>0</v>
      </c>
      <c r="J64" s="427">
        <v>0</v>
      </c>
      <c r="K64" s="427">
        <v>0</v>
      </c>
      <c r="L64" s="427">
        <v>0</v>
      </c>
      <c r="M64" s="427">
        <v>0</v>
      </c>
      <c r="N64" s="427">
        <v>0</v>
      </c>
      <c r="O64" s="427">
        <v>0</v>
      </c>
      <c r="P64" s="427">
        <v>0</v>
      </c>
      <c r="Q64" s="427">
        <v>0</v>
      </c>
      <c r="R64" s="427">
        <v>0</v>
      </c>
      <c r="S64" s="427">
        <v>0</v>
      </c>
      <c r="T64" s="450">
        <v>0</v>
      </c>
      <c r="U64" s="450">
        <v>0</v>
      </c>
      <c r="V64" s="427">
        <v>0</v>
      </c>
      <c r="W64" s="427">
        <v>0</v>
      </c>
      <c r="X64" s="427">
        <v>0</v>
      </c>
      <c r="Y64" s="427">
        <v>0</v>
      </c>
      <c r="Z64" s="427">
        <v>0</v>
      </c>
      <c r="AA64" s="427">
        <v>0</v>
      </c>
      <c r="AB64" s="427">
        <v>0</v>
      </c>
      <c r="AC64" s="452">
        <f>SUM(C64:AB64)</f>
        <v>0</v>
      </c>
    </row>
    <row r="65" spans="1:30" x14ac:dyDescent="0.2">
      <c r="A65" s="426">
        <v>45444</v>
      </c>
      <c r="B65" s="427">
        <v>0</v>
      </c>
      <c r="C65" s="427">
        <v>0</v>
      </c>
      <c r="D65" s="427">
        <v>0</v>
      </c>
      <c r="E65" s="427">
        <v>0</v>
      </c>
      <c r="F65" s="427">
        <v>0</v>
      </c>
      <c r="G65" s="427">
        <v>0</v>
      </c>
      <c r="H65" s="427">
        <v>0</v>
      </c>
      <c r="I65" s="427">
        <v>0</v>
      </c>
      <c r="J65" s="427">
        <v>0</v>
      </c>
      <c r="K65" s="427">
        <v>0</v>
      </c>
      <c r="L65" s="427">
        <v>640000</v>
      </c>
      <c r="M65" s="427">
        <v>0</v>
      </c>
      <c r="N65" s="427">
        <v>0</v>
      </c>
      <c r="O65" s="427">
        <v>0</v>
      </c>
      <c r="P65" s="427">
        <v>0</v>
      </c>
      <c r="Q65" s="427">
        <v>0</v>
      </c>
      <c r="R65" s="427">
        <v>0</v>
      </c>
      <c r="S65" s="427">
        <v>0</v>
      </c>
      <c r="T65" s="450">
        <v>0</v>
      </c>
      <c r="U65" s="450">
        <v>0</v>
      </c>
      <c r="V65" s="427">
        <v>0</v>
      </c>
      <c r="W65" s="427">
        <v>0</v>
      </c>
      <c r="X65" s="427">
        <v>0</v>
      </c>
      <c r="Y65" s="427">
        <v>0</v>
      </c>
      <c r="Z65" s="427">
        <v>0</v>
      </c>
      <c r="AA65" s="427">
        <v>0</v>
      </c>
      <c r="AB65" s="427">
        <v>870000</v>
      </c>
      <c r="AC65" s="452">
        <f>SUM(C65:AB65)</f>
        <v>1510000</v>
      </c>
    </row>
    <row r="66" spans="1:30" ht="8.25" customHeight="1" x14ac:dyDescent="0.2">
      <c r="A66" s="426"/>
      <c r="B66" s="453"/>
      <c r="C66" s="450"/>
      <c r="D66" s="450"/>
      <c r="E66" s="450"/>
      <c r="F66" s="450"/>
      <c r="G66" s="450"/>
      <c r="H66" s="450"/>
      <c r="I66" s="450"/>
      <c r="J66" s="450"/>
      <c r="K66" s="450"/>
      <c r="L66" s="450"/>
      <c r="M66" s="450"/>
      <c r="N66" s="450"/>
      <c r="O66" s="450"/>
      <c r="P66" s="450"/>
      <c r="Q66" s="450"/>
      <c r="R66" s="450"/>
      <c r="S66" s="450"/>
      <c r="T66" s="450"/>
      <c r="U66" s="450"/>
      <c r="V66" s="450"/>
      <c r="W66" s="450"/>
      <c r="X66" s="450"/>
      <c r="Y66" s="450"/>
      <c r="Z66" s="450"/>
      <c r="AA66" s="450"/>
      <c r="AB66" s="462"/>
      <c r="AC66" s="455"/>
    </row>
    <row r="67" spans="1:30" x14ac:dyDescent="0.2">
      <c r="A67" s="429" t="s">
        <v>9</v>
      </c>
      <c r="B67" s="456">
        <f t="shared" ref="B67:AB67" si="5">SUM(B9:B66)</f>
        <v>315000</v>
      </c>
      <c r="C67" s="456">
        <f t="shared" si="5"/>
        <v>500000</v>
      </c>
      <c r="D67" s="456">
        <f t="shared" si="5"/>
        <v>515000</v>
      </c>
      <c r="E67" s="456">
        <f t="shared" si="5"/>
        <v>530000</v>
      </c>
      <c r="F67" s="456">
        <f t="shared" si="5"/>
        <v>545000</v>
      </c>
      <c r="G67" s="456">
        <f t="shared" si="5"/>
        <v>560000</v>
      </c>
      <c r="H67" s="456">
        <f t="shared" si="5"/>
        <v>575000</v>
      </c>
      <c r="I67" s="456">
        <f t="shared" si="5"/>
        <v>590000</v>
      </c>
      <c r="J67" s="456">
        <f t="shared" si="5"/>
        <v>605000</v>
      </c>
      <c r="K67" s="456">
        <f t="shared" si="5"/>
        <v>625000</v>
      </c>
      <c r="L67" s="456">
        <f t="shared" si="5"/>
        <v>640000</v>
      </c>
      <c r="M67" s="456">
        <f t="shared" si="5"/>
        <v>0</v>
      </c>
      <c r="N67" s="456">
        <f t="shared" si="5"/>
        <v>0</v>
      </c>
      <c r="O67" s="456">
        <f t="shared" si="5"/>
        <v>0</v>
      </c>
      <c r="P67" s="456">
        <f t="shared" si="5"/>
        <v>0</v>
      </c>
      <c r="Q67" s="456">
        <f t="shared" si="5"/>
        <v>0</v>
      </c>
      <c r="R67" s="456">
        <f t="shared" si="5"/>
        <v>0</v>
      </c>
      <c r="S67" s="456">
        <f t="shared" si="5"/>
        <v>0</v>
      </c>
      <c r="T67" s="456">
        <f t="shared" si="5"/>
        <v>0</v>
      </c>
      <c r="U67" s="456">
        <f t="shared" si="5"/>
        <v>0</v>
      </c>
      <c r="V67" s="456">
        <f t="shared" si="5"/>
        <v>0</v>
      </c>
      <c r="W67" s="456">
        <f t="shared" si="5"/>
        <v>0</v>
      </c>
      <c r="X67" s="456">
        <f t="shared" si="5"/>
        <v>0</v>
      </c>
      <c r="Y67" s="456">
        <f t="shared" si="5"/>
        <v>0</v>
      </c>
      <c r="Z67" s="456">
        <f t="shared" si="5"/>
        <v>0</v>
      </c>
      <c r="AA67" s="456">
        <f t="shared" si="5"/>
        <v>3545000</v>
      </c>
      <c r="AB67" s="456">
        <f t="shared" si="5"/>
        <v>10020000</v>
      </c>
      <c r="AC67" s="452">
        <f>SUM(B67:AB67)</f>
        <v>19565000</v>
      </c>
    </row>
    <row r="68" spans="1:30" x14ac:dyDescent="0.2">
      <c r="A68" s="414"/>
      <c r="B68" s="445"/>
      <c r="C68" s="457"/>
      <c r="D68" s="457"/>
      <c r="E68" s="457"/>
      <c r="F68" s="457"/>
      <c r="G68" s="457"/>
      <c r="H68" s="457"/>
      <c r="I68" s="457"/>
      <c r="J68" s="457"/>
      <c r="K68" s="457"/>
      <c r="L68" s="457"/>
      <c r="M68" s="457"/>
      <c r="N68" s="457"/>
      <c r="O68" s="457"/>
      <c r="P68" s="457"/>
      <c r="Q68" s="457"/>
      <c r="R68" s="457"/>
      <c r="S68" s="457"/>
      <c r="T68" s="457"/>
      <c r="U68" s="457"/>
      <c r="V68" s="458"/>
      <c r="W68" s="458"/>
      <c r="X68" s="458"/>
      <c r="Y68" s="458"/>
      <c r="Z68" s="458"/>
      <c r="AA68" s="458"/>
      <c r="AB68" s="462"/>
      <c r="AC68" s="458"/>
    </row>
    <row r="69" spans="1:30" x14ac:dyDescent="0.2">
      <c r="A69" s="434" t="s">
        <v>10</v>
      </c>
      <c r="B69" s="459">
        <f t="shared" ref="B69:AB69" si="6">B7-B67</f>
        <v>0</v>
      </c>
      <c r="C69" s="459">
        <f t="shared" si="6"/>
        <v>0</v>
      </c>
      <c r="D69" s="459">
        <f t="shared" si="6"/>
        <v>0</v>
      </c>
      <c r="E69" s="459">
        <f t="shared" si="6"/>
        <v>0</v>
      </c>
      <c r="F69" s="459">
        <f t="shared" si="6"/>
        <v>0</v>
      </c>
      <c r="G69" s="459">
        <f t="shared" si="6"/>
        <v>0</v>
      </c>
      <c r="H69" s="459">
        <f t="shared" si="6"/>
        <v>0</v>
      </c>
      <c r="I69" s="459">
        <f t="shared" si="6"/>
        <v>0</v>
      </c>
      <c r="J69" s="459">
        <f t="shared" si="6"/>
        <v>0</v>
      </c>
      <c r="K69" s="459">
        <f t="shared" si="6"/>
        <v>0</v>
      </c>
      <c r="L69" s="459">
        <f t="shared" si="6"/>
        <v>0</v>
      </c>
      <c r="M69" s="459">
        <f t="shared" si="6"/>
        <v>655000</v>
      </c>
      <c r="N69" s="459">
        <f t="shared" si="6"/>
        <v>675000</v>
      </c>
      <c r="O69" s="459">
        <f t="shared" si="6"/>
        <v>695000</v>
      </c>
      <c r="P69" s="459">
        <f t="shared" si="6"/>
        <v>715000</v>
      </c>
      <c r="Q69" s="459">
        <f t="shared" si="6"/>
        <v>735000</v>
      </c>
      <c r="R69" s="459">
        <f t="shared" si="6"/>
        <v>750000</v>
      </c>
      <c r="S69" s="459">
        <f t="shared" si="6"/>
        <v>775000</v>
      </c>
      <c r="T69" s="459">
        <f t="shared" si="6"/>
        <v>760000</v>
      </c>
      <c r="U69" s="459">
        <f t="shared" si="6"/>
        <v>730000</v>
      </c>
      <c r="V69" s="459">
        <f t="shared" si="6"/>
        <v>665000</v>
      </c>
      <c r="W69" s="459">
        <f t="shared" si="6"/>
        <v>675000</v>
      </c>
      <c r="X69" s="459">
        <f t="shared" si="6"/>
        <v>695000</v>
      </c>
      <c r="Y69" s="459">
        <f t="shared" si="6"/>
        <v>710000</v>
      </c>
      <c r="Z69" s="459">
        <f t="shared" si="6"/>
        <v>4660000</v>
      </c>
      <c r="AA69" s="459">
        <f t="shared" si="6"/>
        <v>0</v>
      </c>
      <c r="AB69" s="459">
        <f t="shared" si="6"/>
        <v>5710000</v>
      </c>
      <c r="AC69" s="460">
        <f>SUM(B69:AB69)</f>
        <v>19605000</v>
      </c>
      <c r="AD69" s="437"/>
    </row>
    <row r="70" spans="1:30" x14ac:dyDescent="0.2">
      <c r="B70" s="421"/>
      <c r="C70" s="421"/>
      <c r="D70" s="421"/>
      <c r="E70" s="421"/>
      <c r="F70" s="421"/>
      <c r="G70" s="421"/>
      <c r="H70" s="421"/>
      <c r="I70" s="421"/>
      <c r="J70" s="421"/>
      <c r="K70" s="421"/>
      <c r="L70" s="421"/>
      <c r="M70" s="421"/>
      <c r="N70" s="421"/>
      <c r="O70" s="421"/>
      <c r="P70" s="421"/>
      <c r="Q70" s="421"/>
      <c r="R70" s="421"/>
      <c r="S70" s="421"/>
      <c r="T70" s="421"/>
      <c r="U70" s="421"/>
      <c r="V70" s="421"/>
      <c r="W70" s="421"/>
      <c r="X70" s="421"/>
      <c r="Y70" s="421"/>
      <c r="Z70" s="421"/>
      <c r="AA70" s="421"/>
      <c r="AB70" s="421"/>
      <c r="AC70" s="421"/>
    </row>
    <row r="71" spans="1:30" x14ac:dyDescent="0.2">
      <c r="B71" s="421"/>
      <c r="C71" s="421"/>
      <c r="D71" s="421"/>
      <c r="E71" s="421"/>
      <c r="F71" s="421"/>
      <c r="G71" s="421"/>
      <c r="H71" s="421"/>
      <c r="I71" s="421"/>
      <c r="J71" s="421"/>
      <c r="K71" s="421"/>
      <c r="L71" s="421"/>
      <c r="M71" s="421"/>
      <c r="N71" s="421"/>
      <c r="O71" s="421"/>
      <c r="P71" s="421"/>
      <c r="Q71" s="421"/>
      <c r="R71" s="421"/>
      <c r="S71" s="421"/>
      <c r="T71" s="421"/>
      <c r="U71" s="421"/>
      <c r="V71" s="421"/>
      <c r="W71" s="421"/>
      <c r="X71" s="421"/>
      <c r="Y71" s="421"/>
      <c r="Z71" s="421"/>
      <c r="AA71" s="421"/>
      <c r="AB71" s="421"/>
      <c r="AC71" s="421"/>
    </row>
    <row r="72" spans="1:30" s="438" customFormat="1" x14ac:dyDescent="0.2"/>
    <row r="73" spans="1:30" x14ac:dyDescent="0.2">
      <c r="B73" s="421"/>
      <c r="C73" s="421"/>
      <c r="D73" s="421"/>
      <c r="E73" s="421"/>
      <c r="F73" s="421"/>
      <c r="G73" s="421"/>
      <c r="H73" s="421"/>
      <c r="I73" s="421"/>
      <c r="J73" s="421"/>
      <c r="K73" s="421"/>
      <c r="L73" s="421"/>
      <c r="M73" s="421"/>
      <c r="N73" s="421"/>
      <c r="O73" s="421"/>
      <c r="P73" s="421"/>
      <c r="Q73" s="421"/>
      <c r="R73" s="421"/>
      <c r="S73" s="421"/>
      <c r="T73" s="421"/>
      <c r="U73" s="421"/>
      <c r="V73" s="421"/>
      <c r="W73" s="421"/>
      <c r="X73" s="421"/>
      <c r="Y73" s="421"/>
      <c r="Z73" s="421"/>
      <c r="AA73" s="421"/>
      <c r="AB73" s="421"/>
      <c r="AC73" s="421"/>
    </row>
  </sheetData>
  <pageMargins left="0.75" right="0.75" top="1" bottom="1" header="0.5" footer="0.5"/>
  <pageSetup scale="40" orientation="landscape" r:id="rId1"/>
  <headerFooter alignWithMargins="0">
    <oddHeader>&amp;C&amp;A</oddHeader>
    <oddFooter>&amp;L&amp;Z&amp;F&amp;C&amp;P/&amp;N&amp;R&amp;A   &amp;D</oddFooter>
  </headerFooter>
  <colBreaks count="1" manualBreakCount="1">
    <brk id="16" max="5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134C6-BD47-4E3D-8F2E-BCDB425BF5E4}">
  <dimension ref="A1:BK65"/>
  <sheetViews>
    <sheetView zoomScaleNormal="100" workbookViewId="0">
      <pane xSplit="1" ySplit="5" topLeftCell="B6" activePane="bottomRight" state="frozen"/>
      <selection activeCell="F46" sqref="F46"/>
      <selection pane="topRight" activeCell="F46" sqref="F46"/>
      <selection pane="bottomLeft" activeCell="F46" sqref="F46"/>
      <selection pane="bottomRight" activeCell="B6" sqref="B6"/>
    </sheetView>
  </sheetViews>
  <sheetFormatPr defaultColWidth="9.140625" defaultRowHeight="12.75" x14ac:dyDescent="0.2"/>
  <cols>
    <col min="1" max="1" width="19.85546875" style="405" customWidth="1"/>
    <col min="2" max="5" width="13.7109375" style="405" bestFit="1" customWidth="1"/>
    <col min="6" max="6" width="13.140625" style="405" customWidth="1"/>
    <col min="7" max="7" width="14.28515625" style="405" customWidth="1"/>
    <col min="8" max="9" width="13.7109375" style="405" bestFit="1" customWidth="1"/>
    <col min="10" max="10" width="14.28515625" style="405" customWidth="1"/>
    <col min="11" max="11" width="12.28515625" style="405" bestFit="1" customWidth="1"/>
    <col min="12" max="12" width="12" style="405" bestFit="1" customWidth="1"/>
    <col min="13" max="13" width="12.5703125" style="405" bestFit="1" customWidth="1"/>
    <col min="14" max="14" width="12.28515625" style="405" bestFit="1" customWidth="1"/>
    <col min="15" max="15" width="11.7109375" style="405" customWidth="1"/>
    <col min="16" max="16" width="12.28515625" style="405" bestFit="1" customWidth="1"/>
    <col min="17" max="17" width="12.140625" style="405" bestFit="1" customWidth="1"/>
    <col min="18" max="18" width="11.85546875" style="405" bestFit="1" customWidth="1"/>
    <col min="19" max="19" width="12" style="405" bestFit="1" customWidth="1"/>
    <col min="20" max="21" width="12.7109375" style="405" bestFit="1" customWidth="1"/>
    <col min="22" max="25" width="13.140625" style="405" bestFit="1" customWidth="1"/>
    <col min="26" max="26" width="15.85546875" style="405" customWidth="1"/>
    <col min="27" max="27" width="16.42578125" style="405" customWidth="1"/>
    <col min="28" max="28" width="15.7109375" style="405" bestFit="1" customWidth="1"/>
    <col min="29" max="29" width="14" style="405" customWidth="1"/>
    <col min="30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1.42578125" style="405" bestFit="1" customWidth="1"/>
    <col min="285" max="285" width="11.140625" style="405" bestFit="1" customWidth="1"/>
    <col min="286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1.42578125" style="405" bestFit="1" customWidth="1"/>
    <col min="541" max="541" width="11.140625" style="405" bestFit="1" customWidth="1"/>
    <col min="542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1.42578125" style="405" bestFit="1" customWidth="1"/>
    <col min="797" max="797" width="11.140625" style="405" bestFit="1" customWidth="1"/>
    <col min="798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1.42578125" style="405" bestFit="1" customWidth="1"/>
    <col min="1053" max="1053" width="11.140625" style="405" bestFit="1" customWidth="1"/>
    <col min="1054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1.42578125" style="405" bestFit="1" customWidth="1"/>
    <col min="1309" max="1309" width="11.140625" style="405" bestFit="1" customWidth="1"/>
    <col min="1310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1.42578125" style="405" bestFit="1" customWidth="1"/>
    <col min="1565" max="1565" width="11.140625" style="405" bestFit="1" customWidth="1"/>
    <col min="1566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1.42578125" style="405" bestFit="1" customWidth="1"/>
    <col min="1821" max="1821" width="11.140625" style="405" bestFit="1" customWidth="1"/>
    <col min="1822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1.42578125" style="405" bestFit="1" customWidth="1"/>
    <col min="2077" max="2077" width="11.140625" style="405" bestFit="1" customWidth="1"/>
    <col min="2078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1.42578125" style="405" bestFit="1" customWidth="1"/>
    <col min="2333" max="2333" width="11.140625" style="405" bestFit="1" customWidth="1"/>
    <col min="2334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1.42578125" style="405" bestFit="1" customWidth="1"/>
    <col min="2589" max="2589" width="11.140625" style="405" bestFit="1" customWidth="1"/>
    <col min="2590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1.42578125" style="405" bestFit="1" customWidth="1"/>
    <col min="2845" max="2845" width="11.140625" style="405" bestFit="1" customWidth="1"/>
    <col min="2846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1.42578125" style="405" bestFit="1" customWidth="1"/>
    <col min="3101" max="3101" width="11.140625" style="405" bestFit="1" customWidth="1"/>
    <col min="3102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1.42578125" style="405" bestFit="1" customWidth="1"/>
    <col min="3357" max="3357" width="11.140625" style="405" bestFit="1" customWidth="1"/>
    <col min="3358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1.42578125" style="405" bestFit="1" customWidth="1"/>
    <col min="3613" max="3613" width="11.140625" style="405" bestFit="1" customWidth="1"/>
    <col min="3614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1.42578125" style="405" bestFit="1" customWidth="1"/>
    <col min="3869" max="3869" width="11.140625" style="405" bestFit="1" customWidth="1"/>
    <col min="3870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1.42578125" style="405" bestFit="1" customWidth="1"/>
    <col min="4125" max="4125" width="11.140625" style="405" bestFit="1" customWidth="1"/>
    <col min="4126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1.42578125" style="405" bestFit="1" customWidth="1"/>
    <col min="4381" max="4381" width="11.140625" style="405" bestFit="1" customWidth="1"/>
    <col min="4382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1.42578125" style="405" bestFit="1" customWidth="1"/>
    <col min="4637" max="4637" width="11.140625" style="405" bestFit="1" customWidth="1"/>
    <col min="4638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1.42578125" style="405" bestFit="1" customWidth="1"/>
    <col min="4893" max="4893" width="11.140625" style="405" bestFit="1" customWidth="1"/>
    <col min="4894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1.42578125" style="405" bestFit="1" customWidth="1"/>
    <col min="5149" max="5149" width="11.140625" style="405" bestFit="1" customWidth="1"/>
    <col min="5150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1.42578125" style="405" bestFit="1" customWidth="1"/>
    <col min="5405" max="5405" width="11.140625" style="405" bestFit="1" customWidth="1"/>
    <col min="5406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1.42578125" style="405" bestFit="1" customWidth="1"/>
    <col min="5661" max="5661" width="11.140625" style="405" bestFit="1" customWidth="1"/>
    <col min="5662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1.42578125" style="405" bestFit="1" customWidth="1"/>
    <col min="5917" max="5917" width="11.140625" style="405" bestFit="1" customWidth="1"/>
    <col min="5918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1.42578125" style="405" bestFit="1" customWidth="1"/>
    <col min="6173" max="6173" width="11.140625" style="405" bestFit="1" customWidth="1"/>
    <col min="6174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1.42578125" style="405" bestFit="1" customWidth="1"/>
    <col min="6429" max="6429" width="11.140625" style="405" bestFit="1" customWidth="1"/>
    <col min="6430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1.42578125" style="405" bestFit="1" customWidth="1"/>
    <col min="6685" max="6685" width="11.140625" style="405" bestFit="1" customWidth="1"/>
    <col min="6686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1.42578125" style="405" bestFit="1" customWidth="1"/>
    <col min="6941" max="6941" width="11.140625" style="405" bestFit="1" customWidth="1"/>
    <col min="6942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1.42578125" style="405" bestFit="1" customWidth="1"/>
    <col min="7197" max="7197" width="11.140625" style="405" bestFit="1" customWidth="1"/>
    <col min="7198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1.42578125" style="405" bestFit="1" customWidth="1"/>
    <col min="7453" max="7453" width="11.140625" style="405" bestFit="1" customWidth="1"/>
    <col min="7454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1.42578125" style="405" bestFit="1" customWidth="1"/>
    <col min="7709" max="7709" width="11.140625" style="405" bestFit="1" customWidth="1"/>
    <col min="7710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1.42578125" style="405" bestFit="1" customWidth="1"/>
    <col min="7965" max="7965" width="11.140625" style="405" bestFit="1" customWidth="1"/>
    <col min="7966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1.42578125" style="405" bestFit="1" customWidth="1"/>
    <col min="8221" max="8221" width="11.140625" style="405" bestFit="1" customWidth="1"/>
    <col min="8222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1.42578125" style="405" bestFit="1" customWidth="1"/>
    <col min="8477" max="8477" width="11.140625" style="405" bestFit="1" customWidth="1"/>
    <col min="8478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1.42578125" style="405" bestFit="1" customWidth="1"/>
    <col min="8733" max="8733" width="11.140625" style="405" bestFit="1" customWidth="1"/>
    <col min="8734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1.42578125" style="405" bestFit="1" customWidth="1"/>
    <col min="8989" max="8989" width="11.140625" style="405" bestFit="1" customWidth="1"/>
    <col min="8990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1.42578125" style="405" bestFit="1" customWidth="1"/>
    <col min="9245" max="9245" width="11.140625" style="405" bestFit="1" customWidth="1"/>
    <col min="9246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1.42578125" style="405" bestFit="1" customWidth="1"/>
    <col min="9501" max="9501" width="11.140625" style="405" bestFit="1" customWidth="1"/>
    <col min="9502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1.42578125" style="405" bestFit="1" customWidth="1"/>
    <col min="9757" max="9757" width="11.140625" style="405" bestFit="1" customWidth="1"/>
    <col min="9758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1.42578125" style="405" bestFit="1" customWidth="1"/>
    <col min="10013" max="10013" width="11.140625" style="405" bestFit="1" customWidth="1"/>
    <col min="10014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1.42578125" style="405" bestFit="1" customWidth="1"/>
    <col min="10269" max="10269" width="11.140625" style="405" bestFit="1" customWidth="1"/>
    <col min="10270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1.42578125" style="405" bestFit="1" customWidth="1"/>
    <col min="10525" max="10525" width="11.140625" style="405" bestFit="1" customWidth="1"/>
    <col min="10526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1.42578125" style="405" bestFit="1" customWidth="1"/>
    <col min="10781" max="10781" width="11.140625" style="405" bestFit="1" customWidth="1"/>
    <col min="10782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1.42578125" style="405" bestFit="1" customWidth="1"/>
    <col min="11037" max="11037" width="11.140625" style="405" bestFit="1" customWidth="1"/>
    <col min="11038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1.42578125" style="405" bestFit="1" customWidth="1"/>
    <col min="11293" max="11293" width="11.140625" style="405" bestFit="1" customWidth="1"/>
    <col min="11294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1.42578125" style="405" bestFit="1" customWidth="1"/>
    <col min="11549" max="11549" width="11.140625" style="405" bestFit="1" customWidth="1"/>
    <col min="11550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1.42578125" style="405" bestFit="1" customWidth="1"/>
    <col min="11805" max="11805" width="11.140625" style="405" bestFit="1" customWidth="1"/>
    <col min="11806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1.42578125" style="405" bestFit="1" customWidth="1"/>
    <col min="12061" max="12061" width="11.140625" style="405" bestFit="1" customWidth="1"/>
    <col min="12062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1.42578125" style="405" bestFit="1" customWidth="1"/>
    <col min="12317" max="12317" width="11.140625" style="405" bestFit="1" customWidth="1"/>
    <col min="12318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1.42578125" style="405" bestFit="1" customWidth="1"/>
    <col min="12573" max="12573" width="11.140625" style="405" bestFit="1" customWidth="1"/>
    <col min="12574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1.42578125" style="405" bestFit="1" customWidth="1"/>
    <col min="12829" max="12829" width="11.140625" style="405" bestFit="1" customWidth="1"/>
    <col min="12830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1.42578125" style="405" bestFit="1" customWidth="1"/>
    <col min="13085" max="13085" width="11.140625" style="405" bestFit="1" customWidth="1"/>
    <col min="13086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1.42578125" style="405" bestFit="1" customWidth="1"/>
    <col min="13341" max="13341" width="11.140625" style="405" bestFit="1" customWidth="1"/>
    <col min="13342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1.42578125" style="405" bestFit="1" customWidth="1"/>
    <col min="13597" max="13597" width="11.140625" style="405" bestFit="1" customWidth="1"/>
    <col min="13598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1.42578125" style="405" bestFit="1" customWidth="1"/>
    <col min="13853" max="13853" width="11.140625" style="405" bestFit="1" customWidth="1"/>
    <col min="13854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1.42578125" style="405" bestFit="1" customWidth="1"/>
    <col min="14109" max="14109" width="11.140625" style="405" bestFit="1" customWidth="1"/>
    <col min="14110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1.42578125" style="405" bestFit="1" customWidth="1"/>
    <col min="14365" max="14365" width="11.140625" style="405" bestFit="1" customWidth="1"/>
    <col min="14366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1.42578125" style="405" bestFit="1" customWidth="1"/>
    <col min="14621" max="14621" width="11.140625" style="405" bestFit="1" customWidth="1"/>
    <col min="14622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1.42578125" style="405" bestFit="1" customWidth="1"/>
    <col min="14877" max="14877" width="11.140625" style="405" bestFit="1" customWidth="1"/>
    <col min="14878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1.42578125" style="405" bestFit="1" customWidth="1"/>
    <col min="15133" max="15133" width="11.140625" style="405" bestFit="1" customWidth="1"/>
    <col min="15134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1.42578125" style="405" bestFit="1" customWidth="1"/>
    <col min="15389" max="15389" width="11.140625" style="405" bestFit="1" customWidth="1"/>
    <col min="15390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1.42578125" style="405" bestFit="1" customWidth="1"/>
    <col min="15645" max="15645" width="11.140625" style="405" bestFit="1" customWidth="1"/>
    <col min="15646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1.42578125" style="405" bestFit="1" customWidth="1"/>
    <col min="15901" max="15901" width="11.140625" style="405" bestFit="1" customWidth="1"/>
    <col min="15902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1.42578125" style="405" bestFit="1" customWidth="1"/>
    <col min="16157" max="16157" width="11.140625" style="405" bestFit="1" customWidth="1"/>
    <col min="16158" max="16384" width="9.140625" style="405"/>
  </cols>
  <sheetData>
    <row r="1" spans="1:63" x14ac:dyDescent="0.2">
      <c r="A1" s="402" t="s">
        <v>392</v>
      </c>
      <c r="B1" s="403" t="s">
        <v>1076</v>
      </c>
      <c r="C1" s="403" t="s">
        <v>1076</v>
      </c>
      <c r="D1" s="403" t="s">
        <v>1076</v>
      </c>
      <c r="E1" s="403" t="s">
        <v>1076</v>
      </c>
      <c r="F1" s="403" t="s">
        <v>1076</v>
      </c>
      <c r="G1" s="403" t="s">
        <v>1076</v>
      </c>
      <c r="H1" s="403" t="s">
        <v>1076</v>
      </c>
      <c r="I1" s="403" t="s">
        <v>1076</v>
      </c>
      <c r="J1" s="403" t="s">
        <v>1076</v>
      </c>
      <c r="K1" s="403" t="s">
        <v>1076</v>
      </c>
      <c r="L1" s="403" t="s">
        <v>1076</v>
      </c>
      <c r="M1" s="403" t="s">
        <v>1076</v>
      </c>
      <c r="N1" s="403" t="s">
        <v>1076</v>
      </c>
      <c r="O1" s="403" t="s">
        <v>1076</v>
      </c>
      <c r="P1" s="403" t="s">
        <v>1076</v>
      </c>
      <c r="Q1" s="403" t="s">
        <v>1076</v>
      </c>
      <c r="R1" s="403" t="s">
        <v>1076</v>
      </c>
      <c r="S1" s="403" t="s">
        <v>1076</v>
      </c>
      <c r="T1" s="403" t="s">
        <v>1076</v>
      </c>
      <c r="U1" s="403" t="s">
        <v>1076</v>
      </c>
      <c r="V1" s="403" t="s">
        <v>1076</v>
      </c>
      <c r="W1" s="403" t="s">
        <v>1076</v>
      </c>
      <c r="X1" s="403" t="s">
        <v>1076</v>
      </c>
      <c r="Y1" s="403" t="s">
        <v>1076</v>
      </c>
      <c r="Z1" s="403" t="s">
        <v>1076</v>
      </c>
      <c r="AA1" s="403" t="s">
        <v>1076</v>
      </c>
      <c r="AB1" s="403" t="s">
        <v>1076</v>
      </c>
      <c r="AC1" s="461"/>
    </row>
    <row r="2" spans="1:63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1420</v>
      </c>
      <c r="Z2" s="403" t="s">
        <v>1420</v>
      </c>
      <c r="AA2" s="403" t="s">
        <v>1420</v>
      </c>
      <c r="AB2" s="403" t="s">
        <v>1422</v>
      </c>
      <c r="AC2" s="461"/>
    </row>
    <row r="3" spans="1:63" x14ac:dyDescent="0.2">
      <c r="A3" s="402" t="s">
        <v>385</v>
      </c>
      <c r="B3" s="464">
        <v>43800</v>
      </c>
      <c r="C3" s="464">
        <v>43983</v>
      </c>
      <c r="D3" s="465">
        <v>44166</v>
      </c>
      <c r="E3" s="465">
        <v>44348</v>
      </c>
      <c r="F3" s="465">
        <v>44531</v>
      </c>
      <c r="G3" s="465">
        <v>44713</v>
      </c>
      <c r="H3" s="465">
        <v>44896</v>
      </c>
      <c r="I3" s="465">
        <v>45078</v>
      </c>
      <c r="J3" s="465">
        <v>45261</v>
      </c>
      <c r="K3" s="465">
        <v>45444</v>
      </c>
      <c r="L3" s="465">
        <v>45627</v>
      </c>
      <c r="M3" s="465">
        <v>45809</v>
      </c>
      <c r="N3" s="465">
        <v>45992</v>
      </c>
      <c r="O3" s="465">
        <v>46174</v>
      </c>
      <c r="P3" s="465">
        <v>46357</v>
      </c>
      <c r="Q3" s="465">
        <v>46539</v>
      </c>
      <c r="R3" s="465">
        <v>46722</v>
      </c>
      <c r="S3" s="465">
        <v>46905</v>
      </c>
      <c r="T3" s="465">
        <v>47088</v>
      </c>
      <c r="U3" s="465">
        <v>47270</v>
      </c>
      <c r="V3" s="465">
        <v>47453</v>
      </c>
      <c r="W3" s="465">
        <v>47635</v>
      </c>
      <c r="X3" s="465">
        <v>47818</v>
      </c>
      <c r="Y3" s="465">
        <v>49279</v>
      </c>
      <c r="Z3" s="465">
        <v>51105</v>
      </c>
      <c r="AA3" s="465">
        <v>52566</v>
      </c>
      <c r="AB3" s="465">
        <v>54393</v>
      </c>
      <c r="AC3" s="461"/>
    </row>
    <row r="4" spans="1:63" x14ac:dyDescent="0.2">
      <c r="A4" s="402" t="s">
        <v>386</v>
      </c>
      <c r="B4" s="440">
        <v>1.6E-2</v>
      </c>
      <c r="C4" s="440">
        <v>1.6500000000000001E-2</v>
      </c>
      <c r="D4" s="440">
        <v>1.7000000000000001E-2</v>
      </c>
      <c r="E4" s="440">
        <v>1.7999999999999999E-2</v>
      </c>
      <c r="F4" s="440">
        <v>1.8499999999999999E-2</v>
      </c>
      <c r="G4" s="466">
        <v>1.9E-2</v>
      </c>
      <c r="H4" s="466">
        <v>1.95E-2</v>
      </c>
      <c r="I4" s="466">
        <v>0.02</v>
      </c>
      <c r="J4" s="466">
        <v>2.0500000000000001E-2</v>
      </c>
      <c r="K4" s="466">
        <v>2.1000000000000001E-2</v>
      </c>
      <c r="L4" s="466">
        <v>2.1499999999999998E-2</v>
      </c>
      <c r="M4" s="466">
        <v>2.1999999999999999E-2</v>
      </c>
      <c r="N4" s="466">
        <v>2.2499999999999999E-2</v>
      </c>
      <c r="O4" s="466">
        <v>2.35E-2</v>
      </c>
      <c r="P4" s="466">
        <v>2.4E-2</v>
      </c>
      <c r="Q4" s="466">
        <v>2.5000000000000001E-2</v>
      </c>
      <c r="R4" s="466">
        <v>2.5499999999999998E-2</v>
      </c>
      <c r="S4" s="466">
        <v>2.6499999999999999E-2</v>
      </c>
      <c r="T4" s="440">
        <v>2.7E-2</v>
      </c>
      <c r="U4" s="440">
        <v>2.8000000000000001E-2</v>
      </c>
      <c r="V4" s="466">
        <v>2.8500000000000001E-2</v>
      </c>
      <c r="W4" s="466">
        <v>2.9499999999999998E-2</v>
      </c>
      <c r="X4" s="466">
        <v>0.03</v>
      </c>
      <c r="Y4" s="466">
        <v>3.3750000000000002E-2</v>
      </c>
      <c r="Z4" s="466">
        <v>3.6999999999999998E-2</v>
      </c>
      <c r="AA4" s="467">
        <v>3.875E-2</v>
      </c>
      <c r="AB4" s="466">
        <v>0.04</v>
      </c>
      <c r="AC4" s="407"/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3"/>
      <c r="BI4" s="413"/>
      <c r="BJ4" s="413"/>
      <c r="BK4" s="413"/>
    </row>
    <row r="5" spans="1:63" x14ac:dyDescent="0.2">
      <c r="A5" s="414" t="s">
        <v>334</v>
      </c>
      <c r="B5" s="468" t="s">
        <v>1077</v>
      </c>
      <c r="C5" s="468" t="s">
        <v>1078</v>
      </c>
      <c r="D5" s="468" t="s">
        <v>1079</v>
      </c>
      <c r="E5" s="468" t="s">
        <v>1080</v>
      </c>
      <c r="F5" s="468" t="s">
        <v>1081</v>
      </c>
      <c r="G5" s="468" t="s">
        <v>1082</v>
      </c>
      <c r="H5" s="468" t="s">
        <v>1083</v>
      </c>
      <c r="I5" s="468" t="s">
        <v>1084</v>
      </c>
      <c r="J5" s="468" t="s">
        <v>1085</v>
      </c>
      <c r="K5" s="468" t="s">
        <v>1087</v>
      </c>
      <c r="L5" s="468" t="s">
        <v>1086</v>
      </c>
      <c r="M5" s="468" t="s">
        <v>1088</v>
      </c>
      <c r="N5" s="468" t="s">
        <v>1089</v>
      </c>
      <c r="O5" s="468" t="s">
        <v>1090</v>
      </c>
      <c r="P5" s="468" t="s">
        <v>1091</v>
      </c>
      <c r="Q5" s="468" t="s">
        <v>1092</v>
      </c>
      <c r="R5" s="468" t="s">
        <v>1093</v>
      </c>
      <c r="S5" s="468" t="s">
        <v>1094</v>
      </c>
      <c r="T5" s="468" t="s">
        <v>1095</v>
      </c>
      <c r="U5" s="468" t="s">
        <v>1096</v>
      </c>
      <c r="V5" s="468" t="s">
        <v>1097</v>
      </c>
      <c r="W5" s="468" t="s">
        <v>1098</v>
      </c>
      <c r="X5" s="468" t="s">
        <v>1099</v>
      </c>
      <c r="Y5" s="468" t="s">
        <v>1100</v>
      </c>
      <c r="Z5" s="468" t="s">
        <v>1101</v>
      </c>
      <c r="AA5" s="468" t="s">
        <v>1102</v>
      </c>
      <c r="AB5" s="468" t="s">
        <v>1103</v>
      </c>
      <c r="AC5" s="417" t="s">
        <v>5</v>
      </c>
      <c r="AD5" s="413"/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  <c r="BJ5" s="413"/>
      <c r="BK5" s="413"/>
    </row>
    <row r="6" spans="1:63" x14ac:dyDescent="0.2">
      <c r="A6" s="418"/>
      <c r="B6" s="418">
        <v>2</v>
      </c>
      <c r="C6" s="419">
        <f>B6+1</f>
        <v>3</v>
      </c>
      <c r="D6" s="419">
        <f t="shared" ref="D6:AB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20"/>
    </row>
    <row r="7" spans="1:63" x14ac:dyDescent="0.2">
      <c r="A7" s="402" t="s">
        <v>461</v>
      </c>
      <c r="B7" s="450">
        <v>295000</v>
      </c>
      <c r="C7" s="451">
        <v>410000</v>
      </c>
      <c r="D7" s="451">
        <v>415000</v>
      </c>
      <c r="E7" s="451">
        <v>430000</v>
      </c>
      <c r="F7" s="451">
        <v>440000</v>
      </c>
      <c r="G7" s="451">
        <v>450000</v>
      </c>
      <c r="H7" s="451">
        <v>465000</v>
      </c>
      <c r="I7" s="451">
        <v>475000</v>
      </c>
      <c r="J7" s="451">
        <v>490000</v>
      </c>
      <c r="K7" s="451">
        <v>500000</v>
      </c>
      <c r="L7" s="451">
        <v>515000</v>
      </c>
      <c r="M7" s="451">
        <v>605000</v>
      </c>
      <c r="N7" s="451">
        <v>650000</v>
      </c>
      <c r="O7" s="451">
        <v>665000</v>
      </c>
      <c r="P7" s="451">
        <v>680000</v>
      </c>
      <c r="Q7" s="451">
        <v>690000</v>
      </c>
      <c r="R7" s="451">
        <v>710000</v>
      </c>
      <c r="S7" s="451">
        <v>725000</v>
      </c>
      <c r="T7" s="451">
        <v>740000</v>
      </c>
      <c r="U7" s="451">
        <v>760000</v>
      </c>
      <c r="V7" s="451">
        <v>770000</v>
      </c>
      <c r="W7" s="451">
        <v>795000</v>
      </c>
      <c r="X7" s="451">
        <v>810000</v>
      </c>
      <c r="Y7" s="451">
        <v>7180000</v>
      </c>
      <c r="Z7" s="451">
        <v>11055000</v>
      </c>
      <c r="AA7" s="451">
        <v>9505000</v>
      </c>
      <c r="AB7" s="463">
        <v>17515000</v>
      </c>
      <c r="AC7" s="452">
        <f>SUM(B7:AB7)</f>
        <v>58740000</v>
      </c>
    </row>
    <row r="8" spans="1:63" x14ac:dyDescent="0.2">
      <c r="A8" s="402" t="s">
        <v>78</v>
      </c>
      <c r="B8" s="453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C8" s="452"/>
    </row>
    <row r="9" spans="1:63" x14ac:dyDescent="0.2">
      <c r="A9" s="426">
        <v>43800</v>
      </c>
      <c r="B9" s="427">
        <v>295000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27">
        <v>0</v>
      </c>
      <c r="T9" s="450">
        <v>0</v>
      </c>
      <c r="U9" s="450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25000</v>
      </c>
      <c r="AC9" s="452">
        <f t="shared" ref="AC9:AC44" si="1">SUM(C9:AB9)</f>
        <v>25000</v>
      </c>
    </row>
    <row r="10" spans="1:63" x14ac:dyDescent="0.2">
      <c r="A10" s="426">
        <v>43831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27">
        <v>0</v>
      </c>
      <c r="T10" s="450">
        <v>0</v>
      </c>
      <c r="U10" s="450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5000</v>
      </c>
      <c r="AC10" s="452">
        <f t="shared" si="1"/>
        <v>5000</v>
      </c>
    </row>
    <row r="11" spans="1:63" x14ac:dyDescent="0.2">
      <c r="A11" s="426">
        <v>43891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27">
        <v>0</v>
      </c>
      <c r="T11" s="450">
        <v>0</v>
      </c>
      <c r="U11" s="450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5000</v>
      </c>
      <c r="AC11" s="452">
        <f t="shared" si="1"/>
        <v>5000</v>
      </c>
    </row>
    <row r="12" spans="1:63" x14ac:dyDescent="0.2">
      <c r="A12" s="426">
        <v>43952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27">
        <v>0</v>
      </c>
      <c r="T12" s="450">
        <v>0</v>
      </c>
      <c r="U12" s="450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175000</v>
      </c>
      <c r="AC12" s="452">
        <f t="shared" si="1"/>
        <v>175000</v>
      </c>
    </row>
    <row r="13" spans="1:63" x14ac:dyDescent="0.2">
      <c r="A13" s="426">
        <v>43983</v>
      </c>
      <c r="B13" s="427">
        <v>0</v>
      </c>
      <c r="C13" s="427">
        <v>410000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50">
        <v>0</v>
      </c>
      <c r="U13" s="450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200000</v>
      </c>
      <c r="AC13" s="452">
        <f t="shared" si="1"/>
        <v>610000</v>
      </c>
    </row>
    <row r="14" spans="1:63" x14ac:dyDescent="0.2">
      <c r="A14" s="426">
        <v>44013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50">
        <v>0</v>
      </c>
      <c r="U14" s="450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65000</v>
      </c>
      <c r="AC14" s="452">
        <f t="shared" si="1"/>
        <v>65000</v>
      </c>
    </row>
    <row r="15" spans="1:63" x14ac:dyDescent="0.2">
      <c r="A15" s="426">
        <v>44044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50">
        <v>0</v>
      </c>
      <c r="U15" s="450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95000</v>
      </c>
      <c r="AC15" s="452">
        <f t="shared" si="1"/>
        <v>95000</v>
      </c>
    </row>
    <row r="16" spans="1:63" x14ac:dyDescent="0.2">
      <c r="A16" s="426">
        <v>44075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50">
        <v>0</v>
      </c>
      <c r="U16" s="450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15000</v>
      </c>
      <c r="AC16" s="452">
        <f t="shared" si="1"/>
        <v>15000</v>
      </c>
    </row>
    <row r="17" spans="1:29" x14ac:dyDescent="0.2">
      <c r="A17" s="426">
        <v>44105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50">
        <v>0</v>
      </c>
      <c r="U17" s="450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60000</v>
      </c>
      <c r="AC17" s="452">
        <f t="shared" si="1"/>
        <v>60000</v>
      </c>
    </row>
    <row r="18" spans="1:29" x14ac:dyDescent="0.2">
      <c r="A18" s="426">
        <v>44136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50">
        <v>0</v>
      </c>
      <c r="U18" s="450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260000</v>
      </c>
      <c r="AC18" s="452">
        <f t="shared" si="1"/>
        <v>260000</v>
      </c>
    </row>
    <row r="19" spans="1:29" x14ac:dyDescent="0.2">
      <c r="A19" s="426">
        <v>44166</v>
      </c>
      <c r="B19" s="427">
        <v>0</v>
      </c>
      <c r="C19" s="427">
        <v>0</v>
      </c>
      <c r="D19" s="427">
        <v>415000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27">
        <v>0</v>
      </c>
      <c r="T19" s="450">
        <v>0</v>
      </c>
      <c r="U19" s="450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6000000</v>
      </c>
      <c r="AB19" s="427">
        <v>225000</v>
      </c>
      <c r="AC19" s="452">
        <f t="shared" si="1"/>
        <v>6640000</v>
      </c>
    </row>
    <row r="20" spans="1:29" x14ac:dyDescent="0.2">
      <c r="A20" s="426">
        <v>44197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50">
        <v>0</v>
      </c>
      <c r="U20" s="450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170000</v>
      </c>
      <c r="AC20" s="452">
        <f t="shared" si="1"/>
        <v>170000</v>
      </c>
    </row>
    <row r="21" spans="1:29" x14ac:dyDescent="0.2">
      <c r="A21" s="426">
        <v>44228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27">
        <v>0</v>
      </c>
      <c r="T21" s="450">
        <v>0</v>
      </c>
      <c r="U21" s="450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15000</v>
      </c>
      <c r="AC21" s="452">
        <f t="shared" si="1"/>
        <v>15000</v>
      </c>
    </row>
    <row r="22" spans="1:29" x14ac:dyDescent="0.2">
      <c r="A22" s="426">
        <v>44256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27">
        <v>0</v>
      </c>
      <c r="T22" s="450">
        <v>0</v>
      </c>
      <c r="U22" s="450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280000</v>
      </c>
      <c r="AC22" s="452">
        <f t="shared" si="1"/>
        <v>280000</v>
      </c>
    </row>
    <row r="23" spans="1:29" x14ac:dyDescent="0.2">
      <c r="A23" s="426">
        <v>44287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50">
        <v>0</v>
      </c>
      <c r="U23" s="450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185000</v>
      </c>
      <c r="AC23" s="452">
        <f t="shared" si="1"/>
        <v>185000</v>
      </c>
    </row>
    <row r="24" spans="1:29" x14ac:dyDescent="0.2">
      <c r="A24" s="426">
        <v>44317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27">
        <v>0</v>
      </c>
      <c r="T24" s="450">
        <v>0</v>
      </c>
      <c r="U24" s="450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135000</v>
      </c>
      <c r="AC24" s="452">
        <f t="shared" si="1"/>
        <v>135000</v>
      </c>
    </row>
    <row r="25" spans="1:29" x14ac:dyDescent="0.2">
      <c r="A25" s="426">
        <v>44348</v>
      </c>
      <c r="B25" s="427">
        <v>0</v>
      </c>
      <c r="C25" s="427">
        <v>0</v>
      </c>
      <c r="D25" s="427">
        <v>0</v>
      </c>
      <c r="E25" s="427">
        <v>430000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27">
        <v>0</v>
      </c>
      <c r="T25" s="450">
        <v>0</v>
      </c>
      <c r="U25" s="450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450000</v>
      </c>
      <c r="AA25" s="427">
        <v>3505000</v>
      </c>
      <c r="AB25" s="427">
        <v>240000</v>
      </c>
      <c r="AC25" s="452">
        <f t="shared" si="1"/>
        <v>4625000</v>
      </c>
    </row>
    <row r="26" spans="1:29" x14ac:dyDescent="0.2">
      <c r="A26" s="426">
        <v>44378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50">
        <v>0</v>
      </c>
      <c r="U26" s="450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220000</v>
      </c>
      <c r="AC26" s="452">
        <f t="shared" si="1"/>
        <v>220000</v>
      </c>
    </row>
    <row r="27" spans="1:29" x14ac:dyDescent="0.2">
      <c r="A27" s="426">
        <v>44409</v>
      </c>
      <c r="B27" s="427">
        <v>0</v>
      </c>
      <c r="C27" s="427">
        <v>0</v>
      </c>
      <c r="D27" s="427">
        <v>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27">
        <v>0</v>
      </c>
      <c r="T27" s="450">
        <v>0</v>
      </c>
      <c r="U27" s="450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215000</v>
      </c>
      <c r="AC27" s="452">
        <f t="shared" si="1"/>
        <v>215000</v>
      </c>
    </row>
    <row r="28" spans="1:29" x14ac:dyDescent="0.2">
      <c r="A28" s="426">
        <v>44440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27">
        <v>0</v>
      </c>
      <c r="T28" s="450">
        <v>0</v>
      </c>
      <c r="U28" s="450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220000</v>
      </c>
      <c r="AC28" s="452">
        <f t="shared" si="1"/>
        <v>220000</v>
      </c>
    </row>
    <row r="29" spans="1:29" x14ac:dyDescent="0.2">
      <c r="A29" s="426">
        <v>44470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27">
        <v>0</v>
      </c>
      <c r="T29" s="450">
        <v>0</v>
      </c>
      <c r="U29" s="450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220000</v>
      </c>
      <c r="AC29" s="452">
        <f t="shared" si="1"/>
        <v>220000</v>
      </c>
    </row>
    <row r="30" spans="1:29" x14ac:dyDescent="0.2">
      <c r="A30" s="426">
        <v>44501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27">
        <v>0</v>
      </c>
      <c r="T30" s="450">
        <v>0</v>
      </c>
      <c r="U30" s="450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215000</v>
      </c>
      <c r="AC30" s="452">
        <f t="shared" si="1"/>
        <v>215000</v>
      </c>
    </row>
    <row r="31" spans="1:29" x14ac:dyDescent="0.2">
      <c r="A31" s="426">
        <v>44531</v>
      </c>
      <c r="B31" s="427">
        <v>0</v>
      </c>
      <c r="C31" s="427">
        <v>0</v>
      </c>
      <c r="D31" s="427">
        <v>0</v>
      </c>
      <c r="E31" s="427">
        <v>0</v>
      </c>
      <c r="F31" s="427">
        <v>440000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27">
        <v>0</v>
      </c>
      <c r="T31" s="450">
        <v>0</v>
      </c>
      <c r="U31" s="450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10605000</v>
      </c>
      <c r="AA31" s="427">
        <v>0</v>
      </c>
      <c r="AB31" s="427">
        <v>220000</v>
      </c>
      <c r="AC31" s="452">
        <f t="shared" si="1"/>
        <v>11265000</v>
      </c>
    </row>
    <row r="32" spans="1:29" x14ac:dyDescent="0.2">
      <c r="A32" s="426">
        <v>44562</v>
      </c>
      <c r="B32" s="427">
        <v>0</v>
      </c>
      <c r="C32" s="427">
        <v>0</v>
      </c>
      <c r="D32" s="427">
        <v>0</v>
      </c>
      <c r="E32" s="427">
        <v>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27">
        <v>0</v>
      </c>
      <c r="T32" s="450">
        <v>0</v>
      </c>
      <c r="U32" s="450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250000</v>
      </c>
      <c r="AC32" s="452">
        <f t="shared" si="1"/>
        <v>250000</v>
      </c>
    </row>
    <row r="33" spans="1:29" x14ac:dyDescent="0.2">
      <c r="A33" s="426">
        <v>44593</v>
      </c>
      <c r="B33" s="427">
        <v>0</v>
      </c>
      <c r="C33" s="427">
        <v>0</v>
      </c>
      <c r="D33" s="427">
        <v>0</v>
      </c>
      <c r="E33" s="427">
        <v>0</v>
      </c>
      <c r="F33" s="427">
        <v>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27">
        <v>0</v>
      </c>
      <c r="T33" s="450">
        <v>0</v>
      </c>
      <c r="U33" s="450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27">
        <v>245000</v>
      </c>
      <c r="AC33" s="452">
        <f t="shared" si="1"/>
        <v>245000</v>
      </c>
    </row>
    <row r="34" spans="1:29" x14ac:dyDescent="0.2">
      <c r="A34" s="426">
        <v>44621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27">
        <v>0</v>
      </c>
      <c r="T34" s="450">
        <v>0</v>
      </c>
      <c r="U34" s="450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250000</v>
      </c>
      <c r="AC34" s="452">
        <f t="shared" si="1"/>
        <v>250000</v>
      </c>
    </row>
    <row r="35" spans="1:29" x14ac:dyDescent="0.2">
      <c r="A35" s="426">
        <v>44652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27">
        <v>0</v>
      </c>
      <c r="T35" s="450">
        <v>0</v>
      </c>
      <c r="U35" s="450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250000</v>
      </c>
      <c r="AC35" s="452">
        <f t="shared" si="1"/>
        <v>250000</v>
      </c>
    </row>
    <row r="36" spans="1:29" x14ac:dyDescent="0.2">
      <c r="A36" s="426">
        <v>44682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27">
        <v>0</v>
      </c>
      <c r="T36" s="450">
        <v>0</v>
      </c>
      <c r="U36" s="450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245000</v>
      </c>
      <c r="AC36" s="452">
        <f t="shared" si="1"/>
        <v>245000</v>
      </c>
    </row>
    <row r="37" spans="1:29" x14ac:dyDescent="0.2">
      <c r="A37" s="426">
        <v>44713</v>
      </c>
      <c r="B37" s="427">
        <v>0</v>
      </c>
      <c r="C37" s="427">
        <v>0</v>
      </c>
      <c r="D37" s="427">
        <v>0</v>
      </c>
      <c r="E37" s="427">
        <v>0</v>
      </c>
      <c r="F37" s="427">
        <v>0</v>
      </c>
      <c r="G37" s="427">
        <v>450000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27">
        <v>0</v>
      </c>
      <c r="T37" s="450">
        <v>0</v>
      </c>
      <c r="U37" s="450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250000</v>
      </c>
      <c r="AC37" s="452">
        <f t="shared" si="1"/>
        <v>700000</v>
      </c>
    </row>
    <row r="38" spans="1:29" x14ac:dyDescent="0.2">
      <c r="A38" s="426">
        <v>44743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27">
        <v>0</v>
      </c>
      <c r="T38" s="450">
        <v>0</v>
      </c>
      <c r="U38" s="450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220000</v>
      </c>
      <c r="AC38" s="452">
        <f t="shared" si="1"/>
        <v>220000</v>
      </c>
    </row>
    <row r="39" spans="1:29" x14ac:dyDescent="0.2">
      <c r="A39" s="426">
        <v>44774</v>
      </c>
      <c r="B39" s="427">
        <v>0</v>
      </c>
      <c r="C39" s="427">
        <v>0</v>
      </c>
      <c r="D39" s="427">
        <v>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27">
        <v>0</v>
      </c>
      <c r="T39" s="450">
        <v>0</v>
      </c>
      <c r="U39" s="450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260000</v>
      </c>
      <c r="AC39" s="452">
        <f t="shared" si="1"/>
        <v>260000</v>
      </c>
    </row>
    <row r="40" spans="1:29" x14ac:dyDescent="0.2">
      <c r="A40" s="426">
        <v>44805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27">
        <v>0</v>
      </c>
      <c r="T40" s="450">
        <v>0</v>
      </c>
      <c r="U40" s="450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245000</v>
      </c>
      <c r="AC40" s="452">
        <f t="shared" si="1"/>
        <v>245000</v>
      </c>
    </row>
    <row r="41" spans="1:29" x14ac:dyDescent="0.2">
      <c r="A41" s="426">
        <v>44835</v>
      </c>
      <c r="B41" s="427">
        <v>0</v>
      </c>
      <c r="C41" s="427">
        <v>0</v>
      </c>
      <c r="D41" s="427">
        <v>0</v>
      </c>
      <c r="E41" s="427">
        <v>0</v>
      </c>
      <c r="F41" s="427">
        <v>0</v>
      </c>
      <c r="G41" s="427">
        <v>0</v>
      </c>
      <c r="H41" s="427">
        <v>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27">
        <v>0</v>
      </c>
      <c r="T41" s="450">
        <v>0</v>
      </c>
      <c r="U41" s="450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0</v>
      </c>
      <c r="AA41" s="427">
        <v>0</v>
      </c>
      <c r="AB41" s="427">
        <v>240000</v>
      </c>
      <c r="AC41" s="452">
        <f t="shared" si="1"/>
        <v>240000</v>
      </c>
    </row>
    <row r="42" spans="1:29" x14ac:dyDescent="0.2">
      <c r="A42" s="426">
        <v>44866</v>
      </c>
      <c r="B42" s="427">
        <v>0</v>
      </c>
      <c r="C42" s="427">
        <v>0</v>
      </c>
      <c r="D42" s="427">
        <v>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27">
        <v>0</v>
      </c>
      <c r="T42" s="450">
        <v>0</v>
      </c>
      <c r="U42" s="450">
        <v>0</v>
      </c>
      <c r="V42" s="427">
        <v>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27">
        <v>240000</v>
      </c>
      <c r="AC42" s="452">
        <f t="shared" si="1"/>
        <v>240000</v>
      </c>
    </row>
    <row r="43" spans="1:29" x14ac:dyDescent="0.2">
      <c r="A43" s="426">
        <v>44896</v>
      </c>
      <c r="B43" s="427">
        <v>0</v>
      </c>
      <c r="C43" s="427">
        <v>0</v>
      </c>
      <c r="D43" s="427">
        <v>0</v>
      </c>
      <c r="E43" s="427">
        <v>0</v>
      </c>
      <c r="F43" s="427">
        <v>0</v>
      </c>
      <c r="G43" s="427">
        <v>0</v>
      </c>
      <c r="H43" s="427">
        <v>465000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27">
        <v>0</v>
      </c>
      <c r="T43" s="450">
        <v>0</v>
      </c>
      <c r="U43" s="450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0</v>
      </c>
      <c r="AA43" s="427">
        <v>0</v>
      </c>
      <c r="AB43" s="427">
        <v>240000</v>
      </c>
      <c r="AC43" s="452">
        <f t="shared" si="1"/>
        <v>705000</v>
      </c>
    </row>
    <row r="44" spans="1:29" x14ac:dyDescent="0.2">
      <c r="A44" s="426">
        <v>44927</v>
      </c>
      <c r="B44" s="427">
        <v>0</v>
      </c>
      <c r="C44" s="427">
        <v>0</v>
      </c>
      <c r="D44" s="427">
        <v>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27">
        <v>0</v>
      </c>
      <c r="T44" s="450">
        <v>0</v>
      </c>
      <c r="U44" s="450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27">
        <v>230000</v>
      </c>
      <c r="AC44" s="452">
        <f t="shared" si="1"/>
        <v>230000</v>
      </c>
    </row>
    <row r="45" spans="1:29" x14ac:dyDescent="0.2">
      <c r="A45" s="426">
        <v>45078</v>
      </c>
      <c r="B45" s="427">
        <v>0</v>
      </c>
      <c r="C45" s="427">
        <v>0</v>
      </c>
      <c r="D45" s="427">
        <v>0</v>
      </c>
      <c r="E45" s="427">
        <v>0</v>
      </c>
      <c r="F45" s="427">
        <v>0</v>
      </c>
      <c r="G45" s="427">
        <v>0</v>
      </c>
      <c r="H45" s="427">
        <v>0</v>
      </c>
      <c r="I45" s="427">
        <v>475000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27">
        <v>0</v>
      </c>
      <c r="T45" s="450">
        <v>0</v>
      </c>
      <c r="U45" s="450">
        <v>0</v>
      </c>
      <c r="V45" s="427">
        <v>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27">
        <v>1145000</v>
      </c>
      <c r="AC45" s="452">
        <f t="shared" ref="AC45:AC50" si="2">SUM(C45:AB45)</f>
        <v>1620000</v>
      </c>
    </row>
    <row r="46" spans="1:29" x14ac:dyDescent="0.2">
      <c r="A46" s="426">
        <v>45108</v>
      </c>
      <c r="B46" s="427">
        <v>0</v>
      </c>
      <c r="C46" s="427">
        <v>0</v>
      </c>
      <c r="D46" s="427">
        <v>0</v>
      </c>
      <c r="E46" s="427">
        <v>0</v>
      </c>
      <c r="F46" s="427">
        <v>0</v>
      </c>
      <c r="G46" s="427">
        <v>0</v>
      </c>
      <c r="H46" s="427">
        <v>0</v>
      </c>
      <c r="I46" s="427">
        <v>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27">
        <v>0</v>
      </c>
      <c r="T46" s="427">
        <v>0</v>
      </c>
      <c r="U46" s="427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27">
        <v>0</v>
      </c>
      <c r="AC46" s="452">
        <f t="shared" si="2"/>
        <v>0</v>
      </c>
    </row>
    <row r="47" spans="1:29" x14ac:dyDescent="0.2">
      <c r="A47" s="426">
        <v>45139</v>
      </c>
      <c r="B47" s="427">
        <v>0</v>
      </c>
      <c r="C47" s="427">
        <v>0</v>
      </c>
      <c r="D47" s="427">
        <v>0</v>
      </c>
      <c r="E47" s="427">
        <v>0</v>
      </c>
      <c r="F47" s="427">
        <v>0</v>
      </c>
      <c r="G47" s="427">
        <v>0</v>
      </c>
      <c r="H47" s="427">
        <v>0</v>
      </c>
      <c r="I47" s="427">
        <v>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27">
        <v>0</v>
      </c>
      <c r="T47" s="427">
        <v>0</v>
      </c>
      <c r="U47" s="427">
        <v>0</v>
      </c>
      <c r="V47" s="427">
        <v>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27">
        <v>0</v>
      </c>
      <c r="AC47" s="452">
        <f t="shared" si="2"/>
        <v>0</v>
      </c>
    </row>
    <row r="48" spans="1:29" x14ac:dyDescent="0.2">
      <c r="A48" s="426">
        <v>45170</v>
      </c>
      <c r="B48" s="427">
        <v>0</v>
      </c>
      <c r="C48" s="427">
        <v>0</v>
      </c>
      <c r="D48" s="427">
        <v>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0</v>
      </c>
      <c r="K48" s="427">
        <v>0</v>
      </c>
      <c r="L48" s="427">
        <v>0</v>
      </c>
      <c r="M48" s="427">
        <v>0</v>
      </c>
      <c r="N48" s="427">
        <v>0</v>
      </c>
      <c r="O48" s="427">
        <v>0</v>
      </c>
      <c r="P48" s="427">
        <v>0</v>
      </c>
      <c r="Q48" s="427">
        <v>0</v>
      </c>
      <c r="R48" s="427">
        <v>0</v>
      </c>
      <c r="S48" s="427">
        <v>0</v>
      </c>
      <c r="T48" s="427">
        <v>0</v>
      </c>
      <c r="U48" s="427">
        <v>0</v>
      </c>
      <c r="V48" s="427">
        <v>0</v>
      </c>
      <c r="W48" s="427">
        <v>0</v>
      </c>
      <c r="X48" s="427">
        <v>0</v>
      </c>
      <c r="Y48" s="427">
        <v>0</v>
      </c>
      <c r="Z48" s="427">
        <v>0</v>
      </c>
      <c r="AA48" s="427">
        <v>0</v>
      </c>
      <c r="AB48" s="427">
        <v>0</v>
      </c>
      <c r="AC48" s="452">
        <f t="shared" si="2"/>
        <v>0</v>
      </c>
    </row>
    <row r="49" spans="1:30" x14ac:dyDescent="0.2">
      <c r="A49" s="426">
        <v>45200</v>
      </c>
      <c r="B49" s="427">
        <v>0</v>
      </c>
      <c r="C49" s="427">
        <v>0</v>
      </c>
      <c r="D49" s="427">
        <v>0</v>
      </c>
      <c r="E49" s="427">
        <v>0</v>
      </c>
      <c r="F49" s="427">
        <v>0</v>
      </c>
      <c r="G49" s="427">
        <v>0</v>
      </c>
      <c r="H49" s="427">
        <v>0</v>
      </c>
      <c r="I49" s="427">
        <v>0</v>
      </c>
      <c r="J49" s="427">
        <v>0</v>
      </c>
      <c r="K49" s="427">
        <v>0</v>
      </c>
      <c r="L49" s="427">
        <v>0</v>
      </c>
      <c r="M49" s="427">
        <v>0</v>
      </c>
      <c r="N49" s="427">
        <v>0</v>
      </c>
      <c r="O49" s="427">
        <v>0</v>
      </c>
      <c r="P49" s="427">
        <v>0</v>
      </c>
      <c r="Q49" s="427">
        <v>0</v>
      </c>
      <c r="R49" s="427">
        <v>0</v>
      </c>
      <c r="S49" s="427">
        <v>0</v>
      </c>
      <c r="T49" s="427">
        <v>0</v>
      </c>
      <c r="U49" s="427">
        <v>0</v>
      </c>
      <c r="V49" s="427">
        <v>0</v>
      </c>
      <c r="W49" s="427">
        <v>0</v>
      </c>
      <c r="X49" s="427">
        <v>0</v>
      </c>
      <c r="Y49" s="427">
        <v>0</v>
      </c>
      <c r="Z49" s="427">
        <v>0</v>
      </c>
      <c r="AA49" s="427">
        <v>0</v>
      </c>
      <c r="AB49" s="427">
        <v>0</v>
      </c>
      <c r="AC49" s="452">
        <f t="shared" si="2"/>
        <v>0</v>
      </c>
    </row>
    <row r="50" spans="1:30" x14ac:dyDescent="0.2">
      <c r="A50" s="426">
        <v>45231</v>
      </c>
      <c r="B50" s="427">
        <v>0</v>
      </c>
      <c r="C50" s="427">
        <v>0</v>
      </c>
      <c r="D50" s="427">
        <v>0</v>
      </c>
      <c r="E50" s="427">
        <v>0</v>
      </c>
      <c r="F50" s="427">
        <v>0</v>
      </c>
      <c r="G50" s="427">
        <v>0</v>
      </c>
      <c r="H50" s="427">
        <v>0</v>
      </c>
      <c r="I50" s="427">
        <v>0</v>
      </c>
      <c r="J50" s="427">
        <v>0</v>
      </c>
      <c r="K50" s="427">
        <v>0</v>
      </c>
      <c r="L50" s="427">
        <v>0</v>
      </c>
      <c r="M50" s="427">
        <v>0</v>
      </c>
      <c r="N50" s="427">
        <v>0</v>
      </c>
      <c r="O50" s="427">
        <v>0</v>
      </c>
      <c r="P50" s="427">
        <v>0</v>
      </c>
      <c r="Q50" s="427">
        <v>0</v>
      </c>
      <c r="R50" s="427">
        <v>0</v>
      </c>
      <c r="S50" s="427">
        <v>0</v>
      </c>
      <c r="T50" s="427">
        <v>0</v>
      </c>
      <c r="U50" s="427">
        <v>0</v>
      </c>
      <c r="V50" s="427">
        <v>0</v>
      </c>
      <c r="W50" s="427">
        <v>0</v>
      </c>
      <c r="X50" s="427">
        <v>0</v>
      </c>
      <c r="Y50" s="427">
        <v>0</v>
      </c>
      <c r="Z50" s="427">
        <v>0</v>
      </c>
      <c r="AA50" s="427">
        <v>0</v>
      </c>
      <c r="AB50" s="427">
        <v>0</v>
      </c>
      <c r="AC50" s="452">
        <f t="shared" si="2"/>
        <v>0</v>
      </c>
    </row>
    <row r="51" spans="1:30" x14ac:dyDescent="0.2">
      <c r="A51" s="426">
        <v>45261</v>
      </c>
      <c r="B51" s="427">
        <v>0</v>
      </c>
      <c r="C51" s="427">
        <v>0</v>
      </c>
      <c r="D51" s="427">
        <v>0</v>
      </c>
      <c r="E51" s="427">
        <v>0</v>
      </c>
      <c r="F51" s="427">
        <v>0</v>
      </c>
      <c r="G51" s="427">
        <v>0</v>
      </c>
      <c r="H51" s="427">
        <v>0</v>
      </c>
      <c r="I51" s="427">
        <v>0</v>
      </c>
      <c r="J51" s="427">
        <v>490000</v>
      </c>
      <c r="K51" s="427">
        <v>0</v>
      </c>
      <c r="L51" s="427">
        <v>0</v>
      </c>
      <c r="M51" s="427">
        <v>0</v>
      </c>
      <c r="N51" s="427">
        <v>0</v>
      </c>
      <c r="O51" s="427">
        <v>0</v>
      </c>
      <c r="P51" s="427">
        <v>0</v>
      </c>
      <c r="Q51" s="427">
        <v>0</v>
      </c>
      <c r="R51" s="427">
        <v>0</v>
      </c>
      <c r="S51" s="427">
        <v>0</v>
      </c>
      <c r="T51" s="450">
        <v>0</v>
      </c>
      <c r="U51" s="450">
        <v>0</v>
      </c>
      <c r="V51" s="427">
        <v>0</v>
      </c>
      <c r="W51" s="427">
        <v>0</v>
      </c>
      <c r="X51" s="427">
        <v>0</v>
      </c>
      <c r="Y51" s="427">
        <v>0</v>
      </c>
      <c r="Z51" s="427">
        <v>0</v>
      </c>
      <c r="AA51" s="427">
        <v>0</v>
      </c>
      <c r="AB51" s="427">
        <v>1300000</v>
      </c>
      <c r="AC51" s="452">
        <f t="shared" ref="AC51:AC52" si="3">SUM(C51:AB51)</f>
        <v>1790000</v>
      </c>
    </row>
    <row r="52" spans="1:30" x14ac:dyDescent="0.2">
      <c r="A52" s="426">
        <v>45292</v>
      </c>
      <c r="B52" s="427">
        <v>0</v>
      </c>
      <c r="C52" s="427">
        <v>0</v>
      </c>
      <c r="D52" s="427">
        <v>0</v>
      </c>
      <c r="E52" s="427">
        <v>0</v>
      </c>
      <c r="F52" s="427">
        <v>0</v>
      </c>
      <c r="G52" s="427">
        <v>0</v>
      </c>
      <c r="H52" s="427">
        <v>0</v>
      </c>
      <c r="I52" s="427">
        <v>0</v>
      </c>
      <c r="J52" s="427">
        <v>0</v>
      </c>
      <c r="K52" s="427">
        <v>0</v>
      </c>
      <c r="L52" s="427">
        <v>0</v>
      </c>
      <c r="M52" s="427">
        <v>0</v>
      </c>
      <c r="N52" s="427">
        <v>0</v>
      </c>
      <c r="O52" s="427">
        <v>0</v>
      </c>
      <c r="P52" s="427">
        <v>0</v>
      </c>
      <c r="Q52" s="427">
        <v>0</v>
      </c>
      <c r="R52" s="427">
        <v>0</v>
      </c>
      <c r="S52" s="427">
        <v>0</v>
      </c>
      <c r="T52" s="427">
        <v>0</v>
      </c>
      <c r="U52" s="427">
        <v>0</v>
      </c>
      <c r="V52" s="427">
        <v>0</v>
      </c>
      <c r="W52" s="427">
        <v>0</v>
      </c>
      <c r="X52" s="427">
        <v>0</v>
      </c>
      <c r="Y52" s="427">
        <v>0</v>
      </c>
      <c r="Z52" s="427">
        <v>0</v>
      </c>
      <c r="AA52" s="427">
        <v>0</v>
      </c>
      <c r="AB52" s="427">
        <v>0</v>
      </c>
      <c r="AC52" s="452">
        <f t="shared" si="3"/>
        <v>0</v>
      </c>
    </row>
    <row r="53" spans="1:30" x14ac:dyDescent="0.2">
      <c r="A53" s="426">
        <v>45323</v>
      </c>
      <c r="B53" s="427">
        <v>0</v>
      </c>
      <c r="C53" s="427">
        <v>0</v>
      </c>
      <c r="D53" s="427">
        <v>0</v>
      </c>
      <c r="E53" s="427">
        <v>0</v>
      </c>
      <c r="F53" s="427">
        <v>0</v>
      </c>
      <c r="G53" s="427">
        <v>0</v>
      </c>
      <c r="H53" s="427">
        <v>0</v>
      </c>
      <c r="I53" s="427">
        <v>0</v>
      </c>
      <c r="J53" s="427">
        <v>0</v>
      </c>
      <c r="K53" s="427">
        <v>0</v>
      </c>
      <c r="L53" s="427">
        <v>0</v>
      </c>
      <c r="M53" s="427">
        <v>0</v>
      </c>
      <c r="N53" s="427">
        <v>0</v>
      </c>
      <c r="O53" s="427">
        <v>0</v>
      </c>
      <c r="P53" s="427">
        <v>0</v>
      </c>
      <c r="Q53" s="427">
        <v>0</v>
      </c>
      <c r="R53" s="427">
        <v>0</v>
      </c>
      <c r="S53" s="427">
        <v>0</v>
      </c>
      <c r="T53" s="450">
        <v>0</v>
      </c>
      <c r="U53" s="450">
        <v>0</v>
      </c>
      <c r="V53" s="427">
        <v>0</v>
      </c>
      <c r="W53" s="427">
        <v>0</v>
      </c>
      <c r="X53" s="427">
        <v>0</v>
      </c>
      <c r="Y53" s="427">
        <v>0</v>
      </c>
      <c r="Z53" s="427">
        <v>0</v>
      </c>
      <c r="AA53" s="427">
        <v>0</v>
      </c>
      <c r="AB53" s="427">
        <v>0</v>
      </c>
      <c r="AC53" s="452">
        <f>SUM(C53:AB53)</f>
        <v>0</v>
      </c>
    </row>
    <row r="54" spans="1:30" x14ac:dyDescent="0.2">
      <c r="A54" s="426">
        <v>45352</v>
      </c>
      <c r="B54" s="427">
        <v>0</v>
      </c>
      <c r="C54" s="427">
        <v>0</v>
      </c>
      <c r="D54" s="427">
        <v>0</v>
      </c>
      <c r="E54" s="427">
        <v>0</v>
      </c>
      <c r="F54" s="427">
        <v>0</v>
      </c>
      <c r="G54" s="427">
        <v>0</v>
      </c>
      <c r="H54" s="427">
        <v>0</v>
      </c>
      <c r="I54" s="427">
        <v>0</v>
      </c>
      <c r="J54" s="427">
        <v>0</v>
      </c>
      <c r="K54" s="427">
        <v>0</v>
      </c>
      <c r="L54" s="427">
        <v>0</v>
      </c>
      <c r="M54" s="427">
        <v>0</v>
      </c>
      <c r="N54" s="427">
        <v>0</v>
      </c>
      <c r="O54" s="427">
        <v>0</v>
      </c>
      <c r="P54" s="427">
        <v>0</v>
      </c>
      <c r="Q54" s="427">
        <v>0</v>
      </c>
      <c r="R54" s="427">
        <v>0</v>
      </c>
      <c r="S54" s="427">
        <v>0</v>
      </c>
      <c r="T54" s="450">
        <v>0</v>
      </c>
      <c r="U54" s="450">
        <v>0</v>
      </c>
      <c r="V54" s="427">
        <v>0</v>
      </c>
      <c r="W54" s="427">
        <v>0</v>
      </c>
      <c r="X54" s="427">
        <v>0</v>
      </c>
      <c r="Y54" s="427">
        <v>0</v>
      </c>
      <c r="Z54" s="427">
        <v>0</v>
      </c>
      <c r="AA54" s="427">
        <v>0</v>
      </c>
      <c r="AB54" s="427">
        <v>0</v>
      </c>
      <c r="AC54" s="452">
        <f>SUM(C54:AB54)</f>
        <v>0</v>
      </c>
    </row>
    <row r="55" spans="1:30" x14ac:dyDescent="0.2">
      <c r="A55" s="426">
        <v>45383</v>
      </c>
      <c r="B55" s="427">
        <v>0</v>
      </c>
      <c r="C55" s="427">
        <v>0</v>
      </c>
      <c r="D55" s="427">
        <v>0</v>
      </c>
      <c r="E55" s="427">
        <v>0</v>
      </c>
      <c r="F55" s="427">
        <v>0</v>
      </c>
      <c r="G55" s="427">
        <v>0</v>
      </c>
      <c r="H55" s="427">
        <v>0</v>
      </c>
      <c r="I55" s="427">
        <v>0</v>
      </c>
      <c r="J55" s="427">
        <v>0</v>
      </c>
      <c r="K55" s="427">
        <v>0</v>
      </c>
      <c r="L55" s="427">
        <v>0</v>
      </c>
      <c r="M55" s="427">
        <v>0</v>
      </c>
      <c r="N55" s="427">
        <v>0</v>
      </c>
      <c r="O55" s="427">
        <v>0</v>
      </c>
      <c r="P55" s="427">
        <v>0</v>
      </c>
      <c r="Q55" s="427">
        <v>0</v>
      </c>
      <c r="R55" s="427">
        <v>0</v>
      </c>
      <c r="S55" s="427">
        <v>0</v>
      </c>
      <c r="T55" s="450">
        <v>0</v>
      </c>
      <c r="U55" s="450">
        <v>0</v>
      </c>
      <c r="V55" s="427">
        <v>0</v>
      </c>
      <c r="W55" s="427">
        <v>0</v>
      </c>
      <c r="X55" s="427">
        <v>0</v>
      </c>
      <c r="Y55" s="427">
        <v>0</v>
      </c>
      <c r="Z55" s="427">
        <v>0</v>
      </c>
      <c r="AA55" s="427">
        <v>0</v>
      </c>
      <c r="AB55" s="427">
        <v>0</v>
      </c>
      <c r="AC55" s="452">
        <f>SUM(C55:AB55)</f>
        <v>0</v>
      </c>
    </row>
    <row r="56" spans="1:30" x14ac:dyDescent="0.2">
      <c r="A56" s="426">
        <v>45413</v>
      </c>
      <c r="B56" s="427">
        <v>0</v>
      </c>
      <c r="C56" s="427">
        <v>0</v>
      </c>
      <c r="D56" s="427">
        <v>0</v>
      </c>
      <c r="E56" s="427">
        <v>0</v>
      </c>
      <c r="F56" s="427">
        <v>0</v>
      </c>
      <c r="G56" s="427">
        <v>0</v>
      </c>
      <c r="H56" s="427">
        <v>0</v>
      </c>
      <c r="I56" s="427">
        <v>0</v>
      </c>
      <c r="J56" s="427">
        <v>0</v>
      </c>
      <c r="K56" s="427">
        <v>0</v>
      </c>
      <c r="L56" s="427">
        <v>0</v>
      </c>
      <c r="M56" s="427">
        <v>0</v>
      </c>
      <c r="N56" s="427">
        <v>0</v>
      </c>
      <c r="O56" s="427">
        <v>0</v>
      </c>
      <c r="P56" s="427">
        <v>0</v>
      </c>
      <c r="Q56" s="427">
        <v>0</v>
      </c>
      <c r="R56" s="427">
        <v>0</v>
      </c>
      <c r="S56" s="427">
        <v>0</v>
      </c>
      <c r="T56" s="450">
        <v>0</v>
      </c>
      <c r="U56" s="450">
        <v>0</v>
      </c>
      <c r="V56" s="427">
        <v>0</v>
      </c>
      <c r="W56" s="427">
        <v>0</v>
      </c>
      <c r="X56" s="427">
        <v>0</v>
      </c>
      <c r="Y56" s="427">
        <v>0</v>
      </c>
      <c r="Z56" s="427">
        <v>0</v>
      </c>
      <c r="AA56" s="427">
        <v>0</v>
      </c>
      <c r="AB56" s="427">
        <v>0</v>
      </c>
      <c r="AC56" s="452">
        <f>SUM(C56:AB56)</f>
        <v>0</v>
      </c>
    </row>
    <row r="57" spans="1:30" x14ac:dyDescent="0.2">
      <c r="A57" s="426">
        <v>45444</v>
      </c>
      <c r="B57" s="427">
        <v>0</v>
      </c>
      <c r="C57" s="427">
        <v>0</v>
      </c>
      <c r="D57" s="427">
        <v>0</v>
      </c>
      <c r="E57" s="427">
        <v>0</v>
      </c>
      <c r="F57" s="427">
        <v>0</v>
      </c>
      <c r="G57" s="427">
        <v>0</v>
      </c>
      <c r="H57" s="427">
        <v>0</v>
      </c>
      <c r="I57" s="427">
        <v>0</v>
      </c>
      <c r="J57" s="427">
        <v>0</v>
      </c>
      <c r="K57" s="427">
        <v>500000</v>
      </c>
      <c r="L57" s="427">
        <v>0</v>
      </c>
      <c r="M57" s="427">
        <v>0</v>
      </c>
      <c r="N57" s="427">
        <v>0</v>
      </c>
      <c r="O57" s="427">
        <v>0</v>
      </c>
      <c r="P57" s="427">
        <v>0</v>
      </c>
      <c r="Q57" s="427">
        <v>0</v>
      </c>
      <c r="R57" s="427">
        <v>0</v>
      </c>
      <c r="S57" s="427">
        <v>0</v>
      </c>
      <c r="T57" s="450">
        <v>0</v>
      </c>
      <c r="U57" s="450">
        <v>0</v>
      </c>
      <c r="V57" s="427">
        <v>0</v>
      </c>
      <c r="W57" s="427">
        <v>0</v>
      </c>
      <c r="X57" s="427">
        <v>0</v>
      </c>
      <c r="Y57" s="427">
        <v>0</v>
      </c>
      <c r="Z57" s="427">
        <v>0</v>
      </c>
      <c r="AA57" s="427">
        <v>0</v>
      </c>
      <c r="AB57" s="427">
        <v>1235000</v>
      </c>
      <c r="AC57" s="452">
        <f>SUM(C57:AB57)</f>
        <v>1735000</v>
      </c>
    </row>
    <row r="58" spans="1:30" x14ac:dyDescent="0.2">
      <c r="A58" s="426"/>
      <c r="B58" s="453"/>
      <c r="C58" s="450"/>
      <c r="D58" s="450"/>
      <c r="E58" s="450"/>
      <c r="F58" s="450"/>
      <c r="G58" s="450"/>
      <c r="H58" s="450"/>
      <c r="I58" s="450"/>
      <c r="J58" s="450"/>
      <c r="K58" s="450"/>
      <c r="L58" s="450"/>
      <c r="M58" s="450"/>
      <c r="N58" s="450"/>
      <c r="O58" s="450"/>
      <c r="P58" s="450"/>
      <c r="Q58" s="450"/>
      <c r="R58" s="450"/>
      <c r="S58" s="450"/>
      <c r="T58" s="450"/>
      <c r="U58" s="450"/>
      <c r="V58" s="450"/>
      <c r="W58" s="450"/>
      <c r="X58" s="450"/>
      <c r="Y58" s="450"/>
      <c r="Z58" s="450"/>
      <c r="AA58" s="450"/>
      <c r="AB58" s="462"/>
      <c r="AC58" s="455"/>
    </row>
    <row r="59" spans="1:30" x14ac:dyDescent="0.2">
      <c r="A59" s="429" t="s">
        <v>9</v>
      </c>
      <c r="B59" s="456">
        <f t="shared" ref="B59:AB59" si="4">SUM(B9:B58)</f>
        <v>295000</v>
      </c>
      <c r="C59" s="456">
        <f t="shared" si="4"/>
        <v>410000</v>
      </c>
      <c r="D59" s="456">
        <f t="shared" si="4"/>
        <v>415000</v>
      </c>
      <c r="E59" s="456">
        <f t="shared" si="4"/>
        <v>430000</v>
      </c>
      <c r="F59" s="456">
        <f t="shared" si="4"/>
        <v>440000</v>
      </c>
      <c r="G59" s="456">
        <f t="shared" si="4"/>
        <v>450000</v>
      </c>
      <c r="H59" s="456">
        <f t="shared" si="4"/>
        <v>465000</v>
      </c>
      <c r="I59" s="456">
        <f t="shared" si="4"/>
        <v>475000</v>
      </c>
      <c r="J59" s="456">
        <f t="shared" si="4"/>
        <v>490000</v>
      </c>
      <c r="K59" s="456">
        <f t="shared" si="4"/>
        <v>500000</v>
      </c>
      <c r="L59" s="456">
        <f t="shared" si="4"/>
        <v>0</v>
      </c>
      <c r="M59" s="456">
        <f t="shared" si="4"/>
        <v>0</v>
      </c>
      <c r="N59" s="456">
        <f t="shared" si="4"/>
        <v>0</v>
      </c>
      <c r="O59" s="456">
        <f t="shared" si="4"/>
        <v>0</v>
      </c>
      <c r="P59" s="456">
        <f t="shared" si="4"/>
        <v>0</v>
      </c>
      <c r="Q59" s="456">
        <f t="shared" si="4"/>
        <v>0</v>
      </c>
      <c r="R59" s="456">
        <f t="shared" si="4"/>
        <v>0</v>
      </c>
      <c r="S59" s="456">
        <f t="shared" si="4"/>
        <v>0</v>
      </c>
      <c r="T59" s="456">
        <f t="shared" si="4"/>
        <v>0</v>
      </c>
      <c r="U59" s="456">
        <f t="shared" si="4"/>
        <v>0</v>
      </c>
      <c r="V59" s="456">
        <f t="shared" si="4"/>
        <v>0</v>
      </c>
      <c r="W59" s="456">
        <f t="shared" si="4"/>
        <v>0</v>
      </c>
      <c r="X59" s="456">
        <f t="shared" si="4"/>
        <v>0</v>
      </c>
      <c r="Y59" s="456">
        <f t="shared" si="4"/>
        <v>0</v>
      </c>
      <c r="Z59" s="456">
        <f t="shared" si="4"/>
        <v>11055000</v>
      </c>
      <c r="AA59" s="456">
        <f t="shared" si="4"/>
        <v>9505000</v>
      </c>
      <c r="AB59" s="456">
        <f t="shared" si="4"/>
        <v>10310000</v>
      </c>
      <c r="AC59" s="452">
        <f>SUM(B59:AB59)</f>
        <v>35240000</v>
      </c>
    </row>
    <row r="60" spans="1:30" x14ac:dyDescent="0.2">
      <c r="A60" s="414"/>
      <c r="B60" s="445"/>
      <c r="C60" s="457"/>
      <c r="D60" s="457"/>
      <c r="E60" s="457"/>
      <c r="F60" s="457"/>
      <c r="G60" s="457"/>
      <c r="H60" s="457"/>
      <c r="I60" s="457"/>
      <c r="J60" s="457"/>
      <c r="K60" s="457"/>
      <c r="L60" s="457"/>
      <c r="M60" s="457"/>
      <c r="N60" s="457"/>
      <c r="O60" s="457"/>
      <c r="P60" s="457"/>
      <c r="Q60" s="457"/>
      <c r="R60" s="457"/>
      <c r="S60" s="457"/>
      <c r="T60" s="457"/>
      <c r="U60" s="457"/>
      <c r="V60" s="458"/>
      <c r="W60" s="458"/>
      <c r="X60" s="458"/>
      <c r="Y60" s="458"/>
      <c r="Z60" s="458"/>
      <c r="AA60" s="458"/>
      <c r="AB60" s="462"/>
      <c r="AC60" s="458"/>
    </row>
    <row r="61" spans="1:30" x14ac:dyDescent="0.2">
      <c r="A61" s="434" t="s">
        <v>10</v>
      </c>
      <c r="B61" s="459">
        <f t="shared" ref="B61:AB61" si="5">B7-B59</f>
        <v>0</v>
      </c>
      <c r="C61" s="459">
        <f t="shared" si="5"/>
        <v>0</v>
      </c>
      <c r="D61" s="459">
        <f t="shared" si="5"/>
        <v>0</v>
      </c>
      <c r="E61" s="459">
        <f t="shared" si="5"/>
        <v>0</v>
      </c>
      <c r="F61" s="459">
        <f t="shared" si="5"/>
        <v>0</v>
      </c>
      <c r="G61" s="459">
        <f t="shared" si="5"/>
        <v>0</v>
      </c>
      <c r="H61" s="459">
        <f t="shared" si="5"/>
        <v>0</v>
      </c>
      <c r="I61" s="459">
        <f t="shared" si="5"/>
        <v>0</v>
      </c>
      <c r="J61" s="459">
        <f t="shared" si="5"/>
        <v>0</v>
      </c>
      <c r="K61" s="459">
        <f t="shared" si="5"/>
        <v>0</v>
      </c>
      <c r="L61" s="459">
        <f t="shared" si="5"/>
        <v>515000</v>
      </c>
      <c r="M61" s="459">
        <f t="shared" si="5"/>
        <v>605000</v>
      </c>
      <c r="N61" s="459">
        <f t="shared" si="5"/>
        <v>650000</v>
      </c>
      <c r="O61" s="459">
        <f t="shared" si="5"/>
        <v>665000</v>
      </c>
      <c r="P61" s="459">
        <f t="shared" si="5"/>
        <v>680000</v>
      </c>
      <c r="Q61" s="459">
        <f t="shared" si="5"/>
        <v>690000</v>
      </c>
      <c r="R61" s="459">
        <f t="shared" si="5"/>
        <v>710000</v>
      </c>
      <c r="S61" s="459">
        <f t="shared" si="5"/>
        <v>725000</v>
      </c>
      <c r="T61" s="459">
        <f t="shared" si="5"/>
        <v>740000</v>
      </c>
      <c r="U61" s="459">
        <f t="shared" si="5"/>
        <v>760000</v>
      </c>
      <c r="V61" s="459">
        <f t="shared" si="5"/>
        <v>770000</v>
      </c>
      <c r="W61" s="459">
        <f t="shared" si="5"/>
        <v>795000</v>
      </c>
      <c r="X61" s="459">
        <f t="shared" si="5"/>
        <v>810000</v>
      </c>
      <c r="Y61" s="459">
        <f t="shared" si="5"/>
        <v>7180000</v>
      </c>
      <c r="Z61" s="459">
        <f t="shared" si="5"/>
        <v>0</v>
      </c>
      <c r="AA61" s="459">
        <f t="shared" si="5"/>
        <v>0</v>
      </c>
      <c r="AB61" s="459">
        <f t="shared" si="5"/>
        <v>7205000</v>
      </c>
      <c r="AC61" s="460">
        <f>SUM(B61:AB61)</f>
        <v>23500000</v>
      </c>
      <c r="AD61" s="437"/>
    </row>
    <row r="62" spans="1:30" x14ac:dyDescent="0.2">
      <c r="B62" s="421"/>
      <c r="C62" s="421"/>
      <c r="D62" s="421"/>
      <c r="E62" s="421"/>
      <c r="F62" s="421"/>
      <c r="G62" s="421"/>
      <c r="H62" s="421"/>
      <c r="I62" s="421"/>
      <c r="J62" s="421"/>
      <c r="K62" s="421"/>
      <c r="L62" s="421"/>
      <c r="M62" s="421"/>
      <c r="N62" s="421"/>
      <c r="O62" s="421"/>
      <c r="P62" s="421"/>
      <c r="Q62" s="421"/>
      <c r="R62" s="421"/>
      <c r="S62" s="421"/>
      <c r="T62" s="421"/>
      <c r="U62" s="421"/>
      <c r="V62" s="421"/>
      <c r="W62" s="421"/>
      <c r="X62" s="421"/>
      <c r="Y62" s="421"/>
      <c r="Z62" s="421"/>
      <c r="AA62" s="421"/>
      <c r="AB62" s="421"/>
      <c r="AC62" s="421"/>
    </row>
    <row r="63" spans="1:30" x14ac:dyDescent="0.2">
      <c r="B63" s="421"/>
      <c r="C63" s="421"/>
      <c r="D63" s="421"/>
      <c r="E63" s="421"/>
      <c r="F63" s="421"/>
      <c r="G63" s="421"/>
      <c r="H63" s="421"/>
      <c r="I63" s="421"/>
      <c r="J63" s="421"/>
      <c r="K63" s="421"/>
      <c r="L63" s="421"/>
      <c r="M63" s="421"/>
      <c r="N63" s="421"/>
      <c r="O63" s="421"/>
      <c r="P63" s="421"/>
      <c r="Q63" s="421"/>
      <c r="R63" s="421"/>
      <c r="S63" s="421"/>
      <c r="T63" s="421"/>
      <c r="U63" s="421"/>
      <c r="V63" s="421"/>
      <c r="W63" s="421"/>
      <c r="X63" s="421"/>
      <c r="Y63" s="421"/>
      <c r="Z63" s="421"/>
      <c r="AA63" s="421"/>
      <c r="AB63" s="421"/>
      <c r="AC63" s="421"/>
    </row>
    <row r="64" spans="1:30" s="438" customFormat="1" x14ac:dyDescent="0.2"/>
    <row r="65" spans="2:29" x14ac:dyDescent="0.2">
      <c r="B65" s="421"/>
      <c r="C65" s="421"/>
      <c r="D65" s="421"/>
      <c r="E65" s="421"/>
      <c r="F65" s="421"/>
      <c r="G65" s="421"/>
      <c r="H65" s="421"/>
      <c r="I65" s="421"/>
      <c r="J65" s="421"/>
      <c r="K65" s="421"/>
      <c r="L65" s="421"/>
      <c r="M65" s="421"/>
      <c r="N65" s="421"/>
      <c r="O65" s="421"/>
      <c r="P65" s="421"/>
      <c r="Q65" s="421"/>
      <c r="R65" s="421"/>
      <c r="S65" s="421"/>
      <c r="T65" s="421"/>
      <c r="U65" s="421"/>
      <c r="V65" s="421"/>
      <c r="W65" s="421"/>
      <c r="X65" s="421"/>
      <c r="Y65" s="421"/>
      <c r="Z65" s="421"/>
      <c r="AA65" s="421"/>
      <c r="AB65" s="421"/>
      <c r="AC65" s="421"/>
    </row>
  </sheetData>
  <pageMargins left="0.75" right="0.75" top="1" bottom="1" header="0.5" footer="0.5"/>
  <pageSetup scale="45" orientation="landscape" r:id="rId1"/>
  <headerFooter alignWithMargins="0">
    <oddHeader>&amp;C&amp;A</oddHeader>
    <oddFooter>&amp;L&amp;Z&amp;F&amp;C&amp;P/&amp;N&amp;R&amp;A   &amp;D</oddFooter>
  </headerFooter>
  <colBreaks count="1" manualBreakCount="1">
    <brk id="16" max="47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63598-5377-437A-8191-5CB343FE0A29}">
  <dimension ref="A1:BK60"/>
  <sheetViews>
    <sheetView zoomScaleNormal="100" workbookViewId="0">
      <pane xSplit="1" ySplit="5" topLeftCell="B6" activePane="bottomRight" state="frozen"/>
      <selection activeCell="F46" sqref="F46"/>
      <selection pane="topRight" activeCell="F46" sqref="F46"/>
      <selection pane="bottomLeft" activeCell="F46" sqref="F46"/>
      <selection pane="bottomRight" activeCell="B6" sqref="B6"/>
    </sheetView>
  </sheetViews>
  <sheetFormatPr defaultColWidth="9.140625" defaultRowHeight="12.75" x14ac:dyDescent="0.2"/>
  <cols>
    <col min="1" max="1" width="20" style="405" customWidth="1"/>
    <col min="2" max="5" width="13.7109375" style="405" bestFit="1" customWidth="1"/>
    <col min="6" max="6" width="14" style="405" customWidth="1"/>
    <col min="7" max="7" width="13.7109375" style="405" customWidth="1"/>
    <col min="8" max="9" width="13.7109375" style="405" bestFit="1" customWidth="1"/>
    <col min="10" max="10" width="12.7109375" style="405" customWidth="1"/>
    <col min="11" max="11" width="12.28515625" style="405" bestFit="1" customWidth="1"/>
    <col min="12" max="12" width="12" style="405" bestFit="1" customWidth="1"/>
    <col min="13" max="13" width="12.5703125" style="405" bestFit="1" customWidth="1"/>
    <col min="14" max="14" width="12.28515625" style="405" bestFit="1" customWidth="1"/>
    <col min="15" max="15" width="11.7109375" style="405" customWidth="1"/>
    <col min="16" max="16" width="12.28515625" style="405" bestFit="1" customWidth="1"/>
    <col min="17" max="17" width="12.140625" style="405" bestFit="1" customWidth="1"/>
    <col min="18" max="18" width="11.85546875" style="405" bestFit="1" customWidth="1"/>
    <col min="19" max="19" width="12" style="405" bestFit="1" customWidth="1"/>
    <col min="20" max="21" width="12.7109375" style="405" bestFit="1" customWidth="1"/>
    <col min="22" max="27" width="13.140625" style="405" bestFit="1" customWidth="1"/>
    <col min="28" max="28" width="12.28515625" style="405" bestFit="1" customWidth="1"/>
    <col min="29" max="29" width="13.5703125" style="405" customWidth="1"/>
    <col min="30" max="30" width="13.28515625" style="405" customWidth="1"/>
    <col min="31" max="31" width="14.140625" style="405" bestFit="1" customWidth="1"/>
    <col min="32" max="32" width="13.5703125" style="405" customWidth="1"/>
    <col min="33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1.42578125" style="405" bestFit="1" customWidth="1"/>
    <col min="285" max="286" width="11.140625" style="405" bestFit="1" customWidth="1"/>
    <col min="287" max="287" width="11.28515625" style="405" customWidth="1"/>
    <col min="288" max="288" width="11.140625" style="405" bestFit="1" customWidth="1"/>
    <col min="289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1.42578125" style="405" bestFit="1" customWidth="1"/>
    <col min="541" max="542" width="11.140625" style="405" bestFit="1" customWidth="1"/>
    <col min="543" max="543" width="11.28515625" style="405" customWidth="1"/>
    <col min="544" max="544" width="11.140625" style="405" bestFit="1" customWidth="1"/>
    <col min="545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1.42578125" style="405" bestFit="1" customWidth="1"/>
    <col min="797" max="798" width="11.140625" style="405" bestFit="1" customWidth="1"/>
    <col min="799" max="799" width="11.28515625" style="405" customWidth="1"/>
    <col min="800" max="800" width="11.140625" style="405" bestFit="1" customWidth="1"/>
    <col min="801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1.42578125" style="405" bestFit="1" customWidth="1"/>
    <col min="1053" max="1054" width="11.140625" style="405" bestFit="1" customWidth="1"/>
    <col min="1055" max="1055" width="11.28515625" style="405" customWidth="1"/>
    <col min="1056" max="1056" width="11.140625" style="405" bestFit="1" customWidth="1"/>
    <col min="1057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1.42578125" style="405" bestFit="1" customWidth="1"/>
    <col min="1309" max="1310" width="11.140625" style="405" bestFit="1" customWidth="1"/>
    <col min="1311" max="1311" width="11.28515625" style="405" customWidth="1"/>
    <col min="1312" max="1312" width="11.140625" style="405" bestFit="1" customWidth="1"/>
    <col min="1313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1.42578125" style="405" bestFit="1" customWidth="1"/>
    <col min="1565" max="1566" width="11.140625" style="405" bestFit="1" customWidth="1"/>
    <col min="1567" max="1567" width="11.28515625" style="405" customWidth="1"/>
    <col min="1568" max="1568" width="11.140625" style="405" bestFit="1" customWidth="1"/>
    <col min="1569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1.42578125" style="405" bestFit="1" customWidth="1"/>
    <col min="1821" max="1822" width="11.140625" style="405" bestFit="1" customWidth="1"/>
    <col min="1823" max="1823" width="11.28515625" style="405" customWidth="1"/>
    <col min="1824" max="1824" width="11.140625" style="405" bestFit="1" customWidth="1"/>
    <col min="1825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1.42578125" style="405" bestFit="1" customWidth="1"/>
    <col min="2077" max="2078" width="11.140625" style="405" bestFit="1" customWidth="1"/>
    <col min="2079" max="2079" width="11.28515625" style="405" customWidth="1"/>
    <col min="2080" max="2080" width="11.140625" style="405" bestFit="1" customWidth="1"/>
    <col min="2081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1.42578125" style="405" bestFit="1" customWidth="1"/>
    <col min="2333" max="2334" width="11.140625" style="405" bestFit="1" customWidth="1"/>
    <col min="2335" max="2335" width="11.28515625" style="405" customWidth="1"/>
    <col min="2336" max="2336" width="11.140625" style="405" bestFit="1" customWidth="1"/>
    <col min="2337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1.42578125" style="405" bestFit="1" customWidth="1"/>
    <col min="2589" max="2590" width="11.140625" style="405" bestFit="1" customWidth="1"/>
    <col min="2591" max="2591" width="11.28515625" style="405" customWidth="1"/>
    <col min="2592" max="2592" width="11.140625" style="405" bestFit="1" customWidth="1"/>
    <col min="2593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1.42578125" style="405" bestFit="1" customWidth="1"/>
    <col min="2845" max="2846" width="11.140625" style="405" bestFit="1" customWidth="1"/>
    <col min="2847" max="2847" width="11.28515625" style="405" customWidth="1"/>
    <col min="2848" max="2848" width="11.140625" style="405" bestFit="1" customWidth="1"/>
    <col min="2849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1.42578125" style="405" bestFit="1" customWidth="1"/>
    <col min="3101" max="3102" width="11.140625" style="405" bestFit="1" customWidth="1"/>
    <col min="3103" max="3103" width="11.28515625" style="405" customWidth="1"/>
    <col min="3104" max="3104" width="11.140625" style="405" bestFit="1" customWidth="1"/>
    <col min="3105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1.42578125" style="405" bestFit="1" customWidth="1"/>
    <col min="3357" max="3358" width="11.140625" style="405" bestFit="1" customWidth="1"/>
    <col min="3359" max="3359" width="11.28515625" style="405" customWidth="1"/>
    <col min="3360" max="3360" width="11.140625" style="405" bestFit="1" customWidth="1"/>
    <col min="3361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1.42578125" style="405" bestFit="1" customWidth="1"/>
    <col min="3613" max="3614" width="11.140625" style="405" bestFit="1" customWidth="1"/>
    <col min="3615" max="3615" width="11.28515625" style="405" customWidth="1"/>
    <col min="3616" max="3616" width="11.140625" style="405" bestFit="1" customWidth="1"/>
    <col min="3617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1.42578125" style="405" bestFit="1" customWidth="1"/>
    <col min="3869" max="3870" width="11.140625" style="405" bestFit="1" customWidth="1"/>
    <col min="3871" max="3871" width="11.28515625" style="405" customWidth="1"/>
    <col min="3872" max="3872" width="11.140625" style="405" bestFit="1" customWidth="1"/>
    <col min="3873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1.42578125" style="405" bestFit="1" customWidth="1"/>
    <col min="4125" max="4126" width="11.140625" style="405" bestFit="1" customWidth="1"/>
    <col min="4127" max="4127" width="11.28515625" style="405" customWidth="1"/>
    <col min="4128" max="4128" width="11.140625" style="405" bestFit="1" customWidth="1"/>
    <col min="4129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1.42578125" style="405" bestFit="1" customWidth="1"/>
    <col min="4381" max="4382" width="11.140625" style="405" bestFit="1" customWidth="1"/>
    <col min="4383" max="4383" width="11.28515625" style="405" customWidth="1"/>
    <col min="4384" max="4384" width="11.140625" style="405" bestFit="1" customWidth="1"/>
    <col min="4385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1.42578125" style="405" bestFit="1" customWidth="1"/>
    <col min="4637" max="4638" width="11.140625" style="405" bestFit="1" customWidth="1"/>
    <col min="4639" max="4639" width="11.28515625" style="405" customWidth="1"/>
    <col min="4640" max="4640" width="11.140625" style="405" bestFit="1" customWidth="1"/>
    <col min="4641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1.42578125" style="405" bestFit="1" customWidth="1"/>
    <col min="4893" max="4894" width="11.140625" style="405" bestFit="1" customWidth="1"/>
    <col min="4895" max="4895" width="11.28515625" style="405" customWidth="1"/>
    <col min="4896" max="4896" width="11.140625" style="405" bestFit="1" customWidth="1"/>
    <col min="4897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1.42578125" style="405" bestFit="1" customWidth="1"/>
    <col min="5149" max="5150" width="11.140625" style="405" bestFit="1" customWidth="1"/>
    <col min="5151" max="5151" width="11.28515625" style="405" customWidth="1"/>
    <col min="5152" max="5152" width="11.140625" style="405" bestFit="1" customWidth="1"/>
    <col min="5153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1.42578125" style="405" bestFit="1" customWidth="1"/>
    <col min="5405" max="5406" width="11.140625" style="405" bestFit="1" customWidth="1"/>
    <col min="5407" max="5407" width="11.28515625" style="405" customWidth="1"/>
    <col min="5408" max="5408" width="11.140625" style="405" bestFit="1" customWidth="1"/>
    <col min="5409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1.42578125" style="405" bestFit="1" customWidth="1"/>
    <col min="5661" max="5662" width="11.140625" style="405" bestFit="1" customWidth="1"/>
    <col min="5663" max="5663" width="11.28515625" style="405" customWidth="1"/>
    <col min="5664" max="5664" width="11.140625" style="405" bestFit="1" customWidth="1"/>
    <col min="5665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1.42578125" style="405" bestFit="1" customWidth="1"/>
    <col min="5917" max="5918" width="11.140625" style="405" bestFit="1" customWidth="1"/>
    <col min="5919" max="5919" width="11.28515625" style="405" customWidth="1"/>
    <col min="5920" max="5920" width="11.140625" style="405" bestFit="1" customWidth="1"/>
    <col min="5921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1.42578125" style="405" bestFit="1" customWidth="1"/>
    <col min="6173" max="6174" width="11.140625" style="405" bestFit="1" customWidth="1"/>
    <col min="6175" max="6175" width="11.28515625" style="405" customWidth="1"/>
    <col min="6176" max="6176" width="11.140625" style="405" bestFit="1" customWidth="1"/>
    <col min="6177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1.42578125" style="405" bestFit="1" customWidth="1"/>
    <col min="6429" max="6430" width="11.140625" style="405" bestFit="1" customWidth="1"/>
    <col min="6431" max="6431" width="11.28515625" style="405" customWidth="1"/>
    <col min="6432" max="6432" width="11.140625" style="405" bestFit="1" customWidth="1"/>
    <col min="6433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1.42578125" style="405" bestFit="1" customWidth="1"/>
    <col min="6685" max="6686" width="11.140625" style="405" bestFit="1" customWidth="1"/>
    <col min="6687" max="6687" width="11.28515625" style="405" customWidth="1"/>
    <col min="6688" max="6688" width="11.140625" style="405" bestFit="1" customWidth="1"/>
    <col min="6689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1.42578125" style="405" bestFit="1" customWidth="1"/>
    <col min="6941" max="6942" width="11.140625" style="405" bestFit="1" customWidth="1"/>
    <col min="6943" max="6943" width="11.28515625" style="405" customWidth="1"/>
    <col min="6944" max="6944" width="11.140625" style="405" bestFit="1" customWidth="1"/>
    <col min="6945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1.42578125" style="405" bestFit="1" customWidth="1"/>
    <col min="7197" max="7198" width="11.140625" style="405" bestFit="1" customWidth="1"/>
    <col min="7199" max="7199" width="11.28515625" style="405" customWidth="1"/>
    <col min="7200" max="7200" width="11.140625" style="405" bestFit="1" customWidth="1"/>
    <col min="7201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1.42578125" style="405" bestFit="1" customWidth="1"/>
    <col min="7453" max="7454" width="11.140625" style="405" bestFit="1" customWidth="1"/>
    <col min="7455" max="7455" width="11.28515625" style="405" customWidth="1"/>
    <col min="7456" max="7456" width="11.140625" style="405" bestFit="1" customWidth="1"/>
    <col min="7457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1.42578125" style="405" bestFit="1" customWidth="1"/>
    <col min="7709" max="7710" width="11.140625" style="405" bestFit="1" customWidth="1"/>
    <col min="7711" max="7711" width="11.28515625" style="405" customWidth="1"/>
    <col min="7712" max="7712" width="11.140625" style="405" bestFit="1" customWidth="1"/>
    <col min="7713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1.42578125" style="405" bestFit="1" customWidth="1"/>
    <col min="7965" max="7966" width="11.140625" style="405" bestFit="1" customWidth="1"/>
    <col min="7967" max="7967" width="11.28515625" style="405" customWidth="1"/>
    <col min="7968" max="7968" width="11.140625" style="405" bestFit="1" customWidth="1"/>
    <col min="7969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1.42578125" style="405" bestFit="1" customWidth="1"/>
    <col min="8221" max="8222" width="11.140625" style="405" bestFit="1" customWidth="1"/>
    <col min="8223" max="8223" width="11.28515625" style="405" customWidth="1"/>
    <col min="8224" max="8224" width="11.140625" style="405" bestFit="1" customWidth="1"/>
    <col min="8225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1.42578125" style="405" bestFit="1" customWidth="1"/>
    <col min="8477" max="8478" width="11.140625" style="405" bestFit="1" customWidth="1"/>
    <col min="8479" max="8479" width="11.28515625" style="405" customWidth="1"/>
    <col min="8480" max="8480" width="11.140625" style="405" bestFit="1" customWidth="1"/>
    <col min="8481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1.42578125" style="405" bestFit="1" customWidth="1"/>
    <col min="8733" max="8734" width="11.140625" style="405" bestFit="1" customWidth="1"/>
    <col min="8735" max="8735" width="11.28515625" style="405" customWidth="1"/>
    <col min="8736" max="8736" width="11.140625" style="405" bestFit="1" customWidth="1"/>
    <col min="8737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1.42578125" style="405" bestFit="1" customWidth="1"/>
    <col min="8989" max="8990" width="11.140625" style="405" bestFit="1" customWidth="1"/>
    <col min="8991" max="8991" width="11.28515625" style="405" customWidth="1"/>
    <col min="8992" max="8992" width="11.140625" style="405" bestFit="1" customWidth="1"/>
    <col min="8993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1.42578125" style="405" bestFit="1" customWidth="1"/>
    <col min="9245" max="9246" width="11.140625" style="405" bestFit="1" customWidth="1"/>
    <col min="9247" max="9247" width="11.28515625" style="405" customWidth="1"/>
    <col min="9248" max="9248" width="11.140625" style="405" bestFit="1" customWidth="1"/>
    <col min="9249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1.42578125" style="405" bestFit="1" customWidth="1"/>
    <col min="9501" max="9502" width="11.140625" style="405" bestFit="1" customWidth="1"/>
    <col min="9503" max="9503" width="11.28515625" style="405" customWidth="1"/>
    <col min="9504" max="9504" width="11.140625" style="405" bestFit="1" customWidth="1"/>
    <col min="9505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1.42578125" style="405" bestFit="1" customWidth="1"/>
    <col min="9757" max="9758" width="11.140625" style="405" bestFit="1" customWidth="1"/>
    <col min="9759" max="9759" width="11.28515625" style="405" customWidth="1"/>
    <col min="9760" max="9760" width="11.140625" style="405" bestFit="1" customWidth="1"/>
    <col min="9761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1.42578125" style="405" bestFit="1" customWidth="1"/>
    <col min="10013" max="10014" width="11.140625" style="405" bestFit="1" customWidth="1"/>
    <col min="10015" max="10015" width="11.28515625" style="405" customWidth="1"/>
    <col min="10016" max="10016" width="11.140625" style="405" bestFit="1" customWidth="1"/>
    <col min="10017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1.42578125" style="405" bestFit="1" customWidth="1"/>
    <col min="10269" max="10270" width="11.140625" style="405" bestFit="1" customWidth="1"/>
    <col min="10271" max="10271" width="11.28515625" style="405" customWidth="1"/>
    <col min="10272" max="10272" width="11.140625" style="405" bestFit="1" customWidth="1"/>
    <col min="10273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1.42578125" style="405" bestFit="1" customWidth="1"/>
    <col min="10525" max="10526" width="11.140625" style="405" bestFit="1" customWidth="1"/>
    <col min="10527" max="10527" width="11.28515625" style="405" customWidth="1"/>
    <col min="10528" max="10528" width="11.140625" style="405" bestFit="1" customWidth="1"/>
    <col min="10529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1.42578125" style="405" bestFit="1" customWidth="1"/>
    <col min="10781" max="10782" width="11.140625" style="405" bestFit="1" customWidth="1"/>
    <col min="10783" max="10783" width="11.28515625" style="405" customWidth="1"/>
    <col min="10784" max="10784" width="11.140625" style="405" bestFit="1" customWidth="1"/>
    <col min="10785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1.42578125" style="405" bestFit="1" customWidth="1"/>
    <col min="11037" max="11038" width="11.140625" style="405" bestFit="1" customWidth="1"/>
    <col min="11039" max="11039" width="11.28515625" style="405" customWidth="1"/>
    <col min="11040" max="11040" width="11.140625" style="405" bestFit="1" customWidth="1"/>
    <col min="11041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1.42578125" style="405" bestFit="1" customWidth="1"/>
    <col min="11293" max="11294" width="11.140625" style="405" bestFit="1" customWidth="1"/>
    <col min="11295" max="11295" width="11.28515625" style="405" customWidth="1"/>
    <col min="11296" max="11296" width="11.140625" style="405" bestFit="1" customWidth="1"/>
    <col min="11297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1.42578125" style="405" bestFit="1" customWidth="1"/>
    <col min="11549" max="11550" width="11.140625" style="405" bestFit="1" customWidth="1"/>
    <col min="11551" max="11551" width="11.28515625" style="405" customWidth="1"/>
    <col min="11552" max="11552" width="11.140625" style="405" bestFit="1" customWidth="1"/>
    <col min="11553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1.42578125" style="405" bestFit="1" customWidth="1"/>
    <col min="11805" max="11806" width="11.140625" style="405" bestFit="1" customWidth="1"/>
    <col min="11807" max="11807" width="11.28515625" style="405" customWidth="1"/>
    <col min="11808" max="11808" width="11.140625" style="405" bestFit="1" customWidth="1"/>
    <col min="11809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1.42578125" style="405" bestFit="1" customWidth="1"/>
    <col min="12061" max="12062" width="11.140625" style="405" bestFit="1" customWidth="1"/>
    <col min="12063" max="12063" width="11.28515625" style="405" customWidth="1"/>
    <col min="12064" max="12064" width="11.140625" style="405" bestFit="1" customWidth="1"/>
    <col min="12065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1.42578125" style="405" bestFit="1" customWidth="1"/>
    <col min="12317" max="12318" width="11.140625" style="405" bestFit="1" customWidth="1"/>
    <col min="12319" max="12319" width="11.28515625" style="405" customWidth="1"/>
    <col min="12320" max="12320" width="11.140625" style="405" bestFit="1" customWidth="1"/>
    <col min="12321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1.42578125" style="405" bestFit="1" customWidth="1"/>
    <col min="12573" max="12574" width="11.140625" style="405" bestFit="1" customWidth="1"/>
    <col min="12575" max="12575" width="11.28515625" style="405" customWidth="1"/>
    <col min="12576" max="12576" width="11.140625" style="405" bestFit="1" customWidth="1"/>
    <col min="12577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1.42578125" style="405" bestFit="1" customWidth="1"/>
    <col min="12829" max="12830" width="11.140625" style="405" bestFit="1" customWidth="1"/>
    <col min="12831" max="12831" width="11.28515625" style="405" customWidth="1"/>
    <col min="12832" max="12832" width="11.140625" style="405" bestFit="1" customWidth="1"/>
    <col min="12833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1.42578125" style="405" bestFit="1" customWidth="1"/>
    <col min="13085" max="13086" width="11.140625" style="405" bestFit="1" customWidth="1"/>
    <col min="13087" max="13087" width="11.28515625" style="405" customWidth="1"/>
    <col min="13088" max="13088" width="11.140625" style="405" bestFit="1" customWidth="1"/>
    <col min="13089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1.42578125" style="405" bestFit="1" customWidth="1"/>
    <col min="13341" max="13342" width="11.140625" style="405" bestFit="1" customWidth="1"/>
    <col min="13343" max="13343" width="11.28515625" style="405" customWidth="1"/>
    <col min="13344" max="13344" width="11.140625" style="405" bestFit="1" customWidth="1"/>
    <col min="13345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1.42578125" style="405" bestFit="1" customWidth="1"/>
    <col min="13597" max="13598" width="11.140625" style="405" bestFit="1" customWidth="1"/>
    <col min="13599" max="13599" width="11.28515625" style="405" customWidth="1"/>
    <col min="13600" max="13600" width="11.140625" style="405" bestFit="1" customWidth="1"/>
    <col min="13601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1.42578125" style="405" bestFit="1" customWidth="1"/>
    <col min="13853" max="13854" width="11.140625" style="405" bestFit="1" customWidth="1"/>
    <col min="13855" max="13855" width="11.28515625" style="405" customWidth="1"/>
    <col min="13856" max="13856" width="11.140625" style="405" bestFit="1" customWidth="1"/>
    <col min="13857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1.42578125" style="405" bestFit="1" customWidth="1"/>
    <col min="14109" max="14110" width="11.140625" style="405" bestFit="1" customWidth="1"/>
    <col min="14111" max="14111" width="11.28515625" style="405" customWidth="1"/>
    <col min="14112" max="14112" width="11.140625" style="405" bestFit="1" customWidth="1"/>
    <col min="14113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1.42578125" style="405" bestFit="1" customWidth="1"/>
    <col min="14365" max="14366" width="11.140625" style="405" bestFit="1" customWidth="1"/>
    <col min="14367" max="14367" width="11.28515625" style="405" customWidth="1"/>
    <col min="14368" max="14368" width="11.140625" style="405" bestFit="1" customWidth="1"/>
    <col min="14369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1.42578125" style="405" bestFit="1" customWidth="1"/>
    <col min="14621" max="14622" width="11.140625" style="405" bestFit="1" customWidth="1"/>
    <col min="14623" max="14623" width="11.28515625" style="405" customWidth="1"/>
    <col min="14624" max="14624" width="11.140625" style="405" bestFit="1" customWidth="1"/>
    <col min="14625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1.42578125" style="405" bestFit="1" customWidth="1"/>
    <col min="14877" max="14878" width="11.140625" style="405" bestFit="1" customWidth="1"/>
    <col min="14879" max="14879" width="11.28515625" style="405" customWidth="1"/>
    <col min="14880" max="14880" width="11.140625" style="405" bestFit="1" customWidth="1"/>
    <col min="14881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1.42578125" style="405" bestFit="1" customWidth="1"/>
    <col min="15133" max="15134" width="11.140625" style="405" bestFit="1" customWidth="1"/>
    <col min="15135" max="15135" width="11.28515625" style="405" customWidth="1"/>
    <col min="15136" max="15136" width="11.140625" style="405" bestFit="1" customWidth="1"/>
    <col min="15137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1.42578125" style="405" bestFit="1" customWidth="1"/>
    <col min="15389" max="15390" width="11.140625" style="405" bestFit="1" customWidth="1"/>
    <col min="15391" max="15391" width="11.28515625" style="405" customWidth="1"/>
    <col min="15392" max="15392" width="11.140625" style="405" bestFit="1" customWidth="1"/>
    <col min="15393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1.42578125" style="405" bestFit="1" customWidth="1"/>
    <col min="15645" max="15646" width="11.140625" style="405" bestFit="1" customWidth="1"/>
    <col min="15647" max="15647" width="11.28515625" style="405" customWidth="1"/>
    <col min="15648" max="15648" width="11.140625" style="405" bestFit="1" customWidth="1"/>
    <col min="15649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1.42578125" style="405" bestFit="1" customWidth="1"/>
    <col min="15901" max="15902" width="11.140625" style="405" bestFit="1" customWidth="1"/>
    <col min="15903" max="15903" width="11.28515625" style="405" customWidth="1"/>
    <col min="15904" max="15904" width="11.140625" style="405" bestFit="1" customWidth="1"/>
    <col min="15905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1.42578125" style="405" bestFit="1" customWidth="1"/>
    <col min="16157" max="16158" width="11.140625" style="405" bestFit="1" customWidth="1"/>
    <col min="16159" max="16159" width="11.28515625" style="405" customWidth="1"/>
    <col min="16160" max="16160" width="11.140625" style="405" bestFit="1" customWidth="1"/>
    <col min="16161" max="16384" width="9.140625" style="405"/>
  </cols>
  <sheetData>
    <row r="1" spans="1:63" x14ac:dyDescent="0.2">
      <c r="A1" s="402" t="s">
        <v>392</v>
      </c>
      <c r="B1" s="404" t="s">
        <v>1104</v>
      </c>
      <c r="C1" s="404" t="s">
        <v>1104</v>
      </c>
      <c r="D1" s="404" t="s">
        <v>1104</v>
      </c>
      <c r="E1" s="404" t="s">
        <v>1104</v>
      </c>
      <c r="F1" s="404" t="s">
        <v>1104</v>
      </c>
      <c r="G1" s="404" t="s">
        <v>1104</v>
      </c>
      <c r="H1" s="404" t="s">
        <v>1104</v>
      </c>
      <c r="I1" s="404" t="s">
        <v>1104</v>
      </c>
      <c r="J1" s="404" t="s">
        <v>1104</v>
      </c>
      <c r="K1" s="404" t="s">
        <v>1104</v>
      </c>
      <c r="L1" s="404" t="s">
        <v>1104</v>
      </c>
      <c r="M1" s="404" t="s">
        <v>1104</v>
      </c>
      <c r="N1" s="404" t="s">
        <v>1104</v>
      </c>
      <c r="O1" s="404" t="s">
        <v>1104</v>
      </c>
      <c r="P1" s="404" t="s">
        <v>1104</v>
      </c>
      <c r="Q1" s="404" t="s">
        <v>1104</v>
      </c>
      <c r="R1" s="404" t="s">
        <v>1104</v>
      </c>
      <c r="S1" s="404" t="s">
        <v>1104</v>
      </c>
      <c r="T1" s="404" t="s">
        <v>1104</v>
      </c>
      <c r="U1" s="404" t="s">
        <v>1104</v>
      </c>
      <c r="V1" s="404" t="s">
        <v>1104</v>
      </c>
      <c r="W1" s="404" t="s">
        <v>1104</v>
      </c>
      <c r="X1" s="404" t="s">
        <v>1104</v>
      </c>
      <c r="Y1" s="404" t="s">
        <v>1104</v>
      </c>
      <c r="Z1" s="404" t="s">
        <v>1104</v>
      </c>
      <c r="AA1" s="404" t="s">
        <v>1104</v>
      </c>
      <c r="AB1" s="404" t="s">
        <v>1104</v>
      </c>
      <c r="AC1" s="404" t="s">
        <v>1104</v>
      </c>
      <c r="AD1" s="404" t="s">
        <v>1104</v>
      </c>
      <c r="AE1" s="404" t="s">
        <v>1104</v>
      </c>
    </row>
    <row r="2" spans="1:63" x14ac:dyDescent="0.2">
      <c r="A2" s="402" t="s">
        <v>1418</v>
      </c>
      <c r="B2" s="404" t="s">
        <v>1419</v>
      </c>
      <c r="C2" s="404" t="s">
        <v>1419</v>
      </c>
      <c r="D2" s="404" t="s">
        <v>1419</v>
      </c>
      <c r="E2" s="404" t="s">
        <v>1419</v>
      </c>
      <c r="F2" s="404" t="s">
        <v>1419</v>
      </c>
      <c r="G2" s="404" t="s">
        <v>1419</v>
      </c>
      <c r="H2" s="404" t="s">
        <v>1419</v>
      </c>
      <c r="I2" s="404" t="s">
        <v>1419</v>
      </c>
      <c r="J2" s="404" t="s">
        <v>1419</v>
      </c>
      <c r="K2" s="404" t="s">
        <v>1419</v>
      </c>
      <c r="L2" s="404" t="s">
        <v>1419</v>
      </c>
      <c r="M2" s="404" t="s">
        <v>1419</v>
      </c>
      <c r="N2" s="404" t="s">
        <v>1419</v>
      </c>
      <c r="O2" s="404" t="s">
        <v>1419</v>
      </c>
      <c r="P2" s="404" t="s">
        <v>1419</v>
      </c>
      <c r="Q2" s="404" t="s">
        <v>1419</v>
      </c>
      <c r="R2" s="404" t="s">
        <v>1419</v>
      </c>
      <c r="S2" s="404" t="s">
        <v>1419</v>
      </c>
      <c r="T2" s="404" t="s">
        <v>1419</v>
      </c>
      <c r="U2" s="404" t="s">
        <v>1419</v>
      </c>
      <c r="V2" s="404" t="s">
        <v>1419</v>
      </c>
      <c r="W2" s="404" t="s">
        <v>1419</v>
      </c>
      <c r="X2" s="404" t="s">
        <v>1419</v>
      </c>
      <c r="Y2" s="404" t="s">
        <v>1419</v>
      </c>
      <c r="Z2" s="404" t="s">
        <v>1419</v>
      </c>
      <c r="AA2" s="404" t="s">
        <v>1419</v>
      </c>
      <c r="AB2" s="404" t="s">
        <v>1420</v>
      </c>
      <c r="AC2" s="404" t="s">
        <v>1420</v>
      </c>
      <c r="AD2" s="404" t="s">
        <v>1420</v>
      </c>
      <c r="AE2" s="404" t="s">
        <v>1422</v>
      </c>
    </row>
    <row r="3" spans="1:63" x14ac:dyDescent="0.2">
      <c r="A3" s="402" t="s">
        <v>385</v>
      </c>
      <c r="B3" s="406">
        <v>43983</v>
      </c>
      <c r="C3" s="406">
        <v>44166</v>
      </c>
      <c r="D3" s="406">
        <v>44348</v>
      </c>
      <c r="E3" s="406">
        <v>44531</v>
      </c>
      <c r="F3" s="406">
        <v>44713</v>
      </c>
      <c r="G3" s="406">
        <v>44896</v>
      </c>
      <c r="H3" s="406">
        <v>45078</v>
      </c>
      <c r="I3" s="406">
        <v>45261</v>
      </c>
      <c r="J3" s="406">
        <v>45444</v>
      </c>
      <c r="K3" s="406">
        <v>45627</v>
      </c>
      <c r="L3" s="406">
        <v>45809</v>
      </c>
      <c r="M3" s="406">
        <v>45992</v>
      </c>
      <c r="N3" s="406">
        <v>46174</v>
      </c>
      <c r="O3" s="406">
        <v>46357</v>
      </c>
      <c r="P3" s="406">
        <v>46539</v>
      </c>
      <c r="Q3" s="406">
        <v>46722</v>
      </c>
      <c r="R3" s="406">
        <v>46905</v>
      </c>
      <c r="S3" s="406">
        <v>47088</v>
      </c>
      <c r="T3" s="406">
        <v>47270</v>
      </c>
      <c r="U3" s="406">
        <v>47453</v>
      </c>
      <c r="V3" s="406">
        <v>47635</v>
      </c>
      <c r="W3" s="406">
        <v>47818</v>
      </c>
      <c r="X3" s="406">
        <v>48000</v>
      </c>
      <c r="Y3" s="406">
        <v>48183</v>
      </c>
      <c r="Z3" s="406">
        <v>48366</v>
      </c>
      <c r="AA3" s="406">
        <v>48549</v>
      </c>
      <c r="AB3" s="406">
        <v>49279</v>
      </c>
      <c r="AC3" s="406">
        <v>51105</v>
      </c>
      <c r="AD3" s="406">
        <v>52566</v>
      </c>
      <c r="AE3" s="406">
        <v>54758</v>
      </c>
    </row>
    <row r="4" spans="1:63" x14ac:dyDescent="0.2">
      <c r="A4" s="402" t="s">
        <v>386</v>
      </c>
      <c r="B4" s="469">
        <v>1.0999999999999999E-2</v>
      </c>
      <c r="C4" s="469">
        <v>1.15E-2</v>
      </c>
      <c r="D4" s="469">
        <v>1.2E-2</v>
      </c>
      <c r="E4" s="469">
        <v>1.2500000000000001E-2</v>
      </c>
      <c r="F4" s="469">
        <v>1.2999999999999999E-2</v>
      </c>
      <c r="G4" s="469">
        <v>1.35E-2</v>
      </c>
      <c r="H4" s="469">
        <v>1.375E-2</v>
      </c>
      <c r="I4" s="469">
        <v>1.4E-2</v>
      </c>
      <c r="J4" s="469">
        <v>1.4500000000000001E-2</v>
      </c>
      <c r="K4" s="469">
        <v>1.4999999999999999E-2</v>
      </c>
      <c r="L4" s="469">
        <v>1.6E-2</v>
      </c>
      <c r="M4" s="469">
        <v>1.6500000000000001E-2</v>
      </c>
      <c r="N4" s="469">
        <v>1.7000000000000001E-2</v>
      </c>
      <c r="O4" s="469">
        <v>1.7500000000000002E-2</v>
      </c>
      <c r="P4" s="469">
        <v>1.7999999999999999E-2</v>
      </c>
      <c r="Q4" s="469">
        <v>1.8499999999999999E-2</v>
      </c>
      <c r="R4" s="469">
        <v>1.9E-2</v>
      </c>
      <c r="S4" s="469">
        <v>1.95E-2</v>
      </c>
      <c r="T4" s="469">
        <v>0.02</v>
      </c>
      <c r="U4" s="469">
        <v>2.0500000000000001E-2</v>
      </c>
      <c r="V4" s="469">
        <v>2.1000000000000001E-2</v>
      </c>
      <c r="W4" s="469">
        <v>2.1499999999999998E-2</v>
      </c>
      <c r="X4" s="469">
        <v>2.1999999999999999E-2</v>
      </c>
      <c r="Y4" s="469">
        <v>2.2499999999999999E-2</v>
      </c>
      <c r="Z4" s="469">
        <v>2.3E-2</v>
      </c>
      <c r="AA4" s="469">
        <v>2.35E-2</v>
      </c>
      <c r="AB4" s="469">
        <v>2.4E-2</v>
      </c>
      <c r="AC4" s="469">
        <v>2.6499999999999999E-2</v>
      </c>
      <c r="AD4" s="469">
        <v>2.8750000000000001E-2</v>
      </c>
      <c r="AE4" s="469">
        <v>3.5000000000000003E-2</v>
      </c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3"/>
      <c r="BI4" s="413"/>
      <c r="BJ4" s="413"/>
      <c r="BK4" s="413"/>
    </row>
    <row r="5" spans="1:63" x14ac:dyDescent="0.2">
      <c r="A5" s="414" t="s">
        <v>334</v>
      </c>
      <c r="B5" s="404" t="s">
        <v>1105</v>
      </c>
      <c r="C5" s="404" t="s">
        <v>1106</v>
      </c>
      <c r="D5" s="404" t="s">
        <v>1107</v>
      </c>
      <c r="E5" s="404" t="s">
        <v>1108</v>
      </c>
      <c r="F5" s="404" t="s">
        <v>1109</v>
      </c>
      <c r="G5" s="404" t="s">
        <v>1110</v>
      </c>
      <c r="H5" s="404" t="s">
        <v>1111</v>
      </c>
      <c r="I5" s="404" t="s">
        <v>1112</v>
      </c>
      <c r="J5" s="404" t="s">
        <v>1113</v>
      </c>
      <c r="K5" s="404" t="s">
        <v>1114</v>
      </c>
      <c r="L5" s="404" t="s">
        <v>1115</v>
      </c>
      <c r="M5" s="404" t="s">
        <v>1116</v>
      </c>
      <c r="N5" s="404" t="s">
        <v>1117</v>
      </c>
      <c r="O5" s="404" t="s">
        <v>1118</v>
      </c>
      <c r="P5" s="404" t="s">
        <v>1119</v>
      </c>
      <c r="Q5" s="404" t="s">
        <v>1120</v>
      </c>
      <c r="R5" s="404" t="s">
        <v>1121</v>
      </c>
      <c r="S5" s="404" t="s">
        <v>1122</v>
      </c>
      <c r="T5" s="404" t="s">
        <v>1123</v>
      </c>
      <c r="U5" s="404" t="s">
        <v>1124</v>
      </c>
      <c r="V5" s="404" t="s">
        <v>1125</v>
      </c>
      <c r="W5" s="404" t="s">
        <v>1126</v>
      </c>
      <c r="X5" s="404" t="s">
        <v>1127</v>
      </c>
      <c r="Y5" s="404" t="s">
        <v>1128</v>
      </c>
      <c r="Z5" s="404" t="s">
        <v>1129</v>
      </c>
      <c r="AA5" s="404" t="s">
        <v>1130</v>
      </c>
      <c r="AB5" s="404" t="s">
        <v>1131</v>
      </c>
      <c r="AC5" s="404" t="s">
        <v>1132</v>
      </c>
      <c r="AD5" s="404" t="s">
        <v>1133</v>
      </c>
      <c r="AE5" s="404" t="s">
        <v>1134</v>
      </c>
      <c r="AF5" s="470" t="s">
        <v>5</v>
      </c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  <c r="BJ5" s="413"/>
      <c r="BK5" s="413"/>
    </row>
    <row r="6" spans="1:63" x14ac:dyDescent="0.2">
      <c r="A6" s="418"/>
      <c r="B6" s="419">
        <v>2</v>
      </c>
      <c r="C6" s="419">
        <f>B6+1</f>
        <v>3</v>
      </c>
      <c r="D6" s="419">
        <f t="shared" ref="D6:AE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19">
        <f t="shared" si="0"/>
        <v>29</v>
      </c>
      <c r="AD6" s="419">
        <f t="shared" si="0"/>
        <v>30</v>
      </c>
      <c r="AE6" s="419">
        <f t="shared" si="0"/>
        <v>31</v>
      </c>
      <c r="AF6" s="427"/>
    </row>
    <row r="7" spans="1:63" x14ac:dyDescent="0.2">
      <c r="A7" s="402" t="s">
        <v>461</v>
      </c>
      <c r="B7" s="442">
        <v>395000</v>
      </c>
      <c r="C7" s="442">
        <v>545000</v>
      </c>
      <c r="D7" s="442">
        <v>560000</v>
      </c>
      <c r="E7" s="442">
        <v>570000</v>
      </c>
      <c r="F7" s="442">
        <v>585000</v>
      </c>
      <c r="G7" s="442">
        <v>595000</v>
      </c>
      <c r="H7" s="442">
        <v>610000</v>
      </c>
      <c r="I7" s="442">
        <v>620000</v>
      </c>
      <c r="J7" s="442">
        <v>640000</v>
      </c>
      <c r="K7" s="442">
        <v>650000</v>
      </c>
      <c r="L7" s="442">
        <v>665000</v>
      </c>
      <c r="M7" s="442">
        <v>680000</v>
      </c>
      <c r="N7" s="442">
        <v>695000</v>
      </c>
      <c r="O7" s="442">
        <v>710000</v>
      </c>
      <c r="P7" s="442">
        <v>725000</v>
      </c>
      <c r="Q7" s="442">
        <v>740000</v>
      </c>
      <c r="R7" s="442">
        <v>760000</v>
      </c>
      <c r="S7" s="442">
        <v>775000</v>
      </c>
      <c r="T7" s="442">
        <v>790000</v>
      </c>
      <c r="U7" s="442">
        <v>810000</v>
      </c>
      <c r="V7" s="442">
        <v>830000</v>
      </c>
      <c r="W7" s="442">
        <v>845000</v>
      </c>
      <c r="X7" s="442">
        <v>865000</v>
      </c>
      <c r="Y7" s="442">
        <v>885000</v>
      </c>
      <c r="Z7" s="442">
        <v>905000</v>
      </c>
      <c r="AA7" s="442">
        <v>925000</v>
      </c>
      <c r="AB7" s="442">
        <v>3900000</v>
      </c>
      <c r="AC7" s="442">
        <v>11400000</v>
      </c>
      <c r="AD7" s="442">
        <v>11525000</v>
      </c>
      <c r="AE7" s="442">
        <v>20085000</v>
      </c>
      <c r="AF7" s="471">
        <f>SUM(B7:AE7)</f>
        <v>65285000</v>
      </c>
    </row>
    <row r="8" spans="1:63" x14ac:dyDescent="0.2">
      <c r="A8" s="402" t="s">
        <v>78</v>
      </c>
      <c r="B8" s="454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20"/>
      <c r="AC8" s="420"/>
      <c r="AD8" s="420"/>
      <c r="AE8" s="461"/>
      <c r="AF8" s="471"/>
    </row>
    <row r="9" spans="1:63" x14ac:dyDescent="0.2">
      <c r="A9" s="426">
        <v>43983</v>
      </c>
      <c r="B9" s="420">
        <v>395000</v>
      </c>
      <c r="C9" s="420">
        <v>0</v>
      </c>
      <c r="D9" s="420">
        <v>0</v>
      </c>
      <c r="E9" s="420">
        <v>0</v>
      </c>
      <c r="F9" s="420">
        <v>0</v>
      </c>
      <c r="G9" s="420">
        <v>0</v>
      </c>
      <c r="H9" s="420">
        <v>0</v>
      </c>
      <c r="I9" s="420">
        <v>0</v>
      </c>
      <c r="J9" s="420">
        <v>0</v>
      </c>
      <c r="K9" s="420">
        <v>0</v>
      </c>
      <c r="L9" s="420">
        <v>0</v>
      </c>
      <c r="M9" s="420">
        <v>0</v>
      </c>
      <c r="N9" s="420">
        <v>0</v>
      </c>
      <c r="O9" s="420">
        <v>0</v>
      </c>
      <c r="P9" s="420">
        <v>0</v>
      </c>
      <c r="Q9" s="420">
        <v>0</v>
      </c>
      <c r="R9" s="420">
        <v>0</v>
      </c>
      <c r="S9" s="451">
        <v>0</v>
      </c>
      <c r="T9" s="451">
        <v>0</v>
      </c>
      <c r="U9" s="420">
        <v>0</v>
      </c>
      <c r="V9" s="420">
        <v>0</v>
      </c>
      <c r="W9" s="420">
        <v>0</v>
      </c>
      <c r="X9" s="420">
        <v>0</v>
      </c>
      <c r="Y9" s="420">
        <v>0</v>
      </c>
      <c r="Z9" s="420">
        <v>0</v>
      </c>
      <c r="AA9" s="420">
        <v>0</v>
      </c>
      <c r="AB9" s="420">
        <v>0</v>
      </c>
      <c r="AC9" s="420">
        <v>0</v>
      </c>
      <c r="AD9" s="420">
        <v>0</v>
      </c>
      <c r="AE9" s="451">
        <v>15000</v>
      </c>
      <c r="AF9" s="471">
        <f t="shared" ref="AF9:AF38" si="1">SUM(B9:AE9)</f>
        <v>410000</v>
      </c>
    </row>
    <row r="10" spans="1:63" x14ac:dyDescent="0.2">
      <c r="A10" s="426">
        <v>44044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50">
        <v>0</v>
      </c>
      <c r="T10" s="450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0</v>
      </c>
      <c r="AC10" s="427">
        <v>0</v>
      </c>
      <c r="AD10" s="427">
        <v>0</v>
      </c>
      <c r="AE10" s="450">
        <v>130000</v>
      </c>
      <c r="AF10" s="452">
        <f t="shared" si="1"/>
        <v>130000</v>
      </c>
    </row>
    <row r="11" spans="1:63" x14ac:dyDescent="0.2">
      <c r="A11" s="426">
        <v>44075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50">
        <v>0</v>
      </c>
      <c r="T11" s="450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0</v>
      </c>
      <c r="AC11" s="427">
        <v>0</v>
      </c>
      <c r="AD11" s="427">
        <v>0</v>
      </c>
      <c r="AE11" s="450">
        <v>10000</v>
      </c>
      <c r="AF11" s="452">
        <f t="shared" si="1"/>
        <v>10000</v>
      </c>
    </row>
    <row r="12" spans="1:63" x14ac:dyDescent="0.2">
      <c r="A12" s="426">
        <v>44105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50">
        <v>0</v>
      </c>
      <c r="T12" s="450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0</v>
      </c>
      <c r="AC12" s="427">
        <v>0</v>
      </c>
      <c r="AD12" s="427">
        <v>0</v>
      </c>
      <c r="AE12" s="450">
        <v>65000</v>
      </c>
      <c r="AF12" s="452">
        <f t="shared" si="1"/>
        <v>65000</v>
      </c>
    </row>
    <row r="13" spans="1:63" x14ac:dyDescent="0.2">
      <c r="A13" s="426">
        <v>44136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50">
        <v>0</v>
      </c>
      <c r="T13" s="450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27">
        <v>0</v>
      </c>
      <c r="AD13" s="427">
        <v>0</v>
      </c>
      <c r="AE13" s="450">
        <v>60000</v>
      </c>
      <c r="AF13" s="452">
        <f t="shared" si="1"/>
        <v>60000</v>
      </c>
    </row>
    <row r="14" spans="1:63" x14ac:dyDescent="0.2">
      <c r="A14" s="426">
        <v>44166</v>
      </c>
      <c r="B14" s="427">
        <v>0</v>
      </c>
      <c r="C14" s="427">
        <v>545000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50">
        <v>0</v>
      </c>
      <c r="T14" s="450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0</v>
      </c>
      <c r="AC14" s="427">
        <v>0</v>
      </c>
      <c r="AD14" s="427">
        <v>0</v>
      </c>
      <c r="AE14" s="450">
        <v>190000</v>
      </c>
      <c r="AF14" s="452">
        <f t="shared" si="1"/>
        <v>735000</v>
      </c>
    </row>
    <row r="15" spans="1:63" x14ac:dyDescent="0.2">
      <c r="A15" s="426">
        <v>44197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50">
        <v>0</v>
      </c>
      <c r="T15" s="450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0</v>
      </c>
      <c r="AC15" s="427">
        <v>0</v>
      </c>
      <c r="AD15" s="427">
        <v>0</v>
      </c>
      <c r="AE15" s="450">
        <v>5000</v>
      </c>
      <c r="AF15" s="452">
        <f t="shared" si="1"/>
        <v>5000</v>
      </c>
    </row>
    <row r="16" spans="1:63" x14ac:dyDescent="0.2">
      <c r="A16" s="426">
        <v>44228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50">
        <v>0</v>
      </c>
      <c r="T16" s="450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27">
        <v>0</v>
      </c>
      <c r="AD16" s="427">
        <v>0</v>
      </c>
      <c r="AE16" s="450">
        <v>5000</v>
      </c>
      <c r="AF16" s="452">
        <f t="shared" si="1"/>
        <v>5000</v>
      </c>
    </row>
    <row r="17" spans="1:32" x14ac:dyDescent="0.2">
      <c r="A17" s="426">
        <v>44256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50">
        <v>0</v>
      </c>
      <c r="T17" s="450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0</v>
      </c>
      <c r="AC17" s="427">
        <v>0</v>
      </c>
      <c r="AD17" s="427">
        <v>0</v>
      </c>
      <c r="AE17" s="450">
        <v>210000</v>
      </c>
      <c r="AF17" s="452">
        <f t="shared" si="1"/>
        <v>210000</v>
      </c>
    </row>
    <row r="18" spans="1:32" x14ac:dyDescent="0.2">
      <c r="A18" s="426">
        <v>44287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50">
        <v>0</v>
      </c>
      <c r="T18" s="450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0</v>
      </c>
      <c r="AD18" s="427">
        <v>0</v>
      </c>
      <c r="AE18" s="450">
        <v>5000</v>
      </c>
      <c r="AF18" s="452">
        <f t="shared" si="1"/>
        <v>5000</v>
      </c>
    </row>
    <row r="19" spans="1:32" x14ac:dyDescent="0.2">
      <c r="A19" s="426">
        <v>44317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50">
        <v>0</v>
      </c>
      <c r="T19" s="450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0</v>
      </c>
      <c r="AC19" s="427">
        <v>0</v>
      </c>
      <c r="AD19" s="427">
        <v>0</v>
      </c>
      <c r="AE19" s="450">
        <v>220000</v>
      </c>
      <c r="AF19" s="452">
        <f t="shared" si="1"/>
        <v>220000</v>
      </c>
    </row>
    <row r="20" spans="1:32" x14ac:dyDescent="0.2">
      <c r="A20" s="426">
        <v>44348</v>
      </c>
      <c r="B20" s="427">
        <v>0</v>
      </c>
      <c r="C20" s="427">
        <v>0</v>
      </c>
      <c r="D20" s="427">
        <v>560000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50">
        <v>0</v>
      </c>
      <c r="T20" s="450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0</v>
      </c>
      <c r="AC20" s="427">
        <v>0</v>
      </c>
      <c r="AD20" s="427">
        <v>0</v>
      </c>
      <c r="AE20" s="450">
        <v>380000</v>
      </c>
      <c r="AF20" s="452">
        <f t="shared" si="1"/>
        <v>940000</v>
      </c>
    </row>
    <row r="21" spans="1:32" x14ac:dyDescent="0.2">
      <c r="A21" s="426">
        <v>44378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50">
        <v>0</v>
      </c>
      <c r="T21" s="450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0</v>
      </c>
      <c r="AC21" s="427">
        <v>0</v>
      </c>
      <c r="AD21" s="427">
        <v>0</v>
      </c>
      <c r="AE21" s="450">
        <v>65000</v>
      </c>
      <c r="AF21" s="452">
        <f t="shared" si="1"/>
        <v>65000</v>
      </c>
    </row>
    <row r="22" spans="1:32" x14ac:dyDescent="0.2">
      <c r="A22" s="426">
        <v>44409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50">
        <v>0</v>
      </c>
      <c r="T22" s="450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0</v>
      </c>
      <c r="AD22" s="427">
        <v>0</v>
      </c>
      <c r="AE22" s="450">
        <v>330000</v>
      </c>
      <c r="AF22" s="452">
        <f t="shared" si="1"/>
        <v>330000</v>
      </c>
    </row>
    <row r="23" spans="1:32" x14ac:dyDescent="0.2">
      <c r="A23" s="426">
        <v>44440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50">
        <v>0</v>
      </c>
      <c r="T23" s="450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0</v>
      </c>
      <c r="AD23" s="427">
        <v>0</v>
      </c>
      <c r="AE23" s="450">
        <v>200000</v>
      </c>
      <c r="AF23" s="452">
        <f t="shared" si="1"/>
        <v>200000</v>
      </c>
    </row>
    <row r="24" spans="1:32" x14ac:dyDescent="0.2">
      <c r="A24" s="426">
        <v>44470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50">
        <v>0</v>
      </c>
      <c r="T24" s="450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27">
        <v>0</v>
      </c>
      <c r="AD24" s="427">
        <v>0</v>
      </c>
      <c r="AE24" s="450">
        <v>195000</v>
      </c>
      <c r="AF24" s="452">
        <f t="shared" si="1"/>
        <v>195000</v>
      </c>
    </row>
    <row r="25" spans="1:32" x14ac:dyDescent="0.2">
      <c r="A25" s="426">
        <v>44501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50">
        <v>0</v>
      </c>
      <c r="T25" s="450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27">
        <v>0</v>
      </c>
      <c r="AD25" s="427">
        <v>0</v>
      </c>
      <c r="AE25" s="450">
        <v>200000</v>
      </c>
      <c r="AF25" s="452">
        <f t="shared" si="1"/>
        <v>200000</v>
      </c>
    </row>
    <row r="26" spans="1:32" x14ac:dyDescent="0.2">
      <c r="A26" s="426">
        <v>44531</v>
      </c>
      <c r="B26" s="427">
        <v>0</v>
      </c>
      <c r="C26" s="427">
        <v>0</v>
      </c>
      <c r="D26" s="427">
        <v>0</v>
      </c>
      <c r="E26" s="427">
        <v>570000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50">
        <v>0</v>
      </c>
      <c r="T26" s="450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27">
        <v>0</v>
      </c>
      <c r="AD26" s="427">
        <v>0</v>
      </c>
      <c r="AE26" s="450">
        <v>195000</v>
      </c>
      <c r="AF26" s="452">
        <f t="shared" si="1"/>
        <v>765000</v>
      </c>
    </row>
    <row r="27" spans="1:32" x14ac:dyDescent="0.2">
      <c r="A27" s="426">
        <v>44562</v>
      </c>
      <c r="B27" s="427">
        <v>0</v>
      </c>
      <c r="C27" s="427">
        <v>0</v>
      </c>
      <c r="D27" s="427">
        <v>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50">
        <v>0</v>
      </c>
      <c r="T27" s="450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27">
        <v>0</v>
      </c>
      <c r="AD27" s="427">
        <v>0</v>
      </c>
      <c r="AE27" s="450">
        <v>250000</v>
      </c>
      <c r="AF27" s="452">
        <f t="shared" si="1"/>
        <v>250000</v>
      </c>
    </row>
    <row r="28" spans="1:32" x14ac:dyDescent="0.2">
      <c r="A28" s="426">
        <v>44593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50">
        <v>0</v>
      </c>
      <c r="T28" s="450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0</v>
      </c>
      <c r="AC28" s="427">
        <v>0</v>
      </c>
      <c r="AD28" s="427">
        <v>0</v>
      </c>
      <c r="AE28" s="450">
        <v>255000</v>
      </c>
      <c r="AF28" s="452">
        <f t="shared" si="1"/>
        <v>255000</v>
      </c>
    </row>
    <row r="29" spans="1:32" x14ac:dyDescent="0.2">
      <c r="A29" s="426">
        <v>44621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50">
        <v>0</v>
      </c>
      <c r="T29" s="450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0</v>
      </c>
      <c r="AC29" s="427">
        <v>0</v>
      </c>
      <c r="AD29" s="427">
        <v>0</v>
      </c>
      <c r="AE29" s="450">
        <v>250000</v>
      </c>
      <c r="AF29" s="452">
        <f t="shared" si="1"/>
        <v>250000</v>
      </c>
    </row>
    <row r="30" spans="1:32" x14ac:dyDescent="0.2">
      <c r="A30" s="426">
        <v>44652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50">
        <v>0</v>
      </c>
      <c r="T30" s="450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0</v>
      </c>
      <c r="AC30" s="427">
        <v>0</v>
      </c>
      <c r="AD30" s="427">
        <v>0</v>
      </c>
      <c r="AE30" s="450">
        <v>250000</v>
      </c>
      <c r="AF30" s="452">
        <f t="shared" si="1"/>
        <v>250000</v>
      </c>
    </row>
    <row r="31" spans="1:32" x14ac:dyDescent="0.2">
      <c r="A31" s="426">
        <v>44682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50">
        <v>0</v>
      </c>
      <c r="T31" s="450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0</v>
      </c>
      <c r="AC31" s="427">
        <v>0</v>
      </c>
      <c r="AD31" s="427">
        <v>0</v>
      </c>
      <c r="AE31" s="450">
        <v>255000</v>
      </c>
      <c r="AF31" s="452">
        <f t="shared" si="1"/>
        <v>255000</v>
      </c>
    </row>
    <row r="32" spans="1:32" x14ac:dyDescent="0.2">
      <c r="A32" s="426">
        <v>44713</v>
      </c>
      <c r="B32" s="427">
        <v>0</v>
      </c>
      <c r="C32" s="427">
        <v>0</v>
      </c>
      <c r="D32" s="427">
        <v>0</v>
      </c>
      <c r="E32" s="427">
        <v>0</v>
      </c>
      <c r="F32" s="427">
        <v>585000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50">
        <v>0</v>
      </c>
      <c r="T32" s="450">
        <v>0</v>
      </c>
      <c r="U32" s="427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0</v>
      </c>
      <c r="AC32" s="427">
        <v>0</v>
      </c>
      <c r="AD32" s="427">
        <v>0</v>
      </c>
      <c r="AE32" s="450">
        <v>250000</v>
      </c>
      <c r="AF32" s="452">
        <f t="shared" si="1"/>
        <v>835000</v>
      </c>
    </row>
    <row r="33" spans="1:32" x14ac:dyDescent="0.2">
      <c r="A33" s="426">
        <v>44743</v>
      </c>
      <c r="B33" s="427">
        <v>0</v>
      </c>
      <c r="C33" s="427">
        <v>0</v>
      </c>
      <c r="D33" s="427">
        <v>0</v>
      </c>
      <c r="E33" s="427">
        <v>0</v>
      </c>
      <c r="F33" s="427">
        <v>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50">
        <v>0</v>
      </c>
      <c r="T33" s="450">
        <v>0</v>
      </c>
      <c r="U33" s="427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27">
        <v>0</v>
      </c>
      <c r="AC33" s="427">
        <v>0</v>
      </c>
      <c r="AD33" s="427">
        <v>0</v>
      </c>
      <c r="AE33" s="450">
        <v>70000</v>
      </c>
      <c r="AF33" s="452">
        <f t="shared" si="1"/>
        <v>70000</v>
      </c>
    </row>
    <row r="34" spans="1:32" x14ac:dyDescent="0.2">
      <c r="A34" s="426">
        <v>44774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50">
        <v>0</v>
      </c>
      <c r="T34" s="450">
        <v>0</v>
      </c>
      <c r="U34" s="427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0</v>
      </c>
      <c r="AC34" s="427">
        <v>0</v>
      </c>
      <c r="AD34" s="427">
        <v>0</v>
      </c>
      <c r="AE34" s="450">
        <v>500000</v>
      </c>
      <c r="AF34" s="452">
        <f t="shared" si="1"/>
        <v>500000</v>
      </c>
    </row>
    <row r="35" spans="1:32" x14ac:dyDescent="0.2">
      <c r="A35" s="426">
        <v>44805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50">
        <v>0</v>
      </c>
      <c r="T35" s="450">
        <v>0</v>
      </c>
      <c r="U35" s="427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0</v>
      </c>
      <c r="AC35" s="427">
        <v>0</v>
      </c>
      <c r="AD35" s="427">
        <v>0</v>
      </c>
      <c r="AE35" s="450">
        <v>290000</v>
      </c>
      <c r="AF35" s="452">
        <f t="shared" si="1"/>
        <v>290000</v>
      </c>
    </row>
    <row r="36" spans="1:32" x14ac:dyDescent="0.2">
      <c r="A36" s="426">
        <v>44835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50">
        <v>0</v>
      </c>
      <c r="T36" s="450">
        <v>0</v>
      </c>
      <c r="U36" s="427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0</v>
      </c>
      <c r="AC36" s="427">
        <v>0</v>
      </c>
      <c r="AD36" s="427">
        <v>0</v>
      </c>
      <c r="AE36" s="450">
        <v>285000</v>
      </c>
      <c r="AF36" s="452">
        <f t="shared" si="1"/>
        <v>285000</v>
      </c>
    </row>
    <row r="37" spans="1:32" x14ac:dyDescent="0.2">
      <c r="A37" s="426">
        <v>44866</v>
      </c>
      <c r="B37" s="427">
        <v>0</v>
      </c>
      <c r="C37" s="427">
        <v>0</v>
      </c>
      <c r="D37" s="427">
        <v>0</v>
      </c>
      <c r="E37" s="427">
        <v>0</v>
      </c>
      <c r="F37" s="427">
        <v>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50">
        <v>0</v>
      </c>
      <c r="T37" s="450">
        <v>0</v>
      </c>
      <c r="U37" s="427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0</v>
      </c>
      <c r="AC37" s="427">
        <v>0</v>
      </c>
      <c r="AD37" s="427">
        <v>0</v>
      </c>
      <c r="AE37" s="450">
        <v>285000</v>
      </c>
      <c r="AF37" s="452">
        <f t="shared" si="1"/>
        <v>285000</v>
      </c>
    </row>
    <row r="38" spans="1:32" x14ac:dyDescent="0.2">
      <c r="A38" s="426">
        <v>44896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595000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50">
        <v>0</v>
      </c>
      <c r="T38" s="450">
        <v>0</v>
      </c>
      <c r="U38" s="427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0</v>
      </c>
      <c r="AC38" s="427">
        <v>0</v>
      </c>
      <c r="AD38" s="427">
        <v>0</v>
      </c>
      <c r="AE38" s="450">
        <v>285000</v>
      </c>
      <c r="AF38" s="452">
        <f t="shared" si="1"/>
        <v>880000</v>
      </c>
    </row>
    <row r="39" spans="1:32" x14ac:dyDescent="0.2">
      <c r="A39" s="426">
        <v>44927</v>
      </c>
      <c r="B39" s="427">
        <v>0</v>
      </c>
      <c r="C39" s="427">
        <v>0</v>
      </c>
      <c r="D39" s="427">
        <v>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50">
        <v>0</v>
      </c>
      <c r="T39" s="450">
        <v>0</v>
      </c>
      <c r="U39" s="427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0</v>
      </c>
      <c r="AC39" s="427">
        <v>0</v>
      </c>
      <c r="AD39" s="427">
        <v>0</v>
      </c>
      <c r="AE39" s="450">
        <v>210000</v>
      </c>
      <c r="AF39" s="452">
        <f t="shared" ref="AF39:AF44" si="2">SUM(B39:AE39)</f>
        <v>210000</v>
      </c>
    </row>
    <row r="40" spans="1:32" x14ac:dyDescent="0.2">
      <c r="A40" s="426">
        <v>45078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610000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50">
        <v>0</v>
      </c>
      <c r="T40" s="450">
        <v>0</v>
      </c>
      <c r="U40" s="427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0</v>
      </c>
      <c r="AC40" s="427">
        <v>0</v>
      </c>
      <c r="AD40" s="427">
        <v>0</v>
      </c>
      <c r="AE40" s="450">
        <v>1450000</v>
      </c>
      <c r="AF40" s="452">
        <f t="shared" si="2"/>
        <v>2060000</v>
      </c>
    </row>
    <row r="41" spans="1:32" x14ac:dyDescent="0.2">
      <c r="A41" s="426">
        <v>45108</v>
      </c>
      <c r="B41" s="427">
        <v>0</v>
      </c>
      <c r="C41" s="427">
        <v>0</v>
      </c>
      <c r="D41" s="427">
        <v>0</v>
      </c>
      <c r="E41" s="427">
        <v>0</v>
      </c>
      <c r="F41" s="427">
        <v>0</v>
      </c>
      <c r="G41" s="427">
        <v>0</v>
      </c>
      <c r="H41" s="427">
        <v>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27">
        <v>0</v>
      </c>
      <c r="T41" s="427">
        <v>0</v>
      </c>
      <c r="U41" s="427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0</v>
      </c>
      <c r="AA41" s="427">
        <v>0</v>
      </c>
      <c r="AB41" s="427">
        <v>0</v>
      </c>
      <c r="AC41" s="427">
        <v>0</v>
      </c>
      <c r="AD41" s="427">
        <v>0</v>
      </c>
      <c r="AE41" s="427">
        <v>0</v>
      </c>
      <c r="AF41" s="452">
        <f t="shared" si="2"/>
        <v>0</v>
      </c>
    </row>
    <row r="42" spans="1:32" x14ac:dyDescent="0.2">
      <c r="A42" s="426">
        <v>45139</v>
      </c>
      <c r="B42" s="427">
        <v>0</v>
      </c>
      <c r="C42" s="427">
        <v>0</v>
      </c>
      <c r="D42" s="427">
        <v>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27">
        <v>0</v>
      </c>
      <c r="T42" s="427">
        <v>0</v>
      </c>
      <c r="U42" s="427">
        <v>0</v>
      </c>
      <c r="V42" s="427">
        <v>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27">
        <v>0</v>
      </c>
      <c r="AC42" s="427">
        <v>0</v>
      </c>
      <c r="AD42" s="427">
        <v>0</v>
      </c>
      <c r="AE42" s="427">
        <v>0</v>
      </c>
      <c r="AF42" s="452">
        <f t="shared" si="2"/>
        <v>0</v>
      </c>
    </row>
    <row r="43" spans="1:32" x14ac:dyDescent="0.2">
      <c r="A43" s="426">
        <v>45170</v>
      </c>
      <c r="B43" s="427">
        <v>0</v>
      </c>
      <c r="C43" s="427">
        <v>0</v>
      </c>
      <c r="D43" s="427">
        <v>0</v>
      </c>
      <c r="E43" s="427">
        <v>0</v>
      </c>
      <c r="F43" s="427">
        <v>0</v>
      </c>
      <c r="G43" s="427">
        <v>0</v>
      </c>
      <c r="H43" s="427">
        <v>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27">
        <v>0</v>
      </c>
      <c r="T43" s="427">
        <v>0</v>
      </c>
      <c r="U43" s="427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0</v>
      </c>
      <c r="AA43" s="427">
        <v>0</v>
      </c>
      <c r="AB43" s="427">
        <v>0</v>
      </c>
      <c r="AC43" s="427">
        <v>0</v>
      </c>
      <c r="AD43" s="427">
        <v>0</v>
      </c>
      <c r="AE43" s="427">
        <v>0</v>
      </c>
      <c r="AF43" s="452">
        <f t="shared" si="2"/>
        <v>0</v>
      </c>
    </row>
    <row r="44" spans="1:32" x14ac:dyDescent="0.2">
      <c r="A44" s="426">
        <v>45200</v>
      </c>
      <c r="B44" s="427">
        <v>0</v>
      </c>
      <c r="C44" s="427">
        <v>0</v>
      </c>
      <c r="D44" s="427">
        <v>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27">
        <v>0</v>
      </c>
      <c r="T44" s="427">
        <v>0</v>
      </c>
      <c r="U44" s="427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27">
        <v>0</v>
      </c>
      <c r="AC44" s="427">
        <v>0</v>
      </c>
      <c r="AD44" s="427">
        <v>0</v>
      </c>
      <c r="AE44" s="427">
        <v>0</v>
      </c>
      <c r="AF44" s="452">
        <f t="shared" si="2"/>
        <v>0</v>
      </c>
    </row>
    <row r="45" spans="1:32" x14ac:dyDescent="0.2">
      <c r="A45" s="426">
        <v>45231</v>
      </c>
      <c r="B45" s="427">
        <v>0</v>
      </c>
      <c r="C45" s="427">
        <v>0</v>
      </c>
      <c r="D45" s="427">
        <v>0</v>
      </c>
      <c r="E45" s="427">
        <v>0</v>
      </c>
      <c r="F45" s="427">
        <v>0</v>
      </c>
      <c r="G45" s="427">
        <v>0</v>
      </c>
      <c r="H45" s="427">
        <v>0</v>
      </c>
      <c r="I45" s="427">
        <v>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27">
        <v>0</v>
      </c>
      <c r="T45" s="427">
        <v>0</v>
      </c>
      <c r="U45" s="427">
        <v>0</v>
      </c>
      <c r="V45" s="427">
        <v>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27">
        <v>0</v>
      </c>
      <c r="AC45" s="427">
        <v>0</v>
      </c>
      <c r="AD45" s="427">
        <v>0</v>
      </c>
      <c r="AE45" s="427">
        <v>0</v>
      </c>
      <c r="AF45" s="452">
        <f t="shared" ref="AF45" si="3">SUM(B45:AE45)</f>
        <v>0</v>
      </c>
    </row>
    <row r="46" spans="1:32" x14ac:dyDescent="0.2">
      <c r="A46" s="426">
        <v>45261</v>
      </c>
      <c r="B46" s="427">
        <v>0</v>
      </c>
      <c r="C46" s="427">
        <v>0</v>
      </c>
      <c r="D46" s="427">
        <v>0</v>
      </c>
      <c r="E46" s="427">
        <v>0</v>
      </c>
      <c r="F46" s="427">
        <v>0</v>
      </c>
      <c r="G46" s="427">
        <v>0</v>
      </c>
      <c r="H46" s="427">
        <v>0</v>
      </c>
      <c r="I46" s="427">
        <v>620000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50">
        <v>0</v>
      </c>
      <c r="T46" s="450">
        <v>0</v>
      </c>
      <c r="U46" s="427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27">
        <v>0</v>
      </c>
      <c r="AC46" s="427">
        <v>0</v>
      </c>
      <c r="AD46" s="427">
        <v>0</v>
      </c>
      <c r="AE46" s="450">
        <v>1575000</v>
      </c>
      <c r="AF46" s="452">
        <f t="shared" ref="AF46:AF47" si="4">SUM(B46:AE46)</f>
        <v>2195000</v>
      </c>
    </row>
    <row r="47" spans="1:32" x14ac:dyDescent="0.2">
      <c r="A47" s="426">
        <v>45292</v>
      </c>
      <c r="B47" s="427">
        <v>0</v>
      </c>
      <c r="C47" s="427">
        <v>0</v>
      </c>
      <c r="D47" s="427">
        <v>0</v>
      </c>
      <c r="E47" s="427">
        <v>0</v>
      </c>
      <c r="F47" s="427">
        <v>0</v>
      </c>
      <c r="G47" s="427">
        <v>0</v>
      </c>
      <c r="H47" s="427">
        <v>0</v>
      </c>
      <c r="I47" s="427">
        <v>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27">
        <v>0</v>
      </c>
      <c r="T47" s="427">
        <v>0</v>
      </c>
      <c r="U47" s="427">
        <v>0</v>
      </c>
      <c r="V47" s="427">
        <v>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27">
        <v>0</v>
      </c>
      <c r="AC47" s="427">
        <v>0</v>
      </c>
      <c r="AD47" s="427">
        <v>0</v>
      </c>
      <c r="AE47" s="427">
        <v>0</v>
      </c>
      <c r="AF47" s="452">
        <f t="shared" si="4"/>
        <v>0</v>
      </c>
    </row>
    <row r="48" spans="1:32" x14ac:dyDescent="0.2">
      <c r="A48" s="426">
        <v>45323</v>
      </c>
      <c r="B48" s="427">
        <v>0</v>
      </c>
      <c r="C48" s="427">
        <v>0</v>
      </c>
      <c r="D48" s="427">
        <v>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0</v>
      </c>
      <c r="K48" s="427">
        <v>0</v>
      </c>
      <c r="L48" s="427">
        <v>0</v>
      </c>
      <c r="M48" s="427">
        <v>0</v>
      </c>
      <c r="N48" s="427">
        <v>0</v>
      </c>
      <c r="O48" s="427">
        <v>0</v>
      </c>
      <c r="P48" s="427">
        <v>0</v>
      </c>
      <c r="Q48" s="427">
        <v>0</v>
      </c>
      <c r="R48" s="427">
        <v>0</v>
      </c>
      <c r="S48" s="450">
        <v>0</v>
      </c>
      <c r="T48" s="450">
        <v>0</v>
      </c>
      <c r="U48" s="427">
        <v>0</v>
      </c>
      <c r="V48" s="427">
        <v>0</v>
      </c>
      <c r="W48" s="427">
        <v>0</v>
      </c>
      <c r="X48" s="427">
        <v>0</v>
      </c>
      <c r="Y48" s="427">
        <v>0</v>
      </c>
      <c r="Z48" s="427">
        <v>0</v>
      </c>
      <c r="AA48" s="427">
        <v>0</v>
      </c>
      <c r="AB48" s="427">
        <v>0</v>
      </c>
      <c r="AC48" s="427">
        <v>0</v>
      </c>
      <c r="AD48" s="427">
        <v>0</v>
      </c>
      <c r="AE48" s="450">
        <v>0</v>
      </c>
      <c r="AF48" s="452">
        <f>SUM(B48:AE48)</f>
        <v>0</v>
      </c>
    </row>
    <row r="49" spans="1:33" x14ac:dyDescent="0.2">
      <c r="A49" s="426">
        <v>45352</v>
      </c>
      <c r="B49" s="427">
        <v>0</v>
      </c>
      <c r="C49" s="427">
        <v>0</v>
      </c>
      <c r="D49" s="427">
        <v>0</v>
      </c>
      <c r="E49" s="427">
        <v>0</v>
      </c>
      <c r="F49" s="427">
        <v>0</v>
      </c>
      <c r="G49" s="427">
        <v>0</v>
      </c>
      <c r="H49" s="427">
        <v>0</v>
      </c>
      <c r="I49" s="427">
        <v>0</v>
      </c>
      <c r="J49" s="427">
        <v>0</v>
      </c>
      <c r="K49" s="427">
        <v>0</v>
      </c>
      <c r="L49" s="427">
        <v>0</v>
      </c>
      <c r="M49" s="427">
        <v>0</v>
      </c>
      <c r="N49" s="427">
        <v>0</v>
      </c>
      <c r="O49" s="427">
        <v>0</v>
      </c>
      <c r="P49" s="427">
        <v>0</v>
      </c>
      <c r="Q49" s="427">
        <v>0</v>
      </c>
      <c r="R49" s="427">
        <v>0</v>
      </c>
      <c r="S49" s="450">
        <v>0</v>
      </c>
      <c r="T49" s="450">
        <v>0</v>
      </c>
      <c r="U49" s="427">
        <v>0</v>
      </c>
      <c r="V49" s="427">
        <v>0</v>
      </c>
      <c r="W49" s="427">
        <v>0</v>
      </c>
      <c r="X49" s="427">
        <v>0</v>
      </c>
      <c r="Y49" s="427">
        <v>0</v>
      </c>
      <c r="Z49" s="427">
        <v>0</v>
      </c>
      <c r="AA49" s="427">
        <v>0</v>
      </c>
      <c r="AB49" s="427">
        <v>0</v>
      </c>
      <c r="AC49" s="427">
        <v>0</v>
      </c>
      <c r="AD49" s="427">
        <v>0</v>
      </c>
      <c r="AE49" s="450">
        <v>0</v>
      </c>
      <c r="AF49" s="452">
        <f>SUM(B49:AE49)</f>
        <v>0</v>
      </c>
    </row>
    <row r="50" spans="1:33" x14ac:dyDescent="0.2">
      <c r="A50" s="426">
        <v>45383</v>
      </c>
      <c r="B50" s="427">
        <v>0</v>
      </c>
      <c r="C50" s="427">
        <v>0</v>
      </c>
      <c r="D50" s="427">
        <v>0</v>
      </c>
      <c r="E50" s="427">
        <v>0</v>
      </c>
      <c r="F50" s="427">
        <v>0</v>
      </c>
      <c r="G50" s="427">
        <v>0</v>
      </c>
      <c r="H50" s="427">
        <v>0</v>
      </c>
      <c r="I50" s="427">
        <v>0</v>
      </c>
      <c r="J50" s="427">
        <v>0</v>
      </c>
      <c r="K50" s="427">
        <v>0</v>
      </c>
      <c r="L50" s="427">
        <v>0</v>
      </c>
      <c r="M50" s="427">
        <v>0</v>
      </c>
      <c r="N50" s="427">
        <v>0</v>
      </c>
      <c r="O50" s="427">
        <v>0</v>
      </c>
      <c r="P50" s="427">
        <v>0</v>
      </c>
      <c r="Q50" s="427">
        <v>0</v>
      </c>
      <c r="R50" s="427">
        <v>0</v>
      </c>
      <c r="S50" s="450">
        <v>0</v>
      </c>
      <c r="T50" s="450">
        <v>0</v>
      </c>
      <c r="U50" s="427">
        <v>0</v>
      </c>
      <c r="V50" s="427">
        <v>0</v>
      </c>
      <c r="W50" s="427">
        <v>0</v>
      </c>
      <c r="X50" s="427">
        <v>0</v>
      </c>
      <c r="Y50" s="427">
        <v>0</v>
      </c>
      <c r="Z50" s="427">
        <v>0</v>
      </c>
      <c r="AA50" s="427">
        <v>0</v>
      </c>
      <c r="AB50" s="427">
        <v>0</v>
      </c>
      <c r="AC50" s="427">
        <v>0</v>
      </c>
      <c r="AD50" s="427">
        <v>0</v>
      </c>
      <c r="AE50" s="450">
        <v>0</v>
      </c>
      <c r="AF50" s="452">
        <f>SUM(B50:AE50)</f>
        <v>0</v>
      </c>
    </row>
    <row r="51" spans="1:33" x14ac:dyDescent="0.2">
      <c r="A51" s="426">
        <v>45413</v>
      </c>
      <c r="B51" s="427">
        <v>0</v>
      </c>
      <c r="C51" s="427">
        <v>0</v>
      </c>
      <c r="D51" s="427">
        <v>0</v>
      </c>
      <c r="E51" s="427">
        <v>0</v>
      </c>
      <c r="F51" s="427">
        <v>0</v>
      </c>
      <c r="G51" s="427">
        <v>0</v>
      </c>
      <c r="H51" s="427">
        <v>0</v>
      </c>
      <c r="I51" s="427">
        <v>0</v>
      </c>
      <c r="J51" s="427">
        <v>0</v>
      </c>
      <c r="K51" s="427">
        <v>0</v>
      </c>
      <c r="L51" s="427">
        <v>0</v>
      </c>
      <c r="M51" s="427">
        <v>0</v>
      </c>
      <c r="N51" s="427">
        <v>0</v>
      </c>
      <c r="O51" s="427">
        <v>0</v>
      </c>
      <c r="P51" s="427">
        <v>0</v>
      </c>
      <c r="Q51" s="427">
        <v>0</v>
      </c>
      <c r="R51" s="427">
        <v>0</v>
      </c>
      <c r="S51" s="450">
        <v>0</v>
      </c>
      <c r="T51" s="450">
        <v>0</v>
      </c>
      <c r="U51" s="427">
        <v>0</v>
      </c>
      <c r="V51" s="427">
        <v>0</v>
      </c>
      <c r="W51" s="427">
        <v>0</v>
      </c>
      <c r="X51" s="427">
        <v>0</v>
      </c>
      <c r="Y51" s="427">
        <v>0</v>
      </c>
      <c r="Z51" s="427">
        <v>0</v>
      </c>
      <c r="AA51" s="427">
        <v>0</v>
      </c>
      <c r="AB51" s="427">
        <v>0</v>
      </c>
      <c r="AC51" s="427">
        <v>0</v>
      </c>
      <c r="AD51" s="427">
        <v>0</v>
      </c>
      <c r="AE51" s="450">
        <v>0</v>
      </c>
      <c r="AF51" s="452">
        <f>SUM(B51:AE51)</f>
        <v>0</v>
      </c>
    </row>
    <row r="52" spans="1:33" x14ac:dyDescent="0.2">
      <c r="A52" s="426">
        <v>45444</v>
      </c>
      <c r="B52" s="427">
        <v>0</v>
      </c>
      <c r="C52" s="427">
        <v>0</v>
      </c>
      <c r="D52" s="427">
        <v>0</v>
      </c>
      <c r="E52" s="427">
        <v>0</v>
      </c>
      <c r="F52" s="427">
        <v>0</v>
      </c>
      <c r="G52" s="427">
        <v>0</v>
      </c>
      <c r="H52" s="427">
        <v>0</v>
      </c>
      <c r="I52" s="427">
        <v>0</v>
      </c>
      <c r="J52" s="427">
        <v>640000</v>
      </c>
      <c r="K52" s="427">
        <v>0</v>
      </c>
      <c r="L52" s="427">
        <v>0</v>
      </c>
      <c r="M52" s="427">
        <v>0</v>
      </c>
      <c r="N52" s="427">
        <v>0</v>
      </c>
      <c r="O52" s="427">
        <v>0</v>
      </c>
      <c r="P52" s="427">
        <v>0</v>
      </c>
      <c r="Q52" s="427">
        <v>0</v>
      </c>
      <c r="R52" s="427">
        <v>0</v>
      </c>
      <c r="S52" s="450">
        <v>0</v>
      </c>
      <c r="T52" s="450">
        <v>0</v>
      </c>
      <c r="U52" s="427">
        <v>0</v>
      </c>
      <c r="V52" s="427">
        <v>0</v>
      </c>
      <c r="W52" s="427">
        <v>0</v>
      </c>
      <c r="X52" s="427">
        <v>0</v>
      </c>
      <c r="Y52" s="427">
        <v>0</v>
      </c>
      <c r="Z52" s="427">
        <v>0</v>
      </c>
      <c r="AA52" s="427">
        <v>0</v>
      </c>
      <c r="AB52" s="427">
        <v>0</v>
      </c>
      <c r="AC52" s="427">
        <v>0</v>
      </c>
      <c r="AD52" s="427">
        <v>0</v>
      </c>
      <c r="AE52" s="450">
        <v>1485000</v>
      </c>
      <c r="AF52" s="452">
        <f>SUM(B52:AE52)</f>
        <v>2125000</v>
      </c>
    </row>
    <row r="53" spans="1:33" ht="6.75" customHeight="1" x14ac:dyDescent="0.2">
      <c r="A53" s="426"/>
      <c r="B53" s="453"/>
      <c r="C53" s="450"/>
      <c r="D53" s="450"/>
      <c r="E53" s="450"/>
      <c r="F53" s="450"/>
      <c r="G53" s="450"/>
      <c r="H53" s="450"/>
      <c r="I53" s="450"/>
      <c r="J53" s="450"/>
      <c r="K53" s="450"/>
      <c r="L53" s="450"/>
      <c r="M53" s="450"/>
      <c r="N53" s="450"/>
      <c r="O53" s="450"/>
      <c r="P53" s="450"/>
      <c r="Q53" s="450"/>
      <c r="R53" s="450"/>
      <c r="S53" s="450"/>
      <c r="T53" s="450"/>
      <c r="U53" s="450"/>
      <c r="V53" s="450"/>
      <c r="W53" s="450"/>
      <c r="X53" s="450"/>
      <c r="Y53" s="450"/>
      <c r="Z53" s="450"/>
      <c r="AA53" s="450"/>
      <c r="AB53" s="450"/>
      <c r="AC53" s="450"/>
      <c r="AD53" s="450"/>
      <c r="AE53" s="472"/>
      <c r="AF53" s="455"/>
    </row>
    <row r="54" spans="1:33" x14ac:dyDescent="0.2">
      <c r="A54" s="429" t="s">
        <v>9</v>
      </c>
      <c r="B54" s="456">
        <f>SUM(B9:B53)</f>
        <v>395000</v>
      </c>
      <c r="C54" s="456">
        <f t="shared" ref="C54:AE54" si="5">SUM(C9:C53)</f>
        <v>545000</v>
      </c>
      <c r="D54" s="456">
        <f t="shared" si="5"/>
        <v>560000</v>
      </c>
      <c r="E54" s="456">
        <f t="shared" si="5"/>
        <v>570000</v>
      </c>
      <c r="F54" s="456">
        <f t="shared" si="5"/>
        <v>585000</v>
      </c>
      <c r="G54" s="456">
        <f t="shared" si="5"/>
        <v>595000</v>
      </c>
      <c r="H54" s="456">
        <f t="shared" si="5"/>
        <v>610000</v>
      </c>
      <c r="I54" s="456">
        <f t="shared" si="5"/>
        <v>620000</v>
      </c>
      <c r="J54" s="456">
        <f t="shared" si="5"/>
        <v>640000</v>
      </c>
      <c r="K54" s="456">
        <f t="shared" si="5"/>
        <v>0</v>
      </c>
      <c r="L54" s="456">
        <f t="shared" si="5"/>
        <v>0</v>
      </c>
      <c r="M54" s="456">
        <f t="shared" si="5"/>
        <v>0</v>
      </c>
      <c r="N54" s="456">
        <f t="shared" si="5"/>
        <v>0</v>
      </c>
      <c r="O54" s="456">
        <f t="shared" si="5"/>
        <v>0</v>
      </c>
      <c r="P54" s="456">
        <f t="shared" si="5"/>
        <v>0</v>
      </c>
      <c r="Q54" s="456">
        <f t="shared" si="5"/>
        <v>0</v>
      </c>
      <c r="R54" s="456">
        <f t="shared" si="5"/>
        <v>0</v>
      </c>
      <c r="S54" s="456">
        <f t="shared" si="5"/>
        <v>0</v>
      </c>
      <c r="T54" s="456">
        <f t="shared" si="5"/>
        <v>0</v>
      </c>
      <c r="U54" s="456">
        <f t="shared" si="5"/>
        <v>0</v>
      </c>
      <c r="V54" s="456">
        <f t="shared" si="5"/>
        <v>0</v>
      </c>
      <c r="W54" s="456">
        <f t="shared" si="5"/>
        <v>0</v>
      </c>
      <c r="X54" s="456">
        <f t="shared" si="5"/>
        <v>0</v>
      </c>
      <c r="Y54" s="456">
        <f t="shared" si="5"/>
        <v>0</v>
      </c>
      <c r="Z54" s="456">
        <f t="shared" si="5"/>
        <v>0</v>
      </c>
      <c r="AA54" s="456">
        <f t="shared" si="5"/>
        <v>0</v>
      </c>
      <c r="AB54" s="456">
        <f t="shared" si="5"/>
        <v>0</v>
      </c>
      <c r="AC54" s="456">
        <f t="shared" si="5"/>
        <v>0</v>
      </c>
      <c r="AD54" s="456">
        <f t="shared" si="5"/>
        <v>0</v>
      </c>
      <c r="AE54" s="456">
        <f t="shared" si="5"/>
        <v>10425000</v>
      </c>
      <c r="AF54" s="452">
        <f>SUM(B54:AE54)</f>
        <v>15545000</v>
      </c>
    </row>
    <row r="55" spans="1:33" x14ac:dyDescent="0.2">
      <c r="A55" s="414"/>
      <c r="B55" s="445"/>
      <c r="C55" s="457"/>
      <c r="D55" s="457"/>
      <c r="E55" s="457"/>
      <c r="F55" s="457"/>
      <c r="G55" s="457"/>
      <c r="H55" s="457"/>
      <c r="I55" s="457"/>
      <c r="J55" s="457"/>
      <c r="K55" s="457"/>
      <c r="L55" s="457"/>
      <c r="M55" s="457"/>
      <c r="N55" s="457"/>
      <c r="O55" s="457"/>
      <c r="P55" s="457"/>
      <c r="Q55" s="457"/>
      <c r="R55" s="457"/>
      <c r="S55" s="457"/>
      <c r="T55" s="457"/>
      <c r="U55" s="457"/>
      <c r="V55" s="458"/>
      <c r="W55" s="458"/>
      <c r="X55" s="458"/>
      <c r="Y55" s="458"/>
      <c r="Z55" s="458"/>
      <c r="AA55" s="458"/>
      <c r="AB55" s="458"/>
      <c r="AC55" s="458"/>
      <c r="AD55" s="458"/>
      <c r="AE55" s="462"/>
      <c r="AF55" s="458"/>
    </row>
    <row r="56" spans="1:33" x14ac:dyDescent="0.2">
      <c r="A56" s="434" t="s">
        <v>10</v>
      </c>
      <c r="B56" s="459">
        <f t="shared" ref="B56:AE56" si="6">B7-B54</f>
        <v>0</v>
      </c>
      <c r="C56" s="459">
        <f t="shared" si="6"/>
        <v>0</v>
      </c>
      <c r="D56" s="459">
        <f t="shared" si="6"/>
        <v>0</v>
      </c>
      <c r="E56" s="459">
        <f t="shared" si="6"/>
        <v>0</v>
      </c>
      <c r="F56" s="459">
        <f t="shared" si="6"/>
        <v>0</v>
      </c>
      <c r="G56" s="459">
        <f t="shared" si="6"/>
        <v>0</v>
      </c>
      <c r="H56" s="459">
        <f t="shared" si="6"/>
        <v>0</v>
      </c>
      <c r="I56" s="459">
        <f t="shared" si="6"/>
        <v>0</v>
      </c>
      <c r="J56" s="459">
        <f t="shared" si="6"/>
        <v>0</v>
      </c>
      <c r="K56" s="459">
        <f t="shared" si="6"/>
        <v>650000</v>
      </c>
      <c r="L56" s="459">
        <f t="shared" si="6"/>
        <v>665000</v>
      </c>
      <c r="M56" s="459">
        <f t="shared" si="6"/>
        <v>680000</v>
      </c>
      <c r="N56" s="459">
        <f t="shared" si="6"/>
        <v>695000</v>
      </c>
      <c r="O56" s="459">
        <f t="shared" si="6"/>
        <v>710000</v>
      </c>
      <c r="P56" s="459">
        <f t="shared" si="6"/>
        <v>725000</v>
      </c>
      <c r="Q56" s="459">
        <f t="shared" si="6"/>
        <v>740000</v>
      </c>
      <c r="R56" s="459">
        <f t="shared" si="6"/>
        <v>760000</v>
      </c>
      <c r="S56" s="459">
        <f t="shared" si="6"/>
        <v>775000</v>
      </c>
      <c r="T56" s="459">
        <f t="shared" si="6"/>
        <v>790000</v>
      </c>
      <c r="U56" s="459">
        <f t="shared" si="6"/>
        <v>810000</v>
      </c>
      <c r="V56" s="459">
        <f t="shared" si="6"/>
        <v>830000</v>
      </c>
      <c r="W56" s="459">
        <f t="shared" si="6"/>
        <v>845000</v>
      </c>
      <c r="X56" s="459">
        <f t="shared" si="6"/>
        <v>865000</v>
      </c>
      <c r="Y56" s="459">
        <f t="shared" si="6"/>
        <v>885000</v>
      </c>
      <c r="Z56" s="459">
        <f t="shared" si="6"/>
        <v>905000</v>
      </c>
      <c r="AA56" s="459">
        <f t="shared" si="6"/>
        <v>925000</v>
      </c>
      <c r="AB56" s="459">
        <f t="shared" si="6"/>
        <v>3900000</v>
      </c>
      <c r="AC56" s="459">
        <f t="shared" si="6"/>
        <v>11400000</v>
      </c>
      <c r="AD56" s="459">
        <f t="shared" si="6"/>
        <v>11525000</v>
      </c>
      <c r="AE56" s="459">
        <f t="shared" si="6"/>
        <v>9660000</v>
      </c>
      <c r="AF56" s="460">
        <f>SUM(B56:AE56)</f>
        <v>49740000</v>
      </c>
      <c r="AG56" s="437"/>
    </row>
    <row r="57" spans="1:33" x14ac:dyDescent="0.2">
      <c r="B57" s="421"/>
      <c r="C57" s="421"/>
      <c r="D57" s="421"/>
      <c r="E57" s="421"/>
      <c r="F57" s="421"/>
      <c r="G57" s="421"/>
      <c r="H57" s="421"/>
      <c r="I57" s="421"/>
      <c r="J57" s="421"/>
      <c r="K57" s="421"/>
      <c r="L57" s="421"/>
      <c r="M57" s="421"/>
      <c r="N57" s="421"/>
      <c r="O57" s="421"/>
      <c r="P57" s="421"/>
      <c r="Q57" s="421"/>
      <c r="R57" s="421"/>
      <c r="S57" s="421"/>
      <c r="T57" s="421"/>
      <c r="U57" s="421"/>
      <c r="V57" s="421"/>
      <c r="W57" s="421"/>
      <c r="X57" s="421"/>
      <c r="Y57" s="421"/>
      <c r="Z57" s="421"/>
      <c r="AA57" s="421"/>
      <c r="AB57" s="421"/>
      <c r="AC57" s="421"/>
    </row>
    <row r="58" spans="1:33" x14ac:dyDescent="0.2">
      <c r="B58" s="421"/>
      <c r="C58" s="421"/>
      <c r="D58" s="421"/>
      <c r="E58" s="421"/>
      <c r="F58" s="421"/>
      <c r="G58" s="421"/>
      <c r="H58" s="421"/>
      <c r="I58" s="421"/>
      <c r="J58" s="421"/>
      <c r="K58" s="421"/>
      <c r="L58" s="421"/>
      <c r="M58" s="421"/>
      <c r="N58" s="421"/>
      <c r="O58" s="421"/>
      <c r="P58" s="421"/>
      <c r="Q58" s="421"/>
      <c r="R58" s="421"/>
      <c r="S58" s="421"/>
      <c r="T58" s="421"/>
      <c r="U58" s="421"/>
      <c r="V58" s="421"/>
      <c r="W58" s="421"/>
      <c r="X58" s="421"/>
      <c r="Y58" s="421"/>
      <c r="Z58" s="421"/>
      <c r="AA58" s="421"/>
      <c r="AB58" s="421"/>
      <c r="AC58" s="421"/>
    </row>
    <row r="59" spans="1:33" s="438" customFormat="1" x14ac:dyDescent="0.2"/>
    <row r="60" spans="1:33" x14ac:dyDescent="0.2">
      <c r="B60" s="421"/>
      <c r="C60" s="421"/>
      <c r="D60" s="421"/>
      <c r="E60" s="421"/>
      <c r="F60" s="421"/>
      <c r="G60" s="421"/>
      <c r="H60" s="421"/>
      <c r="I60" s="421"/>
      <c r="J60" s="421"/>
      <c r="K60" s="421"/>
      <c r="L60" s="421"/>
      <c r="M60" s="421"/>
      <c r="N60" s="421"/>
      <c r="O60" s="421"/>
      <c r="P60" s="421"/>
      <c r="Q60" s="421"/>
      <c r="R60" s="421"/>
      <c r="S60" s="421"/>
      <c r="T60" s="421"/>
      <c r="U60" s="421"/>
      <c r="V60" s="421"/>
      <c r="W60" s="421"/>
      <c r="X60" s="421"/>
      <c r="Y60" s="421"/>
      <c r="Z60" s="421"/>
      <c r="AA60" s="421"/>
      <c r="AB60" s="421"/>
      <c r="AC60" s="421"/>
    </row>
  </sheetData>
  <pageMargins left="0.75" right="0.75" top="1" bottom="1" header="0.5" footer="0.5"/>
  <pageSetup scale="51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42" man="1"/>
    <brk id="22" max="42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94CD-0325-430D-BFB9-6A926D9B7875}">
  <dimension ref="A1:BK54"/>
  <sheetViews>
    <sheetView zoomScaleNormal="100" workbookViewId="0">
      <pane xSplit="1" ySplit="5" topLeftCell="B6" activePane="bottomRight" state="frozen"/>
      <selection activeCell="F46" sqref="F46"/>
      <selection pane="topRight" activeCell="F46" sqref="F46"/>
      <selection pane="bottomLeft" activeCell="F46" sqref="F46"/>
      <selection pane="bottomRight" activeCell="B6" sqref="B6"/>
    </sheetView>
  </sheetViews>
  <sheetFormatPr defaultRowHeight="12.75" x14ac:dyDescent="0.2"/>
  <cols>
    <col min="1" max="1" width="20.140625" style="405" customWidth="1"/>
    <col min="2" max="5" width="13.7109375" style="405" bestFit="1" customWidth="1"/>
    <col min="6" max="6" width="13.28515625" style="405" customWidth="1"/>
    <col min="7" max="7" width="13.85546875" style="405" customWidth="1"/>
    <col min="8" max="8" width="13.7109375" style="405" bestFit="1" customWidth="1"/>
    <col min="9" max="9" width="12.28515625" style="405" bestFit="1" customWidth="1"/>
    <col min="10" max="10" width="11.5703125" style="405" bestFit="1" customWidth="1"/>
    <col min="11" max="11" width="12.28515625" style="405" bestFit="1" customWidth="1"/>
    <col min="12" max="12" width="12" style="405" bestFit="1" customWidth="1"/>
    <col min="13" max="13" width="12.5703125" style="405" bestFit="1" customWidth="1"/>
    <col min="14" max="14" width="12.28515625" style="405" bestFit="1" customWidth="1"/>
    <col min="15" max="15" width="11.7109375" style="405" customWidth="1"/>
    <col min="16" max="19" width="12.28515625" style="405" bestFit="1" customWidth="1"/>
    <col min="20" max="21" width="12.7109375" style="405" bestFit="1" customWidth="1"/>
    <col min="22" max="27" width="13.140625" style="405" bestFit="1" customWidth="1"/>
    <col min="28" max="29" width="12.28515625" style="405" bestFit="1" customWidth="1"/>
    <col min="30" max="30" width="13" style="405" customWidth="1"/>
    <col min="31" max="31" width="14.140625" style="405" bestFit="1" customWidth="1"/>
    <col min="32" max="32" width="12.7109375" style="405" customWidth="1"/>
    <col min="33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1.42578125" style="405" bestFit="1" customWidth="1"/>
    <col min="285" max="286" width="11.140625" style="405" bestFit="1" customWidth="1"/>
    <col min="287" max="287" width="11.28515625" style="405" customWidth="1"/>
    <col min="288" max="288" width="11.140625" style="405" bestFit="1" customWidth="1"/>
    <col min="289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1.42578125" style="405" bestFit="1" customWidth="1"/>
    <col min="541" max="542" width="11.140625" style="405" bestFit="1" customWidth="1"/>
    <col min="543" max="543" width="11.28515625" style="405" customWidth="1"/>
    <col min="544" max="544" width="11.140625" style="405" bestFit="1" customWidth="1"/>
    <col min="545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1.42578125" style="405" bestFit="1" customWidth="1"/>
    <col min="797" max="798" width="11.140625" style="405" bestFit="1" customWidth="1"/>
    <col min="799" max="799" width="11.28515625" style="405" customWidth="1"/>
    <col min="800" max="800" width="11.140625" style="405" bestFit="1" customWidth="1"/>
    <col min="801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1.42578125" style="405" bestFit="1" customWidth="1"/>
    <col min="1053" max="1054" width="11.140625" style="405" bestFit="1" customWidth="1"/>
    <col min="1055" max="1055" width="11.28515625" style="405" customWidth="1"/>
    <col min="1056" max="1056" width="11.140625" style="405" bestFit="1" customWidth="1"/>
    <col min="1057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1.42578125" style="405" bestFit="1" customWidth="1"/>
    <col min="1309" max="1310" width="11.140625" style="405" bestFit="1" customWidth="1"/>
    <col min="1311" max="1311" width="11.28515625" style="405" customWidth="1"/>
    <col min="1312" max="1312" width="11.140625" style="405" bestFit="1" customWidth="1"/>
    <col min="1313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1.42578125" style="405" bestFit="1" customWidth="1"/>
    <col min="1565" max="1566" width="11.140625" style="405" bestFit="1" customWidth="1"/>
    <col min="1567" max="1567" width="11.28515625" style="405" customWidth="1"/>
    <col min="1568" max="1568" width="11.140625" style="405" bestFit="1" customWidth="1"/>
    <col min="1569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1.42578125" style="405" bestFit="1" customWidth="1"/>
    <col min="1821" max="1822" width="11.140625" style="405" bestFit="1" customWidth="1"/>
    <col min="1823" max="1823" width="11.28515625" style="405" customWidth="1"/>
    <col min="1824" max="1824" width="11.140625" style="405" bestFit="1" customWidth="1"/>
    <col min="1825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1.42578125" style="405" bestFit="1" customWidth="1"/>
    <col min="2077" max="2078" width="11.140625" style="405" bestFit="1" customWidth="1"/>
    <col min="2079" max="2079" width="11.28515625" style="405" customWidth="1"/>
    <col min="2080" max="2080" width="11.140625" style="405" bestFit="1" customWidth="1"/>
    <col min="2081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1.42578125" style="405" bestFit="1" customWidth="1"/>
    <col min="2333" max="2334" width="11.140625" style="405" bestFit="1" customWidth="1"/>
    <col min="2335" max="2335" width="11.28515625" style="405" customWidth="1"/>
    <col min="2336" max="2336" width="11.140625" style="405" bestFit="1" customWidth="1"/>
    <col min="2337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1.42578125" style="405" bestFit="1" customWidth="1"/>
    <col min="2589" max="2590" width="11.140625" style="405" bestFit="1" customWidth="1"/>
    <col min="2591" max="2591" width="11.28515625" style="405" customWidth="1"/>
    <col min="2592" max="2592" width="11.140625" style="405" bestFit="1" customWidth="1"/>
    <col min="2593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1.42578125" style="405" bestFit="1" customWidth="1"/>
    <col min="2845" max="2846" width="11.140625" style="405" bestFit="1" customWidth="1"/>
    <col min="2847" max="2847" width="11.28515625" style="405" customWidth="1"/>
    <col min="2848" max="2848" width="11.140625" style="405" bestFit="1" customWidth="1"/>
    <col min="2849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1.42578125" style="405" bestFit="1" customWidth="1"/>
    <col min="3101" max="3102" width="11.140625" style="405" bestFit="1" customWidth="1"/>
    <col min="3103" max="3103" width="11.28515625" style="405" customWidth="1"/>
    <col min="3104" max="3104" width="11.140625" style="405" bestFit="1" customWidth="1"/>
    <col min="3105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1.42578125" style="405" bestFit="1" customWidth="1"/>
    <col min="3357" max="3358" width="11.140625" style="405" bestFit="1" customWidth="1"/>
    <col min="3359" max="3359" width="11.28515625" style="405" customWidth="1"/>
    <col min="3360" max="3360" width="11.140625" style="405" bestFit="1" customWidth="1"/>
    <col min="3361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1.42578125" style="405" bestFit="1" customWidth="1"/>
    <col min="3613" max="3614" width="11.140625" style="405" bestFit="1" customWidth="1"/>
    <col min="3615" max="3615" width="11.28515625" style="405" customWidth="1"/>
    <col min="3616" max="3616" width="11.140625" style="405" bestFit="1" customWidth="1"/>
    <col min="3617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1.42578125" style="405" bestFit="1" customWidth="1"/>
    <col min="3869" max="3870" width="11.140625" style="405" bestFit="1" customWidth="1"/>
    <col min="3871" max="3871" width="11.28515625" style="405" customWidth="1"/>
    <col min="3872" max="3872" width="11.140625" style="405" bestFit="1" customWidth="1"/>
    <col min="3873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1.42578125" style="405" bestFit="1" customWidth="1"/>
    <col min="4125" max="4126" width="11.140625" style="405" bestFit="1" customWidth="1"/>
    <col min="4127" max="4127" width="11.28515625" style="405" customWidth="1"/>
    <col min="4128" max="4128" width="11.140625" style="405" bestFit="1" customWidth="1"/>
    <col min="4129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1.42578125" style="405" bestFit="1" customWidth="1"/>
    <col min="4381" max="4382" width="11.140625" style="405" bestFit="1" customWidth="1"/>
    <col min="4383" max="4383" width="11.28515625" style="405" customWidth="1"/>
    <col min="4384" max="4384" width="11.140625" style="405" bestFit="1" customWidth="1"/>
    <col min="4385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1.42578125" style="405" bestFit="1" customWidth="1"/>
    <col min="4637" max="4638" width="11.140625" style="405" bestFit="1" customWidth="1"/>
    <col min="4639" max="4639" width="11.28515625" style="405" customWidth="1"/>
    <col min="4640" max="4640" width="11.140625" style="405" bestFit="1" customWidth="1"/>
    <col min="4641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1.42578125" style="405" bestFit="1" customWidth="1"/>
    <col min="4893" max="4894" width="11.140625" style="405" bestFit="1" customWidth="1"/>
    <col min="4895" max="4895" width="11.28515625" style="405" customWidth="1"/>
    <col min="4896" max="4896" width="11.140625" style="405" bestFit="1" customWidth="1"/>
    <col min="4897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1.42578125" style="405" bestFit="1" customWidth="1"/>
    <col min="5149" max="5150" width="11.140625" style="405" bestFit="1" customWidth="1"/>
    <col min="5151" max="5151" width="11.28515625" style="405" customWidth="1"/>
    <col min="5152" max="5152" width="11.140625" style="405" bestFit="1" customWidth="1"/>
    <col min="5153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1.42578125" style="405" bestFit="1" customWidth="1"/>
    <col min="5405" max="5406" width="11.140625" style="405" bestFit="1" customWidth="1"/>
    <col min="5407" max="5407" width="11.28515625" style="405" customWidth="1"/>
    <col min="5408" max="5408" width="11.140625" style="405" bestFit="1" customWidth="1"/>
    <col min="5409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1.42578125" style="405" bestFit="1" customWidth="1"/>
    <col min="5661" max="5662" width="11.140625" style="405" bestFit="1" customWidth="1"/>
    <col min="5663" max="5663" width="11.28515625" style="405" customWidth="1"/>
    <col min="5664" max="5664" width="11.140625" style="405" bestFit="1" customWidth="1"/>
    <col min="5665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1.42578125" style="405" bestFit="1" customWidth="1"/>
    <col min="5917" max="5918" width="11.140625" style="405" bestFit="1" customWidth="1"/>
    <col min="5919" max="5919" width="11.28515625" style="405" customWidth="1"/>
    <col min="5920" max="5920" width="11.140625" style="405" bestFit="1" customWidth="1"/>
    <col min="5921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1.42578125" style="405" bestFit="1" customWidth="1"/>
    <col min="6173" max="6174" width="11.140625" style="405" bestFit="1" customWidth="1"/>
    <col min="6175" max="6175" width="11.28515625" style="405" customWidth="1"/>
    <col min="6176" max="6176" width="11.140625" style="405" bestFit="1" customWidth="1"/>
    <col min="6177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1.42578125" style="405" bestFit="1" customWidth="1"/>
    <col min="6429" max="6430" width="11.140625" style="405" bestFit="1" customWidth="1"/>
    <col min="6431" max="6431" width="11.28515625" style="405" customWidth="1"/>
    <col min="6432" max="6432" width="11.140625" style="405" bestFit="1" customWidth="1"/>
    <col min="6433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1.42578125" style="405" bestFit="1" customWidth="1"/>
    <col min="6685" max="6686" width="11.140625" style="405" bestFit="1" customWidth="1"/>
    <col min="6687" max="6687" width="11.28515625" style="405" customWidth="1"/>
    <col min="6688" max="6688" width="11.140625" style="405" bestFit="1" customWidth="1"/>
    <col min="6689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1.42578125" style="405" bestFit="1" customWidth="1"/>
    <col min="6941" max="6942" width="11.140625" style="405" bestFit="1" customWidth="1"/>
    <col min="6943" max="6943" width="11.28515625" style="405" customWidth="1"/>
    <col min="6944" max="6944" width="11.140625" style="405" bestFit="1" customWidth="1"/>
    <col min="6945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1.42578125" style="405" bestFit="1" customWidth="1"/>
    <col min="7197" max="7198" width="11.140625" style="405" bestFit="1" customWidth="1"/>
    <col min="7199" max="7199" width="11.28515625" style="405" customWidth="1"/>
    <col min="7200" max="7200" width="11.140625" style="405" bestFit="1" customWidth="1"/>
    <col min="7201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1.42578125" style="405" bestFit="1" customWidth="1"/>
    <col min="7453" max="7454" width="11.140625" style="405" bestFit="1" customWidth="1"/>
    <col min="7455" max="7455" width="11.28515625" style="405" customWidth="1"/>
    <col min="7456" max="7456" width="11.140625" style="405" bestFit="1" customWidth="1"/>
    <col min="7457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1.42578125" style="405" bestFit="1" customWidth="1"/>
    <col min="7709" max="7710" width="11.140625" style="405" bestFit="1" customWidth="1"/>
    <col min="7711" max="7711" width="11.28515625" style="405" customWidth="1"/>
    <col min="7712" max="7712" width="11.140625" style="405" bestFit="1" customWidth="1"/>
    <col min="7713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1.42578125" style="405" bestFit="1" customWidth="1"/>
    <col min="7965" max="7966" width="11.140625" style="405" bestFit="1" customWidth="1"/>
    <col min="7967" max="7967" width="11.28515625" style="405" customWidth="1"/>
    <col min="7968" max="7968" width="11.140625" style="405" bestFit="1" customWidth="1"/>
    <col min="7969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1.42578125" style="405" bestFit="1" customWidth="1"/>
    <col min="8221" max="8222" width="11.140625" style="405" bestFit="1" customWidth="1"/>
    <col min="8223" max="8223" width="11.28515625" style="405" customWidth="1"/>
    <col min="8224" max="8224" width="11.140625" style="405" bestFit="1" customWidth="1"/>
    <col min="8225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1.42578125" style="405" bestFit="1" customWidth="1"/>
    <col min="8477" max="8478" width="11.140625" style="405" bestFit="1" customWidth="1"/>
    <col min="8479" max="8479" width="11.28515625" style="405" customWidth="1"/>
    <col min="8480" max="8480" width="11.140625" style="405" bestFit="1" customWidth="1"/>
    <col min="8481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1.42578125" style="405" bestFit="1" customWidth="1"/>
    <col min="8733" max="8734" width="11.140625" style="405" bestFit="1" customWidth="1"/>
    <col min="8735" max="8735" width="11.28515625" style="405" customWidth="1"/>
    <col min="8736" max="8736" width="11.140625" style="405" bestFit="1" customWidth="1"/>
    <col min="8737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1.42578125" style="405" bestFit="1" customWidth="1"/>
    <col min="8989" max="8990" width="11.140625" style="405" bestFit="1" customWidth="1"/>
    <col min="8991" max="8991" width="11.28515625" style="405" customWidth="1"/>
    <col min="8992" max="8992" width="11.140625" style="405" bestFit="1" customWidth="1"/>
    <col min="8993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1.42578125" style="405" bestFit="1" customWidth="1"/>
    <col min="9245" max="9246" width="11.140625" style="405" bestFit="1" customWidth="1"/>
    <col min="9247" max="9247" width="11.28515625" style="405" customWidth="1"/>
    <col min="9248" max="9248" width="11.140625" style="405" bestFit="1" customWidth="1"/>
    <col min="9249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1.42578125" style="405" bestFit="1" customWidth="1"/>
    <col min="9501" max="9502" width="11.140625" style="405" bestFit="1" customWidth="1"/>
    <col min="9503" max="9503" width="11.28515625" style="405" customWidth="1"/>
    <col min="9504" max="9504" width="11.140625" style="405" bestFit="1" customWidth="1"/>
    <col min="9505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1.42578125" style="405" bestFit="1" customWidth="1"/>
    <col min="9757" max="9758" width="11.140625" style="405" bestFit="1" customWidth="1"/>
    <col min="9759" max="9759" width="11.28515625" style="405" customWidth="1"/>
    <col min="9760" max="9760" width="11.140625" style="405" bestFit="1" customWidth="1"/>
    <col min="9761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1.42578125" style="405" bestFit="1" customWidth="1"/>
    <col min="10013" max="10014" width="11.140625" style="405" bestFit="1" customWidth="1"/>
    <col min="10015" max="10015" width="11.28515625" style="405" customWidth="1"/>
    <col min="10016" max="10016" width="11.140625" style="405" bestFit="1" customWidth="1"/>
    <col min="10017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1.42578125" style="405" bestFit="1" customWidth="1"/>
    <col min="10269" max="10270" width="11.140625" style="405" bestFit="1" customWidth="1"/>
    <col min="10271" max="10271" width="11.28515625" style="405" customWidth="1"/>
    <col min="10272" max="10272" width="11.140625" style="405" bestFit="1" customWidth="1"/>
    <col min="10273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1.42578125" style="405" bestFit="1" customWidth="1"/>
    <col min="10525" max="10526" width="11.140625" style="405" bestFit="1" customWidth="1"/>
    <col min="10527" max="10527" width="11.28515625" style="405" customWidth="1"/>
    <col min="10528" max="10528" width="11.140625" style="405" bestFit="1" customWidth="1"/>
    <col min="10529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1.42578125" style="405" bestFit="1" customWidth="1"/>
    <col min="10781" max="10782" width="11.140625" style="405" bestFit="1" customWidth="1"/>
    <col min="10783" max="10783" width="11.28515625" style="405" customWidth="1"/>
    <col min="10784" max="10784" width="11.140625" style="405" bestFit="1" customWidth="1"/>
    <col min="10785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1.42578125" style="405" bestFit="1" customWidth="1"/>
    <col min="11037" max="11038" width="11.140625" style="405" bestFit="1" customWidth="1"/>
    <col min="11039" max="11039" width="11.28515625" style="405" customWidth="1"/>
    <col min="11040" max="11040" width="11.140625" style="405" bestFit="1" customWidth="1"/>
    <col min="11041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1.42578125" style="405" bestFit="1" customWidth="1"/>
    <col min="11293" max="11294" width="11.140625" style="405" bestFit="1" customWidth="1"/>
    <col min="11295" max="11295" width="11.28515625" style="405" customWidth="1"/>
    <col min="11296" max="11296" width="11.140625" style="405" bestFit="1" customWidth="1"/>
    <col min="11297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1.42578125" style="405" bestFit="1" customWidth="1"/>
    <col min="11549" max="11550" width="11.140625" style="405" bestFit="1" customWidth="1"/>
    <col min="11551" max="11551" width="11.28515625" style="405" customWidth="1"/>
    <col min="11552" max="11552" width="11.140625" style="405" bestFit="1" customWidth="1"/>
    <col min="11553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1.42578125" style="405" bestFit="1" customWidth="1"/>
    <col min="11805" max="11806" width="11.140625" style="405" bestFit="1" customWidth="1"/>
    <col min="11807" max="11807" width="11.28515625" style="405" customWidth="1"/>
    <col min="11808" max="11808" width="11.140625" style="405" bestFit="1" customWidth="1"/>
    <col min="11809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1.42578125" style="405" bestFit="1" customWidth="1"/>
    <col min="12061" max="12062" width="11.140625" style="405" bestFit="1" customWidth="1"/>
    <col min="12063" max="12063" width="11.28515625" style="405" customWidth="1"/>
    <col min="12064" max="12064" width="11.140625" style="405" bestFit="1" customWidth="1"/>
    <col min="12065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1.42578125" style="405" bestFit="1" customWidth="1"/>
    <col min="12317" max="12318" width="11.140625" style="405" bestFit="1" customWidth="1"/>
    <col min="12319" max="12319" width="11.28515625" style="405" customWidth="1"/>
    <col min="12320" max="12320" width="11.140625" style="405" bestFit="1" customWidth="1"/>
    <col min="12321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1.42578125" style="405" bestFit="1" customWidth="1"/>
    <col min="12573" max="12574" width="11.140625" style="405" bestFit="1" customWidth="1"/>
    <col min="12575" max="12575" width="11.28515625" style="405" customWidth="1"/>
    <col min="12576" max="12576" width="11.140625" style="405" bestFit="1" customWidth="1"/>
    <col min="12577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1.42578125" style="405" bestFit="1" customWidth="1"/>
    <col min="12829" max="12830" width="11.140625" style="405" bestFit="1" customWidth="1"/>
    <col min="12831" max="12831" width="11.28515625" style="405" customWidth="1"/>
    <col min="12832" max="12832" width="11.140625" style="405" bestFit="1" customWidth="1"/>
    <col min="12833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1.42578125" style="405" bestFit="1" customWidth="1"/>
    <col min="13085" max="13086" width="11.140625" style="405" bestFit="1" customWidth="1"/>
    <col min="13087" max="13087" width="11.28515625" style="405" customWidth="1"/>
    <col min="13088" max="13088" width="11.140625" style="405" bestFit="1" customWidth="1"/>
    <col min="13089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1.42578125" style="405" bestFit="1" customWidth="1"/>
    <col min="13341" max="13342" width="11.140625" style="405" bestFit="1" customWidth="1"/>
    <col min="13343" max="13343" width="11.28515625" style="405" customWidth="1"/>
    <col min="13344" max="13344" width="11.140625" style="405" bestFit="1" customWidth="1"/>
    <col min="13345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1.42578125" style="405" bestFit="1" customWidth="1"/>
    <col min="13597" max="13598" width="11.140625" style="405" bestFit="1" customWidth="1"/>
    <col min="13599" max="13599" width="11.28515625" style="405" customWidth="1"/>
    <col min="13600" max="13600" width="11.140625" style="405" bestFit="1" customWidth="1"/>
    <col min="13601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1.42578125" style="405" bestFit="1" customWidth="1"/>
    <col min="13853" max="13854" width="11.140625" style="405" bestFit="1" customWidth="1"/>
    <col min="13855" max="13855" width="11.28515625" style="405" customWidth="1"/>
    <col min="13856" max="13856" width="11.140625" style="405" bestFit="1" customWidth="1"/>
    <col min="13857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1.42578125" style="405" bestFit="1" customWidth="1"/>
    <col min="14109" max="14110" width="11.140625" style="405" bestFit="1" customWidth="1"/>
    <col min="14111" max="14111" width="11.28515625" style="405" customWidth="1"/>
    <col min="14112" max="14112" width="11.140625" style="405" bestFit="1" customWidth="1"/>
    <col min="14113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1.42578125" style="405" bestFit="1" customWidth="1"/>
    <col min="14365" max="14366" width="11.140625" style="405" bestFit="1" customWidth="1"/>
    <col min="14367" max="14367" width="11.28515625" style="405" customWidth="1"/>
    <col min="14368" max="14368" width="11.140625" style="405" bestFit="1" customWidth="1"/>
    <col min="14369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1.42578125" style="405" bestFit="1" customWidth="1"/>
    <col min="14621" max="14622" width="11.140625" style="405" bestFit="1" customWidth="1"/>
    <col min="14623" max="14623" width="11.28515625" style="405" customWidth="1"/>
    <col min="14624" max="14624" width="11.140625" style="405" bestFit="1" customWidth="1"/>
    <col min="14625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1.42578125" style="405" bestFit="1" customWidth="1"/>
    <col min="14877" max="14878" width="11.140625" style="405" bestFit="1" customWidth="1"/>
    <col min="14879" max="14879" width="11.28515625" style="405" customWidth="1"/>
    <col min="14880" max="14880" width="11.140625" style="405" bestFit="1" customWidth="1"/>
    <col min="14881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1.42578125" style="405" bestFit="1" customWidth="1"/>
    <col min="15133" max="15134" width="11.140625" style="405" bestFit="1" customWidth="1"/>
    <col min="15135" max="15135" width="11.28515625" style="405" customWidth="1"/>
    <col min="15136" max="15136" width="11.140625" style="405" bestFit="1" customWidth="1"/>
    <col min="15137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1.42578125" style="405" bestFit="1" customWidth="1"/>
    <col min="15389" max="15390" width="11.140625" style="405" bestFit="1" customWidth="1"/>
    <col min="15391" max="15391" width="11.28515625" style="405" customWidth="1"/>
    <col min="15392" max="15392" width="11.140625" style="405" bestFit="1" customWidth="1"/>
    <col min="15393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1.42578125" style="405" bestFit="1" customWidth="1"/>
    <col min="15645" max="15646" width="11.140625" style="405" bestFit="1" customWidth="1"/>
    <col min="15647" max="15647" width="11.28515625" style="405" customWidth="1"/>
    <col min="15648" max="15648" width="11.140625" style="405" bestFit="1" customWidth="1"/>
    <col min="15649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1.42578125" style="405" bestFit="1" customWidth="1"/>
    <col min="15901" max="15902" width="11.140625" style="405" bestFit="1" customWidth="1"/>
    <col min="15903" max="15903" width="11.28515625" style="405" customWidth="1"/>
    <col min="15904" max="15904" width="11.140625" style="405" bestFit="1" customWidth="1"/>
    <col min="15905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1.42578125" style="405" bestFit="1" customWidth="1"/>
    <col min="16157" max="16158" width="11.140625" style="405" bestFit="1" customWidth="1"/>
    <col min="16159" max="16159" width="11.28515625" style="405" customWidth="1"/>
    <col min="16160" max="16160" width="11.140625" style="405" bestFit="1" customWidth="1"/>
    <col min="16161" max="16384" width="9.140625" style="405"/>
  </cols>
  <sheetData>
    <row r="1" spans="1:63" x14ac:dyDescent="0.2">
      <c r="A1" s="402" t="s">
        <v>392</v>
      </c>
      <c r="B1" s="403" t="s">
        <v>1135</v>
      </c>
      <c r="C1" s="403" t="s">
        <v>1135</v>
      </c>
      <c r="D1" s="403" t="s">
        <v>1135</v>
      </c>
      <c r="E1" s="403" t="s">
        <v>1135</v>
      </c>
      <c r="F1" s="403" t="s">
        <v>1135</v>
      </c>
      <c r="G1" s="403" t="s">
        <v>1135</v>
      </c>
      <c r="H1" s="403" t="s">
        <v>1135</v>
      </c>
      <c r="I1" s="403" t="s">
        <v>1135</v>
      </c>
      <c r="J1" s="403" t="s">
        <v>1135</v>
      </c>
      <c r="K1" s="403" t="s">
        <v>1135</v>
      </c>
      <c r="L1" s="403" t="s">
        <v>1135</v>
      </c>
      <c r="M1" s="403" t="s">
        <v>1135</v>
      </c>
      <c r="N1" s="403" t="s">
        <v>1135</v>
      </c>
      <c r="O1" s="403" t="s">
        <v>1135</v>
      </c>
      <c r="P1" s="403" t="s">
        <v>1135</v>
      </c>
      <c r="Q1" s="403" t="s">
        <v>1135</v>
      </c>
      <c r="R1" s="403" t="s">
        <v>1135</v>
      </c>
      <c r="S1" s="403" t="s">
        <v>1135</v>
      </c>
      <c r="T1" s="403" t="s">
        <v>1135</v>
      </c>
      <c r="U1" s="403" t="s">
        <v>1135</v>
      </c>
      <c r="V1" s="403" t="s">
        <v>1135</v>
      </c>
      <c r="W1" s="403" t="s">
        <v>1135</v>
      </c>
      <c r="X1" s="403" t="s">
        <v>1135</v>
      </c>
      <c r="Y1" s="403" t="s">
        <v>1135</v>
      </c>
      <c r="Z1" s="403" t="s">
        <v>1135</v>
      </c>
      <c r="AA1" s="403" t="s">
        <v>1135</v>
      </c>
      <c r="AB1" s="403" t="s">
        <v>1135</v>
      </c>
      <c r="AC1" s="403" t="s">
        <v>1135</v>
      </c>
      <c r="AD1" s="403" t="s">
        <v>1135</v>
      </c>
      <c r="AE1" s="403" t="s">
        <v>1135</v>
      </c>
    </row>
    <row r="2" spans="1:63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1419</v>
      </c>
      <c r="AA2" s="403" t="s">
        <v>1419</v>
      </c>
      <c r="AB2" s="403" t="s">
        <v>1419</v>
      </c>
      <c r="AC2" s="403" t="s">
        <v>1420</v>
      </c>
      <c r="AD2" s="403" t="s">
        <v>1420</v>
      </c>
      <c r="AE2" s="403" t="s">
        <v>1422</v>
      </c>
    </row>
    <row r="3" spans="1:63" x14ac:dyDescent="0.2">
      <c r="A3" s="402" t="s">
        <v>385</v>
      </c>
      <c r="B3" s="464">
        <v>44166</v>
      </c>
      <c r="C3" s="464">
        <v>44348</v>
      </c>
      <c r="D3" s="465">
        <v>44531</v>
      </c>
      <c r="E3" s="465">
        <v>44713</v>
      </c>
      <c r="F3" s="465">
        <v>44896</v>
      </c>
      <c r="G3" s="465">
        <v>45078</v>
      </c>
      <c r="H3" s="465">
        <v>45261</v>
      </c>
      <c r="I3" s="465">
        <v>45444</v>
      </c>
      <c r="J3" s="465">
        <v>45627</v>
      </c>
      <c r="K3" s="465">
        <v>45809</v>
      </c>
      <c r="L3" s="465">
        <v>45992</v>
      </c>
      <c r="M3" s="465">
        <v>46174</v>
      </c>
      <c r="N3" s="465">
        <v>46357</v>
      </c>
      <c r="O3" s="465">
        <v>46539</v>
      </c>
      <c r="P3" s="465">
        <v>46722</v>
      </c>
      <c r="Q3" s="465">
        <v>46905</v>
      </c>
      <c r="R3" s="465">
        <v>47088</v>
      </c>
      <c r="S3" s="465">
        <v>47270</v>
      </c>
      <c r="T3" s="465">
        <v>47453</v>
      </c>
      <c r="U3" s="465">
        <v>47635</v>
      </c>
      <c r="V3" s="465">
        <v>47818</v>
      </c>
      <c r="W3" s="465">
        <v>48000</v>
      </c>
      <c r="X3" s="465">
        <v>48183</v>
      </c>
      <c r="Y3" s="465">
        <v>48366</v>
      </c>
      <c r="Z3" s="465">
        <v>48549</v>
      </c>
      <c r="AA3" s="465">
        <v>48731</v>
      </c>
      <c r="AB3" s="465">
        <v>48914</v>
      </c>
      <c r="AC3" s="465">
        <v>49644</v>
      </c>
      <c r="AD3" s="465">
        <v>51105</v>
      </c>
      <c r="AE3" s="465">
        <v>54575</v>
      </c>
    </row>
    <row r="4" spans="1:63" x14ac:dyDescent="0.2">
      <c r="A4" s="402" t="s">
        <v>386</v>
      </c>
      <c r="B4" s="440">
        <v>8.5000000000000006E-3</v>
      </c>
      <c r="C4" s="440">
        <v>8.9999999999999993E-3</v>
      </c>
      <c r="D4" s="440">
        <v>9.4999999999999998E-3</v>
      </c>
      <c r="E4" s="440">
        <v>1.0500000000000001E-2</v>
      </c>
      <c r="F4" s="440">
        <v>1.0999999999999999E-2</v>
      </c>
      <c r="G4" s="466">
        <v>1.125E-2</v>
      </c>
      <c r="H4" s="466">
        <v>1.15E-2</v>
      </c>
      <c r="I4" s="466">
        <v>1.2E-2</v>
      </c>
      <c r="J4" s="466">
        <v>1.2E-2</v>
      </c>
      <c r="K4" s="466">
        <v>1.2500000000000001E-2</v>
      </c>
      <c r="L4" s="466">
        <v>1.2999999999999999E-2</v>
      </c>
      <c r="M4" s="466">
        <v>1.375E-2</v>
      </c>
      <c r="N4" s="466">
        <v>1.4E-2</v>
      </c>
      <c r="O4" s="466">
        <v>1.4500000000000001E-2</v>
      </c>
      <c r="P4" s="466">
        <v>1.4999999999999999E-2</v>
      </c>
      <c r="Q4" s="466">
        <v>1.55E-2</v>
      </c>
      <c r="R4" s="466">
        <v>1.6E-2</v>
      </c>
      <c r="S4" s="466">
        <v>1.6500000000000001E-2</v>
      </c>
      <c r="T4" s="440">
        <v>1.7000000000000001E-2</v>
      </c>
      <c r="U4" s="440">
        <v>1.7500000000000002E-2</v>
      </c>
      <c r="V4" s="466">
        <v>1.7999999999999999E-2</v>
      </c>
      <c r="W4" s="466">
        <v>1.8499999999999999E-2</v>
      </c>
      <c r="X4" s="466">
        <v>1.9E-2</v>
      </c>
      <c r="Y4" s="466">
        <v>1.95E-2</v>
      </c>
      <c r="Z4" s="466">
        <v>0.02</v>
      </c>
      <c r="AA4" s="466">
        <v>2.0500000000000001E-2</v>
      </c>
      <c r="AB4" s="466">
        <v>2.1000000000000001E-2</v>
      </c>
      <c r="AC4" s="466">
        <v>2.2499999999999999E-2</v>
      </c>
      <c r="AD4" s="466">
        <v>2.4500000000000001E-2</v>
      </c>
      <c r="AE4" s="466">
        <v>3.7499999999999999E-2</v>
      </c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3"/>
      <c r="BI4" s="413"/>
      <c r="BJ4" s="413"/>
      <c r="BK4" s="413"/>
    </row>
    <row r="5" spans="1:63" x14ac:dyDescent="0.2">
      <c r="A5" s="414" t="s">
        <v>334</v>
      </c>
      <c r="B5" s="468" t="s">
        <v>1136</v>
      </c>
      <c r="C5" s="468" t="s">
        <v>1137</v>
      </c>
      <c r="D5" s="468" t="s">
        <v>1138</v>
      </c>
      <c r="E5" s="468" t="s">
        <v>1139</v>
      </c>
      <c r="F5" s="468" t="s">
        <v>1140</v>
      </c>
      <c r="G5" s="468" t="s">
        <v>1141</v>
      </c>
      <c r="H5" s="468" t="s">
        <v>1142</v>
      </c>
      <c r="I5" s="468" t="s">
        <v>1143</v>
      </c>
      <c r="J5" s="468" t="s">
        <v>1144</v>
      </c>
      <c r="K5" s="468" t="s">
        <v>1145</v>
      </c>
      <c r="L5" s="468" t="s">
        <v>1146</v>
      </c>
      <c r="M5" s="468" t="s">
        <v>1147</v>
      </c>
      <c r="N5" s="468" t="s">
        <v>1148</v>
      </c>
      <c r="O5" s="468" t="s">
        <v>1149</v>
      </c>
      <c r="P5" s="468" t="s">
        <v>1150</v>
      </c>
      <c r="Q5" s="468" t="s">
        <v>1151</v>
      </c>
      <c r="R5" s="468" t="s">
        <v>1152</v>
      </c>
      <c r="S5" s="468" t="s">
        <v>1153</v>
      </c>
      <c r="T5" s="468" t="s">
        <v>1154</v>
      </c>
      <c r="U5" s="468" t="s">
        <v>1155</v>
      </c>
      <c r="V5" s="468" t="s">
        <v>1156</v>
      </c>
      <c r="W5" s="468" t="s">
        <v>1157</v>
      </c>
      <c r="X5" s="468" t="s">
        <v>1158</v>
      </c>
      <c r="Y5" s="468" t="s">
        <v>1425</v>
      </c>
      <c r="Z5" s="468" t="s">
        <v>1159</v>
      </c>
      <c r="AA5" s="468" t="s">
        <v>1160</v>
      </c>
      <c r="AB5" s="468" t="s">
        <v>1161</v>
      </c>
      <c r="AC5" s="468" t="s">
        <v>1162</v>
      </c>
      <c r="AD5" s="468" t="s">
        <v>1163</v>
      </c>
      <c r="AE5" s="468" t="s">
        <v>1164</v>
      </c>
      <c r="AF5" s="470" t="s">
        <v>5</v>
      </c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  <c r="BJ5" s="413"/>
      <c r="BK5" s="413"/>
    </row>
    <row r="6" spans="1:63" x14ac:dyDescent="0.2">
      <c r="A6" s="418"/>
      <c r="B6" s="418">
        <v>2</v>
      </c>
      <c r="C6" s="419">
        <f>B6+1</f>
        <v>3</v>
      </c>
      <c r="D6" s="419">
        <f t="shared" ref="D6:AE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19">
        <f t="shared" si="0"/>
        <v>29</v>
      </c>
      <c r="AD6" s="419">
        <f t="shared" si="0"/>
        <v>30</v>
      </c>
      <c r="AE6" s="419">
        <f t="shared" si="0"/>
        <v>31</v>
      </c>
      <c r="AF6" s="420"/>
    </row>
    <row r="7" spans="1:63" x14ac:dyDescent="0.2">
      <c r="A7" s="402" t="s">
        <v>461</v>
      </c>
      <c r="B7" s="473">
        <v>820000</v>
      </c>
      <c r="C7" s="473">
        <v>745000</v>
      </c>
      <c r="D7" s="473">
        <v>760000</v>
      </c>
      <c r="E7" s="473">
        <v>780000</v>
      </c>
      <c r="F7" s="473">
        <v>795000</v>
      </c>
      <c r="G7" s="473">
        <v>810000</v>
      </c>
      <c r="H7" s="473">
        <v>830000</v>
      </c>
      <c r="I7" s="473">
        <v>850000</v>
      </c>
      <c r="J7" s="473">
        <v>865000</v>
      </c>
      <c r="K7" s="473">
        <v>885000</v>
      </c>
      <c r="L7" s="473">
        <v>905000</v>
      </c>
      <c r="M7" s="473">
        <v>920000</v>
      </c>
      <c r="N7" s="473">
        <v>945000</v>
      </c>
      <c r="O7" s="473">
        <v>965000</v>
      </c>
      <c r="P7" s="473">
        <v>985000</v>
      </c>
      <c r="Q7" s="473">
        <v>1010000</v>
      </c>
      <c r="R7" s="473">
        <v>1030000</v>
      </c>
      <c r="S7" s="473">
        <v>1050000</v>
      </c>
      <c r="T7" s="473">
        <v>1075000</v>
      </c>
      <c r="U7" s="473">
        <v>1100000</v>
      </c>
      <c r="V7" s="473">
        <v>1120000</v>
      </c>
      <c r="W7" s="473">
        <v>1150000</v>
      </c>
      <c r="X7" s="473">
        <v>1170000</v>
      </c>
      <c r="Y7" s="473">
        <v>1200000</v>
      </c>
      <c r="Z7" s="473">
        <v>1225000</v>
      </c>
      <c r="AA7" s="473">
        <v>1250000</v>
      </c>
      <c r="AB7" s="473">
        <v>1275000</v>
      </c>
      <c r="AC7" s="473">
        <v>5405000</v>
      </c>
      <c r="AD7" s="473">
        <v>10810000</v>
      </c>
      <c r="AE7" s="473">
        <v>19590000</v>
      </c>
      <c r="AF7" s="452">
        <f>SUM(B7:AE7)</f>
        <v>62320000</v>
      </c>
    </row>
    <row r="8" spans="1:63" x14ac:dyDescent="0.2">
      <c r="A8" s="402" t="s">
        <v>78</v>
      </c>
      <c r="B8" s="453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27"/>
      <c r="AC8" s="427"/>
      <c r="AD8" s="427"/>
      <c r="AF8" s="452"/>
    </row>
    <row r="9" spans="1:63" ht="15" customHeight="1" x14ac:dyDescent="0.2">
      <c r="A9" s="426">
        <v>44166</v>
      </c>
      <c r="B9" s="427">
        <v>820000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50">
        <v>0</v>
      </c>
      <c r="T9" s="450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0</v>
      </c>
      <c r="AC9" s="427">
        <v>0</v>
      </c>
      <c r="AD9" s="427">
        <v>0</v>
      </c>
      <c r="AE9" s="450">
        <v>860000</v>
      </c>
      <c r="AF9" s="452">
        <f t="shared" ref="AF9:AF33" si="1">SUM(B9:AE9)</f>
        <v>1680000</v>
      </c>
    </row>
    <row r="10" spans="1:63" ht="15" customHeight="1" x14ac:dyDescent="0.2">
      <c r="A10" s="426">
        <v>44197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50">
        <v>0</v>
      </c>
      <c r="T10" s="450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0</v>
      </c>
      <c r="AC10" s="427">
        <v>0</v>
      </c>
      <c r="AD10" s="427">
        <v>0</v>
      </c>
      <c r="AE10" s="450">
        <v>170000</v>
      </c>
      <c r="AF10" s="452">
        <f t="shared" si="1"/>
        <v>170000</v>
      </c>
    </row>
    <row r="11" spans="1:63" ht="15" customHeight="1" x14ac:dyDescent="0.2">
      <c r="A11" s="426">
        <v>44228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50">
        <v>0</v>
      </c>
      <c r="T11" s="450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0</v>
      </c>
      <c r="AC11" s="427">
        <v>0</v>
      </c>
      <c r="AD11" s="427">
        <v>0</v>
      </c>
      <c r="AE11" s="450">
        <v>175000</v>
      </c>
      <c r="AF11" s="452">
        <f t="shared" si="1"/>
        <v>175000</v>
      </c>
    </row>
    <row r="12" spans="1:63" ht="15" customHeight="1" x14ac:dyDescent="0.2">
      <c r="A12" s="426">
        <v>44256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50">
        <v>0</v>
      </c>
      <c r="T12" s="450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0</v>
      </c>
      <c r="AC12" s="427">
        <v>0</v>
      </c>
      <c r="AD12" s="427">
        <v>30000</v>
      </c>
      <c r="AE12" s="450">
        <v>170000</v>
      </c>
      <c r="AF12" s="452">
        <f t="shared" si="1"/>
        <v>200000</v>
      </c>
    </row>
    <row r="13" spans="1:63" ht="15" customHeight="1" x14ac:dyDescent="0.2">
      <c r="A13" s="426">
        <v>44287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50">
        <v>0</v>
      </c>
      <c r="T13" s="450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27">
        <v>0</v>
      </c>
      <c r="AD13" s="427">
        <v>0</v>
      </c>
      <c r="AE13" s="450">
        <v>110000</v>
      </c>
      <c r="AF13" s="452">
        <f t="shared" si="1"/>
        <v>110000</v>
      </c>
    </row>
    <row r="14" spans="1:63" ht="15" customHeight="1" x14ac:dyDescent="0.2">
      <c r="A14" s="426">
        <v>44317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50">
        <v>0</v>
      </c>
      <c r="T14" s="450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0</v>
      </c>
      <c r="AC14" s="427">
        <v>0</v>
      </c>
      <c r="AD14" s="427">
        <v>0</v>
      </c>
      <c r="AE14" s="450">
        <v>235000</v>
      </c>
      <c r="AF14" s="452">
        <f t="shared" si="1"/>
        <v>235000</v>
      </c>
    </row>
    <row r="15" spans="1:63" ht="15" customHeight="1" x14ac:dyDescent="0.2">
      <c r="A15" s="426">
        <v>44348</v>
      </c>
      <c r="B15" s="427">
        <v>0</v>
      </c>
      <c r="C15" s="427">
        <v>745000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50">
        <v>0</v>
      </c>
      <c r="T15" s="450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0</v>
      </c>
      <c r="AC15" s="427">
        <v>0</v>
      </c>
      <c r="AD15" s="427">
        <v>0</v>
      </c>
      <c r="AE15" s="450">
        <v>170000</v>
      </c>
      <c r="AF15" s="452">
        <f t="shared" si="1"/>
        <v>915000</v>
      </c>
    </row>
    <row r="16" spans="1:63" ht="15" customHeight="1" x14ac:dyDescent="0.2">
      <c r="A16" s="426">
        <v>44378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50">
        <v>0</v>
      </c>
      <c r="T16" s="450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27">
        <v>0</v>
      </c>
      <c r="AD16" s="427">
        <v>0</v>
      </c>
      <c r="AE16" s="450">
        <v>200000</v>
      </c>
      <c r="AF16" s="452">
        <f t="shared" si="1"/>
        <v>200000</v>
      </c>
    </row>
    <row r="17" spans="1:32" ht="15" customHeight="1" x14ac:dyDescent="0.2">
      <c r="A17" s="426">
        <v>44409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50">
        <v>0</v>
      </c>
      <c r="T17" s="450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0</v>
      </c>
      <c r="AC17" s="427">
        <v>0</v>
      </c>
      <c r="AD17" s="427">
        <v>0</v>
      </c>
      <c r="AE17" s="450">
        <v>200000</v>
      </c>
      <c r="AF17" s="452">
        <f t="shared" si="1"/>
        <v>200000</v>
      </c>
    </row>
    <row r="18" spans="1:32" ht="15" customHeight="1" x14ac:dyDescent="0.2">
      <c r="A18" s="426">
        <v>44440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50">
        <v>0</v>
      </c>
      <c r="T18" s="450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0</v>
      </c>
      <c r="AD18" s="427">
        <v>0</v>
      </c>
      <c r="AE18" s="450">
        <v>205000</v>
      </c>
      <c r="AF18" s="452">
        <f t="shared" si="1"/>
        <v>205000</v>
      </c>
    </row>
    <row r="19" spans="1:32" ht="15" customHeight="1" x14ac:dyDescent="0.2">
      <c r="A19" s="426">
        <v>44470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50">
        <v>0</v>
      </c>
      <c r="T19" s="450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0</v>
      </c>
      <c r="AC19" s="427">
        <v>0</v>
      </c>
      <c r="AD19" s="427">
        <v>0</v>
      </c>
      <c r="AE19" s="450">
        <v>200000</v>
      </c>
      <c r="AF19" s="452">
        <f t="shared" si="1"/>
        <v>200000</v>
      </c>
    </row>
    <row r="20" spans="1:32" ht="15" customHeight="1" x14ac:dyDescent="0.2">
      <c r="A20" s="426">
        <v>44501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50">
        <v>0</v>
      </c>
      <c r="T20" s="450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0</v>
      </c>
      <c r="AC20" s="427">
        <v>0</v>
      </c>
      <c r="AD20" s="427">
        <v>0</v>
      </c>
      <c r="AE20" s="450">
        <v>200000</v>
      </c>
      <c r="AF20" s="452">
        <f t="shared" si="1"/>
        <v>200000</v>
      </c>
    </row>
    <row r="21" spans="1:32" ht="15" customHeight="1" x14ac:dyDescent="0.2">
      <c r="A21" s="426">
        <v>44531</v>
      </c>
      <c r="B21" s="427">
        <v>0</v>
      </c>
      <c r="C21" s="427">
        <v>0</v>
      </c>
      <c r="D21" s="427">
        <v>760000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50">
        <v>0</v>
      </c>
      <c r="T21" s="450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0</v>
      </c>
      <c r="AC21" s="427">
        <v>0</v>
      </c>
      <c r="AD21" s="427">
        <v>0</v>
      </c>
      <c r="AE21" s="450">
        <v>200000</v>
      </c>
      <c r="AF21" s="452">
        <f t="shared" si="1"/>
        <v>960000</v>
      </c>
    </row>
    <row r="22" spans="1:32" ht="15" customHeight="1" x14ac:dyDescent="0.2">
      <c r="A22" s="426">
        <v>44562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50">
        <v>0</v>
      </c>
      <c r="T22" s="450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0</v>
      </c>
      <c r="AD22" s="427">
        <v>0</v>
      </c>
      <c r="AE22" s="450">
        <v>230000</v>
      </c>
      <c r="AF22" s="452">
        <f t="shared" si="1"/>
        <v>230000</v>
      </c>
    </row>
    <row r="23" spans="1:32" ht="15" customHeight="1" x14ac:dyDescent="0.2">
      <c r="A23" s="426">
        <v>44593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50">
        <v>0</v>
      </c>
      <c r="T23" s="450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0</v>
      </c>
      <c r="AD23" s="427">
        <v>0</v>
      </c>
      <c r="AE23" s="450">
        <v>225000</v>
      </c>
      <c r="AF23" s="452">
        <f t="shared" si="1"/>
        <v>225000</v>
      </c>
    </row>
    <row r="24" spans="1:32" ht="15" customHeight="1" x14ac:dyDescent="0.2">
      <c r="A24" s="426">
        <v>44621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50">
        <v>0</v>
      </c>
      <c r="T24" s="450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27">
        <v>0</v>
      </c>
      <c r="AD24" s="427">
        <v>0</v>
      </c>
      <c r="AE24" s="450">
        <v>45000</v>
      </c>
      <c r="AF24" s="452">
        <f t="shared" si="1"/>
        <v>45000</v>
      </c>
    </row>
    <row r="25" spans="1:32" ht="15" customHeight="1" x14ac:dyDescent="0.2">
      <c r="A25" s="426">
        <v>44652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50">
        <v>0</v>
      </c>
      <c r="T25" s="450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27">
        <v>0</v>
      </c>
      <c r="AD25" s="427">
        <v>0</v>
      </c>
      <c r="AE25" s="450">
        <v>405000</v>
      </c>
      <c r="AF25" s="452">
        <f t="shared" si="1"/>
        <v>405000</v>
      </c>
    </row>
    <row r="26" spans="1:32" ht="15" customHeight="1" x14ac:dyDescent="0.2">
      <c r="A26" s="426">
        <v>44682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50">
        <v>0</v>
      </c>
      <c r="T26" s="450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27">
        <v>0</v>
      </c>
      <c r="AD26" s="427">
        <v>0</v>
      </c>
      <c r="AE26" s="450">
        <v>235000</v>
      </c>
      <c r="AF26" s="452">
        <f t="shared" si="1"/>
        <v>235000</v>
      </c>
    </row>
    <row r="27" spans="1:32" ht="15" customHeight="1" x14ac:dyDescent="0.2">
      <c r="A27" s="426">
        <v>44713</v>
      </c>
      <c r="B27" s="427">
        <v>0</v>
      </c>
      <c r="C27" s="427">
        <v>0</v>
      </c>
      <c r="D27" s="427">
        <v>0</v>
      </c>
      <c r="E27" s="427">
        <v>780000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50">
        <v>0</v>
      </c>
      <c r="T27" s="450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27">
        <v>0</v>
      </c>
      <c r="AD27" s="427">
        <v>0</v>
      </c>
      <c r="AE27" s="450">
        <v>230000</v>
      </c>
      <c r="AF27" s="452">
        <f t="shared" si="1"/>
        <v>1010000</v>
      </c>
    </row>
    <row r="28" spans="1:32" ht="15" customHeight="1" x14ac:dyDescent="0.2">
      <c r="A28" s="426">
        <v>44743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50">
        <v>0</v>
      </c>
      <c r="T28" s="450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0</v>
      </c>
      <c r="AC28" s="427">
        <v>0</v>
      </c>
      <c r="AD28" s="427">
        <v>0</v>
      </c>
      <c r="AE28" s="450">
        <v>255000</v>
      </c>
      <c r="AF28" s="452">
        <f t="shared" si="1"/>
        <v>255000</v>
      </c>
    </row>
    <row r="29" spans="1:32" ht="15" customHeight="1" x14ac:dyDescent="0.2">
      <c r="A29" s="426">
        <v>44774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50">
        <v>0</v>
      </c>
      <c r="T29" s="450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0</v>
      </c>
      <c r="AC29" s="427">
        <v>0</v>
      </c>
      <c r="AD29" s="427">
        <v>0</v>
      </c>
      <c r="AE29" s="450">
        <v>250000</v>
      </c>
      <c r="AF29" s="452">
        <f t="shared" si="1"/>
        <v>250000</v>
      </c>
    </row>
    <row r="30" spans="1:32" ht="15" customHeight="1" x14ac:dyDescent="0.2">
      <c r="A30" s="426">
        <v>44805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50">
        <v>0</v>
      </c>
      <c r="T30" s="450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0</v>
      </c>
      <c r="AC30" s="427">
        <v>0</v>
      </c>
      <c r="AD30" s="427">
        <v>0</v>
      </c>
      <c r="AE30" s="450">
        <v>80000</v>
      </c>
      <c r="AF30" s="452">
        <f t="shared" si="1"/>
        <v>80000</v>
      </c>
    </row>
    <row r="31" spans="1:32" ht="15" customHeight="1" x14ac:dyDescent="0.2">
      <c r="A31" s="426">
        <v>44835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50">
        <v>0</v>
      </c>
      <c r="T31" s="450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0</v>
      </c>
      <c r="AC31" s="427">
        <v>0</v>
      </c>
      <c r="AD31" s="427">
        <v>0</v>
      </c>
      <c r="AE31" s="450">
        <v>425000</v>
      </c>
      <c r="AF31" s="452">
        <f t="shared" si="1"/>
        <v>425000</v>
      </c>
    </row>
    <row r="32" spans="1:32" ht="15" customHeight="1" x14ac:dyDescent="0.2">
      <c r="A32" s="426">
        <v>44866</v>
      </c>
      <c r="B32" s="427">
        <v>0</v>
      </c>
      <c r="C32" s="427">
        <v>0</v>
      </c>
      <c r="D32" s="427">
        <v>0</v>
      </c>
      <c r="E32" s="427">
        <v>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50">
        <v>0</v>
      </c>
      <c r="T32" s="450">
        <v>0</v>
      </c>
      <c r="U32" s="427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0</v>
      </c>
      <c r="AC32" s="427">
        <v>0</v>
      </c>
      <c r="AD32" s="427">
        <v>0</v>
      </c>
      <c r="AE32" s="450">
        <v>255000</v>
      </c>
      <c r="AF32" s="452">
        <f t="shared" si="1"/>
        <v>255000</v>
      </c>
    </row>
    <row r="33" spans="1:32" ht="15" customHeight="1" x14ac:dyDescent="0.2">
      <c r="A33" s="426">
        <v>44896</v>
      </c>
      <c r="B33" s="427">
        <v>0</v>
      </c>
      <c r="C33" s="427">
        <v>0</v>
      </c>
      <c r="D33" s="427">
        <v>0</v>
      </c>
      <c r="E33" s="427">
        <v>0</v>
      </c>
      <c r="F33" s="427">
        <v>795000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50">
        <v>0</v>
      </c>
      <c r="T33" s="450">
        <v>0</v>
      </c>
      <c r="U33" s="427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27">
        <v>0</v>
      </c>
      <c r="AC33" s="427">
        <v>0</v>
      </c>
      <c r="AD33" s="427">
        <v>0</v>
      </c>
      <c r="AE33" s="450">
        <v>250000</v>
      </c>
      <c r="AF33" s="452">
        <f t="shared" si="1"/>
        <v>1045000</v>
      </c>
    </row>
    <row r="34" spans="1:32" ht="15" customHeight="1" x14ac:dyDescent="0.2">
      <c r="A34" s="426">
        <v>44927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50">
        <v>0</v>
      </c>
      <c r="T34" s="450">
        <v>0</v>
      </c>
      <c r="U34" s="427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0</v>
      </c>
      <c r="AC34" s="427">
        <v>0</v>
      </c>
      <c r="AD34" s="427">
        <v>0</v>
      </c>
      <c r="AE34" s="450">
        <v>260000</v>
      </c>
      <c r="AF34" s="452">
        <f t="shared" ref="AF34:AF39" si="2">SUM(B34:AE34)</f>
        <v>260000</v>
      </c>
    </row>
    <row r="35" spans="1:32" ht="15" customHeight="1" x14ac:dyDescent="0.2">
      <c r="A35" s="426">
        <v>45078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810000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50">
        <v>0</v>
      </c>
      <c r="T35" s="450">
        <v>0</v>
      </c>
      <c r="U35" s="427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0</v>
      </c>
      <c r="AC35" s="427">
        <v>0</v>
      </c>
      <c r="AD35" s="427">
        <v>0</v>
      </c>
      <c r="AE35" s="450">
        <v>1310000</v>
      </c>
      <c r="AF35" s="452">
        <f t="shared" si="2"/>
        <v>2120000</v>
      </c>
    </row>
    <row r="36" spans="1:32" ht="15" customHeight="1" x14ac:dyDescent="0.2">
      <c r="A36" s="426">
        <v>45108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27">
        <v>0</v>
      </c>
      <c r="T36" s="427">
        <v>0</v>
      </c>
      <c r="U36" s="427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0</v>
      </c>
      <c r="AC36" s="427">
        <v>0</v>
      </c>
      <c r="AD36" s="427">
        <v>0</v>
      </c>
      <c r="AE36" s="427">
        <v>0</v>
      </c>
      <c r="AF36" s="452">
        <f t="shared" si="2"/>
        <v>0</v>
      </c>
    </row>
    <row r="37" spans="1:32" ht="15" customHeight="1" x14ac:dyDescent="0.2">
      <c r="A37" s="426">
        <v>45139</v>
      </c>
      <c r="B37" s="427">
        <v>0</v>
      </c>
      <c r="C37" s="427">
        <v>0</v>
      </c>
      <c r="D37" s="427">
        <v>0</v>
      </c>
      <c r="E37" s="427">
        <v>0</v>
      </c>
      <c r="F37" s="427">
        <v>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27">
        <v>0</v>
      </c>
      <c r="T37" s="427">
        <v>0</v>
      </c>
      <c r="U37" s="427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0</v>
      </c>
      <c r="AC37" s="427">
        <v>0</v>
      </c>
      <c r="AD37" s="427">
        <v>0</v>
      </c>
      <c r="AE37" s="427">
        <v>0</v>
      </c>
      <c r="AF37" s="452">
        <f t="shared" si="2"/>
        <v>0</v>
      </c>
    </row>
    <row r="38" spans="1:32" ht="15" customHeight="1" x14ac:dyDescent="0.2">
      <c r="A38" s="426">
        <v>45170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27">
        <v>0</v>
      </c>
      <c r="T38" s="427">
        <v>0</v>
      </c>
      <c r="U38" s="427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0</v>
      </c>
      <c r="AC38" s="427">
        <v>0</v>
      </c>
      <c r="AD38" s="427">
        <v>0</v>
      </c>
      <c r="AE38" s="427">
        <v>0</v>
      </c>
      <c r="AF38" s="452">
        <f t="shared" si="2"/>
        <v>0</v>
      </c>
    </row>
    <row r="39" spans="1:32" ht="15" customHeight="1" x14ac:dyDescent="0.2">
      <c r="A39" s="426">
        <v>45200</v>
      </c>
      <c r="B39" s="427">
        <v>0</v>
      </c>
      <c r="C39" s="427">
        <v>0</v>
      </c>
      <c r="D39" s="427">
        <v>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27">
        <v>0</v>
      </c>
      <c r="T39" s="427">
        <v>0</v>
      </c>
      <c r="U39" s="427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0</v>
      </c>
      <c r="AC39" s="427">
        <v>0</v>
      </c>
      <c r="AD39" s="427">
        <v>0</v>
      </c>
      <c r="AE39" s="427">
        <v>0</v>
      </c>
      <c r="AF39" s="452">
        <f t="shared" si="2"/>
        <v>0</v>
      </c>
    </row>
    <row r="40" spans="1:32" ht="15" customHeight="1" x14ac:dyDescent="0.2">
      <c r="A40" s="426">
        <v>45231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27">
        <v>0</v>
      </c>
      <c r="T40" s="427">
        <v>0</v>
      </c>
      <c r="U40" s="427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0</v>
      </c>
      <c r="AC40" s="427">
        <v>0</v>
      </c>
      <c r="AD40" s="427">
        <v>0</v>
      </c>
      <c r="AE40" s="427">
        <v>0</v>
      </c>
      <c r="AF40" s="452">
        <f t="shared" ref="AF40" si="3">SUM(B40:AE40)</f>
        <v>0</v>
      </c>
    </row>
    <row r="41" spans="1:32" ht="15" customHeight="1" x14ac:dyDescent="0.2">
      <c r="A41" s="426">
        <v>45261</v>
      </c>
      <c r="B41" s="427">
        <v>0</v>
      </c>
      <c r="C41" s="427">
        <v>0</v>
      </c>
      <c r="D41" s="427">
        <v>0</v>
      </c>
      <c r="E41" s="427">
        <v>0</v>
      </c>
      <c r="F41" s="427">
        <v>0</v>
      </c>
      <c r="G41" s="427">
        <v>0</v>
      </c>
      <c r="H41" s="427">
        <v>830000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27">
        <v>0</v>
      </c>
      <c r="T41" s="427">
        <v>0</v>
      </c>
      <c r="U41" s="427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0</v>
      </c>
      <c r="AA41" s="427">
        <v>0</v>
      </c>
      <c r="AB41" s="427">
        <v>0</v>
      </c>
      <c r="AC41" s="427">
        <v>0</v>
      </c>
      <c r="AD41" s="427">
        <v>0</v>
      </c>
      <c r="AE41" s="450">
        <v>1475000</v>
      </c>
      <c r="AF41" s="452">
        <f t="shared" ref="AF41:AF42" si="4">SUM(B41:AE41)</f>
        <v>2305000</v>
      </c>
    </row>
    <row r="42" spans="1:32" ht="15" customHeight="1" x14ac:dyDescent="0.2">
      <c r="A42" s="426">
        <v>45292</v>
      </c>
      <c r="B42" s="427">
        <v>0</v>
      </c>
      <c r="C42" s="427">
        <v>0</v>
      </c>
      <c r="D42" s="427">
        <v>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50">
        <v>0</v>
      </c>
      <c r="T42" s="450">
        <v>0</v>
      </c>
      <c r="U42" s="427">
        <v>0</v>
      </c>
      <c r="V42" s="427">
        <v>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27">
        <v>0</v>
      </c>
      <c r="AC42" s="427">
        <v>0</v>
      </c>
      <c r="AD42" s="427">
        <v>0</v>
      </c>
      <c r="AE42" s="450">
        <v>0</v>
      </c>
      <c r="AF42" s="452">
        <f t="shared" si="4"/>
        <v>0</v>
      </c>
    </row>
    <row r="43" spans="1:32" ht="15" customHeight="1" x14ac:dyDescent="0.2">
      <c r="A43" s="426">
        <v>45323</v>
      </c>
      <c r="B43" s="427">
        <v>0</v>
      </c>
      <c r="C43" s="427">
        <v>0</v>
      </c>
      <c r="D43" s="427">
        <v>0</v>
      </c>
      <c r="E43" s="427">
        <v>0</v>
      </c>
      <c r="F43" s="427">
        <v>0</v>
      </c>
      <c r="G43" s="427">
        <v>0</v>
      </c>
      <c r="H43" s="427">
        <v>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50">
        <v>0</v>
      </c>
      <c r="T43" s="450">
        <v>0</v>
      </c>
      <c r="U43" s="427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0</v>
      </c>
      <c r="AA43" s="427">
        <v>0</v>
      </c>
      <c r="AB43" s="427">
        <v>0</v>
      </c>
      <c r="AC43" s="427">
        <v>0</v>
      </c>
      <c r="AD43" s="427">
        <v>0</v>
      </c>
      <c r="AE43" s="450">
        <v>0</v>
      </c>
      <c r="AF43" s="452">
        <f>SUM(B43:AE43)</f>
        <v>0</v>
      </c>
    </row>
    <row r="44" spans="1:32" ht="15" customHeight="1" x14ac:dyDescent="0.2">
      <c r="A44" s="426">
        <v>45352</v>
      </c>
      <c r="B44" s="427">
        <v>0</v>
      </c>
      <c r="C44" s="427">
        <v>0</v>
      </c>
      <c r="D44" s="427">
        <v>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50">
        <v>0</v>
      </c>
      <c r="T44" s="450">
        <v>0</v>
      </c>
      <c r="U44" s="427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27">
        <v>0</v>
      </c>
      <c r="AC44" s="427">
        <v>0</v>
      </c>
      <c r="AD44" s="427">
        <v>0</v>
      </c>
      <c r="AE44" s="450">
        <v>0</v>
      </c>
      <c r="AF44" s="452">
        <f>SUM(B44:AE44)</f>
        <v>0</v>
      </c>
    </row>
    <row r="45" spans="1:32" ht="15" customHeight="1" x14ac:dyDescent="0.2">
      <c r="A45" s="426">
        <v>45383</v>
      </c>
      <c r="B45" s="427">
        <v>0</v>
      </c>
      <c r="C45" s="427">
        <v>0</v>
      </c>
      <c r="D45" s="427">
        <v>0</v>
      </c>
      <c r="E45" s="427">
        <v>0</v>
      </c>
      <c r="F45" s="427">
        <v>0</v>
      </c>
      <c r="G45" s="427">
        <v>0</v>
      </c>
      <c r="H45" s="427">
        <v>0</v>
      </c>
      <c r="I45" s="427">
        <v>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50">
        <v>0</v>
      </c>
      <c r="T45" s="450">
        <v>0</v>
      </c>
      <c r="U45" s="427">
        <v>0</v>
      </c>
      <c r="V45" s="427">
        <v>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27">
        <v>0</v>
      </c>
      <c r="AC45" s="427">
        <v>0</v>
      </c>
      <c r="AD45" s="427">
        <v>0</v>
      </c>
      <c r="AE45" s="450">
        <v>0</v>
      </c>
      <c r="AF45" s="452">
        <f>SUM(B45:AE45)</f>
        <v>0</v>
      </c>
    </row>
    <row r="46" spans="1:32" ht="15" customHeight="1" x14ac:dyDescent="0.2">
      <c r="A46" s="426">
        <v>45413</v>
      </c>
      <c r="B46" s="427">
        <v>0</v>
      </c>
      <c r="C46" s="427">
        <v>0</v>
      </c>
      <c r="D46" s="427">
        <v>0</v>
      </c>
      <c r="E46" s="427">
        <v>0</v>
      </c>
      <c r="F46" s="427">
        <v>0</v>
      </c>
      <c r="G46" s="427">
        <v>0</v>
      </c>
      <c r="H46" s="427">
        <v>0</v>
      </c>
      <c r="I46" s="427">
        <v>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50">
        <v>0</v>
      </c>
      <c r="T46" s="450">
        <v>0</v>
      </c>
      <c r="U46" s="427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27">
        <v>0</v>
      </c>
      <c r="AC46" s="427">
        <v>0</v>
      </c>
      <c r="AD46" s="427">
        <v>0</v>
      </c>
      <c r="AE46" s="450">
        <v>0</v>
      </c>
      <c r="AF46" s="452">
        <f>SUM(B46:AE46)</f>
        <v>0</v>
      </c>
    </row>
    <row r="47" spans="1:32" ht="15" customHeight="1" x14ac:dyDescent="0.2">
      <c r="A47" s="426">
        <v>45444</v>
      </c>
      <c r="B47" s="427">
        <v>0</v>
      </c>
      <c r="C47" s="427">
        <v>0</v>
      </c>
      <c r="D47" s="427">
        <v>0</v>
      </c>
      <c r="E47" s="427">
        <v>0</v>
      </c>
      <c r="F47" s="427">
        <v>0</v>
      </c>
      <c r="G47" s="427">
        <v>0</v>
      </c>
      <c r="H47" s="427">
        <v>0</v>
      </c>
      <c r="I47" s="427">
        <v>850000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50">
        <v>0</v>
      </c>
      <c r="T47" s="450">
        <v>0</v>
      </c>
      <c r="U47" s="427">
        <v>0</v>
      </c>
      <c r="V47" s="427">
        <v>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27">
        <v>0</v>
      </c>
      <c r="AC47" s="427">
        <v>0</v>
      </c>
      <c r="AD47" s="427">
        <v>0</v>
      </c>
      <c r="AE47" s="450">
        <v>900000</v>
      </c>
      <c r="AF47" s="452">
        <f>SUM(B47:AE47)</f>
        <v>1750000</v>
      </c>
    </row>
    <row r="48" spans="1:32" ht="6" customHeight="1" x14ac:dyDescent="0.2">
      <c r="A48" s="426"/>
      <c r="B48" s="453"/>
      <c r="C48" s="450"/>
      <c r="D48" s="450"/>
      <c r="E48" s="450"/>
      <c r="F48" s="450"/>
      <c r="G48" s="450"/>
      <c r="H48" s="450"/>
      <c r="I48" s="450"/>
      <c r="J48" s="450"/>
      <c r="K48" s="450"/>
      <c r="L48" s="450"/>
      <c r="M48" s="450"/>
      <c r="N48" s="450"/>
      <c r="O48" s="450"/>
      <c r="P48" s="450"/>
      <c r="Q48" s="450"/>
      <c r="R48" s="450"/>
      <c r="S48" s="450"/>
      <c r="T48" s="450"/>
      <c r="U48" s="450"/>
      <c r="V48" s="450"/>
      <c r="W48" s="450"/>
      <c r="X48" s="450"/>
      <c r="Y48" s="450"/>
      <c r="Z48" s="450"/>
      <c r="AA48" s="450"/>
      <c r="AB48" s="450"/>
      <c r="AC48" s="450"/>
      <c r="AD48" s="450"/>
      <c r="AE48" s="472"/>
      <c r="AF48" s="455"/>
    </row>
    <row r="49" spans="1:33" x14ac:dyDescent="0.2">
      <c r="A49" s="429" t="s">
        <v>9</v>
      </c>
      <c r="B49" s="456">
        <f t="shared" ref="B49:AE49" si="5">SUM(B9:B48)</f>
        <v>820000</v>
      </c>
      <c r="C49" s="456">
        <f t="shared" si="5"/>
        <v>745000</v>
      </c>
      <c r="D49" s="456">
        <f t="shared" si="5"/>
        <v>760000</v>
      </c>
      <c r="E49" s="456">
        <f t="shared" si="5"/>
        <v>780000</v>
      </c>
      <c r="F49" s="456">
        <f t="shared" si="5"/>
        <v>795000</v>
      </c>
      <c r="G49" s="456">
        <f t="shared" si="5"/>
        <v>810000</v>
      </c>
      <c r="H49" s="456">
        <f t="shared" si="5"/>
        <v>830000</v>
      </c>
      <c r="I49" s="456">
        <f t="shared" si="5"/>
        <v>850000</v>
      </c>
      <c r="J49" s="456">
        <f t="shared" si="5"/>
        <v>0</v>
      </c>
      <c r="K49" s="456">
        <f t="shared" si="5"/>
        <v>0</v>
      </c>
      <c r="L49" s="456">
        <f t="shared" si="5"/>
        <v>0</v>
      </c>
      <c r="M49" s="456">
        <f t="shared" si="5"/>
        <v>0</v>
      </c>
      <c r="N49" s="456">
        <f t="shared" si="5"/>
        <v>0</v>
      </c>
      <c r="O49" s="456">
        <f t="shared" si="5"/>
        <v>0</v>
      </c>
      <c r="P49" s="456">
        <f t="shared" si="5"/>
        <v>0</v>
      </c>
      <c r="Q49" s="456">
        <f t="shared" si="5"/>
        <v>0</v>
      </c>
      <c r="R49" s="456">
        <f t="shared" si="5"/>
        <v>0</v>
      </c>
      <c r="S49" s="456">
        <f t="shared" si="5"/>
        <v>0</v>
      </c>
      <c r="T49" s="456">
        <f t="shared" si="5"/>
        <v>0</v>
      </c>
      <c r="U49" s="456">
        <f t="shared" si="5"/>
        <v>0</v>
      </c>
      <c r="V49" s="456">
        <f t="shared" si="5"/>
        <v>0</v>
      </c>
      <c r="W49" s="456">
        <f t="shared" si="5"/>
        <v>0</v>
      </c>
      <c r="X49" s="456">
        <f t="shared" si="5"/>
        <v>0</v>
      </c>
      <c r="Y49" s="456">
        <f t="shared" si="5"/>
        <v>0</v>
      </c>
      <c r="Z49" s="456">
        <f t="shared" si="5"/>
        <v>0</v>
      </c>
      <c r="AA49" s="456">
        <f t="shared" si="5"/>
        <v>0</v>
      </c>
      <c r="AB49" s="456">
        <f t="shared" si="5"/>
        <v>0</v>
      </c>
      <c r="AC49" s="456">
        <f t="shared" si="5"/>
        <v>0</v>
      </c>
      <c r="AD49" s="456">
        <f t="shared" si="5"/>
        <v>30000</v>
      </c>
      <c r="AE49" s="456">
        <f t="shared" si="5"/>
        <v>9925000</v>
      </c>
      <c r="AF49" s="452">
        <f>SUM(B49:AE49)</f>
        <v>16345000</v>
      </c>
    </row>
    <row r="50" spans="1:33" x14ac:dyDescent="0.2">
      <c r="A50" s="414"/>
      <c r="B50" s="445"/>
      <c r="C50" s="457"/>
      <c r="D50" s="457"/>
      <c r="E50" s="457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457"/>
      <c r="Q50" s="457"/>
      <c r="R50" s="457"/>
      <c r="S50" s="457"/>
      <c r="T50" s="457"/>
      <c r="U50" s="457"/>
      <c r="V50" s="458"/>
      <c r="W50" s="458"/>
      <c r="X50" s="458"/>
      <c r="Y50" s="458"/>
      <c r="Z50" s="458"/>
      <c r="AA50" s="458"/>
      <c r="AB50" s="458"/>
      <c r="AC50" s="458"/>
      <c r="AD50" s="458"/>
      <c r="AE50" s="462"/>
      <c r="AF50" s="458"/>
    </row>
    <row r="51" spans="1:33" x14ac:dyDescent="0.2">
      <c r="A51" s="434" t="s">
        <v>10</v>
      </c>
      <c r="B51" s="459">
        <f t="shared" ref="B51:AE51" si="6">B7-B49</f>
        <v>0</v>
      </c>
      <c r="C51" s="459">
        <f t="shared" si="6"/>
        <v>0</v>
      </c>
      <c r="D51" s="459">
        <f t="shared" si="6"/>
        <v>0</v>
      </c>
      <c r="E51" s="459">
        <f t="shared" si="6"/>
        <v>0</v>
      </c>
      <c r="F51" s="459">
        <f t="shared" si="6"/>
        <v>0</v>
      </c>
      <c r="G51" s="459">
        <f t="shared" si="6"/>
        <v>0</v>
      </c>
      <c r="H51" s="459">
        <f t="shared" si="6"/>
        <v>0</v>
      </c>
      <c r="I51" s="459">
        <f t="shared" si="6"/>
        <v>0</v>
      </c>
      <c r="J51" s="459">
        <f t="shared" si="6"/>
        <v>865000</v>
      </c>
      <c r="K51" s="459">
        <f t="shared" si="6"/>
        <v>885000</v>
      </c>
      <c r="L51" s="459">
        <f t="shared" si="6"/>
        <v>905000</v>
      </c>
      <c r="M51" s="459">
        <f t="shared" si="6"/>
        <v>920000</v>
      </c>
      <c r="N51" s="459">
        <f t="shared" si="6"/>
        <v>945000</v>
      </c>
      <c r="O51" s="459">
        <f t="shared" si="6"/>
        <v>965000</v>
      </c>
      <c r="P51" s="459">
        <f t="shared" si="6"/>
        <v>985000</v>
      </c>
      <c r="Q51" s="459">
        <f t="shared" si="6"/>
        <v>1010000</v>
      </c>
      <c r="R51" s="459">
        <f t="shared" si="6"/>
        <v>1030000</v>
      </c>
      <c r="S51" s="459">
        <f t="shared" si="6"/>
        <v>1050000</v>
      </c>
      <c r="T51" s="459">
        <f t="shared" si="6"/>
        <v>1075000</v>
      </c>
      <c r="U51" s="459">
        <f t="shared" si="6"/>
        <v>1100000</v>
      </c>
      <c r="V51" s="459">
        <f t="shared" si="6"/>
        <v>1120000</v>
      </c>
      <c r="W51" s="459">
        <f t="shared" si="6"/>
        <v>1150000</v>
      </c>
      <c r="X51" s="459">
        <f t="shared" si="6"/>
        <v>1170000</v>
      </c>
      <c r="Y51" s="459">
        <f t="shared" si="6"/>
        <v>1200000</v>
      </c>
      <c r="Z51" s="459">
        <f t="shared" si="6"/>
        <v>1225000</v>
      </c>
      <c r="AA51" s="459">
        <f t="shared" si="6"/>
        <v>1250000</v>
      </c>
      <c r="AB51" s="459">
        <f t="shared" si="6"/>
        <v>1275000</v>
      </c>
      <c r="AC51" s="459">
        <f t="shared" si="6"/>
        <v>5405000</v>
      </c>
      <c r="AD51" s="459">
        <f t="shared" si="6"/>
        <v>10780000</v>
      </c>
      <c r="AE51" s="459">
        <f t="shared" si="6"/>
        <v>9665000</v>
      </c>
      <c r="AF51" s="460">
        <f>SUM(B51:AE51)</f>
        <v>45975000</v>
      </c>
      <c r="AG51" s="437"/>
    </row>
    <row r="54" spans="1:33" s="438" customFormat="1" x14ac:dyDescent="0.2"/>
  </sheetData>
  <phoneticPr fontId="21" type="noConversion"/>
  <pageMargins left="0.75" right="0.75" top="1" bottom="1" header="0.5" footer="0.5"/>
  <pageSetup scale="55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37" man="1"/>
    <brk id="22" max="37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C28D7-2DA1-4266-8ECC-3FC0414BD197}">
  <dimension ref="A1:BI49"/>
  <sheetViews>
    <sheetView zoomScaleNormal="100" workbookViewId="0">
      <pane xSplit="1" ySplit="5" topLeftCell="B6" activePane="bottomRight" state="frozen"/>
      <selection activeCell="F46" sqref="F46"/>
      <selection pane="topRight" activeCell="F46" sqref="F46"/>
      <selection pane="bottomLeft" activeCell="F46" sqref="F46"/>
      <selection pane="bottomRight" activeCell="B6" sqref="B6"/>
    </sheetView>
  </sheetViews>
  <sheetFormatPr defaultRowHeight="12.75" x14ac:dyDescent="0.2"/>
  <cols>
    <col min="1" max="1" width="19.7109375" style="405" customWidth="1"/>
    <col min="2" max="5" width="13.7109375" style="405" bestFit="1" customWidth="1"/>
    <col min="6" max="6" width="13.28515625" style="405" customWidth="1"/>
    <col min="7" max="7" width="13.85546875" style="405" customWidth="1"/>
    <col min="8" max="8" width="12.140625" style="405" bestFit="1" customWidth="1"/>
    <col min="9" max="9" width="12.28515625" style="405" bestFit="1" customWidth="1"/>
    <col min="10" max="10" width="11.5703125" style="405" bestFit="1" customWidth="1"/>
    <col min="11" max="11" width="12.28515625" style="405" bestFit="1" customWidth="1"/>
    <col min="12" max="12" width="12" style="405" bestFit="1" customWidth="1"/>
    <col min="13" max="13" width="12.5703125" style="405" bestFit="1" customWidth="1"/>
    <col min="14" max="14" width="12.28515625" style="405" bestFit="1" customWidth="1"/>
    <col min="15" max="15" width="11.7109375" style="405" customWidth="1"/>
    <col min="16" max="16" width="12.28515625" style="405" bestFit="1" customWidth="1"/>
    <col min="17" max="17" width="12.140625" style="405" bestFit="1" customWidth="1"/>
    <col min="18" max="18" width="11.85546875" style="405" bestFit="1" customWidth="1"/>
    <col min="19" max="19" width="12" style="405" bestFit="1" customWidth="1"/>
    <col min="20" max="21" width="12.7109375" style="405" bestFit="1" customWidth="1"/>
    <col min="22" max="27" width="13.140625" style="405" bestFit="1" customWidth="1"/>
    <col min="28" max="28" width="12.28515625" style="405" bestFit="1" customWidth="1"/>
    <col min="29" max="29" width="15.7109375" style="405" bestFit="1" customWidth="1"/>
    <col min="30" max="30" width="12.5703125" style="405" customWidth="1"/>
    <col min="31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1.42578125" style="405" bestFit="1" customWidth="1"/>
    <col min="285" max="286" width="11.140625" style="405" bestFit="1" customWidth="1"/>
    <col min="287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1.42578125" style="405" bestFit="1" customWidth="1"/>
    <col min="541" max="542" width="11.140625" style="405" bestFit="1" customWidth="1"/>
    <col min="543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1.42578125" style="405" bestFit="1" customWidth="1"/>
    <col min="797" max="798" width="11.140625" style="405" bestFit="1" customWidth="1"/>
    <col min="799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1.42578125" style="405" bestFit="1" customWidth="1"/>
    <col min="1053" max="1054" width="11.140625" style="405" bestFit="1" customWidth="1"/>
    <col min="1055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1.42578125" style="405" bestFit="1" customWidth="1"/>
    <col min="1309" max="1310" width="11.140625" style="405" bestFit="1" customWidth="1"/>
    <col min="1311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1.42578125" style="405" bestFit="1" customWidth="1"/>
    <col min="1565" max="1566" width="11.140625" style="405" bestFit="1" customWidth="1"/>
    <col min="1567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1.42578125" style="405" bestFit="1" customWidth="1"/>
    <col min="1821" max="1822" width="11.140625" style="405" bestFit="1" customWidth="1"/>
    <col min="1823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1.42578125" style="405" bestFit="1" customWidth="1"/>
    <col min="2077" max="2078" width="11.140625" style="405" bestFit="1" customWidth="1"/>
    <col min="2079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1.42578125" style="405" bestFit="1" customWidth="1"/>
    <col min="2333" max="2334" width="11.140625" style="405" bestFit="1" customWidth="1"/>
    <col min="2335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1.42578125" style="405" bestFit="1" customWidth="1"/>
    <col min="2589" max="2590" width="11.140625" style="405" bestFit="1" customWidth="1"/>
    <col min="2591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1.42578125" style="405" bestFit="1" customWidth="1"/>
    <col min="2845" max="2846" width="11.140625" style="405" bestFit="1" customWidth="1"/>
    <col min="2847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1.42578125" style="405" bestFit="1" customWidth="1"/>
    <col min="3101" max="3102" width="11.140625" style="405" bestFit="1" customWidth="1"/>
    <col min="3103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1.42578125" style="405" bestFit="1" customWidth="1"/>
    <col min="3357" max="3358" width="11.140625" style="405" bestFit="1" customWidth="1"/>
    <col min="3359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1.42578125" style="405" bestFit="1" customWidth="1"/>
    <col min="3613" max="3614" width="11.140625" style="405" bestFit="1" customWidth="1"/>
    <col min="3615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1.42578125" style="405" bestFit="1" customWidth="1"/>
    <col min="3869" max="3870" width="11.140625" style="405" bestFit="1" customWidth="1"/>
    <col min="3871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1.42578125" style="405" bestFit="1" customWidth="1"/>
    <col min="4125" max="4126" width="11.140625" style="405" bestFit="1" customWidth="1"/>
    <col min="4127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1.42578125" style="405" bestFit="1" customWidth="1"/>
    <col min="4381" max="4382" width="11.140625" style="405" bestFit="1" customWidth="1"/>
    <col min="4383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1.42578125" style="405" bestFit="1" customWidth="1"/>
    <col min="4637" max="4638" width="11.140625" style="405" bestFit="1" customWidth="1"/>
    <col min="4639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1.42578125" style="405" bestFit="1" customWidth="1"/>
    <col min="4893" max="4894" width="11.140625" style="405" bestFit="1" customWidth="1"/>
    <col min="4895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1.42578125" style="405" bestFit="1" customWidth="1"/>
    <col min="5149" max="5150" width="11.140625" style="405" bestFit="1" customWidth="1"/>
    <col min="5151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1.42578125" style="405" bestFit="1" customWidth="1"/>
    <col min="5405" max="5406" width="11.140625" style="405" bestFit="1" customWidth="1"/>
    <col min="5407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1.42578125" style="405" bestFit="1" customWidth="1"/>
    <col min="5661" max="5662" width="11.140625" style="405" bestFit="1" customWidth="1"/>
    <col min="5663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1.42578125" style="405" bestFit="1" customWidth="1"/>
    <col min="5917" max="5918" width="11.140625" style="405" bestFit="1" customWidth="1"/>
    <col min="5919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1.42578125" style="405" bestFit="1" customWidth="1"/>
    <col min="6173" max="6174" width="11.140625" style="405" bestFit="1" customWidth="1"/>
    <col min="6175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1.42578125" style="405" bestFit="1" customWidth="1"/>
    <col min="6429" max="6430" width="11.140625" style="405" bestFit="1" customWidth="1"/>
    <col min="6431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1.42578125" style="405" bestFit="1" customWidth="1"/>
    <col min="6685" max="6686" width="11.140625" style="405" bestFit="1" customWidth="1"/>
    <col min="6687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1.42578125" style="405" bestFit="1" customWidth="1"/>
    <col min="6941" max="6942" width="11.140625" style="405" bestFit="1" customWidth="1"/>
    <col min="6943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1.42578125" style="405" bestFit="1" customWidth="1"/>
    <col min="7197" max="7198" width="11.140625" style="405" bestFit="1" customWidth="1"/>
    <col min="7199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1.42578125" style="405" bestFit="1" customWidth="1"/>
    <col min="7453" max="7454" width="11.140625" style="405" bestFit="1" customWidth="1"/>
    <col min="7455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1.42578125" style="405" bestFit="1" customWidth="1"/>
    <col min="7709" max="7710" width="11.140625" style="405" bestFit="1" customWidth="1"/>
    <col min="7711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1.42578125" style="405" bestFit="1" customWidth="1"/>
    <col min="7965" max="7966" width="11.140625" style="405" bestFit="1" customWidth="1"/>
    <col min="7967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1.42578125" style="405" bestFit="1" customWidth="1"/>
    <col min="8221" max="8222" width="11.140625" style="405" bestFit="1" customWidth="1"/>
    <col min="8223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1.42578125" style="405" bestFit="1" customWidth="1"/>
    <col min="8477" max="8478" width="11.140625" style="405" bestFit="1" customWidth="1"/>
    <col min="8479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1.42578125" style="405" bestFit="1" customWidth="1"/>
    <col min="8733" max="8734" width="11.140625" style="405" bestFit="1" customWidth="1"/>
    <col min="8735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1.42578125" style="405" bestFit="1" customWidth="1"/>
    <col min="8989" max="8990" width="11.140625" style="405" bestFit="1" customWidth="1"/>
    <col min="8991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1.42578125" style="405" bestFit="1" customWidth="1"/>
    <col min="9245" max="9246" width="11.140625" style="405" bestFit="1" customWidth="1"/>
    <col min="9247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1.42578125" style="405" bestFit="1" customWidth="1"/>
    <col min="9501" max="9502" width="11.140625" style="405" bestFit="1" customWidth="1"/>
    <col min="9503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1.42578125" style="405" bestFit="1" customWidth="1"/>
    <col min="9757" max="9758" width="11.140625" style="405" bestFit="1" customWidth="1"/>
    <col min="9759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1.42578125" style="405" bestFit="1" customWidth="1"/>
    <col min="10013" max="10014" width="11.140625" style="405" bestFit="1" customWidth="1"/>
    <col min="10015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1.42578125" style="405" bestFit="1" customWidth="1"/>
    <col min="10269" max="10270" width="11.140625" style="405" bestFit="1" customWidth="1"/>
    <col min="10271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1.42578125" style="405" bestFit="1" customWidth="1"/>
    <col min="10525" max="10526" width="11.140625" style="405" bestFit="1" customWidth="1"/>
    <col min="10527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1.42578125" style="405" bestFit="1" customWidth="1"/>
    <col min="10781" max="10782" width="11.140625" style="405" bestFit="1" customWidth="1"/>
    <col min="10783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1.42578125" style="405" bestFit="1" customWidth="1"/>
    <col min="11037" max="11038" width="11.140625" style="405" bestFit="1" customWidth="1"/>
    <col min="11039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1.42578125" style="405" bestFit="1" customWidth="1"/>
    <col min="11293" max="11294" width="11.140625" style="405" bestFit="1" customWidth="1"/>
    <col min="11295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1.42578125" style="405" bestFit="1" customWidth="1"/>
    <col min="11549" max="11550" width="11.140625" style="405" bestFit="1" customWidth="1"/>
    <col min="11551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1.42578125" style="405" bestFit="1" customWidth="1"/>
    <col min="11805" max="11806" width="11.140625" style="405" bestFit="1" customWidth="1"/>
    <col min="11807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1.42578125" style="405" bestFit="1" customWidth="1"/>
    <col min="12061" max="12062" width="11.140625" style="405" bestFit="1" customWidth="1"/>
    <col min="12063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1.42578125" style="405" bestFit="1" customWidth="1"/>
    <col min="12317" max="12318" width="11.140625" style="405" bestFit="1" customWidth="1"/>
    <col min="12319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1.42578125" style="405" bestFit="1" customWidth="1"/>
    <col min="12573" max="12574" width="11.140625" style="405" bestFit="1" customWidth="1"/>
    <col min="12575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1.42578125" style="405" bestFit="1" customWidth="1"/>
    <col min="12829" max="12830" width="11.140625" style="405" bestFit="1" customWidth="1"/>
    <col min="12831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1.42578125" style="405" bestFit="1" customWidth="1"/>
    <col min="13085" max="13086" width="11.140625" style="405" bestFit="1" customWidth="1"/>
    <col min="13087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1.42578125" style="405" bestFit="1" customWidth="1"/>
    <col min="13341" max="13342" width="11.140625" style="405" bestFit="1" customWidth="1"/>
    <col min="13343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1.42578125" style="405" bestFit="1" customWidth="1"/>
    <col min="13597" max="13598" width="11.140625" style="405" bestFit="1" customWidth="1"/>
    <col min="13599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1.42578125" style="405" bestFit="1" customWidth="1"/>
    <col min="13853" max="13854" width="11.140625" style="405" bestFit="1" customWidth="1"/>
    <col min="13855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1.42578125" style="405" bestFit="1" customWidth="1"/>
    <col min="14109" max="14110" width="11.140625" style="405" bestFit="1" customWidth="1"/>
    <col min="14111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1.42578125" style="405" bestFit="1" customWidth="1"/>
    <col min="14365" max="14366" width="11.140625" style="405" bestFit="1" customWidth="1"/>
    <col min="14367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1.42578125" style="405" bestFit="1" customWidth="1"/>
    <col min="14621" max="14622" width="11.140625" style="405" bestFit="1" customWidth="1"/>
    <col min="14623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1.42578125" style="405" bestFit="1" customWidth="1"/>
    <col min="14877" max="14878" width="11.140625" style="405" bestFit="1" customWidth="1"/>
    <col min="14879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1.42578125" style="405" bestFit="1" customWidth="1"/>
    <col min="15133" max="15134" width="11.140625" style="405" bestFit="1" customWidth="1"/>
    <col min="15135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1.42578125" style="405" bestFit="1" customWidth="1"/>
    <col min="15389" max="15390" width="11.140625" style="405" bestFit="1" customWidth="1"/>
    <col min="15391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1.42578125" style="405" bestFit="1" customWidth="1"/>
    <col min="15645" max="15646" width="11.140625" style="405" bestFit="1" customWidth="1"/>
    <col min="15647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1.42578125" style="405" bestFit="1" customWidth="1"/>
    <col min="15901" max="15902" width="11.140625" style="405" bestFit="1" customWidth="1"/>
    <col min="15903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1.42578125" style="405" bestFit="1" customWidth="1"/>
    <col min="16157" max="16158" width="11.140625" style="405" bestFit="1" customWidth="1"/>
    <col min="16159" max="16384" width="9.140625" style="405"/>
  </cols>
  <sheetData>
    <row r="1" spans="1:61" x14ac:dyDescent="0.2">
      <c r="A1" s="402" t="s">
        <v>392</v>
      </c>
      <c r="B1" s="403" t="s">
        <v>1165</v>
      </c>
      <c r="C1" s="403" t="s">
        <v>1165</v>
      </c>
      <c r="D1" s="403" t="s">
        <v>1165</v>
      </c>
      <c r="E1" s="403" t="s">
        <v>1165</v>
      </c>
      <c r="F1" s="403" t="s">
        <v>1165</v>
      </c>
      <c r="G1" s="403" t="s">
        <v>1165</v>
      </c>
      <c r="H1" s="403" t="s">
        <v>1165</v>
      </c>
      <c r="I1" s="403" t="s">
        <v>1165</v>
      </c>
      <c r="J1" s="403" t="s">
        <v>1165</v>
      </c>
      <c r="K1" s="403" t="s">
        <v>1165</v>
      </c>
      <c r="L1" s="403" t="s">
        <v>1165</v>
      </c>
      <c r="M1" s="403" t="s">
        <v>1165</v>
      </c>
      <c r="N1" s="403" t="s">
        <v>1165</v>
      </c>
      <c r="O1" s="403" t="s">
        <v>1165</v>
      </c>
      <c r="P1" s="403" t="s">
        <v>1165</v>
      </c>
      <c r="Q1" s="403" t="s">
        <v>1165</v>
      </c>
      <c r="R1" s="403" t="s">
        <v>1165</v>
      </c>
      <c r="S1" s="403" t="s">
        <v>1165</v>
      </c>
      <c r="T1" s="403" t="s">
        <v>1165</v>
      </c>
      <c r="U1" s="403" t="s">
        <v>1165</v>
      </c>
      <c r="V1" s="403" t="s">
        <v>1165</v>
      </c>
      <c r="W1" s="403" t="s">
        <v>1165</v>
      </c>
      <c r="X1" s="403" t="s">
        <v>1165</v>
      </c>
      <c r="Y1" s="403" t="s">
        <v>1165</v>
      </c>
      <c r="Z1" s="403" t="s">
        <v>1165</v>
      </c>
      <c r="AA1" s="403" t="s">
        <v>1165</v>
      </c>
      <c r="AB1" s="403" t="s">
        <v>1165</v>
      </c>
      <c r="AC1" s="403" t="s">
        <v>1165</v>
      </c>
    </row>
    <row r="2" spans="1:61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1420</v>
      </c>
      <c r="AA2" s="403" t="s">
        <v>1420</v>
      </c>
      <c r="AB2" s="403" t="s">
        <v>1420</v>
      </c>
      <c r="AC2" s="403" t="s">
        <v>1422</v>
      </c>
    </row>
    <row r="3" spans="1:61" x14ac:dyDescent="0.2">
      <c r="A3" s="402" t="s">
        <v>385</v>
      </c>
      <c r="B3" s="464">
        <v>44348</v>
      </c>
      <c r="C3" s="464">
        <v>44531</v>
      </c>
      <c r="D3" s="465">
        <v>44713</v>
      </c>
      <c r="E3" s="465">
        <v>44896</v>
      </c>
      <c r="F3" s="465">
        <v>45078</v>
      </c>
      <c r="G3" s="465">
        <v>45261</v>
      </c>
      <c r="H3" s="465">
        <v>45444</v>
      </c>
      <c r="I3" s="465">
        <v>45627</v>
      </c>
      <c r="J3" s="465">
        <v>45809</v>
      </c>
      <c r="K3" s="465">
        <v>45992</v>
      </c>
      <c r="L3" s="465">
        <v>46174</v>
      </c>
      <c r="M3" s="465">
        <v>46357</v>
      </c>
      <c r="N3" s="465">
        <v>46539</v>
      </c>
      <c r="O3" s="465">
        <v>46722</v>
      </c>
      <c r="P3" s="465">
        <v>46905</v>
      </c>
      <c r="Q3" s="465">
        <v>47088</v>
      </c>
      <c r="R3" s="465">
        <v>47270</v>
      </c>
      <c r="S3" s="465">
        <v>47453</v>
      </c>
      <c r="T3" s="465">
        <v>47635</v>
      </c>
      <c r="U3" s="465">
        <v>47818</v>
      </c>
      <c r="V3" s="465">
        <v>48000</v>
      </c>
      <c r="W3" s="465">
        <v>48183</v>
      </c>
      <c r="X3" s="465">
        <v>48366</v>
      </c>
      <c r="Y3" s="465">
        <v>48549</v>
      </c>
      <c r="Z3" s="465">
        <v>49644</v>
      </c>
      <c r="AA3" s="465">
        <v>51471</v>
      </c>
      <c r="AB3" s="465">
        <v>53297</v>
      </c>
      <c r="AC3" s="465">
        <v>55123</v>
      </c>
    </row>
    <row r="4" spans="1:61" x14ac:dyDescent="0.2">
      <c r="A4" s="402" t="s">
        <v>386</v>
      </c>
      <c r="B4" s="440">
        <v>2E-3</v>
      </c>
      <c r="C4" s="440">
        <v>2E-3</v>
      </c>
      <c r="D4" s="440">
        <v>3.0000000000000001E-3</v>
      </c>
      <c r="E4" s="440">
        <v>3.5000000000000001E-3</v>
      </c>
      <c r="F4" s="440">
        <v>4.4999999999999997E-3</v>
      </c>
      <c r="G4" s="466">
        <v>5.4999999999999997E-3</v>
      </c>
      <c r="H4" s="466">
        <v>6.4999999999999997E-3</v>
      </c>
      <c r="I4" s="466">
        <v>7.4999999999999997E-3</v>
      </c>
      <c r="J4" s="466">
        <v>8.5000000000000006E-3</v>
      </c>
      <c r="K4" s="466">
        <v>8.9999999999999993E-3</v>
      </c>
      <c r="L4" s="466">
        <v>0.01</v>
      </c>
      <c r="M4" s="466">
        <v>0.01</v>
      </c>
      <c r="N4" s="466">
        <v>1.0999999999999999E-2</v>
      </c>
      <c r="O4" s="466">
        <v>1.2E-2</v>
      </c>
      <c r="P4" s="466">
        <v>1.2999999999999999E-2</v>
      </c>
      <c r="Q4" s="466">
        <v>1.4E-2</v>
      </c>
      <c r="R4" s="466">
        <v>1.4999999999999999E-2</v>
      </c>
      <c r="S4" s="466">
        <v>1.6E-2</v>
      </c>
      <c r="T4" s="440">
        <v>1.6500000000000001E-2</v>
      </c>
      <c r="U4" s="440">
        <v>1.7000000000000001E-2</v>
      </c>
      <c r="V4" s="466">
        <v>1.7500000000000002E-2</v>
      </c>
      <c r="W4" s="466">
        <v>1.7999999999999999E-2</v>
      </c>
      <c r="X4" s="466">
        <v>1.7999999999999999E-2</v>
      </c>
      <c r="Y4" s="466">
        <v>1.7999999999999999E-2</v>
      </c>
      <c r="Z4" s="466">
        <v>1.9E-2</v>
      </c>
      <c r="AA4" s="466">
        <v>2.1000000000000001E-2</v>
      </c>
      <c r="AB4" s="466">
        <v>2.2499999999999999E-2</v>
      </c>
      <c r="AC4" s="466">
        <v>3.2500000000000001E-2</v>
      </c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3"/>
      <c r="BG4" s="413"/>
      <c r="BH4" s="413"/>
      <c r="BI4" s="413"/>
    </row>
    <row r="5" spans="1:61" x14ac:dyDescent="0.2">
      <c r="A5" s="414" t="s">
        <v>334</v>
      </c>
      <c r="B5" s="404" t="s">
        <v>1166</v>
      </c>
      <c r="C5" s="404" t="s">
        <v>1167</v>
      </c>
      <c r="D5" s="404" t="s">
        <v>1168</v>
      </c>
      <c r="E5" s="404" t="s">
        <v>1169</v>
      </c>
      <c r="F5" s="404" t="s">
        <v>1170</v>
      </c>
      <c r="G5" s="404" t="s">
        <v>1171</v>
      </c>
      <c r="H5" s="404" t="s">
        <v>1172</v>
      </c>
      <c r="I5" s="404" t="s">
        <v>1173</v>
      </c>
      <c r="J5" s="404" t="s">
        <v>1174</v>
      </c>
      <c r="K5" s="404" t="s">
        <v>1175</v>
      </c>
      <c r="L5" s="404" t="s">
        <v>1176</v>
      </c>
      <c r="M5" s="404" t="s">
        <v>1177</v>
      </c>
      <c r="N5" s="404" t="s">
        <v>1178</v>
      </c>
      <c r="O5" s="404" t="s">
        <v>1179</v>
      </c>
      <c r="P5" s="404" t="s">
        <v>1180</v>
      </c>
      <c r="Q5" s="404" t="s">
        <v>1181</v>
      </c>
      <c r="R5" s="404" t="s">
        <v>1182</v>
      </c>
      <c r="S5" s="404" t="s">
        <v>1183</v>
      </c>
      <c r="T5" s="404" t="s">
        <v>1184</v>
      </c>
      <c r="U5" s="404" t="s">
        <v>1185</v>
      </c>
      <c r="V5" s="404" t="s">
        <v>1186</v>
      </c>
      <c r="W5" s="404" t="s">
        <v>1187</v>
      </c>
      <c r="X5" s="404" t="s">
        <v>1188</v>
      </c>
      <c r="Y5" s="404" t="s">
        <v>1189</v>
      </c>
      <c r="Z5" s="404" t="s">
        <v>1190</v>
      </c>
      <c r="AA5" s="404" t="s">
        <v>1191</v>
      </c>
      <c r="AB5" s="404" t="s">
        <v>1192</v>
      </c>
      <c r="AC5" s="404" t="s">
        <v>1193</v>
      </c>
      <c r="AD5" s="470" t="s">
        <v>5</v>
      </c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</row>
    <row r="6" spans="1:61" x14ac:dyDescent="0.2">
      <c r="A6" s="418"/>
      <c r="B6" s="419">
        <v>2</v>
      </c>
      <c r="C6" s="419">
        <f>B6+1</f>
        <v>3</v>
      </c>
      <c r="D6" s="419">
        <f t="shared" ref="D6:AC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19">
        <f t="shared" si="0"/>
        <v>29</v>
      </c>
      <c r="AD6" s="427"/>
    </row>
    <row r="7" spans="1:61" x14ac:dyDescent="0.2">
      <c r="A7" s="402" t="s">
        <v>461</v>
      </c>
      <c r="B7" s="442">
        <v>455000</v>
      </c>
      <c r="C7" s="442">
        <v>460000</v>
      </c>
      <c r="D7" s="442">
        <v>475000</v>
      </c>
      <c r="E7" s="442">
        <v>475000</v>
      </c>
      <c r="F7" s="442">
        <v>490000</v>
      </c>
      <c r="G7" s="442">
        <v>495000</v>
      </c>
      <c r="H7" s="442">
        <v>505000</v>
      </c>
      <c r="I7" s="442">
        <v>510000</v>
      </c>
      <c r="J7" s="442">
        <v>525000</v>
      </c>
      <c r="K7" s="442">
        <v>530000</v>
      </c>
      <c r="L7" s="442">
        <v>540000</v>
      </c>
      <c r="M7" s="442">
        <v>545000</v>
      </c>
      <c r="N7" s="442">
        <v>560000</v>
      </c>
      <c r="O7" s="442">
        <v>570000</v>
      </c>
      <c r="P7" s="442">
        <v>575000</v>
      </c>
      <c r="Q7" s="442">
        <v>585000</v>
      </c>
      <c r="R7" s="442">
        <v>600000</v>
      </c>
      <c r="S7" s="442">
        <v>605000</v>
      </c>
      <c r="T7" s="442">
        <v>620000</v>
      </c>
      <c r="U7" s="442">
        <v>630000</v>
      </c>
      <c r="V7" s="442">
        <v>635000</v>
      </c>
      <c r="W7" s="442">
        <v>650000</v>
      </c>
      <c r="X7" s="442">
        <v>665000</v>
      </c>
      <c r="Y7" s="442">
        <v>670000</v>
      </c>
      <c r="Z7" s="442">
        <v>4280000</v>
      </c>
      <c r="AA7" s="442">
        <v>8180000</v>
      </c>
      <c r="AB7" s="442">
        <v>8645000</v>
      </c>
      <c r="AC7" s="442">
        <v>14045000</v>
      </c>
      <c r="AD7" s="471">
        <f>SUM(B7:AC7)</f>
        <v>48520000</v>
      </c>
    </row>
    <row r="8" spans="1:61" x14ac:dyDescent="0.2">
      <c r="A8" s="402" t="s">
        <v>78</v>
      </c>
      <c r="B8" s="454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20"/>
      <c r="AC8" s="420"/>
      <c r="AD8" s="471"/>
    </row>
    <row r="9" spans="1:61" ht="15" customHeight="1" x14ac:dyDescent="0.2">
      <c r="A9" s="426">
        <v>44166</v>
      </c>
      <c r="B9" s="427">
        <v>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50">
        <v>0</v>
      </c>
      <c r="T9" s="450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0</v>
      </c>
      <c r="AC9" s="427">
        <v>0</v>
      </c>
      <c r="AD9" s="452">
        <f t="shared" ref="AD9:AD26" si="1">SUM(B9:AC9)</f>
        <v>0</v>
      </c>
    </row>
    <row r="10" spans="1:61" ht="15" customHeight="1" x14ac:dyDescent="0.2">
      <c r="A10" s="426">
        <v>44348</v>
      </c>
      <c r="B10" s="427">
        <v>455000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50">
        <v>0</v>
      </c>
      <c r="T10" s="450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0</v>
      </c>
      <c r="AC10" s="427">
        <v>45000</v>
      </c>
      <c r="AD10" s="452">
        <f t="shared" si="1"/>
        <v>500000</v>
      </c>
    </row>
    <row r="11" spans="1:61" ht="15" customHeight="1" x14ac:dyDescent="0.2">
      <c r="A11" s="426">
        <v>44378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50">
        <v>0</v>
      </c>
      <c r="T11" s="450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0</v>
      </c>
      <c r="AC11" s="427">
        <v>65000</v>
      </c>
      <c r="AD11" s="452">
        <f t="shared" si="1"/>
        <v>65000</v>
      </c>
    </row>
    <row r="12" spans="1:61" ht="15" customHeight="1" x14ac:dyDescent="0.2">
      <c r="A12" s="426">
        <v>44409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50">
        <v>0</v>
      </c>
      <c r="T12" s="450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0</v>
      </c>
      <c r="AC12" s="427">
        <v>10000</v>
      </c>
      <c r="AD12" s="452">
        <f t="shared" si="1"/>
        <v>10000</v>
      </c>
    </row>
    <row r="13" spans="1:61" ht="15" customHeight="1" x14ac:dyDescent="0.2">
      <c r="A13" s="426">
        <v>44440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50">
        <v>0</v>
      </c>
      <c r="T13" s="450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27">
        <v>55000</v>
      </c>
      <c r="AD13" s="452">
        <f t="shared" si="1"/>
        <v>55000</v>
      </c>
    </row>
    <row r="14" spans="1:61" ht="15" customHeight="1" x14ac:dyDescent="0.2">
      <c r="A14" s="426">
        <v>44470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50">
        <v>0</v>
      </c>
      <c r="T14" s="450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0</v>
      </c>
      <c r="AC14" s="427">
        <v>10000</v>
      </c>
      <c r="AD14" s="452">
        <f t="shared" si="1"/>
        <v>10000</v>
      </c>
    </row>
    <row r="15" spans="1:61" ht="15" customHeight="1" x14ac:dyDescent="0.2">
      <c r="A15" s="426">
        <v>44501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50">
        <v>0</v>
      </c>
      <c r="T15" s="450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0</v>
      </c>
      <c r="AC15" s="427">
        <v>120000</v>
      </c>
      <c r="AD15" s="452">
        <f t="shared" si="1"/>
        <v>120000</v>
      </c>
    </row>
    <row r="16" spans="1:61" ht="15" customHeight="1" x14ac:dyDescent="0.2">
      <c r="A16" s="426">
        <v>44531</v>
      </c>
      <c r="B16" s="427">
        <v>0</v>
      </c>
      <c r="C16" s="427">
        <v>460000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50">
        <v>0</v>
      </c>
      <c r="T16" s="450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27">
        <v>130000</v>
      </c>
      <c r="AD16" s="452">
        <f t="shared" si="1"/>
        <v>590000</v>
      </c>
    </row>
    <row r="17" spans="1:30" ht="15" customHeight="1" x14ac:dyDescent="0.2">
      <c r="A17" s="426">
        <v>44562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50">
        <v>0</v>
      </c>
      <c r="T17" s="450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0</v>
      </c>
      <c r="AC17" s="427">
        <v>40000</v>
      </c>
      <c r="AD17" s="452">
        <f t="shared" si="1"/>
        <v>40000</v>
      </c>
    </row>
    <row r="18" spans="1:30" ht="15" customHeight="1" x14ac:dyDescent="0.2">
      <c r="A18" s="426">
        <v>44593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50">
        <v>0</v>
      </c>
      <c r="T18" s="450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5000</v>
      </c>
      <c r="AD18" s="452">
        <f t="shared" si="1"/>
        <v>5000</v>
      </c>
    </row>
    <row r="19" spans="1:30" ht="15" customHeight="1" x14ac:dyDescent="0.2">
      <c r="A19" s="426">
        <v>44652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50">
        <v>0</v>
      </c>
      <c r="T19" s="450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0</v>
      </c>
      <c r="AC19" s="427">
        <v>155000</v>
      </c>
      <c r="AD19" s="452">
        <f t="shared" si="1"/>
        <v>155000</v>
      </c>
    </row>
    <row r="20" spans="1:30" ht="15" customHeight="1" x14ac:dyDescent="0.2">
      <c r="A20" s="426">
        <v>44682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50">
        <v>0</v>
      </c>
      <c r="T20" s="450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0</v>
      </c>
      <c r="AC20" s="427">
        <v>190000</v>
      </c>
      <c r="AD20" s="452">
        <f t="shared" si="1"/>
        <v>190000</v>
      </c>
    </row>
    <row r="21" spans="1:30" ht="15" customHeight="1" x14ac:dyDescent="0.2">
      <c r="A21" s="426">
        <v>44713</v>
      </c>
      <c r="B21" s="427">
        <v>0</v>
      </c>
      <c r="C21" s="427">
        <v>0</v>
      </c>
      <c r="D21" s="427">
        <v>475000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50">
        <v>0</v>
      </c>
      <c r="T21" s="450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0</v>
      </c>
      <c r="AC21" s="427">
        <v>255000</v>
      </c>
      <c r="AD21" s="452">
        <f t="shared" si="1"/>
        <v>730000</v>
      </c>
    </row>
    <row r="22" spans="1:30" ht="15" customHeight="1" x14ac:dyDescent="0.2">
      <c r="A22" s="426">
        <v>44743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50">
        <v>0</v>
      </c>
      <c r="T22" s="450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150000</v>
      </c>
      <c r="AD22" s="452">
        <f t="shared" si="1"/>
        <v>150000</v>
      </c>
    </row>
    <row r="23" spans="1:30" ht="15" customHeight="1" x14ac:dyDescent="0.2">
      <c r="A23" s="426">
        <v>44774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50">
        <v>0</v>
      </c>
      <c r="T23" s="450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150000</v>
      </c>
      <c r="AD23" s="452">
        <f t="shared" si="1"/>
        <v>150000</v>
      </c>
    </row>
    <row r="24" spans="1:30" ht="15" customHeight="1" x14ac:dyDescent="0.2">
      <c r="A24" s="426">
        <v>44805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50">
        <v>0</v>
      </c>
      <c r="T24" s="450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27">
        <v>150000</v>
      </c>
      <c r="AD24" s="452">
        <f t="shared" si="1"/>
        <v>150000</v>
      </c>
    </row>
    <row r="25" spans="1:30" ht="15" customHeight="1" x14ac:dyDescent="0.2">
      <c r="A25" s="426">
        <v>44835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50">
        <v>0</v>
      </c>
      <c r="T25" s="450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27">
        <v>80000</v>
      </c>
      <c r="AD25" s="452">
        <f t="shared" si="1"/>
        <v>80000</v>
      </c>
    </row>
    <row r="26" spans="1:30" ht="15" customHeight="1" x14ac:dyDescent="0.2">
      <c r="A26" s="426">
        <v>44866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50">
        <v>0</v>
      </c>
      <c r="T26" s="450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27">
        <v>220000</v>
      </c>
      <c r="AD26" s="452">
        <f t="shared" si="1"/>
        <v>220000</v>
      </c>
    </row>
    <row r="27" spans="1:30" ht="15" customHeight="1" x14ac:dyDescent="0.2">
      <c r="A27" s="426">
        <v>44896</v>
      </c>
      <c r="B27" s="427">
        <v>0</v>
      </c>
      <c r="C27" s="427">
        <v>0</v>
      </c>
      <c r="D27" s="427">
        <v>0</v>
      </c>
      <c r="E27" s="427">
        <v>475000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50">
        <v>0</v>
      </c>
      <c r="T27" s="450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27">
        <v>150000</v>
      </c>
      <c r="AD27" s="452">
        <f t="shared" ref="AD27:AD32" si="2">SUM(B27:AC27)</f>
        <v>625000</v>
      </c>
    </row>
    <row r="28" spans="1:30" ht="15" customHeight="1" x14ac:dyDescent="0.2">
      <c r="A28" s="426">
        <v>44927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50">
        <v>0</v>
      </c>
      <c r="T28" s="450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0</v>
      </c>
      <c r="AC28" s="427">
        <v>185000</v>
      </c>
      <c r="AD28" s="452">
        <f t="shared" si="2"/>
        <v>185000</v>
      </c>
    </row>
    <row r="29" spans="1:30" ht="15" customHeight="1" x14ac:dyDescent="0.2">
      <c r="A29" s="426">
        <v>45078</v>
      </c>
      <c r="B29" s="427">
        <v>0</v>
      </c>
      <c r="C29" s="427">
        <v>0</v>
      </c>
      <c r="D29" s="427">
        <v>0</v>
      </c>
      <c r="E29" s="427">
        <v>0</v>
      </c>
      <c r="F29" s="427">
        <v>490000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50">
        <v>0</v>
      </c>
      <c r="T29" s="450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0</v>
      </c>
      <c r="AC29" s="427">
        <v>930000</v>
      </c>
      <c r="AD29" s="452">
        <f t="shared" si="2"/>
        <v>1420000</v>
      </c>
    </row>
    <row r="30" spans="1:30" ht="15" customHeight="1" x14ac:dyDescent="0.2">
      <c r="A30" s="426">
        <v>45108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27">
        <v>0</v>
      </c>
      <c r="T30" s="427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0</v>
      </c>
      <c r="AC30" s="427">
        <v>0</v>
      </c>
      <c r="AD30" s="452">
        <f t="shared" si="2"/>
        <v>0</v>
      </c>
    </row>
    <row r="31" spans="1:30" ht="15" customHeight="1" x14ac:dyDescent="0.2">
      <c r="A31" s="426">
        <v>45139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27">
        <v>0</v>
      </c>
      <c r="T31" s="427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0</v>
      </c>
      <c r="AC31" s="427">
        <v>0</v>
      </c>
      <c r="AD31" s="452">
        <f t="shared" si="2"/>
        <v>0</v>
      </c>
    </row>
    <row r="32" spans="1:30" ht="15" customHeight="1" x14ac:dyDescent="0.2">
      <c r="A32" s="426">
        <v>45170</v>
      </c>
      <c r="B32" s="427">
        <v>0</v>
      </c>
      <c r="C32" s="427">
        <v>0</v>
      </c>
      <c r="D32" s="427">
        <v>0</v>
      </c>
      <c r="E32" s="427">
        <v>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27">
        <v>0</v>
      </c>
      <c r="T32" s="427">
        <v>0</v>
      </c>
      <c r="U32" s="427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0</v>
      </c>
      <c r="AC32" s="427">
        <v>0</v>
      </c>
      <c r="AD32" s="452">
        <f t="shared" si="2"/>
        <v>0</v>
      </c>
    </row>
    <row r="33" spans="1:31" ht="15" customHeight="1" x14ac:dyDescent="0.2">
      <c r="A33" s="426">
        <v>45200</v>
      </c>
      <c r="B33" s="427">
        <v>0</v>
      </c>
      <c r="C33" s="427">
        <v>0</v>
      </c>
      <c r="D33" s="427">
        <v>0</v>
      </c>
      <c r="E33" s="427">
        <v>0</v>
      </c>
      <c r="F33" s="427">
        <v>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27">
        <v>0</v>
      </c>
      <c r="T33" s="427">
        <v>0</v>
      </c>
      <c r="U33" s="427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27">
        <v>0</v>
      </c>
      <c r="AC33" s="427">
        <v>0</v>
      </c>
      <c r="AD33" s="452">
        <f t="shared" ref="AD33" si="3">SUM(B33:AC33)</f>
        <v>0</v>
      </c>
    </row>
    <row r="34" spans="1:31" ht="15" customHeight="1" x14ac:dyDescent="0.2">
      <c r="A34" s="426">
        <v>45231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27">
        <v>0</v>
      </c>
      <c r="T34" s="427">
        <v>0</v>
      </c>
      <c r="U34" s="427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0</v>
      </c>
      <c r="AC34" s="427">
        <v>0</v>
      </c>
      <c r="AD34" s="452">
        <f t="shared" ref="AD34" si="4">SUM(B34:AC34)</f>
        <v>0</v>
      </c>
    </row>
    <row r="35" spans="1:31" ht="15" customHeight="1" x14ac:dyDescent="0.2">
      <c r="A35" s="426">
        <v>45261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495000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50">
        <v>0</v>
      </c>
      <c r="T35" s="450">
        <v>0</v>
      </c>
      <c r="U35" s="427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0</v>
      </c>
      <c r="AC35" s="427">
        <v>1205000</v>
      </c>
      <c r="AD35" s="452">
        <f t="shared" ref="AD35:AD36" si="5">SUM(B35:AC35)</f>
        <v>1700000</v>
      </c>
    </row>
    <row r="36" spans="1:31" ht="15" customHeight="1" x14ac:dyDescent="0.2">
      <c r="A36" s="426">
        <v>45292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50">
        <v>0</v>
      </c>
      <c r="T36" s="450">
        <v>0</v>
      </c>
      <c r="U36" s="427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0</v>
      </c>
      <c r="AC36" s="427">
        <v>0</v>
      </c>
      <c r="AD36" s="452">
        <f t="shared" si="5"/>
        <v>0</v>
      </c>
    </row>
    <row r="37" spans="1:31" ht="15" customHeight="1" x14ac:dyDescent="0.2">
      <c r="A37" s="426">
        <v>45323</v>
      </c>
      <c r="B37" s="427">
        <v>0</v>
      </c>
      <c r="C37" s="427">
        <v>0</v>
      </c>
      <c r="D37" s="427">
        <v>0</v>
      </c>
      <c r="E37" s="427">
        <v>0</v>
      </c>
      <c r="F37" s="427">
        <v>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50">
        <v>0</v>
      </c>
      <c r="T37" s="450">
        <v>0</v>
      </c>
      <c r="U37" s="427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0</v>
      </c>
      <c r="AC37" s="427">
        <v>0</v>
      </c>
      <c r="AD37" s="452">
        <f>SUM(B37:AC37)</f>
        <v>0</v>
      </c>
    </row>
    <row r="38" spans="1:31" ht="15" customHeight="1" x14ac:dyDescent="0.2">
      <c r="A38" s="426">
        <v>45352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50">
        <v>0</v>
      </c>
      <c r="T38" s="450">
        <v>0</v>
      </c>
      <c r="U38" s="427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0</v>
      </c>
      <c r="AC38" s="427">
        <v>0</v>
      </c>
      <c r="AD38" s="452">
        <f>SUM(B38:AC38)</f>
        <v>0</v>
      </c>
    </row>
    <row r="39" spans="1:31" ht="15" customHeight="1" x14ac:dyDescent="0.2">
      <c r="A39" s="426">
        <v>45383</v>
      </c>
      <c r="B39" s="427">
        <v>0</v>
      </c>
      <c r="C39" s="427">
        <v>0</v>
      </c>
      <c r="D39" s="427">
        <v>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50">
        <v>0</v>
      </c>
      <c r="T39" s="450">
        <v>0</v>
      </c>
      <c r="U39" s="427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0</v>
      </c>
      <c r="AC39" s="427">
        <v>0</v>
      </c>
      <c r="AD39" s="452">
        <f>SUM(B39:AC39)</f>
        <v>0</v>
      </c>
    </row>
    <row r="40" spans="1:31" ht="15" customHeight="1" x14ac:dyDescent="0.2">
      <c r="A40" s="426">
        <v>45413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50">
        <v>0</v>
      </c>
      <c r="T40" s="450">
        <v>0</v>
      </c>
      <c r="U40" s="427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0</v>
      </c>
      <c r="AC40" s="427">
        <v>0</v>
      </c>
      <c r="AD40" s="452">
        <f>SUM(B40:AC40)</f>
        <v>0</v>
      </c>
    </row>
    <row r="41" spans="1:31" ht="15" customHeight="1" x14ac:dyDescent="0.2">
      <c r="A41" s="426">
        <v>45444</v>
      </c>
      <c r="B41" s="427">
        <v>0</v>
      </c>
      <c r="C41" s="427">
        <v>0</v>
      </c>
      <c r="D41" s="427">
        <v>0</v>
      </c>
      <c r="E41" s="427">
        <v>0</v>
      </c>
      <c r="F41" s="427">
        <v>0</v>
      </c>
      <c r="G41" s="427">
        <v>0</v>
      </c>
      <c r="H41" s="427">
        <v>505000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50">
        <v>0</v>
      </c>
      <c r="T41" s="450">
        <v>0</v>
      </c>
      <c r="U41" s="427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0</v>
      </c>
      <c r="AA41" s="427">
        <v>0</v>
      </c>
      <c r="AB41" s="427">
        <v>0</v>
      </c>
      <c r="AC41" s="427">
        <v>980000</v>
      </c>
      <c r="AD41" s="452">
        <f>SUM(B41:AC41)</f>
        <v>1485000</v>
      </c>
    </row>
    <row r="42" spans="1:31" ht="8.25" customHeight="1" x14ac:dyDescent="0.2">
      <c r="A42" s="426"/>
      <c r="B42" s="453"/>
      <c r="C42" s="450"/>
      <c r="D42" s="450"/>
      <c r="E42" s="450"/>
      <c r="F42" s="450"/>
      <c r="G42" s="450"/>
      <c r="H42" s="450"/>
      <c r="I42" s="450"/>
      <c r="J42" s="450"/>
      <c r="K42" s="450"/>
      <c r="L42" s="450"/>
      <c r="M42" s="450"/>
      <c r="N42" s="450"/>
      <c r="O42" s="450"/>
      <c r="P42" s="450"/>
      <c r="Q42" s="450"/>
      <c r="R42" s="450"/>
      <c r="S42" s="450"/>
      <c r="T42" s="450"/>
      <c r="U42" s="450"/>
      <c r="V42" s="450"/>
      <c r="W42" s="450"/>
      <c r="X42" s="450"/>
      <c r="Y42" s="450"/>
      <c r="Z42" s="450"/>
      <c r="AA42" s="450"/>
      <c r="AB42" s="450"/>
      <c r="AC42" s="450"/>
      <c r="AD42" s="455"/>
    </row>
    <row r="43" spans="1:31" x14ac:dyDescent="0.2">
      <c r="A43" s="429" t="s">
        <v>9</v>
      </c>
      <c r="B43" s="456">
        <f t="shared" ref="B43:AC43" si="6">SUM(B9:B42)</f>
        <v>455000</v>
      </c>
      <c r="C43" s="456">
        <f t="shared" si="6"/>
        <v>460000</v>
      </c>
      <c r="D43" s="456">
        <f t="shared" si="6"/>
        <v>475000</v>
      </c>
      <c r="E43" s="456">
        <f t="shared" si="6"/>
        <v>475000</v>
      </c>
      <c r="F43" s="456">
        <f t="shared" si="6"/>
        <v>490000</v>
      </c>
      <c r="G43" s="456">
        <f t="shared" si="6"/>
        <v>495000</v>
      </c>
      <c r="H43" s="456">
        <f t="shared" si="6"/>
        <v>505000</v>
      </c>
      <c r="I43" s="456">
        <f t="shared" si="6"/>
        <v>0</v>
      </c>
      <c r="J43" s="456">
        <f t="shared" si="6"/>
        <v>0</v>
      </c>
      <c r="K43" s="456">
        <f t="shared" si="6"/>
        <v>0</v>
      </c>
      <c r="L43" s="456">
        <f t="shared" si="6"/>
        <v>0</v>
      </c>
      <c r="M43" s="456">
        <f t="shared" si="6"/>
        <v>0</v>
      </c>
      <c r="N43" s="456">
        <f t="shared" si="6"/>
        <v>0</v>
      </c>
      <c r="O43" s="456">
        <f t="shared" si="6"/>
        <v>0</v>
      </c>
      <c r="P43" s="456">
        <f t="shared" si="6"/>
        <v>0</v>
      </c>
      <c r="Q43" s="456">
        <f t="shared" si="6"/>
        <v>0</v>
      </c>
      <c r="R43" s="456">
        <f t="shared" si="6"/>
        <v>0</v>
      </c>
      <c r="S43" s="456">
        <f t="shared" si="6"/>
        <v>0</v>
      </c>
      <c r="T43" s="456">
        <f t="shared" si="6"/>
        <v>0</v>
      </c>
      <c r="U43" s="456">
        <f t="shared" si="6"/>
        <v>0</v>
      </c>
      <c r="V43" s="456">
        <f t="shared" si="6"/>
        <v>0</v>
      </c>
      <c r="W43" s="456">
        <f t="shared" si="6"/>
        <v>0</v>
      </c>
      <c r="X43" s="456">
        <f t="shared" si="6"/>
        <v>0</v>
      </c>
      <c r="Y43" s="456">
        <f t="shared" si="6"/>
        <v>0</v>
      </c>
      <c r="Z43" s="456">
        <f t="shared" si="6"/>
        <v>0</v>
      </c>
      <c r="AA43" s="456">
        <f t="shared" si="6"/>
        <v>0</v>
      </c>
      <c r="AB43" s="456">
        <f t="shared" si="6"/>
        <v>0</v>
      </c>
      <c r="AC43" s="456">
        <f t="shared" si="6"/>
        <v>5280000</v>
      </c>
      <c r="AD43" s="452">
        <f>SUM(B43:AC43)</f>
        <v>8635000</v>
      </c>
    </row>
    <row r="44" spans="1:31" x14ac:dyDescent="0.2">
      <c r="A44" s="414"/>
      <c r="B44" s="445"/>
      <c r="C44" s="457"/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57"/>
      <c r="O44" s="457"/>
      <c r="P44" s="457"/>
      <c r="Q44" s="457"/>
      <c r="R44" s="457"/>
      <c r="S44" s="457"/>
      <c r="T44" s="457"/>
      <c r="U44" s="457"/>
      <c r="V44" s="458"/>
      <c r="W44" s="458"/>
      <c r="X44" s="458"/>
      <c r="Y44" s="458"/>
      <c r="Z44" s="458"/>
      <c r="AA44" s="458"/>
      <c r="AB44" s="458"/>
      <c r="AC44" s="458"/>
      <c r="AD44" s="458"/>
    </row>
    <row r="45" spans="1:31" x14ac:dyDescent="0.2">
      <c r="A45" s="434" t="s">
        <v>10</v>
      </c>
      <c r="B45" s="459">
        <f t="shared" ref="B45:AC45" si="7">B7-B43</f>
        <v>0</v>
      </c>
      <c r="C45" s="459">
        <f t="shared" si="7"/>
        <v>0</v>
      </c>
      <c r="D45" s="459">
        <f t="shared" si="7"/>
        <v>0</v>
      </c>
      <c r="E45" s="459">
        <f t="shared" si="7"/>
        <v>0</v>
      </c>
      <c r="F45" s="459">
        <f t="shared" si="7"/>
        <v>0</v>
      </c>
      <c r="G45" s="459">
        <f t="shared" si="7"/>
        <v>0</v>
      </c>
      <c r="H45" s="459">
        <f t="shared" si="7"/>
        <v>0</v>
      </c>
      <c r="I45" s="459">
        <f t="shared" si="7"/>
        <v>510000</v>
      </c>
      <c r="J45" s="459">
        <f t="shared" si="7"/>
        <v>525000</v>
      </c>
      <c r="K45" s="459">
        <f t="shared" si="7"/>
        <v>530000</v>
      </c>
      <c r="L45" s="459">
        <f t="shared" si="7"/>
        <v>540000</v>
      </c>
      <c r="M45" s="459">
        <f t="shared" si="7"/>
        <v>545000</v>
      </c>
      <c r="N45" s="459">
        <f t="shared" si="7"/>
        <v>560000</v>
      </c>
      <c r="O45" s="459">
        <f t="shared" si="7"/>
        <v>570000</v>
      </c>
      <c r="P45" s="459">
        <f t="shared" si="7"/>
        <v>575000</v>
      </c>
      <c r="Q45" s="459">
        <f t="shared" si="7"/>
        <v>585000</v>
      </c>
      <c r="R45" s="459">
        <f t="shared" si="7"/>
        <v>600000</v>
      </c>
      <c r="S45" s="459">
        <f t="shared" si="7"/>
        <v>605000</v>
      </c>
      <c r="T45" s="459">
        <f t="shared" si="7"/>
        <v>620000</v>
      </c>
      <c r="U45" s="459">
        <f t="shared" si="7"/>
        <v>630000</v>
      </c>
      <c r="V45" s="459">
        <f t="shared" si="7"/>
        <v>635000</v>
      </c>
      <c r="W45" s="459">
        <f t="shared" si="7"/>
        <v>650000</v>
      </c>
      <c r="X45" s="459">
        <f t="shared" si="7"/>
        <v>665000</v>
      </c>
      <c r="Y45" s="459">
        <f t="shared" si="7"/>
        <v>670000</v>
      </c>
      <c r="Z45" s="459">
        <f t="shared" si="7"/>
        <v>4280000</v>
      </c>
      <c r="AA45" s="459">
        <f t="shared" si="7"/>
        <v>8180000</v>
      </c>
      <c r="AB45" s="459">
        <f t="shared" si="7"/>
        <v>8645000</v>
      </c>
      <c r="AC45" s="459">
        <f t="shared" si="7"/>
        <v>8765000</v>
      </c>
      <c r="AD45" s="460">
        <f>SUM(B45:AC45)</f>
        <v>39885000</v>
      </c>
      <c r="AE45" s="437"/>
    </row>
    <row r="49" s="438" customFormat="1" x14ac:dyDescent="0.2"/>
  </sheetData>
  <pageMargins left="0.75" right="0.75" top="1" bottom="1" header="0.5" footer="0.5"/>
  <pageSetup scale="70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31" man="1"/>
    <brk id="22" max="3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indexed="22"/>
    <pageSetUpPr fitToPage="1"/>
  </sheetPr>
  <dimension ref="A1:L94"/>
  <sheetViews>
    <sheetView zoomScaleNormal="100" workbookViewId="0">
      <pane xSplit="1" ySplit="5" topLeftCell="B6" activePane="bottomRight" state="frozenSplit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8.7109375" style="46" customWidth="1"/>
    <col min="2" max="3" width="13.85546875" style="59" bestFit="1" customWidth="1"/>
    <col min="4" max="4" width="15.7109375" style="59" bestFit="1" customWidth="1"/>
    <col min="5" max="5" width="15" style="59" bestFit="1" customWidth="1"/>
    <col min="6" max="6" width="15.7109375" style="59" bestFit="1" customWidth="1"/>
    <col min="7" max="7" width="9" style="59" customWidth="1"/>
    <col min="8" max="8" width="15.7109375" style="59" bestFit="1" customWidth="1"/>
    <col min="9" max="16384" width="9" style="59"/>
  </cols>
  <sheetData>
    <row r="1" spans="1:6" s="53" customFormat="1" x14ac:dyDescent="0.25">
      <c r="A1" s="46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4" t="s">
        <v>5</v>
      </c>
    </row>
    <row r="2" spans="1:6" s="53" customFormat="1" x14ac:dyDescent="0.25">
      <c r="A2" s="46" t="s">
        <v>6</v>
      </c>
      <c r="B2" s="55">
        <v>36312</v>
      </c>
      <c r="C2" s="55">
        <v>38139</v>
      </c>
      <c r="D2" s="55">
        <v>42156</v>
      </c>
      <c r="E2" s="55">
        <v>45444</v>
      </c>
    </row>
    <row r="3" spans="1:6" s="56" customFormat="1" x14ac:dyDescent="0.25">
      <c r="A3" s="46" t="s">
        <v>7</v>
      </c>
      <c r="B3" s="56">
        <v>4.4999999999999998E-2</v>
      </c>
      <c r="C3" s="56">
        <v>0.05</v>
      </c>
      <c r="D3" s="57">
        <v>5.8749999999999997E-2</v>
      </c>
      <c r="E3" s="56">
        <v>6.9000000000000006E-2</v>
      </c>
    </row>
    <row r="4" spans="1:6" s="56" customFormat="1" x14ac:dyDescent="0.25">
      <c r="A4" s="46" t="s">
        <v>334</v>
      </c>
      <c r="C4" s="53" t="s">
        <v>335</v>
      </c>
      <c r="D4" s="53" t="s">
        <v>336</v>
      </c>
      <c r="E4" s="53" t="s">
        <v>337</v>
      </c>
    </row>
    <row r="5" spans="1:6" s="58" customFormat="1" x14ac:dyDescent="0.25">
      <c r="A5" s="46" t="s">
        <v>332</v>
      </c>
      <c r="B5" s="14">
        <v>0</v>
      </c>
      <c r="C5" s="14">
        <v>65000</v>
      </c>
      <c r="D5" s="14">
        <v>540000</v>
      </c>
      <c r="E5" s="14">
        <v>2865000</v>
      </c>
      <c r="F5" s="14">
        <f>SUM(B5:E5)</f>
        <v>3470000</v>
      </c>
    </row>
    <row r="6" spans="1:6" x14ac:dyDescent="0.25">
      <c r="B6" s="58"/>
      <c r="C6" s="58"/>
      <c r="D6" s="58"/>
      <c r="E6" s="58"/>
    </row>
    <row r="7" spans="1:6" x14ac:dyDescent="0.25">
      <c r="A7" s="60" t="s">
        <v>8</v>
      </c>
      <c r="B7" s="58"/>
      <c r="C7" s="58"/>
      <c r="D7" s="58"/>
      <c r="E7" s="58"/>
    </row>
    <row r="8" spans="1:6" x14ac:dyDescent="0.25">
      <c r="A8" s="46">
        <v>37591</v>
      </c>
      <c r="B8" s="58">
        <v>0</v>
      </c>
      <c r="C8" s="58">
        <v>20000</v>
      </c>
      <c r="D8" s="58">
        <v>5000</v>
      </c>
      <c r="E8" s="58">
        <v>40000</v>
      </c>
      <c r="F8" s="58">
        <f>SUM(B8:E8)</f>
        <v>65000</v>
      </c>
    </row>
    <row r="9" spans="1:6" x14ac:dyDescent="0.25">
      <c r="A9" s="46">
        <v>37622</v>
      </c>
      <c r="B9" s="61">
        <v>0</v>
      </c>
      <c r="C9" s="58">
        <v>0</v>
      </c>
      <c r="D9" s="58">
        <v>5000</v>
      </c>
      <c r="E9" s="58">
        <v>35000</v>
      </c>
      <c r="F9" s="58">
        <f t="shared" ref="F9:F54" si="0">SUM(B9:E9)</f>
        <v>40000</v>
      </c>
    </row>
    <row r="10" spans="1:6" x14ac:dyDescent="0.25">
      <c r="A10" s="46">
        <v>37653</v>
      </c>
      <c r="B10" s="58">
        <v>0</v>
      </c>
      <c r="C10" s="58">
        <v>5000</v>
      </c>
      <c r="D10" s="58">
        <v>40000</v>
      </c>
      <c r="E10" s="58">
        <v>215000</v>
      </c>
      <c r="F10" s="58">
        <f t="shared" si="0"/>
        <v>260000</v>
      </c>
    </row>
    <row r="11" spans="1:6" x14ac:dyDescent="0.25">
      <c r="A11" s="46">
        <v>37681</v>
      </c>
      <c r="B11" s="58">
        <v>0</v>
      </c>
      <c r="C11" s="58">
        <v>0</v>
      </c>
      <c r="D11" s="58">
        <v>10000</v>
      </c>
      <c r="E11" s="58">
        <v>60000</v>
      </c>
      <c r="F11" s="58">
        <f>SUM(B11:E11)</f>
        <v>70000</v>
      </c>
    </row>
    <row r="12" spans="1:6" x14ac:dyDescent="0.25">
      <c r="A12" s="46">
        <v>37712</v>
      </c>
      <c r="B12" s="58">
        <v>0</v>
      </c>
      <c r="C12" s="58">
        <v>0</v>
      </c>
      <c r="D12" s="62">
        <v>10000</v>
      </c>
      <c r="E12" s="62">
        <v>50000</v>
      </c>
      <c r="F12" s="58">
        <f t="shared" si="0"/>
        <v>60000</v>
      </c>
    </row>
    <row r="13" spans="1:6" hidden="1" x14ac:dyDescent="0.25">
      <c r="B13" s="58">
        <v>0</v>
      </c>
      <c r="C13" s="58">
        <v>0</v>
      </c>
      <c r="D13" s="58"/>
      <c r="E13" s="58"/>
      <c r="F13" s="58">
        <f t="shared" si="0"/>
        <v>0</v>
      </c>
    </row>
    <row r="14" spans="1:6" hidden="1" x14ac:dyDescent="0.25">
      <c r="B14" s="58">
        <v>0</v>
      </c>
      <c r="C14" s="58">
        <v>0</v>
      </c>
      <c r="D14" s="58"/>
      <c r="E14" s="58"/>
      <c r="F14" s="58">
        <f t="shared" si="0"/>
        <v>0</v>
      </c>
    </row>
    <row r="15" spans="1:6" hidden="1" x14ac:dyDescent="0.25">
      <c r="B15" s="58">
        <v>0</v>
      </c>
      <c r="C15" s="58">
        <v>0</v>
      </c>
      <c r="D15" s="58"/>
      <c r="E15" s="58"/>
      <c r="F15" s="58">
        <f t="shared" si="0"/>
        <v>0</v>
      </c>
    </row>
    <row r="16" spans="1:6" hidden="1" x14ac:dyDescent="0.25">
      <c r="B16" s="58">
        <v>0</v>
      </c>
      <c r="C16" s="58">
        <v>0</v>
      </c>
      <c r="D16" s="58"/>
      <c r="E16" s="58"/>
      <c r="F16" s="58">
        <f t="shared" si="0"/>
        <v>0</v>
      </c>
    </row>
    <row r="17" spans="1:6" hidden="1" x14ac:dyDescent="0.25">
      <c r="B17" s="58">
        <v>0</v>
      </c>
      <c r="C17" s="58">
        <v>0</v>
      </c>
      <c r="D17" s="58"/>
      <c r="E17" s="58"/>
      <c r="F17" s="58">
        <f t="shared" si="0"/>
        <v>0</v>
      </c>
    </row>
    <row r="18" spans="1:6" hidden="1" x14ac:dyDescent="0.25">
      <c r="B18" s="58">
        <v>0</v>
      </c>
      <c r="C18" s="58">
        <v>0</v>
      </c>
      <c r="D18" s="58"/>
      <c r="E18" s="58"/>
      <c r="F18" s="58">
        <f t="shared" si="0"/>
        <v>0</v>
      </c>
    </row>
    <row r="19" spans="1:6" hidden="1" x14ac:dyDescent="0.25">
      <c r="B19" s="58">
        <v>0</v>
      </c>
      <c r="C19" s="58">
        <v>0</v>
      </c>
      <c r="D19" s="58"/>
      <c r="E19" s="58"/>
      <c r="F19" s="58">
        <f t="shared" si="0"/>
        <v>0</v>
      </c>
    </row>
    <row r="20" spans="1:6" hidden="1" x14ac:dyDescent="0.25">
      <c r="B20" s="58">
        <v>0</v>
      </c>
      <c r="C20" s="58">
        <v>0</v>
      </c>
      <c r="D20" s="58"/>
      <c r="E20" s="58"/>
      <c r="F20" s="58">
        <f t="shared" si="0"/>
        <v>0</v>
      </c>
    </row>
    <row r="21" spans="1:6" hidden="1" x14ac:dyDescent="0.25">
      <c r="B21" s="58">
        <v>0</v>
      </c>
      <c r="C21" s="58">
        <v>0</v>
      </c>
      <c r="D21" s="58"/>
      <c r="E21" s="58"/>
      <c r="F21" s="58">
        <f t="shared" si="0"/>
        <v>0</v>
      </c>
    </row>
    <row r="22" spans="1:6" hidden="1" x14ac:dyDescent="0.25">
      <c r="B22" s="58">
        <v>0</v>
      </c>
      <c r="C22" s="58">
        <v>0</v>
      </c>
      <c r="D22" s="58"/>
      <c r="E22" s="58"/>
      <c r="F22" s="58">
        <f t="shared" si="0"/>
        <v>0</v>
      </c>
    </row>
    <row r="23" spans="1:6" hidden="1" x14ac:dyDescent="0.25">
      <c r="B23" s="58">
        <v>0</v>
      </c>
      <c r="C23" s="58">
        <v>0</v>
      </c>
      <c r="D23" s="58"/>
      <c r="E23" s="58"/>
      <c r="F23" s="58">
        <f t="shared" si="0"/>
        <v>0</v>
      </c>
    </row>
    <row r="24" spans="1:6" hidden="1" x14ac:dyDescent="0.25">
      <c r="B24" s="58">
        <v>0</v>
      </c>
      <c r="C24" s="58">
        <v>0</v>
      </c>
      <c r="D24" s="58"/>
      <c r="E24" s="58"/>
      <c r="F24" s="58">
        <f t="shared" si="0"/>
        <v>0</v>
      </c>
    </row>
    <row r="25" spans="1:6" hidden="1" x14ac:dyDescent="0.25">
      <c r="B25" s="58">
        <v>0</v>
      </c>
      <c r="C25" s="58">
        <v>0</v>
      </c>
      <c r="D25" s="58"/>
      <c r="E25" s="58"/>
      <c r="F25" s="58">
        <f t="shared" si="0"/>
        <v>0</v>
      </c>
    </row>
    <row r="26" spans="1:6" hidden="1" x14ac:dyDescent="0.25">
      <c r="B26" s="58">
        <v>0</v>
      </c>
      <c r="C26" s="58">
        <v>0</v>
      </c>
      <c r="D26" s="58"/>
      <c r="E26" s="58"/>
      <c r="F26" s="58">
        <f t="shared" si="0"/>
        <v>0</v>
      </c>
    </row>
    <row r="27" spans="1:6" hidden="1" x14ac:dyDescent="0.25">
      <c r="B27" s="58">
        <v>0</v>
      </c>
      <c r="C27" s="58">
        <v>0</v>
      </c>
      <c r="D27" s="58"/>
      <c r="E27" s="58"/>
      <c r="F27" s="58">
        <f t="shared" si="0"/>
        <v>0</v>
      </c>
    </row>
    <row r="28" spans="1:6" hidden="1" x14ac:dyDescent="0.25">
      <c r="A28" s="18"/>
      <c r="B28" s="58">
        <v>0</v>
      </c>
      <c r="C28" s="58">
        <v>0</v>
      </c>
      <c r="D28" s="58"/>
      <c r="E28" s="58"/>
      <c r="F28" s="58">
        <f t="shared" si="0"/>
        <v>0</v>
      </c>
    </row>
    <row r="29" spans="1:6" hidden="1" x14ac:dyDescent="0.25">
      <c r="A29" s="18"/>
      <c r="B29" s="58">
        <v>0</v>
      </c>
      <c r="C29" s="58">
        <v>0</v>
      </c>
      <c r="D29" s="58"/>
      <c r="E29" s="58"/>
      <c r="F29" s="58">
        <f t="shared" si="0"/>
        <v>0</v>
      </c>
    </row>
    <row r="30" spans="1:6" hidden="1" x14ac:dyDescent="0.25">
      <c r="A30" s="18"/>
      <c r="B30" s="58">
        <v>0</v>
      </c>
      <c r="C30" s="58">
        <v>0</v>
      </c>
      <c r="D30" s="58"/>
      <c r="E30" s="58"/>
      <c r="F30" s="58">
        <f t="shared" si="0"/>
        <v>0</v>
      </c>
    </row>
    <row r="31" spans="1:6" hidden="1" x14ac:dyDescent="0.25">
      <c r="A31" s="18"/>
      <c r="B31" s="58">
        <v>0</v>
      </c>
      <c r="C31" s="58">
        <v>0</v>
      </c>
      <c r="D31" s="58"/>
      <c r="E31" s="58"/>
      <c r="F31" s="58">
        <f t="shared" si="0"/>
        <v>0</v>
      </c>
    </row>
    <row r="32" spans="1:6" hidden="1" x14ac:dyDescent="0.25">
      <c r="A32" s="18"/>
      <c r="B32" s="58">
        <v>0</v>
      </c>
      <c r="C32" s="58">
        <v>0</v>
      </c>
      <c r="D32" s="58"/>
      <c r="E32" s="58"/>
      <c r="F32" s="58">
        <f t="shared" si="0"/>
        <v>0</v>
      </c>
    </row>
    <row r="33" spans="1:6" hidden="1" x14ac:dyDescent="0.25">
      <c r="A33" s="18"/>
      <c r="B33" s="58">
        <v>0</v>
      </c>
      <c r="C33" s="58">
        <v>0</v>
      </c>
      <c r="D33" s="58"/>
      <c r="E33" s="58"/>
      <c r="F33" s="58">
        <f t="shared" si="0"/>
        <v>0</v>
      </c>
    </row>
    <row r="34" spans="1:6" hidden="1" x14ac:dyDescent="0.25">
      <c r="A34" s="18"/>
      <c r="B34" s="58">
        <v>0</v>
      </c>
      <c r="C34" s="58">
        <v>0</v>
      </c>
      <c r="D34" s="58"/>
      <c r="E34" s="58"/>
      <c r="F34" s="58">
        <f t="shared" si="0"/>
        <v>0</v>
      </c>
    </row>
    <row r="35" spans="1:6" hidden="1" x14ac:dyDescent="0.25">
      <c r="A35" s="18"/>
      <c r="B35" s="58">
        <v>0</v>
      </c>
      <c r="C35" s="58">
        <v>0</v>
      </c>
      <c r="D35" s="58"/>
      <c r="E35" s="58"/>
      <c r="F35" s="58">
        <f t="shared" si="0"/>
        <v>0</v>
      </c>
    </row>
    <row r="36" spans="1:6" hidden="1" x14ac:dyDescent="0.25">
      <c r="A36" s="18"/>
      <c r="B36" s="58">
        <v>0</v>
      </c>
      <c r="C36" s="58">
        <v>0</v>
      </c>
      <c r="D36" s="58"/>
      <c r="E36" s="58"/>
      <c r="F36" s="58">
        <f t="shared" si="0"/>
        <v>0</v>
      </c>
    </row>
    <row r="37" spans="1:6" hidden="1" x14ac:dyDescent="0.25">
      <c r="A37" s="18"/>
      <c r="B37" s="58">
        <v>0</v>
      </c>
      <c r="C37" s="58">
        <v>0</v>
      </c>
      <c r="D37" s="58"/>
      <c r="E37" s="58"/>
      <c r="F37" s="58">
        <f t="shared" si="0"/>
        <v>0</v>
      </c>
    </row>
    <row r="38" spans="1:6" hidden="1" x14ac:dyDescent="0.25">
      <c r="A38" s="18"/>
      <c r="B38" s="58">
        <v>0</v>
      </c>
      <c r="C38" s="58">
        <v>0</v>
      </c>
      <c r="D38" s="58"/>
      <c r="E38" s="58"/>
      <c r="F38" s="58">
        <f t="shared" si="0"/>
        <v>0</v>
      </c>
    </row>
    <row r="39" spans="1:6" hidden="1" x14ac:dyDescent="0.25">
      <c r="A39" s="18"/>
      <c r="B39" s="58">
        <v>0</v>
      </c>
      <c r="C39" s="58">
        <v>0</v>
      </c>
      <c r="D39" s="58"/>
      <c r="E39" s="58"/>
      <c r="F39" s="58">
        <f t="shared" si="0"/>
        <v>0</v>
      </c>
    </row>
    <row r="40" spans="1:6" hidden="1" x14ac:dyDescent="0.25">
      <c r="A40" s="18"/>
      <c r="B40" s="58">
        <v>0</v>
      </c>
      <c r="C40" s="58">
        <v>0</v>
      </c>
      <c r="D40" s="58"/>
      <c r="E40" s="58"/>
      <c r="F40" s="58">
        <f t="shared" si="0"/>
        <v>0</v>
      </c>
    </row>
    <row r="41" spans="1:6" hidden="1" x14ac:dyDescent="0.25">
      <c r="A41" s="18"/>
      <c r="B41" s="58">
        <v>0</v>
      </c>
      <c r="C41" s="58">
        <v>0</v>
      </c>
      <c r="D41" s="58"/>
      <c r="E41" s="58"/>
      <c r="F41" s="58">
        <f t="shared" si="0"/>
        <v>0</v>
      </c>
    </row>
    <row r="42" spans="1:6" hidden="1" x14ac:dyDescent="0.25">
      <c r="A42" s="18"/>
      <c r="B42" s="58">
        <v>0</v>
      </c>
      <c r="C42" s="58">
        <v>0</v>
      </c>
      <c r="D42" s="58"/>
      <c r="E42" s="58"/>
      <c r="F42" s="58">
        <f t="shared" si="0"/>
        <v>0</v>
      </c>
    </row>
    <row r="43" spans="1:6" hidden="1" x14ac:dyDescent="0.25">
      <c r="A43" s="18"/>
      <c r="B43" s="58">
        <v>0</v>
      </c>
      <c r="C43" s="58">
        <v>0</v>
      </c>
      <c r="D43" s="58"/>
      <c r="E43" s="58"/>
      <c r="F43" s="58">
        <f t="shared" si="0"/>
        <v>0</v>
      </c>
    </row>
    <row r="44" spans="1:6" hidden="1" x14ac:dyDescent="0.25">
      <c r="A44" s="18"/>
      <c r="B44" s="58">
        <v>0</v>
      </c>
      <c r="C44" s="58">
        <v>0</v>
      </c>
      <c r="D44" s="58"/>
      <c r="E44" s="58"/>
      <c r="F44" s="58">
        <f t="shared" si="0"/>
        <v>0</v>
      </c>
    </row>
    <row r="45" spans="1:6" hidden="1" x14ac:dyDescent="0.25">
      <c r="A45" s="18"/>
      <c r="B45" s="58">
        <v>0</v>
      </c>
      <c r="C45" s="58">
        <v>0</v>
      </c>
      <c r="D45" s="58"/>
      <c r="E45" s="58"/>
      <c r="F45" s="58">
        <f t="shared" si="0"/>
        <v>0</v>
      </c>
    </row>
    <row r="46" spans="1:6" hidden="1" x14ac:dyDescent="0.25">
      <c r="A46" s="18"/>
      <c r="B46" s="58">
        <v>0</v>
      </c>
      <c r="C46" s="58">
        <v>0</v>
      </c>
      <c r="D46" s="58"/>
      <c r="E46" s="58"/>
      <c r="F46" s="58">
        <f t="shared" si="0"/>
        <v>0</v>
      </c>
    </row>
    <row r="47" spans="1:6" hidden="1" x14ac:dyDescent="0.25">
      <c r="A47" s="18"/>
      <c r="B47" s="58">
        <v>0</v>
      </c>
      <c r="C47" s="58">
        <v>0</v>
      </c>
      <c r="D47" s="58"/>
      <c r="E47" s="58"/>
      <c r="F47" s="58">
        <f t="shared" si="0"/>
        <v>0</v>
      </c>
    </row>
    <row r="48" spans="1:6" hidden="1" x14ac:dyDescent="0.25">
      <c r="A48" s="18"/>
      <c r="B48" s="58">
        <v>0</v>
      </c>
      <c r="C48" s="58">
        <v>0</v>
      </c>
      <c r="D48" s="58"/>
      <c r="E48" s="58"/>
      <c r="F48" s="58">
        <f t="shared" si="0"/>
        <v>0</v>
      </c>
    </row>
    <row r="49" spans="1:8" hidden="1" x14ac:dyDescent="0.25">
      <c r="A49" s="18"/>
      <c r="B49" s="58">
        <v>0</v>
      </c>
      <c r="C49" s="58">
        <v>0</v>
      </c>
      <c r="D49" s="58"/>
      <c r="E49" s="58"/>
      <c r="F49" s="58">
        <f t="shared" si="0"/>
        <v>0</v>
      </c>
    </row>
    <row r="50" spans="1:8" hidden="1" x14ac:dyDescent="0.25">
      <c r="A50" s="18"/>
      <c r="B50" s="58">
        <v>0</v>
      </c>
      <c r="C50" s="58">
        <v>0</v>
      </c>
      <c r="D50" s="58"/>
      <c r="E50" s="58"/>
      <c r="F50" s="58">
        <f t="shared" si="0"/>
        <v>0</v>
      </c>
    </row>
    <row r="51" spans="1:8" x14ac:dyDescent="0.25">
      <c r="A51" s="18">
        <v>37742</v>
      </c>
      <c r="B51" s="58">
        <v>0</v>
      </c>
      <c r="C51" s="58">
        <v>0</v>
      </c>
      <c r="D51" s="58">
        <v>35000</v>
      </c>
      <c r="E51" s="58">
        <v>180000</v>
      </c>
      <c r="F51" s="58">
        <f>SUM(B51:E51)</f>
        <v>215000</v>
      </c>
    </row>
    <row r="52" spans="1:8" x14ac:dyDescent="0.25">
      <c r="A52" s="18">
        <v>37773</v>
      </c>
      <c r="B52" s="58">
        <v>0</v>
      </c>
      <c r="C52" s="58">
        <v>5000</v>
      </c>
      <c r="D52" s="58">
        <v>20000</v>
      </c>
      <c r="E52" s="58">
        <v>105000</v>
      </c>
      <c r="F52" s="58">
        <f>SUM(B52:E52)</f>
        <v>130000</v>
      </c>
    </row>
    <row r="53" spans="1:8" x14ac:dyDescent="0.25">
      <c r="A53" s="18">
        <v>37803</v>
      </c>
      <c r="B53" s="58">
        <v>0</v>
      </c>
      <c r="C53" s="58">
        <v>0</v>
      </c>
      <c r="D53" s="58">
        <v>0</v>
      </c>
      <c r="E53" s="58">
        <v>0</v>
      </c>
      <c r="F53" s="58">
        <f>SUM(B53:E53)</f>
        <v>0</v>
      </c>
    </row>
    <row r="54" spans="1:8" x14ac:dyDescent="0.25">
      <c r="A54" s="18">
        <v>37834</v>
      </c>
      <c r="B54" s="58">
        <v>0</v>
      </c>
      <c r="C54" s="58">
        <v>0</v>
      </c>
      <c r="D54" s="58">
        <v>35000</v>
      </c>
      <c r="E54" s="58">
        <v>190000</v>
      </c>
      <c r="F54" s="58">
        <f t="shared" si="0"/>
        <v>225000</v>
      </c>
    </row>
    <row r="55" spans="1:8" x14ac:dyDescent="0.25">
      <c r="A55" s="18">
        <v>37895</v>
      </c>
      <c r="B55" s="58">
        <v>0</v>
      </c>
      <c r="C55" s="58">
        <v>0</v>
      </c>
      <c r="D55" s="58">
        <v>15000</v>
      </c>
      <c r="E55" s="58">
        <v>80000</v>
      </c>
      <c r="F55" s="58">
        <f t="shared" ref="F55:F60" si="1">SUM(B55:E55)</f>
        <v>95000</v>
      </c>
    </row>
    <row r="56" spans="1:8" x14ac:dyDescent="0.25">
      <c r="A56" s="18">
        <v>37926</v>
      </c>
      <c r="B56" s="58">
        <v>0</v>
      </c>
      <c r="C56" s="58">
        <v>0</v>
      </c>
      <c r="D56" s="58">
        <v>5000</v>
      </c>
      <c r="E56" s="58">
        <v>45000</v>
      </c>
      <c r="F56" s="58">
        <f t="shared" si="1"/>
        <v>50000</v>
      </c>
    </row>
    <row r="57" spans="1:8" x14ac:dyDescent="0.25">
      <c r="A57" s="18">
        <v>37956</v>
      </c>
      <c r="B57" s="58">
        <v>0</v>
      </c>
      <c r="C57" s="58">
        <f>5000+5000</f>
        <v>10000</v>
      </c>
      <c r="D57" s="58">
        <v>35000</v>
      </c>
      <c r="E57" s="58">
        <v>195000</v>
      </c>
      <c r="F57" s="58">
        <f t="shared" si="1"/>
        <v>240000</v>
      </c>
    </row>
    <row r="58" spans="1:8" x14ac:dyDescent="0.25">
      <c r="A58" s="18">
        <v>37987</v>
      </c>
      <c r="B58" s="58">
        <v>0</v>
      </c>
      <c r="C58" s="58">
        <v>0</v>
      </c>
      <c r="D58" s="58">
        <v>10000</v>
      </c>
      <c r="E58" s="58">
        <v>45000</v>
      </c>
      <c r="F58" s="58">
        <f t="shared" si="1"/>
        <v>55000</v>
      </c>
    </row>
    <row r="59" spans="1:8" x14ac:dyDescent="0.25">
      <c r="A59" s="18">
        <v>38018</v>
      </c>
      <c r="B59" s="58">
        <v>0</v>
      </c>
      <c r="C59" s="58">
        <v>0</v>
      </c>
      <c r="D59" s="58">
        <v>5000</v>
      </c>
      <c r="E59" s="58">
        <v>40000</v>
      </c>
      <c r="F59" s="58">
        <f t="shared" si="1"/>
        <v>45000</v>
      </c>
    </row>
    <row r="60" spans="1:8" x14ac:dyDescent="0.25">
      <c r="A60" s="18">
        <v>38139</v>
      </c>
      <c r="B60" s="58"/>
      <c r="C60" s="58">
        <v>25000</v>
      </c>
      <c r="D60" s="58">
        <v>310000</v>
      </c>
      <c r="E60" s="58">
        <v>1585000</v>
      </c>
      <c r="F60" s="58">
        <f t="shared" si="1"/>
        <v>1920000</v>
      </c>
    </row>
    <row r="61" spans="1:8" x14ac:dyDescent="0.25">
      <c r="B61" s="58"/>
      <c r="C61" s="58"/>
      <c r="D61" s="58"/>
      <c r="E61" s="58"/>
      <c r="F61" s="58"/>
    </row>
    <row r="62" spans="1:8" x14ac:dyDescent="0.25">
      <c r="A62" s="46" t="s">
        <v>9</v>
      </c>
      <c r="B62" s="58">
        <f>SUM(B8:B61)</f>
        <v>0</v>
      </c>
      <c r="C62" s="58">
        <f>SUM(C8:C61)</f>
        <v>65000</v>
      </c>
      <c r="D62" s="58">
        <f>SUM(D8:D61)</f>
        <v>540000</v>
      </c>
      <c r="E62" s="58">
        <f>SUM(E8:E61)</f>
        <v>2865000</v>
      </c>
      <c r="F62" s="58">
        <f>SUM(F8:F61)</f>
        <v>3470000</v>
      </c>
    </row>
    <row r="63" spans="1:8" x14ac:dyDescent="0.25">
      <c r="B63" s="58"/>
      <c r="C63" s="58"/>
      <c r="D63" s="58"/>
      <c r="E63" s="58"/>
    </row>
    <row r="64" spans="1:8" x14ac:dyDescent="0.25">
      <c r="A64" s="46" t="s">
        <v>10</v>
      </c>
      <c r="B64" s="58">
        <f>B5-B62</f>
        <v>0</v>
      </c>
      <c r="C64" s="58">
        <f>C5-C62</f>
        <v>0</v>
      </c>
      <c r="D64" s="58">
        <f>D5-D62</f>
        <v>0</v>
      </c>
      <c r="E64" s="58">
        <f>E5-E62</f>
        <v>0</v>
      </c>
      <c r="F64" s="58">
        <f>SUM(B64:E64)</f>
        <v>0</v>
      </c>
      <c r="H64" s="58"/>
    </row>
    <row r="66" spans="1:9" x14ac:dyDescent="0.25">
      <c r="A66" s="46" t="s">
        <v>11</v>
      </c>
      <c r="B66" s="59">
        <f>B64/5000</f>
        <v>0</v>
      </c>
      <c r="C66" s="59">
        <f>C64/5000</f>
        <v>0</v>
      </c>
      <c r="D66" s="59">
        <f>D64/5000</f>
        <v>0</v>
      </c>
      <c r="E66" s="59">
        <f>E64/5000</f>
        <v>0</v>
      </c>
      <c r="F66" s="59">
        <f>F64/5000</f>
        <v>0</v>
      </c>
    </row>
    <row r="68" spans="1:9" x14ac:dyDescent="0.25">
      <c r="H68" s="63"/>
    </row>
    <row r="69" spans="1:9" s="58" customFormat="1" x14ac:dyDescent="0.25">
      <c r="A69" s="46"/>
      <c r="G69" s="64"/>
      <c r="H69" s="65"/>
      <c r="I69" s="66"/>
    </row>
    <row r="70" spans="1:9" s="58" customFormat="1" x14ac:dyDescent="0.25">
      <c r="A70" s="46"/>
      <c r="H70" s="67"/>
    </row>
    <row r="71" spans="1:9" x14ac:dyDescent="0.25">
      <c r="B71" s="58"/>
      <c r="C71" s="58"/>
      <c r="D71" s="58"/>
      <c r="E71" s="58"/>
      <c r="F71" s="58"/>
    </row>
    <row r="72" spans="1:9" x14ac:dyDescent="0.25">
      <c r="E72" s="58"/>
    </row>
    <row r="73" spans="1:9" x14ac:dyDescent="0.25">
      <c r="A73" s="68"/>
    </row>
    <row r="94" spans="12:12" x14ac:dyDescent="0.25">
      <c r="L94" s="59">
        <v>0</v>
      </c>
    </row>
  </sheetData>
  <phoneticPr fontId="0" type="noConversion"/>
  <pageMargins left="0.5" right="0.5" top="1" bottom="1" header="0.5" footer="0.5"/>
  <pageSetup paperSize="5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8D1D2-DFEF-4939-823F-7E45243D979F}">
  <dimension ref="A1:BH41"/>
  <sheetViews>
    <sheetView zoomScaleNormal="100" workbookViewId="0">
      <pane xSplit="1" ySplit="5" topLeftCell="B6" activePane="bottomRight" state="frozen"/>
      <selection activeCell="F46" sqref="F46"/>
      <selection pane="topRight" activeCell="F46" sqref="F46"/>
      <selection pane="bottomLeft" activeCell="F46" sqref="F46"/>
      <selection pane="bottomRight" activeCell="B6" sqref="B6"/>
    </sheetView>
  </sheetViews>
  <sheetFormatPr defaultRowHeight="12.75" x14ac:dyDescent="0.2"/>
  <cols>
    <col min="1" max="1" width="20" style="405" customWidth="1"/>
    <col min="2" max="17" width="14.42578125" style="405" customWidth="1"/>
    <col min="18" max="18" width="11.85546875" style="405" bestFit="1" customWidth="1"/>
    <col min="19" max="19" width="12" style="405" bestFit="1" customWidth="1"/>
    <col min="20" max="21" width="12.7109375" style="405" bestFit="1" customWidth="1"/>
    <col min="22" max="27" width="13.140625" style="405" bestFit="1" customWidth="1"/>
    <col min="28" max="28" width="15.7109375" style="405" bestFit="1" customWidth="1"/>
    <col min="29" max="29" width="13.5703125" style="405" bestFit="1" customWidth="1"/>
    <col min="30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1.42578125" style="405" bestFit="1" customWidth="1"/>
    <col min="285" max="285" width="11.140625" style="405" bestFit="1" customWidth="1"/>
    <col min="286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1.42578125" style="405" bestFit="1" customWidth="1"/>
    <col min="541" max="541" width="11.140625" style="405" bestFit="1" customWidth="1"/>
    <col min="542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1.42578125" style="405" bestFit="1" customWidth="1"/>
    <col min="797" max="797" width="11.140625" style="405" bestFit="1" customWidth="1"/>
    <col min="798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1.42578125" style="405" bestFit="1" customWidth="1"/>
    <col min="1053" max="1053" width="11.140625" style="405" bestFit="1" customWidth="1"/>
    <col min="1054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1.42578125" style="405" bestFit="1" customWidth="1"/>
    <col min="1309" max="1309" width="11.140625" style="405" bestFit="1" customWidth="1"/>
    <col min="1310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1.42578125" style="405" bestFit="1" customWidth="1"/>
    <col min="1565" max="1565" width="11.140625" style="405" bestFit="1" customWidth="1"/>
    <col min="1566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1.42578125" style="405" bestFit="1" customWidth="1"/>
    <col min="1821" max="1821" width="11.140625" style="405" bestFit="1" customWidth="1"/>
    <col min="1822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1.42578125" style="405" bestFit="1" customWidth="1"/>
    <col min="2077" max="2077" width="11.140625" style="405" bestFit="1" customWidth="1"/>
    <col min="2078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1.42578125" style="405" bestFit="1" customWidth="1"/>
    <col min="2333" max="2333" width="11.140625" style="405" bestFit="1" customWidth="1"/>
    <col min="2334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1.42578125" style="405" bestFit="1" customWidth="1"/>
    <col min="2589" max="2589" width="11.140625" style="405" bestFit="1" customWidth="1"/>
    <col min="2590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1.42578125" style="405" bestFit="1" customWidth="1"/>
    <col min="2845" max="2845" width="11.140625" style="405" bestFit="1" customWidth="1"/>
    <col min="2846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1.42578125" style="405" bestFit="1" customWidth="1"/>
    <col min="3101" max="3101" width="11.140625" style="405" bestFit="1" customWidth="1"/>
    <col min="3102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1.42578125" style="405" bestFit="1" customWidth="1"/>
    <col min="3357" max="3357" width="11.140625" style="405" bestFit="1" customWidth="1"/>
    <col min="3358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1.42578125" style="405" bestFit="1" customWidth="1"/>
    <col min="3613" max="3613" width="11.140625" style="405" bestFit="1" customWidth="1"/>
    <col min="3614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1.42578125" style="405" bestFit="1" customWidth="1"/>
    <col min="3869" max="3869" width="11.140625" style="405" bestFit="1" customWidth="1"/>
    <col min="3870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1.42578125" style="405" bestFit="1" customWidth="1"/>
    <col min="4125" max="4125" width="11.140625" style="405" bestFit="1" customWidth="1"/>
    <col min="4126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1.42578125" style="405" bestFit="1" customWidth="1"/>
    <col min="4381" max="4381" width="11.140625" style="405" bestFit="1" customWidth="1"/>
    <col min="4382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1.42578125" style="405" bestFit="1" customWidth="1"/>
    <col min="4637" max="4637" width="11.140625" style="405" bestFit="1" customWidth="1"/>
    <col min="4638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1.42578125" style="405" bestFit="1" customWidth="1"/>
    <col min="4893" max="4893" width="11.140625" style="405" bestFit="1" customWidth="1"/>
    <col min="4894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1.42578125" style="405" bestFit="1" customWidth="1"/>
    <col min="5149" max="5149" width="11.140625" style="405" bestFit="1" customWidth="1"/>
    <col min="5150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1.42578125" style="405" bestFit="1" customWidth="1"/>
    <col min="5405" max="5405" width="11.140625" style="405" bestFit="1" customWidth="1"/>
    <col min="5406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1.42578125" style="405" bestFit="1" customWidth="1"/>
    <col min="5661" max="5661" width="11.140625" style="405" bestFit="1" customWidth="1"/>
    <col min="5662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1.42578125" style="405" bestFit="1" customWidth="1"/>
    <col min="5917" max="5917" width="11.140625" style="405" bestFit="1" customWidth="1"/>
    <col min="5918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1.42578125" style="405" bestFit="1" customWidth="1"/>
    <col min="6173" max="6173" width="11.140625" style="405" bestFit="1" customWidth="1"/>
    <col min="6174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1.42578125" style="405" bestFit="1" customWidth="1"/>
    <col min="6429" max="6429" width="11.140625" style="405" bestFit="1" customWidth="1"/>
    <col min="6430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1.42578125" style="405" bestFit="1" customWidth="1"/>
    <col min="6685" max="6685" width="11.140625" style="405" bestFit="1" customWidth="1"/>
    <col min="6686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1.42578125" style="405" bestFit="1" customWidth="1"/>
    <col min="6941" max="6941" width="11.140625" style="405" bestFit="1" customWidth="1"/>
    <col min="6942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1.42578125" style="405" bestFit="1" customWidth="1"/>
    <col min="7197" max="7197" width="11.140625" style="405" bestFit="1" customWidth="1"/>
    <col min="7198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1.42578125" style="405" bestFit="1" customWidth="1"/>
    <col min="7453" max="7453" width="11.140625" style="405" bestFit="1" customWidth="1"/>
    <col min="7454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1.42578125" style="405" bestFit="1" customWidth="1"/>
    <col min="7709" max="7709" width="11.140625" style="405" bestFit="1" customWidth="1"/>
    <col min="7710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1.42578125" style="405" bestFit="1" customWidth="1"/>
    <col min="7965" max="7965" width="11.140625" style="405" bestFit="1" customWidth="1"/>
    <col min="7966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1.42578125" style="405" bestFit="1" customWidth="1"/>
    <col min="8221" max="8221" width="11.140625" style="405" bestFit="1" customWidth="1"/>
    <col min="8222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1.42578125" style="405" bestFit="1" customWidth="1"/>
    <col min="8477" max="8477" width="11.140625" style="405" bestFit="1" customWidth="1"/>
    <col min="8478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1.42578125" style="405" bestFit="1" customWidth="1"/>
    <col min="8733" max="8733" width="11.140625" style="405" bestFit="1" customWidth="1"/>
    <col min="8734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1.42578125" style="405" bestFit="1" customWidth="1"/>
    <col min="8989" max="8989" width="11.140625" style="405" bestFit="1" customWidth="1"/>
    <col min="8990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1.42578125" style="405" bestFit="1" customWidth="1"/>
    <col min="9245" max="9245" width="11.140625" style="405" bestFit="1" customWidth="1"/>
    <col min="9246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1.42578125" style="405" bestFit="1" customWidth="1"/>
    <col min="9501" max="9501" width="11.140625" style="405" bestFit="1" customWidth="1"/>
    <col min="9502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1.42578125" style="405" bestFit="1" customWidth="1"/>
    <col min="9757" max="9757" width="11.140625" style="405" bestFit="1" customWidth="1"/>
    <col min="9758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1.42578125" style="405" bestFit="1" customWidth="1"/>
    <col min="10013" max="10013" width="11.140625" style="405" bestFit="1" customWidth="1"/>
    <col min="10014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1.42578125" style="405" bestFit="1" customWidth="1"/>
    <col min="10269" max="10269" width="11.140625" style="405" bestFit="1" customWidth="1"/>
    <col min="10270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1.42578125" style="405" bestFit="1" customWidth="1"/>
    <col min="10525" max="10525" width="11.140625" style="405" bestFit="1" customWidth="1"/>
    <col min="10526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1.42578125" style="405" bestFit="1" customWidth="1"/>
    <col min="10781" max="10781" width="11.140625" style="405" bestFit="1" customWidth="1"/>
    <col min="10782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1.42578125" style="405" bestFit="1" customWidth="1"/>
    <col min="11037" max="11037" width="11.140625" style="405" bestFit="1" customWidth="1"/>
    <col min="11038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1.42578125" style="405" bestFit="1" customWidth="1"/>
    <col min="11293" max="11293" width="11.140625" style="405" bestFit="1" customWidth="1"/>
    <col min="11294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1.42578125" style="405" bestFit="1" customWidth="1"/>
    <col min="11549" max="11549" width="11.140625" style="405" bestFit="1" customWidth="1"/>
    <col min="11550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1.42578125" style="405" bestFit="1" customWidth="1"/>
    <col min="11805" max="11805" width="11.140625" style="405" bestFit="1" customWidth="1"/>
    <col min="11806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1.42578125" style="405" bestFit="1" customWidth="1"/>
    <col min="12061" max="12061" width="11.140625" style="405" bestFit="1" customWidth="1"/>
    <col min="12062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1.42578125" style="405" bestFit="1" customWidth="1"/>
    <col min="12317" max="12317" width="11.140625" style="405" bestFit="1" customWidth="1"/>
    <col min="12318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1.42578125" style="405" bestFit="1" customWidth="1"/>
    <col min="12573" max="12573" width="11.140625" style="405" bestFit="1" customWidth="1"/>
    <col min="12574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1.42578125" style="405" bestFit="1" customWidth="1"/>
    <col min="12829" max="12829" width="11.140625" style="405" bestFit="1" customWidth="1"/>
    <col min="12830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1.42578125" style="405" bestFit="1" customWidth="1"/>
    <col min="13085" max="13085" width="11.140625" style="405" bestFit="1" customWidth="1"/>
    <col min="13086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1.42578125" style="405" bestFit="1" customWidth="1"/>
    <col min="13341" max="13341" width="11.140625" style="405" bestFit="1" customWidth="1"/>
    <col min="13342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1.42578125" style="405" bestFit="1" customWidth="1"/>
    <col min="13597" max="13597" width="11.140625" style="405" bestFit="1" customWidth="1"/>
    <col min="13598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1.42578125" style="405" bestFit="1" customWidth="1"/>
    <col min="13853" max="13853" width="11.140625" style="405" bestFit="1" customWidth="1"/>
    <col min="13854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1.42578125" style="405" bestFit="1" customWidth="1"/>
    <col min="14109" max="14109" width="11.140625" style="405" bestFit="1" customWidth="1"/>
    <col min="14110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1.42578125" style="405" bestFit="1" customWidth="1"/>
    <col min="14365" max="14365" width="11.140625" style="405" bestFit="1" customWidth="1"/>
    <col min="14366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1.42578125" style="405" bestFit="1" customWidth="1"/>
    <col min="14621" max="14621" width="11.140625" style="405" bestFit="1" customWidth="1"/>
    <col min="14622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1.42578125" style="405" bestFit="1" customWidth="1"/>
    <col min="14877" max="14877" width="11.140625" style="405" bestFit="1" customWidth="1"/>
    <col min="14878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1.42578125" style="405" bestFit="1" customWidth="1"/>
    <col min="15133" max="15133" width="11.140625" style="405" bestFit="1" customWidth="1"/>
    <col min="15134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1.42578125" style="405" bestFit="1" customWidth="1"/>
    <col min="15389" max="15389" width="11.140625" style="405" bestFit="1" customWidth="1"/>
    <col min="15390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1.42578125" style="405" bestFit="1" customWidth="1"/>
    <col min="15645" max="15645" width="11.140625" style="405" bestFit="1" customWidth="1"/>
    <col min="15646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1.42578125" style="405" bestFit="1" customWidth="1"/>
    <col min="15901" max="15901" width="11.140625" style="405" bestFit="1" customWidth="1"/>
    <col min="15902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1.42578125" style="405" bestFit="1" customWidth="1"/>
    <col min="16157" max="16157" width="11.140625" style="405" bestFit="1" customWidth="1"/>
    <col min="16158" max="16384" width="9.140625" style="405"/>
  </cols>
  <sheetData>
    <row r="1" spans="1:60" x14ac:dyDescent="0.2">
      <c r="A1" s="402" t="s">
        <v>392</v>
      </c>
      <c r="B1" s="403" t="s">
        <v>1194</v>
      </c>
      <c r="C1" s="403" t="s">
        <v>1194</v>
      </c>
      <c r="D1" s="403" t="s">
        <v>1194</v>
      </c>
      <c r="E1" s="403" t="s">
        <v>1194</v>
      </c>
      <c r="F1" s="403" t="s">
        <v>1194</v>
      </c>
      <c r="G1" s="403" t="s">
        <v>1194</v>
      </c>
      <c r="H1" s="403" t="s">
        <v>1194</v>
      </c>
      <c r="I1" s="403" t="s">
        <v>1194</v>
      </c>
      <c r="J1" s="403" t="s">
        <v>1194</v>
      </c>
      <c r="K1" s="403" t="s">
        <v>1194</v>
      </c>
      <c r="L1" s="403" t="s">
        <v>1194</v>
      </c>
      <c r="M1" s="403" t="s">
        <v>1194</v>
      </c>
      <c r="N1" s="403" t="s">
        <v>1194</v>
      </c>
      <c r="O1" s="403" t="s">
        <v>1194</v>
      </c>
      <c r="P1" s="403" t="s">
        <v>1194</v>
      </c>
      <c r="Q1" s="403" t="s">
        <v>1194</v>
      </c>
      <c r="R1" s="403" t="s">
        <v>1194</v>
      </c>
      <c r="S1" s="403" t="s">
        <v>1194</v>
      </c>
      <c r="T1" s="403" t="s">
        <v>1194</v>
      </c>
      <c r="U1" s="403" t="s">
        <v>1194</v>
      </c>
      <c r="V1" s="403" t="s">
        <v>1194</v>
      </c>
      <c r="W1" s="403" t="s">
        <v>1194</v>
      </c>
      <c r="X1" s="403" t="s">
        <v>1194</v>
      </c>
      <c r="Y1" s="403" t="s">
        <v>1194</v>
      </c>
      <c r="Z1" s="403" t="s">
        <v>1194</v>
      </c>
      <c r="AA1" s="403" t="s">
        <v>1194</v>
      </c>
      <c r="AB1" s="403" t="s">
        <v>1194</v>
      </c>
    </row>
    <row r="2" spans="1:60" ht="31.5" customHeight="1" x14ac:dyDescent="0.2">
      <c r="A2" s="402" t="s">
        <v>1418</v>
      </c>
      <c r="B2" s="474" t="s">
        <v>1423</v>
      </c>
      <c r="C2" s="474" t="s">
        <v>1423</v>
      </c>
      <c r="D2" s="474" t="s">
        <v>1423</v>
      </c>
      <c r="E2" s="474" t="s">
        <v>1423</v>
      </c>
      <c r="F2" s="474" t="s">
        <v>1423</v>
      </c>
      <c r="G2" s="474" t="s">
        <v>1423</v>
      </c>
      <c r="H2" s="474" t="s">
        <v>1423</v>
      </c>
      <c r="I2" s="474" t="s">
        <v>1423</v>
      </c>
      <c r="J2" s="474" t="s">
        <v>1423</v>
      </c>
      <c r="K2" s="474" t="s">
        <v>1423</v>
      </c>
      <c r="L2" s="474" t="s">
        <v>1423</v>
      </c>
      <c r="M2" s="474" t="s">
        <v>1423</v>
      </c>
      <c r="N2" s="474" t="s">
        <v>1423</v>
      </c>
      <c r="O2" s="474" t="s">
        <v>1423</v>
      </c>
      <c r="P2" s="474" t="s">
        <v>1423</v>
      </c>
      <c r="Q2" s="474" t="s">
        <v>1423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1420</v>
      </c>
      <c r="Z2" s="403" t="s">
        <v>1420</v>
      </c>
      <c r="AA2" s="403" t="s">
        <v>1420</v>
      </c>
      <c r="AB2" s="403" t="s">
        <v>1422</v>
      </c>
    </row>
    <row r="3" spans="1:60" x14ac:dyDescent="0.2">
      <c r="A3" s="402" t="s">
        <v>385</v>
      </c>
      <c r="B3" s="464">
        <v>44531</v>
      </c>
      <c r="C3" s="464">
        <v>44713</v>
      </c>
      <c r="D3" s="465">
        <v>44896</v>
      </c>
      <c r="E3" s="465">
        <v>45078</v>
      </c>
      <c r="F3" s="465">
        <v>45261</v>
      </c>
      <c r="G3" s="465">
        <v>45444</v>
      </c>
      <c r="H3" s="465">
        <v>45627</v>
      </c>
      <c r="I3" s="465">
        <v>45809</v>
      </c>
      <c r="J3" s="465">
        <v>45992</v>
      </c>
      <c r="K3" s="465">
        <v>46174</v>
      </c>
      <c r="L3" s="465">
        <v>46357</v>
      </c>
      <c r="M3" s="465">
        <v>46539</v>
      </c>
      <c r="N3" s="465">
        <v>46722</v>
      </c>
      <c r="O3" s="465">
        <v>46905</v>
      </c>
      <c r="P3" s="465">
        <v>47088</v>
      </c>
      <c r="Q3" s="465">
        <v>47270</v>
      </c>
      <c r="R3" s="465">
        <v>47453</v>
      </c>
      <c r="S3" s="465">
        <v>47635</v>
      </c>
      <c r="T3" s="465">
        <v>47818</v>
      </c>
      <c r="U3" s="465">
        <v>48000</v>
      </c>
      <c r="V3" s="465">
        <v>48183</v>
      </c>
      <c r="W3" s="465">
        <v>48366</v>
      </c>
      <c r="X3" s="465">
        <v>48549</v>
      </c>
      <c r="Y3" s="465">
        <v>49644</v>
      </c>
      <c r="Z3" s="465">
        <v>51471</v>
      </c>
      <c r="AA3" s="465">
        <v>52932</v>
      </c>
      <c r="AB3" s="465">
        <v>55123</v>
      </c>
    </row>
    <row r="4" spans="1:60" x14ac:dyDescent="0.2">
      <c r="A4" s="402" t="s">
        <v>386</v>
      </c>
      <c r="B4" s="440">
        <v>0.05</v>
      </c>
      <c r="C4" s="440">
        <v>0.05</v>
      </c>
      <c r="D4" s="440">
        <v>0.05</v>
      </c>
      <c r="E4" s="440">
        <v>0.05</v>
      </c>
      <c r="F4" s="440">
        <v>0.05</v>
      </c>
      <c r="G4" s="466">
        <v>0.05</v>
      </c>
      <c r="H4" s="466">
        <v>0.05</v>
      </c>
      <c r="I4" s="466">
        <v>0.05</v>
      </c>
      <c r="J4" s="466">
        <v>0.05</v>
      </c>
      <c r="K4" s="466">
        <v>0.05</v>
      </c>
      <c r="L4" s="466">
        <v>0.05</v>
      </c>
      <c r="M4" s="466">
        <v>0.05</v>
      </c>
      <c r="N4" s="466">
        <v>0.05</v>
      </c>
      <c r="O4" s="466">
        <v>0.05</v>
      </c>
      <c r="P4" s="466">
        <v>0.05</v>
      </c>
      <c r="Q4" s="466">
        <v>0.05</v>
      </c>
      <c r="R4" s="466">
        <v>1.2E-2</v>
      </c>
      <c r="S4" s="466">
        <v>1.35E-2</v>
      </c>
      <c r="T4" s="440">
        <v>1.4500000000000001E-2</v>
      </c>
      <c r="U4" s="440">
        <v>1.55E-2</v>
      </c>
      <c r="V4" s="466">
        <v>1.6500000000000001E-2</v>
      </c>
      <c r="W4" s="466">
        <v>1.7000000000000001E-2</v>
      </c>
      <c r="X4" s="466">
        <v>1.7500000000000002E-2</v>
      </c>
      <c r="Y4" s="466">
        <v>1.7999999999999999E-2</v>
      </c>
      <c r="Z4" s="466">
        <v>0.02</v>
      </c>
      <c r="AA4" s="466">
        <v>2.1250000000000002E-2</v>
      </c>
      <c r="AB4" s="466">
        <v>0.03</v>
      </c>
      <c r="AC4" s="412"/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3"/>
      <c r="BF4" s="413"/>
      <c r="BG4" s="413"/>
      <c r="BH4" s="413"/>
    </row>
    <row r="5" spans="1:60" x14ac:dyDescent="0.2">
      <c r="A5" s="414" t="s">
        <v>334</v>
      </c>
      <c r="B5" s="475" t="s">
        <v>1195</v>
      </c>
      <c r="C5" s="475" t="s">
        <v>1196</v>
      </c>
      <c r="D5" s="475" t="s">
        <v>1197</v>
      </c>
      <c r="E5" s="475" t="s">
        <v>1198</v>
      </c>
      <c r="F5" s="475" t="s">
        <v>1199</v>
      </c>
      <c r="G5" s="475" t="s">
        <v>1200</v>
      </c>
      <c r="H5" s="475" t="s">
        <v>1201</v>
      </c>
      <c r="I5" s="475" t="s">
        <v>1202</v>
      </c>
      <c r="J5" s="475" t="s">
        <v>1203</v>
      </c>
      <c r="K5" s="475" t="s">
        <v>1204</v>
      </c>
      <c r="L5" s="475" t="s">
        <v>1205</v>
      </c>
      <c r="M5" s="475" t="s">
        <v>1206</v>
      </c>
      <c r="N5" s="475" t="s">
        <v>1207</v>
      </c>
      <c r="O5" s="475" t="s">
        <v>1208</v>
      </c>
      <c r="P5" s="475" t="s">
        <v>1209</v>
      </c>
      <c r="Q5" s="475" t="s">
        <v>1210</v>
      </c>
      <c r="R5" s="475" t="s">
        <v>1211</v>
      </c>
      <c r="S5" s="475" t="s">
        <v>1212</v>
      </c>
      <c r="T5" s="475" t="s">
        <v>1213</v>
      </c>
      <c r="U5" s="475" t="s">
        <v>1214</v>
      </c>
      <c r="V5" s="475" t="s">
        <v>1215</v>
      </c>
      <c r="W5" s="475" t="s">
        <v>1216</v>
      </c>
      <c r="X5" s="475" t="s">
        <v>1217</v>
      </c>
      <c r="Y5" s="475" t="s">
        <v>1218</v>
      </c>
      <c r="Z5" s="475" t="s">
        <v>1219</v>
      </c>
      <c r="AA5" s="475" t="s">
        <v>1220</v>
      </c>
      <c r="AB5" s="438" t="s">
        <v>1221</v>
      </c>
      <c r="AC5" s="470" t="s">
        <v>5</v>
      </c>
      <c r="AD5" s="413"/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</row>
    <row r="6" spans="1:60" x14ac:dyDescent="0.2">
      <c r="A6" s="418"/>
      <c r="B6" s="419">
        <v>2</v>
      </c>
      <c r="C6" s="419">
        <f>B6+1</f>
        <v>3</v>
      </c>
      <c r="D6" s="419">
        <f t="shared" ref="D6:AB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20"/>
    </row>
    <row r="7" spans="1:60" x14ac:dyDescent="0.2">
      <c r="A7" s="402" t="s">
        <v>461</v>
      </c>
      <c r="B7" s="451">
        <v>470000</v>
      </c>
      <c r="C7" s="451">
        <v>480000</v>
      </c>
      <c r="D7" s="451">
        <v>485000</v>
      </c>
      <c r="E7" s="451">
        <v>495000</v>
      </c>
      <c r="F7" s="451">
        <v>500000</v>
      </c>
      <c r="G7" s="451">
        <v>515000</v>
      </c>
      <c r="H7" s="451">
        <v>515000</v>
      </c>
      <c r="I7" s="451">
        <v>530000</v>
      </c>
      <c r="J7" s="451">
        <v>535000</v>
      </c>
      <c r="K7" s="451">
        <v>545000</v>
      </c>
      <c r="L7" s="451">
        <v>550000</v>
      </c>
      <c r="M7" s="451">
        <v>565000</v>
      </c>
      <c r="N7" s="451">
        <v>570000</v>
      </c>
      <c r="O7" s="451">
        <v>580000</v>
      </c>
      <c r="P7" s="451">
        <v>590000</v>
      </c>
      <c r="Q7" s="451">
        <v>600000</v>
      </c>
      <c r="R7" s="442">
        <v>605000</v>
      </c>
      <c r="S7" s="442">
        <v>620000</v>
      </c>
      <c r="T7" s="442">
        <v>625000</v>
      </c>
      <c r="U7" s="442">
        <v>640000</v>
      </c>
      <c r="V7" s="442">
        <v>650000</v>
      </c>
      <c r="W7" s="442">
        <v>660000</v>
      </c>
      <c r="X7" s="442">
        <v>665000</v>
      </c>
      <c r="Y7" s="442">
        <v>4250000</v>
      </c>
      <c r="Z7" s="442">
        <v>8050000</v>
      </c>
      <c r="AA7" s="442">
        <v>6350000</v>
      </c>
      <c r="AB7" s="473">
        <v>15025000</v>
      </c>
      <c r="AC7" s="452">
        <f>SUM(B7:AB7)</f>
        <v>46665000</v>
      </c>
    </row>
    <row r="8" spans="1:60" x14ac:dyDescent="0.2">
      <c r="A8" s="402" t="s">
        <v>78</v>
      </c>
      <c r="B8" s="472"/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  <c r="Q8" s="472"/>
      <c r="R8" s="472"/>
      <c r="S8" s="472"/>
      <c r="T8" s="472"/>
      <c r="U8" s="472"/>
      <c r="V8" s="455"/>
      <c r="W8" s="455"/>
      <c r="X8" s="455"/>
      <c r="Y8" s="455"/>
      <c r="Z8" s="455"/>
      <c r="AA8" s="455"/>
      <c r="AB8" s="427"/>
      <c r="AC8" s="452"/>
    </row>
    <row r="9" spans="1:60" ht="15" customHeight="1" x14ac:dyDescent="0.2">
      <c r="A9" s="426">
        <v>44531</v>
      </c>
      <c r="B9" s="427">
        <v>470000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50">
        <v>0</v>
      </c>
      <c r="T9" s="450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55000</v>
      </c>
      <c r="AC9" s="452">
        <f t="shared" ref="AC9:AC20" si="1">SUM(B9:AB9)</f>
        <v>525000</v>
      </c>
    </row>
    <row r="10" spans="1:60" ht="15" customHeight="1" x14ac:dyDescent="0.2">
      <c r="A10" s="426">
        <v>44562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50">
        <v>0</v>
      </c>
      <c r="T10" s="450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70000</v>
      </c>
      <c r="AC10" s="452">
        <f t="shared" si="1"/>
        <v>70000</v>
      </c>
    </row>
    <row r="11" spans="1:60" ht="15" customHeight="1" x14ac:dyDescent="0.2">
      <c r="A11" s="426">
        <v>44621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50">
        <v>0</v>
      </c>
      <c r="T11" s="450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140000</v>
      </c>
      <c r="AC11" s="452">
        <f t="shared" si="1"/>
        <v>140000</v>
      </c>
    </row>
    <row r="12" spans="1:60" ht="15" customHeight="1" x14ac:dyDescent="0.2">
      <c r="A12" s="426">
        <v>44652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50">
        <v>0</v>
      </c>
      <c r="T12" s="450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65000</v>
      </c>
      <c r="AC12" s="452">
        <f t="shared" si="1"/>
        <v>65000</v>
      </c>
    </row>
    <row r="13" spans="1:60" ht="15" customHeight="1" x14ac:dyDescent="0.2">
      <c r="A13" s="426">
        <v>44682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50">
        <v>0</v>
      </c>
      <c r="T13" s="450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70000</v>
      </c>
      <c r="AC13" s="452">
        <f t="shared" si="1"/>
        <v>70000</v>
      </c>
    </row>
    <row r="14" spans="1:60" ht="15" customHeight="1" x14ac:dyDescent="0.2">
      <c r="A14" s="426">
        <v>44713</v>
      </c>
      <c r="B14" s="427">
        <v>0</v>
      </c>
      <c r="C14" s="427">
        <v>480000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50">
        <v>0</v>
      </c>
      <c r="T14" s="450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70000</v>
      </c>
      <c r="AC14" s="452">
        <f t="shared" si="1"/>
        <v>550000</v>
      </c>
    </row>
    <row r="15" spans="1:60" ht="15" customHeight="1" x14ac:dyDescent="0.2">
      <c r="A15" s="426">
        <v>44743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50">
        <v>0</v>
      </c>
      <c r="T15" s="450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25000</v>
      </c>
      <c r="AC15" s="452">
        <f t="shared" si="1"/>
        <v>25000</v>
      </c>
    </row>
    <row r="16" spans="1:60" ht="15" customHeight="1" x14ac:dyDescent="0.2">
      <c r="A16" s="426">
        <v>44774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50">
        <v>0</v>
      </c>
      <c r="T16" s="450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65000</v>
      </c>
      <c r="AC16" s="452">
        <f t="shared" si="1"/>
        <v>65000</v>
      </c>
    </row>
    <row r="17" spans="1:29" ht="15" customHeight="1" x14ac:dyDescent="0.2">
      <c r="A17" s="426">
        <v>44805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50">
        <v>0</v>
      </c>
      <c r="T17" s="450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165000</v>
      </c>
      <c r="AC17" s="452">
        <f t="shared" si="1"/>
        <v>165000</v>
      </c>
    </row>
    <row r="18" spans="1:29" ht="15" customHeight="1" x14ac:dyDescent="0.2">
      <c r="A18" s="426">
        <v>44835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50">
        <v>0</v>
      </c>
      <c r="T18" s="450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80000</v>
      </c>
      <c r="AC18" s="452">
        <f t="shared" si="1"/>
        <v>80000</v>
      </c>
    </row>
    <row r="19" spans="1:29" ht="15" customHeight="1" x14ac:dyDescent="0.2">
      <c r="A19" s="426">
        <v>44866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50">
        <v>0</v>
      </c>
      <c r="T19" s="450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75000</v>
      </c>
      <c r="AC19" s="452">
        <f t="shared" si="1"/>
        <v>75000</v>
      </c>
    </row>
    <row r="20" spans="1:29" ht="15" customHeight="1" x14ac:dyDescent="0.2">
      <c r="A20" s="426">
        <v>44896</v>
      </c>
      <c r="B20" s="427">
        <v>0</v>
      </c>
      <c r="C20" s="427">
        <v>0</v>
      </c>
      <c r="D20" s="427">
        <v>485000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50">
        <v>0</v>
      </c>
      <c r="T20" s="450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290000</v>
      </c>
      <c r="AC20" s="452">
        <f t="shared" si="1"/>
        <v>775000</v>
      </c>
    </row>
    <row r="21" spans="1:29" ht="15" customHeight="1" x14ac:dyDescent="0.2">
      <c r="A21" s="426">
        <v>44927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50">
        <v>0</v>
      </c>
      <c r="T21" s="450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110000</v>
      </c>
      <c r="AC21" s="452">
        <f t="shared" ref="AC21:AC26" si="2">SUM(B21:AB21)</f>
        <v>110000</v>
      </c>
    </row>
    <row r="22" spans="1:29" ht="15" customHeight="1" x14ac:dyDescent="0.2">
      <c r="A22" s="426">
        <v>45078</v>
      </c>
      <c r="B22" s="427">
        <v>0</v>
      </c>
      <c r="C22" s="427">
        <v>0</v>
      </c>
      <c r="D22" s="427">
        <v>0</v>
      </c>
      <c r="E22" s="427">
        <v>495000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50">
        <v>0</v>
      </c>
      <c r="T22" s="450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850000</v>
      </c>
      <c r="AC22" s="452">
        <f t="shared" si="2"/>
        <v>1345000</v>
      </c>
    </row>
    <row r="23" spans="1:29" ht="15" customHeight="1" x14ac:dyDescent="0.2">
      <c r="A23" s="426">
        <v>45108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27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52">
        <f t="shared" si="2"/>
        <v>0</v>
      </c>
    </row>
    <row r="24" spans="1:29" ht="15" customHeight="1" x14ac:dyDescent="0.2">
      <c r="A24" s="426">
        <v>45139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27">
        <v>0</v>
      </c>
      <c r="T24" s="427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52">
        <f t="shared" si="2"/>
        <v>0</v>
      </c>
    </row>
    <row r="25" spans="1:29" ht="15" customHeight="1" x14ac:dyDescent="0.2">
      <c r="A25" s="426">
        <v>45170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27">
        <v>0</v>
      </c>
      <c r="T25" s="427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52">
        <f t="shared" si="2"/>
        <v>0</v>
      </c>
    </row>
    <row r="26" spans="1:29" ht="15" customHeight="1" x14ac:dyDescent="0.2">
      <c r="A26" s="426">
        <v>45200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27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52">
        <f t="shared" si="2"/>
        <v>0</v>
      </c>
    </row>
    <row r="27" spans="1:29" ht="15" customHeight="1" x14ac:dyDescent="0.2">
      <c r="A27" s="426">
        <v>45231</v>
      </c>
      <c r="B27" s="427">
        <v>0</v>
      </c>
      <c r="C27" s="427">
        <v>0</v>
      </c>
      <c r="D27" s="427">
        <v>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27">
        <v>0</v>
      </c>
      <c r="T27" s="427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52">
        <f t="shared" ref="AC27" si="3">SUM(B27:AB27)</f>
        <v>0</v>
      </c>
    </row>
    <row r="28" spans="1:29" ht="15" customHeight="1" x14ac:dyDescent="0.2">
      <c r="A28" s="426">
        <v>45261</v>
      </c>
      <c r="B28" s="427">
        <v>0</v>
      </c>
      <c r="C28" s="427">
        <v>0</v>
      </c>
      <c r="D28" s="427">
        <v>0</v>
      </c>
      <c r="E28" s="427">
        <v>0</v>
      </c>
      <c r="F28" s="427">
        <v>500000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50">
        <v>0</v>
      </c>
      <c r="T28" s="450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1200000</v>
      </c>
      <c r="AC28" s="452">
        <f t="shared" ref="AC28:AC29" si="4">SUM(B28:AB28)</f>
        <v>1700000</v>
      </c>
    </row>
    <row r="29" spans="1:29" ht="15" customHeight="1" x14ac:dyDescent="0.2">
      <c r="A29" s="426">
        <v>45292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27">
        <v>0</v>
      </c>
      <c r="T29" s="427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0</v>
      </c>
      <c r="AC29" s="452">
        <f t="shared" si="4"/>
        <v>0</v>
      </c>
    </row>
    <row r="30" spans="1:29" ht="15" customHeight="1" x14ac:dyDescent="0.2">
      <c r="A30" s="426">
        <v>45323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50">
        <v>0</v>
      </c>
      <c r="T30" s="450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0</v>
      </c>
      <c r="AC30" s="452">
        <f>SUM(B30:AB30)</f>
        <v>0</v>
      </c>
    </row>
    <row r="31" spans="1:29" ht="15" customHeight="1" x14ac:dyDescent="0.2">
      <c r="A31" s="426">
        <v>45352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50">
        <v>0</v>
      </c>
      <c r="T31" s="450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0</v>
      </c>
      <c r="AC31" s="452">
        <f>SUM(B31:AB31)</f>
        <v>0</v>
      </c>
    </row>
    <row r="32" spans="1:29" ht="15" customHeight="1" x14ac:dyDescent="0.2">
      <c r="A32" s="426">
        <v>45383</v>
      </c>
      <c r="B32" s="427">
        <v>0</v>
      </c>
      <c r="C32" s="427">
        <v>0</v>
      </c>
      <c r="D32" s="427">
        <v>0</v>
      </c>
      <c r="E32" s="427">
        <v>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50">
        <v>0</v>
      </c>
      <c r="T32" s="450">
        <v>0</v>
      </c>
      <c r="U32" s="427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0</v>
      </c>
      <c r="AC32" s="452">
        <f>SUM(B32:AB32)</f>
        <v>0</v>
      </c>
    </row>
    <row r="33" spans="1:30" ht="15" customHeight="1" x14ac:dyDescent="0.2">
      <c r="A33" s="426">
        <v>45413</v>
      </c>
      <c r="B33" s="427">
        <v>0</v>
      </c>
      <c r="C33" s="427">
        <v>0</v>
      </c>
      <c r="D33" s="427">
        <v>0</v>
      </c>
      <c r="E33" s="427">
        <v>0</v>
      </c>
      <c r="F33" s="427">
        <v>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50">
        <v>0</v>
      </c>
      <c r="T33" s="450">
        <v>0</v>
      </c>
      <c r="U33" s="427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27">
        <v>0</v>
      </c>
      <c r="AC33" s="452">
        <f>SUM(B33:AB33)</f>
        <v>0</v>
      </c>
    </row>
    <row r="34" spans="1:30" ht="15" customHeight="1" x14ac:dyDescent="0.2">
      <c r="A34" s="426">
        <v>45444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515000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50">
        <v>0</v>
      </c>
      <c r="T34" s="450">
        <v>0</v>
      </c>
      <c r="U34" s="427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1235000</v>
      </c>
      <c r="AC34" s="452">
        <f>SUM(B34:AB34)</f>
        <v>1750000</v>
      </c>
    </row>
    <row r="35" spans="1:30" ht="7.5" customHeight="1" x14ac:dyDescent="0.2">
      <c r="A35" s="426"/>
      <c r="B35" s="453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  <c r="R35" s="450"/>
      <c r="S35" s="450"/>
      <c r="T35" s="450"/>
      <c r="U35" s="450"/>
      <c r="V35" s="450"/>
      <c r="W35" s="450"/>
      <c r="X35" s="450"/>
      <c r="Y35" s="450"/>
      <c r="Z35" s="450"/>
      <c r="AA35" s="450"/>
      <c r="AB35" s="450"/>
      <c r="AC35" s="455"/>
    </row>
    <row r="36" spans="1:30" x14ac:dyDescent="0.2">
      <c r="A36" s="429" t="s">
        <v>9</v>
      </c>
      <c r="B36" s="456">
        <f t="shared" ref="B36:AB36" si="5">SUM(B9:B35)</f>
        <v>470000</v>
      </c>
      <c r="C36" s="456">
        <f t="shared" si="5"/>
        <v>480000</v>
      </c>
      <c r="D36" s="456">
        <f t="shared" si="5"/>
        <v>485000</v>
      </c>
      <c r="E36" s="456">
        <f t="shared" si="5"/>
        <v>495000</v>
      </c>
      <c r="F36" s="456">
        <f t="shared" si="5"/>
        <v>500000</v>
      </c>
      <c r="G36" s="456">
        <f t="shared" si="5"/>
        <v>515000</v>
      </c>
      <c r="H36" s="456">
        <f t="shared" si="5"/>
        <v>0</v>
      </c>
      <c r="I36" s="456">
        <f t="shared" si="5"/>
        <v>0</v>
      </c>
      <c r="J36" s="456">
        <f t="shared" si="5"/>
        <v>0</v>
      </c>
      <c r="K36" s="456">
        <f t="shared" si="5"/>
        <v>0</v>
      </c>
      <c r="L36" s="456">
        <f t="shared" si="5"/>
        <v>0</v>
      </c>
      <c r="M36" s="456">
        <f t="shared" si="5"/>
        <v>0</v>
      </c>
      <c r="N36" s="456">
        <f t="shared" si="5"/>
        <v>0</v>
      </c>
      <c r="O36" s="456">
        <f t="shared" si="5"/>
        <v>0</v>
      </c>
      <c r="P36" s="456">
        <f t="shared" si="5"/>
        <v>0</v>
      </c>
      <c r="Q36" s="456">
        <f t="shared" si="5"/>
        <v>0</v>
      </c>
      <c r="R36" s="456">
        <f t="shared" si="5"/>
        <v>0</v>
      </c>
      <c r="S36" s="456">
        <f t="shared" si="5"/>
        <v>0</v>
      </c>
      <c r="T36" s="456">
        <f t="shared" si="5"/>
        <v>0</v>
      </c>
      <c r="U36" s="456">
        <f t="shared" si="5"/>
        <v>0</v>
      </c>
      <c r="V36" s="456">
        <f t="shared" si="5"/>
        <v>0</v>
      </c>
      <c r="W36" s="456">
        <f t="shared" si="5"/>
        <v>0</v>
      </c>
      <c r="X36" s="456">
        <f t="shared" si="5"/>
        <v>0</v>
      </c>
      <c r="Y36" s="456">
        <f t="shared" si="5"/>
        <v>0</v>
      </c>
      <c r="Z36" s="456">
        <f t="shared" si="5"/>
        <v>0</v>
      </c>
      <c r="AA36" s="456">
        <f t="shared" si="5"/>
        <v>0</v>
      </c>
      <c r="AB36" s="456">
        <f t="shared" si="5"/>
        <v>4565000</v>
      </c>
      <c r="AC36" s="452">
        <f>SUM(B36:AB36)</f>
        <v>7510000</v>
      </c>
    </row>
    <row r="37" spans="1:30" x14ac:dyDescent="0.2">
      <c r="A37" s="414"/>
      <c r="B37" s="445"/>
      <c r="C37" s="457"/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57"/>
      <c r="R37" s="457"/>
      <c r="S37" s="457"/>
      <c r="T37" s="457"/>
      <c r="U37" s="457"/>
      <c r="V37" s="458"/>
      <c r="W37" s="458"/>
      <c r="X37" s="458"/>
      <c r="Y37" s="458"/>
      <c r="Z37" s="458"/>
      <c r="AA37" s="458"/>
      <c r="AB37" s="458"/>
      <c r="AC37" s="458"/>
    </row>
    <row r="38" spans="1:30" x14ac:dyDescent="0.2">
      <c r="A38" s="434" t="s">
        <v>10</v>
      </c>
      <c r="B38" s="459">
        <f t="shared" ref="B38:AB38" si="6">B7-B36</f>
        <v>0</v>
      </c>
      <c r="C38" s="459">
        <f t="shared" si="6"/>
        <v>0</v>
      </c>
      <c r="D38" s="459">
        <f t="shared" si="6"/>
        <v>0</v>
      </c>
      <c r="E38" s="459">
        <f t="shared" si="6"/>
        <v>0</v>
      </c>
      <c r="F38" s="459">
        <f t="shared" si="6"/>
        <v>0</v>
      </c>
      <c r="G38" s="459">
        <f t="shared" si="6"/>
        <v>0</v>
      </c>
      <c r="H38" s="459">
        <f t="shared" si="6"/>
        <v>515000</v>
      </c>
      <c r="I38" s="459">
        <f t="shared" si="6"/>
        <v>530000</v>
      </c>
      <c r="J38" s="459">
        <f t="shared" si="6"/>
        <v>535000</v>
      </c>
      <c r="K38" s="459">
        <f t="shared" si="6"/>
        <v>545000</v>
      </c>
      <c r="L38" s="459">
        <f t="shared" si="6"/>
        <v>550000</v>
      </c>
      <c r="M38" s="459">
        <f t="shared" si="6"/>
        <v>565000</v>
      </c>
      <c r="N38" s="459">
        <f t="shared" si="6"/>
        <v>570000</v>
      </c>
      <c r="O38" s="459">
        <f t="shared" si="6"/>
        <v>580000</v>
      </c>
      <c r="P38" s="459">
        <f t="shared" si="6"/>
        <v>590000</v>
      </c>
      <c r="Q38" s="459">
        <f t="shared" si="6"/>
        <v>600000</v>
      </c>
      <c r="R38" s="459">
        <f t="shared" si="6"/>
        <v>605000</v>
      </c>
      <c r="S38" s="459">
        <f t="shared" si="6"/>
        <v>620000</v>
      </c>
      <c r="T38" s="459">
        <f t="shared" si="6"/>
        <v>625000</v>
      </c>
      <c r="U38" s="459">
        <f t="shared" si="6"/>
        <v>640000</v>
      </c>
      <c r="V38" s="459">
        <f t="shared" si="6"/>
        <v>650000</v>
      </c>
      <c r="W38" s="459">
        <f t="shared" si="6"/>
        <v>660000</v>
      </c>
      <c r="X38" s="459">
        <f t="shared" si="6"/>
        <v>665000</v>
      </c>
      <c r="Y38" s="459">
        <f t="shared" si="6"/>
        <v>4250000</v>
      </c>
      <c r="Z38" s="459">
        <f t="shared" si="6"/>
        <v>8050000</v>
      </c>
      <c r="AA38" s="459">
        <f t="shared" si="6"/>
        <v>6350000</v>
      </c>
      <c r="AB38" s="459">
        <f t="shared" si="6"/>
        <v>10460000</v>
      </c>
      <c r="AC38" s="460">
        <f>SUM(B38:AB38)</f>
        <v>39155000</v>
      </c>
      <c r="AD38" s="437"/>
    </row>
    <row r="41" spans="1:30" s="438" customFormat="1" x14ac:dyDescent="0.2"/>
  </sheetData>
  <pageMargins left="0.75" right="0.75" top="1" bottom="1" header="0.5" footer="0.5"/>
  <pageSetup scale="70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0" max="33" man="1"/>
    <brk id="19" max="33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3E6AB-7C8E-4883-8905-BC01082AC39D}">
  <dimension ref="A1:BI33"/>
  <sheetViews>
    <sheetView zoomScaleNormal="100" workbookViewId="0">
      <pane xSplit="1" ySplit="5" topLeftCell="B6" activePane="bottomRight" state="frozen"/>
      <selection activeCell="F46" sqref="F46"/>
      <selection pane="topRight" activeCell="F46" sqref="F46"/>
      <selection pane="bottomLeft" activeCell="F46" sqref="F46"/>
      <selection pane="bottomRight" activeCell="B6" sqref="B6"/>
    </sheetView>
  </sheetViews>
  <sheetFormatPr defaultRowHeight="12.75" x14ac:dyDescent="0.2"/>
  <cols>
    <col min="1" max="1" width="19.85546875" style="405" customWidth="1"/>
    <col min="2" max="16" width="14.28515625" style="405" customWidth="1"/>
    <col min="17" max="19" width="12.28515625" style="405" bestFit="1" customWidth="1"/>
    <col min="20" max="21" width="12.7109375" style="405" bestFit="1" customWidth="1"/>
    <col min="22" max="26" width="13.140625" style="405" bestFit="1" customWidth="1"/>
    <col min="27" max="27" width="14" style="405" bestFit="1" customWidth="1"/>
    <col min="28" max="28" width="13" style="405" customWidth="1"/>
    <col min="29" max="29" width="15.5703125" style="405" customWidth="1"/>
    <col min="30" max="30" width="13.5703125" style="405" bestFit="1" customWidth="1"/>
    <col min="31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3" style="405" customWidth="1"/>
    <col min="285" max="285" width="12.85546875" style="405" bestFit="1" customWidth="1"/>
    <col min="286" max="286" width="11.140625" style="405" bestFit="1" customWidth="1"/>
    <col min="287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3" style="405" customWidth="1"/>
    <col min="541" max="541" width="12.85546875" style="405" bestFit="1" customWidth="1"/>
    <col min="542" max="542" width="11.140625" style="405" bestFit="1" customWidth="1"/>
    <col min="543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3" style="405" customWidth="1"/>
    <col min="797" max="797" width="12.85546875" style="405" bestFit="1" customWidth="1"/>
    <col min="798" max="798" width="11.140625" style="405" bestFit="1" customWidth="1"/>
    <col min="799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3" style="405" customWidth="1"/>
    <col min="1053" max="1053" width="12.85546875" style="405" bestFit="1" customWidth="1"/>
    <col min="1054" max="1054" width="11.140625" style="405" bestFit="1" customWidth="1"/>
    <col min="1055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3" style="405" customWidth="1"/>
    <col min="1309" max="1309" width="12.85546875" style="405" bestFit="1" customWidth="1"/>
    <col min="1310" max="1310" width="11.140625" style="405" bestFit="1" customWidth="1"/>
    <col min="1311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3" style="405" customWidth="1"/>
    <col min="1565" max="1565" width="12.85546875" style="405" bestFit="1" customWidth="1"/>
    <col min="1566" max="1566" width="11.140625" style="405" bestFit="1" customWidth="1"/>
    <col min="1567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3" style="405" customWidth="1"/>
    <col min="1821" max="1821" width="12.85546875" style="405" bestFit="1" customWidth="1"/>
    <col min="1822" max="1822" width="11.140625" style="405" bestFit="1" customWidth="1"/>
    <col min="1823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3" style="405" customWidth="1"/>
    <col min="2077" max="2077" width="12.85546875" style="405" bestFit="1" customWidth="1"/>
    <col min="2078" max="2078" width="11.140625" style="405" bestFit="1" customWidth="1"/>
    <col min="2079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3" style="405" customWidth="1"/>
    <col min="2333" max="2333" width="12.85546875" style="405" bestFit="1" customWidth="1"/>
    <col min="2334" max="2334" width="11.140625" style="405" bestFit="1" customWidth="1"/>
    <col min="2335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3" style="405" customWidth="1"/>
    <col min="2589" max="2589" width="12.85546875" style="405" bestFit="1" customWidth="1"/>
    <col min="2590" max="2590" width="11.140625" style="405" bestFit="1" customWidth="1"/>
    <col min="2591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3" style="405" customWidth="1"/>
    <col min="2845" max="2845" width="12.85546875" style="405" bestFit="1" customWidth="1"/>
    <col min="2846" max="2846" width="11.140625" style="405" bestFit="1" customWidth="1"/>
    <col min="2847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3" style="405" customWidth="1"/>
    <col min="3101" max="3101" width="12.85546875" style="405" bestFit="1" customWidth="1"/>
    <col min="3102" max="3102" width="11.140625" style="405" bestFit="1" customWidth="1"/>
    <col min="3103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3" style="405" customWidth="1"/>
    <col min="3357" max="3357" width="12.85546875" style="405" bestFit="1" customWidth="1"/>
    <col min="3358" max="3358" width="11.140625" style="405" bestFit="1" customWidth="1"/>
    <col min="3359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3" style="405" customWidth="1"/>
    <col min="3613" max="3613" width="12.85546875" style="405" bestFit="1" customWidth="1"/>
    <col min="3614" max="3614" width="11.140625" style="405" bestFit="1" customWidth="1"/>
    <col min="3615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3" style="405" customWidth="1"/>
    <col min="3869" max="3869" width="12.85546875" style="405" bestFit="1" customWidth="1"/>
    <col min="3870" max="3870" width="11.140625" style="405" bestFit="1" customWidth="1"/>
    <col min="3871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3" style="405" customWidth="1"/>
    <col min="4125" max="4125" width="12.85546875" style="405" bestFit="1" customWidth="1"/>
    <col min="4126" max="4126" width="11.140625" style="405" bestFit="1" customWidth="1"/>
    <col min="4127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3" style="405" customWidth="1"/>
    <col min="4381" max="4381" width="12.85546875" style="405" bestFit="1" customWidth="1"/>
    <col min="4382" max="4382" width="11.140625" style="405" bestFit="1" customWidth="1"/>
    <col min="4383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3" style="405" customWidth="1"/>
    <col min="4637" max="4637" width="12.85546875" style="405" bestFit="1" customWidth="1"/>
    <col min="4638" max="4638" width="11.140625" style="405" bestFit="1" customWidth="1"/>
    <col min="4639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3" style="405" customWidth="1"/>
    <col min="4893" max="4893" width="12.85546875" style="405" bestFit="1" customWidth="1"/>
    <col min="4894" max="4894" width="11.140625" style="405" bestFit="1" customWidth="1"/>
    <col min="4895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3" style="405" customWidth="1"/>
    <col min="5149" max="5149" width="12.85546875" style="405" bestFit="1" customWidth="1"/>
    <col min="5150" max="5150" width="11.140625" style="405" bestFit="1" customWidth="1"/>
    <col min="5151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3" style="405" customWidth="1"/>
    <col min="5405" max="5405" width="12.85546875" style="405" bestFit="1" customWidth="1"/>
    <col min="5406" max="5406" width="11.140625" style="405" bestFit="1" customWidth="1"/>
    <col min="5407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3" style="405" customWidth="1"/>
    <col min="5661" max="5661" width="12.85546875" style="405" bestFit="1" customWidth="1"/>
    <col min="5662" max="5662" width="11.140625" style="405" bestFit="1" customWidth="1"/>
    <col min="5663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3" style="405" customWidth="1"/>
    <col min="5917" max="5917" width="12.85546875" style="405" bestFit="1" customWidth="1"/>
    <col min="5918" max="5918" width="11.140625" style="405" bestFit="1" customWidth="1"/>
    <col min="5919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3" style="405" customWidth="1"/>
    <col min="6173" max="6173" width="12.85546875" style="405" bestFit="1" customWidth="1"/>
    <col min="6174" max="6174" width="11.140625" style="405" bestFit="1" customWidth="1"/>
    <col min="6175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3" style="405" customWidth="1"/>
    <col min="6429" max="6429" width="12.85546875" style="405" bestFit="1" customWidth="1"/>
    <col min="6430" max="6430" width="11.140625" style="405" bestFit="1" customWidth="1"/>
    <col min="6431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3" style="405" customWidth="1"/>
    <col min="6685" max="6685" width="12.85546875" style="405" bestFit="1" customWidth="1"/>
    <col min="6686" max="6686" width="11.140625" style="405" bestFit="1" customWidth="1"/>
    <col min="6687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3" style="405" customWidth="1"/>
    <col min="6941" max="6941" width="12.85546875" style="405" bestFit="1" customWidth="1"/>
    <col min="6942" max="6942" width="11.140625" style="405" bestFit="1" customWidth="1"/>
    <col min="6943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3" style="405" customWidth="1"/>
    <col min="7197" max="7197" width="12.85546875" style="405" bestFit="1" customWidth="1"/>
    <col min="7198" max="7198" width="11.140625" style="405" bestFit="1" customWidth="1"/>
    <col min="7199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3" style="405" customWidth="1"/>
    <col min="7453" max="7453" width="12.85546875" style="405" bestFit="1" customWidth="1"/>
    <col min="7454" max="7454" width="11.140625" style="405" bestFit="1" customWidth="1"/>
    <col min="7455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3" style="405" customWidth="1"/>
    <col min="7709" max="7709" width="12.85546875" style="405" bestFit="1" customWidth="1"/>
    <col min="7710" max="7710" width="11.140625" style="405" bestFit="1" customWidth="1"/>
    <col min="7711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3" style="405" customWidth="1"/>
    <col min="7965" max="7965" width="12.85546875" style="405" bestFit="1" customWidth="1"/>
    <col min="7966" max="7966" width="11.140625" style="405" bestFit="1" customWidth="1"/>
    <col min="7967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3" style="405" customWidth="1"/>
    <col min="8221" max="8221" width="12.85546875" style="405" bestFit="1" customWidth="1"/>
    <col min="8222" max="8222" width="11.140625" style="405" bestFit="1" customWidth="1"/>
    <col min="8223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3" style="405" customWidth="1"/>
    <col min="8477" max="8477" width="12.85546875" style="405" bestFit="1" customWidth="1"/>
    <col min="8478" max="8478" width="11.140625" style="405" bestFit="1" customWidth="1"/>
    <col min="8479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3" style="405" customWidth="1"/>
    <col min="8733" max="8733" width="12.85546875" style="405" bestFit="1" customWidth="1"/>
    <col min="8734" max="8734" width="11.140625" style="405" bestFit="1" customWidth="1"/>
    <col min="8735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3" style="405" customWidth="1"/>
    <col min="8989" max="8989" width="12.85546875" style="405" bestFit="1" customWidth="1"/>
    <col min="8990" max="8990" width="11.140625" style="405" bestFit="1" customWidth="1"/>
    <col min="8991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3" style="405" customWidth="1"/>
    <col min="9245" max="9245" width="12.85546875" style="405" bestFit="1" customWidth="1"/>
    <col min="9246" max="9246" width="11.140625" style="405" bestFit="1" customWidth="1"/>
    <col min="9247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3" style="405" customWidth="1"/>
    <col min="9501" max="9501" width="12.85546875" style="405" bestFit="1" customWidth="1"/>
    <col min="9502" max="9502" width="11.140625" style="405" bestFit="1" customWidth="1"/>
    <col min="9503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3" style="405" customWidth="1"/>
    <col min="9757" max="9757" width="12.85546875" style="405" bestFit="1" customWidth="1"/>
    <col min="9758" max="9758" width="11.140625" style="405" bestFit="1" customWidth="1"/>
    <col min="9759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3" style="405" customWidth="1"/>
    <col min="10013" max="10013" width="12.85546875" style="405" bestFit="1" customWidth="1"/>
    <col min="10014" max="10014" width="11.140625" style="405" bestFit="1" customWidth="1"/>
    <col min="10015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3" style="405" customWidth="1"/>
    <col min="10269" max="10269" width="12.85546875" style="405" bestFit="1" customWidth="1"/>
    <col min="10270" max="10270" width="11.140625" style="405" bestFit="1" customWidth="1"/>
    <col min="10271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3" style="405" customWidth="1"/>
    <col min="10525" max="10525" width="12.85546875" style="405" bestFit="1" customWidth="1"/>
    <col min="10526" max="10526" width="11.140625" style="405" bestFit="1" customWidth="1"/>
    <col min="10527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3" style="405" customWidth="1"/>
    <col min="10781" max="10781" width="12.85546875" style="405" bestFit="1" customWidth="1"/>
    <col min="10782" max="10782" width="11.140625" style="405" bestFit="1" customWidth="1"/>
    <col min="10783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3" style="405" customWidth="1"/>
    <col min="11037" max="11037" width="12.85546875" style="405" bestFit="1" customWidth="1"/>
    <col min="11038" max="11038" width="11.140625" style="405" bestFit="1" customWidth="1"/>
    <col min="11039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3" style="405" customWidth="1"/>
    <col min="11293" max="11293" width="12.85546875" style="405" bestFit="1" customWidth="1"/>
    <col min="11294" max="11294" width="11.140625" style="405" bestFit="1" customWidth="1"/>
    <col min="11295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3" style="405" customWidth="1"/>
    <col min="11549" max="11549" width="12.85546875" style="405" bestFit="1" customWidth="1"/>
    <col min="11550" max="11550" width="11.140625" style="405" bestFit="1" customWidth="1"/>
    <col min="11551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3" style="405" customWidth="1"/>
    <col min="11805" max="11805" width="12.85546875" style="405" bestFit="1" customWidth="1"/>
    <col min="11806" max="11806" width="11.140625" style="405" bestFit="1" customWidth="1"/>
    <col min="11807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3" style="405" customWidth="1"/>
    <col min="12061" max="12061" width="12.85546875" style="405" bestFit="1" customWidth="1"/>
    <col min="12062" max="12062" width="11.140625" style="405" bestFit="1" customWidth="1"/>
    <col min="12063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3" style="405" customWidth="1"/>
    <col min="12317" max="12317" width="12.85546875" style="405" bestFit="1" customWidth="1"/>
    <col min="12318" max="12318" width="11.140625" style="405" bestFit="1" customWidth="1"/>
    <col min="12319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3" style="405" customWidth="1"/>
    <col min="12573" max="12573" width="12.85546875" style="405" bestFit="1" customWidth="1"/>
    <col min="12574" max="12574" width="11.140625" style="405" bestFit="1" customWidth="1"/>
    <col min="12575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3" style="405" customWidth="1"/>
    <col min="12829" max="12829" width="12.85546875" style="405" bestFit="1" customWidth="1"/>
    <col min="12830" max="12830" width="11.140625" style="405" bestFit="1" customWidth="1"/>
    <col min="12831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3" style="405" customWidth="1"/>
    <col min="13085" max="13085" width="12.85546875" style="405" bestFit="1" customWidth="1"/>
    <col min="13086" max="13086" width="11.140625" style="405" bestFit="1" customWidth="1"/>
    <col min="13087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3" style="405" customWidth="1"/>
    <col min="13341" max="13341" width="12.85546875" style="405" bestFit="1" customWidth="1"/>
    <col min="13342" max="13342" width="11.140625" style="405" bestFit="1" customWidth="1"/>
    <col min="13343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3" style="405" customWidth="1"/>
    <col min="13597" max="13597" width="12.85546875" style="405" bestFit="1" customWidth="1"/>
    <col min="13598" max="13598" width="11.140625" style="405" bestFit="1" customWidth="1"/>
    <col min="13599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3" style="405" customWidth="1"/>
    <col min="13853" max="13853" width="12.85546875" style="405" bestFit="1" customWidth="1"/>
    <col min="13854" max="13854" width="11.140625" style="405" bestFit="1" customWidth="1"/>
    <col min="13855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3" style="405" customWidth="1"/>
    <col min="14109" max="14109" width="12.85546875" style="405" bestFit="1" customWidth="1"/>
    <col min="14110" max="14110" width="11.140625" style="405" bestFit="1" customWidth="1"/>
    <col min="14111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3" style="405" customWidth="1"/>
    <col min="14365" max="14365" width="12.85546875" style="405" bestFit="1" customWidth="1"/>
    <col min="14366" max="14366" width="11.140625" style="405" bestFit="1" customWidth="1"/>
    <col min="14367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3" style="405" customWidth="1"/>
    <col min="14621" max="14621" width="12.85546875" style="405" bestFit="1" customWidth="1"/>
    <col min="14622" max="14622" width="11.140625" style="405" bestFit="1" customWidth="1"/>
    <col min="14623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3" style="405" customWidth="1"/>
    <col min="14877" max="14877" width="12.85546875" style="405" bestFit="1" customWidth="1"/>
    <col min="14878" max="14878" width="11.140625" style="405" bestFit="1" customWidth="1"/>
    <col min="14879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3" style="405" customWidth="1"/>
    <col min="15133" max="15133" width="12.85546875" style="405" bestFit="1" customWidth="1"/>
    <col min="15134" max="15134" width="11.140625" style="405" bestFit="1" customWidth="1"/>
    <col min="15135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3" style="405" customWidth="1"/>
    <col min="15389" max="15389" width="12.85546875" style="405" bestFit="1" customWidth="1"/>
    <col min="15390" max="15390" width="11.140625" style="405" bestFit="1" customWidth="1"/>
    <col min="15391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3" style="405" customWidth="1"/>
    <col min="15645" max="15645" width="12.85546875" style="405" bestFit="1" customWidth="1"/>
    <col min="15646" max="15646" width="11.140625" style="405" bestFit="1" customWidth="1"/>
    <col min="15647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3" style="405" customWidth="1"/>
    <col min="15901" max="15901" width="12.85546875" style="405" bestFit="1" customWidth="1"/>
    <col min="15902" max="15902" width="11.140625" style="405" bestFit="1" customWidth="1"/>
    <col min="15903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3" style="405" customWidth="1"/>
    <col min="16157" max="16157" width="12.85546875" style="405" bestFit="1" customWidth="1"/>
    <col min="16158" max="16158" width="11.140625" style="405" bestFit="1" customWidth="1"/>
    <col min="16159" max="16384" width="9.140625" style="405"/>
  </cols>
  <sheetData>
    <row r="1" spans="1:61" x14ac:dyDescent="0.2">
      <c r="A1" s="402" t="s">
        <v>392</v>
      </c>
      <c r="B1" s="403" t="s">
        <v>1222</v>
      </c>
      <c r="C1" s="403" t="s">
        <v>1222</v>
      </c>
      <c r="D1" s="403" t="s">
        <v>1222</v>
      </c>
      <c r="E1" s="403" t="s">
        <v>1222</v>
      </c>
      <c r="F1" s="403" t="s">
        <v>1222</v>
      </c>
      <c r="G1" s="403" t="s">
        <v>1222</v>
      </c>
      <c r="H1" s="403" t="s">
        <v>1222</v>
      </c>
      <c r="I1" s="403" t="s">
        <v>1222</v>
      </c>
      <c r="J1" s="403" t="s">
        <v>1222</v>
      </c>
      <c r="K1" s="403" t="s">
        <v>1222</v>
      </c>
      <c r="L1" s="403" t="s">
        <v>1222</v>
      </c>
      <c r="M1" s="403" t="s">
        <v>1222</v>
      </c>
      <c r="N1" s="403" t="s">
        <v>1222</v>
      </c>
      <c r="O1" s="403" t="s">
        <v>1222</v>
      </c>
      <c r="P1" s="403" t="s">
        <v>1222</v>
      </c>
      <c r="Q1" s="403" t="s">
        <v>1222</v>
      </c>
      <c r="R1" s="403" t="s">
        <v>1222</v>
      </c>
      <c r="S1" s="403" t="s">
        <v>1222</v>
      </c>
      <c r="T1" s="403" t="s">
        <v>1222</v>
      </c>
      <c r="U1" s="403" t="s">
        <v>1222</v>
      </c>
      <c r="V1" s="403" t="s">
        <v>1222</v>
      </c>
      <c r="W1" s="403" t="s">
        <v>1222</v>
      </c>
      <c r="X1" s="403" t="s">
        <v>1222</v>
      </c>
      <c r="Y1" s="403" t="s">
        <v>1222</v>
      </c>
      <c r="Z1" s="403" t="s">
        <v>1222</v>
      </c>
      <c r="AA1" s="403" t="s">
        <v>1222</v>
      </c>
      <c r="AB1" s="403" t="s">
        <v>1222</v>
      </c>
      <c r="AC1" s="403" t="s">
        <v>1222</v>
      </c>
    </row>
    <row r="2" spans="1:61" ht="25.5" x14ac:dyDescent="0.2">
      <c r="A2" s="402" t="s">
        <v>1418</v>
      </c>
      <c r="B2" s="474" t="s">
        <v>1423</v>
      </c>
      <c r="C2" s="474" t="s">
        <v>1423</v>
      </c>
      <c r="D2" s="474" t="s">
        <v>1423</v>
      </c>
      <c r="E2" s="474" t="s">
        <v>1423</v>
      </c>
      <c r="F2" s="474" t="s">
        <v>1423</v>
      </c>
      <c r="G2" s="474" t="s">
        <v>1423</v>
      </c>
      <c r="H2" s="474" t="s">
        <v>1423</v>
      </c>
      <c r="I2" s="474" t="s">
        <v>1423</v>
      </c>
      <c r="J2" s="474" t="s">
        <v>1423</v>
      </c>
      <c r="K2" s="474" t="s">
        <v>1423</v>
      </c>
      <c r="L2" s="474" t="s">
        <v>1423</v>
      </c>
      <c r="M2" s="474" t="s">
        <v>1423</v>
      </c>
      <c r="N2" s="474" t="s">
        <v>1423</v>
      </c>
      <c r="O2" s="474" t="s">
        <v>1423</v>
      </c>
      <c r="P2" s="474" t="s">
        <v>1423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1419</v>
      </c>
      <c r="AA2" s="403" t="s">
        <v>1424</v>
      </c>
      <c r="AB2" s="403" t="s">
        <v>1420</v>
      </c>
      <c r="AC2" s="403" t="s">
        <v>1422</v>
      </c>
    </row>
    <row r="3" spans="1:61" x14ac:dyDescent="0.2">
      <c r="A3" s="402" t="s">
        <v>385</v>
      </c>
      <c r="B3" s="464">
        <v>44531</v>
      </c>
      <c r="C3" s="464">
        <v>44713</v>
      </c>
      <c r="D3" s="465">
        <v>44896</v>
      </c>
      <c r="E3" s="465">
        <v>45078</v>
      </c>
      <c r="F3" s="465">
        <v>45261</v>
      </c>
      <c r="G3" s="465">
        <v>45444</v>
      </c>
      <c r="H3" s="465">
        <v>45627</v>
      </c>
      <c r="I3" s="465">
        <v>45809</v>
      </c>
      <c r="J3" s="465">
        <v>45992</v>
      </c>
      <c r="K3" s="465">
        <v>46174</v>
      </c>
      <c r="L3" s="465">
        <v>46357</v>
      </c>
      <c r="M3" s="465">
        <v>46539</v>
      </c>
      <c r="N3" s="465">
        <v>46722</v>
      </c>
      <c r="O3" s="465">
        <v>46905</v>
      </c>
      <c r="P3" s="465">
        <v>47088</v>
      </c>
      <c r="Q3" s="465">
        <v>47270</v>
      </c>
      <c r="R3" s="465">
        <v>47453</v>
      </c>
      <c r="S3" s="465">
        <v>47635</v>
      </c>
      <c r="T3" s="465">
        <v>47818</v>
      </c>
      <c r="U3" s="465">
        <v>48000</v>
      </c>
      <c r="V3" s="465">
        <v>48183</v>
      </c>
      <c r="W3" s="465">
        <v>48366</v>
      </c>
      <c r="X3" s="465">
        <v>48549</v>
      </c>
      <c r="Y3" s="465">
        <v>48731</v>
      </c>
      <c r="Z3" s="465">
        <v>48914</v>
      </c>
      <c r="AA3" s="465">
        <v>50010</v>
      </c>
      <c r="AB3" s="465">
        <v>51836</v>
      </c>
      <c r="AC3" s="465">
        <v>55305</v>
      </c>
    </row>
    <row r="4" spans="1:61" x14ac:dyDescent="0.2">
      <c r="A4" s="402" t="s">
        <v>386</v>
      </c>
      <c r="B4" s="440">
        <v>0.05</v>
      </c>
      <c r="C4" s="440">
        <v>0.05</v>
      </c>
      <c r="D4" s="440">
        <v>0.05</v>
      </c>
      <c r="E4" s="440">
        <v>0.05</v>
      </c>
      <c r="F4" s="440">
        <v>0.05</v>
      </c>
      <c r="G4" s="466">
        <v>0.05</v>
      </c>
      <c r="H4" s="466">
        <v>0.05</v>
      </c>
      <c r="I4" s="466">
        <v>0.05</v>
      </c>
      <c r="J4" s="466">
        <v>0.05</v>
      </c>
      <c r="K4" s="466">
        <v>0.05</v>
      </c>
      <c r="L4" s="466">
        <v>0.05</v>
      </c>
      <c r="M4" s="466">
        <v>0.05</v>
      </c>
      <c r="N4" s="466">
        <v>0.05</v>
      </c>
      <c r="O4" s="466">
        <v>0.05</v>
      </c>
      <c r="P4" s="466">
        <v>0.05</v>
      </c>
      <c r="Q4" s="466">
        <v>1.3000000000000001E-2</v>
      </c>
      <c r="R4" s="466">
        <v>1.3999999999999999E-2</v>
      </c>
      <c r="S4" s="466">
        <v>1.4999999999999999E-2</v>
      </c>
      <c r="T4" s="440">
        <v>1.55E-2</v>
      </c>
      <c r="U4" s="440">
        <v>1.6E-2</v>
      </c>
      <c r="V4" s="466">
        <v>1.6500000000000001E-2</v>
      </c>
      <c r="W4" s="466">
        <v>1.7500000000000002E-2</v>
      </c>
      <c r="X4" s="466">
        <v>1.8000000000000002E-2</v>
      </c>
      <c r="Y4" s="466">
        <v>1.8500000000000003E-2</v>
      </c>
      <c r="Z4" s="466">
        <v>1.8749999999999999E-2</v>
      </c>
      <c r="AA4" s="466">
        <v>1.9E-2</v>
      </c>
      <c r="AB4" s="466">
        <v>2.1000000000000001E-2</v>
      </c>
      <c r="AC4" s="466">
        <v>0.03</v>
      </c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3"/>
      <c r="BG4" s="413"/>
      <c r="BH4" s="413"/>
      <c r="BI4" s="413"/>
    </row>
    <row r="5" spans="1:61" x14ac:dyDescent="0.2">
      <c r="A5" s="414" t="s">
        <v>334</v>
      </c>
      <c r="B5" s="475" t="s">
        <v>1223</v>
      </c>
      <c r="C5" s="475" t="s">
        <v>1224</v>
      </c>
      <c r="D5" s="475" t="s">
        <v>1225</v>
      </c>
      <c r="E5" s="475" t="s">
        <v>1226</v>
      </c>
      <c r="F5" s="475" t="s">
        <v>1227</v>
      </c>
      <c r="G5" s="475" t="s">
        <v>1228</v>
      </c>
      <c r="H5" s="475" t="s">
        <v>1229</v>
      </c>
      <c r="I5" s="475" t="s">
        <v>1230</v>
      </c>
      <c r="J5" s="475" t="s">
        <v>1231</v>
      </c>
      <c r="K5" s="475" t="s">
        <v>1232</v>
      </c>
      <c r="L5" s="475" t="s">
        <v>1233</v>
      </c>
      <c r="M5" s="475" t="s">
        <v>1234</v>
      </c>
      <c r="N5" s="475" t="s">
        <v>1235</v>
      </c>
      <c r="O5" s="475" t="s">
        <v>1236</v>
      </c>
      <c r="P5" s="475" t="s">
        <v>1237</v>
      </c>
      <c r="Q5" s="475" t="s">
        <v>1238</v>
      </c>
      <c r="R5" s="475" t="s">
        <v>1239</v>
      </c>
      <c r="S5" s="475" t="s">
        <v>1240</v>
      </c>
      <c r="T5" s="475" t="s">
        <v>1241</v>
      </c>
      <c r="U5" s="475" t="s">
        <v>1242</v>
      </c>
      <c r="V5" s="475" t="s">
        <v>1243</v>
      </c>
      <c r="W5" s="475" t="s">
        <v>1244</v>
      </c>
      <c r="X5" s="475" t="s">
        <v>1245</v>
      </c>
      <c r="Y5" s="475" t="s">
        <v>1246</v>
      </c>
      <c r="Z5" s="475" t="s">
        <v>1247</v>
      </c>
      <c r="AA5" s="475" t="s">
        <v>1248</v>
      </c>
      <c r="AB5" s="475" t="s">
        <v>1249</v>
      </c>
      <c r="AC5" s="475" t="s">
        <v>1250</v>
      </c>
      <c r="AD5" s="470" t="s">
        <v>5</v>
      </c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</row>
    <row r="6" spans="1:61" x14ac:dyDescent="0.2">
      <c r="A6" s="418"/>
      <c r="B6" s="419">
        <v>2</v>
      </c>
      <c r="C6" s="419">
        <v>3</v>
      </c>
      <c r="D6" s="419">
        <f>C6+1</f>
        <v>4</v>
      </c>
      <c r="E6" s="419">
        <f t="shared" ref="E6:AC6" si="0">D6+1</f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19">
        <f t="shared" si="0"/>
        <v>29</v>
      </c>
      <c r="AD6" s="427"/>
    </row>
    <row r="7" spans="1:61" x14ac:dyDescent="0.2">
      <c r="A7" s="402" t="s">
        <v>461</v>
      </c>
      <c r="B7" s="442">
        <v>445000</v>
      </c>
      <c r="C7" s="442">
        <v>1165000</v>
      </c>
      <c r="D7" s="442">
        <v>1250000</v>
      </c>
      <c r="E7" s="442">
        <v>1265000</v>
      </c>
      <c r="F7" s="442">
        <v>1290000</v>
      </c>
      <c r="G7" s="442">
        <v>1310000</v>
      </c>
      <c r="H7" s="442">
        <v>1330000</v>
      </c>
      <c r="I7" s="442">
        <v>1355000</v>
      </c>
      <c r="J7" s="442">
        <v>1375000</v>
      </c>
      <c r="K7" s="442">
        <v>1395000</v>
      </c>
      <c r="L7" s="442">
        <v>1420000</v>
      </c>
      <c r="M7" s="442">
        <v>1440000</v>
      </c>
      <c r="N7" s="442">
        <v>1465000</v>
      </c>
      <c r="O7" s="442">
        <v>1490000</v>
      </c>
      <c r="P7" s="442">
        <v>1515000</v>
      </c>
      <c r="Q7" s="442">
        <v>1535000</v>
      </c>
      <c r="R7" s="442">
        <v>1565000</v>
      </c>
      <c r="S7" s="442">
        <v>1585000</v>
      </c>
      <c r="T7" s="442">
        <v>1615000</v>
      </c>
      <c r="U7" s="442">
        <v>1640000</v>
      </c>
      <c r="V7" s="442">
        <v>1665000</v>
      </c>
      <c r="W7" s="442">
        <v>1690000</v>
      </c>
      <c r="X7" s="442">
        <v>1720000</v>
      </c>
      <c r="Y7" s="442">
        <v>1750000</v>
      </c>
      <c r="Z7" s="442">
        <v>1775000</v>
      </c>
      <c r="AA7" s="442">
        <v>11285000</v>
      </c>
      <c r="AB7" s="442">
        <v>20105000</v>
      </c>
      <c r="AC7" s="442">
        <v>29655000</v>
      </c>
      <c r="AD7" s="471">
        <f>SUM(B7:AC7)</f>
        <v>97095000</v>
      </c>
    </row>
    <row r="8" spans="1:61" x14ac:dyDescent="0.2">
      <c r="A8" s="402" t="s">
        <v>78</v>
      </c>
      <c r="B8" s="453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27"/>
      <c r="AC8" s="427"/>
      <c r="AD8" s="452"/>
    </row>
    <row r="9" spans="1:61" ht="15" customHeight="1" x14ac:dyDescent="0.2">
      <c r="A9" s="426">
        <v>44531</v>
      </c>
      <c r="B9" s="427">
        <v>445000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50">
        <v>0</v>
      </c>
      <c r="T9" s="450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0</v>
      </c>
      <c r="AC9" s="427">
        <v>0</v>
      </c>
      <c r="AD9" s="452">
        <f t="shared" ref="AD9:AD14" si="1">SUM(B9:AC9)</f>
        <v>445000</v>
      </c>
    </row>
    <row r="10" spans="1:61" ht="15" customHeight="1" x14ac:dyDescent="0.2">
      <c r="A10" s="426">
        <v>44713</v>
      </c>
      <c r="B10" s="427">
        <v>0</v>
      </c>
      <c r="C10" s="427">
        <v>1165000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50">
        <v>0</v>
      </c>
      <c r="T10" s="450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0</v>
      </c>
      <c r="AC10" s="427">
        <v>0</v>
      </c>
      <c r="AD10" s="452">
        <f t="shared" si="1"/>
        <v>1165000</v>
      </c>
    </row>
    <row r="11" spans="1:61" ht="15" customHeight="1" x14ac:dyDescent="0.2">
      <c r="A11" s="426">
        <v>44896</v>
      </c>
      <c r="B11" s="427">
        <v>0</v>
      </c>
      <c r="C11" s="427">
        <v>0</v>
      </c>
      <c r="D11" s="427">
        <v>1250000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50">
        <v>0</v>
      </c>
      <c r="T11" s="450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0</v>
      </c>
      <c r="AC11" s="427">
        <v>1140000</v>
      </c>
      <c r="AD11" s="452">
        <f t="shared" si="1"/>
        <v>2390000</v>
      </c>
    </row>
    <row r="12" spans="1:61" ht="15" customHeight="1" x14ac:dyDescent="0.2">
      <c r="A12" s="426">
        <v>44927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50">
        <v>0</v>
      </c>
      <c r="T12" s="450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0</v>
      </c>
      <c r="AC12" s="427">
        <v>300000</v>
      </c>
      <c r="AD12" s="452">
        <f t="shared" si="1"/>
        <v>300000</v>
      </c>
    </row>
    <row r="13" spans="1:61" ht="15" customHeight="1" x14ac:dyDescent="0.2">
      <c r="A13" s="426">
        <v>45078</v>
      </c>
      <c r="B13" s="427">
        <v>0</v>
      </c>
      <c r="C13" s="427">
        <v>0</v>
      </c>
      <c r="D13" s="427">
        <v>0</v>
      </c>
      <c r="E13" s="427">
        <v>1265000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50">
        <v>0</v>
      </c>
      <c r="T13" s="450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27">
        <v>1520000</v>
      </c>
      <c r="AD13" s="452">
        <f t="shared" si="1"/>
        <v>2785000</v>
      </c>
    </row>
    <row r="14" spans="1:61" ht="15" customHeight="1" x14ac:dyDescent="0.2">
      <c r="A14" s="426">
        <v>45108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27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0</v>
      </c>
      <c r="AC14" s="427">
        <v>0</v>
      </c>
      <c r="AD14" s="452">
        <f t="shared" si="1"/>
        <v>0</v>
      </c>
    </row>
    <row r="15" spans="1:61" ht="15" customHeight="1" x14ac:dyDescent="0.2">
      <c r="A15" s="426">
        <v>45139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27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0</v>
      </c>
      <c r="AC15" s="427">
        <v>0</v>
      </c>
      <c r="AD15" s="452">
        <f t="shared" ref="AD15" si="2">SUM(B15:AC15)</f>
        <v>0</v>
      </c>
    </row>
    <row r="16" spans="1:61" ht="15" customHeight="1" x14ac:dyDescent="0.2">
      <c r="A16" s="426">
        <v>45170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27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27">
        <v>0</v>
      </c>
      <c r="AD16" s="452">
        <f t="shared" ref="AD16" si="3">SUM(B16:AC16)</f>
        <v>0</v>
      </c>
    </row>
    <row r="17" spans="1:31" ht="15" customHeight="1" x14ac:dyDescent="0.2">
      <c r="A17" s="426">
        <v>45200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27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0</v>
      </c>
      <c r="AC17" s="427">
        <v>0</v>
      </c>
      <c r="AD17" s="452">
        <f t="shared" ref="AD17" si="4">SUM(B17:AC17)</f>
        <v>0</v>
      </c>
    </row>
    <row r="18" spans="1:31" ht="15" customHeight="1" x14ac:dyDescent="0.2">
      <c r="A18" s="426">
        <v>45231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0</v>
      </c>
      <c r="AD18" s="452">
        <f t="shared" ref="AD18" si="5">SUM(B18:AC18)</f>
        <v>0</v>
      </c>
    </row>
    <row r="19" spans="1:31" ht="15" customHeight="1" x14ac:dyDescent="0.2">
      <c r="A19" s="426">
        <v>45261</v>
      </c>
      <c r="B19" s="427">
        <v>0</v>
      </c>
      <c r="C19" s="427">
        <v>0</v>
      </c>
      <c r="D19" s="427">
        <v>0</v>
      </c>
      <c r="E19" s="427">
        <v>0</v>
      </c>
      <c r="F19" s="427">
        <v>1290000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50">
        <v>0</v>
      </c>
      <c r="T19" s="450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0</v>
      </c>
      <c r="AC19" s="427">
        <v>2150000</v>
      </c>
      <c r="AD19" s="452">
        <f t="shared" ref="AD19:AD20" si="6">SUM(B19:AC19)</f>
        <v>3440000</v>
      </c>
    </row>
    <row r="20" spans="1:31" ht="15" customHeight="1" x14ac:dyDescent="0.2">
      <c r="A20" s="426">
        <v>45292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27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0</v>
      </c>
      <c r="AC20" s="427">
        <v>0</v>
      </c>
      <c r="AD20" s="452">
        <f t="shared" si="6"/>
        <v>0</v>
      </c>
    </row>
    <row r="21" spans="1:31" ht="15" customHeight="1" x14ac:dyDescent="0.2">
      <c r="A21" s="426">
        <v>45323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50">
        <v>0</v>
      </c>
      <c r="T21" s="450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0</v>
      </c>
      <c r="AC21" s="427">
        <v>0</v>
      </c>
      <c r="AD21" s="452">
        <f t="shared" ref="AD21" si="7">SUM(B21:AC21)</f>
        <v>0</v>
      </c>
    </row>
    <row r="22" spans="1:31" ht="15" customHeight="1" x14ac:dyDescent="0.2">
      <c r="A22" s="426">
        <v>45352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50">
        <v>0</v>
      </c>
      <c r="T22" s="450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0</v>
      </c>
      <c r="AD22" s="452">
        <f t="shared" ref="AD22:AD24" si="8">SUM(B22:AC22)</f>
        <v>0</v>
      </c>
    </row>
    <row r="23" spans="1:31" ht="15" customHeight="1" x14ac:dyDescent="0.2">
      <c r="A23" s="426">
        <v>45383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50">
        <v>0</v>
      </c>
      <c r="T23" s="450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0</v>
      </c>
      <c r="AD23" s="452">
        <f t="shared" si="8"/>
        <v>0</v>
      </c>
    </row>
    <row r="24" spans="1:31" ht="15" customHeight="1" x14ac:dyDescent="0.2">
      <c r="A24" s="426">
        <v>45413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50">
        <v>0</v>
      </c>
      <c r="T24" s="450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27">
        <v>0</v>
      </c>
      <c r="AD24" s="452">
        <f t="shared" si="8"/>
        <v>0</v>
      </c>
    </row>
    <row r="25" spans="1:31" ht="15" customHeight="1" x14ac:dyDescent="0.2">
      <c r="A25" s="426">
        <v>45444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1310000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50">
        <v>0</v>
      </c>
      <c r="T25" s="450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27">
        <v>1340000</v>
      </c>
      <c r="AD25" s="452">
        <f t="shared" ref="AD25" si="9">SUM(B25:AC25)</f>
        <v>2650000</v>
      </c>
    </row>
    <row r="26" spans="1:31" ht="7.5" customHeight="1" x14ac:dyDescent="0.2">
      <c r="A26" s="426"/>
      <c r="B26" s="453"/>
      <c r="C26" s="450"/>
      <c r="D26" s="450"/>
      <c r="E26" s="450"/>
      <c r="F26" s="450"/>
      <c r="G26" s="450"/>
      <c r="H26" s="450"/>
      <c r="I26" s="450"/>
      <c r="J26" s="450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0"/>
      <c r="V26" s="450"/>
      <c r="W26" s="450"/>
      <c r="X26" s="450"/>
      <c r="Y26" s="450"/>
      <c r="Z26" s="450"/>
      <c r="AA26" s="450"/>
      <c r="AB26" s="450"/>
      <c r="AC26" s="450"/>
      <c r="AD26" s="455"/>
    </row>
    <row r="27" spans="1:31" x14ac:dyDescent="0.2">
      <c r="A27" s="429" t="s">
        <v>9</v>
      </c>
      <c r="B27" s="456">
        <f t="shared" ref="B27:AC27" si="10">SUM(B9:B26)</f>
        <v>445000</v>
      </c>
      <c r="C27" s="456">
        <f t="shared" si="10"/>
        <v>1165000</v>
      </c>
      <c r="D27" s="456">
        <f t="shared" si="10"/>
        <v>1250000</v>
      </c>
      <c r="E27" s="456">
        <f t="shared" si="10"/>
        <v>1265000</v>
      </c>
      <c r="F27" s="456">
        <f t="shared" si="10"/>
        <v>1290000</v>
      </c>
      <c r="G27" s="456">
        <f t="shared" si="10"/>
        <v>1310000</v>
      </c>
      <c r="H27" s="456">
        <f t="shared" si="10"/>
        <v>0</v>
      </c>
      <c r="I27" s="456">
        <f t="shared" si="10"/>
        <v>0</v>
      </c>
      <c r="J27" s="456">
        <f t="shared" si="10"/>
        <v>0</v>
      </c>
      <c r="K27" s="456">
        <f t="shared" si="10"/>
        <v>0</v>
      </c>
      <c r="L27" s="456">
        <f t="shared" si="10"/>
        <v>0</v>
      </c>
      <c r="M27" s="456">
        <f t="shared" si="10"/>
        <v>0</v>
      </c>
      <c r="N27" s="456">
        <f t="shared" si="10"/>
        <v>0</v>
      </c>
      <c r="O27" s="456">
        <f t="shared" si="10"/>
        <v>0</v>
      </c>
      <c r="P27" s="456">
        <f t="shared" si="10"/>
        <v>0</v>
      </c>
      <c r="Q27" s="456">
        <f t="shared" si="10"/>
        <v>0</v>
      </c>
      <c r="R27" s="456">
        <f t="shared" si="10"/>
        <v>0</v>
      </c>
      <c r="S27" s="456">
        <f t="shared" si="10"/>
        <v>0</v>
      </c>
      <c r="T27" s="456">
        <f t="shared" si="10"/>
        <v>0</v>
      </c>
      <c r="U27" s="456">
        <f t="shared" si="10"/>
        <v>0</v>
      </c>
      <c r="V27" s="456">
        <f t="shared" si="10"/>
        <v>0</v>
      </c>
      <c r="W27" s="456">
        <f t="shared" si="10"/>
        <v>0</v>
      </c>
      <c r="X27" s="456">
        <f t="shared" si="10"/>
        <v>0</v>
      </c>
      <c r="Y27" s="456">
        <f t="shared" si="10"/>
        <v>0</v>
      </c>
      <c r="Z27" s="456">
        <f t="shared" si="10"/>
        <v>0</v>
      </c>
      <c r="AA27" s="456">
        <f t="shared" si="10"/>
        <v>0</v>
      </c>
      <c r="AB27" s="456">
        <f t="shared" si="10"/>
        <v>0</v>
      </c>
      <c r="AC27" s="456">
        <f t="shared" si="10"/>
        <v>6450000</v>
      </c>
      <c r="AD27" s="452">
        <f>SUM(B27:AC27)</f>
        <v>13175000</v>
      </c>
    </row>
    <row r="28" spans="1:31" x14ac:dyDescent="0.2">
      <c r="A28" s="414"/>
      <c r="B28" s="445"/>
      <c r="C28" s="457"/>
      <c r="D28" s="457"/>
      <c r="E28" s="457"/>
      <c r="F28" s="457"/>
      <c r="G28" s="457"/>
      <c r="H28" s="457"/>
      <c r="I28" s="457"/>
      <c r="J28" s="457"/>
      <c r="K28" s="457"/>
      <c r="L28" s="457"/>
      <c r="M28" s="457"/>
      <c r="N28" s="457"/>
      <c r="O28" s="457"/>
      <c r="P28" s="457"/>
      <c r="Q28" s="457"/>
      <c r="R28" s="457"/>
      <c r="S28" s="457"/>
      <c r="T28" s="457"/>
      <c r="U28" s="457"/>
      <c r="V28" s="458"/>
      <c r="W28" s="458"/>
      <c r="X28" s="458"/>
      <c r="Y28" s="458"/>
      <c r="Z28" s="458"/>
      <c r="AA28" s="458"/>
      <c r="AB28" s="458"/>
      <c r="AC28" s="458"/>
      <c r="AD28" s="458"/>
    </row>
    <row r="29" spans="1:31" x14ac:dyDescent="0.2">
      <c r="A29" s="434" t="s">
        <v>10</v>
      </c>
      <c r="B29" s="459">
        <f t="shared" ref="B29:AC29" si="11">B7-B27</f>
        <v>0</v>
      </c>
      <c r="C29" s="459">
        <f t="shared" si="11"/>
        <v>0</v>
      </c>
      <c r="D29" s="459">
        <f t="shared" si="11"/>
        <v>0</v>
      </c>
      <c r="E29" s="459">
        <f t="shared" si="11"/>
        <v>0</v>
      </c>
      <c r="F29" s="459">
        <f t="shared" si="11"/>
        <v>0</v>
      </c>
      <c r="G29" s="459">
        <f t="shared" si="11"/>
        <v>0</v>
      </c>
      <c r="H29" s="459">
        <f t="shared" si="11"/>
        <v>1330000</v>
      </c>
      <c r="I29" s="459">
        <f t="shared" si="11"/>
        <v>1355000</v>
      </c>
      <c r="J29" s="459">
        <f t="shared" si="11"/>
        <v>1375000</v>
      </c>
      <c r="K29" s="459">
        <f t="shared" si="11"/>
        <v>1395000</v>
      </c>
      <c r="L29" s="459">
        <f t="shared" si="11"/>
        <v>1420000</v>
      </c>
      <c r="M29" s="459">
        <f t="shared" si="11"/>
        <v>1440000</v>
      </c>
      <c r="N29" s="459">
        <f t="shared" si="11"/>
        <v>1465000</v>
      </c>
      <c r="O29" s="459">
        <f t="shared" si="11"/>
        <v>1490000</v>
      </c>
      <c r="P29" s="459">
        <f t="shared" si="11"/>
        <v>1515000</v>
      </c>
      <c r="Q29" s="459">
        <f t="shared" si="11"/>
        <v>1535000</v>
      </c>
      <c r="R29" s="459">
        <f t="shared" si="11"/>
        <v>1565000</v>
      </c>
      <c r="S29" s="459">
        <f t="shared" si="11"/>
        <v>1585000</v>
      </c>
      <c r="T29" s="459">
        <f t="shared" si="11"/>
        <v>1615000</v>
      </c>
      <c r="U29" s="459">
        <f t="shared" si="11"/>
        <v>1640000</v>
      </c>
      <c r="V29" s="459">
        <f t="shared" si="11"/>
        <v>1665000</v>
      </c>
      <c r="W29" s="459">
        <f t="shared" si="11"/>
        <v>1690000</v>
      </c>
      <c r="X29" s="459">
        <f t="shared" si="11"/>
        <v>1720000</v>
      </c>
      <c r="Y29" s="459">
        <f t="shared" si="11"/>
        <v>1750000</v>
      </c>
      <c r="Z29" s="459">
        <f t="shared" si="11"/>
        <v>1775000</v>
      </c>
      <c r="AA29" s="459">
        <f t="shared" si="11"/>
        <v>11285000</v>
      </c>
      <c r="AB29" s="459">
        <f t="shared" si="11"/>
        <v>20105000</v>
      </c>
      <c r="AC29" s="459">
        <f t="shared" si="11"/>
        <v>23205000</v>
      </c>
      <c r="AD29" s="460">
        <f>SUM(B29:AC29)</f>
        <v>83920000</v>
      </c>
      <c r="AE29" s="437"/>
    </row>
    <row r="33" s="438" customFormat="1" x14ac:dyDescent="0.2"/>
  </sheetData>
  <pageMargins left="0.75" right="0.75" top="1" bottom="1" header="0.5" footer="0.5"/>
  <pageSetup scale="68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0" max="24" man="1"/>
    <brk id="19" max="24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734E1-95DD-4693-8CFA-DB46FB35981E}">
  <dimension ref="A1:BH31"/>
  <sheetViews>
    <sheetView zoomScaleNormal="100" workbookViewId="0">
      <pane xSplit="1" ySplit="5" topLeftCell="B6" activePane="bottomRight" state="frozen"/>
      <selection activeCell="F46" sqref="F46"/>
      <selection pane="topRight" activeCell="F46" sqref="F46"/>
      <selection pane="bottomLeft" activeCell="F46" sqref="F46"/>
      <selection pane="bottomRight" activeCell="B6" sqref="B6"/>
    </sheetView>
  </sheetViews>
  <sheetFormatPr defaultRowHeight="12.75" x14ac:dyDescent="0.2"/>
  <cols>
    <col min="1" max="1" width="19.42578125" style="405" customWidth="1"/>
    <col min="2" max="12" width="15" style="405" customWidth="1"/>
    <col min="13" max="13" width="12.5703125" style="405" bestFit="1" customWidth="1"/>
    <col min="14" max="14" width="12.28515625" style="405" bestFit="1" customWidth="1"/>
    <col min="15" max="15" width="11.7109375" style="405" customWidth="1"/>
    <col min="16" max="19" width="12.28515625" style="405" bestFit="1" customWidth="1"/>
    <col min="20" max="21" width="12.7109375" style="405" bestFit="1" customWidth="1"/>
    <col min="22" max="22" width="13.140625" style="405" bestFit="1" customWidth="1"/>
    <col min="23" max="23" width="13.5703125" style="405" bestFit="1" customWidth="1"/>
    <col min="24" max="24" width="14.42578125" style="405" customWidth="1"/>
    <col min="25" max="25" width="14.140625" style="405" customWidth="1"/>
    <col min="26" max="26" width="14.42578125" style="405" customWidth="1"/>
    <col min="27" max="27" width="15.140625" style="405" customWidth="1"/>
    <col min="28" max="28" width="13" style="405" customWidth="1"/>
    <col min="29" max="29" width="13.5703125" style="405" bestFit="1" customWidth="1"/>
    <col min="30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3" style="405" customWidth="1"/>
    <col min="285" max="285" width="11.140625" style="405" bestFit="1" customWidth="1"/>
    <col min="286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3" style="405" customWidth="1"/>
    <col min="541" max="541" width="11.140625" style="405" bestFit="1" customWidth="1"/>
    <col min="542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3" style="405" customWidth="1"/>
    <col min="797" max="797" width="11.140625" style="405" bestFit="1" customWidth="1"/>
    <col min="798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3" style="405" customWidth="1"/>
    <col min="1053" max="1053" width="11.140625" style="405" bestFit="1" customWidth="1"/>
    <col min="1054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3" style="405" customWidth="1"/>
    <col min="1309" max="1309" width="11.140625" style="405" bestFit="1" customWidth="1"/>
    <col min="1310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3" style="405" customWidth="1"/>
    <col min="1565" max="1565" width="11.140625" style="405" bestFit="1" customWidth="1"/>
    <col min="1566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3" style="405" customWidth="1"/>
    <col min="1821" max="1821" width="11.140625" style="405" bestFit="1" customWidth="1"/>
    <col min="1822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3" style="405" customWidth="1"/>
    <col min="2077" max="2077" width="11.140625" style="405" bestFit="1" customWidth="1"/>
    <col min="2078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3" style="405" customWidth="1"/>
    <col min="2333" max="2333" width="11.140625" style="405" bestFit="1" customWidth="1"/>
    <col min="2334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3" style="405" customWidth="1"/>
    <col min="2589" max="2589" width="11.140625" style="405" bestFit="1" customWidth="1"/>
    <col min="2590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3" style="405" customWidth="1"/>
    <col min="2845" max="2845" width="11.140625" style="405" bestFit="1" customWidth="1"/>
    <col min="2846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3" style="405" customWidth="1"/>
    <col min="3101" max="3101" width="11.140625" style="405" bestFit="1" customWidth="1"/>
    <col min="3102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3" style="405" customWidth="1"/>
    <col min="3357" max="3357" width="11.140625" style="405" bestFit="1" customWidth="1"/>
    <col min="3358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3" style="405" customWidth="1"/>
    <col min="3613" max="3613" width="11.140625" style="405" bestFit="1" customWidth="1"/>
    <col min="3614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3" style="405" customWidth="1"/>
    <col min="3869" max="3869" width="11.140625" style="405" bestFit="1" customWidth="1"/>
    <col min="3870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3" style="405" customWidth="1"/>
    <col min="4125" max="4125" width="11.140625" style="405" bestFit="1" customWidth="1"/>
    <col min="4126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3" style="405" customWidth="1"/>
    <col min="4381" max="4381" width="11.140625" style="405" bestFit="1" customWidth="1"/>
    <col min="4382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3" style="405" customWidth="1"/>
    <col min="4637" max="4637" width="11.140625" style="405" bestFit="1" customWidth="1"/>
    <col min="4638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3" style="405" customWidth="1"/>
    <col min="4893" max="4893" width="11.140625" style="405" bestFit="1" customWidth="1"/>
    <col min="4894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3" style="405" customWidth="1"/>
    <col min="5149" max="5149" width="11.140625" style="405" bestFit="1" customWidth="1"/>
    <col min="5150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3" style="405" customWidth="1"/>
    <col min="5405" max="5405" width="11.140625" style="405" bestFit="1" customWidth="1"/>
    <col min="5406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3" style="405" customWidth="1"/>
    <col min="5661" max="5661" width="11.140625" style="405" bestFit="1" customWidth="1"/>
    <col min="5662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3" style="405" customWidth="1"/>
    <col min="5917" max="5917" width="11.140625" style="405" bestFit="1" customWidth="1"/>
    <col min="5918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3" style="405" customWidth="1"/>
    <col min="6173" max="6173" width="11.140625" style="405" bestFit="1" customWidth="1"/>
    <col min="6174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3" style="405" customWidth="1"/>
    <col min="6429" max="6429" width="11.140625" style="405" bestFit="1" customWidth="1"/>
    <col min="6430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3" style="405" customWidth="1"/>
    <col min="6685" max="6685" width="11.140625" style="405" bestFit="1" customWidth="1"/>
    <col min="6686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3" style="405" customWidth="1"/>
    <col min="6941" max="6941" width="11.140625" style="405" bestFit="1" customWidth="1"/>
    <col min="6942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3" style="405" customWidth="1"/>
    <col min="7197" max="7197" width="11.140625" style="405" bestFit="1" customWidth="1"/>
    <col min="7198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3" style="405" customWidth="1"/>
    <col min="7453" max="7453" width="11.140625" style="405" bestFit="1" customWidth="1"/>
    <col min="7454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3" style="405" customWidth="1"/>
    <col min="7709" max="7709" width="11.140625" style="405" bestFit="1" customWidth="1"/>
    <col min="7710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3" style="405" customWidth="1"/>
    <col min="7965" max="7965" width="11.140625" style="405" bestFit="1" customWidth="1"/>
    <col min="7966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3" style="405" customWidth="1"/>
    <col min="8221" max="8221" width="11.140625" style="405" bestFit="1" customWidth="1"/>
    <col min="8222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3" style="405" customWidth="1"/>
    <col min="8477" max="8477" width="11.140625" style="405" bestFit="1" customWidth="1"/>
    <col min="8478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3" style="405" customWidth="1"/>
    <col min="8733" max="8733" width="11.140625" style="405" bestFit="1" customWidth="1"/>
    <col min="8734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3" style="405" customWidth="1"/>
    <col min="8989" max="8989" width="11.140625" style="405" bestFit="1" customWidth="1"/>
    <col min="8990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3" style="405" customWidth="1"/>
    <col min="9245" max="9245" width="11.140625" style="405" bestFit="1" customWidth="1"/>
    <col min="9246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3" style="405" customWidth="1"/>
    <col min="9501" max="9501" width="11.140625" style="405" bestFit="1" customWidth="1"/>
    <col min="9502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3" style="405" customWidth="1"/>
    <col min="9757" max="9757" width="11.140625" style="405" bestFit="1" customWidth="1"/>
    <col min="9758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3" style="405" customWidth="1"/>
    <col min="10013" max="10013" width="11.140625" style="405" bestFit="1" customWidth="1"/>
    <col min="10014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3" style="405" customWidth="1"/>
    <col min="10269" max="10269" width="11.140625" style="405" bestFit="1" customWidth="1"/>
    <col min="10270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3" style="405" customWidth="1"/>
    <col min="10525" max="10525" width="11.140625" style="405" bestFit="1" customWidth="1"/>
    <col min="10526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3" style="405" customWidth="1"/>
    <col min="10781" max="10781" width="11.140625" style="405" bestFit="1" customWidth="1"/>
    <col min="10782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3" style="405" customWidth="1"/>
    <col min="11037" max="11037" width="11.140625" style="405" bestFit="1" customWidth="1"/>
    <col min="11038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3" style="405" customWidth="1"/>
    <col min="11293" max="11293" width="11.140625" style="405" bestFit="1" customWidth="1"/>
    <col min="11294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3" style="405" customWidth="1"/>
    <col min="11549" max="11549" width="11.140625" style="405" bestFit="1" customWidth="1"/>
    <col min="11550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3" style="405" customWidth="1"/>
    <col min="11805" max="11805" width="11.140625" style="405" bestFit="1" customWidth="1"/>
    <col min="11806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3" style="405" customWidth="1"/>
    <col min="12061" max="12061" width="11.140625" style="405" bestFit="1" customWidth="1"/>
    <col min="12062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3" style="405" customWidth="1"/>
    <col min="12317" max="12317" width="11.140625" style="405" bestFit="1" customWidth="1"/>
    <col min="12318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3" style="405" customWidth="1"/>
    <col min="12573" max="12573" width="11.140625" style="405" bestFit="1" customWidth="1"/>
    <col min="12574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3" style="405" customWidth="1"/>
    <col min="12829" max="12829" width="11.140625" style="405" bestFit="1" customWidth="1"/>
    <col min="12830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3" style="405" customWidth="1"/>
    <col min="13085" max="13085" width="11.140625" style="405" bestFit="1" customWidth="1"/>
    <col min="13086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3" style="405" customWidth="1"/>
    <col min="13341" max="13341" width="11.140625" style="405" bestFit="1" customWidth="1"/>
    <col min="13342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3" style="405" customWidth="1"/>
    <col min="13597" max="13597" width="11.140625" style="405" bestFit="1" customWidth="1"/>
    <col min="13598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3" style="405" customWidth="1"/>
    <col min="13853" max="13853" width="11.140625" style="405" bestFit="1" customWidth="1"/>
    <col min="13854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3" style="405" customWidth="1"/>
    <col min="14109" max="14109" width="11.140625" style="405" bestFit="1" customWidth="1"/>
    <col min="14110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3" style="405" customWidth="1"/>
    <col min="14365" max="14365" width="11.140625" style="405" bestFit="1" customWidth="1"/>
    <col min="14366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3" style="405" customWidth="1"/>
    <col min="14621" max="14621" width="11.140625" style="405" bestFit="1" customWidth="1"/>
    <col min="14622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3" style="405" customWidth="1"/>
    <col min="14877" max="14877" width="11.140625" style="405" bestFit="1" customWidth="1"/>
    <col min="14878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3" style="405" customWidth="1"/>
    <col min="15133" max="15133" width="11.140625" style="405" bestFit="1" customWidth="1"/>
    <col min="15134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3" style="405" customWidth="1"/>
    <col min="15389" max="15389" width="11.140625" style="405" bestFit="1" customWidth="1"/>
    <col min="15390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3" style="405" customWidth="1"/>
    <col min="15645" max="15645" width="11.140625" style="405" bestFit="1" customWidth="1"/>
    <col min="15646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3" style="405" customWidth="1"/>
    <col min="15901" max="15901" width="11.140625" style="405" bestFit="1" customWidth="1"/>
    <col min="15902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3" style="405" customWidth="1"/>
    <col min="16157" max="16157" width="11.140625" style="405" bestFit="1" customWidth="1"/>
    <col min="16158" max="16384" width="9.140625" style="405"/>
  </cols>
  <sheetData>
    <row r="1" spans="1:60" x14ac:dyDescent="0.2">
      <c r="A1" s="402" t="s">
        <v>392</v>
      </c>
      <c r="B1" s="403" t="s">
        <v>1341</v>
      </c>
      <c r="C1" s="403" t="s">
        <v>1341</v>
      </c>
      <c r="D1" s="403" t="s">
        <v>1341</v>
      </c>
      <c r="E1" s="403" t="s">
        <v>1341</v>
      </c>
      <c r="F1" s="403" t="s">
        <v>1341</v>
      </c>
      <c r="G1" s="403" t="s">
        <v>1341</v>
      </c>
      <c r="H1" s="403" t="s">
        <v>1341</v>
      </c>
      <c r="I1" s="403" t="s">
        <v>1341</v>
      </c>
      <c r="J1" s="403" t="s">
        <v>1341</v>
      </c>
      <c r="K1" s="403" t="s">
        <v>1341</v>
      </c>
      <c r="L1" s="403" t="s">
        <v>1341</v>
      </c>
      <c r="M1" s="403" t="s">
        <v>1341</v>
      </c>
      <c r="N1" s="403" t="s">
        <v>1341</v>
      </c>
      <c r="O1" s="403" t="s">
        <v>1341</v>
      </c>
      <c r="P1" s="403" t="s">
        <v>1341</v>
      </c>
      <c r="Q1" s="403" t="s">
        <v>1341</v>
      </c>
      <c r="R1" s="403" t="s">
        <v>1341</v>
      </c>
      <c r="S1" s="403" t="s">
        <v>1341</v>
      </c>
      <c r="T1" s="403" t="s">
        <v>1341</v>
      </c>
      <c r="U1" s="403" t="s">
        <v>1341</v>
      </c>
      <c r="V1" s="403" t="s">
        <v>1341</v>
      </c>
      <c r="W1" s="403" t="s">
        <v>1341</v>
      </c>
      <c r="X1" s="403" t="s">
        <v>1341</v>
      </c>
      <c r="Y1" s="403" t="s">
        <v>1342</v>
      </c>
      <c r="Z1" s="403" t="s">
        <v>1342</v>
      </c>
      <c r="AA1" s="403" t="s">
        <v>1342</v>
      </c>
      <c r="AB1" s="403" t="s">
        <v>1342</v>
      </c>
    </row>
    <row r="2" spans="1:60" ht="25.5" x14ac:dyDescent="0.2">
      <c r="A2" s="402" t="s">
        <v>1418</v>
      </c>
      <c r="B2" s="474" t="s">
        <v>1423</v>
      </c>
      <c r="C2" s="474" t="s">
        <v>1423</v>
      </c>
      <c r="D2" s="474" t="s">
        <v>1423</v>
      </c>
      <c r="E2" s="474" t="s">
        <v>1423</v>
      </c>
      <c r="F2" s="474" t="s">
        <v>1423</v>
      </c>
      <c r="G2" s="474" t="s">
        <v>1423</v>
      </c>
      <c r="H2" s="474" t="s">
        <v>1423</v>
      </c>
      <c r="I2" s="474" t="s">
        <v>1423</v>
      </c>
      <c r="J2" s="474" t="s">
        <v>1423</v>
      </c>
      <c r="K2" s="474" t="s">
        <v>1423</v>
      </c>
      <c r="L2" s="474" t="s">
        <v>1423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1420</v>
      </c>
      <c r="W2" s="403" t="s">
        <v>1420</v>
      </c>
      <c r="X2" s="403" t="s">
        <v>1422</v>
      </c>
      <c r="Y2" s="403" t="s">
        <v>1419</v>
      </c>
      <c r="Z2" s="403" t="s">
        <v>1419</v>
      </c>
      <c r="AA2" s="403" t="s">
        <v>1419</v>
      </c>
      <c r="AB2" s="403" t="s">
        <v>1419</v>
      </c>
    </row>
    <row r="3" spans="1:60" x14ac:dyDescent="0.2">
      <c r="A3" s="402" t="s">
        <v>385</v>
      </c>
      <c r="B3" s="464">
        <v>45444</v>
      </c>
      <c r="C3" s="464">
        <v>45627</v>
      </c>
      <c r="D3" s="465">
        <v>45809</v>
      </c>
      <c r="E3" s="465">
        <v>45992</v>
      </c>
      <c r="F3" s="465">
        <v>46174</v>
      </c>
      <c r="G3" s="465">
        <v>46357</v>
      </c>
      <c r="H3" s="465">
        <v>46539</v>
      </c>
      <c r="I3" s="465">
        <v>46722</v>
      </c>
      <c r="J3" s="465">
        <v>46905</v>
      </c>
      <c r="K3" s="465">
        <v>47088</v>
      </c>
      <c r="L3" s="465">
        <v>47270</v>
      </c>
      <c r="M3" s="465">
        <v>47453</v>
      </c>
      <c r="N3" s="465">
        <v>47635</v>
      </c>
      <c r="O3" s="465">
        <v>47818</v>
      </c>
      <c r="P3" s="465">
        <v>48000</v>
      </c>
      <c r="Q3" s="465">
        <v>48183</v>
      </c>
      <c r="R3" s="465">
        <v>48366</v>
      </c>
      <c r="S3" s="465">
        <v>48549</v>
      </c>
      <c r="T3" s="465">
        <v>48731</v>
      </c>
      <c r="U3" s="465">
        <v>48914</v>
      </c>
      <c r="V3" s="465">
        <v>50010</v>
      </c>
      <c r="W3" s="465">
        <v>52018</v>
      </c>
      <c r="X3" s="465">
        <v>54940</v>
      </c>
      <c r="Y3" s="465">
        <v>44896</v>
      </c>
      <c r="Z3" s="465">
        <v>45078</v>
      </c>
      <c r="AA3" s="465">
        <v>45261</v>
      </c>
      <c r="AB3" s="465">
        <v>45444</v>
      </c>
    </row>
    <row r="4" spans="1:60" x14ac:dyDescent="0.2">
      <c r="A4" s="402" t="s">
        <v>386</v>
      </c>
      <c r="B4" s="440">
        <v>0.05</v>
      </c>
      <c r="C4" s="440">
        <v>0.05</v>
      </c>
      <c r="D4" s="440">
        <v>0.05</v>
      </c>
      <c r="E4" s="440">
        <v>0.05</v>
      </c>
      <c r="F4" s="440">
        <v>0.05</v>
      </c>
      <c r="G4" s="466">
        <v>0.05</v>
      </c>
      <c r="H4" s="466">
        <v>0.05</v>
      </c>
      <c r="I4" s="466">
        <v>0.05</v>
      </c>
      <c r="J4" s="466">
        <v>0.05</v>
      </c>
      <c r="K4" s="466">
        <v>0.05</v>
      </c>
      <c r="L4" s="466">
        <v>0.05</v>
      </c>
      <c r="M4" s="466">
        <v>1.7000000000000001E-2</v>
      </c>
      <c r="N4" s="466">
        <v>1.7999999999999999E-2</v>
      </c>
      <c r="O4" s="466">
        <v>1.8499999999999999E-2</v>
      </c>
      <c r="P4" s="466">
        <v>1.95E-2</v>
      </c>
      <c r="Q4" s="466">
        <v>0.02</v>
      </c>
      <c r="R4" s="466">
        <v>2.0500000000000001E-2</v>
      </c>
      <c r="S4" s="466">
        <v>2.0500000000000001E-2</v>
      </c>
      <c r="T4" s="440">
        <v>2.1499999999999998E-2</v>
      </c>
      <c r="U4" s="440">
        <v>2.2499999999999999E-2</v>
      </c>
      <c r="V4" s="466">
        <v>2.3E-2</v>
      </c>
      <c r="W4" s="466">
        <v>2.5499999999999998E-2</v>
      </c>
      <c r="X4" s="466">
        <v>0.03</v>
      </c>
      <c r="Y4" s="466">
        <v>8.8999999999999999E-3</v>
      </c>
      <c r="Z4" s="466">
        <v>9.9000000000000008E-3</v>
      </c>
      <c r="AA4" s="466">
        <v>1.04E-2</v>
      </c>
      <c r="AB4" s="466">
        <v>1.1900000000000001E-2</v>
      </c>
      <c r="AC4" s="412"/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3"/>
      <c r="BF4" s="413"/>
      <c r="BG4" s="413"/>
      <c r="BH4" s="413"/>
    </row>
    <row r="5" spans="1:60" x14ac:dyDescent="0.2">
      <c r="A5" s="414" t="s">
        <v>334</v>
      </c>
      <c r="B5" s="468" t="s">
        <v>1251</v>
      </c>
      <c r="C5" s="468" t="s">
        <v>1252</v>
      </c>
      <c r="D5" s="468" t="s">
        <v>1253</v>
      </c>
      <c r="E5" s="468" t="s">
        <v>1254</v>
      </c>
      <c r="F5" s="468" t="s">
        <v>1255</v>
      </c>
      <c r="G5" s="468" t="s">
        <v>1256</v>
      </c>
      <c r="H5" s="468" t="s">
        <v>1257</v>
      </c>
      <c r="I5" s="468" t="s">
        <v>1258</v>
      </c>
      <c r="J5" s="468" t="s">
        <v>1259</v>
      </c>
      <c r="K5" s="468" t="s">
        <v>1260</v>
      </c>
      <c r="L5" s="468" t="s">
        <v>1261</v>
      </c>
      <c r="M5" s="468" t="s">
        <v>1266</v>
      </c>
      <c r="N5" s="468" t="s">
        <v>1267</v>
      </c>
      <c r="O5" s="468" t="s">
        <v>1268</v>
      </c>
      <c r="P5" s="468" t="s">
        <v>1269</v>
      </c>
      <c r="Q5" s="468" t="s">
        <v>1270</v>
      </c>
      <c r="R5" s="468" t="s">
        <v>1271</v>
      </c>
      <c r="S5" s="468" t="s">
        <v>1272</v>
      </c>
      <c r="T5" s="468" t="s">
        <v>1273</v>
      </c>
      <c r="U5" s="468" t="s">
        <v>1274</v>
      </c>
      <c r="V5" s="468" t="s">
        <v>1275</v>
      </c>
      <c r="W5" s="468" t="s">
        <v>1276</v>
      </c>
      <c r="X5" s="468" t="s">
        <v>1277</v>
      </c>
      <c r="Y5" s="468" t="s">
        <v>1262</v>
      </c>
      <c r="Z5" s="468" t="s">
        <v>1263</v>
      </c>
      <c r="AA5" s="468" t="s">
        <v>1264</v>
      </c>
      <c r="AB5" s="468" t="s">
        <v>1265</v>
      </c>
      <c r="AC5" s="470" t="s">
        <v>5</v>
      </c>
      <c r="AD5" s="413"/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</row>
    <row r="6" spans="1:60" x14ac:dyDescent="0.2">
      <c r="A6" s="418"/>
      <c r="B6" s="418">
        <v>2</v>
      </c>
      <c r="C6" s="419">
        <f>B6+1</f>
        <v>3</v>
      </c>
      <c r="D6" s="419">
        <f t="shared" ref="D6:AB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20"/>
    </row>
    <row r="7" spans="1:60" x14ac:dyDescent="0.2">
      <c r="A7" s="402" t="s">
        <v>461</v>
      </c>
      <c r="B7" s="442">
        <v>655000</v>
      </c>
      <c r="C7" s="442">
        <v>1145000</v>
      </c>
      <c r="D7" s="442">
        <v>1165000</v>
      </c>
      <c r="E7" s="442">
        <v>1185000</v>
      </c>
      <c r="F7" s="442">
        <v>1215000</v>
      </c>
      <c r="G7" s="442">
        <v>1235000</v>
      </c>
      <c r="H7" s="442">
        <v>1265000</v>
      </c>
      <c r="I7" s="442">
        <v>1295000</v>
      </c>
      <c r="J7" s="442">
        <v>1320000</v>
      </c>
      <c r="K7" s="442">
        <v>1350000</v>
      </c>
      <c r="L7" s="442">
        <v>1380000</v>
      </c>
      <c r="M7" s="442">
        <v>1410000</v>
      </c>
      <c r="N7" s="442">
        <v>1440000</v>
      </c>
      <c r="O7" s="442">
        <v>1475000</v>
      </c>
      <c r="P7" s="442">
        <v>1505000</v>
      </c>
      <c r="Q7" s="442">
        <v>1490000</v>
      </c>
      <c r="R7" s="442">
        <v>1430000</v>
      </c>
      <c r="S7" s="442">
        <v>1315000</v>
      </c>
      <c r="T7" s="442">
        <v>1270000</v>
      </c>
      <c r="U7" s="442">
        <v>1205000</v>
      </c>
      <c r="V7" s="442">
        <v>6880000</v>
      </c>
      <c r="W7" s="442">
        <v>13390000</v>
      </c>
      <c r="X7" s="442">
        <v>24655000</v>
      </c>
      <c r="Y7" s="442">
        <v>1335000</v>
      </c>
      <c r="Z7" s="442">
        <v>1085000</v>
      </c>
      <c r="AA7" s="442">
        <v>1105000</v>
      </c>
      <c r="AB7" s="473">
        <v>475000</v>
      </c>
      <c r="AC7" s="452">
        <f>SUM(B7:AB7)</f>
        <v>74675000</v>
      </c>
    </row>
    <row r="8" spans="1:60" x14ac:dyDescent="0.2">
      <c r="A8" s="402" t="s">
        <v>78</v>
      </c>
      <c r="B8" s="453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27"/>
      <c r="AC8" s="452"/>
    </row>
    <row r="9" spans="1:60" ht="15" customHeight="1" x14ac:dyDescent="0.2">
      <c r="A9" s="426">
        <v>44896</v>
      </c>
      <c r="B9" s="427">
        <v>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50">
        <v>0</v>
      </c>
      <c r="T9" s="450">
        <v>0</v>
      </c>
      <c r="U9" s="427">
        <v>0</v>
      </c>
      <c r="V9" s="427">
        <v>0</v>
      </c>
      <c r="W9" s="427">
        <v>0</v>
      </c>
      <c r="X9" s="427">
        <v>495000</v>
      </c>
      <c r="Y9" s="427">
        <v>1335000</v>
      </c>
      <c r="Z9" s="427">
        <v>0</v>
      </c>
      <c r="AA9" s="427">
        <v>0</v>
      </c>
      <c r="AB9" s="427">
        <v>0</v>
      </c>
      <c r="AC9" s="452">
        <f t="shared" ref="AC9:AC14" si="1">SUM(B9:AB9)</f>
        <v>1830000</v>
      </c>
    </row>
    <row r="10" spans="1:60" ht="15" customHeight="1" x14ac:dyDescent="0.2">
      <c r="A10" s="426">
        <v>44927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50">
        <v>0</v>
      </c>
      <c r="T10" s="450">
        <v>0</v>
      </c>
      <c r="U10" s="427">
        <v>0</v>
      </c>
      <c r="V10" s="427">
        <v>0</v>
      </c>
      <c r="W10" s="427">
        <v>0</v>
      </c>
      <c r="X10" s="427">
        <v>5000</v>
      </c>
      <c r="Y10" s="427">
        <v>0</v>
      </c>
      <c r="Z10" s="427">
        <v>0</v>
      </c>
      <c r="AA10" s="427">
        <v>0</v>
      </c>
      <c r="AB10" s="427">
        <v>0</v>
      </c>
      <c r="AC10" s="452">
        <f t="shared" si="1"/>
        <v>5000</v>
      </c>
    </row>
    <row r="11" spans="1:60" ht="16.5" customHeight="1" x14ac:dyDescent="0.2">
      <c r="A11" s="426">
        <v>45078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50">
        <v>0</v>
      </c>
      <c r="T11" s="450">
        <v>0</v>
      </c>
      <c r="U11" s="427">
        <v>0</v>
      </c>
      <c r="V11" s="427">
        <v>0</v>
      </c>
      <c r="W11" s="427">
        <v>0</v>
      </c>
      <c r="X11" s="427">
        <v>900000</v>
      </c>
      <c r="Y11" s="427">
        <v>0</v>
      </c>
      <c r="Z11" s="427">
        <v>1085000</v>
      </c>
      <c r="AA11" s="427">
        <v>0</v>
      </c>
      <c r="AB11" s="427">
        <v>0</v>
      </c>
      <c r="AC11" s="452">
        <f t="shared" si="1"/>
        <v>1985000</v>
      </c>
    </row>
    <row r="12" spans="1:60" ht="15" customHeight="1" x14ac:dyDescent="0.2">
      <c r="A12" s="426">
        <v>45108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27">
        <v>0</v>
      </c>
      <c r="T12" s="427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0</v>
      </c>
      <c r="AC12" s="452">
        <f t="shared" si="1"/>
        <v>0</v>
      </c>
    </row>
    <row r="13" spans="1:60" ht="15" customHeight="1" x14ac:dyDescent="0.2">
      <c r="A13" s="426">
        <v>45139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27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52">
        <f t="shared" si="1"/>
        <v>0</v>
      </c>
    </row>
    <row r="14" spans="1:60" ht="15" customHeight="1" x14ac:dyDescent="0.2">
      <c r="A14" s="426">
        <v>45170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27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0</v>
      </c>
      <c r="AC14" s="452">
        <f t="shared" si="1"/>
        <v>0</v>
      </c>
    </row>
    <row r="15" spans="1:60" ht="15" customHeight="1" x14ac:dyDescent="0.2">
      <c r="A15" s="426">
        <v>45200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27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0</v>
      </c>
      <c r="AC15" s="452">
        <f t="shared" ref="AC15" si="2">SUM(B15:AB15)</f>
        <v>0</v>
      </c>
    </row>
    <row r="16" spans="1:60" ht="15" customHeight="1" x14ac:dyDescent="0.2">
      <c r="A16" s="426">
        <v>45231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27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52">
        <f t="shared" ref="AC16" si="3">SUM(B16:AB16)</f>
        <v>0</v>
      </c>
    </row>
    <row r="17" spans="1:30" ht="15" customHeight="1" x14ac:dyDescent="0.2">
      <c r="A17" s="426">
        <v>45261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27">
        <v>0</v>
      </c>
      <c r="U17" s="427">
        <v>0</v>
      </c>
      <c r="V17" s="427">
        <v>0</v>
      </c>
      <c r="W17" s="427">
        <v>0</v>
      </c>
      <c r="X17" s="427">
        <v>1295000</v>
      </c>
      <c r="Y17" s="427">
        <v>0</v>
      </c>
      <c r="Z17" s="427">
        <v>0</v>
      </c>
      <c r="AA17" s="427">
        <v>1105000</v>
      </c>
      <c r="AB17" s="427">
        <v>0</v>
      </c>
      <c r="AC17" s="452">
        <f t="shared" ref="AC17:AC18" si="4">SUM(B17:AB17)</f>
        <v>2400000</v>
      </c>
    </row>
    <row r="18" spans="1:30" ht="15" customHeight="1" x14ac:dyDescent="0.2">
      <c r="A18" s="426">
        <v>45292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52">
        <f t="shared" si="4"/>
        <v>0</v>
      </c>
    </row>
    <row r="19" spans="1:30" ht="15" customHeight="1" x14ac:dyDescent="0.2">
      <c r="A19" s="426">
        <v>45323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50">
        <v>0</v>
      </c>
      <c r="T19" s="450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0</v>
      </c>
      <c r="AC19" s="452">
        <f>SUM(B19:AB19)</f>
        <v>0</v>
      </c>
    </row>
    <row r="20" spans="1:30" ht="15" customHeight="1" x14ac:dyDescent="0.2">
      <c r="A20" s="426">
        <v>45352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50">
        <v>0</v>
      </c>
      <c r="T20" s="450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0</v>
      </c>
      <c r="AC20" s="452">
        <f>SUM(B20:AB20)</f>
        <v>0</v>
      </c>
    </row>
    <row r="21" spans="1:30" ht="15" customHeight="1" x14ac:dyDescent="0.2">
      <c r="A21" s="426">
        <v>45383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50">
        <v>0</v>
      </c>
      <c r="T21" s="450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0</v>
      </c>
      <c r="AC21" s="452">
        <f>SUM(B21:AB21)</f>
        <v>0</v>
      </c>
    </row>
    <row r="22" spans="1:30" ht="15" customHeight="1" x14ac:dyDescent="0.2">
      <c r="A22" s="426">
        <v>45413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50">
        <v>0</v>
      </c>
      <c r="T22" s="450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52">
        <f>SUM(B22:AB22)</f>
        <v>0</v>
      </c>
    </row>
    <row r="23" spans="1:30" ht="15" customHeight="1" x14ac:dyDescent="0.2">
      <c r="A23" s="426">
        <v>45444</v>
      </c>
      <c r="B23" s="427">
        <v>655000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50">
        <v>0</v>
      </c>
      <c r="T23" s="450">
        <v>0</v>
      </c>
      <c r="U23" s="427">
        <v>0</v>
      </c>
      <c r="V23" s="427">
        <v>0</v>
      </c>
      <c r="W23" s="427">
        <v>0</v>
      </c>
      <c r="X23" s="427">
        <v>1130000</v>
      </c>
      <c r="Y23" s="427">
        <v>0</v>
      </c>
      <c r="Z23" s="427">
        <v>0</v>
      </c>
      <c r="AA23" s="427">
        <v>0</v>
      </c>
      <c r="AB23" s="427">
        <v>475000</v>
      </c>
      <c r="AC23" s="452">
        <f>SUM(B23:AB23)</f>
        <v>2260000</v>
      </c>
    </row>
    <row r="24" spans="1:30" ht="15" customHeight="1" x14ac:dyDescent="0.2">
      <c r="A24" s="426"/>
      <c r="B24" s="453"/>
      <c r="C24" s="450"/>
      <c r="D24" s="450"/>
      <c r="E24" s="450"/>
      <c r="F24" s="450"/>
      <c r="G24" s="450"/>
      <c r="H24" s="450"/>
      <c r="I24" s="450"/>
      <c r="J24" s="450"/>
      <c r="K24" s="450"/>
      <c r="L24" s="450"/>
      <c r="M24" s="450"/>
      <c r="N24" s="450"/>
      <c r="O24" s="450"/>
      <c r="P24" s="450"/>
      <c r="Q24" s="450"/>
      <c r="R24" s="450"/>
      <c r="S24" s="450"/>
      <c r="T24" s="450"/>
      <c r="U24" s="450"/>
      <c r="V24" s="450"/>
      <c r="W24" s="450"/>
      <c r="X24" s="450"/>
      <c r="Y24" s="450"/>
      <c r="Z24" s="450"/>
      <c r="AA24" s="450"/>
      <c r="AB24" s="450"/>
      <c r="AC24" s="455"/>
    </row>
    <row r="25" spans="1:30" x14ac:dyDescent="0.2">
      <c r="A25" s="429" t="s">
        <v>9</v>
      </c>
      <c r="B25" s="456">
        <f t="shared" ref="B25:AB25" si="5">SUM(B9:B24)</f>
        <v>655000</v>
      </c>
      <c r="C25" s="456">
        <f t="shared" si="5"/>
        <v>0</v>
      </c>
      <c r="D25" s="456">
        <f t="shared" si="5"/>
        <v>0</v>
      </c>
      <c r="E25" s="456">
        <f t="shared" si="5"/>
        <v>0</v>
      </c>
      <c r="F25" s="456">
        <f t="shared" si="5"/>
        <v>0</v>
      </c>
      <c r="G25" s="456">
        <f t="shared" si="5"/>
        <v>0</v>
      </c>
      <c r="H25" s="456">
        <f t="shared" si="5"/>
        <v>0</v>
      </c>
      <c r="I25" s="456">
        <f t="shared" si="5"/>
        <v>0</v>
      </c>
      <c r="J25" s="456">
        <f t="shared" si="5"/>
        <v>0</v>
      </c>
      <c r="K25" s="456">
        <f t="shared" si="5"/>
        <v>0</v>
      </c>
      <c r="L25" s="456">
        <f t="shared" si="5"/>
        <v>0</v>
      </c>
      <c r="M25" s="456">
        <f t="shared" si="5"/>
        <v>0</v>
      </c>
      <c r="N25" s="456">
        <f t="shared" si="5"/>
        <v>0</v>
      </c>
      <c r="O25" s="456">
        <f t="shared" si="5"/>
        <v>0</v>
      </c>
      <c r="P25" s="456">
        <f t="shared" si="5"/>
        <v>0</v>
      </c>
      <c r="Q25" s="456">
        <f t="shared" si="5"/>
        <v>0</v>
      </c>
      <c r="R25" s="456">
        <f t="shared" si="5"/>
        <v>0</v>
      </c>
      <c r="S25" s="456">
        <f t="shared" si="5"/>
        <v>0</v>
      </c>
      <c r="T25" s="456">
        <f t="shared" si="5"/>
        <v>0</v>
      </c>
      <c r="U25" s="456">
        <f t="shared" si="5"/>
        <v>0</v>
      </c>
      <c r="V25" s="456">
        <f t="shared" si="5"/>
        <v>0</v>
      </c>
      <c r="W25" s="456">
        <f t="shared" si="5"/>
        <v>0</v>
      </c>
      <c r="X25" s="456">
        <f t="shared" si="5"/>
        <v>3825000</v>
      </c>
      <c r="Y25" s="456">
        <f t="shared" si="5"/>
        <v>1335000</v>
      </c>
      <c r="Z25" s="456">
        <f t="shared" si="5"/>
        <v>1085000</v>
      </c>
      <c r="AA25" s="456">
        <f t="shared" si="5"/>
        <v>1105000</v>
      </c>
      <c r="AB25" s="456">
        <f t="shared" si="5"/>
        <v>475000</v>
      </c>
      <c r="AC25" s="452">
        <f>SUM(B25:AB25)</f>
        <v>8480000</v>
      </c>
    </row>
    <row r="26" spans="1:30" x14ac:dyDescent="0.2">
      <c r="A26" s="414"/>
      <c r="B26" s="445"/>
      <c r="C26" s="457"/>
      <c r="D26" s="457"/>
      <c r="E26" s="457"/>
      <c r="F26" s="457"/>
      <c r="G26" s="457"/>
      <c r="H26" s="457"/>
      <c r="I26" s="457"/>
      <c r="J26" s="457"/>
      <c r="K26" s="457"/>
      <c r="L26" s="457"/>
      <c r="M26" s="457"/>
      <c r="N26" s="457"/>
      <c r="O26" s="457"/>
      <c r="P26" s="457"/>
      <c r="Q26" s="457"/>
      <c r="R26" s="457"/>
      <c r="S26" s="457"/>
      <c r="T26" s="457"/>
      <c r="U26" s="457"/>
      <c r="V26" s="458"/>
      <c r="W26" s="458"/>
      <c r="X26" s="458"/>
      <c r="Y26" s="458"/>
      <c r="Z26" s="458"/>
      <c r="AA26" s="458"/>
      <c r="AB26" s="458"/>
      <c r="AC26" s="458"/>
    </row>
    <row r="27" spans="1:30" x14ac:dyDescent="0.2">
      <c r="A27" s="434" t="s">
        <v>10</v>
      </c>
      <c r="B27" s="459">
        <f t="shared" ref="B27:AB27" si="6">B7-B25</f>
        <v>0</v>
      </c>
      <c r="C27" s="459">
        <f t="shared" si="6"/>
        <v>1145000</v>
      </c>
      <c r="D27" s="459">
        <f t="shared" si="6"/>
        <v>1165000</v>
      </c>
      <c r="E27" s="459">
        <f t="shared" si="6"/>
        <v>1185000</v>
      </c>
      <c r="F27" s="459">
        <f t="shared" si="6"/>
        <v>1215000</v>
      </c>
      <c r="G27" s="459">
        <f t="shared" si="6"/>
        <v>1235000</v>
      </c>
      <c r="H27" s="459">
        <f t="shared" si="6"/>
        <v>1265000</v>
      </c>
      <c r="I27" s="459">
        <f t="shared" si="6"/>
        <v>1295000</v>
      </c>
      <c r="J27" s="459">
        <f t="shared" si="6"/>
        <v>1320000</v>
      </c>
      <c r="K27" s="459">
        <f t="shared" si="6"/>
        <v>1350000</v>
      </c>
      <c r="L27" s="459">
        <f t="shared" si="6"/>
        <v>1380000</v>
      </c>
      <c r="M27" s="459">
        <f t="shared" si="6"/>
        <v>1410000</v>
      </c>
      <c r="N27" s="459">
        <f t="shared" si="6"/>
        <v>1440000</v>
      </c>
      <c r="O27" s="459">
        <f t="shared" si="6"/>
        <v>1475000</v>
      </c>
      <c r="P27" s="459">
        <f t="shared" si="6"/>
        <v>1505000</v>
      </c>
      <c r="Q27" s="459">
        <f t="shared" si="6"/>
        <v>1490000</v>
      </c>
      <c r="R27" s="459">
        <f t="shared" si="6"/>
        <v>1430000</v>
      </c>
      <c r="S27" s="459">
        <f t="shared" si="6"/>
        <v>1315000</v>
      </c>
      <c r="T27" s="459">
        <f t="shared" si="6"/>
        <v>1270000</v>
      </c>
      <c r="U27" s="459">
        <f t="shared" si="6"/>
        <v>1205000</v>
      </c>
      <c r="V27" s="459">
        <f t="shared" si="6"/>
        <v>6880000</v>
      </c>
      <c r="W27" s="459">
        <f t="shared" si="6"/>
        <v>13390000</v>
      </c>
      <c r="X27" s="459">
        <f t="shared" si="6"/>
        <v>20830000</v>
      </c>
      <c r="Y27" s="459">
        <f t="shared" si="6"/>
        <v>0</v>
      </c>
      <c r="Z27" s="459">
        <f t="shared" si="6"/>
        <v>0</v>
      </c>
      <c r="AA27" s="459">
        <f t="shared" si="6"/>
        <v>0</v>
      </c>
      <c r="AB27" s="459">
        <f t="shared" si="6"/>
        <v>0</v>
      </c>
      <c r="AC27" s="460">
        <f>SUM(B27:AB27)</f>
        <v>66195000</v>
      </c>
      <c r="AD27" s="437"/>
    </row>
    <row r="31" spans="1:30" s="438" customFormat="1" x14ac:dyDescent="0.2"/>
  </sheetData>
  <pageMargins left="0.75" right="0.75" top="1" bottom="1" header="0.5" footer="0.5"/>
  <pageSetup scale="70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0" max="22" man="1"/>
    <brk id="19" max="22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5EE3F-C446-4FA6-83AF-F5C246BD522B}">
  <dimension ref="A1:AD29"/>
  <sheetViews>
    <sheetView zoomScaleNormal="100" workbookViewId="0">
      <pane xSplit="1" ySplit="5" topLeftCell="B6" activePane="bottomRight" state="frozen"/>
      <selection activeCell="F46" sqref="F46"/>
      <selection pane="topRight" activeCell="F46" sqref="F46"/>
      <selection pane="bottomLeft" activeCell="F46" sqref="F46"/>
      <selection pane="bottomRight" activeCell="B6" sqref="B6"/>
    </sheetView>
  </sheetViews>
  <sheetFormatPr defaultRowHeight="12.75" x14ac:dyDescent="0.2"/>
  <cols>
    <col min="1" max="1" width="19.140625" style="405" customWidth="1"/>
    <col min="2" max="3" width="13.7109375" style="405" bestFit="1" customWidth="1"/>
    <col min="4" max="4" width="13" style="405" bestFit="1" customWidth="1"/>
    <col min="5" max="5" width="12.28515625" style="405" bestFit="1" customWidth="1"/>
    <col min="6" max="6" width="12" style="405" bestFit="1" customWidth="1"/>
    <col min="7" max="7" width="11.85546875" style="405" bestFit="1" customWidth="1"/>
    <col min="8" max="8" width="12.140625" style="405" bestFit="1" customWidth="1"/>
    <col min="9" max="9" width="12.28515625" style="405" bestFit="1" customWidth="1"/>
    <col min="10" max="10" width="11.5703125" style="405" bestFit="1" customWidth="1"/>
    <col min="11" max="11" width="12.28515625" style="405" bestFit="1" customWidth="1"/>
    <col min="12" max="12" width="12" style="405" bestFit="1" customWidth="1"/>
    <col min="13" max="13" width="12.5703125" style="405" bestFit="1" customWidth="1"/>
    <col min="14" max="14" width="12.28515625" style="405" bestFit="1" customWidth="1"/>
    <col min="15" max="15" width="11.7109375" style="405" customWidth="1"/>
    <col min="16" max="16" width="12.28515625" style="405" bestFit="1" customWidth="1"/>
    <col min="17" max="17" width="12.140625" style="405" bestFit="1" customWidth="1"/>
    <col min="18" max="18" width="11.85546875" style="405" bestFit="1" customWidth="1"/>
    <col min="19" max="19" width="12" style="405" bestFit="1" customWidth="1"/>
    <col min="20" max="21" width="12.7109375" style="405" bestFit="1" customWidth="1"/>
    <col min="22" max="26" width="13.140625" style="405" bestFit="1" customWidth="1"/>
    <col min="27" max="27" width="13.5703125" style="405" bestFit="1" customWidth="1"/>
    <col min="28" max="28" width="13" style="405" customWidth="1"/>
    <col min="29" max="29" width="15.28515625" style="405" customWidth="1"/>
    <col min="30" max="30" width="12.5703125" style="405" customWidth="1"/>
    <col min="31" max="225" width="9.140625" style="405"/>
    <col min="226" max="226" width="18.42578125" style="405" bestFit="1" customWidth="1"/>
    <col min="227" max="227" width="12.28515625" style="405" bestFit="1" customWidth="1"/>
    <col min="228" max="228" width="12.140625" style="405" bestFit="1" customWidth="1"/>
    <col min="229" max="229" width="12.85546875" style="405" bestFit="1" customWidth="1"/>
    <col min="230" max="230" width="12.140625" style="405" bestFit="1" customWidth="1"/>
    <col min="231" max="231" width="11.85546875" style="405" bestFit="1" customWidth="1"/>
    <col min="232" max="232" width="11.7109375" style="405" bestFit="1" customWidth="1"/>
    <col min="233" max="233" width="12" style="405" bestFit="1" customWidth="1"/>
    <col min="234" max="234" width="12.140625" style="405" bestFit="1" customWidth="1"/>
    <col min="235" max="235" width="11.42578125" style="405" bestFit="1" customWidth="1"/>
    <col min="236" max="236" width="12.140625" style="405" bestFit="1" customWidth="1"/>
    <col min="237" max="237" width="11.85546875" style="405" bestFit="1" customWidth="1"/>
    <col min="238" max="238" width="12.42578125" style="405" bestFit="1" customWidth="1"/>
    <col min="239" max="239" width="12.140625" style="405" bestFit="1" customWidth="1"/>
    <col min="240" max="240" width="11.7109375" style="405" customWidth="1"/>
    <col min="241" max="241" width="12.140625" style="405" bestFit="1" customWidth="1"/>
    <col min="242" max="242" width="12" style="405" bestFit="1" customWidth="1"/>
    <col min="243" max="243" width="11.7109375" style="405" bestFit="1" customWidth="1"/>
    <col min="244" max="244" width="11.85546875" style="405" bestFit="1" customWidth="1"/>
    <col min="245" max="246" width="12.5703125" style="405" bestFit="1" customWidth="1"/>
    <col min="247" max="252" width="13" style="405" bestFit="1" customWidth="1"/>
    <col min="253" max="253" width="13" style="405" customWidth="1"/>
    <col min="254" max="254" width="11.42578125" style="405" bestFit="1" customWidth="1"/>
    <col min="255" max="255" width="11.140625" style="405" bestFit="1" customWidth="1"/>
    <col min="256" max="481" width="9.140625" style="405"/>
    <col min="482" max="482" width="18.42578125" style="405" bestFit="1" customWidth="1"/>
    <col min="483" max="483" width="12.28515625" style="405" bestFit="1" customWidth="1"/>
    <col min="484" max="484" width="12.140625" style="405" bestFit="1" customWidth="1"/>
    <col min="485" max="485" width="12.85546875" style="405" bestFit="1" customWidth="1"/>
    <col min="486" max="486" width="12.140625" style="405" bestFit="1" customWidth="1"/>
    <col min="487" max="487" width="11.85546875" style="405" bestFit="1" customWidth="1"/>
    <col min="488" max="488" width="11.7109375" style="405" bestFit="1" customWidth="1"/>
    <col min="489" max="489" width="12" style="405" bestFit="1" customWidth="1"/>
    <col min="490" max="490" width="12.140625" style="405" bestFit="1" customWidth="1"/>
    <col min="491" max="491" width="11.42578125" style="405" bestFit="1" customWidth="1"/>
    <col min="492" max="492" width="12.140625" style="405" bestFit="1" customWidth="1"/>
    <col min="493" max="493" width="11.85546875" style="405" bestFit="1" customWidth="1"/>
    <col min="494" max="494" width="12.42578125" style="405" bestFit="1" customWidth="1"/>
    <col min="495" max="495" width="12.140625" style="405" bestFit="1" customWidth="1"/>
    <col min="496" max="496" width="11.7109375" style="405" customWidth="1"/>
    <col min="497" max="497" width="12.140625" style="405" bestFit="1" customWidth="1"/>
    <col min="498" max="498" width="12" style="405" bestFit="1" customWidth="1"/>
    <col min="499" max="499" width="11.7109375" style="405" bestFit="1" customWidth="1"/>
    <col min="500" max="500" width="11.85546875" style="405" bestFit="1" customWidth="1"/>
    <col min="501" max="502" width="12.5703125" style="405" bestFit="1" customWidth="1"/>
    <col min="503" max="508" width="13" style="405" bestFit="1" customWidth="1"/>
    <col min="509" max="509" width="13" style="405" customWidth="1"/>
    <col min="510" max="510" width="11.42578125" style="405" bestFit="1" customWidth="1"/>
    <col min="511" max="511" width="11.140625" style="405" bestFit="1" customWidth="1"/>
    <col min="512" max="737" width="9.140625" style="405"/>
    <col min="738" max="738" width="18.42578125" style="405" bestFit="1" customWidth="1"/>
    <col min="739" max="739" width="12.28515625" style="405" bestFit="1" customWidth="1"/>
    <col min="740" max="740" width="12.140625" style="405" bestFit="1" customWidth="1"/>
    <col min="741" max="741" width="12.85546875" style="405" bestFit="1" customWidth="1"/>
    <col min="742" max="742" width="12.140625" style="405" bestFit="1" customWidth="1"/>
    <col min="743" max="743" width="11.85546875" style="405" bestFit="1" customWidth="1"/>
    <col min="744" max="744" width="11.7109375" style="405" bestFit="1" customWidth="1"/>
    <col min="745" max="745" width="12" style="405" bestFit="1" customWidth="1"/>
    <col min="746" max="746" width="12.140625" style="405" bestFit="1" customWidth="1"/>
    <col min="747" max="747" width="11.42578125" style="405" bestFit="1" customWidth="1"/>
    <col min="748" max="748" width="12.140625" style="405" bestFit="1" customWidth="1"/>
    <col min="749" max="749" width="11.85546875" style="405" bestFit="1" customWidth="1"/>
    <col min="750" max="750" width="12.42578125" style="405" bestFit="1" customWidth="1"/>
    <col min="751" max="751" width="12.140625" style="405" bestFit="1" customWidth="1"/>
    <col min="752" max="752" width="11.7109375" style="405" customWidth="1"/>
    <col min="753" max="753" width="12.140625" style="405" bestFit="1" customWidth="1"/>
    <col min="754" max="754" width="12" style="405" bestFit="1" customWidth="1"/>
    <col min="755" max="755" width="11.7109375" style="405" bestFit="1" customWidth="1"/>
    <col min="756" max="756" width="11.85546875" style="405" bestFit="1" customWidth="1"/>
    <col min="757" max="758" width="12.5703125" style="405" bestFit="1" customWidth="1"/>
    <col min="759" max="764" width="13" style="405" bestFit="1" customWidth="1"/>
    <col min="765" max="765" width="13" style="405" customWidth="1"/>
    <col min="766" max="766" width="11.42578125" style="405" bestFit="1" customWidth="1"/>
    <col min="767" max="767" width="11.140625" style="405" bestFit="1" customWidth="1"/>
    <col min="768" max="993" width="9.140625" style="405"/>
    <col min="994" max="994" width="18.42578125" style="405" bestFit="1" customWidth="1"/>
    <col min="995" max="995" width="12.28515625" style="405" bestFit="1" customWidth="1"/>
    <col min="996" max="996" width="12.140625" style="405" bestFit="1" customWidth="1"/>
    <col min="997" max="997" width="12.85546875" style="405" bestFit="1" customWidth="1"/>
    <col min="998" max="998" width="12.140625" style="405" bestFit="1" customWidth="1"/>
    <col min="999" max="999" width="11.85546875" style="405" bestFit="1" customWidth="1"/>
    <col min="1000" max="1000" width="11.7109375" style="405" bestFit="1" customWidth="1"/>
    <col min="1001" max="1001" width="12" style="405" bestFit="1" customWidth="1"/>
    <col min="1002" max="1002" width="12.140625" style="405" bestFit="1" customWidth="1"/>
    <col min="1003" max="1003" width="11.42578125" style="405" bestFit="1" customWidth="1"/>
    <col min="1004" max="1004" width="12.140625" style="405" bestFit="1" customWidth="1"/>
    <col min="1005" max="1005" width="11.85546875" style="405" bestFit="1" customWidth="1"/>
    <col min="1006" max="1006" width="12.42578125" style="405" bestFit="1" customWidth="1"/>
    <col min="1007" max="1007" width="12.140625" style="405" bestFit="1" customWidth="1"/>
    <col min="1008" max="1008" width="11.7109375" style="405" customWidth="1"/>
    <col min="1009" max="1009" width="12.140625" style="405" bestFit="1" customWidth="1"/>
    <col min="1010" max="1010" width="12" style="405" bestFit="1" customWidth="1"/>
    <col min="1011" max="1011" width="11.7109375" style="405" bestFit="1" customWidth="1"/>
    <col min="1012" max="1012" width="11.85546875" style="405" bestFit="1" customWidth="1"/>
    <col min="1013" max="1014" width="12.5703125" style="405" bestFit="1" customWidth="1"/>
    <col min="1015" max="1020" width="13" style="405" bestFit="1" customWidth="1"/>
    <col min="1021" max="1021" width="13" style="405" customWidth="1"/>
    <col min="1022" max="1022" width="11.42578125" style="405" bestFit="1" customWidth="1"/>
    <col min="1023" max="1023" width="11.140625" style="405" bestFit="1" customWidth="1"/>
    <col min="1024" max="1249" width="9.140625" style="405"/>
    <col min="1250" max="1250" width="18.42578125" style="405" bestFit="1" customWidth="1"/>
    <col min="1251" max="1251" width="12.28515625" style="405" bestFit="1" customWidth="1"/>
    <col min="1252" max="1252" width="12.140625" style="405" bestFit="1" customWidth="1"/>
    <col min="1253" max="1253" width="12.85546875" style="405" bestFit="1" customWidth="1"/>
    <col min="1254" max="1254" width="12.140625" style="405" bestFit="1" customWidth="1"/>
    <col min="1255" max="1255" width="11.85546875" style="405" bestFit="1" customWidth="1"/>
    <col min="1256" max="1256" width="11.7109375" style="405" bestFit="1" customWidth="1"/>
    <col min="1257" max="1257" width="12" style="405" bestFit="1" customWidth="1"/>
    <col min="1258" max="1258" width="12.140625" style="405" bestFit="1" customWidth="1"/>
    <col min="1259" max="1259" width="11.42578125" style="405" bestFit="1" customWidth="1"/>
    <col min="1260" max="1260" width="12.140625" style="405" bestFit="1" customWidth="1"/>
    <col min="1261" max="1261" width="11.85546875" style="405" bestFit="1" customWidth="1"/>
    <col min="1262" max="1262" width="12.42578125" style="405" bestFit="1" customWidth="1"/>
    <col min="1263" max="1263" width="12.140625" style="405" bestFit="1" customWidth="1"/>
    <col min="1264" max="1264" width="11.7109375" style="405" customWidth="1"/>
    <col min="1265" max="1265" width="12.140625" style="405" bestFit="1" customWidth="1"/>
    <col min="1266" max="1266" width="12" style="405" bestFit="1" customWidth="1"/>
    <col min="1267" max="1267" width="11.7109375" style="405" bestFit="1" customWidth="1"/>
    <col min="1268" max="1268" width="11.85546875" style="405" bestFit="1" customWidth="1"/>
    <col min="1269" max="1270" width="12.5703125" style="405" bestFit="1" customWidth="1"/>
    <col min="1271" max="1276" width="13" style="405" bestFit="1" customWidth="1"/>
    <col min="1277" max="1277" width="13" style="405" customWidth="1"/>
    <col min="1278" max="1278" width="11.42578125" style="405" bestFit="1" customWidth="1"/>
    <col min="1279" max="1279" width="11.140625" style="405" bestFit="1" customWidth="1"/>
    <col min="1280" max="1505" width="9.140625" style="405"/>
    <col min="1506" max="1506" width="18.42578125" style="405" bestFit="1" customWidth="1"/>
    <col min="1507" max="1507" width="12.28515625" style="405" bestFit="1" customWidth="1"/>
    <col min="1508" max="1508" width="12.140625" style="405" bestFit="1" customWidth="1"/>
    <col min="1509" max="1509" width="12.85546875" style="405" bestFit="1" customWidth="1"/>
    <col min="1510" max="1510" width="12.140625" style="405" bestFit="1" customWidth="1"/>
    <col min="1511" max="1511" width="11.85546875" style="405" bestFit="1" customWidth="1"/>
    <col min="1512" max="1512" width="11.7109375" style="405" bestFit="1" customWidth="1"/>
    <col min="1513" max="1513" width="12" style="405" bestFit="1" customWidth="1"/>
    <col min="1514" max="1514" width="12.140625" style="405" bestFit="1" customWidth="1"/>
    <col min="1515" max="1515" width="11.42578125" style="405" bestFit="1" customWidth="1"/>
    <col min="1516" max="1516" width="12.140625" style="405" bestFit="1" customWidth="1"/>
    <col min="1517" max="1517" width="11.85546875" style="405" bestFit="1" customWidth="1"/>
    <col min="1518" max="1518" width="12.42578125" style="405" bestFit="1" customWidth="1"/>
    <col min="1519" max="1519" width="12.140625" style="405" bestFit="1" customWidth="1"/>
    <col min="1520" max="1520" width="11.7109375" style="405" customWidth="1"/>
    <col min="1521" max="1521" width="12.140625" style="405" bestFit="1" customWidth="1"/>
    <col min="1522" max="1522" width="12" style="405" bestFit="1" customWidth="1"/>
    <col min="1523" max="1523" width="11.7109375" style="405" bestFit="1" customWidth="1"/>
    <col min="1524" max="1524" width="11.85546875" style="405" bestFit="1" customWidth="1"/>
    <col min="1525" max="1526" width="12.5703125" style="405" bestFit="1" customWidth="1"/>
    <col min="1527" max="1532" width="13" style="405" bestFit="1" customWidth="1"/>
    <col min="1533" max="1533" width="13" style="405" customWidth="1"/>
    <col min="1534" max="1534" width="11.42578125" style="405" bestFit="1" customWidth="1"/>
    <col min="1535" max="1535" width="11.140625" style="405" bestFit="1" customWidth="1"/>
    <col min="1536" max="1761" width="9.140625" style="405"/>
    <col min="1762" max="1762" width="18.42578125" style="405" bestFit="1" customWidth="1"/>
    <col min="1763" max="1763" width="12.28515625" style="405" bestFit="1" customWidth="1"/>
    <col min="1764" max="1764" width="12.140625" style="405" bestFit="1" customWidth="1"/>
    <col min="1765" max="1765" width="12.85546875" style="405" bestFit="1" customWidth="1"/>
    <col min="1766" max="1766" width="12.140625" style="405" bestFit="1" customWidth="1"/>
    <col min="1767" max="1767" width="11.85546875" style="405" bestFit="1" customWidth="1"/>
    <col min="1768" max="1768" width="11.7109375" style="405" bestFit="1" customWidth="1"/>
    <col min="1769" max="1769" width="12" style="405" bestFit="1" customWidth="1"/>
    <col min="1770" max="1770" width="12.140625" style="405" bestFit="1" customWidth="1"/>
    <col min="1771" max="1771" width="11.42578125" style="405" bestFit="1" customWidth="1"/>
    <col min="1772" max="1772" width="12.140625" style="405" bestFit="1" customWidth="1"/>
    <col min="1773" max="1773" width="11.85546875" style="405" bestFit="1" customWidth="1"/>
    <col min="1774" max="1774" width="12.42578125" style="405" bestFit="1" customWidth="1"/>
    <col min="1775" max="1775" width="12.140625" style="405" bestFit="1" customWidth="1"/>
    <col min="1776" max="1776" width="11.7109375" style="405" customWidth="1"/>
    <col min="1777" max="1777" width="12.140625" style="405" bestFit="1" customWidth="1"/>
    <col min="1778" max="1778" width="12" style="405" bestFit="1" customWidth="1"/>
    <col min="1779" max="1779" width="11.7109375" style="405" bestFit="1" customWidth="1"/>
    <col min="1780" max="1780" width="11.85546875" style="405" bestFit="1" customWidth="1"/>
    <col min="1781" max="1782" width="12.5703125" style="405" bestFit="1" customWidth="1"/>
    <col min="1783" max="1788" width="13" style="405" bestFit="1" customWidth="1"/>
    <col min="1789" max="1789" width="13" style="405" customWidth="1"/>
    <col min="1790" max="1790" width="11.42578125" style="405" bestFit="1" customWidth="1"/>
    <col min="1791" max="1791" width="11.140625" style="405" bestFit="1" customWidth="1"/>
    <col min="1792" max="2017" width="9.140625" style="405"/>
    <col min="2018" max="2018" width="18.42578125" style="405" bestFit="1" customWidth="1"/>
    <col min="2019" max="2019" width="12.28515625" style="405" bestFit="1" customWidth="1"/>
    <col min="2020" max="2020" width="12.140625" style="405" bestFit="1" customWidth="1"/>
    <col min="2021" max="2021" width="12.85546875" style="405" bestFit="1" customWidth="1"/>
    <col min="2022" max="2022" width="12.140625" style="405" bestFit="1" customWidth="1"/>
    <col min="2023" max="2023" width="11.85546875" style="405" bestFit="1" customWidth="1"/>
    <col min="2024" max="2024" width="11.7109375" style="405" bestFit="1" customWidth="1"/>
    <col min="2025" max="2025" width="12" style="405" bestFit="1" customWidth="1"/>
    <col min="2026" max="2026" width="12.140625" style="405" bestFit="1" customWidth="1"/>
    <col min="2027" max="2027" width="11.42578125" style="405" bestFit="1" customWidth="1"/>
    <col min="2028" max="2028" width="12.140625" style="405" bestFit="1" customWidth="1"/>
    <col min="2029" max="2029" width="11.85546875" style="405" bestFit="1" customWidth="1"/>
    <col min="2030" max="2030" width="12.42578125" style="405" bestFit="1" customWidth="1"/>
    <col min="2031" max="2031" width="12.140625" style="405" bestFit="1" customWidth="1"/>
    <col min="2032" max="2032" width="11.7109375" style="405" customWidth="1"/>
    <col min="2033" max="2033" width="12.140625" style="405" bestFit="1" customWidth="1"/>
    <col min="2034" max="2034" width="12" style="405" bestFit="1" customWidth="1"/>
    <col min="2035" max="2035" width="11.7109375" style="405" bestFit="1" customWidth="1"/>
    <col min="2036" max="2036" width="11.85546875" style="405" bestFit="1" customWidth="1"/>
    <col min="2037" max="2038" width="12.5703125" style="405" bestFit="1" customWidth="1"/>
    <col min="2039" max="2044" width="13" style="405" bestFit="1" customWidth="1"/>
    <col min="2045" max="2045" width="13" style="405" customWidth="1"/>
    <col min="2046" max="2046" width="11.42578125" style="405" bestFit="1" customWidth="1"/>
    <col min="2047" max="2047" width="11.140625" style="405" bestFit="1" customWidth="1"/>
    <col min="2048" max="2273" width="9.140625" style="405"/>
    <col min="2274" max="2274" width="18.42578125" style="405" bestFit="1" customWidth="1"/>
    <col min="2275" max="2275" width="12.28515625" style="405" bestFit="1" customWidth="1"/>
    <col min="2276" max="2276" width="12.140625" style="405" bestFit="1" customWidth="1"/>
    <col min="2277" max="2277" width="12.85546875" style="405" bestFit="1" customWidth="1"/>
    <col min="2278" max="2278" width="12.140625" style="405" bestFit="1" customWidth="1"/>
    <col min="2279" max="2279" width="11.85546875" style="405" bestFit="1" customWidth="1"/>
    <col min="2280" max="2280" width="11.7109375" style="405" bestFit="1" customWidth="1"/>
    <col min="2281" max="2281" width="12" style="405" bestFit="1" customWidth="1"/>
    <col min="2282" max="2282" width="12.140625" style="405" bestFit="1" customWidth="1"/>
    <col min="2283" max="2283" width="11.42578125" style="405" bestFit="1" customWidth="1"/>
    <col min="2284" max="2284" width="12.140625" style="405" bestFit="1" customWidth="1"/>
    <col min="2285" max="2285" width="11.85546875" style="405" bestFit="1" customWidth="1"/>
    <col min="2286" max="2286" width="12.42578125" style="405" bestFit="1" customWidth="1"/>
    <col min="2287" max="2287" width="12.140625" style="405" bestFit="1" customWidth="1"/>
    <col min="2288" max="2288" width="11.7109375" style="405" customWidth="1"/>
    <col min="2289" max="2289" width="12.140625" style="405" bestFit="1" customWidth="1"/>
    <col min="2290" max="2290" width="12" style="405" bestFit="1" customWidth="1"/>
    <col min="2291" max="2291" width="11.7109375" style="405" bestFit="1" customWidth="1"/>
    <col min="2292" max="2292" width="11.85546875" style="405" bestFit="1" customWidth="1"/>
    <col min="2293" max="2294" width="12.5703125" style="405" bestFit="1" customWidth="1"/>
    <col min="2295" max="2300" width="13" style="405" bestFit="1" customWidth="1"/>
    <col min="2301" max="2301" width="13" style="405" customWidth="1"/>
    <col min="2302" max="2302" width="11.42578125" style="405" bestFit="1" customWidth="1"/>
    <col min="2303" max="2303" width="11.140625" style="405" bestFit="1" customWidth="1"/>
    <col min="2304" max="2529" width="9.140625" style="405"/>
    <col min="2530" max="2530" width="18.42578125" style="405" bestFit="1" customWidth="1"/>
    <col min="2531" max="2531" width="12.28515625" style="405" bestFit="1" customWidth="1"/>
    <col min="2532" max="2532" width="12.140625" style="405" bestFit="1" customWidth="1"/>
    <col min="2533" max="2533" width="12.85546875" style="405" bestFit="1" customWidth="1"/>
    <col min="2534" max="2534" width="12.140625" style="405" bestFit="1" customWidth="1"/>
    <col min="2535" max="2535" width="11.85546875" style="405" bestFit="1" customWidth="1"/>
    <col min="2536" max="2536" width="11.7109375" style="405" bestFit="1" customWidth="1"/>
    <col min="2537" max="2537" width="12" style="405" bestFit="1" customWidth="1"/>
    <col min="2538" max="2538" width="12.140625" style="405" bestFit="1" customWidth="1"/>
    <col min="2539" max="2539" width="11.42578125" style="405" bestFit="1" customWidth="1"/>
    <col min="2540" max="2540" width="12.140625" style="405" bestFit="1" customWidth="1"/>
    <col min="2541" max="2541" width="11.85546875" style="405" bestFit="1" customWidth="1"/>
    <col min="2542" max="2542" width="12.42578125" style="405" bestFit="1" customWidth="1"/>
    <col min="2543" max="2543" width="12.140625" style="405" bestFit="1" customWidth="1"/>
    <col min="2544" max="2544" width="11.7109375" style="405" customWidth="1"/>
    <col min="2545" max="2545" width="12.140625" style="405" bestFit="1" customWidth="1"/>
    <col min="2546" max="2546" width="12" style="405" bestFit="1" customWidth="1"/>
    <col min="2547" max="2547" width="11.7109375" style="405" bestFit="1" customWidth="1"/>
    <col min="2548" max="2548" width="11.85546875" style="405" bestFit="1" customWidth="1"/>
    <col min="2549" max="2550" width="12.5703125" style="405" bestFit="1" customWidth="1"/>
    <col min="2551" max="2556" width="13" style="405" bestFit="1" customWidth="1"/>
    <col min="2557" max="2557" width="13" style="405" customWidth="1"/>
    <col min="2558" max="2558" width="11.42578125" style="405" bestFit="1" customWidth="1"/>
    <col min="2559" max="2559" width="11.140625" style="405" bestFit="1" customWidth="1"/>
    <col min="2560" max="2785" width="9.140625" style="405"/>
    <col min="2786" max="2786" width="18.42578125" style="405" bestFit="1" customWidth="1"/>
    <col min="2787" max="2787" width="12.28515625" style="405" bestFit="1" customWidth="1"/>
    <col min="2788" max="2788" width="12.140625" style="405" bestFit="1" customWidth="1"/>
    <col min="2789" max="2789" width="12.85546875" style="405" bestFit="1" customWidth="1"/>
    <col min="2790" max="2790" width="12.140625" style="405" bestFit="1" customWidth="1"/>
    <col min="2791" max="2791" width="11.85546875" style="405" bestFit="1" customWidth="1"/>
    <col min="2792" max="2792" width="11.7109375" style="405" bestFit="1" customWidth="1"/>
    <col min="2793" max="2793" width="12" style="405" bestFit="1" customWidth="1"/>
    <col min="2794" max="2794" width="12.140625" style="405" bestFit="1" customWidth="1"/>
    <col min="2795" max="2795" width="11.42578125" style="405" bestFit="1" customWidth="1"/>
    <col min="2796" max="2796" width="12.140625" style="405" bestFit="1" customWidth="1"/>
    <col min="2797" max="2797" width="11.85546875" style="405" bestFit="1" customWidth="1"/>
    <col min="2798" max="2798" width="12.42578125" style="405" bestFit="1" customWidth="1"/>
    <col min="2799" max="2799" width="12.140625" style="405" bestFit="1" customWidth="1"/>
    <col min="2800" max="2800" width="11.7109375" style="405" customWidth="1"/>
    <col min="2801" max="2801" width="12.140625" style="405" bestFit="1" customWidth="1"/>
    <col min="2802" max="2802" width="12" style="405" bestFit="1" customWidth="1"/>
    <col min="2803" max="2803" width="11.7109375" style="405" bestFit="1" customWidth="1"/>
    <col min="2804" max="2804" width="11.85546875" style="405" bestFit="1" customWidth="1"/>
    <col min="2805" max="2806" width="12.5703125" style="405" bestFit="1" customWidth="1"/>
    <col min="2807" max="2812" width="13" style="405" bestFit="1" customWidth="1"/>
    <col min="2813" max="2813" width="13" style="405" customWidth="1"/>
    <col min="2814" max="2814" width="11.42578125" style="405" bestFit="1" customWidth="1"/>
    <col min="2815" max="2815" width="11.140625" style="405" bestFit="1" customWidth="1"/>
    <col min="2816" max="3041" width="9.140625" style="405"/>
    <col min="3042" max="3042" width="18.42578125" style="405" bestFit="1" customWidth="1"/>
    <col min="3043" max="3043" width="12.28515625" style="405" bestFit="1" customWidth="1"/>
    <col min="3044" max="3044" width="12.140625" style="405" bestFit="1" customWidth="1"/>
    <col min="3045" max="3045" width="12.85546875" style="405" bestFit="1" customWidth="1"/>
    <col min="3046" max="3046" width="12.140625" style="405" bestFit="1" customWidth="1"/>
    <col min="3047" max="3047" width="11.85546875" style="405" bestFit="1" customWidth="1"/>
    <col min="3048" max="3048" width="11.7109375" style="405" bestFit="1" customWidth="1"/>
    <col min="3049" max="3049" width="12" style="405" bestFit="1" customWidth="1"/>
    <col min="3050" max="3050" width="12.140625" style="405" bestFit="1" customWidth="1"/>
    <col min="3051" max="3051" width="11.42578125" style="405" bestFit="1" customWidth="1"/>
    <col min="3052" max="3052" width="12.140625" style="405" bestFit="1" customWidth="1"/>
    <col min="3053" max="3053" width="11.85546875" style="405" bestFit="1" customWidth="1"/>
    <col min="3054" max="3054" width="12.42578125" style="405" bestFit="1" customWidth="1"/>
    <col min="3055" max="3055" width="12.140625" style="405" bestFit="1" customWidth="1"/>
    <col min="3056" max="3056" width="11.7109375" style="405" customWidth="1"/>
    <col min="3057" max="3057" width="12.140625" style="405" bestFit="1" customWidth="1"/>
    <col min="3058" max="3058" width="12" style="405" bestFit="1" customWidth="1"/>
    <col min="3059" max="3059" width="11.7109375" style="405" bestFit="1" customWidth="1"/>
    <col min="3060" max="3060" width="11.85546875" style="405" bestFit="1" customWidth="1"/>
    <col min="3061" max="3062" width="12.5703125" style="405" bestFit="1" customWidth="1"/>
    <col min="3063" max="3068" width="13" style="405" bestFit="1" customWidth="1"/>
    <col min="3069" max="3069" width="13" style="405" customWidth="1"/>
    <col min="3070" max="3070" width="11.42578125" style="405" bestFit="1" customWidth="1"/>
    <col min="3071" max="3071" width="11.140625" style="405" bestFit="1" customWidth="1"/>
    <col min="3072" max="3297" width="9.140625" style="405"/>
    <col min="3298" max="3298" width="18.42578125" style="405" bestFit="1" customWidth="1"/>
    <col min="3299" max="3299" width="12.28515625" style="405" bestFit="1" customWidth="1"/>
    <col min="3300" max="3300" width="12.140625" style="405" bestFit="1" customWidth="1"/>
    <col min="3301" max="3301" width="12.85546875" style="405" bestFit="1" customWidth="1"/>
    <col min="3302" max="3302" width="12.140625" style="405" bestFit="1" customWidth="1"/>
    <col min="3303" max="3303" width="11.85546875" style="405" bestFit="1" customWidth="1"/>
    <col min="3304" max="3304" width="11.7109375" style="405" bestFit="1" customWidth="1"/>
    <col min="3305" max="3305" width="12" style="405" bestFit="1" customWidth="1"/>
    <col min="3306" max="3306" width="12.140625" style="405" bestFit="1" customWidth="1"/>
    <col min="3307" max="3307" width="11.42578125" style="405" bestFit="1" customWidth="1"/>
    <col min="3308" max="3308" width="12.140625" style="405" bestFit="1" customWidth="1"/>
    <col min="3309" max="3309" width="11.85546875" style="405" bestFit="1" customWidth="1"/>
    <col min="3310" max="3310" width="12.42578125" style="405" bestFit="1" customWidth="1"/>
    <col min="3311" max="3311" width="12.140625" style="405" bestFit="1" customWidth="1"/>
    <col min="3312" max="3312" width="11.7109375" style="405" customWidth="1"/>
    <col min="3313" max="3313" width="12.140625" style="405" bestFit="1" customWidth="1"/>
    <col min="3314" max="3314" width="12" style="405" bestFit="1" customWidth="1"/>
    <col min="3315" max="3315" width="11.7109375" style="405" bestFit="1" customWidth="1"/>
    <col min="3316" max="3316" width="11.85546875" style="405" bestFit="1" customWidth="1"/>
    <col min="3317" max="3318" width="12.5703125" style="405" bestFit="1" customWidth="1"/>
    <col min="3319" max="3324" width="13" style="405" bestFit="1" customWidth="1"/>
    <col min="3325" max="3325" width="13" style="405" customWidth="1"/>
    <col min="3326" max="3326" width="11.42578125" style="405" bestFit="1" customWidth="1"/>
    <col min="3327" max="3327" width="11.140625" style="405" bestFit="1" customWidth="1"/>
    <col min="3328" max="3553" width="9.140625" style="405"/>
    <col min="3554" max="3554" width="18.42578125" style="405" bestFit="1" customWidth="1"/>
    <col min="3555" max="3555" width="12.28515625" style="405" bestFit="1" customWidth="1"/>
    <col min="3556" max="3556" width="12.140625" style="405" bestFit="1" customWidth="1"/>
    <col min="3557" max="3557" width="12.85546875" style="405" bestFit="1" customWidth="1"/>
    <col min="3558" max="3558" width="12.140625" style="405" bestFit="1" customWidth="1"/>
    <col min="3559" max="3559" width="11.85546875" style="405" bestFit="1" customWidth="1"/>
    <col min="3560" max="3560" width="11.7109375" style="405" bestFit="1" customWidth="1"/>
    <col min="3561" max="3561" width="12" style="405" bestFit="1" customWidth="1"/>
    <col min="3562" max="3562" width="12.140625" style="405" bestFit="1" customWidth="1"/>
    <col min="3563" max="3563" width="11.42578125" style="405" bestFit="1" customWidth="1"/>
    <col min="3564" max="3564" width="12.140625" style="405" bestFit="1" customWidth="1"/>
    <col min="3565" max="3565" width="11.85546875" style="405" bestFit="1" customWidth="1"/>
    <col min="3566" max="3566" width="12.42578125" style="405" bestFit="1" customWidth="1"/>
    <col min="3567" max="3567" width="12.140625" style="405" bestFit="1" customWidth="1"/>
    <col min="3568" max="3568" width="11.7109375" style="405" customWidth="1"/>
    <col min="3569" max="3569" width="12.140625" style="405" bestFit="1" customWidth="1"/>
    <col min="3570" max="3570" width="12" style="405" bestFit="1" customWidth="1"/>
    <col min="3571" max="3571" width="11.7109375" style="405" bestFit="1" customWidth="1"/>
    <col min="3572" max="3572" width="11.85546875" style="405" bestFit="1" customWidth="1"/>
    <col min="3573" max="3574" width="12.5703125" style="405" bestFit="1" customWidth="1"/>
    <col min="3575" max="3580" width="13" style="405" bestFit="1" customWidth="1"/>
    <col min="3581" max="3581" width="13" style="405" customWidth="1"/>
    <col min="3582" max="3582" width="11.42578125" style="405" bestFit="1" customWidth="1"/>
    <col min="3583" max="3583" width="11.140625" style="405" bestFit="1" customWidth="1"/>
    <col min="3584" max="3809" width="9.140625" style="405"/>
    <col min="3810" max="3810" width="18.42578125" style="405" bestFit="1" customWidth="1"/>
    <col min="3811" max="3811" width="12.28515625" style="405" bestFit="1" customWidth="1"/>
    <col min="3812" max="3812" width="12.140625" style="405" bestFit="1" customWidth="1"/>
    <col min="3813" max="3813" width="12.85546875" style="405" bestFit="1" customWidth="1"/>
    <col min="3814" max="3814" width="12.140625" style="405" bestFit="1" customWidth="1"/>
    <col min="3815" max="3815" width="11.85546875" style="405" bestFit="1" customWidth="1"/>
    <col min="3816" max="3816" width="11.7109375" style="405" bestFit="1" customWidth="1"/>
    <col min="3817" max="3817" width="12" style="405" bestFit="1" customWidth="1"/>
    <col min="3818" max="3818" width="12.140625" style="405" bestFit="1" customWidth="1"/>
    <col min="3819" max="3819" width="11.42578125" style="405" bestFit="1" customWidth="1"/>
    <col min="3820" max="3820" width="12.140625" style="405" bestFit="1" customWidth="1"/>
    <col min="3821" max="3821" width="11.85546875" style="405" bestFit="1" customWidth="1"/>
    <col min="3822" max="3822" width="12.42578125" style="405" bestFit="1" customWidth="1"/>
    <col min="3823" max="3823" width="12.140625" style="405" bestFit="1" customWidth="1"/>
    <col min="3824" max="3824" width="11.7109375" style="405" customWidth="1"/>
    <col min="3825" max="3825" width="12.140625" style="405" bestFit="1" customWidth="1"/>
    <col min="3826" max="3826" width="12" style="405" bestFit="1" customWidth="1"/>
    <col min="3827" max="3827" width="11.7109375" style="405" bestFit="1" customWidth="1"/>
    <col min="3828" max="3828" width="11.85546875" style="405" bestFit="1" customWidth="1"/>
    <col min="3829" max="3830" width="12.5703125" style="405" bestFit="1" customWidth="1"/>
    <col min="3831" max="3836" width="13" style="405" bestFit="1" customWidth="1"/>
    <col min="3837" max="3837" width="13" style="405" customWidth="1"/>
    <col min="3838" max="3838" width="11.42578125" style="405" bestFit="1" customWidth="1"/>
    <col min="3839" max="3839" width="11.140625" style="405" bestFit="1" customWidth="1"/>
    <col min="3840" max="4065" width="9.140625" style="405"/>
    <col min="4066" max="4066" width="18.42578125" style="405" bestFit="1" customWidth="1"/>
    <col min="4067" max="4067" width="12.28515625" style="405" bestFit="1" customWidth="1"/>
    <col min="4068" max="4068" width="12.140625" style="405" bestFit="1" customWidth="1"/>
    <col min="4069" max="4069" width="12.85546875" style="405" bestFit="1" customWidth="1"/>
    <col min="4070" max="4070" width="12.140625" style="405" bestFit="1" customWidth="1"/>
    <col min="4071" max="4071" width="11.85546875" style="405" bestFit="1" customWidth="1"/>
    <col min="4072" max="4072" width="11.7109375" style="405" bestFit="1" customWidth="1"/>
    <col min="4073" max="4073" width="12" style="405" bestFit="1" customWidth="1"/>
    <col min="4074" max="4074" width="12.140625" style="405" bestFit="1" customWidth="1"/>
    <col min="4075" max="4075" width="11.42578125" style="405" bestFit="1" customWidth="1"/>
    <col min="4076" max="4076" width="12.140625" style="405" bestFit="1" customWidth="1"/>
    <col min="4077" max="4077" width="11.85546875" style="405" bestFit="1" customWidth="1"/>
    <col min="4078" max="4078" width="12.42578125" style="405" bestFit="1" customWidth="1"/>
    <col min="4079" max="4079" width="12.140625" style="405" bestFit="1" customWidth="1"/>
    <col min="4080" max="4080" width="11.7109375" style="405" customWidth="1"/>
    <col min="4081" max="4081" width="12.140625" style="405" bestFit="1" customWidth="1"/>
    <col min="4082" max="4082" width="12" style="405" bestFit="1" customWidth="1"/>
    <col min="4083" max="4083" width="11.7109375" style="405" bestFit="1" customWidth="1"/>
    <col min="4084" max="4084" width="11.85546875" style="405" bestFit="1" customWidth="1"/>
    <col min="4085" max="4086" width="12.5703125" style="405" bestFit="1" customWidth="1"/>
    <col min="4087" max="4092" width="13" style="405" bestFit="1" customWidth="1"/>
    <col min="4093" max="4093" width="13" style="405" customWidth="1"/>
    <col min="4094" max="4094" width="11.42578125" style="405" bestFit="1" customWidth="1"/>
    <col min="4095" max="4095" width="11.140625" style="405" bestFit="1" customWidth="1"/>
    <col min="4096" max="4321" width="9.140625" style="405"/>
    <col min="4322" max="4322" width="18.42578125" style="405" bestFit="1" customWidth="1"/>
    <col min="4323" max="4323" width="12.28515625" style="405" bestFit="1" customWidth="1"/>
    <col min="4324" max="4324" width="12.140625" style="405" bestFit="1" customWidth="1"/>
    <col min="4325" max="4325" width="12.85546875" style="405" bestFit="1" customWidth="1"/>
    <col min="4326" max="4326" width="12.140625" style="405" bestFit="1" customWidth="1"/>
    <col min="4327" max="4327" width="11.85546875" style="405" bestFit="1" customWidth="1"/>
    <col min="4328" max="4328" width="11.7109375" style="405" bestFit="1" customWidth="1"/>
    <col min="4329" max="4329" width="12" style="405" bestFit="1" customWidth="1"/>
    <col min="4330" max="4330" width="12.140625" style="405" bestFit="1" customWidth="1"/>
    <col min="4331" max="4331" width="11.42578125" style="405" bestFit="1" customWidth="1"/>
    <col min="4332" max="4332" width="12.140625" style="405" bestFit="1" customWidth="1"/>
    <col min="4333" max="4333" width="11.85546875" style="405" bestFit="1" customWidth="1"/>
    <col min="4334" max="4334" width="12.42578125" style="405" bestFit="1" customWidth="1"/>
    <col min="4335" max="4335" width="12.140625" style="405" bestFit="1" customWidth="1"/>
    <col min="4336" max="4336" width="11.7109375" style="405" customWidth="1"/>
    <col min="4337" max="4337" width="12.140625" style="405" bestFit="1" customWidth="1"/>
    <col min="4338" max="4338" width="12" style="405" bestFit="1" customWidth="1"/>
    <col min="4339" max="4339" width="11.7109375" style="405" bestFit="1" customWidth="1"/>
    <col min="4340" max="4340" width="11.85546875" style="405" bestFit="1" customWidth="1"/>
    <col min="4341" max="4342" width="12.5703125" style="405" bestFit="1" customWidth="1"/>
    <col min="4343" max="4348" width="13" style="405" bestFit="1" customWidth="1"/>
    <col min="4349" max="4349" width="13" style="405" customWidth="1"/>
    <col min="4350" max="4350" width="11.42578125" style="405" bestFit="1" customWidth="1"/>
    <col min="4351" max="4351" width="11.140625" style="405" bestFit="1" customWidth="1"/>
    <col min="4352" max="4577" width="9.140625" style="405"/>
    <col min="4578" max="4578" width="18.42578125" style="405" bestFit="1" customWidth="1"/>
    <col min="4579" max="4579" width="12.28515625" style="405" bestFit="1" customWidth="1"/>
    <col min="4580" max="4580" width="12.140625" style="405" bestFit="1" customWidth="1"/>
    <col min="4581" max="4581" width="12.85546875" style="405" bestFit="1" customWidth="1"/>
    <col min="4582" max="4582" width="12.140625" style="405" bestFit="1" customWidth="1"/>
    <col min="4583" max="4583" width="11.85546875" style="405" bestFit="1" customWidth="1"/>
    <col min="4584" max="4584" width="11.7109375" style="405" bestFit="1" customWidth="1"/>
    <col min="4585" max="4585" width="12" style="405" bestFit="1" customWidth="1"/>
    <col min="4586" max="4586" width="12.140625" style="405" bestFit="1" customWidth="1"/>
    <col min="4587" max="4587" width="11.42578125" style="405" bestFit="1" customWidth="1"/>
    <col min="4588" max="4588" width="12.140625" style="405" bestFit="1" customWidth="1"/>
    <col min="4589" max="4589" width="11.85546875" style="405" bestFit="1" customWidth="1"/>
    <col min="4590" max="4590" width="12.42578125" style="405" bestFit="1" customWidth="1"/>
    <col min="4591" max="4591" width="12.140625" style="405" bestFit="1" customWidth="1"/>
    <col min="4592" max="4592" width="11.7109375" style="405" customWidth="1"/>
    <col min="4593" max="4593" width="12.140625" style="405" bestFit="1" customWidth="1"/>
    <col min="4594" max="4594" width="12" style="405" bestFit="1" customWidth="1"/>
    <col min="4595" max="4595" width="11.7109375" style="405" bestFit="1" customWidth="1"/>
    <col min="4596" max="4596" width="11.85546875" style="405" bestFit="1" customWidth="1"/>
    <col min="4597" max="4598" width="12.5703125" style="405" bestFit="1" customWidth="1"/>
    <col min="4599" max="4604" width="13" style="405" bestFit="1" customWidth="1"/>
    <col min="4605" max="4605" width="13" style="405" customWidth="1"/>
    <col min="4606" max="4606" width="11.42578125" style="405" bestFit="1" customWidth="1"/>
    <col min="4607" max="4607" width="11.140625" style="405" bestFit="1" customWidth="1"/>
    <col min="4608" max="4833" width="9.140625" style="405"/>
    <col min="4834" max="4834" width="18.42578125" style="405" bestFit="1" customWidth="1"/>
    <col min="4835" max="4835" width="12.28515625" style="405" bestFit="1" customWidth="1"/>
    <col min="4836" max="4836" width="12.140625" style="405" bestFit="1" customWidth="1"/>
    <col min="4837" max="4837" width="12.85546875" style="405" bestFit="1" customWidth="1"/>
    <col min="4838" max="4838" width="12.140625" style="405" bestFit="1" customWidth="1"/>
    <col min="4839" max="4839" width="11.85546875" style="405" bestFit="1" customWidth="1"/>
    <col min="4840" max="4840" width="11.7109375" style="405" bestFit="1" customWidth="1"/>
    <col min="4841" max="4841" width="12" style="405" bestFit="1" customWidth="1"/>
    <col min="4842" max="4842" width="12.140625" style="405" bestFit="1" customWidth="1"/>
    <col min="4843" max="4843" width="11.42578125" style="405" bestFit="1" customWidth="1"/>
    <col min="4844" max="4844" width="12.140625" style="405" bestFit="1" customWidth="1"/>
    <col min="4845" max="4845" width="11.85546875" style="405" bestFit="1" customWidth="1"/>
    <col min="4846" max="4846" width="12.42578125" style="405" bestFit="1" customWidth="1"/>
    <col min="4847" max="4847" width="12.140625" style="405" bestFit="1" customWidth="1"/>
    <col min="4848" max="4848" width="11.7109375" style="405" customWidth="1"/>
    <col min="4849" max="4849" width="12.140625" style="405" bestFit="1" customWidth="1"/>
    <col min="4850" max="4850" width="12" style="405" bestFit="1" customWidth="1"/>
    <col min="4851" max="4851" width="11.7109375" style="405" bestFit="1" customWidth="1"/>
    <col min="4852" max="4852" width="11.85546875" style="405" bestFit="1" customWidth="1"/>
    <col min="4853" max="4854" width="12.5703125" style="405" bestFit="1" customWidth="1"/>
    <col min="4855" max="4860" width="13" style="405" bestFit="1" customWidth="1"/>
    <col min="4861" max="4861" width="13" style="405" customWidth="1"/>
    <col min="4862" max="4862" width="11.42578125" style="405" bestFit="1" customWidth="1"/>
    <col min="4863" max="4863" width="11.140625" style="405" bestFit="1" customWidth="1"/>
    <col min="4864" max="5089" width="9.140625" style="405"/>
    <col min="5090" max="5090" width="18.42578125" style="405" bestFit="1" customWidth="1"/>
    <col min="5091" max="5091" width="12.28515625" style="405" bestFit="1" customWidth="1"/>
    <col min="5092" max="5092" width="12.140625" style="405" bestFit="1" customWidth="1"/>
    <col min="5093" max="5093" width="12.85546875" style="405" bestFit="1" customWidth="1"/>
    <col min="5094" max="5094" width="12.140625" style="405" bestFit="1" customWidth="1"/>
    <col min="5095" max="5095" width="11.85546875" style="405" bestFit="1" customWidth="1"/>
    <col min="5096" max="5096" width="11.7109375" style="405" bestFit="1" customWidth="1"/>
    <col min="5097" max="5097" width="12" style="405" bestFit="1" customWidth="1"/>
    <col min="5098" max="5098" width="12.140625" style="405" bestFit="1" customWidth="1"/>
    <col min="5099" max="5099" width="11.42578125" style="405" bestFit="1" customWidth="1"/>
    <col min="5100" max="5100" width="12.140625" style="405" bestFit="1" customWidth="1"/>
    <col min="5101" max="5101" width="11.85546875" style="405" bestFit="1" customWidth="1"/>
    <col min="5102" max="5102" width="12.42578125" style="405" bestFit="1" customWidth="1"/>
    <col min="5103" max="5103" width="12.140625" style="405" bestFit="1" customWidth="1"/>
    <col min="5104" max="5104" width="11.7109375" style="405" customWidth="1"/>
    <col min="5105" max="5105" width="12.140625" style="405" bestFit="1" customWidth="1"/>
    <col min="5106" max="5106" width="12" style="405" bestFit="1" customWidth="1"/>
    <col min="5107" max="5107" width="11.7109375" style="405" bestFit="1" customWidth="1"/>
    <col min="5108" max="5108" width="11.85546875" style="405" bestFit="1" customWidth="1"/>
    <col min="5109" max="5110" width="12.5703125" style="405" bestFit="1" customWidth="1"/>
    <col min="5111" max="5116" width="13" style="405" bestFit="1" customWidth="1"/>
    <col min="5117" max="5117" width="13" style="405" customWidth="1"/>
    <col min="5118" max="5118" width="11.42578125" style="405" bestFit="1" customWidth="1"/>
    <col min="5119" max="5119" width="11.140625" style="405" bestFit="1" customWidth="1"/>
    <col min="5120" max="5345" width="9.140625" style="405"/>
    <col min="5346" max="5346" width="18.42578125" style="405" bestFit="1" customWidth="1"/>
    <col min="5347" max="5347" width="12.28515625" style="405" bestFit="1" customWidth="1"/>
    <col min="5348" max="5348" width="12.140625" style="405" bestFit="1" customWidth="1"/>
    <col min="5349" max="5349" width="12.85546875" style="405" bestFit="1" customWidth="1"/>
    <col min="5350" max="5350" width="12.140625" style="405" bestFit="1" customWidth="1"/>
    <col min="5351" max="5351" width="11.85546875" style="405" bestFit="1" customWidth="1"/>
    <col min="5352" max="5352" width="11.7109375" style="405" bestFit="1" customWidth="1"/>
    <col min="5353" max="5353" width="12" style="405" bestFit="1" customWidth="1"/>
    <col min="5354" max="5354" width="12.140625" style="405" bestFit="1" customWidth="1"/>
    <col min="5355" max="5355" width="11.42578125" style="405" bestFit="1" customWidth="1"/>
    <col min="5356" max="5356" width="12.140625" style="405" bestFit="1" customWidth="1"/>
    <col min="5357" max="5357" width="11.85546875" style="405" bestFit="1" customWidth="1"/>
    <col min="5358" max="5358" width="12.42578125" style="405" bestFit="1" customWidth="1"/>
    <col min="5359" max="5359" width="12.140625" style="405" bestFit="1" customWidth="1"/>
    <col min="5360" max="5360" width="11.7109375" style="405" customWidth="1"/>
    <col min="5361" max="5361" width="12.140625" style="405" bestFit="1" customWidth="1"/>
    <col min="5362" max="5362" width="12" style="405" bestFit="1" customWidth="1"/>
    <col min="5363" max="5363" width="11.7109375" style="405" bestFit="1" customWidth="1"/>
    <col min="5364" max="5364" width="11.85546875" style="405" bestFit="1" customWidth="1"/>
    <col min="5365" max="5366" width="12.5703125" style="405" bestFit="1" customWidth="1"/>
    <col min="5367" max="5372" width="13" style="405" bestFit="1" customWidth="1"/>
    <col min="5373" max="5373" width="13" style="405" customWidth="1"/>
    <col min="5374" max="5374" width="11.42578125" style="405" bestFit="1" customWidth="1"/>
    <col min="5375" max="5375" width="11.140625" style="405" bestFit="1" customWidth="1"/>
    <col min="5376" max="5601" width="9.140625" style="405"/>
    <col min="5602" max="5602" width="18.42578125" style="405" bestFit="1" customWidth="1"/>
    <col min="5603" max="5603" width="12.28515625" style="405" bestFit="1" customWidth="1"/>
    <col min="5604" max="5604" width="12.140625" style="405" bestFit="1" customWidth="1"/>
    <col min="5605" max="5605" width="12.85546875" style="405" bestFit="1" customWidth="1"/>
    <col min="5606" max="5606" width="12.140625" style="405" bestFit="1" customWidth="1"/>
    <col min="5607" max="5607" width="11.85546875" style="405" bestFit="1" customWidth="1"/>
    <col min="5608" max="5608" width="11.7109375" style="405" bestFit="1" customWidth="1"/>
    <col min="5609" max="5609" width="12" style="405" bestFit="1" customWidth="1"/>
    <col min="5610" max="5610" width="12.140625" style="405" bestFit="1" customWidth="1"/>
    <col min="5611" max="5611" width="11.42578125" style="405" bestFit="1" customWidth="1"/>
    <col min="5612" max="5612" width="12.140625" style="405" bestFit="1" customWidth="1"/>
    <col min="5613" max="5613" width="11.85546875" style="405" bestFit="1" customWidth="1"/>
    <col min="5614" max="5614" width="12.42578125" style="405" bestFit="1" customWidth="1"/>
    <col min="5615" max="5615" width="12.140625" style="405" bestFit="1" customWidth="1"/>
    <col min="5616" max="5616" width="11.7109375" style="405" customWidth="1"/>
    <col min="5617" max="5617" width="12.140625" style="405" bestFit="1" customWidth="1"/>
    <col min="5618" max="5618" width="12" style="405" bestFit="1" customWidth="1"/>
    <col min="5619" max="5619" width="11.7109375" style="405" bestFit="1" customWidth="1"/>
    <col min="5620" max="5620" width="11.85546875" style="405" bestFit="1" customWidth="1"/>
    <col min="5621" max="5622" width="12.5703125" style="405" bestFit="1" customWidth="1"/>
    <col min="5623" max="5628" width="13" style="405" bestFit="1" customWidth="1"/>
    <col min="5629" max="5629" width="13" style="405" customWidth="1"/>
    <col min="5630" max="5630" width="11.42578125" style="405" bestFit="1" customWidth="1"/>
    <col min="5631" max="5631" width="11.140625" style="405" bestFit="1" customWidth="1"/>
    <col min="5632" max="5857" width="9.140625" style="405"/>
    <col min="5858" max="5858" width="18.42578125" style="405" bestFit="1" customWidth="1"/>
    <col min="5859" max="5859" width="12.28515625" style="405" bestFit="1" customWidth="1"/>
    <col min="5860" max="5860" width="12.140625" style="405" bestFit="1" customWidth="1"/>
    <col min="5861" max="5861" width="12.85546875" style="405" bestFit="1" customWidth="1"/>
    <col min="5862" max="5862" width="12.140625" style="405" bestFit="1" customWidth="1"/>
    <col min="5863" max="5863" width="11.85546875" style="405" bestFit="1" customWidth="1"/>
    <col min="5864" max="5864" width="11.7109375" style="405" bestFit="1" customWidth="1"/>
    <col min="5865" max="5865" width="12" style="405" bestFit="1" customWidth="1"/>
    <col min="5866" max="5866" width="12.140625" style="405" bestFit="1" customWidth="1"/>
    <col min="5867" max="5867" width="11.42578125" style="405" bestFit="1" customWidth="1"/>
    <col min="5868" max="5868" width="12.140625" style="405" bestFit="1" customWidth="1"/>
    <col min="5869" max="5869" width="11.85546875" style="405" bestFit="1" customWidth="1"/>
    <col min="5870" max="5870" width="12.42578125" style="405" bestFit="1" customWidth="1"/>
    <col min="5871" max="5871" width="12.140625" style="405" bestFit="1" customWidth="1"/>
    <col min="5872" max="5872" width="11.7109375" style="405" customWidth="1"/>
    <col min="5873" max="5873" width="12.140625" style="405" bestFit="1" customWidth="1"/>
    <col min="5874" max="5874" width="12" style="405" bestFit="1" customWidth="1"/>
    <col min="5875" max="5875" width="11.7109375" style="405" bestFit="1" customWidth="1"/>
    <col min="5876" max="5876" width="11.85546875" style="405" bestFit="1" customWidth="1"/>
    <col min="5877" max="5878" width="12.5703125" style="405" bestFit="1" customWidth="1"/>
    <col min="5879" max="5884" width="13" style="405" bestFit="1" customWidth="1"/>
    <col min="5885" max="5885" width="13" style="405" customWidth="1"/>
    <col min="5886" max="5886" width="11.42578125" style="405" bestFit="1" customWidth="1"/>
    <col min="5887" max="5887" width="11.140625" style="405" bestFit="1" customWidth="1"/>
    <col min="5888" max="6113" width="9.140625" style="405"/>
    <col min="6114" max="6114" width="18.42578125" style="405" bestFit="1" customWidth="1"/>
    <col min="6115" max="6115" width="12.28515625" style="405" bestFit="1" customWidth="1"/>
    <col min="6116" max="6116" width="12.140625" style="405" bestFit="1" customWidth="1"/>
    <col min="6117" max="6117" width="12.85546875" style="405" bestFit="1" customWidth="1"/>
    <col min="6118" max="6118" width="12.140625" style="405" bestFit="1" customWidth="1"/>
    <col min="6119" max="6119" width="11.85546875" style="405" bestFit="1" customWidth="1"/>
    <col min="6120" max="6120" width="11.7109375" style="405" bestFit="1" customWidth="1"/>
    <col min="6121" max="6121" width="12" style="405" bestFit="1" customWidth="1"/>
    <col min="6122" max="6122" width="12.140625" style="405" bestFit="1" customWidth="1"/>
    <col min="6123" max="6123" width="11.42578125" style="405" bestFit="1" customWidth="1"/>
    <col min="6124" max="6124" width="12.140625" style="405" bestFit="1" customWidth="1"/>
    <col min="6125" max="6125" width="11.85546875" style="405" bestFit="1" customWidth="1"/>
    <col min="6126" max="6126" width="12.42578125" style="405" bestFit="1" customWidth="1"/>
    <col min="6127" max="6127" width="12.140625" style="405" bestFit="1" customWidth="1"/>
    <col min="6128" max="6128" width="11.7109375" style="405" customWidth="1"/>
    <col min="6129" max="6129" width="12.140625" style="405" bestFit="1" customWidth="1"/>
    <col min="6130" max="6130" width="12" style="405" bestFit="1" customWidth="1"/>
    <col min="6131" max="6131" width="11.7109375" style="405" bestFit="1" customWidth="1"/>
    <col min="6132" max="6132" width="11.85546875" style="405" bestFit="1" customWidth="1"/>
    <col min="6133" max="6134" width="12.5703125" style="405" bestFit="1" customWidth="1"/>
    <col min="6135" max="6140" width="13" style="405" bestFit="1" customWidth="1"/>
    <col min="6141" max="6141" width="13" style="405" customWidth="1"/>
    <col min="6142" max="6142" width="11.42578125" style="405" bestFit="1" customWidth="1"/>
    <col min="6143" max="6143" width="11.140625" style="405" bestFit="1" customWidth="1"/>
    <col min="6144" max="6369" width="9.140625" style="405"/>
    <col min="6370" max="6370" width="18.42578125" style="405" bestFit="1" customWidth="1"/>
    <col min="6371" max="6371" width="12.28515625" style="405" bestFit="1" customWidth="1"/>
    <col min="6372" max="6372" width="12.140625" style="405" bestFit="1" customWidth="1"/>
    <col min="6373" max="6373" width="12.85546875" style="405" bestFit="1" customWidth="1"/>
    <col min="6374" max="6374" width="12.140625" style="405" bestFit="1" customWidth="1"/>
    <col min="6375" max="6375" width="11.85546875" style="405" bestFit="1" customWidth="1"/>
    <col min="6376" max="6376" width="11.7109375" style="405" bestFit="1" customWidth="1"/>
    <col min="6377" max="6377" width="12" style="405" bestFit="1" customWidth="1"/>
    <col min="6378" max="6378" width="12.140625" style="405" bestFit="1" customWidth="1"/>
    <col min="6379" max="6379" width="11.42578125" style="405" bestFit="1" customWidth="1"/>
    <col min="6380" max="6380" width="12.140625" style="405" bestFit="1" customWidth="1"/>
    <col min="6381" max="6381" width="11.85546875" style="405" bestFit="1" customWidth="1"/>
    <col min="6382" max="6382" width="12.42578125" style="405" bestFit="1" customWidth="1"/>
    <col min="6383" max="6383" width="12.140625" style="405" bestFit="1" customWidth="1"/>
    <col min="6384" max="6384" width="11.7109375" style="405" customWidth="1"/>
    <col min="6385" max="6385" width="12.140625" style="405" bestFit="1" customWidth="1"/>
    <col min="6386" max="6386" width="12" style="405" bestFit="1" customWidth="1"/>
    <col min="6387" max="6387" width="11.7109375" style="405" bestFit="1" customWidth="1"/>
    <col min="6388" max="6388" width="11.85546875" style="405" bestFit="1" customWidth="1"/>
    <col min="6389" max="6390" width="12.5703125" style="405" bestFit="1" customWidth="1"/>
    <col min="6391" max="6396" width="13" style="405" bestFit="1" customWidth="1"/>
    <col min="6397" max="6397" width="13" style="405" customWidth="1"/>
    <col min="6398" max="6398" width="11.42578125" style="405" bestFit="1" customWidth="1"/>
    <col min="6399" max="6399" width="11.140625" style="405" bestFit="1" customWidth="1"/>
    <col min="6400" max="6625" width="9.140625" style="405"/>
    <col min="6626" max="6626" width="18.42578125" style="405" bestFit="1" customWidth="1"/>
    <col min="6627" max="6627" width="12.28515625" style="405" bestFit="1" customWidth="1"/>
    <col min="6628" max="6628" width="12.140625" style="405" bestFit="1" customWidth="1"/>
    <col min="6629" max="6629" width="12.85546875" style="405" bestFit="1" customWidth="1"/>
    <col min="6630" max="6630" width="12.140625" style="405" bestFit="1" customWidth="1"/>
    <col min="6631" max="6631" width="11.85546875" style="405" bestFit="1" customWidth="1"/>
    <col min="6632" max="6632" width="11.7109375" style="405" bestFit="1" customWidth="1"/>
    <col min="6633" max="6633" width="12" style="405" bestFit="1" customWidth="1"/>
    <col min="6634" max="6634" width="12.140625" style="405" bestFit="1" customWidth="1"/>
    <col min="6635" max="6635" width="11.42578125" style="405" bestFit="1" customWidth="1"/>
    <col min="6636" max="6636" width="12.140625" style="405" bestFit="1" customWidth="1"/>
    <col min="6637" max="6637" width="11.85546875" style="405" bestFit="1" customWidth="1"/>
    <col min="6638" max="6638" width="12.42578125" style="405" bestFit="1" customWidth="1"/>
    <col min="6639" max="6639" width="12.140625" style="405" bestFit="1" customWidth="1"/>
    <col min="6640" max="6640" width="11.7109375" style="405" customWidth="1"/>
    <col min="6641" max="6641" width="12.140625" style="405" bestFit="1" customWidth="1"/>
    <col min="6642" max="6642" width="12" style="405" bestFit="1" customWidth="1"/>
    <col min="6643" max="6643" width="11.7109375" style="405" bestFit="1" customWidth="1"/>
    <col min="6644" max="6644" width="11.85546875" style="405" bestFit="1" customWidth="1"/>
    <col min="6645" max="6646" width="12.5703125" style="405" bestFit="1" customWidth="1"/>
    <col min="6647" max="6652" width="13" style="405" bestFit="1" customWidth="1"/>
    <col min="6653" max="6653" width="13" style="405" customWidth="1"/>
    <col min="6654" max="6654" width="11.42578125" style="405" bestFit="1" customWidth="1"/>
    <col min="6655" max="6655" width="11.140625" style="405" bestFit="1" customWidth="1"/>
    <col min="6656" max="6881" width="9.140625" style="405"/>
    <col min="6882" max="6882" width="18.42578125" style="405" bestFit="1" customWidth="1"/>
    <col min="6883" max="6883" width="12.28515625" style="405" bestFit="1" customWidth="1"/>
    <col min="6884" max="6884" width="12.140625" style="405" bestFit="1" customWidth="1"/>
    <col min="6885" max="6885" width="12.85546875" style="405" bestFit="1" customWidth="1"/>
    <col min="6886" max="6886" width="12.140625" style="405" bestFit="1" customWidth="1"/>
    <col min="6887" max="6887" width="11.85546875" style="405" bestFit="1" customWidth="1"/>
    <col min="6888" max="6888" width="11.7109375" style="405" bestFit="1" customWidth="1"/>
    <col min="6889" max="6889" width="12" style="405" bestFit="1" customWidth="1"/>
    <col min="6890" max="6890" width="12.140625" style="405" bestFit="1" customWidth="1"/>
    <col min="6891" max="6891" width="11.42578125" style="405" bestFit="1" customWidth="1"/>
    <col min="6892" max="6892" width="12.140625" style="405" bestFit="1" customWidth="1"/>
    <col min="6893" max="6893" width="11.85546875" style="405" bestFit="1" customWidth="1"/>
    <col min="6894" max="6894" width="12.42578125" style="405" bestFit="1" customWidth="1"/>
    <col min="6895" max="6895" width="12.140625" style="405" bestFit="1" customWidth="1"/>
    <col min="6896" max="6896" width="11.7109375" style="405" customWidth="1"/>
    <col min="6897" max="6897" width="12.140625" style="405" bestFit="1" customWidth="1"/>
    <col min="6898" max="6898" width="12" style="405" bestFit="1" customWidth="1"/>
    <col min="6899" max="6899" width="11.7109375" style="405" bestFit="1" customWidth="1"/>
    <col min="6900" max="6900" width="11.85546875" style="405" bestFit="1" customWidth="1"/>
    <col min="6901" max="6902" width="12.5703125" style="405" bestFit="1" customWidth="1"/>
    <col min="6903" max="6908" width="13" style="405" bestFit="1" customWidth="1"/>
    <col min="6909" max="6909" width="13" style="405" customWidth="1"/>
    <col min="6910" max="6910" width="11.42578125" style="405" bestFit="1" customWidth="1"/>
    <col min="6911" max="6911" width="11.140625" style="405" bestFit="1" customWidth="1"/>
    <col min="6912" max="7137" width="9.140625" style="405"/>
    <col min="7138" max="7138" width="18.42578125" style="405" bestFit="1" customWidth="1"/>
    <col min="7139" max="7139" width="12.28515625" style="405" bestFit="1" customWidth="1"/>
    <col min="7140" max="7140" width="12.140625" style="405" bestFit="1" customWidth="1"/>
    <col min="7141" max="7141" width="12.85546875" style="405" bestFit="1" customWidth="1"/>
    <col min="7142" max="7142" width="12.140625" style="405" bestFit="1" customWidth="1"/>
    <col min="7143" max="7143" width="11.85546875" style="405" bestFit="1" customWidth="1"/>
    <col min="7144" max="7144" width="11.7109375" style="405" bestFit="1" customWidth="1"/>
    <col min="7145" max="7145" width="12" style="405" bestFit="1" customWidth="1"/>
    <col min="7146" max="7146" width="12.140625" style="405" bestFit="1" customWidth="1"/>
    <col min="7147" max="7147" width="11.42578125" style="405" bestFit="1" customWidth="1"/>
    <col min="7148" max="7148" width="12.140625" style="405" bestFit="1" customWidth="1"/>
    <col min="7149" max="7149" width="11.85546875" style="405" bestFit="1" customWidth="1"/>
    <col min="7150" max="7150" width="12.42578125" style="405" bestFit="1" customWidth="1"/>
    <col min="7151" max="7151" width="12.140625" style="405" bestFit="1" customWidth="1"/>
    <col min="7152" max="7152" width="11.7109375" style="405" customWidth="1"/>
    <col min="7153" max="7153" width="12.140625" style="405" bestFit="1" customWidth="1"/>
    <col min="7154" max="7154" width="12" style="405" bestFit="1" customWidth="1"/>
    <col min="7155" max="7155" width="11.7109375" style="405" bestFit="1" customWidth="1"/>
    <col min="7156" max="7156" width="11.85546875" style="405" bestFit="1" customWidth="1"/>
    <col min="7157" max="7158" width="12.5703125" style="405" bestFit="1" customWidth="1"/>
    <col min="7159" max="7164" width="13" style="405" bestFit="1" customWidth="1"/>
    <col min="7165" max="7165" width="13" style="405" customWidth="1"/>
    <col min="7166" max="7166" width="11.42578125" style="405" bestFit="1" customWidth="1"/>
    <col min="7167" max="7167" width="11.140625" style="405" bestFit="1" customWidth="1"/>
    <col min="7168" max="7393" width="9.140625" style="405"/>
    <col min="7394" max="7394" width="18.42578125" style="405" bestFit="1" customWidth="1"/>
    <col min="7395" max="7395" width="12.28515625" style="405" bestFit="1" customWidth="1"/>
    <col min="7396" max="7396" width="12.140625" style="405" bestFit="1" customWidth="1"/>
    <col min="7397" max="7397" width="12.85546875" style="405" bestFit="1" customWidth="1"/>
    <col min="7398" max="7398" width="12.140625" style="405" bestFit="1" customWidth="1"/>
    <col min="7399" max="7399" width="11.85546875" style="405" bestFit="1" customWidth="1"/>
    <col min="7400" max="7400" width="11.7109375" style="405" bestFit="1" customWidth="1"/>
    <col min="7401" max="7401" width="12" style="405" bestFit="1" customWidth="1"/>
    <col min="7402" max="7402" width="12.140625" style="405" bestFit="1" customWidth="1"/>
    <col min="7403" max="7403" width="11.42578125" style="405" bestFit="1" customWidth="1"/>
    <col min="7404" max="7404" width="12.140625" style="405" bestFit="1" customWidth="1"/>
    <col min="7405" max="7405" width="11.85546875" style="405" bestFit="1" customWidth="1"/>
    <col min="7406" max="7406" width="12.42578125" style="405" bestFit="1" customWidth="1"/>
    <col min="7407" max="7407" width="12.140625" style="405" bestFit="1" customWidth="1"/>
    <col min="7408" max="7408" width="11.7109375" style="405" customWidth="1"/>
    <col min="7409" max="7409" width="12.140625" style="405" bestFit="1" customWidth="1"/>
    <col min="7410" max="7410" width="12" style="405" bestFit="1" customWidth="1"/>
    <col min="7411" max="7411" width="11.7109375" style="405" bestFit="1" customWidth="1"/>
    <col min="7412" max="7412" width="11.85546875" style="405" bestFit="1" customWidth="1"/>
    <col min="7413" max="7414" width="12.5703125" style="405" bestFit="1" customWidth="1"/>
    <col min="7415" max="7420" width="13" style="405" bestFit="1" customWidth="1"/>
    <col min="7421" max="7421" width="13" style="405" customWidth="1"/>
    <col min="7422" max="7422" width="11.42578125" style="405" bestFit="1" customWidth="1"/>
    <col min="7423" max="7423" width="11.140625" style="405" bestFit="1" customWidth="1"/>
    <col min="7424" max="7649" width="9.140625" style="405"/>
    <col min="7650" max="7650" width="18.42578125" style="405" bestFit="1" customWidth="1"/>
    <col min="7651" max="7651" width="12.28515625" style="405" bestFit="1" customWidth="1"/>
    <col min="7652" max="7652" width="12.140625" style="405" bestFit="1" customWidth="1"/>
    <col min="7653" max="7653" width="12.85546875" style="405" bestFit="1" customWidth="1"/>
    <col min="7654" max="7654" width="12.140625" style="405" bestFit="1" customWidth="1"/>
    <col min="7655" max="7655" width="11.85546875" style="405" bestFit="1" customWidth="1"/>
    <col min="7656" max="7656" width="11.7109375" style="405" bestFit="1" customWidth="1"/>
    <col min="7657" max="7657" width="12" style="405" bestFit="1" customWidth="1"/>
    <col min="7658" max="7658" width="12.140625" style="405" bestFit="1" customWidth="1"/>
    <col min="7659" max="7659" width="11.42578125" style="405" bestFit="1" customWidth="1"/>
    <col min="7660" max="7660" width="12.140625" style="405" bestFit="1" customWidth="1"/>
    <col min="7661" max="7661" width="11.85546875" style="405" bestFit="1" customWidth="1"/>
    <col min="7662" max="7662" width="12.42578125" style="405" bestFit="1" customWidth="1"/>
    <col min="7663" max="7663" width="12.140625" style="405" bestFit="1" customWidth="1"/>
    <col min="7664" max="7664" width="11.7109375" style="405" customWidth="1"/>
    <col min="7665" max="7665" width="12.140625" style="405" bestFit="1" customWidth="1"/>
    <col min="7666" max="7666" width="12" style="405" bestFit="1" customWidth="1"/>
    <col min="7667" max="7667" width="11.7109375" style="405" bestFit="1" customWidth="1"/>
    <col min="7668" max="7668" width="11.85546875" style="405" bestFit="1" customWidth="1"/>
    <col min="7669" max="7670" width="12.5703125" style="405" bestFit="1" customWidth="1"/>
    <col min="7671" max="7676" width="13" style="405" bestFit="1" customWidth="1"/>
    <col min="7677" max="7677" width="13" style="405" customWidth="1"/>
    <col min="7678" max="7678" width="11.42578125" style="405" bestFit="1" customWidth="1"/>
    <col min="7679" max="7679" width="11.140625" style="405" bestFit="1" customWidth="1"/>
    <col min="7680" max="7905" width="9.140625" style="405"/>
    <col min="7906" max="7906" width="18.42578125" style="405" bestFit="1" customWidth="1"/>
    <col min="7907" max="7907" width="12.28515625" style="405" bestFit="1" customWidth="1"/>
    <col min="7908" max="7908" width="12.140625" style="405" bestFit="1" customWidth="1"/>
    <col min="7909" max="7909" width="12.85546875" style="405" bestFit="1" customWidth="1"/>
    <col min="7910" max="7910" width="12.140625" style="405" bestFit="1" customWidth="1"/>
    <col min="7911" max="7911" width="11.85546875" style="405" bestFit="1" customWidth="1"/>
    <col min="7912" max="7912" width="11.7109375" style="405" bestFit="1" customWidth="1"/>
    <col min="7913" max="7913" width="12" style="405" bestFit="1" customWidth="1"/>
    <col min="7914" max="7914" width="12.140625" style="405" bestFit="1" customWidth="1"/>
    <col min="7915" max="7915" width="11.42578125" style="405" bestFit="1" customWidth="1"/>
    <col min="7916" max="7916" width="12.140625" style="405" bestFit="1" customWidth="1"/>
    <col min="7917" max="7917" width="11.85546875" style="405" bestFit="1" customWidth="1"/>
    <col min="7918" max="7918" width="12.42578125" style="405" bestFit="1" customWidth="1"/>
    <col min="7919" max="7919" width="12.140625" style="405" bestFit="1" customWidth="1"/>
    <col min="7920" max="7920" width="11.7109375" style="405" customWidth="1"/>
    <col min="7921" max="7921" width="12.140625" style="405" bestFit="1" customWidth="1"/>
    <col min="7922" max="7922" width="12" style="405" bestFit="1" customWidth="1"/>
    <col min="7923" max="7923" width="11.7109375" style="405" bestFit="1" customWidth="1"/>
    <col min="7924" max="7924" width="11.85546875" style="405" bestFit="1" customWidth="1"/>
    <col min="7925" max="7926" width="12.5703125" style="405" bestFit="1" customWidth="1"/>
    <col min="7927" max="7932" width="13" style="405" bestFit="1" customWidth="1"/>
    <col min="7933" max="7933" width="13" style="405" customWidth="1"/>
    <col min="7934" max="7934" width="11.42578125" style="405" bestFit="1" customWidth="1"/>
    <col min="7935" max="7935" width="11.140625" style="405" bestFit="1" customWidth="1"/>
    <col min="7936" max="8161" width="9.140625" style="405"/>
    <col min="8162" max="8162" width="18.42578125" style="405" bestFit="1" customWidth="1"/>
    <col min="8163" max="8163" width="12.28515625" style="405" bestFit="1" customWidth="1"/>
    <col min="8164" max="8164" width="12.140625" style="405" bestFit="1" customWidth="1"/>
    <col min="8165" max="8165" width="12.85546875" style="405" bestFit="1" customWidth="1"/>
    <col min="8166" max="8166" width="12.140625" style="405" bestFit="1" customWidth="1"/>
    <col min="8167" max="8167" width="11.85546875" style="405" bestFit="1" customWidth="1"/>
    <col min="8168" max="8168" width="11.7109375" style="405" bestFit="1" customWidth="1"/>
    <col min="8169" max="8169" width="12" style="405" bestFit="1" customWidth="1"/>
    <col min="8170" max="8170" width="12.140625" style="405" bestFit="1" customWidth="1"/>
    <col min="8171" max="8171" width="11.42578125" style="405" bestFit="1" customWidth="1"/>
    <col min="8172" max="8172" width="12.140625" style="405" bestFit="1" customWidth="1"/>
    <col min="8173" max="8173" width="11.85546875" style="405" bestFit="1" customWidth="1"/>
    <col min="8174" max="8174" width="12.42578125" style="405" bestFit="1" customWidth="1"/>
    <col min="8175" max="8175" width="12.140625" style="405" bestFit="1" customWidth="1"/>
    <col min="8176" max="8176" width="11.7109375" style="405" customWidth="1"/>
    <col min="8177" max="8177" width="12.140625" style="405" bestFit="1" customWidth="1"/>
    <col min="8178" max="8178" width="12" style="405" bestFit="1" customWidth="1"/>
    <col min="8179" max="8179" width="11.7109375" style="405" bestFit="1" customWidth="1"/>
    <col min="8180" max="8180" width="11.85546875" style="405" bestFit="1" customWidth="1"/>
    <col min="8181" max="8182" width="12.5703125" style="405" bestFit="1" customWidth="1"/>
    <col min="8183" max="8188" width="13" style="405" bestFit="1" customWidth="1"/>
    <col min="8189" max="8189" width="13" style="405" customWidth="1"/>
    <col min="8190" max="8190" width="11.42578125" style="405" bestFit="1" customWidth="1"/>
    <col min="8191" max="8191" width="11.140625" style="405" bestFit="1" customWidth="1"/>
    <col min="8192" max="8417" width="9.140625" style="405"/>
    <col min="8418" max="8418" width="18.42578125" style="405" bestFit="1" customWidth="1"/>
    <col min="8419" max="8419" width="12.28515625" style="405" bestFit="1" customWidth="1"/>
    <col min="8420" max="8420" width="12.140625" style="405" bestFit="1" customWidth="1"/>
    <col min="8421" max="8421" width="12.85546875" style="405" bestFit="1" customWidth="1"/>
    <col min="8422" max="8422" width="12.140625" style="405" bestFit="1" customWidth="1"/>
    <col min="8423" max="8423" width="11.85546875" style="405" bestFit="1" customWidth="1"/>
    <col min="8424" max="8424" width="11.7109375" style="405" bestFit="1" customWidth="1"/>
    <col min="8425" max="8425" width="12" style="405" bestFit="1" customWidth="1"/>
    <col min="8426" max="8426" width="12.140625" style="405" bestFit="1" customWidth="1"/>
    <col min="8427" max="8427" width="11.42578125" style="405" bestFit="1" customWidth="1"/>
    <col min="8428" max="8428" width="12.140625" style="405" bestFit="1" customWidth="1"/>
    <col min="8429" max="8429" width="11.85546875" style="405" bestFit="1" customWidth="1"/>
    <col min="8430" max="8430" width="12.42578125" style="405" bestFit="1" customWidth="1"/>
    <col min="8431" max="8431" width="12.140625" style="405" bestFit="1" customWidth="1"/>
    <col min="8432" max="8432" width="11.7109375" style="405" customWidth="1"/>
    <col min="8433" max="8433" width="12.140625" style="405" bestFit="1" customWidth="1"/>
    <col min="8434" max="8434" width="12" style="405" bestFit="1" customWidth="1"/>
    <col min="8435" max="8435" width="11.7109375" style="405" bestFit="1" customWidth="1"/>
    <col min="8436" max="8436" width="11.85546875" style="405" bestFit="1" customWidth="1"/>
    <col min="8437" max="8438" width="12.5703125" style="405" bestFit="1" customWidth="1"/>
    <col min="8439" max="8444" width="13" style="405" bestFit="1" customWidth="1"/>
    <col min="8445" max="8445" width="13" style="405" customWidth="1"/>
    <col min="8446" max="8446" width="11.42578125" style="405" bestFit="1" customWidth="1"/>
    <col min="8447" max="8447" width="11.140625" style="405" bestFit="1" customWidth="1"/>
    <col min="8448" max="8673" width="9.140625" style="405"/>
    <col min="8674" max="8674" width="18.42578125" style="405" bestFit="1" customWidth="1"/>
    <col min="8675" max="8675" width="12.28515625" style="405" bestFit="1" customWidth="1"/>
    <col min="8676" max="8676" width="12.140625" style="405" bestFit="1" customWidth="1"/>
    <col min="8677" max="8677" width="12.85546875" style="405" bestFit="1" customWidth="1"/>
    <col min="8678" max="8678" width="12.140625" style="405" bestFit="1" customWidth="1"/>
    <col min="8679" max="8679" width="11.85546875" style="405" bestFit="1" customWidth="1"/>
    <col min="8680" max="8680" width="11.7109375" style="405" bestFit="1" customWidth="1"/>
    <col min="8681" max="8681" width="12" style="405" bestFit="1" customWidth="1"/>
    <col min="8682" max="8682" width="12.140625" style="405" bestFit="1" customWidth="1"/>
    <col min="8683" max="8683" width="11.42578125" style="405" bestFit="1" customWidth="1"/>
    <col min="8684" max="8684" width="12.140625" style="405" bestFit="1" customWidth="1"/>
    <col min="8685" max="8685" width="11.85546875" style="405" bestFit="1" customWidth="1"/>
    <col min="8686" max="8686" width="12.42578125" style="405" bestFit="1" customWidth="1"/>
    <col min="8687" max="8687" width="12.140625" style="405" bestFit="1" customWidth="1"/>
    <col min="8688" max="8688" width="11.7109375" style="405" customWidth="1"/>
    <col min="8689" max="8689" width="12.140625" style="405" bestFit="1" customWidth="1"/>
    <col min="8690" max="8690" width="12" style="405" bestFit="1" customWidth="1"/>
    <col min="8691" max="8691" width="11.7109375" style="405" bestFit="1" customWidth="1"/>
    <col min="8692" max="8692" width="11.85546875" style="405" bestFit="1" customWidth="1"/>
    <col min="8693" max="8694" width="12.5703125" style="405" bestFit="1" customWidth="1"/>
    <col min="8695" max="8700" width="13" style="405" bestFit="1" customWidth="1"/>
    <col min="8701" max="8701" width="13" style="405" customWidth="1"/>
    <col min="8702" max="8702" width="11.42578125" style="405" bestFit="1" customWidth="1"/>
    <col min="8703" max="8703" width="11.140625" style="405" bestFit="1" customWidth="1"/>
    <col min="8704" max="8929" width="9.140625" style="405"/>
    <col min="8930" max="8930" width="18.42578125" style="405" bestFit="1" customWidth="1"/>
    <col min="8931" max="8931" width="12.28515625" style="405" bestFit="1" customWidth="1"/>
    <col min="8932" max="8932" width="12.140625" style="405" bestFit="1" customWidth="1"/>
    <col min="8933" max="8933" width="12.85546875" style="405" bestFit="1" customWidth="1"/>
    <col min="8934" max="8934" width="12.140625" style="405" bestFit="1" customWidth="1"/>
    <col min="8935" max="8935" width="11.85546875" style="405" bestFit="1" customWidth="1"/>
    <col min="8936" max="8936" width="11.7109375" style="405" bestFit="1" customWidth="1"/>
    <col min="8937" max="8937" width="12" style="405" bestFit="1" customWidth="1"/>
    <col min="8938" max="8938" width="12.140625" style="405" bestFit="1" customWidth="1"/>
    <col min="8939" max="8939" width="11.42578125" style="405" bestFit="1" customWidth="1"/>
    <col min="8940" max="8940" width="12.140625" style="405" bestFit="1" customWidth="1"/>
    <col min="8941" max="8941" width="11.85546875" style="405" bestFit="1" customWidth="1"/>
    <col min="8942" max="8942" width="12.42578125" style="405" bestFit="1" customWidth="1"/>
    <col min="8943" max="8943" width="12.140625" style="405" bestFit="1" customWidth="1"/>
    <col min="8944" max="8944" width="11.7109375" style="405" customWidth="1"/>
    <col min="8945" max="8945" width="12.140625" style="405" bestFit="1" customWidth="1"/>
    <col min="8946" max="8946" width="12" style="405" bestFit="1" customWidth="1"/>
    <col min="8947" max="8947" width="11.7109375" style="405" bestFit="1" customWidth="1"/>
    <col min="8948" max="8948" width="11.85546875" style="405" bestFit="1" customWidth="1"/>
    <col min="8949" max="8950" width="12.5703125" style="405" bestFit="1" customWidth="1"/>
    <col min="8951" max="8956" width="13" style="405" bestFit="1" customWidth="1"/>
    <col min="8957" max="8957" width="13" style="405" customWidth="1"/>
    <col min="8958" max="8958" width="11.42578125" style="405" bestFit="1" customWidth="1"/>
    <col min="8959" max="8959" width="11.140625" style="405" bestFit="1" customWidth="1"/>
    <col min="8960" max="9185" width="9.140625" style="405"/>
    <col min="9186" max="9186" width="18.42578125" style="405" bestFit="1" customWidth="1"/>
    <col min="9187" max="9187" width="12.28515625" style="405" bestFit="1" customWidth="1"/>
    <col min="9188" max="9188" width="12.140625" style="405" bestFit="1" customWidth="1"/>
    <col min="9189" max="9189" width="12.85546875" style="405" bestFit="1" customWidth="1"/>
    <col min="9190" max="9190" width="12.140625" style="405" bestFit="1" customWidth="1"/>
    <col min="9191" max="9191" width="11.85546875" style="405" bestFit="1" customWidth="1"/>
    <col min="9192" max="9192" width="11.7109375" style="405" bestFit="1" customWidth="1"/>
    <col min="9193" max="9193" width="12" style="405" bestFit="1" customWidth="1"/>
    <col min="9194" max="9194" width="12.140625" style="405" bestFit="1" customWidth="1"/>
    <col min="9195" max="9195" width="11.42578125" style="405" bestFit="1" customWidth="1"/>
    <col min="9196" max="9196" width="12.140625" style="405" bestFit="1" customWidth="1"/>
    <col min="9197" max="9197" width="11.85546875" style="405" bestFit="1" customWidth="1"/>
    <col min="9198" max="9198" width="12.42578125" style="405" bestFit="1" customWidth="1"/>
    <col min="9199" max="9199" width="12.140625" style="405" bestFit="1" customWidth="1"/>
    <col min="9200" max="9200" width="11.7109375" style="405" customWidth="1"/>
    <col min="9201" max="9201" width="12.140625" style="405" bestFit="1" customWidth="1"/>
    <col min="9202" max="9202" width="12" style="405" bestFit="1" customWidth="1"/>
    <col min="9203" max="9203" width="11.7109375" style="405" bestFit="1" customWidth="1"/>
    <col min="9204" max="9204" width="11.85546875" style="405" bestFit="1" customWidth="1"/>
    <col min="9205" max="9206" width="12.5703125" style="405" bestFit="1" customWidth="1"/>
    <col min="9207" max="9212" width="13" style="405" bestFit="1" customWidth="1"/>
    <col min="9213" max="9213" width="13" style="405" customWidth="1"/>
    <col min="9214" max="9214" width="11.42578125" style="405" bestFit="1" customWidth="1"/>
    <col min="9215" max="9215" width="11.140625" style="405" bestFit="1" customWidth="1"/>
    <col min="9216" max="9441" width="9.140625" style="405"/>
    <col min="9442" max="9442" width="18.42578125" style="405" bestFit="1" customWidth="1"/>
    <col min="9443" max="9443" width="12.28515625" style="405" bestFit="1" customWidth="1"/>
    <col min="9444" max="9444" width="12.140625" style="405" bestFit="1" customWidth="1"/>
    <col min="9445" max="9445" width="12.85546875" style="405" bestFit="1" customWidth="1"/>
    <col min="9446" max="9446" width="12.140625" style="405" bestFit="1" customWidth="1"/>
    <col min="9447" max="9447" width="11.85546875" style="405" bestFit="1" customWidth="1"/>
    <col min="9448" max="9448" width="11.7109375" style="405" bestFit="1" customWidth="1"/>
    <col min="9449" max="9449" width="12" style="405" bestFit="1" customWidth="1"/>
    <col min="9450" max="9450" width="12.140625" style="405" bestFit="1" customWidth="1"/>
    <col min="9451" max="9451" width="11.42578125" style="405" bestFit="1" customWidth="1"/>
    <col min="9452" max="9452" width="12.140625" style="405" bestFit="1" customWidth="1"/>
    <col min="9453" max="9453" width="11.85546875" style="405" bestFit="1" customWidth="1"/>
    <col min="9454" max="9454" width="12.42578125" style="405" bestFit="1" customWidth="1"/>
    <col min="9455" max="9455" width="12.140625" style="405" bestFit="1" customWidth="1"/>
    <col min="9456" max="9456" width="11.7109375" style="405" customWidth="1"/>
    <col min="9457" max="9457" width="12.140625" style="405" bestFit="1" customWidth="1"/>
    <col min="9458" max="9458" width="12" style="405" bestFit="1" customWidth="1"/>
    <col min="9459" max="9459" width="11.7109375" style="405" bestFit="1" customWidth="1"/>
    <col min="9460" max="9460" width="11.85546875" style="405" bestFit="1" customWidth="1"/>
    <col min="9461" max="9462" width="12.5703125" style="405" bestFit="1" customWidth="1"/>
    <col min="9463" max="9468" width="13" style="405" bestFit="1" customWidth="1"/>
    <col min="9469" max="9469" width="13" style="405" customWidth="1"/>
    <col min="9470" max="9470" width="11.42578125" style="405" bestFit="1" customWidth="1"/>
    <col min="9471" max="9471" width="11.140625" style="405" bestFit="1" customWidth="1"/>
    <col min="9472" max="9697" width="9.140625" style="405"/>
    <col min="9698" max="9698" width="18.42578125" style="405" bestFit="1" customWidth="1"/>
    <col min="9699" max="9699" width="12.28515625" style="405" bestFit="1" customWidth="1"/>
    <col min="9700" max="9700" width="12.140625" style="405" bestFit="1" customWidth="1"/>
    <col min="9701" max="9701" width="12.85546875" style="405" bestFit="1" customWidth="1"/>
    <col min="9702" max="9702" width="12.140625" style="405" bestFit="1" customWidth="1"/>
    <col min="9703" max="9703" width="11.85546875" style="405" bestFit="1" customWidth="1"/>
    <col min="9704" max="9704" width="11.7109375" style="405" bestFit="1" customWidth="1"/>
    <col min="9705" max="9705" width="12" style="405" bestFit="1" customWidth="1"/>
    <col min="9706" max="9706" width="12.140625" style="405" bestFit="1" customWidth="1"/>
    <col min="9707" max="9707" width="11.42578125" style="405" bestFit="1" customWidth="1"/>
    <col min="9708" max="9708" width="12.140625" style="405" bestFit="1" customWidth="1"/>
    <col min="9709" max="9709" width="11.85546875" style="405" bestFit="1" customWidth="1"/>
    <col min="9710" max="9710" width="12.42578125" style="405" bestFit="1" customWidth="1"/>
    <col min="9711" max="9711" width="12.140625" style="405" bestFit="1" customWidth="1"/>
    <col min="9712" max="9712" width="11.7109375" style="405" customWidth="1"/>
    <col min="9713" max="9713" width="12.140625" style="405" bestFit="1" customWidth="1"/>
    <col min="9714" max="9714" width="12" style="405" bestFit="1" customWidth="1"/>
    <col min="9715" max="9715" width="11.7109375" style="405" bestFit="1" customWidth="1"/>
    <col min="9716" max="9716" width="11.85546875" style="405" bestFit="1" customWidth="1"/>
    <col min="9717" max="9718" width="12.5703125" style="405" bestFit="1" customWidth="1"/>
    <col min="9719" max="9724" width="13" style="405" bestFit="1" customWidth="1"/>
    <col min="9725" max="9725" width="13" style="405" customWidth="1"/>
    <col min="9726" max="9726" width="11.42578125" style="405" bestFit="1" customWidth="1"/>
    <col min="9727" max="9727" width="11.140625" style="405" bestFit="1" customWidth="1"/>
    <col min="9728" max="9953" width="9.140625" style="405"/>
    <col min="9954" max="9954" width="18.42578125" style="405" bestFit="1" customWidth="1"/>
    <col min="9955" max="9955" width="12.28515625" style="405" bestFit="1" customWidth="1"/>
    <col min="9956" max="9956" width="12.140625" style="405" bestFit="1" customWidth="1"/>
    <col min="9957" max="9957" width="12.85546875" style="405" bestFit="1" customWidth="1"/>
    <col min="9958" max="9958" width="12.140625" style="405" bestFit="1" customWidth="1"/>
    <col min="9959" max="9959" width="11.85546875" style="405" bestFit="1" customWidth="1"/>
    <col min="9960" max="9960" width="11.7109375" style="405" bestFit="1" customWidth="1"/>
    <col min="9961" max="9961" width="12" style="405" bestFit="1" customWidth="1"/>
    <col min="9962" max="9962" width="12.140625" style="405" bestFit="1" customWidth="1"/>
    <col min="9963" max="9963" width="11.42578125" style="405" bestFit="1" customWidth="1"/>
    <col min="9964" max="9964" width="12.140625" style="405" bestFit="1" customWidth="1"/>
    <col min="9965" max="9965" width="11.85546875" style="405" bestFit="1" customWidth="1"/>
    <col min="9966" max="9966" width="12.42578125" style="405" bestFit="1" customWidth="1"/>
    <col min="9967" max="9967" width="12.140625" style="405" bestFit="1" customWidth="1"/>
    <col min="9968" max="9968" width="11.7109375" style="405" customWidth="1"/>
    <col min="9969" max="9969" width="12.140625" style="405" bestFit="1" customWidth="1"/>
    <col min="9970" max="9970" width="12" style="405" bestFit="1" customWidth="1"/>
    <col min="9971" max="9971" width="11.7109375" style="405" bestFit="1" customWidth="1"/>
    <col min="9972" max="9972" width="11.85546875" style="405" bestFit="1" customWidth="1"/>
    <col min="9973" max="9974" width="12.5703125" style="405" bestFit="1" customWidth="1"/>
    <col min="9975" max="9980" width="13" style="405" bestFit="1" customWidth="1"/>
    <col min="9981" max="9981" width="13" style="405" customWidth="1"/>
    <col min="9982" max="9982" width="11.42578125" style="405" bestFit="1" customWidth="1"/>
    <col min="9983" max="9983" width="11.140625" style="405" bestFit="1" customWidth="1"/>
    <col min="9984" max="10209" width="9.140625" style="405"/>
    <col min="10210" max="10210" width="18.42578125" style="405" bestFit="1" customWidth="1"/>
    <col min="10211" max="10211" width="12.28515625" style="405" bestFit="1" customWidth="1"/>
    <col min="10212" max="10212" width="12.140625" style="405" bestFit="1" customWidth="1"/>
    <col min="10213" max="10213" width="12.85546875" style="405" bestFit="1" customWidth="1"/>
    <col min="10214" max="10214" width="12.140625" style="405" bestFit="1" customWidth="1"/>
    <col min="10215" max="10215" width="11.85546875" style="405" bestFit="1" customWidth="1"/>
    <col min="10216" max="10216" width="11.7109375" style="405" bestFit="1" customWidth="1"/>
    <col min="10217" max="10217" width="12" style="405" bestFit="1" customWidth="1"/>
    <col min="10218" max="10218" width="12.140625" style="405" bestFit="1" customWidth="1"/>
    <col min="10219" max="10219" width="11.42578125" style="405" bestFit="1" customWidth="1"/>
    <col min="10220" max="10220" width="12.140625" style="405" bestFit="1" customWidth="1"/>
    <col min="10221" max="10221" width="11.85546875" style="405" bestFit="1" customWidth="1"/>
    <col min="10222" max="10222" width="12.42578125" style="405" bestFit="1" customWidth="1"/>
    <col min="10223" max="10223" width="12.140625" style="405" bestFit="1" customWidth="1"/>
    <col min="10224" max="10224" width="11.7109375" style="405" customWidth="1"/>
    <col min="10225" max="10225" width="12.140625" style="405" bestFit="1" customWidth="1"/>
    <col min="10226" max="10226" width="12" style="405" bestFit="1" customWidth="1"/>
    <col min="10227" max="10227" width="11.7109375" style="405" bestFit="1" customWidth="1"/>
    <col min="10228" max="10228" width="11.85546875" style="405" bestFit="1" customWidth="1"/>
    <col min="10229" max="10230" width="12.5703125" style="405" bestFit="1" customWidth="1"/>
    <col min="10231" max="10236" width="13" style="405" bestFit="1" customWidth="1"/>
    <col min="10237" max="10237" width="13" style="405" customWidth="1"/>
    <col min="10238" max="10238" width="11.42578125" style="405" bestFit="1" customWidth="1"/>
    <col min="10239" max="10239" width="11.140625" style="405" bestFit="1" customWidth="1"/>
    <col min="10240" max="10465" width="9.140625" style="405"/>
    <col min="10466" max="10466" width="18.42578125" style="405" bestFit="1" customWidth="1"/>
    <col min="10467" max="10467" width="12.28515625" style="405" bestFit="1" customWidth="1"/>
    <col min="10468" max="10468" width="12.140625" style="405" bestFit="1" customWidth="1"/>
    <col min="10469" max="10469" width="12.85546875" style="405" bestFit="1" customWidth="1"/>
    <col min="10470" max="10470" width="12.140625" style="405" bestFit="1" customWidth="1"/>
    <col min="10471" max="10471" width="11.85546875" style="405" bestFit="1" customWidth="1"/>
    <col min="10472" max="10472" width="11.7109375" style="405" bestFit="1" customWidth="1"/>
    <col min="10473" max="10473" width="12" style="405" bestFit="1" customWidth="1"/>
    <col min="10474" max="10474" width="12.140625" style="405" bestFit="1" customWidth="1"/>
    <col min="10475" max="10475" width="11.42578125" style="405" bestFit="1" customWidth="1"/>
    <col min="10476" max="10476" width="12.140625" style="405" bestFit="1" customWidth="1"/>
    <col min="10477" max="10477" width="11.85546875" style="405" bestFit="1" customWidth="1"/>
    <col min="10478" max="10478" width="12.42578125" style="405" bestFit="1" customWidth="1"/>
    <col min="10479" max="10479" width="12.140625" style="405" bestFit="1" customWidth="1"/>
    <col min="10480" max="10480" width="11.7109375" style="405" customWidth="1"/>
    <col min="10481" max="10481" width="12.140625" style="405" bestFit="1" customWidth="1"/>
    <col min="10482" max="10482" width="12" style="405" bestFit="1" customWidth="1"/>
    <col min="10483" max="10483" width="11.7109375" style="405" bestFit="1" customWidth="1"/>
    <col min="10484" max="10484" width="11.85546875" style="405" bestFit="1" customWidth="1"/>
    <col min="10485" max="10486" width="12.5703125" style="405" bestFit="1" customWidth="1"/>
    <col min="10487" max="10492" width="13" style="405" bestFit="1" customWidth="1"/>
    <col min="10493" max="10493" width="13" style="405" customWidth="1"/>
    <col min="10494" max="10494" width="11.42578125" style="405" bestFit="1" customWidth="1"/>
    <col min="10495" max="10495" width="11.140625" style="405" bestFit="1" customWidth="1"/>
    <col min="10496" max="10721" width="9.140625" style="405"/>
    <col min="10722" max="10722" width="18.42578125" style="405" bestFit="1" customWidth="1"/>
    <col min="10723" max="10723" width="12.28515625" style="405" bestFit="1" customWidth="1"/>
    <col min="10724" max="10724" width="12.140625" style="405" bestFit="1" customWidth="1"/>
    <col min="10725" max="10725" width="12.85546875" style="405" bestFit="1" customWidth="1"/>
    <col min="10726" max="10726" width="12.140625" style="405" bestFit="1" customWidth="1"/>
    <col min="10727" max="10727" width="11.85546875" style="405" bestFit="1" customWidth="1"/>
    <col min="10728" max="10728" width="11.7109375" style="405" bestFit="1" customWidth="1"/>
    <col min="10729" max="10729" width="12" style="405" bestFit="1" customWidth="1"/>
    <col min="10730" max="10730" width="12.140625" style="405" bestFit="1" customWidth="1"/>
    <col min="10731" max="10731" width="11.42578125" style="405" bestFit="1" customWidth="1"/>
    <col min="10732" max="10732" width="12.140625" style="405" bestFit="1" customWidth="1"/>
    <col min="10733" max="10733" width="11.85546875" style="405" bestFit="1" customWidth="1"/>
    <col min="10734" max="10734" width="12.42578125" style="405" bestFit="1" customWidth="1"/>
    <col min="10735" max="10735" width="12.140625" style="405" bestFit="1" customWidth="1"/>
    <col min="10736" max="10736" width="11.7109375" style="405" customWidth="1"/>
    <col min="10737" max="10737" width="12.140625" style="405" bestFit="1" customWidth="1"/>
    <col min="10738" max="10738" width="12" style="405" bestFit="1" customWidth="1"/>
    <col min="10739" max="10739" width="11.7109375" style="405" bestFit="1" customWidth="1"/>
    <col min="10740" max="10740" width="11.85546875" style="405" bestFit="1" customWidth="1"/>
    <col min="10741" max="10742" width="12.5703125" style="405" bestFit="1" customWidth="1"/>
    <col min="10743" max="10748" width="13" style="405" bestFit="1" customWidth="1"/>
    <col min="10749" max="10749" width="13" style="405" customWidth="1"/>
    <col min="10750" max="10750" width="11.42578125" style="405" bestFit="1" customWidth="1"/>
    <col min="10751" max="10751" width="11.140625" style="405" bestFit="1" customWidth="1"/>
    <col min="10752" max="10977" width="9.140625" style="405"/>
    <col min="10978" max="10978" width="18.42578125" style="405" bestFit="1" customWidth="1"/>
    <col min="10979" max="10979" width="12.28515625" style="405" bestFit="1" customWidth="1"/>
    <col min="10980" max="10980" width="12.140625" style="405" bestFit="1" customWidth="1"/>
    <col min="10981" max="10981" width="12.85546875" style="405" bestFit="1" customWidth="1"/>
    <col min="10982" max="10982" width="12.140625" style="405" bestFit="1" customWidth="1"/>
    <col min="10983" max="10983" width="11.85546875" style="405" bestFit="1" customWidth="1"/>
    <col min="10984" max="10984" width="11.7109375" style="405" bestFit="1" customWidth="1"/>
    <col min="10985" max="10985" width="12" style="405" bestFit="1" customWidth="1"/>
    <col min="10986" max="10986" width="12.140625" style="405" bestFit="1" customWidth="1"/>
    <col min="10987" max="10987" width="11.42578125" style="405" bestFit="1" customWidth="1"/>
    <col min="10988" max="10988" width="12.140625" style="405" bestFit="1" customWidth="1"/>
    <col min="10989" max="10989" width="11.85546875" style="405" bestFit="1" customWidth="1"/>
    <col min="10990" max="10990" width="12.42578125" style="405" bestFit="1" customWidth="1"/>
    <col min="10991" max="10991" width="12.140625" style="405" bestFit="1" customWidth="1"/>
    <col min="10992" max="10992" width="11.7109375" style="405" customWidth="1"/>
    <col min="10993" max="10993" width="12.140625" style="405" bestFit="1" customWidth="1"/>
    <col min="10994" max="10994" width="12" style="405" bestFit="1" customWidth="1"/>
    <col min="10995" max="10995" width="11.7109375" style="405" bestFit="1" customWidth="1"/>
    <col min="10996" max="10996" width="11.85546875" style="405" bestFit="1" customWidth="1"/>
    <col min="10997" max="10998" width="12.5703125" style="405" bestFit="1" customWidth="1"/>
    <col min="10999" max="11004" width="13" style="405" bestFit="1" customWidth="1"/>
    <col min="11005" max="11005" width="13" style="405" customWidth="1"/>
    <col min="11006" max="11006" width="11.42578125" style="405" bestFit="1" customWidth="1"/>
    <col min="11007" max="11007" width="11.140625" style="405" bestFit="1" customWidth="1"/>
    <col min="11008" max="11233" width="9.140625" style="405"/>
    <col min="11234" max="11234" width="18.42578125" style="405" bestFit="1" customWidth="1"/>
    <col min="11235" max="11235" width="12.28515625" style="405" bestFit="1" customWidth="1"/>
    <col min="11236" max="11236" width="12.140625" style="405" bestFit="1" customWidth="1"/>
    <col min="11237" max="11237" width="12.85546875" style="405" bestFit="1" customWidth="1"/>
    <col min="11238" max="11238" width="12.140625" style="405" bestFit="1" customWidth="1"/>
    <col min="11239" max="11239" width="11.85546875" style="405" bestFit="1" customWidth="1"/>
    <col min="11240" max="11240" width="11.7109375" style="405" bestFit="1" customWidth="1"/>
    <col min="11241" max="11241" width="12" style="405" bestFit="1" customWidth="1"/>
    <col min="11242" max="11242" width="12.140625" style="405" bestFit="1" customWidth="1"/>
    <col min="11243" max="11243" width="11.42578125" style="405" bestFit="1" customWidth="1"/>
    <col min="11244" max="11244" width="12.140625" style="405" bestFit="1" customWidth="1"/>
    <col min="11245" max="11245" width="11.85546875" style="405" bestFit="1" customWidth="1"/>
    <col min="11246" max="11246" width="12.42578125" style="405" bestFit="1" customWidth="1"/>
    <col min="11247" max="11247" width="12.140625" style="405" bestFit="1" customWidth="1"/>
    <col min="11248" max="11248" width="11.7109375" style="405" customWidth="1"/>
    <col min="11249" max="11249" width="12.140625" style="405" bestFit="1" customWidth="1"/>
    <col min="11250" max="11250" width="12" style="405" bestFit="1" customWidth="1"/>
    <col min="11251" max="11251" width="11.7109375" style="405" bestFit="1" customWidth="1"/>
    <col min="11252" max="11252" width="11.85546875" style="405" bestFit="1" customWidth="1"/>
    <col min="11253" max="11254" width="12.5703125" style="405" bestFit="1" customWidth="1"/>
    <col min="11255" max="11260" width="13" style="405" bestFit="1" customWidth="1"/>
    <col min="11261" max="11261" width="13" style="405" customWidth="1"/>
    <col min="11262" max="11262" width="11.42578125" style="405" bestFit="1" customWidth="1"/>
    <col min="11263" max="11263" width="11.140625" style="405" bestFit="1" customWidth="1"/>
    <col min="11264" max="11489" width="9.140625" style="405"/>
    <col min="11490" max="11490" width="18.42578125" style="405" bestFit="1" customWidth="1"/>
    <col min="11491" max="11491" width="12.28515625" style="405" bestFit="1" customWidth="1"/>
    <col min="11492" max="11492" width="12.140625" style="405" bestFit="1" customWidth="1"/>
    <col min="11493" max="11493" width="12.85546875" style="405" bestFit="1" customWidth="1"/>
    <col min="11494" max="11494" width="12.140625" style="405" bestFit="1" customWidth="1"/>
    <col min="11495" max="11495" width="11.85546875" style="405" bestFit="1" customWidth="1"/>
    <col min="11496" max="11496" width="11.7109375" style="405" bestFit="1" customWidth="1"/>
    <col min="11497" max="11497" width="12" style="405" bestFit="1" customWidth="1"/>
    <col min="11498" max="11498" width="12.140625" style="405" bestFit="1" customWidth="1"/>
    <col min="11499" max="11499" width="11.42578125" style="405" bestFit="1" customWidth="1"/>
    <col min="11500" max="11500" width="12.140625" style="405" bestFit="1" customWidth="1"/>
    <col min="11501" max="11501" width="11.85546875" style="405" bestFit="1" customWidth="1"/>
    <col min="11502" max="11502" width="12.42578125" style="405" bestFit="1" customWidth="1"/>
    <col min="11503" max="11503" width="12.140625" style="405" bestFit="1" customWidth="1"/>
    <col min="11504" max="11504" width="11.7109375" style="405" customWidth="1"/>
    <col min="11505" max="11505" width="12.140625" style="405" bestFit="1" customWidth="1"/>
    <col min="11506" max="11506" width="12" style="405" bestFit="1" customWidth="1"/>
    <col min="11507" max="11507" width="11.7109375" style="405" bestFit="1" customWidth="1"/>
    <col min="11508" max="11508" width="11.85546875" style="405" bestFit="1" customWidth="1"/>
    <col min="11509" max="11510" width="12.5703125" style="405" bestFit="1" customWidth="1"/>
    <col min="11511" max="11516" width="13" style="405" bestFit="1" customWidth="1"/>
    <col min="11517" max="11517" width="13" style="405" customWidth="1"/>
    <col min="11518" max="11518" width="11.42578125" style="405" bestFit="1" customWidth="1"/>
    <col min="11519" max="11519" width="11.140625" style="405" bestFit="1" customWidth="1"/>
    <col min="11520" max="11745" width="9.140625" style="405"/>
    <col min="11746" max="11746" width="18.42578125" style="405" bestFit="1" customWidth="1"/>
    <col min="11747" max="11747" width="12.28515625" style="405" bestFit="1" customWidth="1"/>
    <col min="11748" max="11748" width="12.140625" style="405" bestFit="1" customWidth="1"/>
    <col min="11749" max="11749" width="12.85546875" style="405" bestFit="1" customWidth="1"/>
    <col min="11750" max="11750" width="12.140625" style="405" bestFit="1" customWidth="1"/>
    <col min="11751" max="11751" width="11.85546875" style="405" bestFit="1" customWidth="1"/>
    <col min="11752" max="11752" width="11.7109375" style="405" bestFit="1" customWidth="1"/>
    <col min="11753" max="11753" width="12" style="405" bestFit="1" customWidth="1"/>
    <col min="11754" max="11754" width="12.140625" style="405" bestFit="1" customWidth="1"/>
    <col min="11755" max="11755" width="11.42578125" style="405" bestFit="1" customWidth="1"/>
    <col min="11756" max="11756" width="12.140625" style="405" bestFit="1" customWidth="1"/>
    <col min="11757" max="11757" width="11.85546875" style="405" bestFit="1" customWidth="1"/>
    <col min="11758" max="11758" width="12.42578125" style="405" bestFit="1" customWidth="1"/>
    <col min="11759" max="11759" width="12.140625" style="405" bestFit="1" customWidth="1"/>
    <col min="11760" max="11760" width="11.7109375" style="405" customWidth="1"/>
    <col min="11761" max="11761" width="12.140625" style="405" bestFit="1" customWidth="1"/>
    <col min="11762" max="11762" width="12" style="405" bestFit="1" customWidth="1"/>
    <col min="11763" max="11763" width="11.7109375" style="405" bestFit="1" customWidth="1"/>
    <col min="11764" max="11764" width="11.85546875" style="405" bestFit="1" customWidth="1"/>
    <col min="11765" max="11766" width="12.5703125" style="405" bestFit="1" customWidth="1"/>
    <col min="11767" max="11772" width="13" style="405" bestFit="1" customWidth="1"/>
    <col min="11773" max="11773" width="13" style="405" customWidth="1"/>
    <col min="11774" max="11774" width="11.42578125" style="405" bestFit="1" customWidth="1"/>
    <col min="11775" max="11775" width="11.140625" style="405" bestFit="1" customWidth="1"/>
    <col min="11776" max="12001" width="9.140625" style="405"/>
    <col min="12002" max="12002" width="18.42578125" style="405" bestFit="1" customWidth="1"/>
    <col min="12003" max="12003" width="12.28515625" style="405" bestFit="1" customWidth="1"/>
    <col min="12004" max="12004" width="12.140625" style="405" bestFit="1" customWidth="1"/>
    <col min="12005" max="12005" width="12.85546875" style="405" bestFit="1" customWidth="1"/>
    <col min="12006" max="12006" width="12.140625" style="405" bestFit="1" customWidth="1"/>
    <col min="12007" max="12007" width="11.85546875" style="405" bestFit="1" customWidth="1"/>
    <col min="12008" max="12008" width="11.7109375" style="405" bestFit="1" customWidth="1"/>
    <col min="12009" max="12009" width="12" style="405" bestFit="1" customWidth="1"/>
    <col min="12010" max="12010" width="12.140625" style="405" bestFit="1" customWidth="1"/>
    <col min="12011" max="12011" width="11.42578125" style="405" bestFit="1" customWidth="1"/>
    <col min="12012" max="12012" width="12.140625" style="405" bestFit="1" customWidth="1"/>
    <col min="12013" max="12013" width="11.85546875" style="405" bestFit="1" customWidth="1"/>
    <col min="12014" max="12014" width="12.42578125" style="405" bestFit="1" customWidth="1"/>
    <col min="12015" max="12015" width="12.140625" style="405" bestFit="1" customWidth="1"/>
    <col min="12016" max="12016" width="11.7109375" style="405" customWidth="1"/>
    <col min="12017" max="12017" width="12.140625" style="405" bestFit="1" customWidth="1"/>
    <col min="12018" max="12018" width="12" style="405" bestFit="1" customWidth="1"/>
    <col min="12019" max="12019" width="11.7109375" style="405" bestFit="1" customWidth="1"/>
    <col min="12020" max="12020" width="11.85546875" style="405" bestFit="1" customWidth="1"/>
    <col min="12021" max="12022" width="12.5703125" style="405" bestFit="1" customWidth="1"/>
    <col min="12023" max="12028" width="13" style="405" bestFit="1" customWidth="1"/>
    <col min="12029" max="12029" width="13" style="405" customWidth="1"/>
    <col min="12030" max="12030" width="11.42578125" style="405" bestFit="1" customWidth="1"/>
    <col min="12031" max="12031" width="11.140625" style="405" bestFit="1" customWidth="1"/>
    <col min="12032" max="12257" width="9.140625" style="405"/>
    <col min="12258" max="12258" width="18.42578125" style="405" bestFit="1" customWidth="1"/>
    <col min="12259" max="12259" width="12.28515625" style="405" bestFit="1" customWidth="1"/>
    <col min="12260" max="12260" width="12.140625" style="405" bestFit="1" customWidth="1"/>
    <col min="12261" max="12261" width="12.85546875" style="405" bestFit="1" customWidth="1"/>
    <col min="12262" max="12262" width="12.140625" style="405" bestFit="1" customWidth="1"/>
    <col min="12263" max="12263" width="11.85546875" style="405" bestFit="1" customWidth="1"/>
    <col min="12264" max="12264" width="11.7109375" style="405" bestFit="1" customWidth="1"/>
    <col min="12265" max="12265" width="12" style="405" bestFit="1" customWidth="1"/>
    <col min="12266" max="12266" width="12.140625" style="405" bestFit="1" customWidth="1"/>
    <col min="12267" max="12267" width="11.42578125" style="405" bestFit="1" customWidth="1"/>
    <col min="12268" max="12268" width="12.140625" style="405" bestFit="1" customWidth="1"/>
    <col min="12269" max="12269" width="11.85546875" style="405" bestFit="1" customWidth="1"/>
    <col min="12270" max="12270" width="12.42578125" style="405" bestFit="1" customWidth="1"/>
    <col min="12271" max="12271" width="12.140625" style="405" bestFit="1" customWidth="1"/>
    <col min="12272" max="12272" width="11.7109375" style="405" customWidth="1"/>
    <col min="12273" max="12273" width="12.140625" style="405" bestFit="1" customWidth="1"/>
    <col min="12274" max="12274" width="12" style="405" bestFit="1" customWidth="1"/>
    <col min="12275" max="12275" width="11.7109375" style="405" bestFit="1" customWidth="1"/>
    <col min="12276" max="12276" width="11.85546875" style="405" bestFit="1" customWidth="1"/>
    <col min="12277" max="12278" width="12.5703125" style="405" bestFit="1" customWidth="1"/>
    <col min="12279" max="12284" width="13" style="405" bestFit="1" customWidth="1"/>
    <col min="12285" max="12285" width="13" style="405" customWidth="1"/>
    <col min="12286" max="12286" width="11.42578125" style="405" bestFit="1" customWidth="1"/>
    <col min="12287" max="12287" width="11.140625" style="405" bestFit="1" customWidth="1"/>
    <col min="12288" max="12513" width="9.140625" style="405"/>
    <col min="12514" max="12514" width="18.42578125" style="405" bestFit="1" customWidth="1"/>
    <col min="12515" max="12515" width="12.28515625" style="405" bestFit="1" customWidth="1"/>
    <col min="12516" max="12516" width="12.140625" style="405" bestFit="1" customWidth="1"/>
    <col min="12517" max="12517" width="12.85546875" style="405" bestFit="1" customWidth="1"/>
    <col min="12518" max="12518" width="12.140625" style="405" bestFit="1" customWidth="1"/>
    <col min="12519" max="12519" width="11.85546875" style="405" bestFit="1" customWidth="1"/>
    <col min="12520" max="12520" width="11.7109375" style="405" bestFit="1" customWidth="1"/>
    <col min="12521" max="12521" width="12" style="405" bestFit="1" customWidth="1"/>
    <col min="12522" max="12522" width="12.140625" style="405" bestFit="1" customWidth="1"/>
    <col min="12523" max="12523" width="11.42578125" style="405" bestFit="1" customWidth="1"/>
    <col min="12524" max="12524" width="12.140625" style="405" bestFit="1" customWidth="1"/>
    <col min="12525" max="12525" width="11.85546875" style="405" bestFit="1" customWidth="1"/>
    <col min="12526" max="12526" width="12.42578125" style="405" bestFit="1" customWidth="1"/>
    <col min="12527" max="12527" width="12.140625" style="405" bestFit="1" customWidth="1"/>
    <col min="12528" max="12528" width="11.7109375" style="405" customWidth="1"/>
    <col min="12529" max="12529" width="12.140625" style="405" bestFit="1" customWidth="1"/>
    <col min="12530" max="12530" width="12" style="405" bestFit="1" customWidth="1"/>
    <col min="12531" max="12531" width="11.7109375" style="405" bestFit="1" customWidth="1"/>
    <col min="12532" max="12532" width="11.85546875" style="405" bestFit="1" customWidth="1"/>
    <col min="12533" max="12534" width="12.5703125" style="405" bestFit="1" customWidth="1"/>
    <col min="12535" max="12540" width="13" style="405" bestFit="1" customWidth="1"/>
    <col min="12541" max="12541" width="13" style="405" customWidth="1"/>
    <col min="12542" max="12542" width="11.42578125" style="405" bestFit="1" customWidth="1"/>
    <col min="12543" max="12543" width="11.140625" style="405" bestFit="1" customWidth="1"/>
    <col min="12544" max="12769" width="9.140625" style="405"/>
    <col min="12770" max="12770" width="18.42578125" style="405" bestFit="1" customWidth="1"/>
    <col min="12771" max="12771" width="12.28515625" style="405" bestFit="1" customWidth="1"/>
    <col min="12772" max="12772" width="12.140625" style="405" bestFit="1" customWidth="1"/>
    <col min="12773" max="12773" width="12.85546875" style="405" bestFit="1" customWidth="1"/>
    <col min="12774" max="12774" width="12.140625" style="405" bestFit="1" customWidth="1"/>
    <col min="12775" max="12775" width="11.85546875" style="405" bestFit="1" customWidth="1"/>
    <col min="12776" max="12776" width="11.7109375" style="405" bestFit="1" customWidth="1"/>
    <col min="12777" max="12777" width="12" style="405" bestFit="1" customWidth="1"/>
    <col min="12778" max="12778" width="12.140625" style="405" bestFit="1" customWidth="1"/>
    <col min="12779" max="12779" width="11.42578125" style="405" bestFit="1" customWidth="1"/>
    <col min="12780" max="12780" width="12.140625" style="405" bestFit="1" customWidth="1"/>
    <col min="12781" max="12781" width="11.85546875" style="405" bestFit="1" customWidth="1"/>
    <col min="12782" max="12782" width="12.42578125" style="405" bestFit="1" customWidth="1"/>
    <col min="12783" max="12783" width="12.140625" style="405" bestFit="1" customWidth="1"/>
    <col min="12784" max="12784" width="11.7109375" style="405" customWidth="1"/>
    <col min="12785" max="12785" width="12.140625" style="405" bestFit="1" customWidth="1"/>
    <col min="12786" max="12786" width="12" style="405" bestFit="1" customWidth="1"/>
    <col min="12787" max="12787" width="11.7109375" style="405" bestFit="1" customWidth="1"/>
    <col min="12788" max="12788" width="11.85546875" style="405" bestFit="1" customWidth="1"/>
    <col min="12789" max="12790" width="12.5703125" style="405" bestFit="1" customWidth="1"/>
    <col min="12791" max="12796" width="13" style="405" bestFit="1" customWidth="1"/>
    <col min="12797" max="12797" width="13" style="405" customWidth="1"/>
    <col min="12798" max="12798" width="11.42578125" style="405" bestFit="1" customWidth="1"/>
    <col min="12799" max="12799" width="11.140625" style="405" bestFit="1" customWidth="1"/>
    <col min="12800" max="13025" width="9.140625" style="405"/>
    <col min="13026" max="13026" width="18.42578125" style="405" bestFit="1" customWidth="1"/>
    <col min="13027" max="13027" width="12.28515625" style="405" bestFit="1" customWidth="1"/>
    <col min="13028" max="13028" width="12.140625" style="405" bestFit="1" customWidth="1"/>
    <col min="13029" max="13029" width="12.85546875" style="405" bestFit="1" customWidth="1"/>
    <col min="13030" max="13030" width="12.140625" style="405" bestFit="1" customWidth="1"/>
    <col min="13031" max="13031" width="11.85546875" style="405" bestFit="1" customWidth="1"/>
    <col min="13032" max="13032" width="11.7109375" style="405" bestFit="1" customWidth="1"/>
    <col min="13033" max="13033" width="12" style="405" bestFit="1" customWidth="1"/>
    <col min="13034" max="13034" width="12.140625" style="405" bestFit="1" customWidth="1"/>
    <col min="13035" max="13035" width="11.42578125" style="405" bestFit="1" customWidth="1"/>
    <col min="13036" max="13036" width="12.140625" style="405" bestFit="1" customWidth="1"/>
    <col min="13037" max="13037" width="11.85546875" style="405" bestFit="1" customWidth="1"/>
    <col min="13038" max="13038" width="12.42578125" style="405" bestFit="1" customWidth="1"/>
    <col min="13039" max="13039" width="12.140625" style="405" bestFit="1" customWidth="1"/>
    <col min="13040" max="13040" width="11.7109375" style="405" customWidth="1"/>
    <col min="13041" max="13041" width="12.140625" style="405" bestFit="1" customWidth="1"/>
    <col min="13042" max="13042" width="12" style="405" bestFit="1" customWidth="1"/>
    <col min="13043" max="13043" width="11.7109375" style="405" bestFit="1" customWidth="1"/>
    <col min="13044" max="13044" width="11.85546875" style="405" bestFit="1" customWidth="1"/>
    <col min="13045" max="13046" width="12.5703125" style="405" bestFit="1" customWidth="1"/>
    <col min="13047" max="13052" width="13" style="405" bestFit="1" customWidth="1"/>
    <col min="13053" max="13053" width="13" style="405" customWidth="1"/>
    <col min="13054" max="13054" width="11.42578125" style="405" bestFit="1" customWidth="1"/>
    <col min="13055" max="13055" width="11.140625" style="405" bestFit="1" customWidth="1"/>
    <col min="13056" max="13281" width="9.140625" style="405"/>
    <col min="13282" max="13282" width="18.42578125" style="405" bestFit="1" customWidth="1"/>
    <col min="13283" max="13283" width="12.28515625" style="405" bestFit="1" customWidth="1"/>
    <col min="13284" max="13284" width="12.140625" style="405" bestFit="1" customWidth="1"/>
    <col min="13285" max="13285" width="12.85546875" style="405" bestFit="1" customWidth="1"/>
    <col min="13286" max="13286" width="12.140625" style="405" bestFit="1" customWidth="1"/>
    <col min="13287" max="13287" width="11.85546875" style="405" bestFit="1" customWidth="1"/>
    <col min="13288" max="13288" width="11.7109375" style="405" bestFit="1" customWidth="1"/>
    <col min="13289" max="13289" width="12" style="405" bestFit="1" customWidth="1"/>
    <col min="13290" max="13290" width="12.140625" style="405" bestFit="1" customWidth="1"/>
    <col min="13291" max="13291" width="11.42578125" style="405" bestFit="1" customWidth="1"/>
    <col min="13292" max="13292" width="12.140625" style="405" bestFit="1" customWidth="1"/>
    <col min="13293" max="13293" width="11.85546875" style="405" bestFit="1" customWidth="1"/>
    <col min="13294" max="13294" width="12.42578125" style="405" bestFit="1" customWidth="1"/>
    <col min="13295" max="13295" width="12.140625" style="405" bestFit="1" customWidth="1"/>
    <col min="13296" max="13296" width="11.7109375" style="405" customWidth="1"/>
    <col min="13297" max="13297" width="12.140625" style="405" bestFit="1" customWidth="1"/>
    <col min="13298" max="13298" width="12" style="405" bestFit="1" customWidth="1"/>
    <col min="13299" max="13299" width="11.7109375" style="405" bestFit="1" customWidth="1"/>
    <col min="13300" max="13300" width="11.85546875" style="405" bestFit="1" customWidth="1"/>
    <col min="13301" max="13302" width="12.5703125" style="405" bestFit="1" customWidth="1"/>
    <col min="13303" max="13308" width="13" style="405" bestFit="1" customWidth="1"/>
    <col min="13309" max="13309" width="13" style="405" customWidth="1"/>
    <col min="13310" max="13310" width="11.42578125" style="405" bestFit="1" customWidth="1"/>
    <col min="13311" max="13311" width="11.140625" style="405" bestFit="1" customWidth="1"/>
    <col min="13312" max="13537" width="9.140625" style="405"/>
    <col min="13538" max="13538" width="18.42578125" style="405" bestFit="1" customWidth="1"/>
    <col min="13539" max="13539" width="12.28515625" style="405" bestFit="1" customWidth="1"/>
    <col min="13540" max="13540" width="12.140625" style="405" bestFit="1" customWidth="1"/>
    <col min="13541" max="13541" width="12.85546875" style="405" bestFit="1" customWidth="1"/>
    <col min="13542" max="13542" width="12.140625" style="405" bestFit="1" customWidth="1"/>
    <col min="13543" max="13543" width="11.85546875" style="405" bestFit="1" customWidth="1"/>
    <col min="13544" max="13544" width="11.7109375" style="405" bestFit="1" customWidth="1"/>
    <col min="13545" max="13545" width="12" style="405" bestFit="1" customWidth="1"/>
    <col min="13546" max="13546" width="12.140625" style="405" bestFit="1" customWidth="1"/>
    <col min="13547" max="13547" width="11.42578125" style="405" bestFit="1" customWidth="1"/>
    <col min="13548" max="13548" width="12.140625" style="405" bestFit="1" customWidth="1"/>
    <col min="13549" max="13549" width="11.85546875" style="405" bestFit="1" customWidth="1"/>
    <col min="13550" max="13550" width="12.42578125" style="405" bestFit="1" customWidth="1"/>
    <col min="13551" max="13551" width="12.140625" style="405" bestFit="1" customWidth="1"/>
    <col min="13552" max="13552" width="11.7109375" style="405" customWidth="1"/>
    <col min="13553" max="13553" width="12.140625" style="405" bestFit="1" customWidth="1"/>
    <col min="13554" max="13554" width="12" style="405" bestFit="1" customWidth="1"/>
    <col min="13555" max="13555" width="11.7109375" style="405" bestFit="1" customWidth="1"/>
    <col min="13556" max="13556" width="11.85546875" style="405" bestFit="1" customWidth="1"/>
    <col min="13557" max="13558" width="12.5703125" style="405" bestFit="1" customWidth="1"/>
    <col min="13559" max="13564" width="13" style="405" bestFit="1" customWidth="1"/>
    <col min="13565" max="13565" width="13" style="405" customWidth="1"/>
    <col min="13566" max="13566" width="11.42578125" style="405" bestFit="1" customWidth="1"/>
    <col min="13567" max="13567" width="11.140625" style="405" bestFit="1" customWidth="1"/>
    <col min="13568" max="13793" width="9.140625" style="405"/>
    <col min="13794" max="13794" width="18.42578125" style="405" bestFit="1" customWidth="1"/>
    <col min="13795" max="13795" width="12.28515625" style="405" bestFit="1" customWidth="1"/>
    <col min="13796" max="13796" width="12.140625" style="405" bestFit="1" customWidth="1"/>
    <col min="13797" max="13797" width="12.85546875" style="405" bestFit="1" customWidth="1"/>
    <col min="13798" max="13798" width="12.140625" style="405" bestFit="1" customWidth="1"/>
    <col min="13799" max="13799" width="11.85546875" style="405" bestFit="1" customWidth="1"/>
    <col min="13800" max="13800" width="11.7109375" style="405" bestFit="1" customWidth="1"/>
    <col min="13801" max="13801" width="12" style="405" bestFit="1" customWidth="1"/>
    <col min="13802" max="13802" width="12.140625" style="405" bestFit="1" customWidth="1"/>
    <col min="13803" max="13803" width="11.42578125" style="405" bestFit="1" customWidth="1"/>
    <col min="13804" max="13804" width="12.140625" style="405" bestFit="1" customWidth="1"/>
    <col min="13805" max="13805" width="11.85546875" style="405" bestFit="1" customWidth="1"/>
    <col min="13806" max="13806" width="12.42578125" style="405" bestFit="1" customWidth="1"/>
    <col min="13807" max="13807" width="12.140625" style="405" bestFit="1" customWidth="1"/>
    <col min="13808" max="13808" width="11.7109375" style="405" customWidth="1"/>
    <col min="13809" max="13809" width="12.140625" style="405" bestFit="1" customWidth="1"/>
    <col min="13810" max="13810" width="12" style="405" bestFit="1" customWidth="1"/>
    <col min="13811" max="13811" width="11.7109375" style="405" bestFit="1" customWidth="1"/>
    <col min="13812" max="13812" width="11.85546875" style="405" bestFit="1" customWidth="1"/>
    <col min="13813" max="13814" width="12.5703125" style="405" bestFit="1" customWidth="1"/>
    <col min="13815" max="13820" width="13" style="405" bestFit="1" customWidth="1"/>
    <col min="13821" max="13821" width="13" style="405" customWidth="1"/>
    <col min="13822" max="13822" width="11.42578125" style="405" bestFit="1" customWidth="1"/>
    <col min="13823" max="13823" width="11.140625" style="405" bestFit="1" customWidth="1"/>
    <col min="13824" max="14049" width="9.140625" style="405"/>
    <col min="14050" max="14050" width="18.42578125" style="405" bestFit="1" customWidth="1"/>
    <col min="14051" max="14051" width="12.28515625" style="405" bestFit="1" customWidth="1"/>
    <col min="14052" max="14052" width="12.140625" style="405" bestFit="1" customWidth="1"/>
    <col min="14053" max="14053" width="12.85546875" style="405" bestFit="1" customWidth="1"/>
    <col min="14054" max="14054" width="12.140625" style="405" bestFit="1" customWidth="1"/>
    <col min="14055" max="14055" width="11.85546875" style="405" bestFit="1" customWidth="1"/>
    <col min="14056" max="14056" width="11.7109375" style="405" bestFit="1" customWidth="1"/>
    <col min="14057" max="14057" width="12" style="405" bestFit="1" customWidth="1"/>
    <col min="14058" max="14058" width="12.140625" style="405" bestFit="1" customWidth="1"/>
    <col min="14059" max="14059" width="11.42578125" style="405" bestFit="1" customWidth="1"/>
    <col min="14060" max="14060" width="12.140625" style="405" bestFit="1" customWidth="1"/>
    <col min="14061" max="14061" width="11.85546875" style="405" bestFit="1" customWidth="1"/>
    <col min="14062" max="14062" width="12.42578125" style="405" bestFit="1" customWidth="1"/>
    <col min="14063" max="14063" width="12.140625" style="405" bestFit="1" customWidth="1"/>
    <col min="14064" max="14064" width="11.7109375" style="405" customWidth="1"/>
    <col min="14065" max="14065" width="12.140625" style="405" bestFit="1" customWidth="1"/>
    <col min="14066" max="14066" width="12" style="405" bestFit="1" customWidth="1"/>
    <col min="14067" max="14067" width="11.7109375" style="405" bestFit="1" customWidth="1"/>
    <col min="14068" max="14068" width="11.85546875" style="405" bestFit="1" customWidth="1"/>
    <col min="14069" max="14070" width="12.5703125" style="405" bestFit="1" customWidth="1"/>
    <col min="14071" max="14076" width="13" style="405" bestFit="1" customWidth="1"/>
    <col min="14077" max="14077" width="13" style="405" customWidth="1"/>
    <col min="14078" max="14078" width="11.42578125" style="405" bestFit="1" customWidth="1"/>
    <col min="14079" max="14079" width="11.140625" style="405" bestFit="1" customWidth="1"/>
    <col min="14080" max="14305" width="9.140625" style="405"/>
    <col min="14306" max="14306" width="18.42578125" style="405" bestFit="1" customWidth="1"/>
    <col min="14307" max="14307" width="12.28515625" style="405" bestFit="1" customWidth="1"/>
    <col min="14308" max="14308" width="12.140625" style="405" bestFit="1" customWidth="1"/>
    <col min="14309" max="14309" width="12.85546875" style="405" bestFit="1" customWidth="1"/>
    <col min="14310" max="14310" width="12.140625" style="405" bestFit="1" customWidth="1"/>
    <col min="14311" max="14311" width="11.85546875" style="405" bestFit="1" customWidth="1"/>
    <col min="14312" max="14312" width="11.7109375" style="405" bestFit="1" customWidth="1"/>
    <col min="14313" max="14313" width="12" style="405" bestFit="1" customWidth="1"/>
    <col min="14314" max="14314" width="12.140625" style="405" bestFit="1" customWidth="1"/>
    <col min="14315" max="14315" width="11.42578125" style="405" bestFit="1" customWidth="1"/>
    <col min="14316" max="14316" width="12.140625" style="405" bestFit="1" customWidth="1"/>
    <col min="14317" max="14317" width="11.85546875" style="405" bestFit="1" customWidth="1"/>
    <col min="14318" max="14318" width="12.42578125" style="405" bestFit="1" customWidth="1"/>
    <col min="14319" max="14319" width="12.140625" style="405" bestFit="1" customWidth="1"/>
    <col min="14320" max="14320" width="11.7109375" style="405" customWidth="1"/>
    <col min="14321" max="14321" width="12.140625" style="405" bestFit="1" customWidth="1"/>
    <col min="14322" max="14322" width="12" style="405" bestFit="1" customWidth="1"/>
    <col min="14323" max="14323" width="11.7109375" style="405" bestFit="1" customWidth="1"/>
    <col min="14324" max="14324" width="11.85546875" style="405" bestFit="1" customWidth="1"/>
    <col min="14325" max="14326" width="12.5703125" style="405" bestFit="1" customWidth="1"/>
    <col min="14327" max="14332" width="13" style="405" bestFit="1" customWidth="1"/>
    <col min="14333" max="14333" width="13" style="405" customWidth="1"/>
    <col min="14334" max="14334" width="11.42578125" style="405" bestFit="1" customWidth="1"/>
    <col min="14335" max="14335" width="11.140625" style="405" bestFit="1" customWidth="1"/>
    <col min="14336" max="14561" width="9.140625" style="405"/>
    <col min="14562" max="14562" width="18.42578125" style="405" bestFit="1" customWidth="1"/>
    <col min="14563" max="14563" width="12.28515625" style="405" bestFit="1" customWidth="1"/>
    <col min="14564" max="14564" width="12.140625" style="405" bestFit="1" customWidth="1"/>
    <col min="14565" max="14565" width="12.85546875" style="405" bestFit="1" customWidth="1"/>
    <col min="14566" max="14566" width="12.140625" style="405" bestFit="1" customWidth="1"/>
    <col min="14567" max="14567" width="11.85546875" style="405" bestFit="1" customWidth="1"/>
    <col min="14568" max="14568" width="11.7109375" style="405" bestFit="1" customWidth="1"/>
    <col min="14569" max="14569" width="12" style="405" bestFit="1" customWidth="1"/>
    <col min="14570" max="14570" width="12.140625" style="405" bestFit="1" customWidth="1"/>
    <col min="14571" max="14571" width="11.42578125" style="405" bestFit="1" customWidth="1"/>
    <col min="14572" max="14572" width="12.140625" style="405" bestFit="1" customWidth="1"/>
    <col min="14573" max="14573" width="11.85546875" style="405" bestFit="1" customWidth="1"/>
    <col min="14574" max="14574" width="12.42578125" style="405" bestFit="1" customWidth="1"/>
    <col min="14575" max="14575" width="12.140625" style="405" bestFit="1" customWidth="1"/>
    <col min="14576" max="14576" width="11.7109375" style="405" customWidth="1"/>
    <col min="14577" max="14577" width="12.140625" style="405" bestFit="1" customWidth="1"/>
    <col min="14578" max="14578" width="12" style="405" bestFit="1" customWidth="1"/>
    <col min="14579" max="14579" width="11.7109375" style="405" bestFit="1" customWidth="1"/>
    <col min="14580" max="14580" width="11.85546875" style="405" bestFit="1" customWidth="1"/>
    <col min="14581" max="14582" width="12.5703125" style="405" bestFit="1" customWidth="1"/>
    <col min="14583" max="14588" width="13" style="405" bestFit="1" customWidth="1"/>
    <col min="14589" max="14589" width="13" style="405" customWidth="1"/>
    <col min="14590" max="14590" width="11.42578125" style="405" bestFit="1" customWidth="1"/>
    <col min="14591" max="14591" width="11.140625" style="405" bestFit="1" customWidth="1"/>
    <col min="14592" max="14817" width="9.140625" style="405"/>
    <col min="14818" max="14818" width="18.42578125" style="405" bestFit="1" customWidth="1"/>
    <col min="14819" max="14819" width="12.28515625" style="405" bestFit="1" customWidth="1"/>
    <col min="14820" max="14820" width="12.140625" style="405" bestFit="1" customWidth="1"/>
    <col min="14821" max="14821" width="12.85546875" style="405" bestFit="1" customWidth="1"/>
    <col min="14822" max="14822" width="12.140625" style="405" bestFit="1" customWidth="1"/>
    <col min="14823" max="14823" width="11.85546875" style="405" bestFit="1" customWidth="1"/>
    <col min="14824" max="14824" width="11.7109375" style="405" bestFit="1" customWidth="1"/>
    <col min="14825" max="14825" width="12" style="405" bestFit="1" customWidth="1"/>
    <col min="14826" max="14826" width="12.140625" style="405" bestFit="1" customWidth="1"/>
    <col min="14827" max="14827" width="11.42578125" style="405" bestFit="1" customWidth="1"/>
    <col min="14828" max="14828" width="12.140625" style="405" bestFit="1" customWidth="1"/>
    <col min="14829" max="14829" width="11.85546875" style="405" bestFit="1" customWidth="1"/>
    <col min="14830" max="14830" width="12.42578125" style="405" bestFit="1" customWidth="1"/>
    <col min="14831" max="14831" width="12.140625" style="405" bestFit="1" customWidth="1"/>
    <col min="14832" max="14832" width="11.7109375" style="405" customWidth="1"/>
    <col min="14833" max="14833" width="12.140625" style="405" bestFit="1" customWidth="1"/>
    <col min="14834" max="14834" width="12" style="405" bestFit="1" customWidth="1"/>
    <col min="14835" max="14835" width="11.7109375" style="405" bestFit="1" customWidth="1"/>
    <col min="14836" max="14836" width="11.85546875" style="405" bestFit="1" customWidth="1"/>
    <col min="14837" max="14838" width="12.5703125" style="405" bestFit="1" customWidth="1"/>
    <col min="14839" max="14844" width="13" style="405" bestFit="1" customWidth="1"/>
    <col min="14845" max="14845" width="13" style="405" customWidth="1"/>
    <col min="14846" max="14846" width="11.42578125" style="405" bestFit="1" customWidth="1"/>
    <col min="14847" max="14847" width="11.140625" style="405" bestFit="1" customWidth="1"/>
    <col min="14848" max="15073" width="9.140625" style="405"/>
    <col min="15074" max="15074" width="18.42578125" style="405" bestFit="1" customWidth="1"/>
    <col min="15075" max="15075" width="12.28515625" style="405" bestFit="1" customWidth="1"/>
    <col min="15076" max="15076" width="12.140625" style="405" bestFit="1" customWidth="1"/>
    <col min="15077" max="15077" width="12.85546875" style="405" bestFit="1" customWidth="1"/>
    <col min="15078" max="15078" width="12.140625" style="405" bestFit="1" customWidth="1"/>
    <col min="15079" max="15079" width="11.85546875" style="405" bestFit="1" customWidth="1"/>
    <col min="15080" max="15080" width="11.7109375" style="405" bestFit="1" customWidth="1"/>
    <col min="15081" max="15081" width="12" style="405" bestFit="1" customWidth="1"/>
    <col min="15082" max="15082" width="12.140625" style="405" bestFit="1" customWidth="1"/>
    <col min="15083" max="15083" width="11.42578125" style="405" bestFit="1" customWidth="1"/>
    <col min="15084" max="15084" width="12.140625" style="405" bestFit="1" customWidth="1"/>
    <col min="15085" max="15085" width="11.85546875" style="405" bestFit="1" customWidth="1"/>
    <col min="15086" max="15086" width="12.42578125" style="405" bestFit="1" customWidth="1"/>
    <col min="15087" max="15087" width="12.140625" style="405" bestFit="1" customWidth="1"/>
    <col min="15088" max="15088" width="11.7109375" style="405" customWidth="1"/>
    <col min="15089" max="15089" width="12.140625" style="405" bestFit="1" customWidth="1"/>
    <col min="15090" max="15090" width="12" style="405" bestFit="1" customWidth="1"/>
    <col min="15091" max="15091" width="11.7109375" style="405" bestFit="1" customWidth="1"/>
    <col min="15092" max="15092" width="11.85546875" style="405" bestFit="1" customWidth="1"/>
    <col min="15093" max="15094" width="12.5703125" style="405" bestFit="1" customWidth="1"/>
    <col min="15095" max="15100" width="13" style="405" bestFit="1" customWidth="1"/>
    <col min="15101" max="15101" width="13" style="405" customWidth="1"/>
    <col min="15102" max="15102" width="11.42578125" style="405" bestFit="1" customWidth="1"/>
    <col min="15103" max="15103" width="11.140625" style="405" bestFit="1" customWidth="1"/>
    <col min="15104" max="15329" width="9.140625" style="405"/>
    <col min="15330" max="15330" width="18.42578125" style="405" bestFit="1" customWidth="1"/>
    <col min="15331" max="15331" width="12.28515625" style="405" bestFit="1" customWidth="1"/>
    <col min="15332" max="15332" width="12.140625" style="405" bestFit="1" customWidth="1"/>
    <col min="15333" max="15333" width="12.85546875" style="405" bestFit="1" customWidth="1"/>
    <col min="15334" max="15334" width="12.140625" style="405" bestFit="1" customWidth="1"/>
    <col min="15335" max="15335" width="11.85546875" style="405" bestFit="1" customWidth="1"/>
    <col min="15336" max="15336" width="11.7109375" style="405" bestFit="1" customWidth="1"/>
    <col min="15337" max="15337" width="12" style="405" bestFit="1" customWidth="1"/>
    <col min="15338" max="15338" width="12.140625" style="405" bestFit="1" customWidth="1"/>
    <col min="15339" max="15339" width="11.42578125" style="405" bestFit="1" customWidth="1"/>
    <col min="15340" max="15340" width="12.140625" style="405" bestFit="1" customWidth="1"/>
    <col min="15341" max="15341" width="11.85546875" style="405" bestFit="1" customWidth="1"/>
    <col min="15342" max="15342" width="12.42578125" style="405" bestFit="1" customWidth="1"/>
    <col min="15343" max="15343" width="12.140625" style="405" bestFit="1" customWidth="1"/>
    <col min="15344" max="15344" width="11.7109375" style="405" customWidth="1"/>
    <col min="15345" max="15345" width="12.140625" style="405" bestFit="1" customWidth="1"/>
    <col min="15346" max="15346" width="12" style="405" bestFit="1" customWidth="1"/>
    <col min="15347" max="15347" width="11.7109375" style="405" bestFit="1" customWidth="1"/>
    <col min="15348" max="15348" width="11.85546875" style="405" bestFit="1" customWidth="1"/>
    <col min="15349" max="15350" width="12.5703125" style="405" bestFit="1" customWidth="1"/>
    <col min="15351" max="15356" width="13" style="405" bestFit="1" customWidth="1"/>
    <col min="15357" max="15357" width="13" style="405" customWidth="1"/>
    <col min="15358" max="15358" width="11.42578125" style="405" bestFit="1" customWidth="1"/>
    <col min="15359" max="15359" width="11.140625" style="405" bestFit="1" customWidth="1"/>
    <col min="15360" max="15585" width="9.140625" style="405"/>
    <col min="15586" max="15586" width="18.42578125" style="405" bestFit="1" customWidth="1"/>
    <col min="15587" max="15587" width="12.28515625" style="405" bestFit="1" customWidth="1"/>
    <col min="15588" max="15588" width="12.140625" style="405" bestFit="1" customWidth="1"/>
    <col min="15589" max="15589" width="12.85546875" style="405" bestFit="1" customWidth="1"/>
    <col min="15590" max="15590" width="12.140625" style="405" bestFit="1" customWidth="1"/>
    <col min="15591" max="15591" width="11.85546875" style="405" bestFit="1" customWidth="1"/>
    <col min="15592" max="15592" width="11.7109375" style="405" bestFit="1" customWidth="1"/>
    <col min="15593" max="15593" width="12" style="405" bestFit="1" customWidth="1"/>
    <col min="15594" max="15594" width="12.140625" style="405" bestFit="1" customWidth="1"/>
    <col min="15595" max="15595" width="11.42578125" style="405" bestFit="1" customWidth="1"/>
    <col min="15596" max="15596" width="12.140625" style="405" bestFit="1" customWidth="1"/>
    <col min="15597" max="15597" width="11.85546875" style="405" bestFit="1" customWidth="1"/>
    <col min="15598" max="15598" width="12.42578125" style="405" bestFit="1" customWidth="1"/>
    <col min="15599" max="15599" width="12.140625" style="405" bestFit="1" customWidth="1"/>
    <col min="15600" max="15600" width="11.7109375" style="405" customWidth="1"/>
    <col min="15601" max="15601" width="12.140625" style="405" bestFit="1" customWidth="1"/>
    <col min="15602" max="15602" width="12" style="405" bestFit="1" customWidth="1"/>
    <col min="15603" max="15603" width="11.7109375" style="405" bestFit="1" customWidth="1"/>
    <col min="15604" max="15604" width="11.85546875" style="405" bestFit="1" customWidth="1"/>
    <col min="15605" max="15606" width="12.5703125" style="405" bestFit="1" customWidth="1"/>
    <col min="15607" max="15612" width="13" style="405" bestFit="1" customWidth="1"/>
    <col min="15613" max="15613" width="13" style="405" customWidth="1"/>
    <col min="15614" max="15614" width="11.42578125" style="405" bestFit="1" customWidth="1"/>
    <col min="15615" max="15615" width="11.140625" style="405" bestFit="1" customWidth="1"/>
    <col min="15616" max="15841" width="9.140625" style="405"/>
    <col min="15842" max="15842" width="18.42578125" style="405" bestFit="1" customWidth="1"/>
    <col min="15843" max="15843" width="12.28515625" style="405" bestFit="1" customWidth="1"/>
    <col min="15844" max="15844" width="12.140625" style="405" bestFit="1" customWidth="1"/>
    <col min="15845" max="15845" width="12.85546875" style="405" bestFit="1" customWidth="1"/>
    <col min="15846" max="15846" width="12.140625" style="405" bestFit="1" customWidth="1"/>
    <col min="15847" max="15847" width="11.85546875" style="405" bestFit="1" customWidth="1"/>
    <col min="15848" max="15848" width="11.7109375" style="405" bestFit="1" customWidth="1"/>
    <col min="15849" max="15849" width="12" style="405" bestFit="1" customWidth="1"/>
    <col min="15850" max="15850" width="12.140625" style="405" bestFit="1" customWidth="1"/>
    <col min="15851" max="15851" width="11.42578125" style="405" bestFit="1" customWidth="1"/>
    <col min="15852" max="15852" width="12.140625" style="405" bestFit="1" customWidth="1"/>
    <col min="15853" max="15853" width="11.85546875" style="405" bestFit="1" customWidth="1"/>
    <col min="15854" max="15854" width="12.42578125" style="405" bestFit="1" customWidth="1"/>
    <col min="15855" max="15855" width="12.140625" style="405" bestFit="1" customWidth="1"/>
    <col min="15856" max="15856" width="11.7109375" style="405" customWidth="1"/>
    <col min="15857" max="15857" width="12.140625" style="405" bestFit="1" customWidth="1"/>
    <col min="15858" max="15858" width="12" style="405" bestFit="1" customWidth="1"/>
    <col min="15859" max="15859" width="11.7109375" style="405" bestFit="1" customWidth="1"/>
    <col min="15860" max="15860" width="11.85546875" style="405" bestFit="1" customWidth="1"/>
    <col min="15861" max="15862" width="12.5703125" style="405" bestFit="1" customWidth="1"/>
    <col min="15863" max="15868" width="13" style="405" bestFit="1" customWidth="1"/>
    <col min="15869" max="15869" width="13" style="405" customWidth="1"/>
    <col min="15870" max="15870" width="11.42578125" style="405" bestFit="1" customWidth="1"/>
    <col min="15871" max="15871" width="11.140625" style="405" bestFit="1" customWidth="1"/>
    <col min="15872" max="16097" width="9.140625" style="405"/>
    <col min="16098" max="16098" width="18.42578125" style="405" bestFit="1" customWidth="1"/>
    <col min="16099" max="16099" width="12.28515625" style="405" bestFit="1" customWidth="1"/>
    <col min="16100" max="16100" width="12.140625" style="405" bestFit="1" customWidth="1"/>
    <col min="16101" max="16101" width="12.85546875" style="405" bestFit="1" customWidth="1"/>
    <col min="16102" max="16102" width="12.140625" style="405" bestFit="1" customWidth="1"/>
    <col min="16103" max="16103" width="11.85546875" style="405" bestFit="1" customWidth="1"/>
    <col min="16104" max="16104" width="11.7109375" style="405" bestFit="1" customWidth="1"/>
    <col min="16105" max="16105" width="12" style="405" bestFit="1" customWidth="1"/>
    <col min="16106" max="16106" width="12.140625" style="405" bestFit="1" customWidth="1"/>
    <col min="16107" max="16107" width="11.42578125" style="405" bestFit="1" customWidth="1"/>
    <col min="16108" max="16108" width="12.140625" style="405" bestFit="1" customWidth="1"/>
    <col min="16109" max="16109" width="11.85546875" style="405" bestFit="1" customWidth="1"/>
    <col min="16110" max="16110" width="12.42578125" style="405" bestFit="1" customWidth="1"/>
    <col min="16111" max="16111" width="12.140625" style="405" bestFit="1" customWidth="1"/>
    <col min="16112" max="16112" width="11.7109375" style="405" customWidth="1"/>
    <col min="16113" max="16113" width="12.140625" style="405" bestFit="1" customWidth="1"/>
    <col min="16114" max="16114" width="12" style="405" bestFit="1" customWidth="1"/>
    <col min="16115" max="16115" width="11.7109375" style="405" bestFit="1" customWidth="1"/>
    <col min="16116" max="16116" width="11.85546875" style="405" bestFit="1" customWidth="1"/>
    <col min="16117" max="16118" width="12.5703125" style="405" bestFit="1" customWidth="1"/>
    <col min="16119" max="16124" width="13" style="405" bestFit="1" customWidth="1"/>
    <col min="16125" max="16125" width="13" style="405" customWidth="1"/>
    <col min="16126" max="16126" width="11.42578125" style="405" bestFit="1" customWidth="1"/>
    <col min="16127" max="16127" width="11.140625" style="405" bestFit="1" customWidth="1"/>
    <col min="16128" max="16384" width="9.140625" style="405"/>
  </cols>
  <sheetData>
    <row r="1" spans="1:30" x14ac:dyDescent="0.2">
      <c r="A1" s="402" t="s">
        <v>392</v>
      </c>
      <c r="B1" s="403" t="s">
        <v>1306</v>
      </c>
      <c r="C1" s="403" t="s">
        <v>1306</v>
      </c>
      <c r="D1" s="403" t="s">
        <v>1306</v>
      </c>
      <c r="E1" s="403" t="s">
        <v>1306</v>
      </c>
      <c r="F1" s="403" t="s">
        <v>1306</v>
      </c>
      <c r="G1" s="403" t="s">
        <v>1306</v>
      </c>
      <c r="H1" s="403" t="s">
        <v>1306</v>
      </c>
      <c r="I1" s="403" t="s">
        <v>1306</v>
      </c>
      <c r="J1" s="403" t="s">
        <v>1306</v>
      </c>
      <c r="K1" s="403" t="s">
        <v>1306</v>
      </c>
      <c r="L1" s="403" t="s">
        <v>1306</v>
      </c>
      <c r="M1" s="403" t="s">
        <v>1306</v>
      </c>
      <c r="N1" s="403" t="s">
        <v>1306</v>
      </c>
      <c r="O1" s="403" t="s">
        <v>1306</v>
      </c>
      <c r="P1" s="403" t="s">
        <v>1306</v>
      </c>
      <c r="Q1" s="403" t="s">
        <v>1306</v>
      </c>
      <c r="R1" s="403" t="s">
        <v>1306</v>
      </c>
      <c r="S1" s="403" t="s">
        <v>1306</v>
      </c>
      <c r="T1" s="403" t="s">
        <v>1306</v>
      </c>
      <c r="U1" s="403" t="s">
        <v>1306</v>
      </c>
      <c r="V1" s="403" t="s">
        <v>1306</v>
      </c>
      <c r="W1" s="403" t="s">
        <v>1307</v>
      </c>
      <c r="X1" s="403" t="s">
        <v>1307</v>
      </c>
      <c r="Y1" s="403" t="s">
        <v>1307</v>
      </c>
      <c r="Z1" s="403" t="s">
        <v>1307</v>
      </c>
      <c r="AA1" s="403" t="s">
        <v>1307</v>
      </c>
      <c r="AB1" s="403" t="s">
        <v>1307</v>
      </c>
      <c r="AC1" s="403" t="s">
        <v>1307</v>
      </c>
    </row>
    <row r="2" spans="1:30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1420</v>
      </c>
      <c r="AA2" s="403" t="s">
        <v>1420</v>
      </c>
      <c r="AB2" s="403" t="s">
        <v>1420</v>
      </c>
      <c r="AC2" s="403" t="s">
        <v>1422</v>
      </c>
    </row>
    <row r="3" spans="1:30" x14ac:dyDescent="0.2">
      <c r="A3" s="402" t="s">
        <v>385</v>
      </c>
      <c r="B3" s="465">
        <v>45078</v>
      </c>
      <c r="C3" s="465">
        <v>45261</v>
      </c>
      <c r="D3" s="465">
        <v>45444</v>
      </c>
      <c r="E3" s="465">
        <v>45627</v>
      </c>
      <c r="F3" s="465">
        <v>45809</v>
      </c>
      <c r="G3" s="465">
        <v>45992</v>
      </c>
      <c r="H3" s="465">
        <v>46174</v>
      </c>
      <c r="I3" s="465">
        <v>46357</v>
      </c>
      <c r="J3" s="465">
        <v>46539</v>
      </c>
      <c r="K3" s="465">
        <v>46722</v>
      </c>
      <c r="L3" s="465">
        <v>46905</v>
      </c>
      <c r="M3" s="465">
        <v>47088</v>
      </c>
      <c r="N3" s="465">
        <v>47270</v>
      </c>
      <c r="O3" s="465">
        <v>47453</v>
      </c>
      <c r="P3" s="465">
        <v>47635</v>
      </c>
      <c r="Q3" s="465">
        <v>47818</v>
      </c>
      <c r="R3" s="465">
        <v>48000</v>
      </c>
      <c r="S3" s="465">
        <v>48183</v>
      </c>
      <c r="T3" s="465">
        <v>48366</v>
      </c>
      <c r="U3" s="465">
        <v>48549</v>
      </c>
      <c r="V3" s="465">
        <v>48731</v>
      </c>
      <c r="W3" s="465">
        <v>48914</v>
      </c>
      <c r="X3" s="465">
        <v>49096</v>
      </c>
      <c r="Y3" s="465">
        <v>49279</v>
      </c>
      <c r="Z3" s="465">
        <v>50375</v>
      </c>
      <c r="AA3" s="465">
        <v>52201</v>
      </c>
      <c r="AB3" s="465">
        <v>54027</v>
      </c>
      <c r="AC3" s="465">
        <v>55854</v>
      </c>
    </row>
    <row r="4" spans="1:30" x14ac:dyDescent="0.2">
      <c r="A4" s="402" t="s">
        <v>386</v>
      </c>
      <c r="B4" s="440">
        <v>3.0499999999999999E-2</v>
      </c>
      <c r="C4" s="440">
        <v>3.15E-2</v>
      </c>
      <c r="D4" s="440">
        <v>3.2000000000000001E-2</v>
      </c>
      <c r="E4" s="440">
        <v>3.2500000000000001E-2</v>
      </c>
      <c r="F4" s="440">
        <v>3.2800000000000003E-2</v>
      </c>
      <c r="G4" s="466">
        <v>3.3799999999999997E-2</v>
      </c>
      <c r="H4" s="466">
        <v>3.4200000000000001E-2</v>
      </c>
      <c r="I4" s="466">
        <v>3.4700000000000002E-2</v>
      </c>
      <c r="J4" s="466">
        <v>3.5200000000000002E-2</v>
      </c>
      <c r="K4" s="466">
        <v>3.5700000000000003E-2</v>
      </c>
      <c r="L4" s="466">
        <v>3.6499999999999998E-2</v>
      </c>
      <c r="M4" s="466">
        <v>3.6999999999999998E-2</v>
      </c>
      <c r="N4" s="466">
        <v>3.73E-2</v>
      </c>
      <c r="O4" s="466">
        <v>3.78E-2</v>
      </c>
      <c r="P4" s="466">
        <v>3.85E-2</v>
      </c>
      <c r="Q4" s="466">
        <v>3.9E-2</v>
      </c>
      <c r="R4" s="466">
        <v>0.04</v>
      </c>
      <c r="S4" s="466">
        <v>4.0500000000000001E-2</v>
      </c>
      <c r="T4" s="440">
        <v>4.0800000000000003E-2</v>
      </c>
      <c r="U4" s="440">
        <v>4.1500000000000002E-2</v>
      </c>
      <c r="V4" s="466">
        <v>4.2000000000000003E-2</v>
      </c>
      <c r="W4" s="466">
        <v>3.4500000000000003E-2</v>
      </c>
      <c r="X4" s="466">
        <v>3.5499999999999997E-2</v>
      </c>
      <c r="Y4" s="466">
        <v>3.5999999999999997E-2</v>
      </c>
      <c r="Z4" s="466">
        <v>3.7499999999999999E-2</v>
      </c>
      <c r="AA4" s="466">
        <v>3.95E-2</v>
      </c>
      <c r="AB4" s="466">
        <v>4.0500000000000001E-2</v>
      </c>
      <c r="AC4" s="466">
        <v>0.05</v>
      </c>
      <c r="AD4" s="412"/>
    </row>
    <row r="5" spans="1:30" x14ac:dyDescent="0.2">
      <c r="A5" s="414" t="s">
        <v>334</v>
      </c>
      <c r="B5" s="468" t="s">
        <v>1278</v>
      </c>
      <c r="C5" s="468" t="s">
        <v>1279</v>
      </c>
      <c r="D5" s="468" t="s">
        <v>1280</v>
      </c>
      <c r="E5" s="468" t="s">
        <v>1281</v>
      </c>
      <c r="F5" s="468" t="s">
        <v>1282</v>
      </c>
      <c r="G5" s="468" t="s">
        <v>1283</v>
      </c>
      <c r="H5" s="468" t="s">
        <v>1284</v>
      </c>
      <c r="I5" s="468" t="s">
        <v>1285</v>
      </c>
      <c r="J5" s="468" t="s">
        <v>1286</v>
      </c>
      <c r="K5" s="468" t="s">
        <v>1287</v>
      </c>
      <c r="L5" s="468" t="s">
        <v>1288</v>
      </c>
      <c r="M5" s="468" t="s">
        <v>1289</v>
      </c>
      <c r="N5" s="468" t="s">
        <v>1290</v>
      </c>
      <c r="O5" s="468" t="s">
        <v>1291</v>
      </c>
      <c r="P5" s="468" t="s">
        <v>1292</v>
      </c>
      <c r="Q5" s="468" t="s">
        <v>1293</v>
      </c>
      <c r="R5" s="468" t="s">
        <v>1294</v>
      </c>
      <c r="S5" s="468" t="s">
        <v>1295</v>
      </c>
      <c r="T5" s="468" t="s">
        <v>1296</v>
      </c>
      <c r="U5" s="468" t="s">
        <v>1297</v>
      </c>
      <c r="V5" s="468" t="s">
        <v>1298</v>
      </c>
      <c r="W5" s="468" t="s">
        <v>1299</v>
      </c>
      <c r="X5" s="468" t="s">
        <v>1300</v>
      </c>
      <c r="Y5" s="468" t="s">
        <v>1301</v>
      </c>
      <c r="Z5" s="468" t="s">
        <v>1302</v>
      </c>
      <c r="AA5" s="468" t="s">
        <v>1303</v>
      </c>
      <c r="AB5" s="468" t="s">
        <v>1304</v>
      </c>
      <c r="AC5" s="468" t="s">
        <v>1305</v>
      </c>
      <c r="AD5" s="470" t="s">
        <v>5</v>
      </c>
    </row>
    <row r="6" spans="1:30" x14ac:dyDescent="0.2">
      <c r="A6" s="418"/>
      <c r="B6" s="418">
        <v>2</v>
      </c>
      <c r="C6" s="419">
        <f>B6+1</f>
        <v>3</v>
      </c>
      <c r="D6" s="419">
        <f t="shared" ref="D6:AC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19">
        <f t="shared" si="0"/>
        <v>29</v>
      </c>
      <c r="AD6" s="420"/>
    </row>
    <row r="7" spans="1:30" x14ac:dyDescent="0.2">
      <c r="A7" s="402" t="s">
        <v>461</v>
      </c>
      <c r="B7" s="442">
        <v>440000</v>
      </c>
      <c r="C7" s="442">
        <v>540000</v>
      </c>
      <c r="D7" s="442">
        <v>560000</v>
      </c>
      <c r="E7" s="442">
        <v>575000</v>
      </c>
      <c r="F7" s="442">
        <v>590000</v>
      </c>
      <c r="G7" s="442">
        <v>610000</v>
      </c>
      <c r="H7" s="442">
        <v>630000</v>
      </c>
      <c r="I7" s="442">
        <v>645000</v>
      </c>
      <c r="J7" s="442">
        <v>670000</v>
      </c>
      <c r="K7" s="442">
        <v>685000</v>
      </c>
      <c r="L7" s="442">
        <v>705000</v>
      </c>
      <c r="M7" s="442">
        <v>730000</v>
      </c>
      <c r="N7" s="442">
        <v>750000</v>
      </c>
      <c r="O7" s="442">
        <v>775000</v>
      </c>
      <c r="P7" s="442">
        <v>795000</v>
      </c>
      <c r="Q7" s="442">
        <v>820000</v>
      </c>
      <c r="R7" s="442">
        <v>845000</v>
      </c>
      <c r="S7" s="442">
        <v>870000</v>
      </c>
      <c r="T7" s="442">
        <v>895000</v>
      </c>
      <c r="U7" s="442">
        <v>920000</v>
      </c>
      <c r="V7" s="442">
        <v>950000</v>
      </c>
      <c r="W7" s="451">
        <v>980000</v>
      </c>
      <c r="X7" s="451">
        <v>1010000</v>
      </c>
      <c r="Y7" s="451">
        <v>1035000</v>
      </c>
      <c r="Z7" s="451">
        <v>6920000</v>
      </c>
      <c r="AA7" s="451">
        <v>14630000</v>
      </c>
      <c r="AB7" s="451">
        <v>18715000</v>
      </c>
      <c r="AC7" s="451">
        <v>29065000</v>
      </c>
      <c r="AD7" s="452">
        <f>SUM(B7:AC7)</f>
        <v>87355000</v>
      </c>
    </row>
    <row r="8" spans="1:30" x14ac:dyDescent="0.2">
      <c r="A8" s="402" t="s">
        <v>78</v>
      </c>
      <c r="B8" s="453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27"/>
      <c r="AC8" s="427"/>
      <c r="AD8" s="452"/>
    </row>
    <row r="9" spans="1:30" ht="15" customHeight="1" x14ac:dyDescent="0.2">
      <c r="A9" s="426">
        <v>45078</v>
      </c>
      <c r="B9" s="427">
        <v>440000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50">
        <v>0</v>
      </c>
      <c r="T9" s="450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0</v>
      </c>
      <c r="AC9" s="427">
        <v>545000</v>
      </c>
      <c r="AD9" s="452">
        <f>SUM(B9:AC9)</f>
        <v>985000</v>
      </c>
    </row>
    <row r="10" spans="1:30" ht="15" customHeight="1" x14ac:dyDescent="0.2">
      <c r="A10" s="426">
        <v>45108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50">
        <v>0</v>
      </c>
      <c r="T10" s="450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0</v>
      </c>
      <c r="AC10" s="427">
        <v>0</v>
      </c>
      <c r="AD10" s="452">
        <f t="shared" ref="AD10:AD16" si="1">SUM(B10:AC10)</f>
        <v>0</v>
      </c>
    </row>
    <row r="11" spans="1:30" ht="15" customHeight="1" x14ac:dyDescent="0.2">
      <c r="A11" s="426">
        <v>45139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50">
        <v>0</v>
      </c>
      <c r="T11" s="450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0</v>
      </c>
      <c r="AC11" s="427">
        <v>0</v>
      </c>
      <c r="AD11" s="452">
        <f t="shared" si="1"/>
        <v>0</v>
      </c>
    </row>
    <row r="12" spans="1:30" ht="15" customHeight="1" x14ac:dyDescent="0.2">
      <c r="A12" s="426">
        <v>45170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50">
        <v>0</v>
      </c>
      <c r="T12" s="450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0</v>
      </c>
      <c r="AC12" s="427">
        <v>0</v>
      </c>
      <c r="AD12" s="452">
        <f t="shared" si="1"/>
        <v>0</v>
      </c>
    </row>
    <row r="13" spans="1:30" ht="15" customHeight="1" x14ac:dyDescent="0.2">
      <c r="A13" s="426">
        <v>45200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50">
        <v>0</v>
      </c>
      <c r="T13" s="450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27">
        <v>0</v>
      </c>
      <c r="AD13" s="452">
        <f t="shared" si="1"/>
        <v>0</v>
      </c>
    </row>
    <row r="14" spans="1:30" ht="15" customHeight="1" x14ac:dyDescent="0.2">
      <c r="A14" s="426">
        <v>45231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50">
        <v>0</v>
      </c>
      <c r="T14" s="450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0</v>
      </c>
      <c r="AC14" s="427">
        <v>0</v>
      </c>
      <c r="AD14" s="452">
        <f t="shared" si="1"/>
        <v>0</v>
      </c>
    </row>
    <row r="15" spans="1:30" ht="15" customHeight="1" x14ac:dyDescent="0.2">
      <c r="A15" s="426">
        <v>45261</v>
      </c>
      <c r="B15" s="427">
        <v>0</v>
      </c>
      <c r="C15" s="427">
        <v>540000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50">
        <v>0</v>
      </c>
      <c r="T15" s="450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0</v>
      </c>
      <c r="AC15" s="427">
        <v>665000</v>
      </c>
      <c r="AD15" s="452">
        <f t="shared" si="1"/>
        <v>1205000</v>
      </c>
    </row>
    <row r="16" spans="1:30" ht="15" customHeight="1" x14ac:dyDescent="0.2">
      <c r="A16" s="426">
        <v>45292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50">
        <v>0</v>
      </c>
      <c r="T16" s="450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27">
        <v>0</v>
      </c>
      <c r="AD16" s="452">
        <f t="shared" si="1"/>
        <v>0</v>
      </c>
    </row>
    <row r="17" spans="1:30" ht="15" customHeight="1" x14ac:dyDescent="0.2">
      <c r="A17" s="426">
        <v>45323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27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0</v>
      </c>
      <c r="AC17" s="427">
        <v>0</v>
      </c>
      <c r="AD17" s="452">
        <f>SUM(B17:AC17)</f>
        <v>0</v>
      </c>
    </row>
    <row r="18" spans="1:30" ht="15" customHeight="1" x14ac:dyDescent="0.2">
      <c r="A18" s="426">
        <v>45352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0</v>
      </c>
      <c r="AD18" s="452">
        <f>SUM(B18:AC18)</f>
        <v>0</v>
      </c>
    </row>
    <row r="19" spans="1:30" ht="15" customHeight="1" x14ac:dyDescent="0.2">
      <c r="A19" s="426">
        <v>45383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27">
        <v>0</v>
      </c>
      <c r="T19" s="427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0</v>
      </c>
      <c r="AC19" s="427">
        <v>0</v>
      </c>
      <c r="AD19" s="452">
        <f>SUM(B19:AC19)</f>
        <v>0</v>
      </c>
    </row>
    <row r="20" spans="1:30" ht="15" customHeight="1" x14ac:dyDescent="0.2">
      <c r="A20" s="426">
        <v>45413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27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0</v>
      </c>
      <c r="AC20" s="427">
        <v>0</v>
      </c>
      <c r="AD20" s="452">
        <f>SUM(B20:AC20)</f>
        <v>0</v>
      </c>
    </row>
    <row r="21" spans="1:30" ht="15" customHeight="1" x14ac:dyDescent="0.2">
      <c r="A21" s="426">
        <v>45444</v>
      </c>
      <c r="B21" s="427">
        <v>0</v>
      </c>
      <c r="C21" s="427"/>
      <c r="D21" s="427">
        <v>560000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27">
        <v>0</v>
      </c>
      <c r="T21" s="427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0</v>
      </c>
      <c r="AC21" s="427">
        <v>1175000</v>
      </c>
      <c r="AD21" s="452">
        <f>SUM(B21:AC21)</f>
        <v>1735000</v>
      </c>
    </row>
    <row r="22" spans="1:30" x14ac:dyDescent="0.2">
      <c r="A22" s="426"/>
      <c r="B22" s="453"/>
      <c r="C22" s="450"/>
      <c r="D22" s="450"/>
      <c r="E22" s="450"/>
      <c r="F22" s="450"/>
      <c r="G22" s="450"/>
      <c r="H22" s="450"/>
      <c r="I22" s="450"/>
      <c r="J22" s="450"/>
      <c r="K22" s="450"/>
      <c r="L22" s="450"/>
      <c r="M22" s="450"/>
      <c r="N22" s="450"/>
      <c r="O22" s="450"/>
      <c r="P22" s="450"/>
      <c r="Q22" s="450"/>
      <c r="R22" s="450"/>
      <c r="S22" s="450"/>
      <c r="T22" s="450"/>
      <c r="U22" s="450"/>
      <c r="V22" s="450"/>
      <c r="W22" s="450"/>
      <c r="X22" s="450"/>
      <c r="Y22" s="450"/>
      <c r="Z22" s="450"/>
      <c r="AA22" s="450"/>
      <c r="AB22" s="450"/>
      <c r="AC22" s="450"/>
      <c r="AD22" s="455"/>
    </row>
    <row r="23" spans="1:30" x14ac:dyDescent="0.2">
      <c r="A23" s="429" t="s">
        <v>9</v>
      </c>
      <c r="B23" s="456">
        <f t="shared" ref="B23:AC23" si="2">SUM(B9:B22)</f>
        <v>440000</v>
      </c>
      <c r="C23" s="456">
        <f t="shared" si="2"/>
        <v>540000</v>
      </c>
      <c r="D23" s="456">
        <f t="shared" si="2"/>
        <v>560000</v>
      </c>
      <c r="E23" s="456">
        <f t="shared" si="2"/>
        <v>0</v>
      </c>
      <c r="F23" s="456">
        <f t="shared" si="2"/>
        <v>0</v>
      </c>
      <c r="G23" s="456">
        <f t="shared" si="2"/>
        <v>0</v>
      </c>
      <c r="H23" s="456">
        <f t="shared" si="2"/>
        <v>0</v>
      </c>
      <c r="I23" s="456">
        <f t="shared" si="2"/>
        <v>0</v>
      </c>
      <c r="J23" s="456">
        <f t="shared" si="2"/>
        <v>0</v>
      </c>
      <c r="K23" s="456">
        <f t="shared" si="2"/>
        <v>0</v>
      </c>
      <c r="L23" s="456">
        <f t="shared" si="2"/>
        <v>0</v>
      </c>
      <c r="M23" s="456">
        <f t="shared" si="2"/>
        <v>0</v>
      </c>
      <c r="N23" s="456">
        <f t="shared" si="2"/>
        <v>0</v>
      </c>
      <c r="O23" s="456">
        <f t="shared" si="2"/>
        <v>0</v>
      </c>
      <c r="P23" s="456">
        <f t="shared" si="2"/>
        <v>0</v>
      </c>
      <c r="Q23" s="456">
        <f t="shared" si="2"/>
        <v>0</v>
      </c>
      <c r="R23" s="456">
        <f t="shared" si="2"/>
        <v>0</v>
      </c>
      <c r="S23" s="456">
        <f t="shared" si="2"/>
        <v>0</v>
      </c>
      <c r="T23" s="456">
        <f t="shared" si="2"/>
        <v>0</v>
      </c>
      <c r="U23" s="456">
        <f t="shared" si="2"/>
        <v>0</v>
      </c>
      <c r="V23" s="456">
        <f t="shared" si="2"/>
        <v>0</v>
      </c>
      <c r="W23" s="456">
        <f t="shared" si="2"/>
        <v>0</v>
      </c>
      <c r="X23" s="456">
        <f t="shared" si="2"/>
        <v>0</v>
      </c>
      <c r="Y23" s="456">
        <f t="shared" si="2"/>
        <v>0</v>
      </c>
      <c r="Z23" s="456">
        <f t="shared" si="2"/>
        <v>0</v>
      </c>
      <c r="AA23" s="456">
        <f t="shared" si="2"/>
        <v>0</v>
      </c>
      <c r="AB23" s="456">
        <f t="shared" ref="AB23" si="3">SUM(AB9:AB22)</f>
        <v>0</v>
      </c>
      <c r="AC23" s="456">
        <f t="shared" si="2"/>
        <v>2385000</v>
      </c>
      <c r="AD23" s="452">
        <f>SUM(B23:AC23)</f>
        <v>3925000</v>
      </c>
    </row>
    <row r="24" spans="1:30" x14ac:dyDescent="0.2">
      <c r="A24" s="414"/>
      <c r="B24" s="445"/>
      <c r="C24" s="457"/>
      <c r="D24" s="457"/>
      <c r="E24" s="457"/>
      <c r="F24" s="457"/>
      <c r="G24" s="457"/>
      <c r="H24" s="457"/>
      <c r="I24" s="457"/>
      <c r="J24" s="457"/>
      <c r="K24" s="457"/>
      <c r="L24" s="457"/>
      <c r="M24" s="457"/>
      <c r="N24" s="457"/>
      <c r="O24" s="457"/>
      <c r="P24" s="457"/>
      <c r="Q24" s="457"/>
      <c r="R24" s="457"/>
      <c r="S24" s="457"/>
      <c r="T24" s="457"/>
      <c r="U24" s="457"/>
      <c r="V24" s="458"/>
      <c r="W24" s="458"/>
      <c r="X24" s="458"/>
      <c r="Y24" s="458"/>
      <c r="Z24" s="458"/>
      <c r="AA24" s="458"/>
      <c r="AB24" s="458"/>
      <c r="AC24" s="458"/>
      <c r="AD24" s="458"/>
    </row>
    <row r="25" spans="1:30" x14ac:dyDescent="0.2">
      <c r="A25" s="434" t="s">
        <v>10</v>
      </c>
      <c r="B25" s="459">
        <f t="shared" ref="B25:AC25" si="4">B7-B23</f>
        <v>0</v>
      </c>
      <c r="C25" s="459">
        <f t="shared" si="4"/>
        <v>0</v>
      </c>
      <c r="D25" s="459">
        <f t="shared" si="4"/>
        <v>0</v>
      </c>
      <c r="E25" s="459">
        <f t="shared" si="4"/>
        <v>575000</v>
      </c>
      <c r="F25" s="459">
        <f t="shared" si="4"/>
        <v>590000</v>
      </c>
      <c r="G25" s="459">
        <f t="shared" si="4"/>
        <v>610000</v>
      </c>
      <c r="H25" s="459">
        <f t="shared" si="4"/>
        <v>630000</v>
      </c>
      <c r="I25" s="459">
        <f t="shared" si="4"/>
        <v>645000</v>
      </c>
      <c r="J25" s="459">
        <f t="shared" si="4"/>
        <v>670000</v>
      </c>
      <c r="K25" s="459">
        <f t="shared" si="4"/>
        <v>685000</v>
      </c>
      <c r="L25" s="459">
        <f t="shared" si="4"/>
        <v>705000</v>
      </c>
      <c r="M25" s="459">
        <f t="shared" si="4"/>
        <v>730000</v>
      </c>
      <c r="N25" s="459">
        <f t="shared" si="4"/>
        <v>750000</v>
      </c>
      <c r="O25" s="459">
        <f t="shared" si="4"/>
        <v>775000</v>
      </c>
      <c r="P25" s="459">
        <f t="shared" si="4"/>
        <v>795000</v>
      </c>
      <c r="Q25" s="459">
        <f t="shared" si="4"/>
        <v>820000</v>
      </c>
      <c r="R25" s="459">
        <f t="shared" si="4"/>
        <v>845000</v>
      </c>
      <c r="S25" s="459">
        <f t="shared" si="4"/>
        <v>870000</v>
      </c>
      <c r="T25" s="459">
        <f t="shared" si="4"/>
        <v>895000</v>
      </c>
      <c r="U25" s="459">
        <f t="shared" si="4"/>
        <v>920000</v>
      </c>
      <c r="V25" s="459">
        <f t="shared" si="4"/>
        <v>950000</v>
      </c>
      <c r="W25" s="459">
        <f t="shared" si="4"/>
        <v>980000</v>
      </c>
      <c r="X25" s="459">
        <f t="shared" si="4"/>
        <v>1010000</v>
      </c>
      <c r="Y25" s="459">
        <f t="shared" si="4"/>
        <v>1035000</v>
      </c>
      <c r="Z25" s="459">
        <f t="shared" si="4"/>
        <v>6920000</v>
      </c>
      <c r="AA25" s="459">
        <f t="shared" si="4"/>
        <v>14630000</v>
      </c>
      <c r="AB25" s="459">
        <f t="shared" ref="AB25" si="5">AB7-AB23</f>
        <v>18715000</v>
      </c>
      <c r="AC25" s="459">
        <f t="shared" si="4"/>
        <v>26680000</v>
      </c>
      <c r="AD25" s="460">
        <f>SUM(B25:AC25)</f>
        <v>83430000</v>
      </c>
    </row>
    <row r="29" spans="1:30" s="438" customFormat="1" x14ac:dyDescent="0.2"/>
  </sheetData>
  <pageMargins left="0.75" right="0.75" top="1" bottom="1" header="0.5" footer="0.5"/>
  <pageSetup scale="70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11" man="1"/>
    <brk id="23" max="11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5763C-BB33-4DFE-8730-D0E4EBAF835B}">
  <dimension ref="A1:AH31"/>
  <sheetViews>
    <sheetView zoomScaleNormal="100" workbookViewId="0">
      <pane xSplit="1" ySplit="5" topLeftCell="B6" activePane="bottomRight" state="frozen"/>
      <selection activeCell="F46" sqref="F46"/>
      <selection pane="topRight" activeCell="F46" sqref="F46"/>
      <selection pane="bottomLeft" activeCell="F46" sqref="F46"/>
      <selection pane="bottomRight" activeCell="B6" sqref="B6"/>
    </sheetView>
  </sheetViews>
  <sheetFormatPr defaultRowHeight="12.75" x14ac:dyDescent="0.2"/>
  <cols>
    <col min="1" max="1" width="19.28515625" style="405" customWidth="1"/>
    <col min="2" max="2" width="13.7109375" style="405" bestFit="1" customWidth="1"/>
    <col min="3" max="3" width="12.42578125" style="405" bestFit="1" customWidth="1"/>
    <col min="4" max="4" width="12.28515625" style="405" bestFit="1" customWidth="1"/>
    <col min="5" max="5" width="13" style="405" bestFit="1" customWidth="1"/>
    <col min="6" max="6" width="12.28515625" style="405" bestFit="1" customWidth="1"/>
    <col min="7" max="7" width="12" style="405" bestFit="1" customWidth="1"/>
    <col min="8" max="8" width="11.85546875" style="405" bestFit="1" customWidth="1"/>
    <col min="9" max="9" width="12.140625" style="405" bestFit="1" customWidth="1"/>
    <col min="10" max="10" width="12.28515625" style="405" bestFit="1" customWidth="1"/>
    <col min="11" max="11" width="11.5703125" style="405" bestFit="1" customWidth="1"/>
    <col min="12" max="12" width="12.28515625" style="405" bestFit="1" customWidth="1"/>
    <col min="13" max="13" width="12" style="405" bestFit="1" customWidth="1"/>
    <col min="14" max="14" width="12.5703125" style="405" bestFit="1" customWidth="1"/>
    <col min="15" max="15" width="12.28515625" style="405" bestFit="1" customWidth="1"/>
    <col min="16" max="16" width="11.7109375" style="405" customWidth="1"/>
    <col min="17" max="17" width="12.28515625" style="405" bestFit="1" customWidth="1"/>
    <col min="18" max="18" width="12.140625" style="405" bestFit="1" customWidth="1"/>
    <col min="19" max="19" width="11.85546875" style="405" bestFit="1" customWidth="1"/>
    <col min="20" max="20" width="12" style="405" bestFit="1" customWidth="1"/>
    <col min="21" max="21" width="12.7109375" style="405" bestFit="1" customWidth="1"/>
    <col min="22" max="27" width="13.140625" style="405" bestFit="1" customWidth="1"/>
    <col min="28" max="33" width="13" style="405" customWidth="1"/>
    <col min="34" max="34" width="13.5703125" style="405" bestFit="1" customWidth="1"/>
    <col min="35" max="229" width="9.140625" style="405"/>
    <col min="230" max="230" width="18.42578125" style="405" bestFit="1" customWidth="1"/>
    <col min="231" max="231" width="12.28515625" style="405" bestFit="1" customWidth="1"/>
    <col min="232" max="232" width="12.140625" style="405" bestFit="1" customWidth="1"/>
    <col min="233" max="233" width="12.85546875" style="405" bestFit="1" customWidth="1"/>
    <col min="234" max="234" width="12.140625" style="405" bestFit="1" customWidth="1"/>
    <col min="235" max="235" width="11.85546875" style="405" bestFit="1" customWidth="1"/>
    <col min="236" max="236" width="11.7109375" style="405" bestFit="1" customWidth="1"/>
    <col min="237" max="237" width="12" style="405" bestFit="1" customWidth="1"/>
    <col min="238" max="238" width="12.140625" style="405" bestFit="1" customWidth="1"/>
    <col min="239" max="239" width="11.42578125" style="405" bestFit="1" customWidth="1"/>
    <col min="240" max="240" width="12.140625" style="405" bestFit="1" customWidth="1"/>
    <col min="241" max="241" width="11.85546875" style="405" bestFit="1" customWidth="1"/>
    <col min="242" max="242" width="12.42578125" style="405" bestFit="1" customWidth="1"/>
    <col min="243" max="243" width="12.140625" style="405" bestFit="1" customWidth="1"/>
    <col min="244" max="244" width="11.7109375" style="405" customWidth="1"/>
    <col min="245" max="245" width="12.140625" style="405" bestFit="1" customWidth="1"/>
    <col min="246" max="246" width="12" style="405" bestFit="1" customWidth="1"/>
    <col min="247" max="247" width="11.7109375" style="405" bestFit="1" customWidth="1"/>
    <col min="248" max="248" width="11.85546875" style="405" bestFit="1" customWidth="1"/>
    <col min="249" max="250" width="12.5703125" style="405" bestFit="1" customWidth="1"/>
    <col min="251" max="256" width="13" style="405" bestFit="1" customWidth="1"/>
    <col min="257" max="257" width="13" style="405" customWidth="1"/>
    <col min="258" max="258" width="11.42578125" style="405" bestFit="1" customWidth="1"/>
    <col min="259" max="259" width="11.140625" style="405" bestFit="1" customWidth="1"/>
    <col min="260" max="485" width="9.140625" style="405"/>
    <col min="486" max="486" width="18.42578125" style="405" bestFit="1" customWidth="1"/>
    <col min="487" max="487" width="12.28515625" style="405" bestFit="1" customWidth="1"/>
    <col min="488" max="488" width="12.140625" style="405" bestFit="1" customWidth="1"/>
    <col min="489" max="489" width="12.85546875" style="405" bestFit="1" customWidth="1"/>
    <col min="490" max="490" width="12.140625" style="405" bestFit="1" customWidth="1"/>
    <col min="491" max="491" width="11.85546875" style="405" bestFit="1" customWidth="1"/>
    <col min="492" max="492" width="11.7109375" style="405" bestFit="1" customWidth="1"/>
    <col min="493" max="493" width="12" style="405" bestFit="1" customWidth="1"/>
    <col min="494" max="494" width="12.140625" style="405" bestFit="1" customWidth="1"/>
    <col min="495" max="495" width="11.42578125" style="405" bestFit="1" customWidth="1"/>
    <col min="496" max="496" width="12.140625" style="405" bestFit="1" customWidth="1"/>
    <col min="497" max="497" width="11.85546875" style="405" bestFit="1" customWidth="1"/>
    <col min="498" max="498" width="12.42578125" style="405" bestFit="1" customWidth="1"/>
    <col min="499" max="499" width="12.140625" style="405" bestFit="1" customWidth="1"/>
    <col min="500" max="500" width="11.7109375" style="405" customWidth="1"/>
    <col min="501" max="501" width="12.140625" style="405" bestFit="1" customWidth="1"/>
    <col min="502" max="502" width="12" style="405" bestFit="1" customWidth="1"/>
    <col min="503" max="503" width="11.7109375" style="405" bestFit="1" customWidth="1"/>
    <col min="504" max="504" width="11.85546875" style="405" bestFit="1" customWidth="1"/>
    <col min="505" max="506" width="12.5703125" style="405" bestFit="1" customWidth="1"/>
    <col min="507" max="512" width="13" style="405" bestFit="1" customWidth="1"/>
    <col min="513" max="513" width="13" style="405" customWidth="1"/>
    <col min="514" max="514" width="11.42578125" style="405" bestFit="1" customWidth="1"/>
    <col min="515" max="515" width="11.140625" style="405" bestFit="1" customWidth="1"/>
    <col min="516" max="741" width="9.140625" style="405"/>
    <col min="742" max="742" width="18.42578125" style="405" bestFit="1" customWidth="1"/>
    <col min="743" max="743" width="12.28515625" style="405" bestFit="1" customWidth="1"/>
    <col min="744" max="744" width="12.140625" style="405" bestFit="1" customWidth="1"/>
    <col min="745" max="745" width="12.85546875" style="405" bestFit="1" customWidth="1"/>
    <col min="746" max="746" width="12.140625" style="405" bestFit="1" customWidth="1"/>
    <col min="747" max="747" width="11.85546875" style="405" bestFit="1" customWidth="1"/>
    <col min="748" max="748" width="11.7109375" style="405" bestFit="1" customWidth="1"/>
    <col min="749" max="749" width="12" style="405" bestFit="1" customWidth="1"/>
    <col min="750" max="750" width="12.140625" style="405" bestFit="1" customWidth="1"/>
    <col min="751" max="751" width="11.42578125" style="405" bestFit="1" customWidth="1"/>
    <col min="752" max="752" width="12.140625" style="405" bestFit="1" customWidth="1"/>
    <col min="753" max="753" width="11.85546875" style="405" bestFit="1" customWidth="1"/>
    <col min="754" max="754" width="12.42578125" style="405" bestFit="1" customWidth="1"/>
    <col min="755" max="755" width="12.140625" style="405" bestFit="1" customWidth="1"/>
    <col min="756" max="756" width="11.7109375" style="405" customWidth="1"/>
    <col min="757" max="757" width="12.140625" style="405" bestFit="1" customWidth="1"/>
    <col min="758" max="758" width="12" style="405" bestFit="1" customWidth="1"/>
    <col min="759" max="759" width="11.7109375" style="405" bestFit="1" customWidth="1"/>
    <col min="760" max="760" width="11.85546875" style="405" bestFit="1" customWidth="1"/>
    <col min="761" max="762" width="12.5703125" style="405" bestFit="1" customWidth="1"/>
    <col min="763" max="768" width="13" style="405" bestFit="1" customWidth="1"/>
    <col min="769" max="769" width="13" style="405" customWidth="1"/>
    <col min="770" max="770" width="11.42578125" style="405" bestFit="1" customWidth="1"/>
    <col min="771" max="771" width="11.140625" style="405" bestFit="1" customWidth="1"/>
    <col min="772" max="997" width="9.140625" style="405"/>
    <col min="998" max="998" width="18.42578125" style="405" bestFit="1" customWidth="1"/>
    <col min="999" max="999" width="12.28515625" style="405" bestFit="1" customWidth="1"/>
    <col min="1000" max="1000" width="12.140625" style="405" bestFit="1" customWidth="1"/>
    <col min="1001" max="1001" width="12.85546875" style="405" bestFit="1" customWidth="1"/>
    <col min="1002" max="1002" width="12.140625" style="405" bestFit="1" customWidth="1"/>
    <col min="1003" max="1003" width="11.85546875" style="405" bestFit="1" customWidth="1"/>
    <col min="1004" max="1004" width="11.7109375" style="405" bestFit="1" customWidth="1"/>
    <col min="1005" max="1005" width="12" style="405" bestFit="1" customWidth="1"/>
    <col min="1006" max="1006" width="12.140625" style="405" bestFit="1" customWidth="1"/>
    <col min="1007" max="1007" width="11.42578125" style="405" bestFit="1" customWidth="1"/>
    <col min="1008" max="1008" width="12.140625" style="405" bestFit="1" customWidth="1"/>
    <col min="1009" max="1009" width="11.85546875" style="405" bestFit="1" customWidth="1"/>
    <col min="1010" max="1010" width="12.42578125" style="405" bestFit="1" customWidth="1"/>
    <col min="1011" max="1011" width="12.140625" style="405" bestFit="1" customWidth="1"/>
    <col min="1012" max="1012" width="11.7109375" style="405" customWidth="1"/>
    <col min="1013" max="1013" width="12.140625" style="405" bestFit="1" customWidth="1"/>
    <col min="1014" max="1014" width="12" style="405" bestFit="1" customWidth="1"/>
    <col min="1015" max="1015" width="11.7109375" style="405" bestFit="1" customWidth="1"/>
    <col min="1016" max="1016" width="11.85546875" style="405" bestFit="1" customWidth="1"/>
    <col min="1017" max="1018" width="12.5703125" style="405" bestFit="1" customWidth="1"/>
    <col min="1019" max="1024" width="13" style="405" bestFit="1" customWidth="1"/>
    <col min="1025" max="1025" width="13" style="405" customWidth="1"/>
    <col min="1026" max="1026" width="11.42578125" style="405" bestFit="1" customWidth="1"/>
    <col min="1027" max="1027" width="11.140625" style="405" bestFit="1" customWidth="1"/>
    <col min="1028" max="1253" width="9.140625" style="405"/>
    <col min="1254" max="1254" width="18.42578125" style="405" bestFit="1" customWidth="1"/>
    <col min="1255" max="1255" width="12.28515625" style="405" bestFit="1" customWidth="1"/>
    <col min="1256" max="1256" width="12.140625" style="405" bestFit="1" customWidth="1"/>
    <col min="1257" max="1257" width="12.85546875" style="405" bestFit="1" customWidth="1"/>
    <col min="1258" max="1258" width="12.140625" style="405" bestFit="1" customWidth="1"/>
    <col min="1259" max="1259" width="11.85546875" style="405" bestFit="1" customWidth="1"/>
    <col min="1260" max="1260" width="11.7109375" style="405" bestFit="1" customWidth="1"/>
    <col min="1261" max="1261" width="12" style="405" bestFit="1" customWidth="1"/>
    <col min="1262" max="1262" width="12.140625" style="405" bestFit="1" customWidth="1"/>
    <col min="1263" max="1263" width="11.42578125" style="405" bestFit="1" customWidth="1"/>
    <col min="1264" max="1264" width="12.140625" style="405" bestFit="1" customWidth="1"/>
    <col min="1265" max="1265" width="11.85546875" style="405" bestFit="1" customWidth="1"/>
    <col min="1266" max="1266" width="12.42578125" style="405" bestFit="1" customWidth="1"/>
    <col min="1267" max="1267" width="12.140625" style="405" bestFit="1" customWidth="1"/>
    <col min="1268" max="1268" width="11.7109375" style="405" customWidth="1"/>
    <col min="1269" max="1269" width="12.140625" style="405" bestFit="1" customWidth="1"/>
    <col min="1270" max="1270" width="12" style="405" bestFit="1" customWidth="1"/>
    <col min="1271" max="1271" width="11.7109375" style="405" bestFit="1" customWidth="1"/>
    <col min="1272" max="1272" width="11.85546875" style="405" bestFit="1" customWidth="1"/>
    <col min="1273" max="1274" width="12.5703125" style="405" bestFit="1" customWidth="1"/>
    <col min="1275" max="1280" width="13" style="405" bestFit="1" customWidth="1"/>
    <col min="1281" max="1281" width="13" style="405" customWidth="1"/>
    <col min="1282" max="1282" width="11.42578125" style="405" bestFit="1" customWidth="1"/>
    <col min="1283" max="1283" width="11.140625" style="405" bestFit="1" customWidth="1"/>
    <col min="1284" max="1509" width="9.140625" style="405"/>
    <col min="1510" max="1510" width="18.42578125" style="405" bestFit="1" customWidth="1"/>
    <col min="1511" max="1511" width="12.28515625" style="405" bestFit="1" customWidth="1"/>
    <col min="1512" max="1512" width="12.140625" style="405" bestFit="1" customWidth="1"/>
    <col min="1513" max="1513" width="12.85546875" style="405" bestFit="1" customWidth="1"/>
    <col min="1514" max="1514" width="12.140625" style="405" bestFit="1" customWidth="1"/>
    <col min="1515" max="1515" width="11.85546875" style="405" bestFit="1" customWidth="1"/>
    <col min="1516" max="1516" width="11.7109375" style="405" bestFit="1" customWidth="1"/>
    <col min="1517" max="1517" width="12" style="405" bestFit="1" customWidth="1"/>
    <col min="1518" max="1518" width="12.140625" style="405" bestFit="1" customWidth="1"/>
    <col min="1519" max="1519" width="11.42578125" style="405" bestFit="1" customWidth="1"/>
    <col min="1520" max="1520" width="12.140625" style="405" bestFit="1" customWidth="1"/>
    <col min="1521" max="1521" width="11.85546875" style="405" bestFit="1" customWidth="1"/>
    <col min="1522" max="1522" width="12.42578125" style="405" bestFit="1" customWidth="1"/>
    <col min="1523" max="1523" width="12.140625" style="405" bestFit="1" customWidth="1"/>
    <col min="1524" max="1524" width="11.7109375" style="405" customWidth="1"/>
    <col min="1525" max="1525" width="12.140625" style="405" bestFit="1" customWidth="1"/>
    <col min="1526" max="1526" width="12" style="405" bestFit="1" customWidth="1"/>
    <col min="1527" max="1527" width="11.7109375" style="405" bestFit="1" customWidth="1"/>
    <col min="1528" max="1528" width="11.85546875" style="405" bestFit="1" customWidth="1"/>
    <col min="1529" max="1530" width="12.5703125" style="405" bestFit="1" customWidth="1"/>
    <col min="1531" max="1536" width="13" style="405" bestFit="1" customWidth="1"/>
    <col min="1537" max="1537" width="13" style="405" customWidth="1"/>
    <col min="1538" max="1538" width="11.42578125" style="405" bestFit="1" customWidth="1"/>
    <col min="1539" max="1539" width="11.140625" style="405" bestFit="1" customWidth="1"/>
    <col min="1540" max="1765" width="9.140625" style="405"/>
    <col min="1766" max="1766" width="18.42578125" style="405" bestFit="1" customWidth="1"/>
    <col min="1767" max="1767" width="12.28515625" style="405" bestFit="1" customWidth="1"/>
    <col min="1768" max="1768" width="12.140625" style="405" bestFit="1" customWidth="1"/>
    <col min="1769" max="1769" width="12.85546875" style="405" bestFit="1" customWidth="1"/>
    <col min="1770" max="1770" width="12.140625" style="405" bestFit="1" customWidth="1"/>
    <col min="1771" max="1771" width="11.85546875" style="405" bestFit="1" customWidth="1"/>
    <col min="1772" max="1772" width="11.7109375" style="405" bestFit="1" customWidth="1"/>
    <col min="1773" max="1773" width="12" style="405" bestFit="1" customWidth="1"/>
    <col min="1774" max="1774" width="12.140625" style="405" bestFit="1" customWidth="1"/>
    <col min="1775" max="1775" width="11.42578125" style="405" bestFit="1" customWidth="1"/>
    <col min="1776" max="1776" width="12.140625" style="405" bestFit="1" customWidth="1"/>
    <col min="1777" max="1777" width="11.85546875" style="405" bestFit="1" customWidth="1"/>
    <col min="1778" max="1778" width="12.42578125" style="405" bestFit="1" customWidth="1"/>
    <col min="1779" max="1779" width="12.140625" style="405" bestFit="1" customWidth="1"/>
    <col min="1780" max="1780" width="11.7109375" style="405" customWidth="1"/>
    <col min="1781" max="1781" width="12.140625" style="405" bestFit="1" customWidth="1"/>
    <col min="1782" max="1782" width="12" style="405" bestFit="1" customWidth="1"/>
    <col min="1783" max="1783" width="11.7109375" style="405" bestFit="1" customWidth="1"/>
    <col min="1784" max="1784" width="11.85546875" style="405" bestFit="1" customWidth="1"/>
    <col min="1785" max="1786" width="12.5703125" style="405" bestFit="1" customWidth="1"/>
    <col min="1787" max="1792" width="13" style="405" bestFit="1" customWidth="1"/>
    <col min="1793" max="1793" width="13" style="405" customWidth="1"/>
    <col min="1794" max="1794" width="11.42578125" style="405" bestFit="1" customWidth="1"/>
    <col min="1795" max="1795" width="11.140625" style="405" bestFit="1" customWidth="1"/>
    <col min="1796" max="2021" width="9.140625" style="405"/>
    <col min="2022" max="2022" width="18.42578125" style="405" bestFit="1" customWidth="1"/>
    <col min="2023" max="2023" width="12.28515625" style="405" bestFit="1" customWidth="1"/>
    <col min="2024" max="2024" width="12.140625" style="405" bestFit="1" customWidth="1"/>
    <col min="2025" max="2025" width="12.85546875" style="405" bestFit="1" customWidth="1"/>
    <col min="2026" max="2026" width="12.140625" style="405" bestFit="1" customWidth="1"/>
    <col min="2027" max="2027" width="11.85546875" style="405" bestFit="1" customWidth="1"/>
    <col min="2028" max="2028" width="11.7109375" style="405" bestFit="1" customWidth="1"/>
    <col min="2029" max="2029" width="12" style="405" bestFit="1" customWidth="1"/>
    <col min="2030" max="2030" width="12.140625" style="405" bestFit="1" customWidth="1"/>
    <col min="2031" max="2031" width="11.42578125" style="405" bestFit="1" customWidth="1"/>
    <col min="2032" max="2032" width="12.140625" style="405" bestFit="1" customWidth="1"/>
    <col min="2033" max="2033" width="11.85546875" style="405" bestFit="1" customWidth="1"/>
    <col min="2034" max="2034" width="12.42578125" style="405" bestFit="1" customWidth="1"/>
    <col min="2035" max="2035" width="12.140625" style="405" bestFit="1" customWidth="1"/>
    <col min="2036" max="2036" width="11.7109375" style="405" customWidth="1"/>
    <col min="2037" max="2037" width="12.140625" style="405" bestFit="1" customWidth="1"/>
    <col min="2038" max="2038" width="12" style="405" bestFit="1" customWidth="1"/>
    <col min="2039" max="2039" width="11.7109375" style="405" bestFit="1" customWidth="1"/>
    <col min="2040" max="2040" width="11.85546875" style="405" bestFit="1" customWidth="1"/>
    <col min="2041" max="2042" width="12.5703125" style="405" bestFit="1" customWidth="1"/>
    <col min="2043" max="2048" width="13" style="405" bestFit="1" customWidth="1"/>
    <col min="2049" max="2049" width="13" style="405" customWidth="1"/>
    <col min="2050" max="2050" width="11.42578125" style="405" bestFit="1" customWidth="1"/>
    <col min="2051" max="2051" width="11.140625" style="405" bestFit="1" customWidth="1"/>
    <col min="2052" max="2277" width="9.140625" style="405"/>
    <col min="2278" max="2278" width="18.42578125" style="405" bestFit="1" customWidth="1"/>
    <col min="2279" max="2279" width="12.28515625" style="405" bestFit="1" customWidth="1"/>
    <col min="2280" max="2280" width="12.140625" style="405" bestFit="1" customWidth="1"/>
    <col min="2281" max="2281" width="12.85546875" style="405" bestFit="1" customWidth="1"/>
    <col min="2282" max="2282" width="12.140625" style="405" bestFit="1" customWidth="1"/>
    <col min="2283" max="2283" width="11.85546875" style="405" bestFit="1" customWidth="1"/>
    <col min="2284" max="2284" width="11.7109375" style="405" bestFit="1" customWidth="1"/>
    <col min="2285" max="2285" width="12" style="405" bestFit="1" customWidth="1"/>
    <col min="2286" max="2286" width="12.140625" style="405" bestFit="1" customWidth="1"/>
    <col min="2287" max="2287" width="11.42578125" style="405" bestFit="1" customWidth="1"/>
    <col min="2288" max="2288" width="12.140625" style="405" bestFit="1" customWidth="1"/>
    <col min="2289" max="2289" width="11.85546875" style="405" bestFit="1" customWidth="1"/>
    <col min="2290" max="2290" width="12.42578125" style="405" bestFit="1" customWidth="1"/>
    <col min="2291" max="2291" width="12.140625" style="405" bestFit="1" customWidth="1"/>
    <col min="2292" max="2292" width="11.7109375" style="405" customWidth="1"/>
    <col min="2293" max="2293" width="12.140625" style="405" bestFit="1" customWidth="1"/>
    <col min="2294" max="2294" width="12" style="405" bestFit="1" customWidth="1"/>
    <col min="2295" max="2295" width="11.7109375" style="405" bestFit="1" customWidth="1"/>
    <col min="2296" max="2296" width="11.85546875" style="405" bestFit="1" customWidth="1"/>
    <col min="2297" max="2298" width="12.5703125" style="405" bestFit="1" customWidth="1"/>
    <col min="2299" max="2304" width="13" style="405" bestFit="1" customWidth="1"/>
    <col min="2305" max="2305" width="13" style="405" customWidth="1"/>
    <col min="2306" max="2306" width="11.42578125" style="405" bestFit="1" customWidth="1"/>
    <col min="2307" max="2307" width="11.140625" style="405" bestFit="1" customWidth="1"/>
    <col min="2308" max="2533" width="9.140625" style="405"/>
    <col min="2534" max="2534" width="18.42578125" style="405" bestFit="1" customWidth="1"/>
    <col min="2535" max="2535" width="12.28515625" style="405" bestFit="1" customWidth="1"/>
    <col min="2536" max="2536" width="12.140625" style="405" bestFit="1" customWidth="1"/>
    <col min="2537" max="2537" width="12.85546875" style="405" bestFit="1" customWidth="1"/>
    <col min="2538" max="2538" width="12.140625" style="405" bestFit="1" customWidth="1"/>
    <col min="2539" max="2539" width="11.85546875" style="405" bestFit="1" customWidth="1"/>
    <col min="2540" max="2540" width="11.7109375" style="405" bestFit="1" customWidth="1"/>
    <col min="2541" max="2541" width="12" style="405" bestFit="1" customWidth="1"/>
    <col min="2542" max="2542" width="12.140625" style="405" bestFit="1" customWidth="1"/>
    <col min="2543" max="2543" width="11.42578125" style="405" bestFit="1" customWidth="1"/>
    <col min="2544" max="2544" width="12.140625" style="405" bestFit="1" customWidth="1"/>
    <col min="2545" max="2545" width="11.85546875" style="405" bestFit="1" customWidth="1"/>
    <col min="2546" max="2546" width="12.42578125" style="405" bestFit="1" customWidth="1"/>
    <col min="2547" max="2547" width="12.140625" style="405" bestFit="1" customWidth="1"/>
    <col min="2548" max="2548" width="11.7109375" style="405" customWidth="1"/>
    <col min="2549" max="2549" width="12.140625" style="405" bestFit="1" customWidth="1"/>
    <col min="2550" max="2550" width="12" style="405" bestFit="1" customWidth="1"/>
    <col min="2551" max="2551" width="11.7109375" style="405" bestFit="1" customWidth="1"/>
    <col min="2552" max="2552" width="11.85546875" style="405" bestFit="1" customWidth="1"/>
    <col min="2553" max="2554" width="12.5703125" style="405" bestFit="1" customWidth="1"/>
    <col min="2555" max="2560" width="13" style="405" bestFit="1" customWidth="1"/>
    <col min="2561" max="2561" width="13" style="405" customWidth="1"/>
    <col min="2562" max="2562" width="11.42578125" style="405" bestFit="1" customWidth="1"/>
    <col min="2563" max="2563" width="11.140625" style="405" bestFit="1" customWidth="1"/>
    <col min="2564" max="2789" width="9.140625" style="405"/>
    <col min="2790" max="2790" width="18.42578125" style="405" bestFit="1" customWidth="1"/>
    <col min="2791" max="2791" width="12.28515625" style="405" bestFit="1" customWidth="1"/>
    <col min="2792" max="2792" width="12.140625" style="405" bestFit="1" customWidth="1"/>
    <col min="2793" max="2793" width="12.85546875" style="405" bestFit="1" customWidth="1"/>
    <col min="2794" max="2794" width="12.140625" style="405" bestFit="1" customWidth="1"/>
    <col min="2795" max="2795" width="11.85546875" style="405" bestFit="1" customWidth="1"/>
    <col min="2796" max="2796" width="11.7109375" style="405" bestFit="1" customWidth="1"/>
    <col min="2797" max="2797" width="12" style="405" bestFit="1" customWidth="1"/>
    <col min="2798" max="2798" width="12.140625" style="405" bestFit="1" customWidth="1"/>
    <col min="2799" max="2799" width="11.42578125" style="405" bestFit="1" customWidth="1"/>
    <col min="2800" max="2800" width="12.140625" style="405" bestFit="1" customWidth="1"/>
    <col min="2801" max="2801" width="11.85546875" style="405" bestFit="1" customWidth="1"/>
    <col min="2802" max="2802" width="12.42578125" style="405" bestFit="1" customWidth="1"/>
    <col min="2803" max="2803" width="12.140625" style="405" bestFit="1" customWidth="1"/>
    <col min="2804" max="2804" width="11.7109375" style="405" customWidth="1"/>
    <col min="2805" max="2805" width="12.140625" style="405" bestFit="1" customWidth="1"/>
    <col min="2806" max="2806" width="12" style="405" bestFit="1" customWidth="1"/>
    <col min="2807" max="2807" width="11.7109375" style="405" bestFit="1" customWidth="1"/>
    <col min="2808" max="2808" width="11.85546875" style="405" bestFit="1" customWidth="1"/>
    <col min="2809" max="2810" width="12.5703125" style="405" bestFit="1" customWidth="1"/>
    <col min="2811" max="2816" width="13" style="405" bestFit="1" customWidth="1"/>
    <col min="2817" max="2817" width="13" style="405" customWidth="1"/>
    <col min="2818" max="2818" width="11.42578125" style="405" bestFit="1" customWidth="1"/>
    <col min="2819" max="2819" width="11.140625" style="405" bestFit="1" customWidth="1"/>
    <col min="2820" max="3045" width="9.140625" style="405"/>
    <col min="3046" max="3046" width="18.42578125" style="405" bestFit="1" customWidth="1"/>
    <col min="3047" max="3047" width="12.28515625" style="405" bestFit="1" customWidth="1"/>
    <col min="3048" max="3048" width="12.140625" style="405" bestFit="1" customWidth="1"/>
    <col min="3049" max="3049" width="12.85546875" style="405" bestFit="1" customWidth="1"/>
    <col min="3050" max="3050" width="12.140625" style="405" bestFit="1" customWidth="1"/>
    <col min="3051" max="3051" width="11.85546875" style="405" bestFit="1" customWidth="1"/>
    <col min="3052" max="3052" width="11.7109375" style="405" bestFit="1" customWidth="1"/>
    <col min="3053" max="3053" width="12" style="405" bestFit="1" customWidth="1"/>
    <col min="3054" max="3054" width="12.140625" style="405" bestFit="1" customWidth="1"/>
    <col min="3055" max="3055" width="11.42578125" style="405" bestFit="1" customWidth="1"/>
    <col min="3056" max="3056" width="12.140625" style="405" bestFit="1" customWidth="1"/>
    <col min="3057" max="3057" width="11.85546875" style="405" bestFit="1" customWidth="1"/>
    <col min="3058" max="3058" width="12.42578125" style="405" bestFit="1" customWidth="1"/>
    <col min="3059" max="3059" width="12.140625" style="405" bestFit="1" customWidth="1"/>
    <col min="3060" max="3060" width="11.7109375" style="405" customWidth="1"/>
    <col min="3061" max="3061" width="12.140625" style="405" bestFit="1" customWidth="1"/>
    <col min="3062" max="3062" width="12" style="405" bestFit="1" customWidth="1"/>
    <col min="3063" max="3063" width="11.7109375" style="405" bestFit="1" customWidth="1"/>
    <col min="3064" max="3064" width="11.85546875" style="405" bestFit="1" customWidth="1"/>
    <col min="3065" max="3066" width="12.5703125" style="405" bestFit="1" customWidth="1"/>
    <col min="3067" max="3072" width="13" style="405" bestFit="1" customWidth="1"/>
    <col min="3073" max="3073" width="13" style="405" customWidth="1"/>
    <col min="3074" max="3074" width="11.42578125" style="405" bestFit="1" customWidth="1"/>
    <col min="3075" max="3075" width="11.140625" style="405" bestFit="1" customWidth="1"/>
    <col min="3076" max="3301" width="9.140625" style="405"/>
    <col min="3302" max="3302" width="18.42578125" style="405" bestFit="1" customWidth="1"/>
    <col min="3303" max="3303" width="12.28515625" style="405" bestFit="1" customWidth="1"/>
    <col min="3304" max="3304" width="12.140625" style="405" bestFit="1" customWidth="1"/>
    <col min="3305" max="3305" width="12.85546875" style="405" bestFit="1" customWidth="1"/>
    <col min="3306" max="3306" width="12.140625" style="405" bestFit="1" customWidth="1"/>
    <col min="3307" max="3307" width="11.85546875" style="405" bestFit="1" customWidth="1"/>
    <col min="3308" max="3308" width="11.7109375" style="405" bestFit="1" customWidth="1"/>
    <col min="3309" max="3309" width="12" style="405" bestFit="1" customWidth="1"/>
    <col min="3310" max="3310" width="12.140625" style="405" bestFit="1" customWidth="1"/>
    <col min="3311" max="3311" width="11.42578125" style="405" bestFit="1" customWidth="1"/>
    <col min="3312" max="3312" width="12.140625" style="405" bestFit="1" customWidth="1"/>
    <col min="3313" max="3313" width="11.85546875" style="405" bestFit="1" customWidth="1"/>
    <col min="3314" max="3314" width="12.42578125" style="405" bestFit="1" customWidth="1"/>
    <col min="3315" max="3315" width="12.140625" style="405" bestFit="1" customWidth="1"/>
    <col min="3316" max="3316" width="11.7109375" style="405" customWidth="1"/>
    <col min="3317" max="3317" width="12.140625" style="405" bestFit="1" customWidth="1"/>
    <col min="3318" max="3318" width="12" style="405" bestFit="1" customWidth="1"/>
    <col min="3319" max="3319" width="11.7109375" style="405" bestFit="1" customWidth="1"/>
    <col min="3320" max="3320" width="11.85546875" style="405" bestFit="1" customWidth="1"/>
    <col min="3321" max="3322" width="12.5703125" style="405" bestFit="1" customWidth="1"/>
    <col min="3323" max="3328" width="13" style="405" bestFit="1" customWidth="1"/>
    <col min="3329" max="3329" width="13" style="405" customWidth="1"/>
    <col min="3330" max="3330" width="11.42578125" style="405" bestFit="1" customWidth="1"/>
    <col min="3331" max="3331" width="11.140625" style="405" bestFit="1" customWidth="1"/>
    <col min="3332" max="3557" width="9.140625" style="405"/>
    <col min="3558" max="3558" width="18.42578125" style="405" bestFit="1" customWidth="1"/>
    <col min="3559" max="3559" width="12.28515625" style="405" bestFit="1" customWidth="1"/>
    <col min="3560" max="3560" width="12.140625" style="405" bestFit="1" customWidth="1"/>
    <col min="3561" max="3561" width="12.85546875" style="405" bestFit="1" customWidth="1"/>
    <col min="3562" max="3562" width="12.140625" style="405" bestFit="1" customWidth="1"/>
    <col min="3563" max="3563" width="11.85546875" style="405" bestFit="1" customWidth="1"/>
    <col min="3564" max="3564" width="11.7109375" style="405" bestFit="1" customWidth="1"/>
    <col min="3565" max="3565" width="12" style="405" bestFit="1" customWidth="1"/>
    <col min="3566" max="3566" width="12.140625" style="405" bestFit="1" customWidth="1"/>
    <col min="3567" max="3567" width="11.42578125" style="405" bestFit="1" customWidth="1"/>
    <col min="3568" max="3568" width="12.140625" style="405" bestFit="1" customWidth="1"/>
    <col min="3569" max="3569" width="11.85546875" style="405" bestFit="1" customWidth="1"/>
    <col min="3570" max="3570" width="12.42578125" style="405" bestFit="1" customWidth="1"/>
    <col min="3571" max="3571" width="12.140625" style="405" bestFit="1" customWidth="1"/>
    <col min="3572" max="3572" width="11.7109375" style="405" customWidth="1"/>
    <col min="3573" max="3573" width="12.140625" style="405" bestFit="1" customWidth="1"/>
    <col min="3574" max="3574" width="12" style="405" bestFit="1" customWidth="1"/>
    <col min="3575" max="3575" width="11.7109375" style="405" bestFit="1" customWidth="1"/>
    <col min="3576" max="3576" width="11.85546875" style="405" bestFit="1" customWidth="1"/>
    <col min="3577" max="3578" width="12.5703125" style="405" bestFit="1" customWidth="1"/>
    <col min="3579" max="3584" width="13" style="405" bestFit="1" customWidth="1"/>
    <col min="3585" max="3585" width="13" style="405" customWidth="1"/>
    <col min="3586" max="3586" width="11.42578125" style="405" bestFit="1" customWidth="1"/>
    <col min="3587" max="3587" width="11.140625" style="405" bestFit="1" customWidth="1"/>
    <col min="3588" max="3813" width="9.140625" style="405"/>
    <col min="3814" max="3814" width="18.42578125" style="405" bestFit="1" customWidth="1"/>
    <col min="3815" max="3815" width="12.28515625" style="405" bestFit="1" customWidth="1"/>
    <col min="3816" max="3816" width="12.140625" style="405" bestFit="1" customWidth="1"/>
    <col min="3817" max="3817" width="12.85546875" style="405" bestFit="1" customWidth="1"/>
    <col min="3818" max="3818" width="12.140625" style="405" bestFit="1" customWidth="1"/>
    <col min="3819" max="3819" width="11.85546875" style="405" bestFit="1" customWidth="1"/>
    <col min="3820" max="3820" width="11.7109375" style="405" bestFit="1" customWidth="1"/>
    <col min="3821" max="3821" width="12" style="405" bestFit="1" customWidth="1"/>
    <col min="3822" max="3822" width="12.140625" style="405" bestFit="1" customWidth="1"/>
    <col min="3823" max="3823" width="11.42578125" style="405" bestFit="1" customWidth="1"/>
    <col min="3824" max="3824" width="12.140625" style="405" bestFit="1" customWidth="1"/>
    <col min="3825" max="3825" width="11.85546875" style="405" bestFit="1" customWidth="1"/>
    <col min="3826" max="3826" width="12.42578125" style="405" bestFit="1" customWidth="1"/>
    <col min="3827" max="3827" width="12.140625" style="405" bestFit="1" customWidth="1"/>
    <col min="3828" max="3828" width="11.7109375" style="405" customWidth="1"/>
    <col min="3829" max="3829" width="12.140625" style="405" bestFit="1" customWidth="1"/>
    <col min="3830" max="3830" width="12" style="405" bestFit="1" customWidth="1"/>
    <col min="3831" max="3831" width="11.7109375" style="405" bestFit="1" customWidth="1"/>
    <col min="3832" max="3832" width="11.85546875" style="405" bestFit="1" customWidth="1"/>
    <col min="3833" max="3834" width="12.5703125" style="405" bestFit="1" customWidth="1"/>
    <col min="3835" max="3840" width="13" style="405" bestFit="1" customWidth="1"/>
    <col min="3841" max="3841" width="13" style="405" customWidth="1"/>
    <col min="3842" max="3842" width="11.42578125" style="405" bestFit="1" customWidth="1"/>
    <col min="3843" max="3843" width="11.140625" style="405" bestFit="1" customWidth="1"/>
    <col min="3844" max="4069" width="9.140625" style="405"/>
    <col min="4070" max="4070" width="18.42578125" style="405" bestFit="1" customWidth="1"/>
    <col min="4071" max="4071" width="12.28515625" style="405" bestFit="1" customWidth="1"/>
    <col min="4072" max="4072" width="12.140625" style="405" bestFit="1" customWidth="1"/>
    <col min="4073" max="4073" width="12.85546875" style="405" bestFit="1" customWidth="1"/>
    <col min="4074" max="4074" width="12.140625" style="405" bestFit="1" customWidth="1"/>
    <col min="4075" max="4075" width="11.85546875" style="405" bestFit="1" customWidth="1"/>
    <col min="4076" max="4076" width="11.7109375" style="405" bestFit="1" customWidth="1"/>
    <col min="4077" max="4077" width="12" style="405" bestFit="1" customWidth="1"/>
    <col min="4078" max="4078" width="12.140625" style="405" bestFit="1" customWidth="1"/>
    <col min="4079" max="4079" width="11.42578125" style="405" bestFit="1" customWidth="1"/>
    <col min="4080" max="4080" width="12.140625" style="405" bestFit="1" customWidth="1"/>
    <col min="4081" max="4081" width="11.85546875" style="405" bestFit="1" customWidth="1"/>
    <col min="4082" max="4082" width="12.42578125" style="405" bestFit="1" customWidth="1"/>
    <col min="4083" max="4083" width="12.140625" style="405" bestFit="1" customWidth="1"/>
    <col min="4084" max="4084" width="11.7109375" style="405" customWidth="1"/>
    <col min="4085" max="4085" width="12.140625" style="405" bestFit="1" customWidth="1"/>
    <col min="4086" max="4086" width="12" style="405" bestFit="1" customWidth="1"/>
    <col min="4087" max="4087" width="11.7109375" style="405" bestFit="1" customWidth="1"/>
    <col min="4088" max="4088" width="11.85546875" style="405" bestFit="1" customWidth="1"/>
    <col min="4089" max="4090" width="12.5703125" style="405" bestFit="1" customWidth="1"/>
    <col min="4091" max="4096" width="13" style="405" bestFit="1" customWidth="1"/>
    <col min="4097" max="4097" width="13" style="405" customWidth="1"/>
    <col min="4098" max="4098" width="11.42578125" style="405" bestFit="1" customWidth="1"/>
    <col min="4099" max="4099" width="11.140625" style="405" bestFit="1" customWidth="1"/>
    <col min="4100" max="4325" width="9.140625" style="405"/>
    <col min="4326" max="4326" width="18.42578125" style="405" bestFit="1" customWidth="1"/>
    <col min="4327" max="4327" width="12.28515625" style="405" bestFit="1" customWidth="1"/>
    <col min="4328" max="4328" width="12.140625" style="405" bestFit="1" customWidth="1"/>
    <col min="4329" max="4329" width="12.85546875" style="405" bestFit="1" customWidth="1"/>
    <col min="4330" max="4330" width="12.140625" style="405" bestFit="1" customWidth="1"/>
    <col min="4331" max="4331" width="11.85546875" style="405" bestFit="1" customWidth="1"/>
    <col min="4332" max="4332" width="11.7109375" style="405" bestFit="1" customWidth="1"/>
    <col min="4333" max="4333" width="12" style="405" bestFit="1" customWidth="1"/>
    <col min="4334" max="4334" width="12.140625" style="405" bestFit="1" customWidth="1"/>
    <col min="4335" max="4335" width="11.42578125" style="405" bestFit="1" customWidth="1"/>
    <col min="4336" max="4336" width="12.140625" style="405" bestFit="1" customWidth="1"/>
    <col min="4337" max="4337" width="11.85546875" style="405" bestFit="1" customWidth="1"/>
    <col min="4338" max="4338" width="12.42578125" style="405" bestFit="1" customWidth="1"/>
    <col min="4339" max="4339" width="12.140625" style="405" bestFit="1" customWidth="1"/>
    <col min="4340" max="4340" width="11.7109375" style="405" customWidth="1"/>
    <col min="4341" max="4341" width="12.140625" style="405" bestFit="1" customWidth="1"/>
    <col min="4342" max="4342" width="12" style="405" bestFit="1" customWidth="1"/>
    <col min="4343" max="4343" width="11.7109375" style="405" bestFit="1" customWidth="1"/>
    <col min="4344" max="4344" width="11.85546875" style="405" bestFit="1" customWidth="1"/>
    <col min="4345" max="4346" width="12.5703125" style="405" bestFit="1" customWidth="1"/>
    <col min="4347" max="4352" width="13" style="405" bestFit="1" customWidth="1"/>
    <col min="4353" max="4353" width="13" style="405" customWidth="1"/>
    <col min="4354" max="4354" width="11.42578125" style="405" bestFit="1" customWidth="1"/>
    <col min="4355" max="4355" width="11.140625" style="405" bestFit="1" customWidth="1"/>
    <col min="4356" max="4581" width="9.140625" style="405"/>
    <col min="4582" max="4582" width="18.42578125" style="405" bestFit="1" customWidth="1"/>
    <col min="4583" max="4583" width="12.28515625" style="405" bestFit="1" customWidth="1"/>
    <col min="4584" max="4584" width="12.140625" style="405" bestFit="1" customWidth="1"/>
    <col min="4585" max="4585" width="12.85546875" style="405" bestFit="1" customWidth="1"/>
    <col min="4586" max="4586" width="12.140625" style="405" bestFit="1" customWidth="1"/>
    <col min="4587" max="4587" width="11.85546875" style="405" bestFit="1" customWidth="1"/>
    <col min="4588" max="4588" width="11.7109375" style="405" bestFit="1" customWidth="1"/>
    <col min="4589" max="4589" width="12" style="405" bestFit="1" customWidth="1"/>
    <col min="4590" max="4590" width="12.140625" style="405" bestFit="1" customWidth="1"/>
    <col min="4591" max="4591" width="11.42578125" style="405" bestFit="1" customWidth="1"/>
    <col min="4592" max="4592" width="12.140625" style="405" bestFit="1" customWidth="1"/>
    <col min="4593" max="4593" width="11.85546875" style="405" bestFit="1" customWidth="1"/>
    <col min="4594" max="4594" width="12.42578125" style="405" bestFit="1" customWidth="1"/>
    <col min="4595" max="4595" width="12.140625" style="405" bestFit="1" customWidth="1"/>
    <col min="4596" max="4596" width="11.7109375" style="405" customWidth="1"/>
    <col min="4597" max="4597" width="12.140625" style="405" bestFit="1" customWidth="1"/>
    <col min="4598" max="4598" width="12" style="405" bestFit="1" customWidth="1"/>
    <col min="4599" max="4599" width="11.7109375" style="405" bestFit="1" customWidth="1"/>
    <col min="4600" max="4600" width="11.85546875" style="405" bestFit="1" customWidth="1"/>
    <col min="4601" max="4602" width="12.5703125" style="405" bestFit="1" customWidth="1"/>
    <col min="4603" max="4608" width="13" style="405" bestFit="1" customWidth="1"/>
    <col min="4609" max="4609" width="13" style="405" customWidth="1"/>
    <col min="4610" max="4610" width="11.42578125" style="405" bestFit="1" customWidth="1"/>
    <col min="4611" max="4611" width="11.140625" style="405" bestFit="1" customWidth="1"/>
    <col min="4612" max="4837" width="9.140625" style="405"/>
    <col min="4838" max="4838" width="18.42578125" style="405" bestFit="1" customWidth="1"/>
    <col min="4839" max="4839" width="12.28515625" style="405" bestFit="1" customWidth="1"/>
    <col min="4840" max="4840" width="12.140625" style="405" bestFit="1" customWidth="1"/>
    <col min="4841" max="4841" width="12.85546875" style="405" bestFit="1" customWidth="1"/>
    <col min="4842" max="4842" width="12.140625" style="405" bestFit="1" customWidth="1"/>
    <col min="4843" max="4843" width="11.85546875" style="405" bestFit="1" customWidth="1"/>
    <col min="4844" max="4844" width="11.7109375" style="405" bestFit="1" customWidth="1"/>
    <col min="4845" max="4845" width="12" style="405" bestFit="1" customWidth="1"/>
    <col min="4846" max="4846" width="12.140625" style="405" bestFit="1" customWidth="1"/>
    <col min="4847" max="4847" width="11.42578125" style="405" bestFit="1" customWidth="1"/>
    <col min="4848" max="4848" width="12.140625" style="405" bestFit="1" customWidth="1"/>
    <col min="4849" max="4849" width="11.85546875" style="405" bestFit="1" customWidth="1"/>
    <col min="4850" max="4850" width="12.42578125" style="405" bestFit="1" customWidth="1"/>
    <col min="4851" max="4851" width="12.140625" style="405" bestFit="1" customWidth="1"/>
    <col min="4852" max="4852" width="11.7109375" style="405" customWidth="1"/>
    <col min="4853" max="4853" width="12.140625" style="405" bestFit="1" customWidth="1"/>
    <col min="4854" max="4854" width="12" style="405" bestFit="1" customWidth="1"/>
    <col min="4855" max="4855" width="11.7109375" style="405" bestFit="1" customWidth="1"/>
    <col min="4856" max="4856" width="11.85546875" style="405" bestFit="1" customWidth="1"/>
    <col min="4857" max="4858" width="12.5703125" style="405" bestFit="1" customWidth="1"/>
    <col min="4859" max="4864" width="13" style="405" bestFit="1" customWidth="1"/>
    <col min="4865" max="4865" width="13" style="405" customWidth="1"/>
    <col min="4866" max="4866" width="11.42578125" style="405" bestFit="1" customWidth="1"/>
    <col min="4867" max="4867" width="11.140625" style="405" bestFit="1" customWidth="1"/>
    <col min="4868" max="5093" width="9.140625" style="405"/>
    <col min="5094" max="5094" width="18.42578125" style="405" bestFit="1" customWidth="1"/>
    <col min="5095" max="5095" width="12.28515625" style="405" bestFit="1" customWidth="1"/>
    <col min="5096" max="5096" width="12.140625" style="405" bestFit="1" customWidth="1"/>
    <col min="5097" max="5097" width="12.85546875" style="405" bestFit="1" customWidth="1"/>
    <col min="5098" max="5098" width="12.140625" style="405" bestFit="1" customWidth="1"/>
    <col min="5099" max="5099" width="11.85546875" style="405" bestFit="1" customWidth="1"/>
    <col min="5100" max="5100" width="11.7109375" style="405" bestFit="1" customWidth="1"/>
    <col min="5101" max="5101" width="12" style="405" bestFit="1" customWidth="1"/>
    <col min="5102" max="5102" width="12.140625" style="405" bestFit="1" customWidth="1"/>
    <col min="5103" max="5103" width="11.42578125" style="405" bestFit="1" customWidth="1"/>
    <col min="5104" max="5104" width="12.140625" style="405" bestFit="1" customWidth="1"/>
    <col min="5105" max="5105" width="11.85546875" style="405" bestFit="1" customWidth="1"/>
    <col min="5106" max="5106" width="12.42578125" style="405" bestFit="1" customWidth="1"/>
    <col min="5107" max="5107" width="12.140625" style="405" bestFit="1" customWidth="1"/>
    <col min="5108" max="5108" width="11.7109375" style="405" customWidth="1"/>
    <col min="5109" max="5109" width="12.140625" style="405" bestFit="1" customWidth="1"/>
    <col min="5110" max="5110" width="12" style="405" bestFit="1" customWidth="1"/>
    <col min="5111" max="5111" width="11.7109375" style="405" bestFit="1" customWidth="1"/>
    <col min="5112" max="5112" width="11.85546875" style="405" bestFit="1" customWidth="1"/>
    <col min="5113" max="5114" width="12.5703125" style="405" bestFit="1" customWidth="1"/>
    <col min="5115" max="5120" width="13" style="405" bestFit="1" customWidth="1"/>
    <col min="5121" max="5121" width="13" style="405" customWidth="1"/>
    <col min="5122" max="5122" width="11.42578125" style="405" bestFit="1" customWidth="1"/>
    <col min="5123" max="5123" width="11.140625" style="405" bestFit="1" customWidth="1"/>
    <col min="5124" max="5349" width="9.140625" style="405"/>
    <col min="5350" max="5350" width="18.42578125" style="405" bestFit="1" customWidth="1"/>
    <col min="5351" max="5351" width="12.28515625" style="405" bestFit="1" customWidth="1"/>
    <col min="5352" max="5352" width="12.140625" style="405" bestFit="1" customWidth="1"/>
    <col min="5353" max="5353" width="12.85546875" style="405" bestFit="1" customWidth="1"/>
    <col min="5354" max="5354" width="12.140625" style="405" bestFit="1" customWidth="1"/>
    <col min="5355" max="5355" width="11.85546875" style="405" bestFit="1" customWidth="1"/>
    <col min="5356" max="5356" width="11.7109375" style="405" bestFit="1" customWidth="1"/>
    <col min="5357" max="5357" width="12" style="405" bestFit="1" customWidth="1"/>
    <col min="5358" max="5358" width="12.140625" style="405" bestFit="1" customWidth="1"/>
    <col min="5359" max="5359" width="11.42578125" style="405" bestFit="1" customWidth="1"/>
    <col min="5360" max="5360" width="12.140625" style="405" bestFit="1" customWidth="1"/>
    <col min="5361" max="5361" width="11.85546875" style="405" bestFit="1" customWidth="1"/>
    <col min="5362" max="5362" width="12.42578125" style="405" bestFit="1" customWidth="1"/>
    <col min="5363" max="5363" width="12.140625" style="405" bestFit="1" customWidth="1"/>
    <col min="5364" max="5364" width="11.7109375" style="405" customWidth="1"/>
    <col min="5365" max="5365" width="12.140625" style="405" bestFit="1" customWidth="1"/>
    <col min="5366" max="5366" width="12" style="405" bestFit="1" customWidth="1"/>
    <col min="5367" max="5367" width="11.7109375" style="405" bestFit="1" customWidth="1"/>
    <col min="5368" max="5368" width="11.85546875" style="405" bestFit="1" customWidth="1"/>
    <col min="5369" max="5370" width="12.5703125" style="405" bestFit="1" customWidth="1"/>
    <col min="5371" max="5376" width="13" style="405" bestFit="1" customWidth="1"/>
    <col min="5377" max="5377" width="13" style="405" customWidth="1"/>
    <col min="5378" max="5378" width="11.42578125" style="405" bestFit="1" customWidth="1"/>
    <col min="5379" max="5379" width="11.140625" style="405" bestFit="1" customWidth="1"/>
    <col min="5380" max="5605" width="9.140625" style="405"/>
    <col min="5606" max="5606" width="18.42578125" style="405" bestFit="1" customWidth="1"/>
    <col min="5607" max="5607" width="12.28515625" style="405" bestFit="1" customWidth="1"/>
    <col min="5608" max="5608" width="12.140625" style="405" bestFit="1" customWidth="1"/>
    <col min="5609" max="5609" width="12.85546875" style="405" bestFit="1" customWidth="1"/>
    <col min="5610" max="5610" width="12.140625" style="405" bestFit="1" customWidth="1"/>
    <col min="5611" max="5611" width="11.85546875" style="405" bestFit="1" customWidth="1"/>
    <col min="5612" max="5612" width="11.7109375" style="405" bestFit="1" customWidth="1"/>
    <col min="5613" max="5613" width="12" style="405" bestFit="1" customWidth="1"/>
    <col min="5614" max="5614" width="12.140625" style="405" bestFit="1" customWidth="1"/>
    <col min="5615" max="5615" width="11.42578125" style="405" bestFit="1" customWidth="1"/>
    <col min="5616" max="5616" width="12.140625" style="405" bestFit="1" customWidth="1"/>
    <col min="5617" max="5617" width="11.85546875" style="405" bestFit="1" customWidth="1"/>
    <col min="5618" max="5618" width="12.42578125" style="405" bestFit="1" customWidth="1"/>
    <col min="5619" max="5619" width="12.140625" style="405" bestFit="1" customWidth="1"/>
    <col min="5620" max="5620" width="11.7109375" style="405" customWidth="1"/>
    <col min="5621" max="5621" width="12.140625" style="405" bestFit="1" customWidth="1"/>
    <col min="5622" max="5622" width="12" style="405" bestFit="1" customWidth="1"/>
    <col min="5623" max="5623" width="11.7109375" style="405" bestFit="1" customWidth="1"/>
    <col min="5624" max="5624" width="11.85546875" style="405" bestFit="1" customWidth="1"/>
    <col min="5625" max="5626" width="12.5703125" style="405" bestFit="1" customWidth="1"/>
    <col min="5627" max="5632" width="13" style="405" bestFit="1" customWidth="1"/>
    <col min="5633" max="5633" width="13" style="405" customWidth="1"/>
    <col min="5634" max="5634" width="11.42578125" style="405" bestFit="1" customWidth="1"/>
    <col min="5635" max="5635" width="11.140625" style="405" bestFit="1" customWidth="1"/>
    <col min="5636" max="5861" width="9.140625" style="405"/>
    <col min="5862" max="5862" width="18.42578125" style="405" bestFit="1" customWidth="1"/>
    <col min="5863" max="5863" width="12.28515625" style="405" bestFit="1" customWidth="1"/>
    <col min="5864" max="5864" width="12.140625" style="405" bestFit="1" customWidth="1"/>
    <col min="5865" max="5865" width="12.85546875" style="405" bestFit="1" customWidth="1"/>
    <col min="5866" max="5866" width="12.140625" style="405" bestFit="1" customWidth="1"/>
    <col min="5867" max="5867" width="11.85546875" style="405" bestFit="1" customWidth="1"/>
    <col min="5868" max="5868" width="11.7109375" style="405" bestFit="1" customWidth="1"/>
    <col min="5869" max="5869" width="12" style="405" bestFit="1" customWidth="1"/>
    <col min="5870" max="5870" width="12.140625" style="405" bestFit="1" customWidth="1"/>
    <col min="5871" max="5871" width="11.42578125" style="405" bestFit="1" customWidth="1"/>
    <col min="5872" max="5872" width="12.140625" style="405" bestFit="1" customWidth="1"/>
    <col min="5873" max="5873" width="11.85546875" style="405" bestFit="1" customWidth="1"/>
    <col min="5874" max="5874" width="12.42578125" style="405" bestFit="1" customWidth="1"/>
    <col min="5875" max="5875" width="12.140625" style="405" bestFit="1" customWidth="1"/>
    <col min="5876" max="5876" width="11.7109375" style="405" customWidth="1"/>
    <col min="5877" max="5877" width="12.140625" style="405" bestFit="1" customWidth="1"/>
    <col min="5878" max="5878" width="12" style="405" bestFit="1" customWidth="1"/>
    <col min="5879" max="5879" width="11.7109375" style="405" bestFit="1" customWidth="1"/>
    <col min="5880" max="5880" width="11.85546875" style="405" bestFit="1" customWidth="1"/>
    <col min="5881" max="5882" width="12.5703125" style="405" bestFit="1" customWidth="1"/>
    <col min="5883" max="5888" width="13" style="405" bestFit="1" customWidth="1"/>
    <col min="5889" max="5889" width="13" style="405" customWidth="1"/>
    <col min="5890" max="5890" width="11.42578125" style="405" bestFit="1" customWidth="1"/>
    <col min="5891" max="5891" width="11.140625" style="405" bestFit="1" customWidth="1"/>
    <col min="5892" max="6117" width="9.140625" style="405"/>
    <col min="6118" max="6118" width="18.42578125" style="405" bestFit="1" customWidth="1"/>
    <col min="6119" max="6119" width="12.28515625" style="405" bestFit="1" customWidth="1"/>
    <col min="6120" max="6120" width="12.140625" style="405" bestFit="1" customWidth="1"/>
    <col min="6121" max="6121" width="12.85546875" style="405" bestFit="1" customWidth="1"/>
    <col min="6122" max="6122" width="12.140625" style="405" bestFit="1" customWidth="1"/>
    <col min="6123" max="6123" width="11.85546875" style="405" bestFit="1" customWidth="1"/>
    <col min="6124" max="6124" width="11.7109375" style="405" bestFit="1" customWidth="1"/>
    <col min="6125" max="6125" width="12" style="405" bestFit="1" customWidth="1"/>
    <col min="6126" max="6126" width="12.140625" style="405" bestFit="1" customWidth="1"/>
    <col min="6127" max="6127" width="11.42578125" style="405" bestFit="1" customWidth="1"/>
    <col min="6128" max="6128" width="12.140625" style="405" bestFit="1" customWidth="1"/>
    <col min="6129" max="6129" width="11.85546875" style="405" bestFit="1" customWidth="1"/>
    <col min="6130" max="6130" width="12.42578125" style="405" bestFit="1" customWidth="1"/>
    <col min="6131" max="6131" width="12.140625" style="405" bestFit="1" customWidth="1"/>
    <col min="6132" max="6132" width="11.7109375" style="405" customWidth="1"/>
    <col min="6133" max="6133" width="12.140625" style="405" bestFit="1" customWidth="1"/>
    <col min="6134" max="6134" width="12" style="405" bestFit="1" customWidth="1"/>
    <col min="6135" max="6135" width="11.7109375" style="405" bestFit="1" customWidth="1"/>
    <col min="6136" max="6136" width="11.85546875" style="405" bestFit="1" customWidth="1"/>
    <col min="6137" max="6138" width="12.5703125" style="405" bestFit="1" customWidth="1"/>
    <col min="6139" max="6144" width="13" style="405" bestFit="1" customWidth="1"/>
    <col min="6145" max="6145" width="13" style="405" customWidth="1"/>
    <col min="6146" max="6146" width="11.42578125" style="405" bestFit="1" customWidth="1"/>
    <col min="6147" max="6147" width="11.140625" style="405" bestFit="1" customWidth="1"/>
    <col min="6148" max="6373" width="9.140625" style="405"/>
    <col min="6374" max="6374" width="18.42578125" style="405" bestFit="1" customWidth="1"/>
    <col min="6375" max="6375" width="12.28515625" style="405" bestFit="1" customWidth="1"/>
    <col min="6376" max="6376" width="12.140625" style="405" bestFit="1" customWidth="1"/>
    <col min="6377" max="6377" width="12.85546875" style="405" bestFit="1" customWidth="1"/>
    <col min="6378" max="6378" width="12.140625" style="405" bestFit="1" customWidth="1"/>
    <col min="6379" max="6379" width="11.85546875" style="405" bestFit="1" customWidth="1"/>
    <col min="6380" max="6380" width="11.7109375" style="405" bestFit="1" customWidth="1"/>
    <col min="6381" max="6381" width="12" style="405" bestFit="1" customWidth="1"/>
    <col min="6382" max="6382" width="12.140625" style="405" bestFit="1" customWidth="1"/>
    <col min="6383" max="6383" width="11.42578125" style="405" bestFit="1" customWidth="1"/>
    <col min="6384" max="6384" width="12.140625" style="405" bestFit="1" customWidth="1"/>
    <col min="6385" max="6385" width="11.85546875" style="405" bestFit="1" customWidth="1"/>
    <col min="6386" max="6386" width="12.42578125" style="405" bestFit="1" customWidth="1"/>
    <col min="6387" max="6387" width="12.140625" style="405" bestFit="1" customWidth="1"/>
    <col min="6388" max="6388" width="11.7109375" style="405" customWidth="1"/>
    <col min="6389" max="6389" width="12.140625" style="405" bestFit="1" customWidth="1"/>
    <col min="6390" max="6390" width="12" style="405" bestFit="1" customWidth="1"/>
    <col min="6391" max="6391" width="11.7109375" style="405" bestFit="1" customWidth="1"/>
    <col min="6392" max="6392" width="11.85546875" style="405" bestFit="1" customWidth="1"/>
    <col min="6393" max="6394" width="12.5703125" style="405" bestFit="1" customWidth="1"/>
    <col min="6395" max="6400" width="13" style="405" bestFit="1" customWidth="1"/>
    <col min="6401" max="6401" width="13" style="405" customWidth="1"/>
    <col min="6402" max="6402" width="11.42578125" style="405" bestFit="1" customWidth="1"/>
    <col min="6403" max="6403" width="11.140625" style="405" bestFit="1" customWidth="1"/>
    <col min="6404" max="6629" width="9.140625" style="405"/>
    <col min="6630" max="6630" width="18.42578125" style="405" bestFit="1" customWidth="1"/>
    <col min="6631" max="6631" width="12.28515625" style="405" bestFit="1" customWidth="1"/>
    <col min="6632" max="6632" width="12.140625" style="405" bestFit="1" customWidth="1"/>
    <col min="6633" max="6633" width="12.85546875" style="405" bestFit="1" customWidth="1"/>
    <col min="6634" max="6634" width="12.140625" style="405" bestFit="1" customWidth="1"/>
    <col min="6635" max="6635" width="11.85546875" style="405" bestFit="1" customWidth="1"/>
    <col min="6636" max="6636" width="11.7109375" style="405" bestFit="1" customWidth="1"/>
    <col min="6637" max="6637" width="12" style="405" bestFit="1" customWidth="1"/>
    <col min="6638" max="6638" width="12.140625" style="405" bestFit="1" customWidth="1"/>
    <col min="6639" max="6639" width="11.42578125" style="405" bestFit="1" customWidth="1"/>
    <col min="6640" max="6640" width="12.140625" style="405" bestFit="1" customWidth="1"/>
    <col min="6641" max="6641" width="11.85546875" style="405" bestFit="1" customWidth="1"/>
    <col min="6642" max="6642" width="12.42578125" style="405" bestFit="1" customWidth="1"/>
    <col min="6643" max="6643" width="12.140625" style="405" bestFit="1" customWidth="1"/>
    <col min="6644" max="6644" width="11.7109375" style="405" customWidth="1"/>
    <col min="6645" max="6645" width="12.140625" style="405" bestFit="1" customWidth="1"/>
    <col min="6646" max="6646" width="12" style="405" bestFit="1" customWidth="1"/>
    <col min="6647" max="6647" width="11.7109375" style="405" bestFit="1" customWidth="1"/>
    <col min="6648" max="6648" width="11.85546875" style="405" bestFit="1" customWidth="1"/>
    <col min="6649" max="6650" width="12.5703125" style="405" bestFit="1" customWidth="1"/>
    <col min="6651" max="6656" width="13" style="405" bestFit="1" customWidth="1"/>
    <col min="6657" max="6657" width="13" style="405" customWidth="1"/>
    <col min="6658" max="6658" width="11.42578125" style="405" bestFit="1" customWidth="1"/>
    <col min="6659" max="6659" width="11.140625" style="405" bestFit="1" customWidth="1"/>
    <col min="6660" max="6885" width="9.140625" style="405"/>
    <col min="6886" max="6886" width="18.42578125" style="405" bestFit="1" customWidth="1"/>
    <col min="6887" max="6887" width="12.28515625" style="405" bestFit="1" customWidth="1"/>
    <col min="6888" max="6888" width="12.140625" style="405" bestFit="1" customWidth="1"/>
    <col min="6889" max="6889" width="12.85546875" style="405" bestFit="1" customWidth="1"/>
    <col min="6890" max="6890" width="12.140625" style="405" bestFit="1" customWidth="1"/>
    <col min="6891" max="6891" width="11.85546875" style="405" bestFit="1" customWidth="1"/>
    <col min="6892" max="6892" width="11.7109375" style="405" bestFit="1" customWidth="1"/>
    <col min="6893" max="6893" width="12" style="405" bestFit="1" customWidth="1"/>
    <col min="6894" max="6894" width="12.140625" style="405" bestFit="1" customWidth="1"/>
    <col min="6895" max="6895" width="11.42578125" style="405" bestFit="1" customWidth="1"/>
    <col min="6896" max="6896" width="12.140625" style="405" bestFit="1" customWidth="1"/>
    <col min="6897" max="6897" width="11.85546875" style="405" bestFit="1" customWidth="1"/>
    <col min="6898" max="6898" width="12.42578125" style="405" bestFit="1" customWidth="1"/>
    <col min="6899" max="6899" width="12.140625" style="405" bestFit="1" customWidth="1"/>
    <col min="6900" max="6900" width="11.7109375" style="405" customWidth="1"/>
    <col min="6901" max="6901" width="12.140625" style="405" bestFit="1" customWidth="1"/>
    <col min="6902" max="6902" width="12" style="405" bestFit="1" customWidth="1"/>
    <col min="6903" max="6903" width="11.7109375" style="405" bestFit="1" customWidth="1"/>
    <col min="6904" max="6904" width="11.85546875" style="405" bestFit="1" customWidth="1"/>
    <col min="6905" max="6906" width="12.5703125" style="405" bestFit="1" customWidth="1"/>
    <col min="6907" max="6912" width="13" style="405" bestFit="1" customWidth="1"/>
    <col min="6913" max="6913" width="13" style="405" customWidth="1"/>
    <col min="6914" max="6914" width="11.42578125" style="405" bestFit="1" customWidth="1"/>
    <col min="6915" max="6915" width="11.140625" style="405" bestFit="1" customWidth="1"/>
    <col min="6916" max="7141" width="9.140625" style="405"/>
    <col min="7142" max="7142" width="18.42578125" style="405" bestFit="1" customWidth="1"/>
    <col min="7143" max="7143" width="12.28515625" style="405" bestFit="1" customWidth="1"/>
    <col min="7144" max="7144" width="12.140625" style="405" bestFit="1" customWidth="1"/>
    <col min="7145" max="7145" width="12.85546875" style="405" bestFit="1" customWidth="1"/>
    <col min="7146" max="7146" width="12.140625" style="405" bestFit="1" customWidth="1"/>
    <col min="7147" max="7147" width="11.85546875" style="405" bestFit="1" customWidth="1"/>
    <col min="7148" max="7148" width="11.7109375" style="405" bestFit="1" customWidth="1"/>
    <col min="7149" max="7149" width="12" style="405" bestFit="1" customWidth="1"/>
    <col min="7150" max="7150" width="12.140625" style="405" bestFit="1" customWidth="1"/>
    <col min="7151" max="7151" width="11.42578125" style="405" bestFit="1" customWidth="1"/>
    <col min="7152" max="7152" width="12.140625" style="405" bestFit="1" customWidth="1"/>
    <col min="7153" max="7153" width="11.85546875" style="405" bestFit="1" customWidth="1"/>
    <col min="7154" max="7154" width="12.42578125" style="405" bestFit="1" customWidth="1"/>
    <col min="7155" max="7155" width="12.140625" style="405" bestFit="1" customWidth="1"/>
    <col min="7156" max="7156" width="11.7109375" style="405" customWidth="1"/>
    <col min="7157" max="7157" width="12.140625" style="405" bestFit="1" customWidth="1"/>
    <col min="7158" max="7158" width="12" style="405" bestFit="1" customWidth="1"/>
    <col min="7159" max="7159" width="11.7109375" style="405" bestFit="1" customWidth="1"/>
    <col min="7160" max="7160" width="11.85546875" style="405" bestFit="1" customWidth="1"/>
    <col min="7161" max="7162" width="12.5703125" style="405" bestFit="1" customWidth="1"/>
    <col min="7163" max="7168" width="13" style="405" bestFit="1" customWidth="1"/>
    <col min="7169" max="7169" width="13" style="405" customWidth="1"/>
    <col min="7170" max="7170" width="11.42578125" style="405" bestFit="1" customWidth="1"/>
    <col min="7171" max="7171" width="11.140625" style="405" bestFit="1" customWidth="1"/>
    <col min="7172" max="7397" width="9.140625" style="405"/>
    <col min="7398" max="7398" width="18.42578125" style="405" bestFit="1" customWidth="1"/>
    <col min="7399" max="7399" width="12.28515625" style="405" bestFit="1" customWidth="1"/>
    <col min="7400" max="7400" width="12.140625" style="405" bestFit="1" customWidth="1"/>
    <col min="7401" max="7401" width="12.85546875" style="405" bestFit="1" customWidth="1"/>
    <col min="7402" max="7402" width="12.140625" style="405" bestFit="1" customWidth="1"/>
    <col min="7403" max="7403" width="11.85546875" style="405" bestFit="1" customWidth="1"/>
    <col min="7404" max="7404" width="11.7109375" style="405" bestFit="1" customWidth="1"/>
    <col min="7405" max="7405" width="12" style="405" bestFit="1" customWidth="1"/>
    <col min="7406" max="7406" width="12.140625" style="405" bestFit="1" customWidth="1"/>
    <col min="7407" max="7407" width="11.42578125" style="405" bestFit="1" customWidth="1"/>
    <col min="7408" max="7408" width="12.140625" style="405" bestFit="1" customWidth="1"/>
    <col min="7409" max="7409" width="11.85546875" style="405" bestFit="1" customWidth="1"/>
    <col min="7410" max="7410" width="12.42578125" style="405" bestFit="1" customWidth="1"/>
    <col min="7411" max="7411" width="12.140625" style="405" bestFit="1" customWidth="1"/>
    <col min="7412" max="7412" width="11.7109375" style="405" customWidth="1"/>
    <col min="7413" max="7413" width="12.140625" style="405" bestFit="1" customWidth="1"/>
    <col min="7414" max="7414" width="12" style="405" bestFit="1" customWidth="1"/>
    <col min="7415" max="7415" width="11.7109375" style="405" bestFit="1" customWidth="1"/>
    <col min="7416" max="7416" width="11.85546875" style="405" bestFit="1" customWidth="1"/>
    <col min="7417" max="7418" width="12.5703125" style="405" bestFit="1" customWidth="1"/>
    <col min="7419" max="7424" width="13" style="405" bestFit="1" customWidth="1"/>
    <col min="7425" max="7425" width="13" style="405" customWidth="1"/>
    <col min="7426" max="7426" width="11.42578125" style="405" bestFit="1" customWidth="1"/>
    <col min="7427" max="7427" width="11.140625" style="405" bestFit="1" customWidth="1"/>
    <col min="7428" max="7653" width="9.140625" style="405"/>
    <col min="7654" max="7654" width="18.42578125" style="405" bestFit="1" customWidth="1"/>
    <col min="7655" max="7655" width="12.28515625" style="405" bestFit="1" customWidth="1"/>
    <col min="7656" max="7656" width="12.140625" style="405" bestFit="1" customWidth="1"/>
    <col min="7657" max="7657" width="12.85546875" style="405" bestFit="1" customWidth="1"/>
    <col min="7658" max="7658" width="12.140625" style="405" bestFit="1" customWidth="1"/>
    <col min="7659" max="7659" width="11.85546875" style="405" bestFit="1" customWidth="1"/>
    <col min="7660" max="7660" width="11.7109375" style="405" bestFit="1" customWidth="1"/>
    <col min="7661" max="7661" width="12" style="405" bestFit="1" customWidth="1"/>
    <col min="7662" max="7662" width="12.140625" style="405" bestFit="1" customWidth="1"/>
    <col min="7663" max="7663" width="11.42578125" style="405" bestFit="1" customWidth="1"/>
    <col min="7664" max="7664" width="12.140625" style="405" bestFit="1" customWidth="1"/>
    <col min="7665" max="7665" width="11.85546875" style="405" bestFit="1" customWidth="1"/>
    <col min="7666" max="7666" width="12.42578125" style="405" bestFit="1" customWidth="1"/>
    <col min="7667" max="7667" width="12.140625" style="405" bestFit="1" customWidth="1"/>
    <col min="7668" max="7668" width="11.7109375" style="405" customWidth="1"/>
    <col min="7669" max="7669" width="12.140625" style="405" bestFit="1" customWidth="1"/>
    <col min="7670" max="7670" width="12" style="405" bestFit="1" customWidth="1"/>
    <col min="7671" max="7671" width="11.7109375" style="405" bestFit="1" customWidth="1"/>
    <col min="7672" max="7672" width="11.85546875" style="405" bestFit="1" customWidth="1"/>
    <col min="7673" max="7674" width="12.5703125" style="405" bestFit="1" customWidth="1"/>
    <col min="7675" max="7680" width="13" style="405" bestFit="1" customWidth="1"/>
    <col min="7681" max="7681" width="13" style="405" customWidth="1"/>
    <col min="7682" max="7682" width="11.42578125" style="405" bestFit="1" customWidth="1"/>
    <col min="7683" max="7683" width="11.140625" style="405" bestFit="1" customWidth="1"/>
    <col min="7684" max="7909" width="9.140625" style="405"/>
    <col min="7910" max="7910" width="18.42578125" style="405" bestFit="1" customWidth="1"/>
    <col min="7911" max="7911" width="12.28515625" style="405" bestFit="1" customWidth="1"/>
    <col min="7912" max="7912" width="12.140625" style="405" bestFit="1" customWidth="1"/>
    <col min="7913" max="7913" width="12.85546875" style="405" bestFit="1" customWidth="1"/>
    <col min="7914" max="7914" width="12.140625" style="405" bestFit="1" customWidth="1"/>
    <col min="7915" max="7915" width="11.85546875" style="405" bestFit="1" customWidth="1"/>
    <col min="7916" max="7916" width="11.7109375" style="405" bestFit="1" customWidth="1"/>
    <col min="7917" max="7917" width="12" style="405" bestFit="1" customWidth="1"/>
    <col min="7918" max="7918" width="12.140625" style="405" bestFit="1" customWidth="1"/>
    <col min="7919" max="7919" width="11.42578125" style="405" bestFit="1" customWidth="1"/>
    <col min="7920" max="7920" width="12.140625" style="405" bestFit="1" customWidth="1"/>
    <col min="7921" max="7921" width="11.85546875" style="405" bestFit="1" customWidth="1"/>
    <col min="7922" max="7922" width="12.42578125" style="405" bestFit="1" customWidth="1"/>
    <col min="7923" max="7923" width="12.140625" style="405" bestFit="1" customWidth="1"/>
    <col min="7924" max="7924" width="11.7109375" style="405" customWidth="1"/>
    <col min="7925" max="7925" width="12.140625" style="405" bestFit="1" customWidth="1"/>
    <col min="7926" max="7926" width="12" style="405" bestFit="1" customWidth="1"/>
    <col min="7927" max="7927" width="11.7109375" style="405" bestFit="1" customWidth="1"/>
    <col min="7928" max="7928" width="11.85546875" style="405" bestFit="1" customWidth="1"/>
    <col min="7929" max="7930" width="12.5703125" style="405" bestFit="1" customWidth="1"/>
    <col min="7931" max="7936" width="13" style="405" bestFit="1" customWidth="1"/>
    <col min="7937" max="7937" width="13" style="405" customWidth="1"/>
    <col min="7938" max="7938" width="11.42578125" style="405" bestFit="1" customWidth="1"/>
    <col min="7939" max="7939" width="11.140625" style="405" bestFit="1" customWidth="1"/>
    <col min="7940" max="8165" width="9.140625" style="405"/>
    <col min="8166" max="8166" width="18.42578125" style="405" bestFit="1" customWidth="1"/>
    <col min="8167" max="8167" width="12.28515625" style="405" bestFit="1" customWidth="1"/>
    <col min="8168" max="8168" width="12.140625" style="405" bestFit="1" customWidth="1"/>
    <col min="8169" max="8169" width="12.85546875" style="405" bestFit="1" customWidth="1"/>
    <col min="8170" max="8170" width="12.140625" style="405" bestFit="1" customWidth="1"/>
    <col min="8171" max="8171" width="11.85546875" style="405" bestFit="1" customWidth="1"/>
    <col min="8172" max="8172" width="11.7109375" style="405" bestFit="1" customWidth="1"/>
    <col min="8173" max="8173" width="12" style="405" bestFit="1" customWidth="1"/>
    <col min="8174" max="8174" width="12.140625" style="405" bestFit="1" customWidth="1"/>
    <col min="8175" max="8175" width="11.42578125" style="405" bestFit="1" customWidth="1"/>
    <col min="8176" max="8176" width="12.140625" style="405" bestFit="1" customWidth="1"/>
    <col min="8177" max="8177" width="11.85546875" style="405" bestFit="1" customWidth="1"/>
    <col min="8178" max="8178" width="12.42578125" style="405" bestFit="1" customWidth="1"/>
    <col min="8179" max="8179" width="12.140625" style="405" bestFit="1" customWidth="1"/>
    <col min="8180" max="8180" width="11.7109375" style="405" customWidth="1"/>
    <col min="8181" max="8181" width="12.140625" style="405" bestFit="1" customWidth="1"/>
    <col min="8182" max="8182" width="12" style="405" bestFit="1" customWidth="1"/>
    <col min="8183" max="8183" width="11.7109375" style="405" bestFit="1" customWidth="1"/>
    <col min="8184" max="8184" width="11.85546875" style="405" bestFit="1" customWidth="1"/>
    <col min="8185" max="8186" width="12.5703125" style="405" bestFit="1" customWidth="1"/>
    <col min="8187" max="8192" width="13" style="405" bestFit="1" customWidth="1"/>
    <col min="8193" max="8193" width="13" style="405" customWidth="1"/>
    <col min="8194" max="8194" width="11.42578125" style="405" bestFit="1" customWidth="1"/>
    <col min="8195" max="8195" width="11.140625" style="405" bestFit="1" customWidth="1"/>
    <col min="8196" max="8421" width="9.140625" style="405"/>
    <col min="8422" max="8422" width="18.42578125" style="405" bestFit="1" customWidth="1"/>
    <col min="8423" max="8423" width="12.28515625" style="405" bestFit="1" customWidth="1"/>
    <col min="8424" max="8424" width="12.140625" style="405" bestFit="1" customWidth="1"/>
    <col min="8425" max="8425" width="12.85546875" style="405" bestFit="1" customWidth="1"/>
    <col min="8426" max="8426" width="12.140625" style="405" bestFit="1" customWidth="1"/>
    <col min="8427" max="8427" width="11.85546875" style="405" bestFit="1" customWidth="1"/>
    <col min="8428" max="8428" width="11.7109375" style="405" bestFit="1" customWidth="1"/>
    <col min="8429" max="8429" width="12" style="405" bestFit="1" customWidth="1"/>
    <col min="8430" max="8430" width="12.140625" style="405" bestFit="1" customWidth="1"/>
    <col min="8431" max="8431" width="11.42578125" style="405" bestFit="1" customWidth="1"/>
    <col min="8432" max="8432" width="12.140625" style="405" bestFit="1" customWidth="1"/>
    <col min="8433" max="8433" width="11.85546875" style="405" bestFit="1" customWidth="1"/>
    <col min="8434" max="8434" width="12.42578125" style="405" bestFit="1" customWidth="1"/>
    <col min="8435" max="8435" width="12.140625" style="405" bestFit="1" customWidth="1"/>
    <col min="8436" max="8436" width="11.7109375" style="405" customWidth="1"/>
    <col min="8437" max="8437" width="12.140625" style="405" bestFit="1" customWidth="1"/>
    <col min="8438" max="8438" width="12" style="405" bestFit="1" customWidth="1"/>
    <col min="8439" max="8439" width="11.7109375" style="405" bestFit="1" customWidth="1"/>
    <col min="8440" max="8440" width="11.85546875" style="405" bestFit="1" customWidth="1"/>
    <col min="8441" max="8442" width="12.5703125" style="405" bestFit="1" customWidth="1"/>
    <col min="8443" max="8448" width="13" style="405" bestFit="1" customWidth="1"/>
    <col min="8449" max="8449" width="13" style="405" customWidth="1"/>
    <col min="8450" max="8450" width="11.42578125" style="405" bestFit="1" customWidth="1"/>
    <col min="8451" max="8451" width="11.140625" style="405" bestFit="1" customWidth="1"/>
    <col min="8452" max="8677" width="9.140625" style="405"/>
    <col min="8678" max="8678" width="18.42578125" style="405" bestFit="1" customWidth="1"/>
    <col min="8679" max="8679" width="12.28515625" style="405" bestFit="1" customWidth="1"/>
    <col min="8680" max="8680" width="12.140625" style="405" bestFit="1" customWidth="1"/>
    <col min="8681" max="8681" width="12.85546875" style="405" bestFit="1" customWidth="1"/>
    <col min="8682" max="8682" width="12.140625" style="405" bestFit="1" customWidth="1"/>
    <col min="8683" max="8683" width="11.85546875" style="405" bestFit="1" customWidth="1"/>
    <col min="8684" max="8684" width="11.7109375" style="405" bestFit="1" customWidth="1"/>
    <col min="8685" max="8685" width="12" style="405" bestFit="1" customWidth="1"/>
    <col min="8686" max="8686" width="12.140625" style="405" bestFit="1" customWidth="1"/>
    <col min="8687" max="8687" width="11.42578125" style="405" bestFit="1" customWidth="1"/>
    <col min="8688" max="8688" width="12.140625" style="405" bestFit="1" customWidth="1"/>
    <col min="8689" max="8689" width="11.85546875" style="405" bestFit="1" customWidth="1"/>
    <col min="8690" max="8690" width="12.42578125" style="405" bestFit="1" customWidth="1"/>
    <col min="8691" max="8691" width="12.140625" style="405" bestFit="1" customWidth="1"/>
    <col min="8692" max="8692" width="11.7109375" style="405" customWidth="1"/>
    <col min="8693" max="8693" width="12.140625" style="405" bestFit="1" customWidth="1"/>
    <col min="8694" max="8694" width="12" style="405" bestFit="1" customWidth="1"/>
    <col min="8695" max="8695" width="11.7109375" style="405" bestFit="1" customWidth="1"/>
    <col min="8696" max="8696" width="11.85546875" style="405" bestFit="1" customWidth="1"/>
    <col min="8697" max="8698" width="12.5703125" style="405" bestFit="1" customWidth="1"/>
    <col min="8699" max="8704" width="13" style="405" bestFit="1" customWidth="1"/>
    <col min="8705" max="8705" width="13" style="405" customWidth="1"/>
    <col min="8706" max="8706" width="11.42578125" style="405" bestFit="1" customWidth="1"/>
    <col min="8707" max="8707" width="11.140625" style="405" bestFit="1" customWidth="1"/>
    <col min="8708" max="8933" width="9.140625" style="405"/>
    <col min="8934" max="8934" width="18.42578125" style="405" bestFit="1" customWidth="1"/>
    <col min="8935" max="8935" width="12.28515625" style="405" bestFit="1" customWidth="1"/>
    <col min="8936" max="8936" width="12.140625" style="405" bestFit="1" customWidth="1"/>
    <col min="8937" max="8937" width="12.85546875" style="405" bestFit="1" customWidth="1"/>
    <col min="8938" max="8938" width="12.140625" style="405" bestFit="1" customWidth="1"/>
    <col min="8939" max="8939" width="11.85546875" style="405" bestFit="1" customWidth="1"/>
    <col min="8940" max="8940" width="11.7109375" style="405" bestFit="1" customWidth="1"/>
    <col min="8941" max="8941" width="12" style="405" bestFit="1" customWidth="1"/>
    <col min="8942" max="8942" width="12.140625" style="405" bestFit="1" customWidth="1"/>
    <col min="8943" max="8943" width="11.42578125" style="405" bestFit="1" customWidth="1"/>
    <col min="8944" max="8944" width="12.140625" style="405" bestFit="1" customWidth="1"/>
    <col min="8945" max="8945" width="11.85546875" style="405" bestFit="1" customWidth="1"/>
    <col min="8946" max="8946" width="12.42578125" style="405" bestFit="1" customWidth="1"/>
    <col min="8947" max="8947" width="12.140625" style="405" bestFit="1" customWidth="1"/>
    <col min="8948" max="8948" width="11.7109375" style="405" customWidth="1"/>
    <col min="8949" max="8949" width="12.140625" style="405" bestFit="1" customWidth="1"/>
    <col min="8950" max="8950" width="12" style="405" bestFit="1" customWidth="1"/>
    <col min="8951" max="8951" width="11.7109375" style="405" bestFit="1" customWidth="1"/>
    <col min="8952" max="8952" width="11.85546875" style="405" bestFit="1" customWidth="1"/>
    <col min="8953" max="8954" width="12.5703125" style="405" bestFit="1" customWidth="1"/>
    <col min="8955" max="8960" width="13" style="405" bestFit="1" customWidth="1"/>
    <col min="8961" max="8961" width="13" style="405" customWidth="1"/>
    <col min="8962" max="8962" width="11.42578125" style="405" bestFit="1" customWidth="1"/>
    <col min="8963" max="8963" width="11.140625" style="405" bestFit="1" customWidth="1"/>
    <col min="8964" max="9189" width="9.140625" style="405"/>
    <col min="9190" max="9190" width="18.42578125" style="405" bestFit="1" customWidth="1"/>
    <col min="9191" max="9191" width="12.28515625" style="405" bestFit="1" customWidth="1"/>
    <col min="9192" max="9192" width="12.140625" style="405" bestFit="1" customWidth="1"/>
    <col min="9193" max="9193" width="12.85546875" style="405" bestFit="1" customWidth="1"/>
    <col min="9194" max="9194" width="12.140625" style="405" bestFit="1" customWidth="1"/>
    <col min="9195" max="9195" width="11.85546875" style="405" bestFit="1" customWidth="1"/>
    <col min="9196" max="9196" width="11.7109375" style="405" bestFit="1" customWidth="1"/>
    <col min="9197" max="9197" width="12" style="405" bestFit="1" customWidth="1"/>
    <col min="9198" max="9198" width="12.140625" style="405" bestFit="1" customWidth="1"/>
    <col min="9199" max="9199" width="11.42578125" style="405" bestFit="1" customWidth="1"/>
    <col min="9200" max="9200" width="12.140625" style="405" bestFit="1" customWidth="1"/>
    <col min="9201" max="9201" width="11.85546875" style="405" bestFit="1" customWidth="1"/>
    <col min="9202" max="9202" width="12.42578125" style="405" bestFit="1" customWidth="1"/>
    <col min="9203" max="9203" width="12.140625" style="405" bestFit="1" customWidth="1"/>
    <col min="9204" max="9204" width="11.7109375" style="405" customWidth="1"/>
    <col min="9205" max="9205" width="12.140625" style="405" bestFit="1" customWidth="1"/>
    <col min="9206" max="9206" width="12" style="405" bestFit="1" customWidth="1"/>
    <col min="9207" max="9207" width="11.7109375" style="405" bestFit="1" customWidth="1"/>
    <col min="9208" max="9208" width="11.85546875" style="405" bestFit="1" customWidth="1"/>
    <col min="9209" max="9210" width="12.5703125" style="405" bestFit="1" customWidth="1"/>
    <col min="9211" max="9216" width="13" style="405" bestFit="1" customWidth="1"/>
    <col min="9217" max="9217" width="13" style="405" customWidth="1"/>
    <col min="9218" max="9218" width="11.42578125" style="405" bestFit="1" customWidth="1"/>
    <col min="9219" max="9219" width="11.140625" style="405" bestFit="1" customWidth="1"/>
    <col min="9220" max="9445" width="9.140625" style="405"/>
    <col min="9446" max="9446" width="18.42578125" style="405" bestFit="1" customWidth="1"/>
    <col min="9447" max="9447" width="12.28515625" style="405" bestFit="1" customWidth="1"/>
    <col min="9448" max="9448" width="12.140625" style="405" bestFit="1" customWidth="1"/>
    <col min="9449" max="9449" width="12.85546875" style="405" bestFit="1" customWidth="1"/>
    <col min="9450" max="9450" width="12.140625" style="405" bestFit="1" customWidth="1"/>
    <col min="9451" max="9451" width="11.85546875" style="405" bestFit="1" customWidth="1"/>
    <col min="9452" max="9452" width="11.7109375" style="405" bestFit="1" customWidth="1"/>
    <col min="9453" max="9453" width="12" style="405" bestFit="1" customWidth="1"/>
    <col min="9454" max="9454" width="12.140625" style="405" bestFit="1" customWidth="1"/>
    <col min="9455" max="9455" width="11.42578125" style="405" bestFit="1" customWidth="1"/>
    <col min="9456" max="9456" width="12.140625" style="405" bestFit="1" customWidth="1"/>
    <col min="9457" max="9457" width="11.85546875" style="405" bestFit="1" customWidth="1"/>
    <col min="9458" max="9458" width="12.42578125" style="405" bestFit="1" customWidth="1"/>
    <col min="9459" max="9459" width="12.140625" style="405" bestFit="1" customWidth="1"/>
    <col min="9460" max="9460" width="11.7109375" style="405" customWidth="1"/>
    <col min="9461" max="9461" width="12.140625" style="405" bestFit="1" customWidth="1"/>
    <col min="9462" max="9462" width="12" style="405" bestFit="1" customWidth="1"/>
    <col min="9463" max="9463" width="11.7109375" style="405" bestFit="1" customWidth="1"/>
    <col min="9464" max="9464" width="11.85546875" style="405" bestFit="1" customWidth="1"/>
    <col min="9465" max="9466" width="12.5703125" style="405" bestFit="1" customWidth="1"/>
    <col min="9467" max="9472" width="13" style="405" bestFit="1" customWidth="1"/>
    <col min="9473" max="9473" width="13" style="405" customWidth="1"/>
    <col min="9474" max="9474" width="11.42578125" style="405" bestFit="1" customWidth="1"/>
    <col min="9475" max="9475" width="11.140625" style="405" bestFit="1" customWidth="1"/>
    <col min="9476" max="9701" width="9.140625" style="405"/>
    <col min="9702" max="9702" width="18.42578125" style="405" bestFit="1" customWidth="1"/>
    <col min="9703" max="9703" width="12.28515625" style="405" bestFit="1" customWidth="1"/>
    <col min="9704" max="9704" width="12.140625" style="405" bestFit="1" customWidth="1"/>
    <col min="9705" max="9705" width="12.85546875" style="405" bestFit="1" customWidth="1"/>
    <col min="9706" max="9706" width="12.140625" style="405" bestFit="1" customWidth="1"/>
    <col min="9707" max="9707" width="11.85546875" style="405" bestFit="1" customWidth="1"/>
    <col min="9708" max="9708" width="11.7109375" style="405" bestFit="1" customWidth="1"/>
    <col min="9709" max="9709" width="12" style="405" bestFit="1" customWidth="1"/>
    <col min="9710" max="9710" width="12.140625" style="405" bestFit="1" customWidth="1"/>
    <col min="9711" max="9711" width="11.42578125" style="405" bestFit="1" customWidth="1"/>
    <col min="9712" max="9712" width="12.140625" style="405" bestFit="1" customWidth="1"/>
    <col min="9713" max="9713" width="11.85546875" style="405" bestFit="1" customWidth="1"/>
    <col min="9714" max="9714" width="12.42578125" style="405" bestFit="1" customWidth="1"/>
    <col min="9715" max="9715" width="12.140625" style="405" bestFit="1" customWidth="1"/>
    <col min="9716" max="9716" width="11.7109375" style="405" customWidth="1"/>
    <col min="9717" max="9717" width="12.140625" style="405" bestFit="1" customWidth="1"/>
    <col min="9718" max="9718" width="12" style="405" bestFit="1" customWidth="1"/>
    <col min="9719" max="9719" width="11.7109375" style="405" bestFit="1" customWidth="1"/>
    <col min="9720" max="9720" width="11.85546875" style="405" bestFit="1" customWidth="1"/>
    <col min="9721" max="9722" width="12.5703125" style="405" bestFit="1" customWidth="1"/>
    <col min="9723" max="9728" width="13" style="405" bestFit="1" customWidth="1"/>
    <col min="9729" max="9729" width="13" style="405" customWidth="1"/>
    <col min="9730" max="9730" width="11.42578125" style="405" bestFit="1" customWidth="1"/>
    <col min="9731" max="9731" width="11.140625" style="405" bestFit="1" customWidth="1"/>
    <col min="9732" max="9957" width="9.140625" style="405"/>
    <col min="9958" max="9958" width="18.42578125" style="405" bestFit="1" customWidth="1"/>
    <col min="9959" max="9959" width="12.28515625" style="405" bestFit="1" customWidth="1"/>
    <col min="9960" max="9960" width="12.140625" style="405" bestFit="1" customWidth="1"/>
    <col min="9961" max="9961" width="12.85546875" style="405" bestFit="1" customWidth="1"/>
    <col min="9962" max="9962" width="12.140625" style="405" bestFit="1" customWidth="1"/>
    <col min="9963" max="9963" width="11.85546875" style="405" bestFit="1" customWidth="1"/>
    <col min="9964" max="9964" width="11.7109375" style="405" bestFit="1" customWidth="1"/>
    <col min="9965" max="9965" width="12" style="405" bestFit="1" customWidth="1"/>
    <col min="9966" max="9966" width="12.140625" style="405" bestFit="1" customWidth="1"/>
    <col min="9967" max="9967" width="11.42578125" style="405" bestFit="1" customWidth="1"/>
    <col min="9968" max="9968" width="12.140625" style="405" bestFit="1" customWidth="1"/>
    <col min="9969" max="9969" width="11.85546875" style="405" bestFit="1" customWidth="1"/>
    <col min="9970" max="9970" width="12.42578125" style="405" bestFit="1" customWidth="1"/>
    <col min="9971" max="9971" width="12.140625" style="405" bestFit="1" customWidth="1"/>
    <col min="9972" max="9972" width="11.7109375" style="405" customWidth="1"/>
    <col min="9973" max="9973" width="12.140625" style="405" bestFit="1" customWidth="1"/>
    <col min="9974" max="9974" width="12" style="405" bestFit="1" customWidth="1"/>
    <col min="9975" max="9975" width="11.7109375" style="405" bestFit="1" customWidth="1"/>
    <col min="9976" max="9976" width="11.85546875" style="405" bestFit="1" customWidth="1"/>
    <col min="9977" max="9978" width="12.5703125" style="405" bestFit="1" customWidth="1"/>
    <col min="9979" max="9984" width="13" style="405" bestFit="1" customWidth="1"/>
    <col min="9985" max="9985" width="13" style="405" customWidth="1"/>
    <col min="9986" max="9986" width="11.42578125" style="405" bestFit="1" customWidth="1"/>
    <col min="9987" max="9987" width="11.140625" style="405" bestFit="1" customWidth="1"/>
    <col min="9988" max="10213" width="9.140625" style="405"/>
    <col min="10214" max="10214" width="18.42578125" style="405" bestFit="1" customWidth="1"/>
    <col min="10215" max="10215" width="12.28515625" style="405" bestFit="1" customWidth="1"/>
    <col min="10216" max="10216" width="12.140625" style="405" bestFit="1" customWidth="1"/>
    <col min="10217" max="10217" width="12.85546875" style="405" bestFit="1" customWidth="1"/>
    <col min="10218" max="10218" width="12.140625" style="405" bestFit="1" customWidth="1"/>
    <col min="10219" max="10219" width="11.85546875" style="405" bestFit="1" customWidth="1"/>
    <col min="10220" max="10220" width="11.7109375" style="405" bestFit="1" customWidth="1"/>
    <col min="10221" max="10221" width="12" style="405" bestFit="1" customWidth="1"/>
    <col min="10222" max="10222" width="12.140625" style="405" bestFit="1" customWidth="1"/>
    <col min="10223" max="10223" width="11.42578125" style="405" bestFit="1" customWidth="1"/>
    <col min="10224" max="10224" width="12.140625" style="405" bestFit="1" customWidth="1"/>
    <col min="10225" max="10225" width="11.85546875" style="405" bestFit="1" customWidth="1"/>
    <col min="10226" max="10226" width="12.42578125" style="405" bestFit="1" customWidth="1"/>
    <col min="10227" max="10227" width="12.140625" style="405" bestFit="1" customWidth="1"/>
    <col min="10228" max="10228" width="11.7109375" style="405" customWidth="1"/>
    <col min="10229" max="10229" width="12.140625" style="405" bestFit="1" customWidth="1"/>
    <col min="10230" max="10230" width="12" style="405" bestFit="1" customWidth="1"/>
    <col min="10231" max="10231" width="11.7109375" style="405" bestFit="1" customWidth="1"/>
    <col min="10232" max="10232" width="11.85546875" style="405" bestFit="1" customWidth="1"/>
    <col min="10233" max="10234" width="12.5703125" style="405" bestFit="1" customWidth="1"/>
    <col min="10235" max="10240" width="13" style="405" bestFit="1" customWidth="1"/>
    <col min="10241" max="10241" width="13" style="405" customWidth="1"/>
    <col min="10242" max="10242" width="11.42578125" style="405" bestFit="1" customWidth="1"/>
    <col min="10243" max="10243" width="11.140625" style="405" bestFit="1" customWidth="1"/>
    <col min="10244" max="10469" width="9.140625" style="405"/>
    <col min="10470" max="10470" width="18.42578125" style="405" bestFit="1" customWidth="1"/>
    <col min="10471" max="10471" width="12.28515625" style="405" bestFit="1" customWidth="1"/>
    <col min="10472" max="10472" width="12.140625" style="405" bestFit="1" customWidth="1"/>
    <col min="10473" max="10473" width="12.85546875" style="405" bestFit="1" customWidth="1"/>
    <col min="10474" max="10474" width="12.140625" style="405" bestFit="1" customWidth="1"/>
    <col min="10475" max="10475" width="11.85546875" style="405" bestFit="1" customWidth="1"/>
    <col min="10476" max="10476" width="11.7109375" style="405" bestFit="1" customWidth="1"/>
    <col min="10477" max="10477" width="12" style="405" bestFit="1" customWidth="1"/>
    <col min="10478" max="10478" width="12.140625" style="405" bestFit="1" customWidth="1"/>
    <col min="10479" max="10479" width="11.42578125" style="405" bestFit="1" customWidth="1"/>
    <col min="10480" max="10480" width="12.140625" style="405" bestFit="1" customWidth="1"/>
    <col min="10481" max="10481" width="11.85546875" style="405" bestFit="1" customWidth="1"/>
    <col min="10482" max="10482" width="12.42578125" style="405" bestFit="1" customWidth="1"/>
    <col min="10483" max="10483" width="12.140625" style="405" bestFit="1" customWidth="1"/>
    <col min="10484" max="10484" width="11.7109375" style="405" customWidth="1"/>
    <col min="10485" max="10485" width="12.140625" style="405" bestFit="1" customWidth="1"/>
    <col min="10486" max="10486" width="12" style="405" bestFit="1" customWidth="1"/>
    <col min="10487" max="10487" width="11.7109375" style="405" bestFit="1" customWidth="1"/>
    <col min="10488" max="10488" width="11.85546875" style="405" bestFit="1" customWidth="1"/>
    <col min="10489" max="10490" width="12.5703125" style="405" bestFit="1" customWidth="1"/>
    <col min="10491" max="10496" width="13" style="405" bestFit="1" customWidth="1"/>
    <col min="10497" max="10497" width="13" style="405" customWidth="1"/>
    <col min="10498" max="10498" width="11.42578125" style="405" bestFit="1" customWidth="1"/>
    <col min="10499" max="10499" width="11.140625" style="405" bestFit="1" customWidth="1"/>
    <col min="10500" max="10725" width="9.140625" style="405"/>
    <col min="10726" max="10726" width="18.42578125" style="405" bestFit="1" customWidth="1"/>
    <col min="10727" max="10727" width="12.28515625" style="405" bestFit="1" customWidth="1"/>
    <col min="10728" max="10728" width="12.140625" style="405" bestFit="1" customWidth="1"/>
    <col min="10729" max="10729" width="12.85546875" style="405" bestFit="1" customWidth="1"/>
    <col min="10730" max="10730" width="12.140625" style="405" bestFit="1" customWidth="1"/>
    <col min="10731" max="10731" width="11.85546875" style="405" bestFit="1" customWidth="1"/>
    <col min="10732" max="10732" width="11.7109375" style="405" bestFit="1" customWidth="1"/>
    <col min="10733" max="10733" width="12" style="405" bestFit="1" customWidth="1"/>
    <col min="10734" max="10734" width="12.140625" style="405" bestFit="1" customWidth="1"/>
    <col min="10735" max="10735" width="11.42578125" style="405" bestFit="1" customWidth="1"/>
    <col min="10736" max="10736" width="12.140625" style="405" bestFit="1" customWidth="1"/>
    <col min="10737" max="10737" width="11.85546875" style="405" bestFit="1" customWidth="1"/>
    <col min="10738" max="10738" width="12.42578125" style="405" bestFit="1" customWidth="1"/>
    <col min="10739" max="10739" width="12.140625" style="405" bestFit="1" customWidth="1"/>
    <col min="10740" max="10740" width="11.7109375" style="405" customWidth="1"/>
    <col min="10741" max="10741" width="12.140625" style="405" bestFit="1" customWidth="1"/>
    <col min="10742" max="10742" width="12" style="405" bestFit="1" customWidth="1"/>
    <col min="10743" max="10743" width="11.7109375" style="405" bestFit="1" customWidth="1"/>
    <col min="10744" max="10744" width="11.85546875" style="405" bestFit="1" customWidth="1"/>
    <col min="10745" max="10746" width="12.5703125" style="405" bestFit="1" customWidth="1"/>
    <col min="10747" max="10752" width="13" style="405" bestFit="1" customWidth="1"/>
    <col min="10753" max="10753" width="13" style="405" customWidth="1"/>
    <col min="10754" max="10754" width="11.42578125" style="405" bestFit="1" customWidth="1"/>
    <col min="10755" max="10755" width="11.140625" style="405" bestFit="1" customWidth="1"/>
    <col min="10756" max="10981" width="9.140625" style="405"/>
    <col min="10982" max="10982" width="18.42578125" style="405" bestFit="1" customWidth="1"/>
    <col min="10983" max="10983" width="12.28515625" style="405" bestFit="1" customWidth="1"/>
    <col min="10984" max="10984" width="12.140625" style="405" bestFit="1" customWidth="1"/>
    <col min="10985" max="10985" width="12.85546875" style="405" bestFit="1" customWidth="1"/>
    <col min="10986" max="10986" width="12.140625" style="405" bestFit="1" customWidth="1"/>
    <col min="10987" max="10987" width="11.85546875" style="405" bestFit="1" customWidth="1"/>
    <col min="10988" max="10988" width="11.7109375" style="405" bestFit="1" customWidth="1"/>
    <col min="10989" max="10989" width="12" style="405" bestFit="1" customWidth="1"/>
    <col min="10990" max="10990" width="12.140625" style="405" bestFit="1" customWidth="1"/>
    <col min="10991" max="10991" width="11.42578125" style="405" bestFit="1" customWidth="1"/>
    <col min="10992" max="10992" width="12.140625" style="405" bestFit="1" customWidth="1"/>
    <col min="10993" max="10993" width="11.85546875" style="405" bestFit="1" customWidth="1"/>
    <col min="10994" max="10994" width="12.42578125" style="405" bestFit="1" customWidth="1"/>
    <col min="10995" max="10995" width="12.140625" style="405" bestFit="1" customWidth="1"/>
    <col min="10996" max="10996" width="11.7109375" style="405" customWidth="1"/>
    <col min="10997" max="10997" width="12.140625" style="405" bestFit="1" customWidth="1"/>
    <col min="10998" max="10998" width="12" style="405" bestFit="1" customWidth="1"/>
    <col min="10999" max="10999" width="11.7109375" style="405" bestFit="1" customWidth="1"/>
    <col min="11000" max="11000" width="11.85546875" style="405" bestFit="1" customWidth="1"/>
    <col min="11001" max="11002" width="12.5703125" style="405" bestFit="1" customWidth="1"/>
    <col min="11003" max="11008" width="13" style="405" bestFit="1" customWidth="1"/>
    <col min="11009" max="11009" width="13" style="405" customWidth="1"/>
    <col min="11010" max="11010" width="11.42578125" style="405" bestFit="1" customWidth="1"/>
    <col min="11011" max="11011" width="11.140625" style="405" bestFit="1" customWidth="1"/>
    <col min="11012" max="11237" width="9.140625" style="405"/>
    <col min="11238" max="11238" width="18.42578125" style="405" bestFit="1" customWidth="1"/>
    <col min="11239" max="11239" width="12.28515625" style="405" bestFit="1" customWidth="1"/>
    <col min="11240" max="11240" width="12.140625" style="405" bestFit="1" customWidth="1"/>
    <col min="11241" max="11241" width="12.85546875" style="405" bestFit="1" customWidth="1"/>
    <col min="11242" max="11242" width="12.140625" style="405" bestFit="1" customWidth="1"/>
    <col min="11243" max="11243" width="11.85546875" style="405" bestFit="1" customWidth="1"/>
    <col min="11244" max="11244" width="11.7109375" style="405" bestFit="1" customWidth="1"/>
    <col min="11245" max="11245" width="12" style="405" bestFit="1" customWidth="1"/>
    <col min="11246" max="11246" width="12.140625" style="405" bestFit="1" customWidth="1"/>
    <col min="11247" max="11247" width="11.42578125" style="405" bestFit="1" customWidth="1"/>
    <col min="11248" max="11248" width="12.140625" style="405" bestFit="1" customWidth="1"/>
    <col min="11249" max="11249" width="11.85546875" style="405" bestFit="1" customWidth="1"/>
    <col min="11250" max="11250" width="12.42578125" style="405" bestFit="1" customWidth="1"/>
    <col min="11251" max="11251" width="12.140625" style="405" bestFit="1" customWidth="1"/>
    <col min="11252" max="11252" width="11.7109375" style="405" customWidth="1"/>
    <col min="11253" max="11253" width="12.140625" style="405" bestFit="1" customWidth="1"/>
    <col min="11254" max="11254" width="12" style="405" bestFit="1" customWidth="1"/>
    <col min="11255" max="11255" width="11.7109375" style="405" bestFit="1" customWidth="1"/>
    <col min="11256" max="11256" width="11.85546875" style="405" bestFit="1" customWidth="1"/>
    <col min="11257" max="11258" width="12.5703125" style="405" bestFit="1" customWidth="1"/>
    <col min="11259" max="11264" width="13" style="405" bestFit="1" customWidth="1"/>
    <col min="11265" max="11265" width="13" style="405" customWidth="1"/>
    <col min="11266" max="11266" width="11.42578125" style="405" bestFit="1" customWidth="1"/>
    <col min="11267" max="11267" width="11.140625" style="405" bestFit="1" customWidth="1"/>
    <col min="11268" max="11493" width="9.140625" style="405"/>
    <col min="11494" max="11494" width="18.42578125" style="405" bestFit="1" customWidth="1"/>
    <col min="11495" max="11495" width="12.28515625" style="405" bestFit="1" customWidth="1"/>
    <col min="11496" max="11496" width="12.140625" style="405" bestFit="1" customWidth="1"/>
    <col min="11497" max="11497" width="12.85546875" style="405" bestFit="1" customWidth="1"/>
    <col min="11498" max="11498" width="12.140625" style="405" bestFit="1" customWidth="1"/>
    <col min="11499" max="11499" width="11.85546875" style="405" bestFit="1" customWidth="1"/>
    <col min="11500" max="11500" width="11.7109375" style="405" bestFit="1" customWidth="1"/>
    <col min="11501" max="11501" width="12" style="405" bestFit="1" customWidth="1"/>
    <col min="11502" max="11502" width="12.140625" style="405" bestFit="1" customWidth="1"/>
    <col min="11503" max="11503" width="11.42578125" style="405" bestFit="1" customWidth="1"/>
    <col min="11504" max="11504" width="12.140625" style="405" bestFit="1" customWidth="1"/>
    <col min="11505" max="11505" width="11.85546875" style="405" bestFit="1" customWidth="1"/>
    <col min="11506" max="11506" width="12.42578125" style="405" bestFit="1" customWidth="1"/>
    <col min="11507" max="11507" width="12.140625" style="405" bestFit="1" customWidth="1"/>
    <col min="11508" max="11508" width="11.7109375" style="405" customWidth="1"/>
    <col min="11509" max="11509" width="12.140625" style="405" bestFit="1" customWidth="1"/>
    <col min="11510" max="11510" width="12" style="405" bestFit="1" customWidth="1"/>
    <col min="11511" max="11511" width="11.7109375" style="405" bestFit="1" customWidth="1"/>
    <col min="11512" max="11512" width="11.85546875" style="405" bestFit="1" customWidth="1"/>
    <col min="11513" max="11514" width="12.5703125" style="405" bestFit="1" customWidth="1"/>
    <col min="11515" max="11520" width="13" style="405" bestFit="1" customWidth="1"/>
    <col min="11521" max="11521" width="13" style="405" customWidth="1"/>
    <col min="11522" max="11522" width="11.42578125" style="405" bestFit="1" customWidth="1"/>
    <col min="11523" max="11523" width="11.140625" style="405" bestFit="1" customWidth="1"/>
    <col min="11524" max="11749" width="9.140625" style="405"/>
    <col min="11750" max="11750" width="18.42578125" style="405" bestFit="1" customWidth="1"/>
    <col min="11751" max="11751" width="12.28515625" style="405" bestFit="1" customWidth="1"/>
    <col min="11752" max="11752" width="12.140625" style="405" bestFit="1" customWidth="1"/>
    <col min="11753" max="11753" width="12.85546875" style="405" bestFit="1" customWidth="1"/>
    <col min="11754" max="11754" width="12.140625" style="405" bestFit="1" customWidth="1"/>
    <col min="11755" max="11755" width="11.85546875" style="405" bestFit="1" customWidth="1"/>
    <col min="11756" max="11756" width="11.7109375" style="405" bestFit="1" customWidth="1"/>
    <col min="11757" max="11757" width="12" style="405" bestFit="1" customWidth="1"/>
    <col min="11758" max="11758" width="12.140625" style="405" bestFit="1" customWidth="1"/>
    <col min="11759" max="11759" width="11.42578125" style="405" bestFit="1" customWidth="1"/>
    <col min="11760" max="11760" width="12.140625" style="405" bestFit="1" customWidth="1"/>
    <col min="11761" max="11761" width="11.85546875" style="405" bestFit="1" customWidth="1"/>
    <col min="11762" max="11762" width="12.42578125" style="405" bestFit="1" customWidth="1"/>
    <col min="11763" max="11763" width="12.140625" style="405" bestFit="1" customWidth="1"/>
    <col min="11764" max="11764" width="11.7109375" style="405" customWidth="1"/>
    <col min="11765" max="11765" width="12.140625" style="405" bestFit="1" customWidth="1"/>
    <col min="11766" max="11766" width="12" style="405" bestFit="1" customWidth="1"/>
    <col min="11767" max="11767" width="11.7109375" style="405" bestFit="1" customWidth="1"/>
    <col min="11768" max="11768" width="11.85546875" style="405" bestFit="1" customWidth="1"/>
    <col min="11769" max="11770" width="12.5703125" style="405" bestFit="1" customWidth="1"/>
    <col min="11771" max="11776" width="13" style="405" bestFit="1" customWidth="1"/>
    <col min="11777" max="11777" width="13" style="405" customWidth="1"/>
    <col min="11778" max="11778" width="11.42578125" style="405" bestFit="1" customWidth="1"/>
    <col min="11779" max="11779" width="11.140625" style="405" bestFit="1" customWidth="1"/>
    <col min="11780" max="12005" width="9.140625" style="405"/>
    <col min="12006" max="12006" width="18.42578125" style="405" bestFit="1" customWidth="1"/>
    <col min="12007" max="12007" width="12.28515625" style="405" bestFit="1" customWidth="1"/>
    <col min="12008" max="12008" width="12.140625" style="405" bestFit="1" customWidth="1"/>
    <col min="12009" max="12009" width="12.85546875" style="405" bestFit="1" customWidth="1"/>
    <col min="12010" max="12010" width="12.140625" style="405" bestFit="1" customWidth="1"/>
    <col min="12011" max="12011" width="11.85546875" style="405" bestFit="1" customWidth="1"/>
    <col min="12012" max="12012" width="11.7109375" style="405" bestFit="1" customWidth="1"/>
    <col min="12013" max="12013" width="12" style="405" bestFit="1" customWidth="1"/>
    <col min="12014" max="12014" width="12.140625" style="405" bestFit="1" customWidth="1"/>
    <col min="12015" max="12015" width="11.42578125" style="405" bestFit="1" customWidth="1"/>
    <col min="12016" max="12016" width="12.140625" style="405" bestFit="1" customWidth="1"/>
    <col min="12017" max="12017" width="11.85546875" style="405" bestFit="1" customWidth="1"/>
    <col min="12018" max="12018" width="12.42578125" style="405" bestFit="1" customWidth="1"/>
    <col min="12019" max="12019" width="12.140625" style="405" bestFit="1" customWidth="1"/>
    <col min="12020" max="12020" width="11.7109375" style="405" customWidth="1"/>
    <col min="12021" max="12021" width="12.140625" style="405" bestFit="1" customWidth="1"/>
    <col min="12022" max="12022" width="12" style="405" bestFit="1" customWidth="1"/>
    <col min="12023" max="12023" width="11.7109375" style="405" bestFit="1" customWidth="1"/>
    <col min="12024" max="12024" width="11.85546875" style="405" bestFit="1" customWidth="1"/>
    <col min="12025" max="12026" width="12.5703125" style="405" bestFit="1" customWidth="1"/>
    <col min="12027" max="12032" width="13" style="405" bestFit="1" customWidth="1"/>
    <col min="12033" max="12033" width="13" style="405" customWidth="1"/>
    <col min="12034" max="12034" width="11.42578125" style="405" bestFit="1" customWidth="1"/>
    <col min="12035" max="12035" width="11.140625" style="405" bestFit="1" customWidth="1"/>
    <col min="12036" max="12261" width="9.140625" style="405"/>
    <col min="12262" max="12262" width="18.42578125" style="405" bestFit="1" customWidth="1"/>
    <col min="12263" max="12263" width="12.28515625" style="405" bestFit="1" customWidth="1"/>
    <col min="12264" max="12264" width="12.140625" style="405" bestFit="1" customWidth="1"/>
    <col min="12265" max="12265" width="12.85546875" style="405" bestFit="1" customWidth="1"/>
    <col min="12266" max="12266" width="12.140625" style="405" bestFit="1" customWidth="1"/>
    <col min="12267" max="12267" width="11.85546875" style="405" bestFit="1" customWidth="1"/>
    <col min="12268" max="12268" width="11.7109375" style="405" bestFit="1" customWidth="1"/>
    <col min="12269" max="12269" width="12" style="405" bestFit="1" customWidth="1"/>
    <col min="12270" max="12270" width="12.140625" style="405" bestFit="1" customWidth="1"/>
    <col min="12271" max="12271" width="11.42578125" style="405" bestFit="1" customWidth="1"/>
    <col min="12272" max="12272" width="12.140625" style="405" bestFit="1" customWidth="1"/>
    <col min="12273" max="12273" width="11.85546875" style="405" bestFit="1" customWidth="1"/>
    <col min="12274" max="12274" width="12.42578125" style="405" bestFit="1" customWidth="1"/>
    <col min="12275" max="12275" width="12.140625" style="405" bestFit="1" customWidth="1"/>
    <col min="12276" max="12276" width="11.7109375" style="405" customWidth="1"/>
    <col min="12277" max="12277" width="12.140625" style="405" bestFit="1" customWidth="1"/>
    <col min="12278" max="12278" width="12" style="405" bestFit="1" customWidth="1"/>
    <col min="12279" max="12279" width="11.7109375" style="405" bestFit="1" customWidth="1"/>
    <col min="12280" max="12280" width="11.85546875" style="405" bestFit="1" customWidth="1"/>
    <col min="12281" max="12282" width="12.5703125" style="405" bestFit="1" customWidth="1"/>
    <col min="12283" max="12288" width="13" style="405" bestFit="1" customWidth="1"/>
    <col min="12289" max="12289" width="13" style="405" customWidth="1"/>
    <col min="12290" max="12290" width="11.42578125" style="405" bestFit="1" customWidth="1"/>
    <col min="12291" max="12291" width="11.140625" style="405" bestFit="1" customWidth="1"/>
    <col min="12292" max="12517" width="9.140625" style="405"/>
    <col min="12518" max="12518" width="18.42578125" style="405" bestFit="1" customWidth="1"/>
    <col min="12519" max="12519" width="12.28515625" style="405" bestFit="1" customWidth="1"/>
    <col min="12520" max="12520" width="12.140625" style="405" bestFit="1" customWidth="1"/>
    <col min="12521" max="12521" width="12.85546875" style="405" bestFit="1" customWidth="1"/>
    <col min="12522" max="12522" width="12.140625" style="405" bestFit="1" customWidth="1"/>
    <col min="12523" max="12523" width="11.85546875" style="405" bestFit="1" customWidth="1"/>
    <col min="12524" max="12524" width="11.7109375" style="405" bestFit="1" customWidth="1"/>
    <col min="12525" max="12525" width="12" style="405" bestFit="1" customWidth="1"/>
    <col min="12526" max="12526" width="12.140625" style="405" bestFit="1" customWidth="1"/>
    <col min="12527" max="12527" width="11.42578125" style="405" bestFit="1" customWidth="1"/>
    <col min="12528" max="12528" width="12.140625" style="405" bestFit="1" customWidth="1"/>
    <col min="12529" max="12529" width="11.85546875" style="405" bestFit="1" customWidth="1"/>
    <col min="12530" max="12530" width="12.42578125" style="405" bestFit="1" customWidth="1"/>
    <col min="12531" max="12531" width="12.140625" style="405" bestFit="1" customWidth="1"/>
    <col min="12532" max="12532" width="11.7109375" style="405" customWidth="1"/>
    <col min="12533" max="12533" width="12.140625" style="405" bestFit="1" customWidth="1"/>
    <col min="12534" max="12534" width="12" style="405" bestFit="1" customWidth="1"/>
    <col min="12535" max="12535" width="11.7109375" style="405" bestFit="1" customWidth="1"/>
    <col min="12536" max="12536" width="11.85546875" style="405" bestFit="1" customWidth="1"/>
    <col min="12537" max="12538" width="12.5703125" style="405" bestFit="1" customWidth="1"/>
    <col min="12539" max="12544" width="13" style="405" bestFit="1" customWidth="1"/>
    <col min="12545" max="12545" width="13" style="405" customWidth="1"/>
    <col min="12546" max="12546" width="11.42578125" style="405" bestFit="1" customWidth="1"/>
    <col min="12547" max="12547" width="11.140625" style="405" bestFit="1" customWidth="1"/>
    <col min="12548" max="12773" width="9.140625" style="405"/>
    <col min="12774" max="12774" width="18.42578125" style="405" bestFit="1" customWidth="1"/>
    <col min="12775" max="12775" width="12.28515625" style="405" bestFit="1" customWidth="1"/>
    <col min="12776" max="12776" width="12.140625" style="405" bestFit="1" customWidth="1"/>
    <col min="12777" max="12777" width="12.85546875" style="405" bestFit="1" customWidth="1"/>
    <col min="12778" max="12778" width="12.140625" style="405" bestFit="1" customWidth="1"/>
    <col min="12779" max="12779" width="11.85546875" style="405" bestFit="1" customWidth="1"/>
    <col min="12780" max="12780" width="11.7109375" style="405" bestFit="1" customWidth="1"/>
    <col min="12781" max="12781" width="12" style="405" bestFit="1" customWidth="1"/>
    <col min="12782" max="12782" width="12.140625" style="405" bestFit="1" customWidth="1"/>
    <col min="12783" max="12783" width="11.42578125" style="405" bestFit="1" customWidth="1"/>
    <col min="12784" max="12784" width="12.140625" style="405" bestFit="1" customWidth="1"/>
    <col min="12785" max="12785" width="11.85546875" style="405" bestFit="1" customWidth="1"/>
    <col min="12786" max="12786" width="12.42578125" style="405" bestFit="1" customWidth="1"/>
    <col min="12787" max="12787" width="12.140625" style="405" bestFit="1" customWidth="1"/>
    <col min="12788" max="12788" width="11.7109375" style="405" customWidth="1"/>
    <col min="12789" max="12789" width="12.140625" style="405" bestFit="1" customWidth="1"/>
    <col min="12790" max="12790" width="12" style="405" bestFit="1" customWidth="1"/>
    <col min="12791" max="12791" width="11.7109375" style="405" bestFit="1" customWidth="1"/>
    <col min="12792" max="12792" width="11.85546875" style="405" bestFit="1" customWidth="1"/>
    <col min="12793" max="12794" width="12.5703125" style="405" bestFit="1" customWidth="1"/>
    <col min="12795" max="12800" width="13" style="405" bestFit="1" customWidth="1"/>
    <col min="12801" max="12801" width="13" style="405" customWidth="1"/>
    <col min="12802" max="12802" width="11.42578125" style="405" bestFit="1" customWidth="1"/>
    <col min="12803" max="12803" width="11.140625" style="405" bestFit="1" customWidth="1"/>
    <col min="12804" max="13029" width="9.140625" style="405"/>
    <col min="13030" max="13030" width="18.42578125" style="405" bestFit="1" customWidth="1"/>
    <col min="13031" max="13031" width="12.28515625" style="405" bestFit="1" customWidth="1"/>
    <col min="13032" max="13032" width="12.140625" style="405" bestFit="1" customWidth="1"/>
    <col min="13033" max="13033" width="12.85546875" style="405" bestFit="1" customWidth="1"/>
    <col min="13034" max="13034" width="12.140625" style="405" bestFit="1" customWidth="1"/>
    <col min="13035" max="13035" width="11.85546875" style="405" bestFit="1" customWidth="1"/>
    <col min="13036" max="13036" width="11.7109375" style="405" bestFit="1" customWidth="1"/>
    <col min="13037" max="13037" width="12" style="405" bestFit="1" customWidth="1"/>
    <col min="13038" max="13038" width="12.140625" style="405" bestFit="1" customWidth="1"/>
    <col min="13039" max="13039" width="11.42578125" style="405" bestFit="1" customWidth="1"/>
    <col min="13040" max="13040" width="12.140625" style="405" bestFit="1" customWidth="1"/>
    <col min="13041" max="13041" width="11.85546875" style="405" bestFit="1" customWidth="1"/>
    <col min="13042" max="13042" width="12.42578125" style="405" bestFit="1" customWidth="1"/>
    <col min="13043" max="13043" width="12.140625" style="405" bestFit="1" customWidth="1"/>
    <col min="13044" max="13044" width="11.7109375" style="405" customWidth="1"/>
    <col min="13045" max="13045" width="12.140625" style="405" bestFit="1" customWidth="1"/>
    <col min="13046" max="13046" width="12" style="405" bestFit="1" customWidth="1"/>
    <col min="13047" max="13047" width="11.7109375" style="405" bestFit="1" customWidth="1"/>
    <col min="13048" max="13048" width="11.85546875" style="405" bestFit="1" customWidth="1"/>
    <col min="13049" max="13050" width="12.5703125" style="405" bestFit="1" customWidth="1"/>
    <col min="13051" max="13056" width="13" style="405" bestFit="1" customWidth="1"/>
    <col min="13057" max="13057" width="13" style="405" customWidth="1"/>
    <col min="13058" max="13058" width="11.42578125" style="405" bestFit="1" customWidth="1"/>
    <col min="13059" max="13059" width="11.140625" style="405" bestFit="1" customWidth="1"/>
    <col min="13060" max="13285" width="9.140625" style="405"/>
    <col min="13286" max="13286" width="18.42578125" style="405" bestFit="1" customWidth="1"/>
    <col min="13287" max="13287" width="12.28515625" style="405" bestFit="1" customWidth="1"/>
    <col min="13288" max="13288" width="12.140625" style="405" bestFit="1" customWidth="1"/>
    <col min="13289" max="13289" width="12.85546875" style="405" bestFit="1" customWidth="1"/>
    <col min="13290" max="13290" width="12.140625" style="405" bestFit="1" customWidth="1"/>
    <col min="13291" max="13291" width="11.85546875" style="405" bestFit="1" customWidth="1"/>
    <col min="13292" max="13292" width="11.7109375" style="405" bestFit="1" customWidth="1"/>
    <col min="13293" max="13293" width="12" style="405" bestFit="1" customWidth="1"/>
    <col min="13294" max="13294" width="12.140625" style="405" bestFit="1" customWidth="1"/>
    <col min="13295" max="13295" width="11.42578125" style="405" bestFit="1" customWidth="1"/>
    <col min="13296" max="13296" width="12.140625" style="405" bestFit="1" customWidth="1"/>
    <col min="13297" max="13297" width="11.85546875" style="405" bestFit="1" customWidth="1"/>
    <col min="13298" max="13298" width="12.42578125" style="405" bestFit="1" customWidth="1"/>
    <col min="13299" max="13299" width="12.140625" style="405" bestFit="1" customWidth="1"/>
    <col min="13300" max="13300" width="11.7109375" style="405" customWidth="1"/>
    <col min="13301" max="13301" width="12.140625" style="405" bestFit="1" customWidth="1"/>
    <col min="13302" max="13302" width="12" style="405" bestFit="1" customWidth="1"/>
    <col min="13303" max="13303" width="11.7109375" style="405" bestFit="1" customWidth="1"/>
    <col min="13304" max="13304" width="11.85546875" style="405" bestFit="1" customWidth="1"/>
    <col min="13305" max="13306" width="12.5703125" style="405" bestFit="1" customWidth="1"/>
    <col min="13307" max="13312" width="13" style="405" bestFit="1" customWidth="1"/>
    <col min="13313" max="13313" width="13" style="405" customWidth="1"/>
    <col min="13314" max="13314" width="11.42578125" style="405" bestFit="1" customWidth="1"/>
    <col min="13315" max="13315" width="11.140625" style="405" bestFit="1" customWidth="1"/>
    <col min="13316" max="13541" width="9.140625" style="405"/>
    <col min="13542" max="13542" width="18.42578125" style="405" bestFit="1" customWidth="1"/>
    <col min="13543" max="13543" width="12.28515625" style="405" bestFit="1" customWidth="1"/>
    <col min="13544" max="13544" width="12.140625" style="405" bestFit="1" customWidth="1"/>
    <col min="13545" max="13545" width="12.85546875" style="405" bestFit="1" customWidth="1"/>
    <col min="13546" max="13546" width="12.140625" style="405" bestFit="1" customWidth="1"/>
    <col min="13547" max="13547" width="11.85546875" style="405" bestFit="1" customWidth="1"/>
    <col min="13548" max="13548" width="11.7109375" style="405" bestFit="1" customWidth="1"/>
    <col min="13549" max="13549" width="12" style="405" bestFit="1" customWidth="1"/>
    <col min="13550" max="13550" width="12.140625" style="405" bestFit="1" customWidth="1"/>
    <col min="13551" max="13551" width="11.42578125" style="405" bestFit="1" customWidth="1"/>
    <col min="13552" max="13552" width="12.140625" style="405" bestFit="1" customWidth="1"/>
    <col min="13553" max="13553" width="11.85546875" style="405" bestFit="1" customWidth="1"/>
    <col min="13554" max="13554" width="12.42578125" style="405" bestFit="1" customWidth="1"/>
    <col min="13555" max="13555" width="12.140625" style="405" bestFit="1" customWidth="1"/>
    <col min="13556" max="13556" width="11.7109375" style="405" customWidth="1"/>
    <col min="13557" max="13557" width="12.140625" style="405" bestFit="1" customWidth="1"/>
    <col min="13558" max="13558" width="12" style="405" bestFit="1" customWidth="1"/>
    <col min="13559" max="13559" width="11.7109375" style="405" bestFit="1" customWidth="1"/>
    <col min="13560" max="13560" width="11.85546875" style="405" bestFit="1" customWidth="1"/>
    <col min="13561" max="13562" width="12.5703125" style="405" bestFit="1" customWidth="1"/>
    <col min="13563" max="13568" width="13" style="405" bestFit="1" customWidth="1"/>
    <col min="13569" max="13569" width="13" style="405" customWidth="1"/>
    <col min="13570" max="13570" width="11.42578125" style="405" bestFit="1" customWidth="1"/>
    <col min="13571" max="13571" width="11.140625" style="405" bestFit="1" customWidth="1"/>
    <col min="13572" max="13797" width="9.140625" style="405"/>
    <col min="13798" max="13798" width="18.42578125" style="405" bestFit="1" customWidth="1"/>
    <col min="13799" max="13799" width="12.28515625" style="405" bestFit="1" customWidth="1"/>
    <col min="13800" max="13800" width="12.140625" style="405" bestFit="1" customWidth="1"/>
    <col min="13801" max="13801" width="12.85546875" style="405" bestFit="1" customWidth="1"/>
    <col min="13802" max="13802" width="12.140625" style="405" bestFit="1" customWidth="1"/>
    <col min="13803" max="13803" width="11.85546875" style="405" bestFit="1" customWidth="1"/>
    <col min="13804" max="13804" width="11.7109375" style="405" bestFit="1" customWidth="1"/>
    <col min="13805" max="13805" width="12" style="405" bestFit="1" customWidth="1"/>
    <col min="13806" max="13806" width="12.140625" style="405" bestFit="1" customWidth="1"/>
    <col min="13807" max="13807" width="11.42578125" style="405" bestFit="1" customWidth="1"/>
    <col min="13808" max="13808" width="12.140625" style="405" bestFit="1" customWidth="1"/>
    <col min="13809" max="13809" width="11.85546875" style="405" bestFit="1" customWidth="1"/>
    <col min="13810" max="13810" width="12.42578125" style="405" bestFit="1" customWidth="1"/>
    <col min="13811" max="13811" width="12.140625" style="405" bestFit="1" customWidth="1"/>
    <col min="13812" max="13812" width="11.7109375" style="405" customWidth="1"/>
    <col min="13813" max="13813" width="12.140625" style="405" bestFit="1" customWidth="1"/>
    <col min="13814" max="13814" width="12" style="405" bestFit="1" customWidth="1"/>
    <col min="13815" max="13815" width="11.7109375" style="405" bestFit="1" customWidth="1"/>
    <col min="13816" max="13816" width="11.85546875" style="405" bestFit="1" customWidth="1"/>
    <col min="13817" max="13818" width="12.5703125" style="405" bestFit="1" customWidth="1"/>
    <col min="13819" max="13824" width="13" style="405" bestFit="1" customWidth="1"/>
    <col min="13825" max="13825" width="13" style="405" customWidth="1"/>
    <col min="13826" max="13826" width="11.42578125" style="405" bestFit="1" customWidth="1"/>
    <col min="13827" max="13827" width="11.140625" style="405" bestFit="1" customWidth="1"/>
    <col min="13828" max="14053" width="9.140625" style="405"/>
    <col min="14054" max="14054" width="18.42578125" style="405" bestFit="1" customWidth="1"/>
    <col min="14055" max="14055" width="12.28515625" style="405" bestFit="1" customWidth="1"/>
    <col min="14056" max="14056" width="12.140625" style="405" bestFit="1" customWidth="1"/>
    <col min="14057" max="14057" width="12.85546875" style="405" bestFit="1" customWidth="1"/>
    <col min="14058" max="14058" width="12.140625" style="405" bestFit="1" customWidth="1"/>
    <col min="14059" max="14059" width="11.85546875" style="405" bestFit="1" customWidth="1"/>
    <col min="14060" max="14060" width="11.7109375" style="405" bestFit="1" customWidth="1"/>
    <col min="14061" max="14061" width="12" style="405" bestFit="1" customWidth="1"/>
    <col min="14062" max="14062" width="12.140625" style="405" bestFit="1" customWidth="1"/>
    <col min="14063" max="14063" width="11.42578125" style="405" bestFit="1" customWidth="1"/>
    <col min="14064" max="14064" width="12.140625" style="405" bestFit="1" customWidth="1"/>
    <col min="14065" max="14065" width="11.85546875" style="405" bestFit="1" customWidth="1"/>
    <col min="14066" max="14066" width="12.42578125" style="405" bestFit="1" customWidth="1"/>
    <col min="14067" max="14067" width="12.140625" style="405" bestFit="1" customWidth="1"/>
    <col min="14068" max="14068" width="11.7109375" style="405" customWidth="1"/>
    <col min="14069" max="14069" width="12.140625" style="405" bestFit="1" customWidth="1"/>
    <col min="14070" max="14070" width="12" style="405" bestFit="1" customWidth="1"/>
    <col min="14071" max="14071" width="11.7109375" style="405" bestFit="1" customWidth="1"/>
    <col min="14072" max="14072" width="11.85546875" style="405" bestFit="1" customWidth="1"/>
    <col min="14073" max="14074" width="12.5703125" style="405" bestFit="1" customWidth="1"/>
    <col min="14075" max="14080" width="13" style="405" bestFit="1" customWidth="1"/>
    <col min="14081" max="14081" width="13" style="405" customWidth="1"/>
    <col min="14082" max="14082" width="11.42578125" style="405" bestFit="1" customWidth="1"/>
    <col min="14083" max="14083" width="11.140625" style="405" bestFit="1" customWidth="1"/>
    <col min="14084" max="14309" width="9.140625" style="405"/>
    <col min="14310" max="14310" width="18.42578125" style="405" bestFit="1" customWidth="1"/>
    <col min="14311" max="14311" width="12.28515625" style="405" bestFit="1" customWidth="1"/>
    <col min="14312" max="14312" width="12.140625" style="405" bestFit="1" customWidth="1"/>
    <col min="14313" max="14313" width="12.85546875" style="405" bestFit="1" customWidth="1"/>
    <col min="14314" max="14314" width="12.140625" style="405" bestFit="1" customWidth="1"/>
    <col min="14315" max="14315" width="11.85546875" style="405" bestFit="1" customWidth="1"/>
    <col min="14316" max="14316" width="11.7109375" style="405" bestFit="1" customWidth="1"/>
    <col min="14317" max="14317" width="12" style="405" bestFit="1" customWidth="1"/>
    <col min="14318" max="14318" width="12.140625" style="405" bestFit="1" customWidth="1"/>
    <col min="14319" max="14319" width="11.42578125" style="405" bestFit="1" customWidth="1"/>
    <col min="14320" max="14320" width="12.140625" style="405" bestFit="1" customWidth="1"/>
    <col min="14321" max="14321" width="11.85546875" style="405" bestFit="1" customWidth="1"/>
    <col min="14322" max="14322" width="12.42578125" style="405" bestFit="1" customWidth="1"/>
    <col min="14323" max="14323" width="12.140625" style="405" bestFit="1" customWidth="1"/>
    <col min="14324" max="14324" width="11.7109375" style="405" customWidth="1"/>
    <col min="14325" max="14325" width="12.140625" style="405" bestFit="1" customWidth="1"/>
    <col min="14326" max="14326" width="12" style="405" bestFit="1" customWidth="1"/>
    <col min="14327" max="14327" width="11.7109375" style="405" bestFit="1" customWidth="1"/>
    <col min="14328" max="14328" width="11.85546875" style="405" bestFit="1" customWidth="1"/>
    <col min="14329" max="14330" width="12.5703125" style="405" bestFit="1" customWidth="1"/>
    <col min="14331" max="14336" width="13" style="405" bestFit="1" customWidth="1"/>
    <col min="14337" max="14337" width="13" style="405" customWidth="1"/>
    <col min="14338" max="14338" width="11.42578125" style="405" bestFit="1" customWidth="1"/>
    <col min="14339" max="14339" width="11.140625" style="405" bestFit="1" customWidth="1"/>
    <col min="14340" max="14565" width="9.140625" style="405"/>
    <col min="14566" max="14566" width="18.42578125" style="405" bestFit="1" customWidth="1"/>
    <col min="14567" max="14567" width="12.28515625" style="405" bestFit="1" customWidth="1"/>
    <col min="14568" max="14568" width="12.140625" style="405" bestFit="1" customWidth="1"/>
    <col min="14569" max="14569" width="12.85546875" style="405" bestFit="1" customWidth="1"/>
    <col min="14570" max="14570" width="12.140625" style="405" bestFit="1" customWidth="1"/>
    <col min="14571" max="14571" width="11.85546875" style="405" bestFit="1" customWidth="1"/>
    <col min="14572" max="14572" width="11.7109375" style="405" bestFit="1" customWidth="1"/>
    <col min="14573" max="14573" width="12" style="405" bestFit="1" customWidth="1"/>
    <col min="14574" max="14574" width="12.140625" style="405" bestFit="1" customWidth="1"/>
    <col min="14575" max="14575" width="11.42578125" style="405" bestFit="1" customWidth="1"/>
    <col min="14576" max="14576" width="12.140625" style="405" bestFit="1" customWidth="1"/>
    <col min="14577" max="14577" width="11.85546875" style="405" bestFit="1" customWidth="1"/>
    <col min="14578" max="14578" width="12.42578125" style="405" bestFit="1" customWidth="1"/>
    <col min="14579" max="14579" width="12.140625" style="405" bestFit="1" customWidth="1"/>
    <col min="14580" max="14580" width="11.7109375" style="405" customWidth="1"/>
    <col min="14581" max="14581" width="12.140625" style="405" bestFit="1" customWidth="1"/>
    <col min="14582" max="14582" width="12" style="405" bestFit="1" customWidth="1"/>
    <col min="14583" max="14583" width="11.7109375" style="405" bestFit="1" customWidth="1"/>
    <col min="14584" max="14584" width="11.85546875" style="405" bestFit="1" customWidth="1"/>
    <col min="14585" max="14586" width="12.5703125" style="405" bestFit="1" customWidth="1"/>
    <col min="14587" max="14592" width="13" style="405" bestFit="1" customWidth="1"/>
    <col min="14593" max="14593" width="13" style="405" customWidth="1"/>
    <col min="14594" max="14594" width="11.42578125" style="405" bestFit="1" customWidth="1"/>
    <col min="14595" max="14595" width="11.140625" style="405" bestFit="1" customWidth="1"/>
    <col min="14596" max="14821" width="9.140625" style="405"/>
    <col min="14822" max="14822" width="18.42578125" style="405" bestFit="1" customWidth="1"/>
    <col min="14823" max="14823" width="12.28515625" style="405" bestFit="1" customWidth="1"/>
    <col min="14824" max="14824" width="12.140625" style="405" bestFit="1" customWidth="1"/>
    <col min="14825" max="14825" width="12.85546875" style="405" bestFit="1" customWidth="1"/>
    <col min="14826" max="14826" width="12.140625" style="405" bestFit="1" customWidth="1"/>
    <col min="14827" max="14827" width="11.85546875" style="405" bestFit="1" customWidth="1"/>
    <col min="14828" max="14828" width="11.7109375" style="405" bestFit="1" customWidth="1"/>
    <col min="14829" max="14829" width="12" style="405" bestFit="1" customWidth="1"/>
    <col min="14830" max="14830" width="12.140625" style="405" bestFit="1" customWidth="1"/>
    <col min="14831" max="14831" width="11.42578125" style="405" bestFit="1" customWidth="1"/>
    <col min="14832" max="14832" width="12.140625" style="405" bestFit="1" customWidth="1"/>
    <col min="14833" max="14833" width="11.85546875" style="405" bestFit="1" customWidth="1"/>
    <col min="14834" max="14834" width="12.42578125" style="405" bestFit="1" customWidth="1"/>
    <col min="14835" max="14835" width="12.140625" style="405" bestFit="1" customWidth="1"/>
    <col min="14836" max="14836" width="11.7109375" style="405" customWidth="1"/>
    <col min="14837" max="14837" width="12.140625" style="405" bestFit="1" customWidth="1"/>
    <col min="14838" max="14838" width="12" style="405" bestFit="1" customWidth="1"/>
    <col min="14839" max="14839" width="11.7109375" style="405" bestFit="1" customWidth="1"/>
    <col min="14840" max="14840" width="11.85546875" style="405" bestFit="1" customWidth="1"/>
    <col min="14841" max="14842" width="12.5703125" style="405" bestFit="1" customWidth="1"/>
    <col min="14843" max="14848" width="13" style="405" bestFit="1" customWidth="1"/>
    <col min="14849" max="14849" width="13" style="405" customWidth="1"/>
    <col min="14850" max="14850" width="11.42578125" style="405" bestFit="1" customWidth="1"/>
    <col min="14851" max="14851" width="11.140625" style="405" bestFit="1" customWidth="1"/>
    <col min="14852" max="15077" width="9.140625" style="405"/>
    <col min="15078" max="15078" width="18.42578125" style="405" bestFit="1" customWidth="1"/>
    <col min="15079" max="15079" width="12.28515625" style="405" bestFit="1" customWidth="1"/>
    <col min="15080" max="15080" width="12.140625" style="405" bestFit="1" customWidth="1"/>
    <col min="15081" max="15081" width="12.85546875" style="405" bestFit="1" customWidth="1"/>
    <col min="15082" max="15082" width="12.140625" style="405" bestFit="1" customWidth="1"/>
    <col min="15083" max="15083" width="11.85546875" style="405" bestFit="1" customWidth="1"/>
    <col min="15084" max="15084" width="11.7109375" style="405" bestFit="1" customWidth="1"/>
    <col min="15085" max="15085" width="12" style="405" bestFit="1" customWidth="1"/>
    <col min="15086" max="15086" width="12.140625" style="405" bestFit="1" customWidth="1"/>
    <col min="15087" max="15087" width="11.42578125" style="405" bestFit="1" customWidth="1"/>
    <col min="15088" max="15088" width="12.140625" style="405" bestFit="1" customWidth="1"/>
    <col min="15089" max="15089" width="11.85546875" style="405" bestFit="1" customWidth="1"/>
    <col min="15090" max="15090" width="12.42578125" style="405" bestFit="1" customWidth="1"/>
    <col min="15091" max="15091" width="12.140625" style="405" bestFit="1" customWidth="1"/>
    <col min="15092" max="15092" width="11.7109375" style="405" customWidth="1"/>
    <col min="15093" max="15093" width="12.140625" style="405" bestFit="1" customWidth="1"/>
    <col min="15094" max="15094" width="12" style="405" bestFit="1" customWidth="1"/>
    <col min="15095" max="15095" width="11.7109375" style="405" bestFit="1" customWidth="1"/>
    <col min="15096" max="15096" width="11.85546875" style="405" bestFit="1" customWidth="1"/>
    <col min="15097" max="15098" width="12.5703125" style="405" bestFit="1" customWidth="1"/>
    <col min="15099" max="15104" width="13" style="405" bestFit="1" customWidth="1"/>
    <col min="15105" max="15105" width="13" style="405" customWidth="1"/>
    <col min="15106" max="15106" width="11.42578125" style="405" bestFit="1" customWidth="1"/>
    <col min="15107" max="15107" width="11.140625" style="405" bestFit="1" customWidth="1"/>
    <col min="15108" max="15333" width="9.140625" style="405"/>
    <col min="15334" max="15334" width="18.42578125" style="405" bestFit="1" customWidth="1"/>
    <col min="15335" max="15335" width="12.28515625" style="405" bestFit="1" customWidth="1"/>
    <col min="15336" max="15336" width="12.140625" style="405" bestFit="1" customWidth="1"/>
    <col min="15337" max="15337" width="12.85546875" style="405" bestFit="1" customWidth="1"/>
    <col min="15338" max="15338" width="12.140625" style="405" bestFit="1" customWidth="1"/>
    <col min="15339" max="15339" width="11.85546875" style="405" bestFit="1" customWidth="1"/>
    <col min="15340" max="15340" width="11.7109375" style="405" bestFit="1" customWidth="1"/>
    <col min="15341" max="15341" width="12" style="405" bestFit="1" customWidth="1"/>
    <col min="15342" max="15342" width="12.140625" style="405" bestFit="1" customWidth="1"/>
    <col min="15343" max="15343" width="11.42578125" style="405" bestFit="1" customWidth="1"/>
    <col min="15344" max="15344" width="12.140625" style="405" bestFit="1" customWidth="1"/>
    <col min="15345" max="15345" width="11.85546875" style="405" bestFit="1" customWidth="1"/>
    <col min="15346" max="15346" width="12.42578125" style="405" bestFit="1" customWidth="1"/>
    <col min="15347" max="15347" width="12.140625" style="405" bestFit="1" customWidth="1"/>
    <col min="15348" max="15348" width="11.7109375" style="405" customWidth="1"/>
    <col min="15349" max="15349" width="12.140625" style="405" bestFit="1" customWidth="1"/>
    <col min="15350" max="15350" width="12" style="405" bestFit="1" customWidth="1"/>
    <col min="15351" max="15351" width="11.7109375" style="405" bestFit="1" customWidth="1"/>
    <col min="15352" max="15352" width="11.85546875" style="405" bestFit="1" customWidth="1"/>
    <col min="15353" max="15354" width="12.5703125" style="405" bestFit="1" customWidth="1"/>
    <col min="15355" max="15360" width="13" style="405" bestFit="1" customWidth="1"/>
    <col min="15361" max="15361" width="13" style="405" customWidth="1"/>
    <col min="15362" max="15362" width="11.42578125" style="405" bestFit="1" customWidth="1"/>
    <col min="15363" max="15363" width="11.140625" style="405" bestFit="1" customWidth="1"/>
    <col min="15364" max="15589" width="9.140625" style="405"/>
    <col min="15590" max="15590" width="18.42578125" style="405" bestFit="1" customWidth="1"/>
    <col min="15591" max="15591" width="12.28515625" style="405" bestFit="1" customWidth="1"/>
    <col min="15592" max="15592" width="12.140625" style="405" bestFit="1" customWidth="1"/>
    <col min="15593" max="15593" width="12.85546875" style="405" bestFit="1" customWidth="1"/>
    <col min="15594" max="15594" width="12.140625" style="405" bestFit="1" customWidth="1"/>
    <col min="15595" max="15595" width="11.85546875" style="405" bestFit="1" customWidth="1"/>
    <col min="15596" max="15596" width="11.7109375" style="405" bestFit="1" customWidth="1"/>
    <col min="15597" max="15597" width="12" style="405" bestFit="1" customWidth="1"/>
    <col min="15598" max="15598" width="12.140625" style="405" bestFit="1" customWidth="1"/>
    <col min="15599" max="15599" width="11.42578125" style="405" bestFit="1" customWidth="1"/>
    <col min="15600" max="15600" width="12.140625" style="405" bestFit="1" customWidth="1"/>
    <col min="15601" max="15601" width="11.85546875" style="405" bestFit="1" customWidth="1"/>
    <col min="15602" max="15602" width="12.42578125" style="405" bestFit="1" customWidth="1"/>
    <col min="15603" max="15603" width="12.140625" style="405" bestFit="1" customWidth="1"/>
    <col min="15604" max="15604" width="11.7109375" style="405" customWidth="1"/>
    <col min="15605" max="15605" width="12.140625" style="405" bestFit="1" customWidth="1"/>
    <col min="15606" max="15606" width="12" style="405" bestFit="1" customWidth="1"/>
    <col min="15607" max="15607" width="11.7109375" style="405" bestFit="1" customWidth="1"/>
    <col min="15608" max="15608" width="11.85546875" style="405" bestFit="1" customWidth="1"/>
    <col min="15609" max="15610" width="12.5703125" style="405" bestFit="1" customWidth="1"/>
    <col min="15611" max="15616" width="13" style="405" bestFit="1" customWidth="1"/>
    <col min="15617" max="15617" width="13" style="405" customWidth="1"/>
    <col min="15618" max="15618" width="11.42578125" style="405" bestFit="1" customWidth="1"/>
    <col min="15619" max="15619" width="11.140625" style="405" bestFit="1" customWidth="1"/>
    <col min="15620" max="15845" width="9.140625" style="405"/>
    <col min="15846" max="15846" width="18.42578125" style="405" bestFit="1" customWidth="1"/>
    <col min="15847" max="15847" width="12.28515625" style="405" bestFit="1" customWidth="1"/>
    <col min="15848" max="15848" width="12.140625" style="405" bestFit="1" customWidth="1"/>
    <col min="15849" max="15849" width="12.85546875" style="405" bestFit="1" customWidth="1"/>
    <col min="15850" max="15850" width="12.140625" style="405" bestFit="1" customWidth="1"/>
    <col min="15851" max="15851" width="11.85546875" style="405" bestFit="1" customWidth="1"/>
    <col min="15852" max="15852" width="11.7109375" style="405" bestFit="1" customWidth="1"/>
    <col min="15853" max="15853" width="12" style="405" bestFit="1" customWidth="1"/>
    <col min="15854" max="15854" width="12.140625" style="405" bestFit="1" customWidth="1"/>
    <col min="15855" max="15855" width="11.42578125" style="405" bestFit="1" customWidth="1"/>
    <col min="15856" max="15856" width="12.140625" style="405" bestFit="1" customWidth="1"/>
    <col min="15857" max="15857" width="11.85546875" style="405" bestFit="1" customWidth="1"/>
    <col min="15858" max="15858" width="12.42578125" style="405" bestFit="1" customWidth="1"/>
    <col min="15859" max="15859" width="12.140625" style="405" bestFit="1" customWidth="1"/>
    <col min="15860" max="15860" width="11.7109375" style="405" customWidth="1"/>
    <col min="15861" max="15861" width="12.140625" style="405" bestFit="1" customWidth="1"/>
    <col min="15862" max="15862" width="12" style="405" bestFit="1" customWidth="1"/>
    <col min="15863" max="15863" width="11.7109375" style="405" bestFit="1" customWidth="1"/>
    <col min="15864" max="15864" width="11.85546875" style="405" bestFit="1" customWidth="1"/>
    <col min="15865" max="15866" width="12.5703125" style="405" bestFit="1" customWidth="1"/>
    <col min="15867" max="15872" width="13" style="405" bestFit="1" customWidth="1"/>
    <col min="15873" max="15873" width="13" style="405" customWidth="1"/>
    <col min="15874" max="15874" width="11.42578125" style="405" bestFit="1" customWidth="1"/>
    <col min="15875" max="15875" width="11.140625" style="405" bestFit="1" customWidth="1"/>
    <col min="15876" max="16101" width="9.140625" style="405"/>
    <col min="16102" max="16102" width="18.42578125" style="405" bestFit="1" customWidth="1"/>
    <col min="16103" max="16103" width="12.28515625" style="405" bestFit="1" customWidth="1"/>
    <col min="16104" max="16104" width="12.140625" style="405" bestFit="1" customWidth="1"/>
    <col min="16105" max="16105" width="12.85546875" style="405" bestFit="1" customWidth="1"/>
    <col min="16106" max="16106" width="12.140625" style="405" bestFit="1" customWidth="1"/>
    <col min="16107" max="16107" width="11.85546875" style="405" bestFit="1" customWidth="1"/>
    <col min="16108" max="16108" width="11.7109375" style="405" bestFit="1" customWidth="1"/>
    <col min="16109" max="16109" width="12" style="405" bestFit="1" customWidth="1"/>
    <col min="16110" max="16110" width="12.140625" style="405" bestFit="1" customWidth="1"/>
    <col min="16111" max="16111" width="11.42578125" style="405" bestFit="1" customWidth="1"/>
    <col min="16112" max="16112" width="12.140625" style="405" bestFit="1" customWidth="1"/>
    <col min="16113" max="16113" width="11.85546875" style="405" bestFit="1" customWidth="1"/>
    <col min="16114" max="16114" width="12.42578125" style="405" bestFit="1" customWidth="1"/>
    <col min="16115" max="16115" width="12.140625" style="405" bestFit="1" customWidth="1"/>
    <col min="16116" max="16116" width="11.7109375" style="405" customWidth="1"/>
    <col min="16117" max="16117" width="12.140625" style="405" bestFit="1" customWidth="1"/>
    <col min="16118" max="16118" width="12" style="405" bestFit="1" customWidth="1"/>
    <col min="16119" max="16119" width="11.7109375" style="405" bestFit="1" customWidth="1"/>
    <col min="16120" max="16120" width="11.85546875" style="405" bestFit="1" customWidth="1"/>
    <col min="16121" max="16122" width="12.5703125" style="405" bestFit="1" customWidth="1"/>
    <col min="16123" max="16128" width="13" style="405" bestFit="1" customWidth="1"/>
    <col min="16129" max="16129" width="13" style="405" customWidth="1"/>
    <col min="16130" max="16130" width="11.42578125" style="405" bestFit="1" customWidth="1"/>
    <col min="16131" max="16131" width="11.140625" style="405" bestFit="1" customWidth="1"/>
    <col min="16132" max="16384" width="9.140625" style="405"/>
  </cols>
  <sheetData>
    <row r="1" spans="1:34" x14ac:dyDescent="0.2">
      <c r="A1" s="402" t="s">
        <v>392</v>
      </c>
      <c r="B1" s="403" t="s">
        <v>1308</v>
      </c>
      <c r="C1" s="403" t="s">
        <v>1308</v>
      </c>
      <c r="D1" s="403" t="s">
        <v>1308</v>
      </c>
      <c r="E1" s="403" t="s">
        <v>1308</v>
      </c>
      <c r="F1" s="403" t="s">
        <v>1308</v>
      </c>
      <c r="G1" s="403" t="s">
        <v>1308</v>
      </c>
      <c r="H1" s="403" t="s">
        <v>1308</v>
      </c>
      <c r="I1" s="403" t="s">
        <v>1308</v>
      </c>
      <c r="J1" s="403" t="s">
        <v>1308</v>
      </c>
      <c r="K1" s="403" t="s">
        <v>1308</v>
      </c>
      <c r="L1" s="403" t="s">
        <v>1308</v>
      </c>
      <c r="M1" s="403" t="s">
        <v>1308</v>
      </c>
      <c r="N1" s="403" t="s">
        <v>1308</v>
      </c>
      <c r="O1" s="403" t="s">
        <v>1308</v>
      </c>
      <c r="P1" s="403" t="s">
        <v>1308</v>
      </c>
      <c r="Q1" s="403" t="s">
        <v>1308</v>
      </c>
      <c r="R1" s="403" t="s">
        <v>1308</v>
      </c>
      <c r="S1" s="403" t="s">
        <v>1308</v>
      </c>
      <c r="T1" s="403" t="s">
        <v>1308</v>
      </c>
      <c r="U1" s="403" t="s">
        <v>1308</v>
      </c>
      <c r="V1" s="403" t="s">
        <v>1308</v>
      </c>
      <c r="W1" s="403" t="s">
        <v>1308</v>
      </c>
      <c r="X1" s="403" t="s">
        <v>1309</v>
      </c>
      <c r="Y1" s="403" t="s">
        <v>1309</v>
      </c>
      <c r="Z1" s="403" t="s">
        <v>1309</v>
      </c>
      <c r="AA1" s="403" t="s">
        <v>1309</v>
      </c>
      <c r="AB1" s="403" t="s">
        <v>1309</v>
      </c>
      <c r="AC1" s="403" t="s">
        <v>1309</v>
      </c>
      <c r="AD1" s="403" t="s">
        <v>1309</v>
      </c>
      <c r="AE1" s="403" t="s">
        <v>1309</v>
      </c>
      <c r="AF1" s="403" t="s">
        <v>1309</v>
      </c>
      <c r="AG1" s="403" t="s">
        <v>1309</v>
      </c>
    </row>
    <row r="2" spans="1:34" x14ac:dyDescent="0.2">
      <c r="A2" s="402" t="s">
        <v>1418</v>
      </c>
      <c r="B2" s="403" t="s">
        <v>1420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1420</v>
      </c>
      <c r="V2" s="403" t="s">
        <v>1420</v>
      </c>
      <c r="W2" s="403" t="s">
        <v>1420</v>
      </c>
      <c r="X2" s="403" t="s">
        <v>1419</v>
      </c>
      <c r="Y2" s="403" t="s">
        <v>1419</v>
      </c>
      <c r="Z2" s="403" t="s">
        <v>1419</v>
      </c>
      <c r="AA2" s="403" t="s">
        <v>1419</v>
      </c>
      <c r="AB2" s="403" t="s">
        <v>1419</v>
      </c>
      <c r="AC2" s="403" t="s">
        <v>1419</v>
      </c>
      <c r="AD2" s="403" t="s">
        <v>1420</v>
      </c>
      <c r="AE2" s="403" t="s">
        <v>1420</v>
      </c>
      <c r="AF2" s="403" t="s">
        <v>1420</v>
      </c>
      <c r="AG2" s="403" t="s">
        <v>1422</v>
      </c>
    </row>
    <row r="3" spans="1:34" x14ac:dyDescent="0.2">
      <c r="A3" s="402" t="s">
        <v>385</v>
      </c>
      <c r="B3" s="465">
        <v>45627</v>
      </c>
      <c r="C3" s="465">
        <v>45809</v>
      </c>
      <c r="D3" s="465">
        <v>45992</v>
      </c>
      <c r="E3" s="465">
        <v>46174</v>
      </c>
      <c r="F3" s="465">
        <v>46357</v>
      </c>
      <c r="G3" s="465">
        <v>46539</v>
      </c>
      <c r="H3" s="465">
        <v>46722</v>
      </c>
      <c r="I3" s="465">
        <v>46905</v>
      </c>
      <c r="J3" s="465">
        <v>47088</v>
      </c>
      <c r="K3" s="465">
        <v>47270</v>
      </c>
      <c r="L3" s="465">
        <v>47453</v>
      </c>
      <c r="M3" s="465">
        <v>47635</v>
      </c>
      <c r="N3" s="465">
        <v>47818</v>
      </c>
      <c r="O3" s="465">
        <v>48000</v>
      </c>
      <c r="P3" s="465">
        <v>48183</v>
      </c>
      <c r="Q3" s="465">
        <v>48366</v>
      </c>
      <c r="R3" s="465">
        <v>48549</v>
      </c>
      <c r="S3" s="465">
        <v>48731</v>
      </c>
      <c r="T3" s="465">
        <v>48914</v>
      </c>
      <c r="U3" s="465">
        <v>50740</v>
      </c>
      <c r="V3" s="465">
        <v>52566</v>
      </c>
      <c r="W3" s="465">
        <v>54393</v>
      </c>
      <c r="X3" s="465">
        <v>48731</v>
      </c>
      <c r="Y3" s="465">
        <v>48914</v>
      </c>
      <c r="Z3" s="465">
        <v>49096</v>
      </c>
      <c r="AA3" s="465">
        <v>49279</v>
      </c>
      <c r="AB3" s="465">
        <v>49461</v>
      </c>
      <c r="AC3" s="465">
        <v>49644</v>
      </c>
      <c r="AD3" s="465">
        <v>50740</v>
      </c>
      <c r="AE3" s="465">
        <v>52566</v>
      </c>
      <c r="AF3" s="465">
        <v>53479</v>
      </c>
      <c r="AG3" s="465">
        <v>56219</v>
      </c>
    </row>
    <row r="4" spans="1:34" x14ac:dyDescent="0.2">
      <c r="A4" s="402" t="s">
        <v>386</v>
      </c>
      <c r="B4" s="476">
        <v>4.7149999999999997E-2</v>
      </c>
      <c r="C4" s="476">
        <v>4.7149999999999997E-2</v>
      </c>
      <c r="D4" s="476">
        <v>4.7649999999999998E-2</v>
      </c>
      <c r="E4" s="476">
        <v>4.7669999999999997E-2</v>
      </c>
      <c r="F4" s="476">
        <v>4.8169999999999998E-2</v>
      </c>
      <c r="G4" s="476">
        <v>4.8050000000000002E-2</v>
      </c>
      <c r="H4" s="467">
        <v>4.8250000000000001E-2</v>
      </c>
      <c r="I4" s="467">
        <v>4.9050000000000003E-2</v>
      </c>
      <c r="J4" s="467">
        <v>4.9549999999999997E-2</v>
      </c>
      <c r="K4" s="467">
        <v>5.0009999999999999E-2</v>
      </c>
      <c r="L4" s="467">
        <v>5.0009999999999999E-2</v>
      </c>
      <c r="M4" s="467">
        <v>5.0209999999999998E-2</v>
      </c>
      <c r="N4" s="467">
        <v>5.101E-2</v>
      </c>
      <c r="O4" s="467">
        <v>5.1610000000000003E-2</v>
      </c>
      <c r="P4" s="467">
        <v>5.1810000000000002E-2</v>
      </c>
      <c r="Q4" s="467">
        <v>5.2310000000000002E-2</v>
      </c>
      <c r="R4" s="467">
        <v>5.2609999999999997E-2</v>
      </c>
      <c r="S4" s="467">
        <v>5.3109999999999997E-2</v>
      </c>
      <c r="T4" s="467">
        <v>5.3409999999999999E-2</v>
      </c>
      <c r="U4" s="476">
        <v>5.3609999999999998E-2</v>
      </c>
      <c r="V4" s="467">
        <v>5.4579999999999997E-2</v>
      </c>
      <c r="W4" s="467">
        <v>5.5079999999999997E-2</v>
      </c>
      <c r="X4" s="466">
        <v>3.4500000000000003E-2</v>
      </c>
      <c r="Y4" s="466">
        <v>3.5000000000000003E-2</v>
      </c>
      <c r="Z4" s="466">
        <v>3.6499999999999998E-2</v>
      </c>
      <c r="AA4" s="466">
        <v>3.6999999999999998E-2</v>
      </c>
      <c r="AB4" s="466">
        <v>3.85E-2</v>
      </c>
      <c r="AC4" s="466">
        <v>3.9E-2</v>
      </c>
      <c r="AD4" s="466">
        <v>4.1000000000000002E-2</v>
      </c>
      <c r="AE4" s="466">
        <v>4.3999999999999997E-2</v>
      </c>
      <c r="AF4" s="466">
        <v>4.4999999999999998E-2</v>
      </c>
      <c r="AG4" s="466">
        <v>5.2499999999999998E-2</v>
      </c>
      <c r="AH4" s="412"/>
    </row>
    <row r="5" spans="1:34" x14ac:dyDescent="0.2">
      <c r="A5" s="414" t="s">
        <v>334</v>
      </c>
      <c r="B5" s="468" t="s">
        <v>1330</v>
      </c>
      <c r="C5" s="468" t="s">
        <v>1312</v>
      </c>
      <c r="D5" s="468" t="s">
        <v>1313</v>
      </c>
      <c r="E5" s="468" t="s">
        <v>1314</v>
      </c>
      <c r="F5" s="468" t="s">
        <v>1315</v>
      </c>
      <c r="G5" s="468" t="s">
        <v>1316</v>
      </c>
      <c r="H5" s="468" t="s">
        <v>1317</v>
      </c>
      <c r="I5" s="468" t="s">
        <v>1318</v>
      </c>
      <c r="J5" s="468" t="s">
        <v>1319</v>
      </c>
      <c r="K5" s="468" t="s">
        <v>1320</v>
      </c>
      <c r="L5" s="468" t="s">
        <v>1321</v>
      </c>
      <c r="M5" s="468" t="s">
        <v>1322</v>
      </c>
      <c r="N5" s="468" t="s">
        <v>1323</v>
      </c>
      <c r="O5" s="468" t="s">
        <v>1324</v>
      </c>
      <c r="P5" s="468" t="s">
        <v>1325</v>
      </c>
      <c r="Q5" s="468" t="s">
        <v>1326</v>
      </c>
      <c r="R5" s="468" t="s">
        <v>1327</v>
      </c>
      <c r="S5" s="468" t="s">
        <v>1328</v>
      </c>
      <c r="T5" s="468" t="s">
        <v>1329</v>
      </c>
      <c r="U5" s="468" t="s">
        <v>1331</v>
      </c>
      <c r="V5" s="468" t="s">
        <v>1332</v>
      </c>
      <c r="W5" s="468" t="s">
        <v>1333</v>
      </c>
      <c r="X5" s="468" t="s">
        <v>1310</v>
      </c>
      <c r="Y5" s="468" t="s">
        <v>1311</v>
      </c>
      <c r="Z5" s="468" t="s">
        <v>1334</v>
      </c>
      <c r="AA5" s="468" t="s">
        <v>1335</v>
      </c>
      <c r="AB5" s="468" t="s">
        <v>1426</v>
      </c>
      <c r="AC5" s="468" t="s">
        <v>1336</v>
      </c>
      <c r="AD5" s="468" t="s">
        <v>1337</v>
      </c>
      <c r="AE5" s="468" t="s">
        <v>1338</v>
      </c>
      <c r="AF5" s="468" t="s">
        <v>1339</v>
      </c>
      <c r="AG5" s="468" t="s">
        <v>1340</v>
      </c>
      <c r="AH5" s="470" t="s">
        <v>5</v>
      </c>
    </row>
    <row r="6" spans="1:34" x14ac:dyDescent="0.2">
      <c r="A6" s="418"/>
      <c r="B6" s="419">
        <v>2</v>
      </c>
      <c r="C6" s="418">
        <f>B6+1</f>
        <v>3</v>
      </c>
      <c r="D6" s="418">
        <f t="shared" ref="D6:AG6" si="0">C6+1</f>
        <v>4</v>
      </c>
      <c r="E6" s="418">
        <f t="shared" si="0"/>
        <v>5</v>
      </c>
      <c r="F6" s="418">
        <f t="shared" si="0"/>
        <v>6</v>
      </c>
      <c r="G6" s="418">
        <f t="shared" si="0"/>
        <v>7</v>
      </c>
      <c r="H6" s="418">
        <f t="shared" si="0"/>
        <v>8</v>
      </c>
      <c r="I6" s="418">
        <f t="shared" si="0"/>
        <v>9</v>
      </c>
      <c r="J6" s="418">
        <f t="shared" si="0"/>
        <v>10</v>
      </c>
      <c r="K6" s="418">
        <f t="shared" si="0"/>
        <v>11</v>
      </c>
      <c r="L6" s="418">
        <f t="shared" si="0"/>
        <v>12</v>
      </c>
      <c r="M6" s="418">
        <f t="shared" si="0"/>
        <v>13</v>
      </c>
      <c r="N6" s="418">
        <f t="shared" si="0"/>
        <v>14</v>
      </c>
      <c r="O6" s="418">
        <f t="shared" si="0"/>
        <v>15</v>
      </c>
      <c r="P6" s="418">
        <f t="shared" si="0"/>
        <v>16</v>
      </c>
      <c r="Q6" s="418">
        <f t="shared" si="0"/>
        <v>17</v>
      </c>
      <c r="R6" s="418">
        <f t="shared" si="0"/>
        <v>18</v>
      </c>
      <c r="S6" s="418">
        <f t="shared" si="0"/>
        <v>19</v>
      </c>
      <c r="T6" s="418">
        <f t="shared" si="0"/>
        <v>20</v>
      </c>
      <c r="U6" s="418">
        <f t="shared" si="0"/>
        <v>21</v>
      </c>
      <c r="V6" s="418">
        <f t="shared" si="0"/>
        <v>22</v>
      </c>
      <c r="W6" s="418">
        <f t="shared" si="0"/>
        <v>23</v>
      </c>
      <c r="X6" s="418">
        <f t="shared" si="0"/>
        <v>24</v>
      </c>
      <c r="Y6" s="418">
        <f t="shared" si="0"/>
        <v>25</v>
      </c>
      <c r="Z6" s="418">
        <f t="shared" si="0"/>
        <v>26</v>
      </c>
      <c r="AA6" s="418">
        <f t="shared" si="0"/>
        <v>27</v>
      </c>
      <c r="AB6" s="418">
        <f t="shared" si="0"/>
        <v>28</v>
      </c>
      <c r="AC6" s="418">
        <f t="shared" si="0"/>
        <v>29</v>
      </c>
      <c r="AD6" s="418">
        <f t="shared" si="0"/>
        <v>30</v>
      </c>
      <c r="AE6" s="418">
        <f t="shared" si="0"/>
        <v>31</v>
      </c>
      <c r="AF6" s="418">
        <f t="shared" si="0"/>
        <v>32</v>
      </c>
      <c r="AG6" s="418">
        <f t="shared" si="0"/>
        <v>33</v>
      </c>
      <c r="AH6" s="420"/>
    </row>
    <row r="7" spans="1:34" x14ac:dyDescent="0.2">
      <c r="A7" s="402" t="s">
        <v>461</v>
      </c>
      <c r="B7" s="442">
        <v>1440000</v>
      </c>
      <c r="C7" s="451">
        <v>535000</v>
      </c>
      <c r="D7" s="451">
        <v>555000</v>
      </c>
      <c r="E7" s="451">
        <v>570000</v>
      </c>
      <c r="F7" s="451">
        <v>585000</v>
      </c>
      <c r="G7" s="451">
        <v>600000</v>
      </c>
      <c r="H7" s="451">
        <v>620000</v>
      </c>
      <c r="I7" s="451">
        <v>635000</v>
      </c>
      <c r="J7" s="451">
        <v>655000</v>
      </c>
      <c r="K7" s="451">
        <v>670000</v>
      </c>
      <c r="L7" s="451">
        <v>695000</v>
      </c>
      <c r="M7" s="451">
        <v>710000</v>
      </c>
      <c r="N7" s="451">
        <v>735000</v>
      </c>
      <c r="O7" s="451">
        <v>750000</v>
      </c>
      <c r="P7" s="451">
        <v>775000</v>
      </c>
      <c r="Q7" s="451">
        <v>800000</v>
      </c>
      <c r="R7" s="451">
        <v>820000</v>
      </c>
      <c r="S7" s="451">
        <v>260000</v>
      </c>
      <c r="T7" s="451">
        <v>270000</v>
      </c>
      <c r="U7" s="442">
        <v>3155000</v>
      </c>
      <c r="V7" s="442">
        <v>4190000</v>
      </c>
      <c r="W7" s="442">
        <v>4975000</v>
      </c>
      <c r="X7" s="451">
        <v>585000</v>
      </c>
      <c r="Y7" s="451">
        <v>595000</v>
      </c>
      <c r="Z7" s="451">
        <v>620000</v>
      </c>
      <c r="AA7" s="451">
        <v>630000</v>
      </c>
      <c r="AB7" s="451">
        <v>650000</v>
      </c>
      <c r="AC7" s="451">
        <v>670000</v>
      </c>
      <c r="AD7" s="442">
        <v>4930000</v>
      </c>
      <c r="AE7" s="442">
        <v>9295000</v>
      </c>
      <c r="AF7" s="442">
        <v>5280000</v>
      </c>
      <c r="AG7" s="442">
        <v>29200000</v>
      </c>
      <c r="AH7" s="452">
        <f>SUM(B7:AG7)</f>
        <v>77455000</v>
      </c>
    </row>
    <row r="8" spans="1:34" x14ac:dyDescent="0.2">
      <c r="A8" s="402" t="s">
        <v>78</v>
      </c>
      <c r="B8" s="454"/>
      <c r="C8" s="453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27"/>
      <c r="AC8" s="427"/>
      <c r="AD8" s="427"/>
      <c r="AE8" s="427"/>
      <c r="AF8" s="427"/>
      <c r="AG8" s="427"/>
      <c r="AH8" s="452"/>
    </row>
    <row r="9" spans="1:34" ht="15" customHeight="1" x14ac:dyDescent="0.2">
      <c r="A9" s="426">
        <v>45017</v>
      </c>
      <c r="B9" s="427">
        <v>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27">
        <v>0</v>
      </c>
      <c r="T9" s="427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0</v>
      </c>
      <c r="AC9" s="427">
        <v>0</v>
      </c>
      <c r="AD9" s="427">
        <v>0</v>
      </c>
      <c r="AE9" s="427">
        <v>0</v>
      </c>
      <c r="AF9" s="427">
        <v>0</v>
      </c>
      <c r="AG9" s="427">
        <v>0</v>
      </c>
      <c r="AH9" s="452">
        <f>SUM(B9:AG9)</f>
        <v>0</v>
      </c>
    </row>
    <row r="10" spans="1:34" ht="15" customHeight="1" x14ac:dyDescent="0.2">
      <c r="A10" s="426">
        <v>45047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27">
        <v>0</v>
      </c>
      <c r="T10" s="427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0</v>
      </c>
      <c r="AC10" s="427">
        <v>0</v>
      </c>
      <c r="AD10" s="427">
        <v>0</v>
      </c>
      <c r="AE10" s="427">
        <v>0</v>
      </c>
      <c r="AF10" s="427">
        <v>0</v>
      </c>
      <c r="AG10" s="427">
        <v>0</v>
      </c>
      <c r="AH10" s="452">
        <f t="shared" ref="AH10:AH19" si="1">SUM(B10:AG10)</f>
        <v>0</v>
      </c>
    </row>
    <row r="11" spans="1:34" ht="15" customHeight="1" x14ac:dyDescent="0.2">
      <c r="A11" s="426">
        <v>45078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27">
        <v>0</v>
      </c>
      <c r="T11" s="427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0</v>
      </c>
      <c r="AC11" s="427">
        <v>0</v>
      </c>
      <c r="AD11" s="427">
        <v>0</v>
      </c>
      <c r="AE11" s="427">
        <v>0</v>
      </c>
      <c r="AF11" s="427">
        <v>0</v>
      </c>
      <c r="AG11" s="427">
        <v>0</v>
      </c>
      <c r="AH11" s="452">
        <f t="shared" si="1"/>
        <v>0</v>
      </c>
    </row>
    <row r="12" spans="1:34" ht="15" customHeight="1" x14ac:dyDescent="0.2">
      <c r="A12" s="426">
        <v>45108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27">
        <v>0</v>
      </c>
      <c r="T12" s="427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0</v>
      </c>
      <c r="AC12" s="427">
        <v>0</v>
      </c>
      <c r="AD12" s="427">
        <v>0</v>
      </c>
      <c r="AE12" s="427">
        <v>0</v>
      </c>
      <c r="AF12" s="427">
        <v>0</v>
      </c>
      <c r="AG12" s="427">
        <v>0</v>
      </c>
      <c r="AH12" s="452">
        <f t="shared" si="1"/>
        <v>0</v>
      </c>
    </row>
    <row r="13" spans="1:34" ht="15" customHeight="1" x14ac:dyDescent="0.2">
      <c r="A13" s="426">
        <v>45139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27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27">
        <v>0</v>
      </c>
      <c r="AD13" s="427">
        <v>0</v>
      </c>
      <c r="AE13" s="427">
        <v>0</v>
      </c>
      <c r="AF13" s="427">
        <v>0</v>
      </c>
      <c r="AG13" s="427">
        <v>0</v>
      </c>
      <c r="AH13" s="452">
        <f t="shared" si="1"/>
        <v>0</v>
      </c>
    </row>
    <row r="14" spans="1:34" ht="15" customHeight="1" x14ac:dyDescent="0.2">
      <c r="A14" s="426">
        <v>45170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27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0</v>
      </c>
      <c r="AC14" s="427">
        <v>0</v>
      </c>
      <c r="AD14" s="427">
        <v>0</v>
      </c>
      <c r="AE14" s="427">
        <v>0</v>
      </c>
      <c r="AF14" s="427">
        <v>0</v>
      </c>
      <c r="AG14" s="427">
        <v>0</v>
      </c>
      <c r="AH14" s="452">
        <f t="shared" si="1"/>
        <v>0</v>
      </c>
    </row>
    <row r="15" spans="1:34" ht="15" customHeight="1" x14ac:dyDescent="0.2">
      <c r="A15" s="426">
        <v>45200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27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0</v>
      </c>
      <c r="AC15" s="427">
        <v>0</v>
      </c>
      <c r="AD15" s="427">
        <v>0</v>
      </c>
      <c r="AE15" s="427">
        <v>0</v>
      </c>
      <c r="AF15" s="427">
        <v>0</v>
      </c>
      <c r="AG15" s="427">
        <v>0</v>
      </c>
      <c r="AH15" s="452">
        <f t="shared" si="1"/>
        <v>0</v>
      </c>
    </row>
    <row r="16" spans="1:34" ht="15" customHeight="1" x14ac:dyDescent="0.2">
      <c r="A16" s="426">
        <v>45231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27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27">
        <v>0</v>
      </c>
      <c r="AD16" s="427">
        <v>0</v>
      </c>
      <c r="AE16" s="427">
        <v>0</v>
      </c>
      <c r="AF16" s="427">
        <v>0</v>
      </c>
      <c r="AG16" s="427">
        <v>0</v>
      </c>
      <c r="AH16" s="452">
        <f t="shared" si="1"/>
        <v>0</v>
      </c>
    </row>
    <row r="17" spans="1:34" ht="15" customHeight="1" x14ac:dyDescent="0.2">
      <c r="A17" s="426">
        <v>45261</v>
      </c>
      <c r="B17" s="427">
        <v>410000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27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0</v>
      </c>
      <c r="AC17" s="427">
        <v>0</v>
      </c>
      <c r="AD17" s="427">
        <v>0</v>
      </c>
      <c r="AE17" s="427">
        <v>0</v>
      </c>
      <c r="AF17" s="427">
        <v>0</v>
      </c>
      <c r="AG17" s="427">
        <v>65000</v>
      </c>
      <c r="AH17" s="452">
        <f t="shared" si="1"/>
        <v>475000</v>
      </c>
    </row>
    <row r="18" spans="1:34" ht="15" customHeight="1" x14ac:dyDescent="0.2">
      <c r="A18" s="426">
        <v>45292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0</v>
      </c>
      <c r="AD18" s="427">
        <v>0</v>
      </c>
      <c r="AE18" s="427">
        <v>0</v>
      </c>
      <c r="AF18" s="427">
        <v>0</v>
      </c>
      <c r="AG18" s="427">
        <v>0</v>
      </c>
      <c r="AH18" s="452">
        <f t="shared" ref="AH18" si="2">SUM(B18:AG18)</f>
        <v>0</v>
      </c>
    </row>
    <row r="19" spans="1:34" ht="15" customHeight="1" x14ac:dyDescent="0.2">
      <c r="A19" s="426">
        <v>45323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27">
        <v>0</v>
      </c>
      <c r="T19" s="427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0</v>
      </c>
      <c r="AC19" s="427">
        <v>0</v>
      </c>
      <c r="AD19" s="427">
        <v>0</v>
      </c>
      <c r="AE19" s="427">
        <v>0</v>
      </c>
      <c r="AF19" s="427">
        <v>0</v>
      </c>
      <c r="AG19" s="427">
        <v>0</v>
      </c>
      <c r="AH19" s="452">
        <f t="shared" si="1"/>
        <v>0</v>
      </c>
    </row>
    <row r="20" spans="1:34" ht="15" customHeight="1" x14ac:dyDescent="0.2">
      <c r="A20" s="426">
        <v>45352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27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0</v>
      </c>
      <c r="AC20" s="427">
        <v>0</v>
      </c>
      <c r="AD20" s="427">
        <v>0</v>
      </c>
      <c r="AE20" s="427">
        <v>0</v>
      </c>
      <c r="AF20" s="427">
        <v>0</v>
      </c>
      <c r="AG20" s="427">
        <v>0</v>
      </c>
      <c r="AH20" s="452">
        <f t="shared" ref="AH20:AH22" si="3">SUM(B20:AG20)</f>
        <v>0</v>
      </c>
    </row>
    <row r="21" spans="1:34" ht="15" customHeight="1" x14ac:dyDescent="0.2">
      <c r="A21" s="426">
        <v>45383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27">
        <v>0</v>
      </c>
      <c r="T21" s="427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0</v>
      </c>
      <c r="AC21" s="427">
        <v>0</v>
      </c>
      <c r="AD21" s="427">
        <v>0</v>
      </c>
      <c r="AE21" s="427">
        <v>0</v>
      </c>
      <c r="AF21" s="427">
        <v>0</v>
      </c>
      <c r="AG21" s="427">
        <v>0</v>
      </c>
      <c r="AH21" s="452">
        <f t="shared" si="3"/>
        <v>0</v>
      </c>
    </row>
    <row r="22" spans="1:34" ht="15" customHeight="1" x14ac:dyDescent="0.2">
      <c r="A22" s="426">
        <v>45413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27">
        <v>0</v>
      </c>
      <c r="T22" s="427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0</v>
      </c>
      <c r="AD22" s="427">
        <v>0</v>
      </c>
      <c r="AE22" s="427">
        <v>0</v>
      </c>
      <c r="AF22" s="427">
        <v>0</v>
      </c>
      <c r="AG22" s="427">
        <v>0</v>
      </c>
      <c r="AH22" s="452">
        <f t="shared" si="3"/>
        <v>0</v>
      </c>
    </row>
    <row r="23" spans="1:34" ht="15" customHeight="1" x14ac:dyDescent="0.2">
      <c r="A23" s="426">
        <v>45444</v>
      </c>
      <c r="B23" s="427">
        <v>510000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27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0</v>
      </c>
      <c r="AD23" s="427">
        <v>0</v>
      </c>
      <c r="AE23" s="427">
        <v>0</v>
      </c>
      <c r="AF23" s="427">
        <v>0</v>
      </c>
      <c r="AG23" s="427">
        <v>580000</v>
      </c>
      <c r="AH23" s="452">
        <f t="shared" ref="AH23" si="4">SUM(B23:AG23)</f>
        <v>1090000</v>
      </c>
    </row>
    <row r="24" spans="1:34" x14ac:dyDescent="0.2">
      <c r="A24" s="426"/>
      <c r="B24" s="450"/>
      <c r="C24" s="453"/>
      <c r="D24" s="450"/>
      <c r="E24" s="450"/>
      <c r="F24" s="450"/>
      <c r="G24" s="450"/>
      <c r="H24" s="450"/>
      <c r="I24" s="450"/>
      <c r="J24" s="450"/>
      <c r="K24" s="450"/>
      <c r="L24" s="450"/>
      <c r="M24" s="450"/>
      <c r="N24" s="450"/>
      <c r="O24" s="450"/>
      <c r="P24" s="450"/>
      <c r="Q24" s="450"/>
      <c r="R24" s="450"/>
      <c r="S24" s="450"/>
      <c r="T24" s="450"/>
      <c r="U24" s="450"/>
      <c r="V24" s="450"/>
      <c r="W24" s="450"/>
      <c r="X24" s="450"/>
      <c r="Y24" s="450"/>
      <c r="Z24" s="450"/>
      <c r="AA24" s="450"/>
      <c r="AB24" s="450"/>
      <c r="AC24" s="450"/>
      <c r="AD24" s="450"/>
      <c r="AE24" s="450"/>
      <c r="AF24" s="450"/>
      <c r="AG24" s="450"/>
      <c r="AH24" s="455"/>
    </row>
    <row r="25" spans="1:34" x14ac:dyDescent="0.2">
      <c r="A25" s="429" t="s">
        <v>9</v>
      </c>
      <c r="B25" s="456">
        <f>SUM(B9:B24)</f>
        <v>920000</v>
      </c>
      <c r="C25" s="456">
        <f t="shared" ref="C25:AG25" si="5">SUM(C9:C24)</f>
        <v>0</v>
      </c>
      <c r="D25" s="456">
        <f t="shared" si="5"/>
        <v>0</v>
      </c>
      <c r="E25" s="456">
        <f t="shared" si="5"/>
        <v>0</v>
      </c>
      <c r="F25" s="456">
        <f t="shared" si="5"/>
        <v>0</v>
      </c>
      <c r="G25" s="456">
        <f t="shared" si="5"/>
        <v>0</v>
      </c>
      <c r="H25" s="456">
        <f t="shared" si="5"/>
        <v>0</v>
      </c>
      <c r="I25" s="456">
        <f t="shared" si="5"/>
        <v>0</v>
      </c>
      <c r="J25" s="456">
        <f t="shared" si="5"/>
        <v>0</v>
      </c>
      <c r="K25" s="456">
        <f t="shared" si="5"/>
        <v>0</v>
      </c>
      <c r="L25" s="456">
        <f t="shared" si="5"/>
        <v>0</v>
      </c>
      <c r="M25" s="456">
        <f t="shared" si="5"/>
        <v>0</v>
      </c>
      <c r="N25" s="456">
        <f t="shared" si="5"/>
        <v>0</v>
      </c>
      <c r="O25" s="456">
        <f t="shared" si="5"/>
        <v>0</v>
      </c>
      <c r="P25" s="456">
        <f t="shared" si="5"/>
        <v>0</v>
      </c>
      <c r="Q25" s="456">
        <f t="shared" si="5"/>
        <v>0</v>
      </c>
      <c r="R25" s="456">
        <f t="shared" si="5"/>
        <v>0</v>
      </c>
      <c r="S25" s="456">
        <f t="shared" si="5"/>
        <v>0</v>
      </c>
      <c r="T25" s="456">
        <f t="shared" si="5"/>
        <v>0</v>
      </c>
      <c r="U25" s="456">
        <f t="shared" si="5"/>
        <v>0</v>
      </c>
      <c r="V25" s="456">
        <f t="shared" si="5"/>
        <v>0</v>
      </c>
      <c r="W25" s="456">
        <f t="shared" si="5"/>
        <v>0</v>
      </c>
      <c r="X25" s="456">
        <f t="shared" si="5"/>
        <v>0</v>
      </c>
      <c r="Y25" s="456">
        <f t="shared" si="5"/>
        <v>0</v>
      </c>
      <c r="Z25" s="456">
        <f t="shared" si="5"/>
        <v>0</v>
      </c>
      <c r="AA25" s="456">
        <f t="shared" si="5"/>
        <v>0</v>
      </c>
      <c r="AB25" s="456">
        <f t="shared" si="5"/>
        <v>0</v>
      </c>
      <c r="AC25" s="456">
        <f t="shared" si="5"/>
        <v>0</v>
      </c>
      <c r="AD25" s="456">
        <f t="shared" si="5"/>
        <v>0</v>
      </c>
      <c r="AE25" s="456">
        <f t="shared" si="5"/>
        <v>0</v>
      </c>
      <c r="AF25" s="456">
        <f t="shared" si="5"/>
        <v>0</v>
      </c>
      <c r="AG25" s="456">
        <f t="shared" si="5"/>
        <v>645000</v>
      </c>
      <c r="AH25" s="452">
        <f>SUM(B25:AG25)</f>
        <v>1565000</v>
      </c>
    </row>
    <row r="26" spans="1:34" x14ac:dyDescent="0.2">
      <c r="A26" s="414"/>
      <c r="B26" s="457"/>
      <c r="C26" s="445"/>
      <c r="D26" s="457"/>
      <c r="E26" s="457"/>
      <c r="F26" s="457"/>
      <c r="G26" s="457"/>
      <c r="H26" s="457"/>
      <c r="I26" s="457"/>
      <c r="J26" s="457"/>
      <c r="K26" s="457"/>
      <c r="L26" s="457"/>
      <c r="M26" s="457"/>
      <c r="N26" s="457"/>
      <c r="O26" s="457"/>
      <c r="P26" s="457"/>
      <c r="Q26" s="457"/>
      <c r="R26" s="457"/>
      <c r="S26" s="457"/>
      <c r="T26" s="457"/>
      <c r="U26" s="457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</row>
    <row r="27" spans="1:34" x14ac:dyDescent="0.2">
      <c r="A27" s="434" t="s">
        <v>10</v>
      </c>
      <c r="B27" s="459">
        <f>B7-B25</f>
        <v>520000</v>
      </c>
      <c r="C27" s="459">
        <f t="shared" ref="C27:AG27" si="6">C7-C25</f>
        <v>535000</v>
      </c>
      <c r="D27" s="459">
        <f t="shared" si="6"/>
        <v>555000</v>
      </c>
      <c r="E27" s="459">
        <f t="shared" si="6"/>
        <v>570000</v>
      </c>
      <c r="F27" s="459">
        <f t="shared" si="6"/>
        <v>585000</v>
      </c>
      <c r="G27" s="459">
        <f t="shared" si="6"/>
        <v>600000</v>
      </c>
      <c r="H27" s="459">
        <f t="shared" si="6"/>
        <v>620000</v>
      </c>
      <c r="I27" s="459">
        <f t="shared" si="6"/>
        <v>635000</v>
      </c>
      <c r="J27" s="459">
        <f t="shared" si="6"/>
        <v>655000</v>
      </c>
      <c r="K27" s="459">
        <f t="shared" si="6"/>
        <v>670000</v>
      </c>
      <c r="L27" s="459">
        <f t="shared" si="6"/>
        <v>695000</v>
      </c>
      <c r="M27" s="459">
        <f t="shared" si="6"/>
        <v>710000</v>
      </c>
      <c r="N27" s="459">
        <f t="shared" si="6"/>
        <v>735000</v>
      </c>
      <c r="O27" s="459">
        <f t="shared" si="6"/>
        <v>750000</v>
      </c>
      <c r="P27" s="459">
        <f t="shared" si="6"/>
        <v>775000</v>
      </c>
      <c r="Q27" s="459">
        <f t="shared" si="6"/>
        <v>800000</v>
      </c>
      <c r="R27" s="459">
        <f t="shared" si="6"/>
        <v>820000</v>
      </c>
      <c r="S27" s="459">
        <f t="shared" si="6"/>
        <v>260000</v>
      </c>
      <c r="T27" s="459">
        <f t="shared" si="6"/>
        <v>270000</v>
      </c>
      <c r="U27" s="459">
        <f t="shared" si="6"/>
        <v>3155000</v>
      </c>
      <c r="V27" s="459">
        <f t="shared" si="6"/>
        <v>4190000</v>
      </c>
      <c r="W27" s="459">
        <f t="shared" si="6"/>
        <v>4975000</v>
      </c>
      <c r="X27" s="459">
        <f t="shared" si="6"/>
        <v>585000</v>
      </c>
      <c r="Y27" s="459">
        <f t="shared" si="6"/>
        <v>595000</v>
      </c>
      <c r="Z27" s="459">
        <f t="shared" si="6"/>
        <v>620000</v>
      </c>
      <c r="AA27" s="459">
        <f t="shared" si="6"/>
        <v>630000</v>
      </c>
      <c r="AB27" s="459">
        <f t="shared" si="6"/>
        <v>650000</v>
      </c>
      <c r="AC27" s="459">
        <f t="shared" si="6"/>
        <v>670000</v>
      </c>
      <c r="AD27" s="459">
        <f t="shared" si="6"/>
        <v>4930000</v>
      </c>
      <c r="AE27" s="459">
        <f t="shared" si="6"/>
        <v>9295000</v>
      </c>
      <c r="AF27" s="459">
        <f t="shared" si="6"/>
        <v>5280000</v>
      </c>
      <c r="AG27" s="459">
        <f t="shared" si="6"/>
        <v>28555000</v>
      </c>
      <c r="AH27" s="460">
        <f>SUM(B27:AG27)</f>
        <v>75890000</v>
      </c>
    </row>
    <row r="31" spans="1:34" s="438" customFormat="1" x14ac:dyDescent="0.2"/>
  </sheetData>
  <pageMargins left="0.75" right="0.75" top="1" bottom="1" header="0.5" footer="0.5"/>
  <pageSetup scale="68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11" man="1"/>
    <brk id="23" max="11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E8E4A-1E7D-4847-9A27-084175131C77}">
  <dimension ref="A1:AE26"/>
  <sheetViews>
    <sheetView zoomScaleNormal="100" workbookViewId="0">
      <pane xSplit="1" ySplit="5" topLeftCell="B6" activePane="bottomRight" state="frozen"/>
      <selection activeCell="B55" sqref="B55"/>
      <selection pane="topRight" activeCell="B55" sqref="B55"/>
      <selection pane="bottomLeft" activeCell="B55" sqref="B55"/>
      <selection pane="bottomRight" activeCell="B6" sqref="B6"/>
    </sheetView>
  </sheetViews>
  <sheetFormatPr defaultRowHeight="12.75" x14ac:dyDescent="0.2"/>
  <cols>
    <col min="1" max="1" width="19.42578125" style="405" customWidth="1"/>
    <col min="2" max="4" width="12.42578125" style="405" bestFit="1" customWidth="1"/>
    <col min="5" max="5" width="12.28515625" style="405" bestFit="1" customWidth="1"/>
    <col min="6" max="6" width="13" style="405" bestFit="1" customWidth="1"/>
    <col min="7" max="7" width="12.28515625" style="405" bestFit="1" customWidth="1"/>
    <col min="8" max="8" width="12" style="405" bestFit="1" customWidth="1"/>
    <col min="9" max="9" width="11.85546875" style="405" bestFit="1" customWidth="1"/>
    <col min="10" max="10" width="12.140625" style="405" bestFit="1" customWidth="1"/>
    <col min="11" max="11" width="12.28515625" style="405" bestFit="1" customWidth="1"/>
    <col min="12" max="12" width="11.5703125" style="405" bestFit="1" customWidth="1"/>
    <col min="13" max="14" width="12.28515625" style="405" bestFit="1" customWidth="1"/>
    <col min="15" max="15" width="12.5703125" style="405" bestFit="1" customWidth="1"/>
    <col min="16" max="16" width="12.28515625" style="405" bestFit="1" customWidth="1"/>
    <col min="17" max="17" width="11.7109375" style="405" customWidth="1"/>
    <col min="18" max="19" width="13.5703125" style="405" bestFit="1" customWidth="1"/>
    <col min="20" max="20" width="13.7109375" style="405" customWidth="1"/>
    <col min="21" max="21" width="12" style="405" bestFit="1" customWidth="1"/>
    <col min="22" max="23" width="12.7109375" style="405" bestFit="1" customWidth="1"/>
    <col min="24" max="29" width="13.140625" style="405" bestFit="1" customWidth="1"/>
    <col min="30" max="30" width="13" style="405" customWidth="1"/>
    <col min="31" max="31" width="13.140625" style="405" customWidth="1"/>
    <col min="32" max="226" width="9.140625" style="405"/>
    <col min="227" max="227" width="18.42578125" style="405" bestFit="1" customWidth="1"/>
    <col min="228" max="228" width="12.28515625" style="405" bestFit="1" customWidth="1"/>
    <col min="229" max="229" width="12.140625" style="405" bestFit="1" customWidth="1"/>
    <col min="230" max="230" width="12.85546875" style="405" bestFit="1" customWidth="1"/>
    <col min="231" max="231" width="12.140625" style="405" bestFit="1" customWidth="1"/>
    <col min="232" max="232" width="11.85546875" style="405" bestFit="1" customWidth="1"/>
    <col min="233" max="233" width="11.7109375" style="405" bestFit="1" customWidth="1"/>
    <col min="234" max="234" width="12" style="405" bestFit="1" customWidth="1"/>
    <col min="235" max="235" width="12.140625" style="405" bestFit="1" customWidth="1"/>
    <col min="236" max="236" width="11.42578125" style="405" bestFit="1" customWidth="1"/>
    <col min="237" max="237" width="12.140625" style="405" bestFit="1" customWidth="1"/>
    <col min="238" max="238" width="11.85546875" style="405" bestFit="1" customWidth="1"/>
    <col min="239" max="239" width="12.42578125" style="405" bestFit="1" customWidth="1"/>
    <col min="240" max="240" width="12.140625" style="405" bestFit="1" customWidth="1"/>
    <col min="241" max="241" width="11.7109375" style="405" customWidth="1"/>
    <col min="242" max="242" width="12.140625" style="405" bestFit="1" customWidth="1"/>
    <col min="243" max="243" width="12" style="405" bestFit="1" customWidth="1"/>
    <col min="244" max="244" width="11.7109375" style="405" bestFit="1" customWidth="1"/>
    <col min="245" max="245" width="11.85546875" style="405" bestFit="1" customWidth="1"/>
    <col min="246" max="247" width="12.5703125" style="405" bestFit="1" customWidth="1"/>
    <col min="248" max="253" width="13" style="405" bestFit="1" customWidth="1"/>
    <col min="254" max="254" width="13" style="405" customWidth="1"/>
    <col min="255" max="255" width="11.42578125" style="405" bestFit="1" customWidth="1"/>
    <col min="256" max="256" width="11.140625" style="405" bestFit="1" customWidth="1"/>
    <col min="257" max="482" width="9.140625" style="405"/>
    <col min="483" max="483" width="18.42578125" style="405" bestFit="1" customWidth="1"/>
    <col min="484" max="484" width="12.28515625" style="405" bestFit="1" customWidth="1"/>
    <col min="485" max="485" width="12.140625" style="405" bestFit="1" customWidth="1"/>
    <col min="486" max="486" width="12.85546875" style="405" bestFit="1" customWidth="1"/>
    <col min="487" max="487" width="12.140625" style="405" bestFit="1" customWidth="1"/>
    <col min="488" max="488" width="11.85546875" style="405" bestFit="1" customWidth="1"/>
    <col min="489" max="489" width="11.7109375" style="405" bestFit="1" customWidth="1"/>
    <col min="490" max="490" width="12" style="405" bestFit="1" customWidth="1"/>
    <col min="491" max="491" width="12.140625" style="405" bestFit="1" customWidth="1"/>
    <col min="492" max="492" width="11.42578125" style="405" bestFit="1" customWidth="1"/>
    <col min="493" max="493" width="12.140625" style="405" bestFit="1" customWidth="1"/>
    <col min="494" max="494" width="11.85546875" style="405" bestFit="1" customWidth="1"/>
    <col min="495" max="495" width="12.42578125" style="405" bestFit="1" customWidth="1"/>
    <col min="496" max="496" width="12.140625" style="405" bestFit="1" customWidth="1"/>
    <col min="497" max="497" width="11.7109375" style="405" customWidth="1"/>
    <col min="498" max="498" width="12.140625" style="405" bestFit="1" customWidth="1"/>
    <col min="499" max="499" width="12" style="405" bestFit="1" customWidth="1"/>
    <col min="500" max="500" width="11.7109375" style="405" bestFit="1" customWidth="1"/>
    <col min="501" max="501" width="11.85546875" style="405" bestFit="1" customWidth="1"/>
    <col min="502" max="503" width="12.5703125" style="405" bestFit="1" customWidth="1"/>
    <col min="504" max="509" width="13" style="405" bestFit="1" customWidth="1"/>
    <col min="510" max="510" width="13" style="405" customWidth="1"/>
    <col min="511" max="511" width="11.42578125" style="405" bestFit="1" customWidth="1"/>
    <col min="512" max="512" width="11.140625" style="405" bestFit="1" customWidth="1"/>
    <col min="513" max="738" width="9.140625" style="405"/>
    <col min="739" max="739" width="18.42578125" style="405" bestFit="1" customWidth="1"/>
    <col min="740" max="740" width="12.28515625" style="405" bestFit="1" customWidth="1"/>
    <col min="741" max="741" width="12.140625" style="405" bestFit="1" customWidth="1"/>
    <col min="742" max="742" width="12.85546875" style="405" bestFit="1" customWidth="1"/>
    <col min="743" max="743" width="12.140625" style="405" bestFit="1" customWidth="1"/>
    <col min="744" max="744" width="11.85546875" style="405" bestFit="1" customWidth="1"/>
    <col min="745" max="745" width="11.7109375" style="405" bestFit="1" customWidth="1"/>
    <col min="746" max="746" width="12" style="405" bestFit="1" customWidth="1"/>
    <col min="747" max="747" width="12.140625" style="405" bestFit="1" customWidth="1"/>
    <col min="748" max="748" width="11.42578125" style="405" bestFit="1" customWidth="1"/>
    <col min="749" max="749" width="12.140625" style="405" bestFit="1" customWidth="1"/>
    <col min="750" max="750" width="11.85546875" style="405" bestFit="1" customWidth="1"/>
    <col min="751" max="751" width="12.42578125" style="405" bestFit="1" customWidth="1"/>
    <col min="752" max="752" width="12.140625" style="405" bestFit="1" customWidth="1"/>
    <col min="753" max="753" width="11.7109375" style="405" customWidth="1"/>
    <col min="754" max="754" width="12.140625" style="405" bestFit="1" customWidth="1"/>
    <col min="755" max="755" width="12" style="405" bestFit="1" customWidth="1"/>
    <col min="756" max="756" width="11.7109375" style="405" bestFit="1" customWidth="1"/>
    <col min="757" max="757" width="11.85546875" style="405" bestFit="1" customWidth="1"/>
    <col min="758" max="759" width="12.5703125" style="405" bestFit="1" customWidth="1"/>
    <col min="760" max="765" width="13" style="405" bestFit="1" customWidth="1"/>
    <col min="766" max="766" width="13" style="405" customWidth="1"/>
    <col min="767" max="767" width="11.42578125" style="405" bestFit="1" customWidth="1"/>
    <col min="768" max="768" width="11.140625" style="405" bestFit="1" customWidth="1"/>
    <col min="769" max="994" width="9.140625" style="405"/>
    <col min="995" max="995" width="18.42578125" style="405" bestFit="1" customWidth="1"/>
    <col min="996" max="996" width="12.28515625" style="405" bestFit="1" customWidth="1"/>
    <col min="997" max="997" width="12.140625" style="405" bestFit="1" customWidth="1"/>
    <col min="998" max="998" width="12.85546875" style="405" bestFit="1" customWidth="1"/>
    <col min="999" max="999" width="12.140625" style="405" bestFit="1" customWidth="1"/>
    <col min="1000" max="1000" width="11.85546875" style="405" bestFit="1" customWidth="1"/>
    <col min="1001" max="1001" width="11.7109375" style="405" bestFit="1" customWidth="1"/>
    <col min="1002" max="1002" width="12" style="405" bestFit="1" customWidth="1"/>
    <col min="1003" max="1003" width="12.140625" style="405" bestFit="1" customWidth="1"/>
    <col min="1004" max="1004" width="11.42578125" style="405" bestFit="1" customWidth="1"/>
    <col min="1005" max="1005" width="12.140625" style="405" bestFit="1" customWidth="1"/>
    <col min="1006" max="1006" width="11.85546875" style="405" bestFit="1" customWidth="1"/>
    <col min="1007" max="1007" width="12.42578125" style="405" bestFit="1" customWidth="1"/>
    <col min="1008" max="1008" width="12.140625" style="405" bestFit="1" customWidth="1"/>
    <col min="1009" max="1009" width="11.7109375" style="405" customWidth="1"/>
    <col min="1010" max="1010" width="12.140625" style="405" bestFit="1" customWidth="1"/>
    <col min="1011" max="1011" width="12" style="405" bestFit="1" customWidth="1"/>
    <col min="1012" max="1012" width="11.7109375" style="405" bestFit="1" customWidth="1"/>
    <col min="1013" max="1013" width="11.85546875" style="405" bestFit="1" customWidth="1"/>
    <col min="1014" max="1015" width="12.5703125" style="405" bestFit="1" customWidth="1"/>
    <col min="1016" max="1021" width="13" style="405" bestFit="1" customWidth="1"/>
    <col min="1022" max="1022" width="13" style="405" customWidth="1"/>
    <col min="1023" max="1023" width="11.42578125" style="405" bestFit="1" customWidth="1"/>
    <col min="1024" max="1024" width="11.140625" style="405" bestFit="1" customWidth="1"/>
    <col min="1025" max="1250" width="9.140625" style="405"/>
    <col min="1251" max="1251" width="18.42578125" style="405" bestFit="1" customWidth="1"/>
    <col min="1252" max="1252" width="12.28515625" style="405" bestFit="1" customWidth="1"/>
    <col min="1253" max="1253" width="12.140625" style="405" bestFit="1" customWidth="1"/>
    <col min="1254" max="1254" width="12.85546875" style="405" bestFit="1" customWidth="1"/>
    <col min="1255" max="1255" width="12.140625" style="405" bestFit="1" customWidth="1"/>
    <col min="1256" max="1256" width="11.85546875" style="405" bestFit="1" customWidth="1"/>
    <col min="1257" max="1257" width="11.7109375" style="405" bestFit="1" customWidth="1"/>
    <col min="1258" max="1258" width="12" style="405" bestFit="1" customWidth="1"/>
    <col min="1259" max="1259" width="12.140625" style="405" bestFit="1" customWidth="1"/>
    <col min="1260" max="1260" width="11.42578125" style="405" bestFit="1" customWidth="1"/>
    <col min="1261" max="1261" width="12.140625" style="405" bestFit="1" customWidth="1"/>
    <col min="1262" max="1262" width="11.85546875" style="405" bestFit="1" customWidth="1"/>
    <col min="1263" max="1263" width="12.42578125" style="405" bestFit="1" customWidth="1"/>
    <col min="1264" max="1264" width="12.140625" style="405" bestFit="1" customWidth="1"/>
    <col min="1265" max="1265" width="11.7109375" style="405" customWidth="1"/>
    <col min="1266" max="1266" width="12.140625" style="405" bestFit="1" customWidth="1"/>
    <col min="1267" max="1267" width="12" style="405" bestFit="1" customWidth="1"/>
    <col min="1268" max="1268" width="11.7109375" style="405" bestFit="1" customWidth="1"/>
    <col min="1269" max="1269" width="11.85546875" style="405" bestFit="1" customWidth="1"/>
    <col min="1270" max="1271" width="12.5703125" style="405" bestFit="1" customWidth="1"/>
    <col min="1272" max="1277" width="13" style="405" bestFit="1" customWidth="1"/>
    <col min="1278" max="1278" width="13" style="405" customWidth="1"/>
    <col min="1279" max="1279" width="11.42578125" style="405" bestFit="1" customWidth="1"/>
    <col min="1280" max="1280" width="11.140625" style="405" bestFit="1" customWidth="1"/>
    <col min="1281" max="1506" width="9.140625" style="405"/>
    <col min="1507" max="1507" width="18.42578125" style="405" bestFit="1" customWidth="1"/>
    <col min="1508" max="1508" width="12.28515625" style="405" bestFit="1" customWidth="1"/>
    <col min="1509" max="1509" width="12.140625" style="405" bestFit="1" customWidth="1"/>
    <col min="1510" max="1510" width="12.85546875" style="405" bestFit="1" customWidth="1"/>
    <col min="1511" max="1511" width="12.140625" style="405" bestFit="1" customWidth="1"/>
    <col min="1512" max="1512" width="11.85546875" style="405" bestFit="1" customWidth="1"/>
    <col min="1513" max="1513" width="11.7109375" style="405" bestFit="1" customWidth="1"/>
    <col min="1514" max="1514" width="12" style="405" bestFit="1" customWidth="1"/>
    <col min="1515" max="1515" width="12.140625" style="405" bestFit="1" customWidth="1"/>
    <col min="1516" max="1516" width="11.42578125" style="405" bestFit="1" customWidth="1"/>
    <col min="1517" max="1517" width="12.140625" style="405" bestFit="1" customWidth="1"/>
    <col min="1518" max="1518" width="11.85546875" style="405" bestFit="1" customWidth="1"/>
    <col min="1519" max="1519" width="12.42578125" style="405" bestFit="1" customWidth="1"/>
    <col min="1520" max="1520" width="12.140625" style="405" bestFit="1" customWidth="1"/>
    <col min="1521" max="1521" width="11.7109375" style="405" customWidth="1"/>
    <col min="1522" max="1522" width="12.140625" style="405" bestFit="1" customWidth="1"/>
    <col min="1523" max="1523" width="12" style="405" bestFit="1" customWidth="1"/>
    <col min="1524" max="1524" width="11.7109375" style="405" bestFit="1" customWidth="1"/>
    <col min="1525" max="1525" width="11.85546875" style="405" bestFit="1" customWidth="1"/>
    <col min="1526" max="1527" width="12.5703125" style="405" bestFit="1" customWidth="1"/>
    <col min="1528" max="1533" width="13" style="405" bestFit="1" customWidth="1"/>
    <col min="1534" max="1534" width="13" style="405" customWidth="1"/>
    <col min="1535" max="1535" width="11.42578125" style="405" bestFit="1" customWidth="1"/>
    <col min="1536" max="1536" width="11.140625" style="405" bestFit="1" customWidth="1"/>
    <col min="1537" max="1762" width="9.140625" style="405"/>
    <col min="1763" max="1763" width="18.42578125" style="405" bestFit="1" customWidth="1"/>
    <col min="1764" max="1764" width="12.28515625" style="405" bestFit="1" customWidth="1"/>
    <col min="1765" max="1765" width="12.140625" style="405" bestFit="1" customWidth="1"/>
    <col min="1766" max="1766" width="12.85546875" style="405" bestFit="1" customWidth="1"/>
    <col min="1767" max="1767" width="12.140625" style="405" bestFit="1" customWidth="1"/>
    <col min="1768" max="1768" width="11.85546875" style="405" bestFit="1" customWidth="1"/>
    <col min="1769" max="1769" width="11.7109375" style="405" bestFit="1" customWidth="1"/>
    <col min="1770" max="1770" width="12" style="405" bestFit="1" customWidth="1"/>
    <col min="1771" max="1771" width="12.140625" style="405" bestFit="1" customWidth="1"/>
    <col min="1772" max="1772" width="11.42578125" style="405" bestFit="1" customWidth="1"/>
    <col min="1773" max="1773" width="12.140625" style="405" bestFit="1" customWidth="1"/>
    <col min="1774" max="1774" width="11.85546875" style="405" bestFit="1" customWidth="1"/>
    <col min="1775" max="1775" width="12.42578125" style="405" bestFit="1" customWidth="1"/>
    <col min="1776" max="1776" width="12.140625" style="405" bestFit="1" customWidth="1"/>
    <col min="1777" max="1777" width="11.7109375" style="405" customWidth="1"/>
    <col min="1778" max="1778" width="12.140625" style="405" bestFit="1" customWidth="1"/>
    <col min="1779" max="1779" width="12" style="405" bestFit="1" customWidth="1"/>
    <col min="1780" max="1780" width="11.7109375" style="405" bestFit="1" customWidth="1"/>
    <col min="1781" max="1781" width="11.85546875" style="405" bestFit="1" customWidth="1"/>
    <col min="1782" max="1783" width="12.5703125" style="405" bestFit="1" customWidth="1"/>
    <col min="1784" max="1789" width="13" style="405" bestFit="1" customWidth="1"/>
    <col min="1790" max="1790" width="13" style="405" customWidth="1"/>
    <col min="1791" max="1791" width="11.42578125" style="405" bestFit="1" customWidth="1"/>
    <col min="1792" max="1792" width="11.140625" style="405" bestFit="1" customWidth="1"/>
    <col min="1793" max="2018" width="9.140625" style="405"/>
    <col min="2019" max="2019" width="18.42578125" style="405" bestFit="1" customWidth="1"/>
    <col min="2020" max="2020" width="12.28515625" style="405" bestFit="1" customWidth="1"/>
    <col min="2021" max="2021" width="12.140625" style="405" bestFit="1" customWidth="1"/>
    <col min="2022" max="2022" width="12.85546875" style="405" bestFit="1" customWidth="1"/>
    <col min="2023" max="2023" width="12.140625" style="405" bestFit="1" customWidth="1"/>
    <col min="2024" max="2024" width="11.85546875" style="405" bestFit="1" customWidth="1"/>
    <col min="2025" max="2025" width="11.7109375" style="405" bestFit="1" customWidth="1"/>
    <col min="2026" max="2026" width="12" style="405" bestFit="1" customWidth="1"/>
    <col min="2027" max="2027" width="12.140625" style="405" bestFit="1" customWidth="1"/>
    <col min="2028" max="2028" width="11.42578125" style="405" bestFit="1" customWidth="1"/>
    <col min="2029" max="2029" width="12.140625" style="405" bestFit="1" customWidth="1"/>
    <col min="2030" max="2030" width="11.85546875" style="405" bestFit="1" customWidth="1"/>
    <col min="2031" max="2031" width="12.42578125" style="405" bestFit="1" customWidth="1"/>
    <col min="2032" max="2032" width="12.140625" style="405" bestFit="1" customWidth="1"/>
    <col min="2033" max="2033" width="11.7109375" style="405" customWidth="1"/>
    <col min="2034" max="2034" width="12.140625" style="405" bestFit="1" customWidth="1"/>
    <col min="2035" max="2035" width="12" style="405" bestFit="1" customWidth="1"/>
    <col min="2036" max="2036" width="11.7109375" style="405" bestFit="1" customWidth="1"/>
    <col min="2037" max="2037" width="11.85546875" style="405" bestFit="1" customWidth="1"/>
    <col min="2038" max="2039" width="12.5703125" style="405" bestFit="1" customWidth="1"/>
    <col min="2040" max="2045" width="13" style="405" bestFit="1" customWidth="1"/>
    <col min="2046" max="2046" width="13" style="405" customWidth="1"/>
    <col min="2047" max="2047" width="11.42578125" style="405" bestFit="1" customWidth="1"/>
    <col min="2048" max="2048" width="11.140625" style="405" bestFit="1" customWidth="1"/>
    <col min="2049" max="2274" width="9.140625" style="405"/>
    <col min="2275" max="2275" width="18.42578125" style="405" bestFit="1" customWidth="1"/>
    <col min="2276" max="2276" width="12.28515625" style="405" bestFit="1" customWidth="1"/>
    <col min="2277" max="2277" width="12.140625" style="405" bestFit="1" customWidth="1"/>
    <col min="2278" max="2278" width="12.85546875" style="405" bestFit="1" customWidth="1"/>
    <col min="2279" max="2279" width="12.140625" style="405" bestFit="1" customWidth="1"/>
    <col min="2280" max="2280" width="11.85546875" style="405" bestFit="1" customWidth="1"/>
    <col min="2281" max="2281" width="11.7109375" style="405" bestFit="1" customWidth="1"/>
    <col min="2282" max="2282" width="12" style="405" bestFit="1" customWidth="1"/>
    <col min="2283" max="2283" width="12.140625" style="405" bestFit="1" customWidth="1"/>
    <col min="2284" max="2284" width="11.42578125" style="405" bestFit="1" customWidth="1"/>
    <col min="2285" max="2285" width="12.140625" style="405" bestFit="1" customWidth="1"/>
    <col min="2286" max="2286" width="11.85546875" style="405" bestFit="1" customWidth="1"/>
    <col min="2287" max="2287" width="12.42578125" style="405" bestFit="1" customWidth="1"/>
    <col min="2288" max="2288" width="12.140625" style="405" bestFit="1" customWidth="1"/>
    <col min="2289" max="2289" width="11.7109375" style="405" customWidth="1"/>
    <col min="2290" max="2290" width="12.140625" style="405" bestFit="1" customWidth="1"/>
    <col min="2291" max="2291" width="12" style="405" bestFit="1" customWidth="1"/>
    <col min="2292" max="2292" width="11.7109375" style="405" bestFit="1" customWidth="1"/>
    <col min="2293" max="2293" width="11.85546875" style="405" bestFit="1" customWidth="1"/>
    <col min="2294" max="2295" width="12.5703125" style="405" bestFit="1" customWidth="1"/>
    <col min="2296" max="2301" width="13" style="405" bestFit="1" customWidth="1"/>
    <col min="2302" max="2302" width="13" style="405" customWidth="1"/>
    <col min="2303" max="2303" width="11.42578125" style="405" bestFit="1" customWidth="1"/>
    <col min="2304" max="2304" width="11.140625" style="405" bestFit="1" customWidth="1"/>
    <col min="2305" max="2530" width="9.140625" style="405"/>
    <col min="2531" max="2531" width="18.42578125" style="405" bestFit="1" customWidth="1"/>
    <col min="2532" max="2532" width="12.28515625" style="405" bestFit="1" customWidth="1"/>
    <col min="2533" max="2533" width="12.140625" style="405" bestFit="1" customWidth="1"/>
    <col min="2534" max="2534" width="12.85546875" style="405" bestFit="1" customWidth="1"/>
    <col min="2535" max="2535" width="12.140625" style="405" bestFit="1" customWidth="1"/>
    <col min="2536" max="2536" width="11.85546875" style="405" bestFit="1" customWidth="1"/>
    <col min="2537" max="2537" width="11.7109375" style="405" bestFit="1" customWidth="1"/>
    <col min="2538" max="2538" width="12" style="405" bestFit="1" customWidth="1"/>
    <col min="2539" max="2539" width="12.140625" style="405" bestFit="1" customWidth="1"/>
    <col min="2540" max="2540" width="11.42578125" style="405" bestFit="1" customWidth="1"/>
    <col min="2541" max="2541" width="12.140625" style="405" bestFit="1" customWidth="1"/>
    <col min="2542" max="2542" width="11.85546875" style="405" bestFit="1" customWidth="1"/>
    <col min="2543" max="2543" width="12.42578125" style="405" bestFit="1" customWidth="1"/>
    <col min="2544" max="2544" width="12.140625" style="405" bestFit="1" customWidth="1"/>
    <col min="2545" max="2545" width="11.7109375" style="405" customWidth="1"/>
    <col min="2546" max="2546" width="12.140625" style="405" bestFit="1" customWidth="1"/>
    <col min="2547" max="2547" width="12" style="405" bestFit="1" customWidth="1"/>
    <col min="2548" max="2548" width="11.7109375" style="405" bestFit="1" customWidth="1"/>
    <col min="2549" max="2549" width="11.85546875" style="405" bestFit="1" customWidth="1"/>
    <col min="2550" max="2551" width="12.5703125" style="405" bestFit="1" customWidth="1"/>
    <col min="2552" max="2557" width="13" style="405" bestFit="1" customWidth="1"/>
    <col min="2558" max="2558" width="13" style="405" customWidth="1"/>
    <col min="2559" max="2559" width="11.42578125" style="405" bestFit="1" customWidth="1"/>
    <col min="2560" max="2560" width="11.140625" style="405" bestFit="1" customWidth="1"/>
    <col min="2561" max="2786" width="9.140625" style="405"/>
    <col min="2787" max="2787" width="18.42578125" style="405" bestFit="1" customWidth="1"/>
    <col min="2788" max="2788" width="12.28515625" style="405" bestFit="1" customWidth="1"/>
    <col min="2789" max="2789" width="12.140625" style="405" bestFit="1" customWidth="1"/>
    <col min="2790" max="2790" width="12.85546875" style="405" bestFit="1" customWidth="1"/>
    <col min="2791" max="2791" width="12.140625" style="405" bestFit="1" customWidth="1"/>
    <col min="2792" max="2792" width="11.85546875" style="405" bestFit="1" customWidth="1"/>
    <col min="2793" max="2793" width="11.7109375" style="405" bestFit="1" customWidth="1"/>
    <col min="2794" max="2794" width="12" style="405" bestFit="1" customWidth="1"/>
    <col min="2795" max="2795" width="12.140625" style="405" bestFit="1" customWidth="1"/>
    <col min="2796" max="2796" width="11.42578125" style="405" bestFit="1" customWidth="1"/>
    <col min="2797" max="2797" width="12.140625" style="405" bestFit="1" customWidth="1"/>
    <col min="2798" max="2798" width="11.85546875" style="405" bestFit="1" customWidth="1"/>
    <col min="2799" max="2799" width="12.42578125" style="405" bestFit="1" customWidth="1"/>
    <col min="2800" max="2800" width="12.140625" style="405" bestFit="1" customWidth="1"/>
    <col min="2801" max="2801" width="11.7109375" style="405" customWidth="1"/>
    <col min="2802" max="2802" width="12.140625" style="405" bestFit="1" customWidth="1"/>
    <col min="2803" max="2803" width="12" style="405" bestFit="1" customWidth="1"/>
    <col min="2804" max="2804" width="11.7109375" style="405" bestFit="1" customWidth="1"/>
    <col min="2805" max="2805" width="11.85546875" style="405" bestFit="1" customWidth="1"/>
    <col min="2806" max="2807" width="12.5703125" style="405" bestFit="1" customWidth="1"/>
    <col min="2808" max="2813" width="13" style="405" bestFit="1" customWidth="1"/>
    <col min="2814" max="2814" width="13" style="405" customWidth="1"/>
    <col min="2815" max="2815" width="11.42578125" style="405" bestFit="1" customWidth="1"/>
    <col min="2816" max="2816" width="11.140625" style="405" bestFit="1" customWidth="1"/>
    <col min="2817" max="3042" width="9.140625" style="405"/>
    <col min="3043" max="3043" width="18.42578125" style="405" bestFit="1" customWidth="1"/>
    <col min="3044" max="3044" width="12.28515625" style="405" bestFit="1" customWidth="1"/>
    <col min="3045" max="3045" width="12.140625" style="405" bestFit="1" customWidth="1"/>
    <col min="3046" max="3046" width="12.85546875" style="405" bestFit="1" customWidth="1"/>
    <col min="3047" max="3047" width="12.140625" style="405" bestFit="1" customWidth="1"/>
    <col min="3048" max="3048" width="11.85546875" style="405" bestFit="1" customWidth="1"/>
    <col min="3049" max="3049" width="11.7109375" style="405" bestFit="1" customWidth="1"/>
    <col min="3050" max="3050" width="12" style="405" bestFit="1" customWidth="1"/>
    <col min="3051" max="3051" width="12.140625" style="405" bestFit="1" customWidth="1"/>
    <col min="3052" max="3052" width="11.42578125" style="405" bestFit="1" customWidth="1"/>
    <col min="3053" max="3053" width="12.140625" style="405" bestFit="1" customWidth="1"/>
    <col min="3054" max="3054" width="11.85546875" style="405" bestFit="1" customWidth="1"/>
    <col min="3055" max="3055" width="12.42578125" style="405" bestFit="1" customWidth="1"/>
    <col min="3056" max="3056" width="12.140625" style="405" bestFit="1" customWidth="1"/>
    <col min="3057" max="3057" width="11.7109375" style="405" customWidth="1"/>
    <col min="3058" max="3058" width="12.140625" style="405" bestFit="1" customWidth="1"/>
    <col min="3059" max="3059" width="12" style="405" bestFit="1" customWidth="1"/>
    <col min="3060" max="3060" width="11.7109375" style="405" bestFit="1" customWidth="1"/>
    <col min="3061" max="3061" width="11.85546875" style="405" bestFit="1" customWidth="1"/>
    <col min="3062" max="3063" width="12.5703125" style="405" bestFit="1" customWidth="1"/>
    <col min="3064" max="3069" width="13" style="405" bestFit="1" customWidth="1"/>
    <col min="3070" max="3070" width="13" style="405" customWidth="1"/>
    <col min="3071" max="3071" width="11.42578125" style="405" bestFit="1" customWidth="1"/>
    <col min="3072" max="3072" width="11.140625" style="405" bestFit="1" customWidth="1"/>
    <col min="3073" max="3298" width="9.140625" style="405"/>
    <col min="3299" max="3299" width="18.42578125" style="405" bestFit="1" customWidth="1"/>
    <col min="3300" max="3300" width="12.28515625" style="405" bestFit="1" customWidth="1"/>
    <col min="3301" max="3301" width="12.140625" style="405" bestFit="1" customWidth="1"/>
    <col min="3302" max="3302" width="12.85546875" style="405" bestFit="1" customWidth="1"/>
    <col min="3303" max="3303" width="12.140625" style="405" bestFit="1" customWidth="1"/>
    <col min="3304" max="3304" width="11.85546875" style="405" bestFit="1" customWidth="1"/>
    <col min="3305" max="3305" width="11.7109375" style="405" bestFit="1" customWidth="1"/>
    <col min="3306" max="3306" width="12" style="405" bestFit="1" customWidth="1"/>
    <col min="3307" max="3307" width="12.140625" style="405" bestFit="1" customWidth="1"/>
    <col min="3308" max="3308" width="11.42578125" style="405" bestFit="1" customWidth="1"/>
    <col min="3309" max="3309" width="12.140625" style="405" bestFit="1" customWidth="1"/>
    <col min="3310" max="3310" width="11.85546875" style="405" bestFit="1" customWidth="1"/>
    <col min="3311" max="3311" width="12.42578125" style="405" bestFit="1" customWidth="1"/>
    <col min="3312" max="3312" width="12.140625" style="405" bestFit="1" customWidth="1"/>
    <col min="3313" max="3313" width="11.7109375" style="405" customWidth="1"/>
    <col min="3314" max="3314" width="12.140625" style="405" bestFit="1" customWidth="1"/>
    <col min="3315" max="3315" width="12" style="405" bestFit="1" customWidth="1"/>
    <col min="3316" max="3316" width="11.7109375" style="405" bestFit="1" customWidth="1"/>
    <col min="3317" max="3317" width="11.85546875" style="405" bestFit="1" customWidth="1"/>
    <col min="3318" max="3319" width="12.5703125" style="405" bestFit="1" customWidth="1"/>
    <col min="3320" max="3325" width="13" style="405" bestFit="1" customWidth="1"/>
    <col min="3326" max="3326" width="13" style="405" customWidth="1"/>
    <col min="3327" max="3327" width="11.42578125" style="405" bestFit="1" customWidth="1"/>
    <col min="3328" max="3328" width="11.140625" style="405" bestFit="1" customWidth="1"/>
    <col min="3329" max="3554" width="9.140625" style="405"/>
    <col min="3555" max="3555" width="18.42578125" style="405" bestFit="1" customWidth="1"/>
    <col min="3556" max="3556" width="12.28515625" style="405" bestFit="1" customWidth="1"/>
    <col min="3557" max="3557" width="12.140625" style="405" bestFit="1" customWidth="1"/>
    <col min="3558" max="3558" width="12.85546875" style="405" bestFit="1" customWidth="1"/>
    <col min="3559" max="3559" width="12.140625" style="405" bestFit="1" customWidth="1"/>
    <col min="3560" max="3560" width="11.85546875" style="405" bestFit="1" customWidth="1"/>
    <col min="3561" max="3561" width="11.7109375" style="405" bestFit="1" customWidth="1"/>
    <col min="3562" max="3562" width="12" style="405" bestFit="1" customWidth="1"/>
    <col min="3563" max="3563" width="12.140625" style="405" bestFit="1" customWidth="1"/>
    <col min="3564" max="3564" width="11.42578125" style="405" bestFit="1" customWidth="1"/>
    <col min="3565" max="3565" width="12.140625" style="405" bestFit="1" customWidth="1"/>
    <col min="3566" max="3566" width="11.85546875" style="405" bestFit="1" customWidth="1"/>
    <col min="3567" max="3567" width="12.42578125" style="405" bestFit="1" customWidth="1"/>
    <col min="3568" max="3568" width="12.140625" style="405" bestFit="1" customWidth="1"/>
    <col min="3569" max="3569" width="11.7109375" style="405" customWidth="1"/>
    <col min="3570" max="3570" width="12.140625" style="405" bestFit="1" customWidth="1"/>
    <col min="3571" max="3571" width="12" style="405" bestFit="1" customWidth="1"/>
    <col min="3572" max="3572" width="11.7109375" style="405" bestFit="1" customWidth="1"/>
    <col min="3573" max="3573" width="11.85546875" style="405" bestFit="1" customWidth="1"/>
    <col min="3574" max="3575" width="12.5703125" style="405" bestFit="1" customWidth="1"/>
    <col min="3576" max="3581" width="13" style="405" bestFit="1" customWidth="1"/>
    <col min="3582" max="3582" width="13" style="405" customWidth="1"/>
    <col min="3583" max="3583" width="11.42578125" style="405" bestFit="1" customWidth="1"/>
    <col min="3584" max="3584" width="11.140625" style="405" bestFit="1" customWidth="1"/>
    <col min="3585" max="3810" width="9.140625" style="405"/>
    <col min="3811" max="3811" width="18.42578125" style="405" bestFit="1" customWidth="1"/>
    <col min="3812" max="3812" width="12.28515625" style="405" bestFit="1" customWidth="1"/>
    <col min="3813" max="3813" width="12.140625" style="405" bestFit="1" customWidth="1"/>
    <col min="3814" max="3814" width="12.85546875" style="405" bestFit="1" customWidth="1"/>
    <col min="3815" max="3815" width="12.140625" style="405" bestFit="1" customWidth="1"/>
    <col min="3816" max="3816" width="11.85546875" style="405" bestFit="1" customWidth="1"/>
    <col min="3817" max="3817" width="11.7109375" style="405" bestFit="1" customWidth="1"/>
    <col min="3818" max="3818" width="12" style="405" bestFit="1" customWidth="1"/>
    <col min="3819" max="3819" width="12.140625" style="405" bestFit="1" customWidth="1"/>
    <col min="3820" max="3820" width="11.42578125" style="405" bestFit="1" customWidth="1"/>
    <col min="3821" max="3821" width="12.140625" style="405" bestFit="1" customWidth="1"/>
    <col min="3822" max="3822" width="11.85546875" style="405" bestFit="1" customWidth="1"/>
    <col min="3823" max="3823" width="12.42578125" style="405" bestFit="1" customWidth="1"/>
    <col min="3824" max="3824" width="12.140625" style="405" bestFit="1" customWidth="1"/>
    <col min="3825" max="3825" width="11.7109375" style="405" customWidth="1"/>
    <col min="3826" max="3826" width="12.140625" style="405" bestFit="1" customWidth="1"/>
    <col min="3827" max="3827" width="12" style="405" bestFit="1" customWidth="1"/>
    <col min="3828" max="3828" width="11.7109375" style="405" bestFit="1" customWidth="1"/>
    <col min="3829" max="3829" width="11.85546875" style="405" bestFit="1" customWidth="1"/>
    <col min="3830" max="3831" width="12.5703125" style="405" bestFit="1" customWidth="1"/>
    <col min="3832" max="3837" width="13" style="405" bestFit="1" customWidth="1"/>
    <col min="3838" max="3838" width="13" style="405" customWidth="1"/>
    <col min="3839" max="3839" width="11.42578125" style="405" bestFit="1" customWidth="1"/>
    <col min="3840" max="3840" width="11.140625" style="405" bestFit="1" customWidth="1"/>
    <col min="3841" max="4066" width="9.140625" style="405"/>
    <col min="4067" max="4067" width="18.42578125" style="405" bestFit="1" customWidth="1"/>
    <col min="4068" max="4068" width="12.28515625" style="405" bestFit="1" customWidth="1"/>
    <col min="4069" max="4069" width="12.140625" style="405" bestFit="1" customWidth="1"/>
    <col min="4070" max="4070" width="12.85546875" style="405" bestFit="1" customWidth="1"/>
    <col min="4071" max="4071" width="12.140625" style="405" bestFit="1" customWidth="1"/>
    <col min="4072" max="4072" width="11.85546875" style="405" bestFit="1" customWidth="1"/>
    <col min="4073" max="4073" width="11.7109375" style="405" bestFit="1" customWidth="1"/>
    <col min="4074" max="4074" width="12" style="405" bestFit="1" customWidth="1"/>
    <col min="4075" max="4075" width="12.140625" style="405" bestFit="1" customWidth="1"/>
    <col min="4076" max="4076" width="11.42578125" style="405" bestFit="1" customWidth="1"/>
    <col min="4077" max="4077" width="12.140625" style="405" bestFit="1" customWidth="1"/>
    <col min="4078" max="4078" width="11.85546875" style="405" bestFit="1" customWidth="1"/>
    <col min="4079" max="4079" width="12.42578125" style="405" bestFit="1" customWidth="1"/>
    <col min="4080" max="4080" width="12.140625" style="405" bestFit="1" customWidth="1"/>
    <col min="4081" max="4081" width="11.7109375" style="405" customWidth="1"/>
    <col min="4082" max="4082" width="12.140625" style="405" bestFit="1" customWidth="1"/>
    <col min="4083" max="4083" width="12" style="405" bestFit="1" customWidth="1"/>
    <col min="4084" max="4084" width="11.7109375" style="405" bestFit="1" customWidth="1"/>
    <col min="4085" max="4085" width="11.85546875" style="405" bestFit="1" customWidth="1"/>
    <col min="4086" max="4087" width="12.5703125" style="405" bestFit="1" customWidth="1"/>
    <col min="4088" max="4093" width="13" style="405" bestFit="1" customWidth="1"/>
    <col min="4094" max="4094" width="13" style="405" customWidth="1"/>
    <col min="4095" max="4095" width="11.42578125" style="405" bestFit="1" customWidth="1"/>
    <col min="4096" max="4096" width="11.140625" style="405" bestFit="1" customWidth="1"/>
    <col min="4097" max="4322" width="9.140625" style="405"/>
    <col min="4323" max="4323" width="18.42578125" style="405" bestFit="1" customWidth="1"/>
    <col min="4324" max="4324" width="12.28515625" style="405" bestFit="1" customWidth="1"/>
    <col min="4325" max="4325" width="12.140625" style="405" bestFit="1" customWidth="1"/>
    <col min="4326" max="4326" width="12.85546875" style="405" bestFit="1" customWidth="1"/>
    <col min="4327" max="4327" width="12.140625" style="405" bestFit="1" customWidth="1"/>
    <col min="4328" max="4328" width="11.85546875" style="405" bestFit="1" customWidth="1"/>
    <col min="4329" max="4329" width="11.7109375" style="405" bestFit="1" customWidth="1"/>
    <col min="4330" max="4330" width="12" style="405" bestFit="1" customWidth="1"/>
    <col min="4331" max="4331" width="12.140625" style="405" bestFit="1" customWidth="1"/>
    <col min="4332" max="4332" width="11.42578125" style="405" bestFit="1" customWidth="1"/>
    <col min="4333" max="4333" width="12.140625" style="405" bestFit="1" customWidth="1"/>
    <col min="4334" max="4334" width="11.85546875" style="405" bestFit="1" customWidth="1"/>
    <col min="4335" max="4335" width="12.42578125" style="405" bestFit="1" customWidth="1"/>
    <col min="4336" max="4336" width="12.140625" style="405" bestFit="1" customWidth="1"/>
    <col min="4337" max="4337" width="11.7109375" style="405" customWidth="1"/>
    <col min="4338" max="4338" width="12.140625" style="405" bestFit="1" customWidth="1"/>
    <col min="4339" max="4339" width="12" style="405" bestFit="1" customWidth="1"/>
    <col min="4340" max="4340" width="11.7109375" style="405" bestFit="1" customWidth="1"/>
    <col min="4341" max="4341" width="11.85546875" style="405" bestFit="1" customWidth="1"/>
    <col min="4342" max="4343" width="12.5703125" style="405" bestFit="1" customWidth="1"/>
    <col min="4344" max="4349" width="13" style="405" bestFit="1" customWidth="1"/>
    <col min="4350" max="4350" width="13" style="405" customWidth="1"/>
    <col min="4351" max="4351" width="11.42578125" style="405" bestFit="1" customWidth="1"/>
    <col min="4352" max="4352" width="11.140625" style="405" bestFit="1" customWidth="1"/>
    <col min="4353" max="4578" width="9.140625" style="405"/>
    <col min="4579" max="4579" width="18.42578125" style="405" bestFit="1" customWidth="1"/>
    <col min="4580" max="4580" width="12.28515625" style="405" bestFit="1" customWidth="1"/>
    <col min="4581" max="4581" width="12.140625" style="405" bestFit="1" customWidth="1"/>
    <col min="4582" max="4582" width="12.85546875" style="405" bestFit="1" customWidth="1"/>
    <col min="4583" max="4583" width="12.140625" style="405" bestFit="1" customWidth="1"/>
    <col min="4584" max="4584" width="11.85546875" style="405" bestFit="1" customWidth="1"/>
    <col min="4585" max="4585" width="11.7109375" style="405" bestFit="1" customWidth="1"/>
    <col min="4586" max="4586" width="12" style="405" bestFit="1" customWidth="1"/>
    <col min="4587" max="4587" width="12.140625" style="405" bestFit="1" customWidth="1"/>
    <col min="4588" max="4588" width="11.42578125" style="405" bestFit="1" customWidth="1"/>
    <col min="4589" max="4589" width="12.140625" style="405" bestFit="1" customWidth="1"/>
    <col min="4590" max="4590" width="11.85546875" style="405" bestFit="1" customWidth="1"/>
    <col min="4591" max="4591" width="12.42578125" style="405" bestFit="1" customWidth="1"/>
    <col min="4592" max="4592" width="12.140625" style="405" bestFit="1" customWidth="1"/>
    <col min="4593" max="4593" width="11.7109375" style="405" customWidth="1"/>
    <col min="4594" max="4594" width="12.140625" style="405" bestFit="1" customWidth="1"/>
    <col min="4595" max="4595" width="12" style="405" bestFit="1" customWidth="1"/>
    <col min="4596" max="4596" width="11.7109375" style="405" bestFit="1" customWidth="1"/>
    <col min="4597" max="4597" width="11.85546875" style="405" bestFit="1" customWidth="1"/>
    <col min="4598" max="4599" width="12.5703125" style="405" bestFit="1" customWidth="1"/>
    <col min="4600" max="4605" width="13" style="405" bestFit="1" customWidth="1"/>
    <col min="4606" max="4606" width="13" style="405" customWidth="1"/>
    <col min="4607" max="4607" width="11.42578125" style="405" bestFit="1" customWidth="1"/>
    <col min="4608" max="4608" width="11.140625" style="405" bestFit="1" customWidth="1"/>
    <col min="4609" max="4834" width="9.140625" style="405"/>
    <col min="4835" max="4835" width="18.42578125" style="405" bestFit="1" customWidth="1"/>
    <col min="4836" max="4836" width="12.28515625" style="405" bestFit="1" customWidth="1"/>
    <col min="4837" max="4837" width="12.140625" style="405" bestFit="1" customWidth="1"/>
    <col min="4838" max="4838" width="12.85546875" style="405" bestFit="1" customWidth="1"/>
    <col min="4839" max="4839" width="12.140625" style="405" bestFit="1" customWidth="1"/>
    <col min="4840" max="4840" width="11.85546875" style="405" bestFit="1" customWidth="1"/>
    <col min="4841" max="4841" width="11.7109375" style="405" bestFit="1" customWidth="1"/>
    <col min="4842" max="4842" width="12" style="405" bestFit="1" customWidth="1"/>
    <col min="4843" max="4843" width="12.140625" style="405" bestFit="1" customWidth="1"/>
    <col min="4844" max="4844" width="11.42578125" style="405" bestFit="1" customWidth="1"/>
    <col min="4845" max="4845" width="12.140625" style="405" bestFit="1" customWidth="1"/>
    <col min="4846" max="4846" width="11.85546875" style="405" bestFit="1" customWidth="1"/>
    <col min="4847" max="4847" width="12.42578125" style="405" bestFit="1" customWidth="1"/>
    <col min="4848" max="4848" width="12.140625" style="405" bestFit="1" customWidth="1"/>
    <col min="4849" max="4849" width="11.7109375" style="405" customWidth="1"/>
    <col min="4850" max="4850" width="12.140625" style="405" bestFit="1" customWidth="1"/>
    <col min="4851" max="4851" width="12" style="405" bestFit="1" customWidth="1"/>
    <col min="4852" max="4852" width="11.7109375" style="405" bestFit="1" customWidth="1"/>
    <col min="4853" max="4853" width="11.85546875" style="405" bestFit="1" customWidth="1"/>
    <col min="4854" max="4855" width="12.5703125" style="405" bestFit="1" customWidth="1"/>
    <col min="4856" max="4861" width="13" style="405" bestFit="1" customWidth="1"/>
    <col min="4862" max="4862" width="13" style="405" customWidth="1"/>
    <col min="4863" max="4863" width="11.42578125" style="405" bestFit="1" customWidth="1"/>
    <col min="4864" max="4864" width="11.140625" style="405" bestFit="1" customWidth="1"/>
    <col min="4865" max="5090" width="9.140625" style="405"/>
    <col min="5091" max="5091" width="18.42578125" style="405" bestFit="1" customWidth="1"/>
    <col min="5092" max="5092" width="12.28515625" style="405" bestFit="1" customWidth="1"/>
    <col min="5093" max="5093" width="12.140625" style="405" bestFit="1" customWidth="1"/>
    <col min="5094" max="5094" width="12.85546875" style="405" bestFit="1" customWidth="1"/>
    <col min="5095" max="5095" width="12.140625" style="405" bestFit="1" customWidth="1"/>
    <col min="5096" max="5096" width="11.85546875" style="405" bestFit="1" customWidth="1"/>
    <col min="5097" max="5097" width="11.7109375" style="405" bestFit="1" customWidth="1"/>
    <col min="5098" max="5098" width="12" style="405" bestFit="1" customWidth="1"/>
    <col min="5099" max="5099" width="12.140625" style="405" bestFit="1" customWidth="1"/>
    <col min="5100" max="5100" width="11.42578125" style="405" bestFit="1" customWidth="1"/>
    <col min="5101" max="5101" width="12.140625" style="405" bestFit="1" customWidth="1"/>
    <col min="5102" max="5102" width="11.85546875" style="405" bestFit="1" customWidth="1"/>
    <col min="5103" max="5103" width="12.42578125" style="405" bestFit="1" customWidth="1"/>
    <col min="5104" max="5104" width="12.140625" style="405" bestFit="1" customWidth="1"/>
    <col min="5105" max="5105" width="11.7109375" style="405" customWidth="1"/>
    <col min="5106" max="5106" width="12.140625" style="405" bestFit="1" customWidth="1"/>
    <col min="5107" max="5107" width="12" style="405" bestFit="1" customWidth="1"/>
    <col min="5108" max="5108" width="11.7109375" style="405" bestFit="1" customWidth="1"/>
    <col min="5109" max="5109" width="11.85546875" style="405" bestFit="1" customWidth="1"/>
    <col min="5110" max="5111" width="12.5703125" style="405" bestFit="1" customWidth="1"/>
    <col min="5112" max="5117" width="13" style="405" bestFit="1" customWidth="1"/>
    <col min="5118" max="5118" width="13" style="405" customWidth="1"/>
    <col min="5119" max="5119" width="11.42578125" style="405" bestFit="1" customWidth="1"/>
    <col min="5120" max="5120" width="11.140625" style="405" bestFit="1" customWidth="1"/>
    <col min="5121" max="5346" width="9.140625" style="405"/>
    <col min="5347" max="5347" width="18.42578125" style="405" bestFit="1" customWidth="1"/>
    <col min="5348" max="5348" width="12.28515625" style="405" bestFit="1" customWidth="1"/>
    <col min="5349" max="5349" width="12.140625" style="405" bestFit="1" customWidth="1"/>
    <col min="5350" max="5350" width="12.85546875" style="405" bestFit="1" customWidth="1"/>
    <col min="5351" max="5351" width="12.140625" style="405" bestFit="1" customWidth="1"/>
    <col min="5352" max="5352" width="11.85546875" style="405" bestFit="1" customWidth="1"/>
    <col min="5353" max="5353" width="11.7109375" style="405" bestFit="1" customWidth="1"/>
    <col min="5354" max="5354" width="12" style="405" bestFit="1" customWidth="1"/>
    <col min="5355" max="5355" width="12.140625" style="405" bestFit="1" customWidth="1"/>
    <col min="5356" max="5356" width="11.42578125" style="405" bestFit="1" customWidth="1"/>
    <col min="5357" max="5357" width="12.140625" style="405" bestFit="1" customWidth="1"/>
    <col min="5358" max="5358" width="11.85546875" style="405" bestFit="1" customWidth="1"/>
    <col min="5359" max="5359" width="12.42578125" style="405" bestFit="1" customWidth="1"/>
    <col min="5360" max="5360" width="12.140625" style="405" bestFit="1" customWidth="1"/>
    <col min="5361" max="5361" width="11.7109375" style="405" customWidth="1"/>
    <col min="5362" max="5362" width="12.140625" style="405" bestFit="1" customWidth="1"/>
    <col min="5363" max="5363" width="12" style="405" bestFit="1" customWidth="1"/>
    <col min="5364" max="5364" width="11.7109375" style="405" bestFit="1" customWidth="1"/>
    <col min="5365" max="5365" width="11.85546875" style="405" bestFit="1" customWidth="1"/>
    <col min="5366" max="5367" width="12.5703125" style="405" bestFit="1" customWidth="1"/>
    <col min="5368" max="5373" width="13" style="405" bestFit="1" customWidth="1"/>
    <col min="5374" max="5374" width="13" style="405" customWidth="1"/>
    <col min="5375" max="5375" width="11.42578125" style="405" bestFit="1" customWidth="1"/>
    <col min="5376" max="5376" width="11.140625" style="405" bestFit="1" customWidth="1"/>
    <col min="5377" max="5602" width="9.140625" style="405"/>
    <col min="5603" max="5603" width="18.42578125" style="405" bestFit="1" customWidth="1"/>
    <col min="5604" max="5604" width="12.28515625" style="405" bestFit="1" customWidth="1"/>
    <col min="5605" max="5605" width="12.140625" style="405" bestFit="1" customWidth="1"/>
    <col min="5606" max="5606" width="12.85546875" style="405" bestFit="1" customWidth="1"/>
    <col min="5607" max="5607" width="12.140625" style="405" bestFit="1" customWidth="1"/>
    <col min="5608" max="5608" width="11.85546875" style="405" bestFit="1" customWidth="1"/>
    <col min="5609" max="5609" width="11.7109375" style="405" bestFit="1" customWidth="1"/>
    <col min="5610" max="5610" width="12" style="405" bestFit="1" customWidth="1"/>
    <col min="5611" max="5611" width="12.140625" style="405" bestFit="1" customWidth="1"/>
    <col min="5612" max="5612" width="11.42578125" style="405" bestFit="1" customWidth="1"/>
    <col min="5613" max="5613" width="12.140625" style="405" bestFit="1" customWidth="1"/>
    <col min="5614" max="5614" width="11.85546875" style="405" bestFit="1" customWidth="1"/>
    <col min="5615" max="5615" width="12.42578125" style="405" bestFit="1" customWidth="1"/>
    <col min="5616" max="5616" width="12.140625" style="405" bestFit="1" customWidth="1"/>
    <col min="5617" max="5617" width="11.7109375" style="405" customWidth="1"/>
    <col min="5618" max="5618" width="12.140625" style="405" bestFit="1" customWidth="1"/>
    <col min="5619" max="5619" width="12" style="405" bestFit="1" customWidth="1"/>
    <col min="5620" max="5620" width="11.7109375" style="405" bestFit="1" customWidth="1"/>
    <col min="5621" max="5621" width="11.85546875" style="405" bestFit="1" customWidth="1"/>
    <col min="5622" max="5623" width="12.5703125" style="405" bestFit="1" customWidth="1"/>
    <col min="5624" max="5629" width="13" style="405" bestFit="1" customWidth="1"/>
    <col min="5630" max="5630" width="13" style="405" customWidth="1"/>
    <col min="5631" max="5631" width="11.42578125" style="405" bestFit="1" customWidth="1"/>
    <col min="5632" max="5632" width="11.140625" style="405" bestFit="1" customWidth="1"/>
    <col min="5633" max="5858" width="9.140625" style="405"/>
    <col min="5859" max="5859" width="18.42578125" style="405" bestFit="1" customWidth="1"/>
    <col min="5860" max="5860" width="12.28515625" style="405" bestFit="1" customWidth="1"/>
    <col min="5861" max="5861" width="12.140625" style="405" bestFit="1" customWidth="1"/>
    <col min="5862" max="5862" width="12.85546875" style="405" bestFit="1" customWidth="1"/>
    <col min="5863" max="5863" width="12.140625" style="405" bestFit="1" customWidth="1"/>
    <col min="5864" max="5864" width="11.85546875" style="405" bestFit="1" customWidth="1"/>
    <col min="5865" max="5865" width="11.7109375" style="405" bestFit="1" customWidth="1"/>
    <col min="5866" max="5866" width="12" style="405" bestFit="1" customWidth="1"/>
    <col min="5867" max="5867" width="12.140625" style="405" bestFit="1" customWidth="1"/>
    <col min="5868" max="5868" width="11.42578125" style="405" bestFit="1" customWidth="1"/>
    <col min="5869" max="5869" width="12.140625" style="405" bestFit="1" customWidth="1"/>
    <col min="5870" max="5870" width="11.85546875" style="405" bestFit="1" customWidth="1"/>
    <col min="5871" max="5871" width="12.42578125" style="405" bestFit="1" customWidth="1"/>
    <col min="5872" max="5872" width="12.140625" style="405" bestFit="1" customWidth="1"/>
    <col min="5873" max="5873" width="11.7109375" style="405" customWidth="1"/>
    <col min="5874" max="5874" width="12.140625" style="405" bestFit="1" customWidth="1"/>
    <col min="5875" max="5875" width="12" style="405" bestFit="1" customWidth="1"/>
    <col min="5876" max="5876" width="11.7109375" style="405" bestFit="1" customWidth="1"/>
    <col min="5877" max="5877" width="11.85546875" style="405" bestFit="1" customWidth="1"/>
    <col min="5878" max="5879" width="12.5703125" style="405" bestFit="1" customWidth="1"/>
    <col min="5880" max="5885" width="13" style="405" bestFit="1" customWidth="1"/>
    <col min="5886" max="5886" width="13" style="405" customWidth="1"/>
    <col min="5887" max="5887" width="11.42578125" style="405" bestFit="1" customWidth="1"/>
    <col min="5888" max="5888" width="11.140625" style="405" bestFit="1" customWidth="1"/>
    <col min="5889" max="6114" width="9.140625" style="405"/>
    <col min="6115" max="6115" width="18.42578125" style="405" bestFit="1" customWidth="1"/>
    <col min="6116" max="6116" width="12.28515625" style="405" bestFit="1" customWidth="1"/>
    <col min="6117" max="6117" width="12.140625" style="405" bestFit="1" customWidth="1"/>
    <col min="6118" max="6118" width="12.85546875" style="405" bestFit="1" customWidth="1"/>
    <col min="6119" max="6119" width="12.140625" style="405" bestFit="1" customWidth="1"/>
    <col min="6120" max="6120" width="11.85546875" style="405" bestFit="1" customWidth="1"/>
    <col min="6121" max="6121" width="11.7109375" style="405" bestFit="1" customWidth="1"/>
    <col min="6122" max="6122" width="12" style="405" bestFit="1" customWidth="1"/>
    <col min="6123" max="6123" width="12.140625" style="405" bestFit="1" customWidth="1"/>
    <col min="6124" max="6124" width="11.42578125" style="405" bestFit="1" customWidth="1"/>
    <col min="6125" max="6125" width="12.140625" style="405" bestFit="1" customWidth="1"/>
    <col min="6126" max="6126" width="11.85546875" style="405" bestFit="1" customWidth="1"/>
    <col min="6127" max="6127" width="12.42578125" style="405" bestFit="1" customWidth="1"/>
    <col min="6128" max="6128" width="12.140625" style="405" bestFit="1" customWidth="1"/>
    <col min="6129" max="6129" width="11.7109375" style="405" customWidth="1"/>
    <col min="6130" max="6130" width="12.140625" style="405" bestFit="1" customWidth="1"/>
    <col min="6131" max="6131" width="12" style="405" bestFit="1" customWidth="1"/>
    <col min="6132" max="6132" width="11.7109375" style="405" bestFit="1" customWidth="1"/>
    <col min="6133" max="6133" width="11.85546875" style="405" bestFit="1" customWidth="1"/>
    <col min="6134" max="6135" width="12.5703125" style="405" bestFit="1" customWidth="1"/>
    <col min="6136" max="6141" width="13" style="405" bestFit="1" customWidth="1"/>
    <col min="6142" max="6142" width="13" style="405" customWidth="1"/>
    <col min="6143" max="6143" width="11.42578125" style="405" bestFit="1" customWidth="1"/>
    <col min="6144" max="6144" width="11.140625" style="405" bestFit="1" customWidth="1"/>
    <col min="6145" max="6370" width="9.140625" style="405"/>
    <col min="6371" max="6371" width="18.42578125" style="405" bestFit="1" customWidth="1"/>
    <col min="6372" max="6372" width="12.28515625" style="405" bestFit="1" customWidth="1"/>
    <col min="6373" max="6373" width="12.140625" style="405" bestFit="1" customWidth="1"/>
    <col min="6374" max="6374" width="12.85546875" style="405" bestFit="1" customWidth="1"/>
    <col min="6375" max="6375" width="12.140625" style="405" bestFit="1" customWidth="1"/>
    <col min="6376" max="6376" width="11.85546875" style="405" bestFit="1" customWidth="1"/>
    <col min="6377" max="6377" width="11.7109375" style="405" bestFit="1" customWidth="1"/>
    <col min="6378" max="6378" width="12" style="405" bestFit="1" customWidth="1"/>
    <col min="6379" max="6379" width="12.140625" style="405" bestFit="1" customWidth="1"/>
    <col min="6380" max="6380" width="11.42578125" style="405" bestFit="1" customWidth="1"/>
    <col min="6381" max="6381" width="12.140625" style="405" bestFit="1" customWidth="1"/>
    <col min="6382" max="6382" width="11.85546875" style="405" bestFit="1" customWidth="1"/>
    <col min="6383" max="6383" width="12.42578125" style="405" bestFit="1" customWidth="1"/>
    <col min="6384" max="6384" width="12.140625" style="405" bestFit="1" customWidth="1"/>
    <col min="6385" max="6385" width="11.7109375" style="405" customWidth="1"/>
    <col min="6386" max="6386" width="12.140625" style="405" bestFit="1" customWidth="1"/>
    <col min="6387" max="6387" width="12" style="405" bestFit="1" customWidth="1"/>
    <col min="6388" max="6388" width="11.7109375" style="405" bestFit="1" customWidth="1"/>
    <col min="6389" max="6389" width="11.85546875" style="405" bestFit="1" customWidth="1"/>
    <col min="6390" max="6391" width="12.5703125" style="405" bestFit="1" customWidth="1"/>
    <col min="6392" max="6397" width="13" style="405" bestFit="1" customWidth="1"/>
    <col min="6398" max="6398" width="13" style="405" customWidth="1"/>
    <col min="6399" max="6399" width="11.42578125" style="405" bestFit="1" customWidth="1"/>
    <col min="6400" max="6400" width="11.140625" style="405" bestFit="1" customWidth="1"/>
    <col min="6401" max="6626" width="9.140625" style="405"/>
    <col min="6627" max="6627" width="18.42578125" style="405" bestFit="1" customWidth="1"/>
    <col min="6628" max="6628" width="12.28515625" style="405" bestFit="1" customWidth="1"/>
    <col min="6629" max="6629" width="12.140625" style="405" bestFit="1" customWidth="1"/>
    <col min="6630" max="6630" width="12.85546875" style="405" bestFit="1" customWidth="1"/>
    <col min="6631" max="6631" width="12.140625" style="405" bestFit="1" customWidth="1"/>
    <col min="6632" max="6632" width="11.85546875" style="405" bestFit="1" customWidth="1"/>
    <col min="6633" max="6633" width="11.7109375" style="405" bestFit="1" customWidth="1"/>
    <col min="6634" max="6634" width="12" style="405" bestFit="1" customWidth="1"/>
    <col min="6635" max="6635" width="12.140625" style="405" bestFit="1" customWidth="1"/>
    <col min="6636" max="6636" width="11.42578125" style="405" bestFit="1" customWidth="1"/>
    <col min="6637" max="6637" width="12.140625" style="405" bestFit="1" customWidth="1"/>
    <col min="6638" max="6638" width="11.85546875" style="405" bestFit="1" customWidth="1"/>
    <col min="6639" max="6639" width="12.42578125" style="405" bestFit="1" customWidth="1"/>
    <col min="6640" max="6640" width="12.140625" style="405" bestFit="1" customWidth="1"/>
    <col min="6641" max="6641" width="11.7109375" style="405" customWidth="1"/>
    <col min="6642" max="6642" width="12.140625" style="405" bestFit="1" customWidth="1"/>
    <col min="6643" max="6643" width="12" style="405" bestFit="1" customWidth="1"/>
    <col min="6644" max="6644" width="11.7109375" style="405" bestFit="1" customWidth="1"/>
    <col min="6645" max="6645" width="11.85546875" style="405" bestFit="1" customWidth="1"/>
    <col min="6646" max="6647" width="12.5703125" style="405" bestFit="1" customWidth="1"/>
    <col min="6648" max="6653" width="13" style="405" bestFit="1" customWidth="1"/>
    <col min="6654" max="6654" width="13" style="405" customWidth="1"/>
    <col min="6655" max="6655" width="11.42578125" style="405" bestFit="1" customWidth="1"/>
    <col min="6656" max="6656" width="11.140625" style="405" bestFit="1" customWidth="1"/>
    <col min="6657" max="6882" width="9.140625" style="405"/>
    <col min="6883" max="6883" width="18.42578125" style="405" bestFit="1" customWidth="1"/>
    <col min="6884" max="6884" width="12.28515625" style="405" bestFit="1" customWidth="1"/>
    <col min="6885" max="6885" width="12.140625" style="405" bestFit="1" customWidth="1"/>
    <col min="6886" max="6886" width="12.85546875" style="405" bestFit="1" customWidth="1"/>
    <col min="6887" max="6887" width="12.140625" style="405" bestFit="1" customWidth="1"/>
    <col min="6888" max="6888" width="11.85546875" style="405" bestFit="1" customWidth="1"/>
    <col min="6889" max="6889" width="11.7109375" style="405" bestFit="1" customWidth="1"/>
    <col min="6890" max="6890" width="12" style="405" bestFit="1" customWidth="1"/>
    <col min="6891" max="6891" width="12.140625" style="405" bestFit="1" customWidth="1"/>
    <col min="6892" max="6892" width="11.42578125" style="405" bestFit="1" customWidth="1"/>
    <col min="6893" max="6893" width="12.140625" style="405" bestFit="1" customWidth="1"/>
    <col min="6894" max="6894" width="11.85546875" style="405" bestFit="1" customWidth="1"/>
    <col min="6895" max="6895" width="12.42578125" style="405" bestFit="1" customWidth="1"/>
    <col min="6896" max="6896" width="12.140625" style="405" bestFit="1" customWidth="1"/>
    <col min="6897" max="6897" width="11.7109375" style="405" customWidth="1"/>
    <col min="6898" max="6898" width="12.140625" style="405" bestFit="1" customWidth="1"/>
    <col min="6899" max="6899" width="12" style="405" bestFit="1" customWidth="1"/>
    <col min="6900" max="6900" width="11.7109375" style="405" bestFit="1" customWidth="1"/>
    <col min="6901" max="6901" width="11.85546875" style="405" bestFit="1" customWidth="1"/>
    <col min="6902" max="6903" width="12.5703125" style="405" bestFit="1" customWidth="1"/>
    <col min="6904" max="6909" width="13" style="405" bestFit="1" customWidth="1"/>
    <col min="6910" max="6910" width="13" style="405" customWidth="1"/>
    <col min="6911" max="6911" width="11.42578125" style="405" bestFit="1" customWidth="1"/>
    <col min="6912" max="6912" width="11.140625" style="405" bestFit="1" customWidth="1"/>
    <col min="6913" max="7138" width="9.140625" style="405"/>
    <col min="7139" max="7139" width="18.42578125" style="405" bestFit="1" customWidth="1"/>
    <col min="7140" max="7140" width="12.28515625" style="405" bestFit="1" customWidth="1"/>
    <col min="7141" max="7141" width="12.140625" style="405" bestFit="1" customWidth="1"/>
    <col min="7142" max="7142" width="12.85546875" style="405" bestFit="1" customWidth="1"/>
    <col min="7143" max="7143" width="12.140625" style="405" bestFit="1" customWidth="1"/>
    <col min="7144" max="7144" width="11.85546875" style="405" bestFit="1" customWidth="1"/>
    <col min="7145" max="7145" width="11.7109375" style="405" bestFit="1" customWidth="1"/>
    <col min="7146" max="7146" width="12" style="405" bestFit="1" customWidth="1"/>
    <col min="7147" max="7147" width="12.140625" style="405" bestFit="1" customWidth="1"/>
    <col min="7148" max="7148" width="11.42578125" style="405" bestFit="1" customWidth="1"/>
    <col min="7149" max="7149" width="12.140625" style="405" bestFit="1" customWidth="1"/>
    <col min="7150" max="7150" width="11.85546875" style="405" bestFit="1" customWidth="1"/>
    <col min="7151" max="7151" width="12.42578125" style="405" bestFit="1" customWidth="1"/>
    <col min="7152" max="7152" width="12.140625" style="405" bestFit="1" customWidth="1"/>
    <col min="7153" max="7153" width="11.7109375" style="405" customWidth="1"/>
    <col min="7154" max="7154" width="12.140625" style="405" bestFit="1" customWidth="1"/>
    <col min="7155" max="7155" width="12" style="405" bestFit="1" customWidth="1"/>
    <col min="7156" max="7156" width="11.7109375" style="405" bestFit="1" customWidth="1"/>
    <col min="7157" max="7157" width="11.85546875" style="405" bestFit="1" customWidth="1"/>
    <col min="7158" max="7159" width="12.5703125" style="405" bestFit="1" customWidth="1"/>
    <col min="7160" max="7165" width="13" style="405" bestFit="1" customWidth="1"/>
    <col min="7166" max="7166" width="13" style="405" customWidth="1"/>
    <col min="7167" max="7167" width="11.42578125" style="405" bestFit="1" customWidth="1"/>
    <col min="7168" max="7168" width="11.140625" style="405" bestFit="1" customWidth="1"/>
    <col min="7169" max="7394" width="9.140625" style="405"/>
    <col min="7395" max="7395" width="18.42578125" style="405" bestFit="1" customWidth="1"/>
    <col min="7396" max="7396" width="12.28515625" style="405" bestFit="1" customWidth="1"/>
    <col min="7397" max="7397" width="12.140625" style="405" bestFit="1" customWidth="1"/>
    <col min="7398" max="7398" width="12.85546875" style="405" bestFit="1" customWidth="1"/>
    <col min="7399" max="7399" width="12.140625" style="405" bestFit="1" customWidth="1"/>
    <col min="7400" max="7400" width="11.85546875" style="405" bestFit="1" customWidth="1"/>
    <col min="7401" max="7401" width="11.7109375" style="405" bestFit="1" customWidth="1"/>
    <col min="7402" max="7402" width="12" style="405" bestFit="1" customWidth="1"/>
    <col min="7403" max="7403" width="12.140625" style="405" bestFit="1" customWidth="1"/>
    <col min="7404" max="7404" width="11.42578125" style="405" bestFit="1" customWidth="1"/>
    <col min="7405" max="7405" width="12.140625" style="405" bestFit="1" customWidth="1"/>
    <col min="7406" max="7406" width="11.85546875" style="405" bestFit="1" customWidth="1"/>
    <col min="7407" max="7407" width="12.42578125" style="405" bestFit="1" customWidth="1"/>
    <col min="7408" max="7408" width="12.140625" style="405" bestFit="1" customWidth="1"/>
    <col min="7409" max="7409" width="11.7109375" style="405" customWidth="1"/>
    <col min="7410" max="7410" width="12.140625" style="405" bestFit="1" customWidth="1"/>
    <col min="7411" max="7411" width="12" style="405" bestFit="1" customWidth="1"/>
    <col min="7412" max="7412" width="11.7109375" style="405" bestFit="1" customWidth="1"/>
    <col min="7413" max="7413" width="11.85546875" style="405" bestFit="1" customWidth="1"/>
    <col min="7414" max="7415" width="12.5703125" style="405" bestFit="1" customWidth="1"/>
    <col min="7416" max="7421" width="13" style="405" bestFit="1" customWidth="1"/>
    <col min="7422" max="7422" width="13" style="405" customWidth="1"/>
    <col min="7423" max="7423" width="11.42578125" style="405" bestFit="1" customWidth="1"/>
    <col min="7424" max="7424" width="11.140625" style="405" bestFit="1" customWidth="1"/>
    <col min="7425" max="7650" width="9.140625" style="405"/>
    <col min="7651" max="7651" width="18.42578125" style="405" bestFit="1" customWidth="1"/>
    <col min="7652" max="7652" width="12.28515625" style="405" bestFit="1" customWidth="1"/>
    <col min="7653" max="7653" width="12.140625" style="405" bestFit="1" customWidth="1"/>
    <col min="7654" max="7654" width="12.85546875" style="405" bestFit="1" customWidth="1"/>
    <col min="7655" max="7655" width="12.140625" style="405" bestFit="1" customWidth="1"/>
    <col min="7656" max="7656" width="11.85546875" style="405" bestFit="1" customWidth="1"/>
    <col min="7657" max="7657" width="11.7109375" style="405" bestFit="1" customWidth="1"/>
    <col min="7658" max="7658" width="12" style="405" bestFit="1" customWidth="1"/>
    <col min="7659" max="7659" width="12.140625" style="405" bestFit="1" customWidth="1"/>
    <col min="7660" max="7660" width="11.42578125" style="405" bestFit="1" customWidth="1"/>
    <col min="7661" max="7661" width="12.140625" style="405" bestFit="1" customWidth="1"/>
    <col min="7662" max="7662" width="11.85546875" style="405" bestFit="1" customWidth="1"/>
    <col min="7663" max="7663" width="12.42578125" style="405" bestFit="1" customWidth="1"/>
    <col min="7664" max="7664" width="12.140625" style="405" bestFit="1" customWidth="1"/>
    <col min="7665" max="7665" width="11.7109375" style="405" customWidth="1"/>
    <col min="7666" max="7666" width="12.140625" style="405" bestFit="1" customWidth="1"/>
    <col min="7667" max="7667" width="12" style="405" bestFit="1" customWidth="1"/>
    <col min="7668" max="7668" width="11.7109375" style="405" bestFit="1" customWidth="1"/>
    <col min="7669" max="7669" width="11.85546875" style="405" bestFit="1" customWidth="1"/>
    <col min="7670" max="7671" width="12.5703125" style="405" bestFit="1" customWidth="1"/>
    <col min="7672" max="7677" width="13" style="405" bestFit="1" customWidth="1"/>
    <col min="7678" max="7678" width="13" style="405" customWidth="1"/>
    <col min="7679" max="7679" width="11.42578125" style="405" bestFit="1" customWidth="1"/>
    <col min="7680" max="7680" width="11.140625" style="405" bestFit="1" customWidth="1"/>
    <col min="7681" max="7906" width="9.140625" style="405"/>
    <col min="7907" max="7907" width="18.42578125" style="405" bestFit="1" customWidth="1"/>
    <col min="7908" max="7908" width="12.28515625" style="405" bestFit="1" customWidth="1"/>
    <col min="7909" max="7909" width="12.140625" style="405" bestFit="1" customWidth="1"/>
    <col min="7910" max="7910" width="12.85546875" style="405" bestFit="1" customWidth="1"/>
    <col min="7911" max="7911" width="12.140625" style="405" bestFit="1" customWidth="1"/>
    <col min="7912" max="7912" width="11.85546875" style="405" bestFit="1" customWidth="1"/>
    <col min="7913" max="7913" width="11.7109375" style="405" bestFit="1" customWidth="1"/>
    <col min="7914" max="7914" width="12" style="405" bestFit="1" customWidth="1"/>
    <col min="7915" max="7915" width="12.140625" style="405" bestFit="1" customWidth="1"/>
    <col min="7916" max="7916" width="11.42578125" style="405" bestFit="1" customWidth="1"/>
    <col min="7917" max="7917" width="12.140625" style="405" bestFit="1" customWidth="1"/>
    <col min="7918" max="7918" width="11.85546875" style="405" bestFit="1" customWidth="1"/>
    <col min="7919" max="7919" width="12.42578125" style="405" bestFit="1" customWidth="1"/>
    <col min="7920" max="7920" width="12.140625" style="405" bestFit="1" customWidth="1"/>
    <col min="7921" max="7921" width="11.7109375" style="405" customWidth="1"/>
    <col min="7922" max="7922" width="12.140625" style="405" bestFit="1" customWidth="1"/>
    <col min="7923" max="7923" width="12" style="405" bestFit="1" customWidth="1"/>
    <col min="7924" max="7924" width="11.7109375" style="405" bestFit="1" customWidth="1"/>
    <col min="7925" max="7925" width="11.85546875" style="405" bestFit="1" customWidth="1"/>
    <col min="7926" max="7927" width="12.5703125" style="405" bestFit="1" customWidth="1"/>
    <col min="7928" max="7933" width="13" style="405" bestFit="1" customWidth="1"/>
    <col min="7934" max="7934" width="13" style="405" customWidth="1"/>
    <col min="7935" max="7935" width="11.42578125" style="405" bestFit="1" customWidth="1"/>
    <col min="7936" max="7936" width="11.140625" style="405" bestFit="1" customWidth="1"/>
    <col min="7937" max="8162" width="9.140625" style="405"/>
    <col min="8163" max="8163" width="18.42578125" style="405" bestFit="1" customWidth="1"/>
    <col min="8164" max="8164" width="12.28515625" style="405" bestFit="1" customWidth="1"/>
    <col min="8165" max="8165" width="12.140625" style="405" bestFit="1" customWidth="1"/>
    <col min="8166" max="8166" width="12.85546875" style="405" bestFit="1" customWidth="1"/>
    <col min="8167" max="8167" width="12.140625" style="405" bestFit="1" customWidth="1"/>
    <col min="8168" max="8168" width="11.85546875" style="405" bestFit="1" customWidth="1"/>
    <col min="8169" max="8169" width="11.7109375" style="405" bestFit="1" customWidth="1"/>
    <col min="8170" max="8170" width="12" style="405" bestFit="1" customWidth="1"/>
    <col min="8171" max="8171" width="12.140625" style="405" bestFit="1" customWidth="1"/>
    <col min="8172" max="8172" width="11.42578125" style="405" bestFit="1" customWidth="1"/>
    <col min="8173" max="8173" width="12.140625" style="405" bestFit="1" customWidth="1"/>
    <col min="8174" max="8174" width="11.85546875" style="405" bestFit="1" customWidth="1"/>
    <col min="8175" max="8175" width="12.42578125" style="405" bestFit="1" customWidth="1"/>
    <col min="8176" max="8176" width="12.140625" style="405" bestFit="1" customWidth="1"/>
    <col min="8177" max="8177" width="11.7109375" style="405" customWidth="1"/>
    <col min="8178" max="8178" width="12.140625" style="405" bestFit="1" customWidth="1"/>
    <col min="8179" max="8179" width="12" style="405" bestFit="1" customWidth="1"/>
    <col min="8180" max="8180" width="11.7109375" style="405" bestFit="1" customWidth="1"/>
    <col min="8181" max="8181" width="11.85546875" style="405" bestFit="1" customWidth="1"/>
    <col min="8182" max="8183" width="12.5703125" style="405" bestFit="1" customWidth="1"/>
    <col min="8184" max="8189" width="13" style="405" bestFit="1" customWidth="1"/>
    <col min="8190" max="8190" width="13" style="405" customWidth="1"/>
    <col min="8191" max="8191" width="11.42578125" style="405" bestFit="1" customWidth="1"/>
    <col min="8192" max="8192" width="11.140625" style="405" bestFit="1" customWidth="1"/>
    <col min="8193" max="8418" width="9.140625" style="405"/>
    <col min="8419" max="8419" width="18.42578125" style="405" bestFit="1" customWidth="1"/>
    <col min="8420" max="8420" width="12.28515625" style="405" bestFit="1" customWidth="1"/>
    <col min="8421" max="8421" width="12.140625" style="405" bestFit="1" customWidth="1"/>
    <col min="8422" max="8422" width="12.85546875" style="405" bestFit="1" customWidth="1"/>
    <col min="8423" max="8423" width="12.140625" style="405" bestFit="1" customWidth="1"/>
    <col min="8424" max="8424" width="11.85546875" style="405" bestFit="1" customWidth="1"/>
    <col min="8425" max="8425" width="11.7109375" style="405" bestFit="1" customWidth="1"/>
    <col min="8426" max="8426" width="12" style="405" bestFit="1" customWidth="1"/>
    <col min="8427" max="8427" width="12.140625" style="405" bestFit="1" customWidth="1"/>
    <col min="8428" max="8428" width="11.42578125" style="405" bestFit="1" customWidth="1"/>
    <col min="8429" max="8429" width="12.140625" style="405" bestFit="1" customWidth="1"/>
    <col min="8430" max="8430" width="11.85546875" style="405" bestFit="1" customWidth="1"/>
    <col min="8431" max="8431" width="12.42578125" style="405" bestFit="1" customWidth="1"/>
    <col min="8432" max="8432" width="12.140625" style="405" bestFit="1" customWidth="1"/>
    <col min="8433" max="8433" width="11.7109375" style="405" customWidth="1"/>
    <col min="8434" max="8434" width="12.140625" style="405" bestFit="1" customWidth="1"/>
    <col min="8435" max="8435" width="12" style="405" bestFit="1" customWidth="1"/>
    <col min="8436" max="8436" width="11.7109375" style="405" bestFit="1" customWidth="1"/>
    <col min="8437" max="8437" width="11.85546875" style="405" bestFit="1" customWidth="1"/>
    <col min="8438" max="8439" width="12.5703125" style="405" bestFit="1" customWidth="1"/>
    <col min="8440" max="8445" width="13" style="405" bestFit="1" customWidth="1"/>
    <col min="8446" max="8446" width="13" style="405" customWidth="1"/>
    <col min="8447" max="8447" width="11.42578125" style="405" bestFit="1" customWidth="1"/>
    <col min="8448" max="8448" width="11.140625" style="405" bestFit="1" customWidth="1"/>
    <col min="8449" max="8674" width="9.140625" style="405"/>
    <col min="8675" max="8675" width="18.42578125" style="405" bestFit="1" customWidth="1"/>
    <col min="8676" max="8676" width="12.28515625" style="405" bestFit="1" customWidth="1"/>
    <col min="8677" max="8677" width="12.140625" style="405" bestFit="1" customWidth="1"/>
    <col min="8678" max="8678" width="12.85546875" style="405" bestFit="1" customWidth="1"/>
    <col min="8679" max="8679" width="12.140625" style="405" bestFit="1" customWidth="1"/>
    <col min="8680" max="8680" width="11.85546875" style="405" bestFit="1" customWidth="1"/>
    <col min="8681" max="8681" width="11.7109375" style="405" bestFit="1" customWidth="1"/>
    <col min="8682" max="8682" width="12" style="405" bestFit="1" customWidth="1"/>
    <col min="8683" max="8683" width="12.140625" style="405" bestFit="1" customWidth="1"/>
    <col min="8684" max="8684" width="11.42578125" style="405" bestFit="1" customWidth="1"/>
    <col min="8685" max="8685" width="12.140625" style="405" bestFit="1" customWidth="1"/>
    <col min="8686" max="8686" width="11.85546875" style="405" bestFit="1" customWidth="1"/>
    <col min="8687" max="8687" width="12.42578125" style="405" bestFit="1" customWidth="1"/>
    <col min="8688" max="8688" width="12.140625" style="405" bestFit="1" customWidth="1"/>
    <col min="8689" max="8689" width="11.7109375" style="405" customWidth="1"/>
    <col min="8690" max="8690" width="12.140625" style="405" bestFit="1" customWidth="1"/>
    <col min="8691" max="8691" width="12" style="405" bestFit="1" customWidth="1"/>
    <col min="8692" max="8692" width="11.7109375" style="405" bestFit="1" customWidth="1"/>
    <col min="8693" max="8693" width="11.85546875" style="405" bestFit="1" customWidth="1"/>
    <col min="8694" max="8695" width="12.5703125" style="405" bestFit="1" customWidth="1"/>
    <col min="8696" max="8701" width="13" style="405" bestFit="1" customWidth="1"/>
    <col min="8702" max="8702" width="13" style="405" customWidth="1"/>
    <col min="8703" max="8703" width="11.42578125" style="405" bestFit="1" customWidth="1"/>
    <col min="8704" max="8704" width="11.140625" style="405" bestFit="1" customWidth="1"/>
    <col min="8705" max="8930" width="9.140625" style="405"/>
    <col min="8931" max="8931" width="18.42578125" style="405" bestFit="1" customWidth="1"/>
    <col min="8932" max="8932" width="12.28515625" style="405" bestFit="1" customWidth="1"/>
    <col min="8933" max="8933" width="12.140625" style="405" bestFit="1" customWidth="1"/>
    <col min="8934" max="8934" width="12.85546875" style="405" bestFit="1" customWidth="1"/>
    <col min="8935" max="8935" width="12.140625" style="405" bestFit="1" customWidth="1"/>
    <col min="8936" max="8936" width="11.85546875" style="405" bestFit="1" customWidth="1"/>
    <col min="8937" max="8937" width="11.7109375" style="405" bestFit="1" customWidth="1"/>
    <col min="8938" max="8938" width="12" style="405" bestFit="1" customWidth="1"/>
    <col min="8939" max="8939" width="12.140625" style="405" bestFit="1" customWidth="1"/>
    <col min="8940" max="8940" width="11.42578125" style="405" bestFit="1" customWidth="1"/>
    <col min="8941" max="8941" width="12.140625" style="405" bestFit="1" customWidth="1"/>
    <col min="8942" max="8942" width="11.85546875" style="405" bestFit="1" customWidth="1"/>
    <col min="8943" max="8943" width="12.42578125" style="405" bestFit="1" customWidth="1"/>
    <col min="8944" max="8944" width="12.140625" style="405" bestFit="1" customWidth="1"/>
    <col min="8945" max="8945" width="11.7109375" style="405" customWidth="1"/>
    <col min="8946" max="8946" width="12.140625" style="405" bestFit="1" customWidth="1"/>
    <col min="8947" max="8947" width="12" style="405" bestFit="1" customWidth="1"/>
    <col min="8948" max="8948" width="11.7109375" style="405" bestFit="1" customWidth="1"/>
    <col min="8949" max="8949" width="11.85546875" style="405" bestFit="1" customWidth="1"/>
    <col min="8950" max="8951" width="12.5703125" style="405" bestFit="1" customWidth="1"/>
    <col min="8952" max="8957" width="13" style="405" bestFit="1" customWidth="1"/>
    <col min="8958" max="8958" width="13" style="405" customWidth="1"/>
    <col min="8959" max="8959" width="11.42578125" style="405" bestFit="1" customWidth="1"/>
    <col min="8960" max="8960" width="11.140625" style="405" bestFit="1" customWidth="1"/>
    <col min="8961" max="9186" width="9.140625" style="405"/>
    <col min="9187" max="9187" width="18.42578125" style="405" bestFit="1" customWidth="1"/>
    <col min="9188" max="9188" width="12.28515625" style="405" bestFit="1" customWidth="1"/>
    <col min="9189" max="9189" width="12.140625" style="405" bestFit="1" customWidth="1"/>
    <col min="9190" max="9190" width="12.85546875" style="405" bestFit="1" customWidth="1"/>
    <col min="9191" max="9191" width="12.140625" style="405" bestFit="1" customWidth="1"/>
    <col min="9192" max="9192" width="11.85546875" style="405" bestFit="1" customWidth="1"/>
    <col min="9193" max="9193" width="11.7109375" style="405" bestFit="1" customWidth="1"/>
    <col min="9194" max="9194" width="12" style="405" bestFit="1" customWidth="1"/>
    <col min="9195" max="9195" width="12.140625" style="405" bestFit="1" customWidth="1"/>
    <col min="9196" max="9196" width="11.42578125" style="405" bestFit="1" customWidth="1"/>
    <col min="9197" max="9197" width="12.140625" style="405" bestFit="1" customWidth="1"/>
    <col min="9198" max="9198" width="11.85546875" style="405" bestFit="1" customWidth="1"/>
    <col min="9199" max="9199" width="12.42578125" style="405" bestFit="1" customWidth="1"/>
    <col min="9200" max="9200" width="12.140625" style="405" bestFit="1" customWidth="1"/>
    <col min="9201" max="9201" width="11.7109375" style="405" customWidth="1"/>
    <col min="9202" max="9202" width="12.140625" style="405" bestFit="1" customWidth="1"/>
    <col min="9203" max="9203" width="12" style="405" bestFit="1" customWidth="1"/>
    <col min="9204" max="9204" width="11.7109375" style="405" bestFit="1" customWidth="1"/>
    <col min="9205" max="9205" width="11.85546875" style="405" bestFit="1" customWidth="1"/>
    <col min="9206" max="9207" width="12.5703125" style="405" bestFit="1" customWidth="1"/>
    <col min="9208" max="9213" width="13" style="405" bestFit="1" customWidth="1"/>
    <col min="9214" max="9214" width="13" style="405" customWidth="1"/>
    <col min="9215" max="9215" width="11.42578125" style="405" bestFit="1" customWidth="1"/>
    <col min="9216" max="9216" width="11.140625" style="405" bestFit="1" customWidth="1"/>
    <col min="9217" max="9442" width="9.140625" style="405"/>
    <col min="9443" max="9443" width="18.42578125" style="405" bestFit="1" customWidth="1"/>
    <col min="9444" max="9444" width="12.28515625" style="405" bestFit="1" customWidth="1"/>
    <col min="9445" max="9445" width="12.140625" style="405" bestFit="1" customWidth="1"/>
    <col min="9446" max="9446" width="12.85546875" style="405" bestFit="1" customWidth="1"/>
    <col min="9447" max="9447" width="12.140625" style="405" bestFit="1" customWidth="1"/>
    <col min="9448" max="9448" width="11.85546875" style="405" bestFit="1" customWidth="1"/>
    <col min="9449" max="9449" width="11.7109375" style="405" bestFit="1" customWidth="1"/>
    <col min="9450" max="9450" width="12" style="405" bestFit="1" customWidth="1"/>
    <col min="9451" max="9451" width="12.140625" style="405" bestFit="1" customWidth="1"/>
    <col min="9452" max="9452" width="11.42578125" style="405" bestFit="1" customWidth="1"/>
    <col min="9453" max="9453" width="12.140625" style="405" bestFit="1" customWidth="1"/>
    <col min="9454" max="9454" width="11.85546875" style="405" bestFit="1" customWidth="1"/>
    <col min="9455" max="9455" width="12.42578125" style="405" bestFit="1" customWidth="1"/>
    <col min="9456" max="9456" width="12.140625" style="405" bestFit="1" customWidth="1"/>
    <col min="9457" max="9457" width="11.7109375" style="405" customWidth="1"/>
    <col min="9458" max="9458" width="12.140625" style="405" bestFit="1" customWidth="1"/>
    <col min="9459" max="9459" width="12" style="405" bestFit="1" customWidth="1"/>
    <col min="9460" max="9460" width="11.7109375" style="405" bestFit="1" customWidth="1"/>
    <col min="9461" max="9461" width="11.85546875" style="405" bestFit="1" customWidth="1"/>
    <col min="9462" max="9463" width="12.5703125" style="405" bestFit="1" customWidth="1"/>
    <col min="9464" max="9469" width="13" style="405" bestFit="1" customWidth="1"/>
    <col min="9470" max="9470" width="13" style="405" customWidth="1"/>
    <col min="9471" max="9471" width="11.42578125" style="405" bestFit="1" customWidth="1"/>
    <col min="9472" max="9472" width="11.140625" style="405" bestFit="1" customWidth="1"/>
    <col min="9473" max="9698" width="9.140625" style="405"/>
    <col min="9699" max="9699" width="18.42578125" style="405" bestFit="1" customWidth="1"/>
    <col min="9700" max="9700" width="12.28515625" style="405" bestFit="1" customWidth="1"/>
    <col min="9701" max="9701" width="12.140625" style="405" bestFit="1" customWidth="1"/>
    <col min="9702" max="9702" width="12.85546875" style="405" bestFit="1" customWidth="1"/>
    <col min="9703" max="9703" width="12.140625" style="405" bestFit="1" customWidth="1"/>
    <col min="9704" max="9704" width="11.85546875" style="405" bestFit="1" customWidth="1"/>
    <col min="9705" max="9705" width="11.7109375" style="405" bestFit="1" customWidth="1"/>
    <col min="9706" max="9706" width="12" style="405" bestFit="1" customWidth="1"/>
    <col min="9707" max="9707" width="12.140625" style="405" bestFit="1" customWidth="1"/>
    <col min="9708" max="9708" width="11.42578125" style="405" bestFit="1" customWidth="1"/>
    <col min="9709" max="9709" width="12.140625" style="405" bestFit="1" customWidth="1"/>
    <col min="9710" max="9710" width="11.85546875" style="405" bestFit="1" customWidth="1"/>
    <col min="9711" max="9711" width="12.42578125" style="405" bestFit="1" customWidth="1"/>
    <col min="9712" max="9712" width="12.140625" style="405" bestFit="1" customWidth="1"/>
    <col min="9713" max="9713" width="11.7109375" style="405" customWidth="1"/>
    <col min="9714" max="9714" width="12.140625" style="405" bestFit="1" customWidth="1"/>
    <col min="9715" max="9715" width="12" style="405" bestFit="1" customWidth="1"/>
    <col min="9716" max="9716" width="11.7109375" style="405" bestFit="1" customWidth="1"/>
    <col min="9717" max="9717" width="11.85546875" style="405" bestFit="1" customWidth="1"/>
    <col min="9718" max="9719" width="12.5703125" style="405" bestFit="1" customWidth="1"/>
    <col min="9720" max="9725" width="13" style="405" bestFit="1" customWidth="1"/>
    <col min="9726" max="9726" width="13" style="405" customWidth="1"/>
    <col min="9727" max="9727" width="11.42578125" style="405" bestFit="1" customWidth="1"/>
    <col min="9728" max="9728" width="11.140625" style="405" bestFit="1" customWidth="1"/>
    <col min="9729" max="9954" width="9.140625" style="405"/>
    <col min="9955" max="9955" width="18.42578125" style="405" bestFit="1" customWidth="1"/>
    <col min="9956" max="9956" width="12.28515625" style="405" bestFit="1" customWidth="1"/>
    <col min="9957" max="9957" width="12.140625" style="405" bestFit="1" customWidth="1"/>
    <col min="9958" max="9958" width="12.85546875" style="405" bestFit="1" customWidth="1"/>
    <col min="9959" max="9959" width="12.140625" style="405" bestFit="1" customWidth="1"/>
    <col min="9960" max="9960" width="11.85546875" style="405" bestFit="1" customWidth="1"/>
    <col min="9961" max="9961" width="11.7109375" style="405" bestFit="1" customWidth="1"/>
    <col min="9962" max="9962" width="12" style="405" bestFit="1" customWidth="1"/>
    <col min="9963" max="9963" width="12.140625" style="405" bestFit="1" customWidth="1"/>
    <col min="9964" max="9964" width="11.42578125" style="405" bestFit="1" customWidth="1"/>
    <col min="9965" max="9965" width="12.140625" style="405" bestFit="1" customWidth="1"/>
    <col min="9966" max="9966" width="11.85546875" style="405" bestFit="1" customWidth="1"/>
    <col min="9967" max="9967" width="12.42578125" style="405" bestFit="1" customWidth="1"/>
    <col min="9968" max="9968" width="12.140625" style="405" bestFit="1" customWidth="1"/>
    <col min="9969" max="9969" width="11.7109375" style="405" customWidth="1"/>
    <col min="9970" max="9970" width="12.140625" style="405" bestFit="1" customWidth="1"/>
    <col min="9971" max="9971" width="12" style="405" bestFit="1" customWidth="1"/>
    <col min="9972" max="9972" width="11.7109375" style="405" bestFit="1" customWidth="1"/>
    <col min="9973" max="9973" width="11.85546875" style="405" bestFit="1" customWidth="1"/>
    <col min="9974" max="9975" width="12.5703125" style="405" bestFit="1" customWidth="1"/>
    <col min="9976" max="9981" width="13" style="405" bestFit="1" customWidth="1"/>
    <col min="9982" max="9982" width="13" style="405" customWidth="1"/>
    <col min="9983" max="9983" width="11.42578125" style="405" bestFit="1" customWidth="1"/>
    <col min="9984" max="9984" width="11.140625" style="405" bestFit="1" customWidth="1"/>
    <col min="9985" max="10210" width="9.140625" style="405"/>
    <col min="10211" max="10211" width="18.42578125" style="405" bestFit="1" customWidth="1"/>
    <col min="10212" max="10212" width="12.28515625" style="405" bestFit="1" customWidth="1"/>
    <col min="10213" max="10213" width="12.140625" style="405" bestFit="1" customWidth="1"/>
    <col min="10214" max="10214" width="12.85546875" style="405" bestFit="1" customWidth="1"/>
    <col min="10215" max="10215" width="12.140625" style="405" bestFit="1" customWidth="1"/>
    <col min="10216" max="10216" width="11.85546875" style="405" bestFit="1" customWidth="1"/>
    <col min="10217" max="10217" width="11.7109375" style="405" bestFit="1" customWidth="1"/>
    <col min="10218" max="10218" width="12" style="405" bestFit="1" customWidth="1"/>
    <col min="10219" max="10219" width="12.140625" style="405" bestFit="1" customWidth="1"/>
    <col min="10220" max="10220" width="11.42578125" style="405" bestFit="1" customWidth="1"/>
    <col min="10221" max="10221" width="12.140625" style="405" bestFit="1" customWidth="1"/>
    <col min="10222" max="10222" width="11.85546875" style="405" bestFit="1" customWidth="1"/>
    <col min="10223" max="10223" width="12.42578125" style="405" bestFit="1" customWidth="1"/>
    <col min="10224" max="10224" width="12.140625" style="405" bestFit="1" customWidth="1"/>
    <col min="10225" max="10225" width="11.7109375" style="405" customWidth="1"/>
    <col min="10226" max="10226" width="12.140625" style="405" bestFit="1" customWidth="1"/>
    <col min="10227" max="10227" width="12" style="405" bestFit="1" customWidth="1"/>
    <col min="10228" max="10228" width="11.7109375" style="405" bestFit="1" customWidth="1"/>
    <col min="10229" max="10229" width="11.85546875" style="405" bestFit="1" customWidth="1"/>
    <col min="10230" max="10231" width="12.5703125" style="405" bestFit="1" customWidth="1"/>
    <col min="10232" max="10237" width="13" style="405" bestFit="1" customWidth="1"/>
    <col min="10238" max="10238" width="13" style="405" customWidth="1"/>
    <col min="10239" max="10239" width="11.42578125" style="405" bestFit="1" customWidth="1"/>
    <col min="10240" max="10240" width="11.140625" style="405" bestFit="1" customWidth="1"/>
    <col min="10241" max="10466" width="9.140625" style="405"/>
    <col min="10467" max="10467" width="18.42578125" style="405" bestFit="1" customWidth="1"/>
    <col min="10468" max="10468" width="12.28515625" style="405" bestFit="1" customWidth="1"/>
    <col min="10469" max="10469" width="12.140625" style="405" bestFit="1" customWidth="1"/>
    <col min="10470" max="10470" width="12.85546875" style="405" bestFit="1" customWidth="1"/>
    <col min="10471" max="10471" width="12.140625" style="405" bestFit="1" customWidth="1"/>
    <col min="10472" max="10472" width="11.85546875" style="405" bestFit="1" customWidth="1"/>
    <col min="10473" max="10473" width="11.7109375" style="405" bestFit="1" customWidth="1"/>
    <col min="10474" max="10474" width="12" style="405" bestFit="1" customWidth="1"/>
    <col min="10475" max="10475" width="12.140625" style="405" bestFit="1" customWidth="1"/>
    <col min="10476" max="10476" width="11.42578125" style="405" bestFit="1" customWidth="1"/>
    <col min="10477" max="10477" width="12.140625" style="405" bestFit="1" customWidth="1"/>
    <col min="10478" max="10478" width="11.85546875" style="405" bestFit="1" customWidth="1"/>
    <col min="10479" max="10479" width="12.42578125" style="405" bestFit="1" customWidth="1"/>
    <col min="10480" max="10480" width="12.140625" style="405" bestFit="1" customWidth="1"/>
    <col min="10481" max="10481" width="11.7109375" style="405" customWidth="1"/>
    <col min="10482" max="10482" width="12.140625" style="405" bestFit="1" customWidth="1"/>
    <col min="10483" max="10483" width="12" style="405" bestFit="1" customWidth="1"/>
    <col min="10484" max="10484" width="11.7109375" style="405" bestFit="1" customWidth="1"/>
    <col min="10485" max="10485" width="11.85546875" style="405" bestFit="1" customWidth="1"/>
    <col min="10486" max="10487" width="12.5703125" style="405" bestFit="1" customWidth="1"/>
    <col min="10488" max="10493" width="13" style="405" bestFit="1" customWidth="1"/>
    <col min="10494" max="10494" width="13" style="405" customWidth="1"/>
    <col min="10495" max="10495" width="11.42578125" style="405" bestFit="1" customWidth="1"/>
    <col min="10496" max="10496" width="11.140625" style="405" bestFit="1" customWidth="1"/>
    <col min="10497" max="10722" width="9.140625" style="405"/>
    <col min="10723" max="10723" width="18.42578125" style="405" bestFit="1" customWidth="1"/>
    <col min="10724" max="10724" width="12.28515625" style="405" bestFit="1" customWidth="1"/>
    <col min="10725" max="10725" width="12.140625" style="405" bestFit="1" customWidth="1"/>
    <col min="10726" max="10726" width="12.85546875" style="405" bestFit="1" customWidth="1"/>
    <col min="10727" max="10727" width="12.140625" style="405" bestFit="1" customWidth="1"/>
    <col min="10728" max="10728" width="11.85546875" style="405" bestFit="1" customWidth="1"/>
    <col min="10729" max="10729" width="11.7109375" style="405" bestFit="1" customWidth="1"/>
    <col min="10730" max="10730" width="12" style="405" bestFit="1" customWidth="1"/>
    <col min="10731" max="10731" width="12.140625" style="405" bestFit="1" customWidth="1"/>
    <col min="10732" max="10732" width="11.42578125" style="405" bestFit="1" customWidth="1"/>
    <col min="10733" max="10733" width="12.140625" style="405" bestFit="1" customWidth="1"/>
    <col min="10734" max="10734" width="11.85546875" style="405" bestFit="1" customWidth="1"/>
    <col min="10735" max="10735" width="12.42578125" style="405" bestFit="1" customWidth="1"/>
    <col min="10736" max="10736" width="12.140625" style="405" bestFit="1" customWidth="1"/>
    <col min="10737" max="10737" width="11.7109375" style="405" customWidth="1"/>
    <col min="10738" max="10738" width="12.140625" style="405" bestFit="1" customWidth="1"/>
    <col min="10739" max="10739" width="12" style="405" bestFit="1" customWidth="1"/>
    <col min="10740" max="10740" width="11.7109375" style="405" bestFit="1" customWidth="1"/>
    <col min="10741" max="10741" width="11.85546875" style="405" bestFit="1" customWidth="1"/>
    <col min="10742" max="10743" width="12.5703125" style="405" bestFit="1" customWidth="1"/>
    <col min="10744" max="10749" width="13" style="405" bestFit="1" customWidth="1"/>
    <col min="10750" max="10750" width="13" style="405" customWidth="1"/>
    <col min="10751" max="10751" width="11.42578125" style="405" bestFit="1" customWidth="1"/>
    <col min="10752" max="10752" width="11.140625" style="405" bestFit="1" customWidth="1"/>
    <col min="10753" max="10978" width="9.140625" style="405"/>
    <col min="10979" max="10979" width="18.42578125" style="405" bestFit="1" customWidth="1"/>
    <col min="10980" max="10980" width="12.28515625" style="405" bestFit="1" customWidth="1"/>
    <col min="10981" max="10981" width="12.140625" style="405" bestFit="1" customWidth="1"/>
    <col min="10982" max="10982" width="12.85546875" style="405" bestFit="1" customWidth="1"/>
    <col min="10983" max="10983" width="12.140625" style="405" bestFit="1" customWidth="1"/>
    <col min="10984" max="10984" width="11.85546875" style="405" bestFit="1" customWidth="1"/>
    <col min="10985" max="10985" width="11.7109375" style="405" bestFit="1" customWidth="1"/>
    <col min="10986" max="10986" width="12" style="405" bestFit="1" customWidth="1"/>
    <col min="10987" max="10987" width="12.140625" style="405" bestFit="1" customWidth="1"/>
    <col min="10988" max="10988" width="11.42578125" style="405" bestFit="1" customWidth="1"/>
    <col min="10989" max="10989" width="12.140625" style="405" bestFit="1" customWidth="1"/>
    <col min="10990" max="10990" width="11.85546875" style="405" bestFit="1" customWidth="1"/>
    <col min="10991" max="10991" width="12.42578125" style="405" bestFit="1" customWidth="1"/>
    <col min="10992" max="10992" width="12.140625" style="405" bestFit="1" customWidth="1"/>
    <col min="10993" max="10993" width="11.7109375" style="405" customWidth="1"/>
    <col min="10994" max="10994" width="12.140625" style="405" bestFit="1" customWidth="1"/>
    <col min="10995" max="10995" width="12" style="405" bestFit="1" customWidth="1"/>
    <col min="10996" max="10996" width="11.7109375" style="405" bestFit="1" customWidth="1"/>
    <col min="10997" max="10997" width="11.85546875" style="405" bestFit="1" customWidth="1"/>
    <col min="10998" max="10999" width="12.5703125" style="405" bestFit="1" customWidth="1"/>
    <col min="11000" max="11005" width="13" style="405" bestFit="1" customWidth="1"/>
    <col min="11006" max="11006" width="13" style="405" customWidth="1"/>
    <col min="11007" max="11007" width="11.42578125" style="405" bestFit="1" customWidth="1"/>
    <col min="11008" max="11008" width="11.140625" style="405" bestFit="1" customWidth="1"/>
    <col min="11009" max="11234" width="9.140625" style="405"/>
    <col min="11235" max="11235" width="18.42578125" style="405" bestFit="1" customWidth="1"/>
    <col min="11236" max="11236" width="12.28515625" style="405" bestFit="1" customWidth="1"/>
    <col min="11237" max="11237" width="12.140625" style="405" bestFit="1" customWidth="1"/>
    <col min="11238" max="11238" width="12.85546875" style="405" bestFit="1" customWidth="1"/>
    <col min="11239" max="11239" width="12.140625" style="405" bestFit="1" customWidth="1"/>
    <col min="11240" max="11240" width="11.85546875" style="405" bestFit="1" customWidth="1"/>
    <col min="11241" max="11241" width="11.7109375" style="405" bestFit="1" customWidth="1"/>
    <col min="11242" max="11242" width="12" style="405" bestFit="1" customWidth="1"/>
    <col min="11243" max="11243" width="12.140625" style="405" bestFit="1" customWidth="1"/>
    <col min="11244" max="11244" width="11.42578125" style="405" bestFit="1" customWidth="1"/>
    <col min="11245" max="11245" width="12.140625" style="405" bestFit="1" customWidth="1"/>
    <col min="11246" max="11246" width="11.85546875" style="405" bestFit="1" customWidth="1"/>
    <col min="11247" max="11247" width="12.42578125" style="405" bestFit="1" customWidth="1"/>
    <col min="11248" max="11248" width="12.140625" style="405" bestFit="1" customWidth="1"/>
    <col min="11249" max="11249" width="11.7109375" style="405" customWidth="1"/>
    <col min="11250" max="11250" width="12.140625" style="405" bestFit="1" customWidth="1"/>
    <col min="11251" max="11251" width="12" style="405" bestFit="1" customWidth="1"/>
    <col min="11252" max="11252" width="11.7109375" style="405" bestFit="1" customWidth="1"/>
    <col min="11253" max="11253" width="11.85546875" style="405" bestFit="1" customWidth="1"/>
    <col min="11254" max="11255" width="12.5703125" style="405" bestFit="1" customWidth="1"/>
    <col min="11256" max="11261" width="13" style="405" bestFit="1" customWidth="1"/>
    <col min="11262" max="11262" width="13" style="405" customWidth="1"/>
    <col min="11263" max="11263" width="11.42578125" style="405" bestFit="1" customWidth="1"/>
    <col min="11264" max="11264" width="11.140625" style="405" bestFit="1" customWidth="1"/>
    <col min="11265" max="11490" width="9.140625" style="405"/>
    <col min="11491" max="11491" width="18.42578125" style="405" bestFit="1" customWidth="1"/>
    <col min="11492" max="11492" width="12.28515625" style="405" bestFit="1" customWidth="1"/>
    <col min="11493" max="11493" width="12.140625" style="405" bestFit="1" customWidth="1"/>
    <col min="11494" max="11494" width="12.85546875" style="405" bestFit="1" customWidth="1"/>
    <col min="11495" max="11495" width="12.140625" style="405" bestFit="1" customWidth="1"/>
    <col min="11496" max="11496" width="11.85546875" style="405" bestFit="1" customWidth="1"/>
    <col min="11497" max="11497" width="11.7109375" style="405" bestFit="1" customWidth="1"/>
    <col min="11498" max="11498" width="12" style="405" bestFit="1" customWidth="1"/>
    <col min="11499" max="11499" width="12.140625" style="405" bestFit="1" customWidth="1"/>
    <col min="11500" max="11500" width="11.42578125" style="405" bestFit="1" customWidth="1"/>
    <col min="11501" max="11501" width="12.140625" style="405" bestFit="1" customWidth="1"/>
    <col min="11502" max="11502" width="11.85546875" style="405" bestFit="1" customWidth="1"/>
    <col min="11503" max="11503" width="12.42578125" style="405" bestFit="1" customWidth="1"/>
    <col min="11504" max="11504" width="12.140625" style="405" bestFit="1" customWidth="1"/>
    <col min="11505" max="11505" width="11.7109375" style="405" customWidth="1"/>
    <col min="11506" max="11506" width="12.140625" style="405" bestFit="1" customWidth="1"/>
    <col min="11507" max="11507" width="12" style="405" bestFit="1" customWidth="1"/>
    <col min="11508" max="11508" width="11.7109375" style="405" bestFit="1" customWidth="1"/>
    <col min="11509" max="11509" width="11.85546875" style="405" bestFit="1" customWidth="1"/>
    <col min="11510" max="11511" width="12.5703125" style="405" bestFit="1" customWidth="1"/>
    <col min="11512" max="11517" width="13" style="405" bestFit="1" customWidth="1"/>
    <col min="11518" max="11518" width="13" style="405" customWidth="1"/>
    <col min="11519" max="11519" width="11.42578125" style="405" bestFit="1" customWidth="1"/>
    <col min="11520" max="11520" width="11.140625" style="405" bestFit="1" customWidth="1"/>
    <col min="11521" max="11746" width="9.140625" style="405"/>
    <col min="11747" max="11747" width="18.42578125" style="405" bestFit="1" customWidth="1"/>
    <col min="11748" max="11748" width="12.28515625" style="405" bestFit="1" customWidth="1"/>
    <col min="11749" max="11749" width="12.140625" style="405" bestFit="1" customWidth="1"/>
    <col min="11750" max="11750" width="12.85546875" style="405" bestFit="1" customWidth="1"/>
    <col min="11751" max="11751" width="12.140625" style="405" bestFit="1" customWidth="1"/>
    <col min="11752" max="11752" width="11.85546875" style="405" bestFit="1" customWidth="1"/>
    <col min="11753" max="11753" width="11.7109375" style="405" bestFit="1" customWidth="1"/>
    <col min="11754" max="11754" width="12" style="405" bestFit="1" customWidth="1"/>
    <col min="11755" max="11755" width="12.140625" style="405" bestFit="1" customWidth="1"/>
    <col min="11756" max="11756" width="11.42578125" style="405" bestFit="1" customWidth="1"/>
    <col min="11757" max="11757" width="12.140625" style="405" bestFit="1" customWidth="1"/>
    <col min="11758" max="11758" width="11.85546875" style="405" bestFit="1" customWidth="1"/>
    <col min="11759" max="11759" width="12.42578125" style="405" bestFit="1" customWidth="1"/>
    <col min="11760" max="11760" width="12.140625" style="405" bestFit="1" customWidth="1"/>
    <col min="11761" max="11761" width="11.7109375" style="405" customWidth="1"/>
    <col min="11762" max="11762" width="12.140625" style="405" bestFit="1" customWidth="1"/>
    <col min="11763" max="11763" width="12" style="405" bestFit="1" customWidth="1"/>
    <col min="11764" max="11764" width="11.7109375" style="405" bestFit="1" customWidth="1"/>
    <col min="11765" max="11765" width="11.85546875" style="405" bestFit="1" customWidth="1"/>
    <col min="11766" max="11767" width="12.5703125" style="405" bestFit="1" customWidth="1"/>
    <col min="11768" max="11773" width="13" style="405" bestFit="1" customWidth="1"/>
    <col min="11774" max="11774" width="13" style="405" customWidth="1"/>
    <col min="11775" max="11775" width="11.42578125" style="405" bestFit="1" customWidth="1"/>
    <col min="11776" max="11776" width="11.140625" style="405" bestFit="1" customWidth="1"/>
    <col min="11777" max="12002" width="9.140625" style="405"/>
    <col min="12003" max="12003" width="18.42578125" style="405" bestFit="1" customWidth="1"/>
    <col min="12004" max="12004" width="12.28515625" style="405" bestFit="1" customWidth="1"/>
    <col min="12005" max="12005" width="12.140625" style="405" bestFit="1" customWidth="1"/>
    <col min="12006" max="12006" width="12.85546875" style="405" bestFit="1" customWidth="1"/>
    <col min="12007" max="12007" width="12.140625" style="405" bestFit="1" customWidth="1"/>
    <col min="12008" max="12008" width="11.85546875" style="405" bestFit="1" customWidth="1"/>
    <col min="12009" max="12009" width="11.7109375" style="405" bestFit="1" customWidth="1"/>
    <col min="12010" max="12010" width="12" style="405" bestFit="1" customWidth="1"/>
    <col min="12011" max="12011" width="12.140625" style="405" bestFit="1" customWidth="1"/>
    <col min="12012" max="12012" width="11.42578125" style="405" bestFit="1" customWidth="1"/>
    <col min="12013" max="12013" width="12.140625" style="405" bestFit="1" customWidth="1"/>
    <col min="12014" max="12014" width="11.85546875" style="405" bestFit="1" customWidth="1"/>
    <col min="12015" max="12015" width="12.42578125" style="405" bestFit="1" customWidth="1"/>
    <col min="12016" max="12016" width="12.140625" style="405" bestFit="1" customWidth="1"/>
    <col min="12017" max="12017" width="11.7109375" style="405" customWidth="1"/>
    <col min="12018" max="12018" width="12.140625" style="405" bestFit="1" customWidth="1"/>
    <col min="12019" max="12019" width="12" style="405" bestFit="1" customWidth="1"/>
    <col min="12020" max="12020" width="11.7109375" style="405" bestFit="1" customWidth="1"/>
    <col min="12021" max="12021" width="11.85546875" style="405" bestFit="1" customWidth="1"/>
    <col min="12022" max="12023" width="12.5703125" style="405" bestFit="1" customWidth="1"/>
    <col min="12024" max="12029" width="13" style="405" bestFit="1" customWidth="1"/>
    <col min="12030" max="12030" width="13" style="405" customWidth="1"/>
    <col min="12031" max="12031" width="11.42578125" style="405" bestFit="1" customWidth="1"/>
    <col min="12032" max="12032" width="11.140625" style="405" bestFit="1" customWidth="1"/>
    <col min="12033" max="12258" width="9.140625" style="405"/>
    <col min="12259" max="12259" width="18.42578125" style="405" bestFit="1" customWidth="1"/>
    <col min="12260" max="12260" width="12.28515625" style="405" bestFit="1" customWidth="1"/>
    <col min="12261" max="12261" width="12.140625" style="405" bestFit="1" customWidth="1"/>
    <col min="12262" max="12262" width="12.85546875" style="405" bestFit="1" customWidth="1"/>
    <col min="12263" max="12263" width="12.140625" style="405" bestFit="1" customWidth="1"/>
    <col min="12264" max="12264" width="11.85546875" style="405" bestFit="1" customWidth="1"/>
    <col min="12265" max="12265" width="11.7109375" style="405" bestFit="1" customWidth="1"/>
    <col min="12266" max="12266" width="12" style="405" bestFit="1" customWidth="1"/>
    <col min="12267" max="12267" width="12.140625" style="405" bestFit="1" customWidth="1"/>
    <col min="12268" max="12268" width="11.42578125" style="405" bestFit="1" customWidth="1"/>
    <col min="12269" max="12269" width="12.140625" style="405" bestFit="1" customWidth="1"/>
    <col min="12270" max="12270" width="11.85546875" style="405" bestFit="1" customWidth="1"/>
    <col min="12271" max="12271" width="12.42578125" style="405" bestFit="1" customWidth="1"/>
    <col min="12272" max="12272" width="12.140625" style="405" bestFit="1" customWidth="1"/>
    <col min="12273" max="12273" width="11.7109375" style="405" customWidth="1"/>
    <col min="12274" max="12274" width="12.140625" style="405" bestFit="1" customWidth="1"/>
    <col min="12275" max="12275" width="12" style="405" bestFit="1" customWidth="1"/>
    <col min="12276" max="12276" width="11.7109375" style="405" bestFit="1" customWidth="1"/>
    <col min="12277" max="12277" width="11.85546875" style="405" bestFit="1" customWidth="1"/>
    <col min="12278" max="12279" width="12.5703125" style="405" bestFit="1" customWidth="1"/>
    <col min="12280" max="12285" width="13" style="405" bestFit="1" customWidth="1"/>
    <col min="12286" max="12286" width="13" style="405" customWidth="1"/>
    <col min="12287" max="12287" width="11.42578125" style="405" bestFit="1" customWidth="1"/>
    <col min="12288" max="12288" width="11.140625" style="405" bestFit="1" customWidth="1"/>
    <col min="12289" max="12514" width="9.140625" style="405"/>
    <col min="12515" max="12515" width="18.42578125" style="405" bestFit="1" customWidth="1"/>
    <col min="12516" max="12516" width="12.28515625" style="405" bestFit="1" customWidth="1"/>
    <col min="12517" max="12517" width="12.140625" style="405" bestFit="1" customWidth="1"/>
    <col min="12518" max="12518" width="12.85546875" style="405" bestFit="1" customWidth="1"/>
    <col min="12519" max="12519" width="12.140625" style="405" bestFit="1" customWidth="1"/>
    <col min="12520" max="12520" width="11.85546875" style="405" bestFit="1" customWidth="1"/>
    <col min="12521" max="12521" width="11.7109375" style="405" bestFit="1" customWidth="1"/>
    <col min="12522" max="12522" width="12" style="405" bestFit="1" customWidth="1"/>
    <col min="12523" max="12523" width="12.140625" style="405" bestFit="1" customWidth="1"/>
    <col min="12524" max="12524" width="11.42578125" style="405" bestFit="1" customWidth="1"/>
    <col min="12525" max="12525" width="12.140625" style="405" bestFit="1" customWidth="1"/>
    <col min="12526" max="12526" width="11.85546875" style="405" bestFit="1" customWidth="1"/>
    <col min="12527" max="12527" width="12.42578125" style="405" bestFit="1" customWidth="1"/>
    <col min="12528" max="12528" width="12.140625" style="405" bestFit="1" customWidth="1"/>
    <col min="12529" max="12529" width="11.7109375" style="405" customWidth="1"/>
    <col min="12530" max="12530" width="12.140625" style="405" bestFit="1" customWidth="1"/>
    <col min="12531" max="12531" width="12" style="405" bestFit="1" customWidth="1"/>
    <col min="12532" max="12532" width="11.7109375" style="405" bestFit="1" customWidth="1"/>
    <col min="12533" max="12533" width="11.85546875" style="405" bestFit="1" customWidth="1"/>
    <col min="12534" max="12535" width="12.5703125" style="405" bestFit="1" customWidth="1"/>
    <col min="12536" max="12541" width="13" style="405" bestFit="1" customWidth="1"/>
    <col min="12542" max="12542" width="13" style="405" customWidth="1"/>
    <col min="12543" max="12543" width="11.42578125" style="405" bestFit="1" customWidth="1"/>
    <col min="12544" max="12544" width="11.140625" style="405" bestFit="1" customWidth="1"/>
    <col min="12545" max="12770" width="9.140625" style="405"/>
    <col min="12771" max="12771" width="18.42578125" style="405" bestFit="1" customWidth="1"/>
    <col min="12772" max="12772" width="12.28515625" style="405" bestFit="1" customWidth="1"/>
    <col min="12773" max="12773" width="12.140625" style="405" bestFit="1" customWidth="1"/>
    <col min="12774" max="12774" width="12.85546875" style="405" bestFit="1" customWidth="1"/>
    <col min="12775" max="12775" width="12.140625" style="405" bestFit="1" customWidth="1"/>
    <col min="12776" max="12776" width="11.85546875" style="405" bestFit="1" customWidth="1"/>
    <col min="12777" max="12777" width="11.7109375" style="405" bestFit="1" customWidth="1"/>
    <col min="12778" max="12778" width="12" style="405" bestFit="1" customWidth="1"/>
    <col min="12779" max="12779" width="12.140625" style="405" bestFit="1" customWidth="1"/>
    <col min="12780" max="12780" width="11.42578125" style="405" bestFit="1" customWidth="1"/>
    <col min="12781" max="12781" width="12.140625" style="405" bestFit="1" customWidth="1"/>
    <col min="12782" max="12782" width="11.85546875" style="405" bestFit="1" customWidth="1"/>
    <col min="12783" max="12783" width="12.42578125" style="405" bestFit="1" customWidth="1"/>
    <col min="12784" max="12784" width="12.140625" style="405" bestFit="1" customWidth="1"/>
    <col min="12785" max="12785" width="11.7109375" style="405" customWidth="1"/>
    <col min="12786" max="12786" width="12.140625" style="405" bestFit="1" customWidth="1"/>
    <col min="12787" max="12787" width="12" style="405" bestFit="1" customWidth="1"/>
    <col min="12788" max="12788" width="11.7109375" style="405" bestFit="1" customWidth="1"/>
    <col min="12789" max="12789" width="11.85546875" style="405" bestFit="1" customWidth="1"/>
    <col min="12790" max="12791" width="12.5703125" style="405" bestFit="1" customWidth="1"/>
    <col min="12792" max="12797" width="13" style="405" bestFit="1" customWidth="1"/>
    <col min="12798" max="12798" width="13" style="405" customWidth="1"/>
    <col min="12799" max="12799" width="11.42578125" style="405" bestFit="1" customWidth="1"/>
    <col min="12800" max="12800" width="11.140625" style="405" bestFit="1" customWidth="1"/>
    <col min="12801" max="13026" width="9.140625" style="405"/>
    <col min="13027" max="13027" width="18.42578125" style="405" bestFit="1" customWidth="1"/>
    <col min="13028" max="13028" width="12.28515625" style="405" bestFit="1" customWidth="1"/>
    <col min="13029" max="13029" width="12.140625" style="405" bestFit="1" customWidth="1"/>
    <col min="13030" max="13030" width="12.85546875" style="405" bestFit="1" customWidth="1"/>
    <col min="13031" max="13031" width="12.140625" style="405" bestFit="1" customWidth="1"/>
    <col min="13032" max="13032" width="11.85546875" style="405" bestFit="1" customWidth="1"/>
    <col min="13033" max="13033" width="11.7109375" style="405" bestFit="1" customWidth="1"/>
    <col min="13034" max="13034" width="12" style="405" bestFit="1" customWidth="1"/>
    <col min="13035" max="13035" width="12.140625" style="405" bestFit="1" customWidth="1"/>
    <col min="13036" max="13036" width="11.42578125" style="405" bestFit="1" customWidth="1"/>
    <col min="13037" max="13037" width="12.140625" style="405" bestFit="1" customWidth="1"/>
    <col min="13038" max="13038" width="11.85546875" style="405" bestFit="1" customWidth="1"/>
    <col min="13039" max="13039" width="12.42578125" style="405" bestFit="1" customWidth="1"/>
    <col min="13040" max="13040" width="12.140625" style="405" bestFit="1" customWidth="1"/>
    <col min="13041" max="13041" width="11.7109375" style="405" customWidth="1"/>
    <col min="13042" max="13042" width="12.140625" style="405" bestFit="1" customWidth="1"/>
    <col min="13043" max="13043" width="12" style="405" bestFit="1" customWidth="1"/>
    <col min="13044" max="13044" width="11.7109375" style="405" bestFit="1" customWidth="1"/>
    <col min="13045" max="13045" width="11.85546875" style="405" bestFit="1" customWidth="1"/>
    <col min="13046" max="13047" width="12.5703125" style="405" bestFit="1" customWidth="1"/>
    <col min="13048" max="13053" width="13" style="405" bestFit="1" customWidth="1"/>
    <col min="13054" max="13054" width="13" style="405" customWidth="1"/>
    <col min="13055" max="13055" width="11.42578125" style="405" bestFit="1" customWidth="1"/>
    <col min="13056" max="13056" width="11.140625" style="405" bestFit="1" customWidth="1"/>
    <col min="13057" max="13282" width="9.140625" style="405"/>
    <col min="13283" max="13283" width="18.42578125" style="405" bestFit="1" customWidth="1"/>
    <col min="13284" max="13284" width="12.28515625" style="405" bestFit="1" customWidth="1"/>
    <col min="13285" max="13285" width="12.140625" style="405" bestFit="1" customWidth="1"/>
    <col min="13286" max="13286" width="12.85546875" style="405" bestFit="1" customWidth="1"/>
    <col min="13287" max="13287" width="12.140625" style="405" bestFit="1" customWidth="1"/>
    <col min="13288" max="13288" width="11.85546875" style="405" bestFit="1" customWidth="1"/>
    <col min="13289" max="13289" width="11.7109375" style="405" bestFit="1" customWidth="1"/>
    <col min="13290" max="13290" width="12" style="405" bestFit="1" customWidth="1"/>
    <col min="13291" max="13291" width="12.140625" style="405" bestFit="1" customWidth="1"/>
    <col min="13292" max="13292" width="11.42578125" style="405" bestFit="1" customWidth="1"/>
    <col min="13293" max="13293" width="12.140625" style="405" bestFit="1" customWidth="1"/>
    <col min="13294" max="13294" width="11.85546875" style="405" bestFit="1" customWidth="1"/>
    <col min="13295" max="13295" width="12.42578125" style="405" bestFit="1" customWidth="1"/>
    <col min="13296" max="13296" width="12.140625" style="405" bestFit="1" customWidth="1"/>
    <col min="13297" max="13297" width="11.7109375" style="405" customWidth="1"/>
    <col min="13298" max="13298" width="12.140625" style="405" bestFit="1" customWidth="1"/>
    <col min="13299" max="13299" width="12" style="405" bestFit="1" customWidth="1"/>
    <col min="13300" max="13300" width="11.7109375" style="405" bestFit="1" customWidth="1"/>
    <col min="13301" max="13301" width="11.85546875" style="405" bestFit="1" customWidth="1"/>
    <col min="13302" max="13303" width="12.5703125" style="405" bestFit="1" customWidth="1"/>
    <col min="13304" max="13309" width="13" style="405" bestFit="1" customWidth="1"/>
    <col min="13310" max="13310" width="13" style="405" customWidth="1"/>
    <col min="13311" max="13311" width="11.42578125" style="405" bestFit="1" customWidth="1"/>
    <col min="13312" max="13312" width="11.140625" style="405" bestFit="1" customWidth="1"/>
    <col min="13313" max="13538" width="9.140625" style="405"/>
    <col min="13539" max="13539" width="18.42578125" style="405" bestFit="1" customWidth="1"/>
    <col min="13540" max="13540" width="12.28515625" style="405" bestFit="1" customWidth="1"/>
    <col min="13541" max="13541" width="12.140625" style="405" bestFit="1" customWidth="1"/>
    <col min="13542" max="13542" width="12.85546875" style="405" bestFit="1" customWidth="1"/>
    <col min="13543" max="13543" width="12.140625" style="405" bestFit="1" customWidth="1"/>
    <col min="13544" max="13544" width="11.85546875" style="405" bestFit="1" customWidth="1"/>
    <col min="13545" max="13545" width="11.7109375" style="405" bestFit="1" customWidth="1"/>
    <col min="13546" max="13546" width="12" style="405" bestFit="1" customWidth="1"/>
    <col min="13547" max="13547" width="12.140625" style="405" bestFit="1" customWidth="1"/>
    <col min="13548" max="13548" width="11.42578125" style="405" bestFit="1" customWidth="1"/>
    <col min="13549" max="13549" width="12.140625" style="405" bestFit="1" customWidth="1"/>
    <col min="13550" max="13550" width="11.85546875" style="405" bestFit="1" customWidth="1"/>
    <col min="13551" max="13551" width="12.42578125" style="405" bestFit="1" customWidth="1"/>
    <col min="13552" max="13552" width="12.140625" style="405" bestFit="1" customWidth="1"/>
    <col min="13553" max="13553" width="11.7109375" style="405" customWidth="1"/>
    <col min="13554" max="13554" width="12.140625" style="405" bestFit="1" customWidth="1"/>
    <col min="13555" max="13555" width="12" style="405" bestFit="1" customWidth="1"/>
    <col min="13556" max="13556" width="11.7109375" style="405" bestFit="1" customWidth="1"/>
    <col min="13557" max="13557" width="11.85546875" style="405" bestFit="1" customWidth="1"/>
    <col min="13558" max="13559" width="12.5703125" style="405" bestFit="1" customWidth="1"/>
    <col min="13560" max="13565" width="13" style="405" bestFit="1" customWidth="1"/>
    <col min="13566" max="13566" width="13" style="405" customWidth="1"/>
    <col min="13567" max="13567" width="11.42578125" style="405" bestFit="1" customWidth="1"/>
    <col min="13568" max="13568" width="11.140625" style="405" bestFit="1" customWidth="1"/>
    <col min="13569" max="13794" width="9.140625" style="405"/>
    <col min="13795" max="13795" width="18.42578125" style="405" bestFit="1" customWidth="1"/>
    <col min="13796" max="13796" width="12.28515625" style="405" bestFit="1" customWidth="1"/>
    <col min="13797" max="13797" width="12.140625" style="405" bestFit="1" customWidth="1"/>
    <col min="13798" max="13798" width="12.85546875" style="405" bestFit="1" customWidth="1"/>
    <col min="13799" max="13799" width="12.140625" style="405" bestFit="1" customWidth="1"/>
    <col min="13800" max="13800" width="11.85546875" style="405" bestFit="1" customWidth="1"/>
    <col min="13801" max="13801" width="11.7109375" style="405" bestFit="1" customWidth="1"/>
    <col min="13802" max="13802" width="12" style="405" bestFit="1" customWidth="1"/>
    <col min="13803" max="13803" width="12.140625" style="405" bestFit="1" customWidth="1"/>
    <col min="13804" max="13804" width="11.42578125" style="405" bestFit="1" customWidth="1"/>
    <col min="13805" max="13805" width="12.140625" style="405" bestFit="1" customWidth="1"/>
    <col min="13806" max="13806" width="11.85546875" style="405" bestFit="1" customWidth="1"/>
    <col min="13807" max="13807" width="12.42578125" style="405" bestFit="1" customWidth="1"/>
    <col min="13808" max="13808" width="12.140625" style="405" bestFit="1" customWidth="1"/>
    <col min="13809" max="13809" width="11.7109375" style="405" customWidth="1"/>
    <col min="13810" max="13810" width="12.140625" style="405" bestFit="1" customWidth="1"/>
    <col min="13811" max="13811" width="12" style="405" bestFit="1" customWidth="1"/>
    <col min="13812" max="13812" width="11.7109375" style="405" bestFit="1" customWidth="1"/>
    <col min="13813" max="13813" width="11.85546875" style="405" bestFit="1" customWidth="1"/>
    <col min="13814" max="13815" width="12.5703125" style="405" bestFit="1" customWidth="1"/>
    <col min="13816" max="13821" width="13" style="405" bestFit="1" customWidth="1"/>
    <col min="13822" max="13822" width="13" style="405" customWidth="1"/>
    <col min="13823" max="13823" width="11.42578125" style="405" bestFit="1" customWidth="1"/>
    <col min="13824" max="13824" width="11.140625" style="405" bestFit="1" customWidth="1"/>
    <col min="13825" max="14050" width="9.140625" style="405"/>
    <col min="14051" max="14051" width="18.42578125" style="405" bestFit="1" customWidth="1"/>
    <col min="14052" max="14052" width="12.28515625" style="405" bestFit="1" customWidth="1"/>
    <col min="14053" max="14053" width="12.140625" style="405" bestFit="1" customWidth="1"/>
    <col min="14054" max="14054" width="12.85546875" style="405" bestFit="1" customWidth="1"/>
    <col min="14055" max="14055" width="12.140625" style="405" bestFit="1" customWidth="1"/>
    <col min="14056" max="14056" width="11.85546875" style="405" bestFit="1" customWidth="1"/>
    <col min="14057" max="14057" width="11.7109375" style="405" bestFit="1" customWidth="1"/>
    <col min="14058" max="14058" width="12" style="405" bestFit="1" customWidth="1"/>
    <col min="14059" max="14059" width="12.140625" style="405" bestFit="1" customWidth="1"/>
    <col min="14060" max="14060" width="11.42578125" style="405" bestFit="1" customWidth="1"/>
    <col min="14061" max="14061" width="12.140625" style="405" bestFit="1" customWidth="1"/>
    <col min="14062" max="14062" width="11.85546875" style="405" bestFit="1" customWidth="1"/>
    <col min="14063" max="14063" width="12.42578125" style="405" bestFit="1" customWidth="1"/>
    <col min="14064" max="14064" width="12.140625" style="405" bestFit="1" customWidth="1"/>
    <col min="14065" max="14065" width="11.7109375" style="405" customWidth="1"/>
    <col min="14066" max="14066" width="12.140625" style="405" bestFit="1" customWidth="1"/>
    <col min="14067" max="14067" width="12" style="405" bestFit="1" customWidth="1"/>
    <col min="14068" max="14068" width="11.7109375" style="405" bestFit="1" customWidth="1"/>
    <col min="14069" max="14069" width="11.85546875" style="405" bestFit="1" customWidth="1"/>
    <col min="14070" max="14071" width="12.5703125" style="405" bestFit="1" customWidth="1"/>
    <col min="14072" max="14077" width="13" style="405" bestFit="1" customWidth="1"/>
    <col min="14078" max="14078" width="13" style="405" customWidth="1"/>
    <col min="14079" max="14079" width="11.42578125" style="405" bestFit="1" customWidth="1"/>
    <col min="14080" max="14080" width="11.140625" style="405" bestFit="1" customWidth="1"/>
    <col min="14081" max="14306" width="9.140625" style="405"/>
    <col min="14307" max="14307" width="18.42578125" style="405" bestFit="1" customWidth="1"/>
    <col min="14308" max="14308" width="12.28515625" style="405" bestFit="1" customWidth="1"/>
    <col min="14309" max="14309" width="12.140625" style="405" bestFit="1" customWidth="1"/>
    <col min="14310" max="14310" width="12.85546875" style="405" bestFit="1" customWidth="1"/>
    <col min="14311" max="14311" width="12.140625" style="405" bestFit="1" customWidth="1"/>
    <col min="14312" max="14312" width="11.85546875" style="405" bestFit="1" customWidth="1"/>
    <col min="14313" max="14313" width="11.7109375" style="405" bestFit="1" customWidth="1"/>
    <col min="14314" max="14314" width="12" style="405" bestFit="1" customWidth="1"/>
    <col min="14315" max="14315" width="12.140625" style="405" bestFit="1" customWidth="1"/>
    <col min="14316" max="14316" width="11.42578125" style="405" bestFit="1" customWidth="1"/>
    <col min="14317" max="14317" width="12.140625" style="405" bestFit="1" customWidth="1"/>
    <col min="14318" max="14318" width="11.85546875" style="405" bestFit="1" customWidth="1"/>
    <col min="14319" max="14319" width="12.42578125" style="405" bestFit="1" customWidth="1"/>
    <col min="14320" max="14320" width="12.140625" style="405" bestFit="1" customWidth="1"/>
    <col min="14321" max="14321" width="11.7109375" style="405" customWidth="1"/>
    <col min="14322" max="14322" width="12.140625" style="405" bestFit="1" customWidth="1"/>
    <col min="14323" max="14323" width="12" style="405" bestFit="1" customWidth="1"/>
    <col min="14324" max="14324" width="11.7109375" style="405" bestFit="1" customWidth="1"/>
    <col min="14325" max="14325" width="11.85546875" style="405" bestFit="1" customWidth="1"/>
    <col min="14326" max="14327" width="12.5703125" style="405" bestFit="1" customWidth="1"/>
    <col min="14328" max="14333" width="13" style="405" bestFit="1" customWidth="1"/>
    <col min="14334" max="14334" width="13" style="405" customWidth="1"/>
    <col min="14335" max="14335" width="11.42578125" style="405" bestFit="1" customWidth="1"/>
    <col min="14336" max="14336" width="11.140625" style="405" bestFit="1" customWidth="1"/>
    <col min="14337" max="14562" width="9.140625" style="405"/>
    <col min="14563" max="14563" width="18.42578125" style="405" bestFit="1" customWidth="1"/>
    <col min="14564" max="14564" width="12.28515625" style="405" bestFit="1" customWidth="1"/>
    <col min="14565" max="14565" width="12.140625" style="405" bestFit="1" customWidth="1"/>
    <col min="14566" max="14566" width="12.85546875" style="405" bestFit="1" customWidth="1"/>
    <col min="14567" max="14567" width="12.140625" style="405" bestFit="1" customWidth="1"/>
    <col min="14568" max="14568" width="11.85546875" style="405" bestFit="1" customWidth="1"/>
    <col min="14569" max="14569" width="11.7109375" style="405" bestFit="1" customWidth="1"/>
    <col min="14570" max="14570" width="12" style="405" bestFit="1" customWidth="1"/>
    <col min="14571" max="14571" width="12.140625" style="405" bestFit="1" customWidth="1"/>
    <col min="14572" max="14572" width="11.42578125" style="405" bestFit="1" customWidth="1"/>
    <col min="14573" max="14573" width="12.140625" style="405" bestFit="1" customWidth="1"/>
    <col min="14574" max="14574" width="11.85546875" style="405" bestFit="1" customWidth="1"/>
    <col min="14575" max="14575" width="12.42578125" style="405" bestFit="1" customWidth="1"/>
    <col min="14576" max="14576" width="12.140625" style="405" bestFit="1" customWidth="1"/>
    <col min="14577" max="14577" width="11.7109375" style="405" customWidth="1"/>
    <col min="14578" max="14578" width="12.140625" style="405" bestFit="1" customWidth="1"/>
    <col min="14579" max="14579" width="12" style="405" bestFit="1" customWidth="1"/>
    <col min="14580" max="14580" width="11.7109375" style="405" bestFit="1" customWidth="1"/>
    <col min="14581" max="14581" width="11.85546875" style="405" bestFit="1" customWidth="1"/>
    <col min="14582" max="14583" width="12.5703125" style="405" bestFit="1" customWidth="1"/>
    <col min="14584" max="14589" width="13" style="405" bestFit="1" customWidth="1"/>
    <col min="14590" max="14590" width="13" style="405" customWidth="1"/>
    <col min="14591" max="14591" width="11.42578125" style="405" bestFit="1" customWidth="1"/>
    <col min="14592" max="14592" width="11.140625" style="405" bestFit="1" customWidth="1"/>
    <col min="14593" max="14818" width="9.140625" style="405"/>
    <col min="14819" max="14819" width="18.42578125" style="405" bestFit="1" customWidth="1"/>
    <col min="14820" max="14820" width="12.28515625" style="405" bestFit="1" customWidth="1"/>
    <col min="14821" max="14821" width="12.140625" style="405" bestFit="1" customWidth="1"/>
    <col min="14822" max="14822" width="12.85546875" style="405" bestFit="1" customWidth="1"/>
    <col min="14823" max="14823" width="12.140625" style="405" bestFit="1" customWidth="1"/>
    <col min="14824" max="14824" width="11.85546875" style="405" bestFit="1" customWidth="1"/>
    <col min="14825" max="14825" width="11.7109375" style="405" bestFit="1" customWidth="1"/>
    <col min="14826" max="14826" width="12" style="405" bestFit="1" customWidth="1"/>
    <col min="14827" max="14827" width="12.140625" style="405" bestFit="1" customWidth="1"/>
    <col min="14828" max="14828" width="11.42578125" style="405" bestFit="1" customWidth="1"/>
    <col min="14829" max="14829" width="12.140625" style="405" bestFit="1" customWidth="1"/>
    <col min="14830" max="14830" width="11.85546875" style="405" bestFit="1" customWidth="1"/>
    <col min="14831" max="14831" width="12.42578125" style="405" bestFit="1" customWidth="1"/>
    <col min="14832" max="14832" width="12.140625" style="405" bestFit="1" customWidth="1"/>
    <col min="14833" max="14833" width="11.7109375" style="405" customWidth="1"/>
    <col min="14834" max="14834" width="12.140625" style="405" bestFit="1" customWidth="1"/>
    <col min="14835" max="14835" width="12" style="405" bestFit="1" customWidth="1"/>
    <col min="14836" max="14836" width="11.7109375" style="405" bestFit="1" customWidth="1"/>
    <col min="14837" max="14837" width="11.85546875" style="405" bestFit="1" customWidth="1"/>
    <col min="14838" max="14839" width="12.5703125" style="405" bestFit="1" customWidth="1"/>
    <col min="14840" max="14845" width="13" style="405" bestFit="1" customWidth="1"/>
    <col min="14846" max="14846" width="13" style="405" customWidth="1"/>
    <col min="14847" max="14847" width="11.42578125" style="405" bestFit="1" customWidth="1"/>
    <col min="14848" max="14848" width="11.140625" style="405" bestFit="1" customWidth="1"/>
    <col min="14849" max="15074" width="9.140625" style="405"/>
    <col min="15075" max="15075" width="18.42578125" style="405" bestFit="1" customWidth="1"/>
    <col min="15076" max="15076" width="12.28515625" style="405" bestFit="1" customWidth="1"/>
    <col min="15077" max="15077" width="12.140625" style="405" bestFit="1" customWidth="1"/>
    <col min="15078" max="15078" width="12.85546875" style="405" bestFit="1" customWidth="1"/>
    <col min="15079" max="15079" width="12.140625" style="405" bestFit="1" customWidth="1"/>
    <col min="15080" max="15080" width="11.85546875" style="405" bestFit="1" customWidth="1"/>
    <col min="15081" max="15081" width="11.7109375" style="405" bestFit="1" customWidth="1"/>
    <col min="15082" max="15082" width="12" style="405" bestFit="1" customWidth="1"/>
    <col min="15083" max="15083" width="12.140625" style="405" bestFit="1" customWidth="1"/>
    <col min="15084" max="15084" width="11.42578125" style="405" bestFit="1" customWidth="1"/>
    <col min="15085" max="15085" width="12.140625" style="405" bestFit="1" customWidth="1"/>
    <col min="15086" max="15086" width="11.85546875" style="405" bestFit="1" customWidth="1"/>
    <col min="15087" max="15087" width="12.42578125" style="405" bestFit="1" customWidth="1"/>
    <col min="15088" max="15088" width="12.140625" style="405" bestFit="1" customWidth="1"/>
    <col min="15089" max="15089" width="11.7109375" style="405" customWidth="1"/>
    <col min="15090" max="15090" width="12.140625" style="405" bestFit="1" customWidth="1"/>
    <col min="15091" max="15091" width="12" style="405" bestFit="1" customWidth="1"/>
    <col min="15092" max="15092" width="11.7109375" style="405" bestFit="1" customWidth="1"/>
    <col min="15093" max="15093" width="11.85546875" style="405" bestFit="1" customWidth="1"/>
    <col min="15094" max="15095" width="12.5703125" style="405" bestFit="1" customWidth="1"/>
    <col min="15096" max="15101" width="13" style="405" bestFit="1" customWidth="1"/>
    <col min="15102" max="15102" width="13" style="405" customWidth="1"/>
    <col min="15103" max="15103" width="11.42578125" style="405" bestFit="1" customWidth="1"/>
    <col min="15104" max="15104" width="11.140625" style="405" bestFit="1" customWidth="1"/>
    <col min="15105" max="15330" width="9.140625" style="405"/>
    <col min="15331" max="15331" width="18.42578125" style="405" bestFit="1" customWidth="1"/>
    <col min="15332" max="15332" width="12.28515625" style="405" bestFit="1" customWidth="1"/>
    <col min="15333" max="15333" width="12.140625" style="405" bestFit="1" customWidth="1"/>
    <col min="15334" max="15334" width="12.85546875" style="405" bestFit="1" customWidth="1"/>
    <col min="15335" max="15335" width="12.140625" style="405" bestFit="1" customWidth="1"/>
    <col min="15336" max="15336" width="11.85546875" style="405" bestFit="1" customWidth="1"/>
    <col min="15337" max="15337" width="11.7109375" style="405" bestFit="1" customWidth="1"/>
    <col min="15338" max="15338" width="12" style="405" bestFit="1" customWidth="1"/>
    <col min="15339" max="15339" width="12.140625" style="405" bestFit="1" customWidth="1"/>
    <col min="15340" max="15340" width="11.42578125" style="405" bestFit="1" customWidth="1"/>
    <col min="15341" max="15341" width="12.140625" style="405" bestFit="1" customWidth="1"/>
    <col min="15342" max="15342" width="11.85546875" style="405" bestFit="1" customWidth="1"/>
    <col min="15343" max="15343" width="12.42578125" style="405" bestFit="1" customWidth="1"/>
    <col min="15344" max="15344" width="12.140625" style="405" bestFit="1" customWidth="1"/>
    <col min="15345" max="15345" width="11.7109375" style="405" customWidth="1"/>
    <col min="15346" max="15346" width="12.140625" style="405" bestFit="1" customWidth="1"/>
    <col min="15347" max="15347" width="12" style="405" bestFit="1" customWidth="1"/>
    <col min="15348" max="15348" width="11.7109375" style="405" bestFit="1" customWidth="1"/>
    <col min="15349" max="15349" width="11.85546875" style="405" bestFit="1" customWidth="1"/>
    <col min="15350" max="15351" width="12.5703125" style="405" bestFit="1" customWidth="1"/>
    <col min="15352" max="15357" width="13" style="405" bestFit="1" customWidth="1"/>
    <col min="15358" max="15358" width="13" style="405" customWidth="1"/>
    <col min="15359" max="15359" width="11.42578125" style="405" bestFit="1" customWidth="1"/>
    <col min="15360" max="15360" width="11.140625" style="405" bestFit="1" customWidth="1"/>
    <col min="15361" max="15586" width="9.140625" style="405"/>
    <col min="15587" max="15587" width="18.42578125" style="405" bestFit="1" customWidth="1"/>
    <col min="15588" max="15588" width="12.28515625" style="405" bestFit="1" customWidth="1"/>
    <col min="15589" max="15589" width="12.140625" style="405" bestFit="1" customWidth="1"/>
    <col min="15590" max="15590" width="12.85546875" style="405" bestFit="1" customWidth="1"/>
    <col min="15591" max="15591" width="12.140625" style="405" bestFit="1" customWidth="1"/>
    <col min="15592" max="15592" width="11.85546875" style="405" bestFit="1" customWidth="1"/>
    <col min="15593" max="15593" width="11.7109375" style="405" bestFit="1" customWidth="1"/>
    <col min="15594" max="15594" width="12" style="405" bestFit="1" customWidth="1"/>
    <col min="15595" max="15595" width="12.140625" style="405" bestFit="1" customWidth="1"/>
    <col min="15596" max="15596" width="11.42578125" style="405" bestFit="1" customWidth="1"/>
    <col min="15597" max="15597" width="12.140625" style="405" bestFit="1" customWidth="1"/>
    <col min="15598" max="15598" width="11.85546875" style="405" bestFit="1" customWidth="1"/>
    <col min="15599" max="15599" width="12.42578125" style="405" bestFit="1" customWidth="1"/>
    <col min="15600" max="15600" width="12.140625" style="405" bestFit="1" customWidth="1"/>
    <col min="15601" max="15601" width="11.7109375" style="405" customWidth="1"/>
    <col min="15602" max="15602" width="12.140625" style="405" bestFit="1" customWidth="1"/>
    <col min="15603" max="15603" width="12" style="405" bestFit="1" customWidth="1"/>
    <col min="15604" max="15604" width="11.7109375" style="405" bestFit="1" customWidth="1"/>
    <col min="15605" max="15605" width="11.85546875" style="405" bestFit="1" customWidth="1"/>
    <col min="15606" max="15607" width="12.5703125" style="405" bestFit="1" customWidth="1"/>
    <col min="15608" max="15613" width="13" style="405" bestFit="1" customWidth="1"/>
    <col min="15614" max="15614" width="13" style="405" customWidth="1"/>
    <col min="15615" max="15615" width="11.42578125" style="405" bestFit="1" customWidth="1"/>
    <col min="15616" max="15616" width="11.140625" style="405" bestFit="1" customWidth="1"/>
    <col min="15617" max="15842" width="9.140625" style="405"/>
    <col min="15843" max="15843" width="18.42578125" style="405" bestFit="1" customWidth="1"/>
    <col min="15844" max="15844" width="12.28515625" style="405" bestFit="1" customWidth="1"/>
    <col min="15845" max="15845" width="12.140625" style="405" bestFit="1" customWidth="1"/>
    <col min="15846" max="15846" width="12.85546875" style="405" bestFit="1" customWidth="1"/>
    <col min="15847" max="15847" width="12.140625" style="405" bestFit="1" customWidth="1"/>
    <col min="15848" max="15848" width="11.85546875" style="405" bestFit="1" customWidth="1"/>
    <col min="15849" max="15849" width="11.7109375" style="405" bestFit="1" customWidth="1"/>
    <col min="15850" max="15850" width="12" style="405" bestFit="1" customWidth="1"/>
    <col min="15851" max="15851" width="12.140625" style="405" bestFit="1" customWidth="1"/>
    <col min="15852" max="15852" width="11.42578125" style="405" bestFit="1" customWidth="1"/>
    <col min="15853" max="15853" width="12.140625" style="405" bestFit="1" customWidth="1"/>
    <col min="15854" max="15854" width="11.85546875" style="405" bestFit="1" customWidth="1"/>
    <col min="15855" max="15855" width="12.42578125" style="405" bestFit="1" customWidth="1"/>
    <col min="15856" max="15856" width="12.140625" style="405" bestFit="1" customWidth="1"/>
    <col min="15857" max="15857" width="11.7109375" style="405" customWidth="1"/>
    <col min="15858" max="15858" width="12.140625" style="405" bestFit="1" customWidth="1"/>
    <col min="15859" max="15859" width="12" style="405" bestFit="1" customWidth="1"/>
    <col min="15860" max="15860" width="11.7109375" style="405" bestFit="1" customWidth="1"/>
    <col min="15861" max="15861" width="11.85546875" style="405" bestFit="1" customWidth="1"/>
    <col min="15862" max="15863" width="12.5703125" style="405" bestFit="1" customWidth="1"/>
    <col min="15864" max="15869" width="13" style="405" bestFit="1" customWidth="1"/>
    <col min="15870" max="15870" width="13" style="405" customWidth="1"/>
    <col min="15871" max="15871" width="11.42578125" style="405" bestFit="1" customWidth="1"/>
    <col min="15872" max="15872" width="11.140625" style="405" bestFit="1" customWidth="1"/>
    <col min="15873" max="16098" width="9.140625" style="405"/>
    <col min="16099" max="16099" width="18.42578125" style="405" bestFit="1" customWidth="1"/>
    <col min="16100" max="16100" width="12.28515625" style="405" bestFit="1" customWidth="1"/>
    <col min="16101" max="16101" width="12.140625" style="405" bestFit="1" customWidth="1"/>
    <col min="16102" max="16102" width="12.85546875" style="405" bestFit="1" customWidth="1"/>
    <col min="16103" max="16103" width="12.140625" style="405" bestFit="1" customWidth="1"/>
    <col min="16104" max="16104" width="11.85546875" style="405" bestFit="1" customWidth="1"/>
    <col min="16105" max="16105" width="11.7109375" style="405" bestFit="1" customWidth="1"/>
    <col min="16106" max="16106" width="12" style="405" bestFit="1" customWidth="1"/>
    <col min="16107" max="16107" width="12.140625" style="405" bestFit="1" customWidth="1"/>
    <col min="16108" max="16108" width="11.42578125" style="405" bestFit="1" customWidth="1"/>
    <col min="16109" max="16109" width="12.140625" style="405" bestFit="1" customWidth="1"/>
    <col min="16110" max="16110" width="11.85546875" style="405" bestFit="1" customWidth="1"/>
    <col min="16111" max="16111" width="12.42578125" style="405" bestFit="1" customWidth="1"/>
    <col min="16112" max="16112" width="12.140625" style="405" bestFit="1" customWidth="1"/>
    <col min="16113" max="16113" width="11.7109375" style="405" customWidth="1"/>
    <col min="16114" max="16114" width="12.140625" style="405" bestFit="1" customWidth="1"/>
    <col min="16115" max="16115" width="12" style="405" bestFit="1" customWidth="1"/>
    <col min="16116" max="16116" width="11.7109375" style="405" bestFit="1" customWidth="1"/>
    <col min="16117" max="16117" width="11.85546875" style="405" bestFit="1" customWidth="1"/>
    <col min="16118" max="16119" width="12.5703125" style="405" bestFit="1" customWidth="1"/>
    <col min="16120" max="16125" width="13" style="405" bestFit="1" customWidth="1"/>
    <col min="16126" max="16126" width="13" style="405" customWidth="1"/>
    <col min="16127" max="16127" width="11.42578125" style="405" bestFit="1" customWidth="1"/>
    <col min="16128" max="16128" width="11.140625" style="405" bestFit="1" customWidth="1"/>
    <col min="16129" max="16384" width="9.140625" style="405"/>
  </cols>
  <sheetData>
    <row r="1" spans="1:31" x14ac:dyDescent="0.2">
      <c r="A1" s="402" t="s">
        <v>392</v>
      </c>
      <c r="B1" s="403" t="s">
        <v>1372</v>
      </c>
      <c r="C1" s="403" t="s">
        <v>1372</v>
      </c>
      <c r="D1" s="403" t="s">
        <v>1372</v>
      </c>
      <c r="E1" s="403" t="s">
        <v>1372</v>
      </c>
      <c r="F1" s="403" t="s">
        <v>1372</v>
      </c>
      <c r="G1" s="403" t="s">
        <v>1372</v>
      </c>
      <c r="H1" s="403" t="s">
        <v>1372</v>
      </c>
      <c r="I1" s="403" t="s">
        <v>1372</v>
      </c>
      <c r="J1" s="403" t="s">
        <v>1372</v>
      </c>
      <c r="K1" s="403" t="s">
        <v>1372</v>
      </c>
      <c r="L1" s="403" t="s">
        <v>1372</v>
      </c>
      <c r="M1" s="403" t="s">
        <v>1372</v>
      </c>
      <c r="N1" s="403" t="s">
        <v>1372</v>
      </c>
      <c r="O1" s="403" t="s">
        <v>1372</v>
      </c>
      <c r="P1" s="403" t="s">
        <v>1372</v>
      </c>
      <c r="Q1" s="403" t="s">
        <v>1372</v>
      </c>
      <c r="R1" s="403" t="s">
        <v>1372</v>
      </c>
      <c r="S1" s="403" t="s">
        <v>1372</v>
      </c>
      <c r="T1" s="403" t="s">
        <v>1373</v>
      </c>
      <c r="U1" s="403" t="s">
        <v>1373</v>
      </c>
      <c r="V1" s="403" t="s">
        <v>1373</v>
      </c>
      <c r="W1" s="403" t="s">
        <v>1373</v>
      </c>
      <c r="X1" s="403" t="s">
        <v>1373</v>
      </c>
      <c r="Y1" s="403" t="s">
        <v>1373</v>
      </c>
      <c r="Z1" s="403" t="s">
        <v>1373</v>
      </c>
      <c r="AA1" s="403" t="s">
        <v>1373</v>
      </c>
      <c r="AB1" s="403" t="s">
        <v>1373</v>
      </c>
      <c r="AC1" s="403" t="s">
        <v>1373</v>
      </c>
      <c r="AD1" s="403" t="s">
        <v>1373</v>
      </c>
    </row>
    <row r="2" spans="1:31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1420</v>
      </c>
      <c r="R2" s="403" t="s">
        <v>1420</v>
      </c>
      <c r="S2" s="403" t="s">
        <v>1420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1419</v>
      </c>
      <c r="AA2" s="403" t="s">
        <v>1419</v>
      </c>
      <c r="AB2" s="403" t="s">
        <v>1419</v>
      </c>
      <c r="AC2" s="403" t="s">
        <v>1419</v>
      </c>
      <c r="AD2" s="403" t="s">
        <v>1422</v>
      </c>
    </row>
    <row r="3" spans="1:31" x14ac:dyDescent="0.2">
      <c r="A3" s="402" t="s">
        <v>385</v>
      </c>
      <c r="B3" s="465">
        <v>47088</v>
      </c>
      <c r="C3" s="465">
        <v>47270</v>
      </c>
      <c r="D3" s="465">
        <v>47453</v>
      </c>
      <c r="E3" s="465">
        <v>47635</v>
      </c>
      <c r="F3" s="465">
        <v>47818</v>
      </c>
      <c r="G3" s="465">
        <v>48000</v>
      </c>
      <c r="H3" s="465">
        <v>48183</v>
      </c>
      <c r="I3" s="465">
        <v>48366</v>
      </c>
      <c r="J3" s="465">
        <v>48549</v>
      </c>
      <c r="K3" s="465">
        <v>48731</v>
      </c>
      <c r="L3" s="465">
        <v>48914</v>
      </c>
      <c r="M3" s="465">
        <v>49096</v>
      </c>
      <c r="N3" s="465">
        <v>49279</v>
      </c>
      <c r="O3" s="465">
        <v>49461</v>
      </c>
      <c r="P3" s="465">
        <v>49644</v>
      </c>
      <c r="Q3" s="465">
        <v>50740</v>
      </c>
      <c r="R3" s="465">
        <v>52566</v>
      </c>
      <c r="S3" s="465">
        <v>54393</v>
      </c>
      <c r="T3" s="465">
        <v>45444</v>
      </c>
      <c r="U3" s="465">
        <v>45627</v>
      </c>
      <c r="V3" s="465">
        <v>45809</v>
      </c>
      <c r="W3" s="465">
        <v>45992</v>
      </c>
      <c r="X3" s="465">
        <v>46174</v>
      </c>
      <c r="Y3" s="465">
        <v>46357</v>
      </c>
      <c r="Z3" s="465">
        <v>46539</v>
      </c>
      <c r="AA3" s="465">
        <v>46722</v>
      </c>
      <c r="AB3" s="465">
        <v>46905</v>
      </c>
      <c r="AC3" s="465">
        <v>47088</v>
      </c>
      <c r="AD3" s="465">
        <v>56219</v>
      </c>
    </row>
    <row r="4" spans="1:31" x14ac:dyDescent="0.2">
      <c r="A4" s="402" t="s">
        <v>386</v>
      </c>
      <c r="B4" s="476">
        <v>3.3500000000000002E-2</v>
      </c>
      <c r="C4" s="476">
        <v>3.4000000000000002E-2</v>
      </c>
      <c r="D4" s="476">
        <v>3.5000000000000003E-2</v>
      </c>
      <c r="E4" s="476">
        <v>3.5999999999999997E-2</v>
      </c>
      <c r="F4" s="476">
        <v>3.6499999999999998E-2</v>
      </c>
      <c r="G4" s="476">
        <v>3.7499999999999999E-2</v>
      </c>
      <c r="H4" s="476">
        <v>3.7999999999999999E-2</v>
      </c>
      <c r="I4" s="467">
        <v>3.85E-2</v>
      </c>
      <c r="J4" s="467">
        <v>3.875E-2</v>
      </c>
      <c r="K4" s="467">
        <v>3.9E-2</v>
      </c>
      <c r="L4" s="467">
        <v>3.95E-2</v>
      </c>
      <c r="M4" s="467">
        <v>0.04</v>
      </c>
      <c r="N4" s="467">
        <v>0.04</v>
      </c>
      <c r="O4" s="467">
        <v>4.1000000000000002E-2</v>
      </c>
      <c r="P4" s="467">
        <v>4.1500000000000002E-2</v>
      </c>
      <c r="Q4" s="467">
        <v>4.2500000000000003E-2</v>
      </c>
      <c r="R4" s="467">
        <v>4.5499999999999999E-2</v>
      </c>
      <c r="S4" s="467">
        <v>4.65E-2</v>
      </c>
      <c r="T4" s="467">
        <v>5.45E-2</v>
      </c>
      <c r="U4" s="467">
        <v>5.45E-2</v>
      </c>
      <c r="V4" s="476">
        <v>5.45E-2</v>
      </c>
      <c r="W4" s="476">
        <v>5.45E-2</v>
      </c>
      <c r="X4" s="467">
        <v>5.2999999999999999E-2</v>
      </c>
      <c r="Y4" s="467">
        <v>5.3499999999999999E-2</v>
      </c>
      <c r="Z4" s="466">
        <v>5.2499999999999998E-2</v>
      </c>
      <c r="AA4" s="466">
        <v>5.2999999999999999E-2</v>
      </c>
      <c r="AB4" s="466">
        <v>5.3499999999999999E-2</v>
      </c>
      <c r="AC4" s="466">
        <v>5.3999999999999999E-2</v>
      </c>
      <c r="AD4" s="466">
        <v>6.5000000000000002E-2</v>
      </c>
      <c r="AE4" s="412"/>
    </row>
    <row r="5" spans="1:31" x14ac:dyDescent="0.2">
      <c r="A5" s="414" t="s">
        <v>334</v>
      </c>
      <c r="B5" s="468" t="s">
        <v>1343</v>
      </c>
      <c r="C5" s="468" t="s">
        <v>1344</v>
      </c>
      <c r="D5" s="468" t="s">
        <v>1345</v>
      </c>
      <c r="E5" s="468" t="s">
        <v>1346</v>
      </c>
      <c r="F5" s="468" t="s">
        <v>1347</v>
      </c>
      <c r="G5" s="468" t="s">
        <v>1348</v>
      </c>
      <c r="H5" s="468" t="s">
        <v>1349</v>
      </c>
      <c r="I5" s="468" t="s">
        <v>1350</v>
      </c>
      <c r="J5" s="468" t="s">
        <v>1351</v>
      </c>
      <c r="K5" s="468" t="s">
        <v>1352</v>
      </c>
      <c r="L5" s="468" t="s">
        <v>1353</v>
      </c>
      <c r="M5" s="468" t="s">
        <v>1354</v>
      </c>
      <c r="N5" s="468" t="s">
        <v>1355</v>
      </c>
      <c r="O5" s="468" t="s">
        <v>1356</v>
      </c>
      <c r="P5" s="468" t="s">
        <v>1357</v>
      </c>
      <c r="Q5" s="468" t="s">
        <v>1358</v>
      </c>
      <c r="R5" s="468" t="s">
        <v>1359</v>
      </c>
      <c r="S5" s="468" t="s">
        <v>1360</v>
      </c>
      <c r="T5" s="468" t="s">
        <v>1361</v>
      </c>
      <c r="U5" s="468" t="s">
        <v>1362</v>
      </c>
      <c r="V5" s="468" t="s">
        <v>1363</v>
      </c>
      <c r="W5" s="468" t="s">
        <v>1364</v>
      </c>
      <c r="X5" s="468" t="s">
        <v>1365</v>
      </c>
      <c r="Y5" s="468" t="s">
        <v>1366</v>
      </c>
      <c r="Z5" s="468" t="s">
        <v>1367</v>
      </c>
      <c r="AA5" s="468" t="s">
        <v>1368</v>
      </c>
      <c r="AB5" s="468" t="s">
        <v>1369</v>
      </c>
      <c r="AC5" s="468" t="s">
        <v>1370</v>
      </c>
      <c r="AD5" s="468" t="s">
        <v>1371</v>
      </c>
      <c r="AE5" s="470" t="s">
        <v>5</v>
      </c>
    </row>
    <row r="6" spans="1:31" x14ac:dyDescent="0.2">
      <c r="A6" s="418"/>
      <c r="B6" s="418">
        <v>2</v>
      </c>
      <c r="C6" s="418">
        <f>B6+1</f>
        <v>3</v>
      </c>
      <c r="D6" s="418">
        <f t="shared" ref="D6:AD6" si="0">C6+1</f>
        <v>4</v>
      </c>
      <c r="E6" s="418">
        <f t="shared" si="0"/>
        <v>5</v>
      </c>
      <c r="F6" s="418">
        <f t="shared" si="0"/>
        <v>6</v>
      </c>
      <c r="G6" s="418">
        <f t="shared" si="0"/>
        <v>7</v>
      </c>
      <c r="H6" s="418">
        <f t="shared" si="0"/>
        <v>8</v>
      </c>
      <c r="I6" s="418">
        <f t="shared" si="0"/>
        <v>9</v>
      </c>
      <c r="J6" s="418">
        <f t="shared" si="0"/>
        <v>10</v>
      </c>
      <c r="K6" s="418">
        <f t="shared" si="0"/>
        <v>11</v>
      </c>
      <c r="L6" s="418">
        <f t="shared" si="0"/>
        <v>12</v>
      </c>
      <c r="M6" s="418">
        <f t="shared" si="0"/>
        <v>13</v>
      </c>
      <c r="N6" s="418">
        <f t="shared" si="0"/>
        <v>14</v>
      </c>
      <c r="O6" s="418">
        <f t="shared" si="0"/>
        <v>15</v>
      </c>
      <c r="P6" s="418">
        <f t="shared" si="0"/>
        <v>16</v>
      </c>
      <c r="Q6" s="418">
        <f t="shared" si="0"/>
        <v>17</v>
      </c>
      <c r="R6" s="418">
        <f t="shared" si="0"/>
        <v>18</v>
      </c>
      <c r="S6" s="418">
        <f t="shared" si="0"/>
        <v>19</v>
      </c>
      <c r="T6" s="418">
        <f t="shared" si="0"/>
        <v>20</v>
      </c>
      <c r="U6" s="418">
        <f t="shared" si="0"/>
        <v>21</v>
      </c>
      <c r="V6" s="418">
        <f t="shared" si="0"/>
        <v>22</v>
      </c>
      <c r="W6" s="418">
        <f t="shared" si="0"/>
        <v>23</v>
      </c>
      <c r="X6" s="418">
        <f t="shared" si="0"/>
        <v>24</v>
      </c>
      <c r="Y6" s="418">
        <f t="shared" si="0"/>
        <v>25</v>
      </c>
      <c r="Z6" s="418">
        <f t="shared" si="0"/>
        <v>26</v>
      </c>
      <c r="AA6" s="418">
        <f t="shared" si="0"/>
        <v>27</v>
      </c>
      <c r="AB6" s="418">
        <f t="shared" si="0"/>
        <v>28</v>
      </c>
      <c r="AC6" s="418">
        <f t="shared" si="0"/>
        <v>29</v>
      </c>
      <c r="AD6" s="418">
        <f t="shared" si="0"/>
        <v>30</v>
      </c>
      <c r="AE6" s="420"/>
    </row>
    <row r="7" spans="1:31" x14ac:dyDescent="0.2">
      <c r="A7" s="402" t="s">
        <v>461</v>
      </c>
      <c r="B7" s="451">
        <v>250000</v>
      </c>
      <c r="C7" s="451">
        <v>715000</v>
      </c>
      <c r="D7" s="451">
        <v>735000</v>
      </c>
      <c r="E7" s="451">
        <v>760000</v>
      </c>
      <c r="F7" s="451">
        <v>785000</v>
      </c>
      <c r="G7" s="451">
        <v>810000</v>
      </c>
      <c r="H7" s="451">
        <v>840000</v>
      </c>
      <c r="I7" s="451">
        <v>870000</v>
      </c>
      <c r="J7" s="451">
        <v>895000</v>
      </c>
      <c r="K7" s="451">
        <v>930000</v>
      </c>
      <c r="L7" s="451">
        <v>960000</v>
      </c>
      <c r="M7" s="451">
        <v>990000</v>
      </c>
      <c r="N7" s="451">
        <v>1025000</v>
      </c>
      <c r="O7" s="451">
        <v>1060000</v>
      </c>
      <c r="P7" s="451">
        <v>1095000</v>
      </c>
      <c r="Q7" s="442">
        <v>7395000</v>
      </c>
      <c r="R7" s="442">
        <v>16125000</v>
      </c>
      <c r="S7" s="442">
        <v>33760000</v>
      </c>
      <c r="T7" s="442">
        <v>420000</v>
      </c>
      <c r="U7" s="442">
        <v>475000</v>
      </c>
      <c r="V7" s="442">
        <v>495000</v>
      </c>
      <c r="W7" s="442">
        <v>510000</v>
      </c>
      <c r="X7" s="442">
        <v>525000</v>
      </c>
      <c r="Y7" s="442">
        <v>540000</v>
      </c>
      <c r="Z7" s="442">
        <v>565000</v>
      </c>
      <c r="AA7" s="442">
        <v>585000</v>
      </c>
      <c r="AB7" s="442">
        <v>600000</v>
      </c>
      <c r="AC7" s="442">
        <v>390000</v>
      </c>
      <c r="AD7" s="442">
        <v>24190000</v>
      </c>
      <c r="AE7" s="452">
        <f>SUM(B7:AD7)</f>
        <v>99295000</v>
      </c>
    </row>
    <row r="8" spans="1:31" x14ac:dyDescent="0.2">
      <c r="A8" s="402" t="s">
        <v>78</v>
      </c>
      <c r="B8" s="453"/>
      <c r="C8" s="453"/>
      <c r="D8" s="453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4"/>
      <c r="W8" s="454"/>
      <c r="X8" s="451"/>
      <c r="Y8" s="451"/>
      <c r="Z8" s="451"/>
      <c r="AA8" s="451"/>
      <c r="AB8" s="451"/>
      <c r="AC8" s="451"/>
      <c r="AD8" s="427"/>
      <c r="AE8" s="452"/>
    </row>
    <row r="9" spans="1:31" ht="15" customHeight="1" x14ac:dyDescent="0.2">
      <c r="A9" s="426">
        <v>45170</v>
      </c>
      <c r="B9" s="450">
        <v>0</v>
      </c>
      <c r="C9" s="450">
        <v>0</v>
      </c>
      <c r="D9" s="450">
        <v>0</v>
      </c>
      <c r="E9" s="450">
        <v>0</v>
      </c>
      <c r="F9" s="450">
        <v>0</v>
      </c>
      <c r="G9" s="450">
        <v>0</v>
      </c>
      <c r="H9" s="450">
        <v>0</v>
      </c>
      <c r="I9" s="450">
        <v>0</v>
      </c>
      <c r="J9" s="450">
        <v>0</v>
      </c>
      <c r="K9" s="450">
        <v>0</v>
      </c>
      <c r="L9" s="450">
        <v>0</v>
      </c>
      <c r="M9" s="450">
        <v>0</v>
      </c>
      <c r="N9" s="450">
        <v>0</v>
      </c>
      <c r="O9" s="450">
        <v>0</v>
      </c>
      <c r="P9" s="450">
        <v>0</v>
      </c>
      <c r="Q9" s="450">
        <v>0</v>
      </c>
      <c r="R9" s="450">
        <v>0</v>
      </c>
      <c r="S9" s="450">
        <v>0</v>
      </c>
      <c r="T9" s="450">
        <v>0</v>
      </c>
      <c r="U9" s="450">
        <v>0</v>
      </c>
      <c r="V9" s="450">
        <v>0</v>
      </c>
      <c r="W9" s="450">
        <v>0</v>
      </c>
      <c r="X9" s="450">
        <v>0</v>
      </c>
      <c r="Y9" s="450">
        <v>0</v>
      </c>
      <c r="Z9" s="450">
        <v>0</v>
      </c>
      <c r="AA9" s="450">
        <v>0</v>
      </c>
      <c r="AB9" s="450">
        <v>0</v>
      </c>
      <c r="AC9" s="450">
        <v>0</v>
      </c>
      <c r="AD9" s="450">
        <v>0</v>
      </c>
      <c r="AE9" s="452">
        <f>SUM(B9:AD9)</f>
        <v>0</v>
      </c>
    </row>
    <row r="10" spans="1:31" ht="15" customHeight="1" x14ac:dyDescent="0.2">
      <c r="A10" s="426">
        <v>45200</v>
      </c>
      <c r="B10" s="450">
        <v>0</v>
      </c>
      <c r="C10" s="450">
        <v>0</v>
      </c>
      <c r="D10" s="450">
        <v>0</v>
      </c>
      <c r="E10" s="450">
        <v>0</v>
      </c>
      <c r="F10" s="450">
        <v>0</v>
      </c>
      <c r="G10" s="450">
        <v>0</v>
      </c>
      <c r="H10" s="450">
        <v>0</v>
      </c>
      <c r="I10" s="450">
        <v>0</v>
      </c>
      <c r="J10" s="450">
        <v>0</v>
      </c>
      <c r="K10" s="450">
        <v>0</v>
      </c>
      <c r="L10" s="450">
        <v>0</v>
      </c>
      <c r="M10" s="450">
        <v>0</v>
      </c>
      <c r="N10" s="450">
        <v>0</v>
      </c>
      <c r="O10" s="450">
        <v>0</v>
      </c>
      <c r="P10" s="450">
        <v>0</v>
      </c>
      <c r="Q10" s="450">
        <v>0</v>
      </c>
      <c r="R10" s="450">
        <v>0</v>
      </c>
      <c r="S10" s="450">
        <v>0</v>
      </c>
      <c r="T10" s="450">
        <v>0</v>
      </c>
      <c r="U10" s="450">
        <v>0</v>
      </c>
      <c r="V10" s="450">
        <v>0</v>
      </c>
      <c r="W10" s="450">
        <v>0</v>
      </c>
      <c r="X10" s="450">
        <v>0</v>
      </c>
      <c r="Y10" s="450">
        <v>0</v>
      </c>
      <c r="Z10" s="450">
        <v>0</v>
      </c>
      <c r="AA10" s="450">
        <v>0</v>
      </c>
      <c r="AB10" s="450">
        <v>0</v>
      </c>
      <c r="AC10" s="450">
        <v>0</v>
      </c>
      <c r="AD10" s="450">
        <v>0</v>
      </c>
      <c r="AE10" s="452">
        <f t="shared" ref="AE10:AE14" si="1">SUM(B10:AD10)</f>
        <v>0</v>
      </c>
    </row>
    <row r="11" spans="1:31" ht="15" customHeight="1" x14ac:dyDescent="0.2">
      <c r="A11" s="426">
        <v>45231</v>
      </c>
      <c r="B11" s="450">
        <v>0</v>
      </c>
      <c r="C11" s="450">
        <v>0</v>
      </c>
      <c r="D11" s="450">
        <v>0</v>
      </c>
      <c r="E11" s="450">
        <v>0</v>
      </c>
      <c r="F11" s="450">
        <v>0</v>
      </c>
      <c r="G11" s="450">
        <v>0</v>
      </c>
      <c r="H11" s="450">
        <v>0</v>
      </c>
      <c r="I11" s="450">
        <v>0</v>
      </c>
      <c r="J11" s="450">
        <v>0</v>
      </c>
      <c r="K11" s="450">
        <v>0</v>
      </c>
      <c r="L11" s="450">
        <v>0</v>
      </c>
      <c r="M11" s="450">
        <v>0</v>
      </c>
      <c r="N11" s="450">
        <v>0</v>
      </c>
      <c r="O11" s="450">
        <v>0</v>
      </c>
      <c r="P11" s="450">
        <v>0</v>
      </c>
      <c r="Q11" s="450">
        <v>0</v>
      </c>
      <c r="R11" s="450">
        <v>0</v>
      </c>
      <c r="S11" s="450">
        <v>0</v>
      </c>
      <c r="T11" s="450">
        <v>0</v>
      </c>
      <c r="U11" s="450">
        <v>0</v>
      </c>
      <c r="V11" s="450">
        <v>0</v>
      </c>
      <c r="W11" s="450">
        <v>0</v>
      </c>
      <c r="X11" s="450">
        <v>0</v>
      </c>
      <c r="Y11" s="450">
        <v>0</v>
      </c>
      <c r="Z11" s="450">
        <v>0</v>
      </c>
      <c r="AA11" s="450">
        <v>0</v>
      </c>
      <c r="AB11" s="450">
        <v>0</v>
      </c>
      <c r="AC11" s="450">
        <v>0</v>
      </c>
      <c r="AD11" s="450">
        <v>0</v>
      </c>
      <c r="AE11" s="452">
        <f t="shared" si="1"/>
        <v>0</v>
      </c>
    </row>
    <row r="12" spans="1:31" ht="15" customHeight="1" x14ac:dyDescent="0.2">
      <c r="A12" s="426">
        <v>45261</v>
      </c>
      <c r="B12" s="450">
        <v>0</v>
      </c>
      <c r="C12" s="450">
        <v>0</v>
      </c>
      <c r="D12" s="450">
        <v>0</v>
      </c>
      <c r="E12" s="450">
        <v>0</v>
      </c>
      <c r="F12" s="450">
        <v>0</v>
      </c>
      <c r="G12" s="450">
        <v>0</v>
      </c>
      <c r="H12" s="450">
        <v>0</v>
      </c>
      <c r="I12" s="450">
        <v>0</v>
      </c>
      <c r="J12" s="450">
        <v>0</v>
      </c>
      <c r="K12" s="450">
        <v>0</v>
      </c>
      <c r="L12" s="450">
        <v>0</v>
      </c>
      <c r="M12" s="450">
        <v>0</v>
      </c>
      <c r="N12" s="450">
        <v>0</v>
      </c>
      <c r="O12" s="450">
        <v>0</v>
      </c>
      <c r="P12" s="450">
        <v>0</v>
      </c>
      <c r="Q12" s="450">
        <v>0</v>
      </c>
      <c r="R12" s="450">
        <v>0</v>
      </c>
      <c r="S12" s="450">
        <v>0</v>
      </c>
      <c r="T12" s="450">
        <v>0</v>
      </c>
      <c r="U12" s="450">
        <v>0</v>
      </c>
      <c r="V12" s="450">
        <v>0</v>
      </c>
      <c r="W12" s="450">
        <v>0</v>
      </c>
      <c r="X12" s="450">
        <v>0</v>
      </c>
      <c r="Y12" s="450">
        <v>0</v>
      </c>
      <c r="Z12" s="450">
        <v>0</v>
      </c>
      <c r="AA12" s="450">
        <v>0</v>
      </c>
      <c r="AB12" s="450">
        <v>0</v>
      </c>
      <c r="AC12" s="450">
        <v>0</v>
      </c>
      <c r="AD12" s="450">
        <v>0</v>
      </c>
      <c r="AE12" s="452">
        <f t="shared" si="1"/>
        <v>0</v>
      </c>
    </row>
    <row r="13" spans="1:31" ht="15" customHeight="1" x14ac:dyDescent="0.2">
      <c r="A13" s="426">
        <v>45292</v>
      </c>
      <c r="B13" s="450">
        <v>0</v>
      </c>
      <c r="C13" s="450">
        <v>0</v>
      </c>
      <c r="D13" s="450">
        <v>0</v>
      </c>
      <c r="E13" s="450">
        <v>0</v>
      </c>
      <c r="F13" s="450">
        <v>0</v>
      </c>
      <c r="G13" s="450">
        <v>0</v>
      </c>
      <c r="H13" s="450">
        <v>0</v>
      </c>
      <c r="I13" s="450">
        <v>0</v>
      </c>
      <c r="J13" s="450">
        <v>0</v>
      </c>
      <c r="K13" s="450">
        <v>0</v>
      </c>
      <c r="L13" s="450">
        <v>0</v>
      </c>
      <c r="M13" s="450">
        <v>0</v>
      </c>
      <c r="N13" s="450">
        <v>0</v>
      </c>
      <c r="O13" s="450">
        <v>0</v>
      </c>
      <c r="P13" s="450">
        <v>0</v>
      </c>
      <c r="Q13" s="450">
        <v>0</v>
      </c>
      <c r="R13" s="450">
        <v>0</v>
      </c>
      <c r="S13" s="450">
        <v>0</v>
      </c>
      <c r="T13" s="450">
        <v>0</v>
      </c>
      <c r="U13" s="450">
        <v>0</v>
      </c>
      <c r="V13" s="450">
        <v>0</v>
      </c>
      <c r="W13" s="450">
        <v>0</v>
      </c>
      <c r="X13" s="450">
        <v>0</v>
      </c>
      <c r="Y13" s="450">
        <v>0</v>
      </c>
      <c r="Z13" s="450">
        <v>0</v>
      </c>
      <c r="AA13" s="450">
        <v>0</v>
      </c>
      <c r="AB13" s="450">
        <v>0</v>
      </c>
      <c r="AC13" s="450">
        <v>0</v>
      </c>
      <c r="AD13" s="450">
        <v>0</v>
      </c>
      <c r="AE13" s="452">
        <f t="shared" si="1"/>
        <v>0</v>
      </c>
    </row>
    <row r="14" spans="1:31" ht="15" customHeight="1" x14ac:dyDescent="0.2">
      <c r="A14" s="426">
        <v>45323</v>
      </c>
      <c r="B14" s="450">
        <v>0</v>
      </c>
      <c r="C14" s="450">
        <v>0</v>
      </c>
      <c r="D14" s="450">
        <v>0</v>
      </c>
      <c r="E14" s="450">
        <v>0</v>
      </c>
      <c r="F14" s="450">
        <v>0</v>
      </c>
      <c r="G14" s="450">
        <v>0</v>
      </c>
      <c r="H14" s="450">
        <v>0</v>
      </c>
      <c r="I14" s="450">
        <v>0</v>
      </c>
      <c r="J14" s="450">
        <v>0</v>
      </c>
      <c r="K14" s="450">
        <v>0</v>
      </c>
      <c r="L14" s="450">
        <v>0</v>
      </c>
      <c r="M14" s="450">
        <v>0</v>
      </c>
      <c r="N14" s="450">
        <v>0</v>
      </c>
      <c r="O14" s="450">
        <v>0</v>
      </c>
      <c r="P14" s="450">
        <v>0</v>
      </c>
      <c r="Q14" s="450">
        <v>0</v>
      </c>
      <c r="R14" s="450">
        <v>0</v>
      </c>
      <c r="S14" s="450">
        <v>0</v>
      </c>
      <c r="T14" s="450">
        <v>0</v>
      </c>
      <c r="U14" s="450">
        <v>0</v>
      </c>
      <c r="V14" s="450">
        <v>0</v>
      </c>
      <c r="W14" s="450">
        <v>0</v>
      </c>
      <c r="X14" s="450">
        <v>0</v>
      </c>
      <c r="Y14" s="450">
        <v>0</v>
      </c>
      <c r="Z14" s="450">
        <v>0</v>
      </c>
      <c r="AA14" s="450">
        <v>0</v>
      </c>
      <c r="AB14" s="450">
        <v>0</v>
      </c>
      <c r="AC14" s="450">
        <v>0</v>
      </c>
      <c r="AD14" s="450">
        <v>0</v>
      </c>
      <c r="AE14" s="452">
        <f t="shared" si="1"/>
        <v>0</v>
      </c>
    </row>
    <row r="15" spans="1:31" ht="15" customHeight="1" x14ac:dyDescent="0.2">
      <c r="A15" s="426">
        <v>45352</v>
      </c>
      <c r="B15" s="450">
        <v>0</v>
      </c>
      <c r="C15" s="450">
        <v>0</v>
      </c>
      <c r="D15" s="450">
        <v>0</v>
      </c>
      <c r="E15" s="450">
        <v>0</v>
      </c>
      <c r="F15" s="450">
        <v>0</v>
      </c>
      <c r="G15" s="450">
        <v>0</v>
      </c>
      <c r="H15" s="450">
        <v>0</v>
      </c>
      <c r="I15" s="450">
        <v>0</v>
      </c>
      <c r="J15" s="450">
        <v>0</v>
      </c>
      <c r="K15" s="450">
        <v>0</v>
      </c>
      <c r="L15" s="450">
        <v>0</v>
      </c>
      <c r="M15" s="450">
        <v>0</v>
      </c>
      <c r="N15" s="450">
        <v>0</v>
      </c>
      <c r="O15" s="450">
        <v>0</v>
      </c>
      <c r="P15" s="450">
        <v>0</v>
      </c>
      <c r="Q15" s="450">
        <v>0</v>
      </c>
      <c r="R15" s="450">
        <v>0</v>
      </c>
      <c r="S15" s="450">
        <v>0</v>
      </c>
      <c r="T15" s="450">
        <v>0</v>
      </c>
      <c r="U15" s="450">
        <v>0</v>
      </c>
      <c r="V15" s="450">
        <v>0</v>
      </c>
      <c r="W15" s="450">
        <v>0</v>
      </c>
      <c r="X15" s="450">
        <v>0</v>
      </c>
      <c r="Y15" s="450">
        <v>0</v>
      </c>
      <c r="Z15" s="450">
        <v>0</v>
      </c>
      <c r="AA15" s="450">
        <v>0</v>
      </c>
      <c r="AB15" s="450">
        <v>0</v>
      </c>
      <c r="AC15" s="450">
        <v>0</v>
      </c>
      <c r="AD15" s="450">
        <v>0</v>
      </c>
      <c r="AE15" s="452">
        <f t="shared" ref="AE15:AE16" si="2">SUM(B15:AD15)</f>
        <v>0</v>
      </c>
    </row>
    <row r="16" spans="1:31" ht="15" customHeight="1" x14ac:dyDescent="0.2">
      <c r="A16" s="426">
        <v>45383</v>
      </c>
      <c r="B16" s="450">
        <v>0</v>
      </c>
      <c r="C16" s="450">
        <v>0</v>
      </c>
      <c r="D16" s="450">
        <v>0</v>
      </c>
      <c r="E16" s="450">
        <v>0</v>
      </c>
      <c r="F16" s="450">
        <v>0</v>
      </c>
      <c r="G16" s="450">
        <v>0</v>
      </c>
      <c r="H16" s="450">
        <v>0</v>
      </c>
      <c r="I16" s="450">
        <v>0</v>
      </c>
      <c r="J16" s="450">
        <v>0</v>
      </c>
      <c r="K16" s="450">
        <v>0</v>
      </c>
      <c r="L16" s="450">
        <v>0</v>
      </c>
      <c r="M16" s="450">
        <v>0</v>
      </c>
      <c r="N16" s="450">
        <v>0</v>
      </c>
      <c r="O16" s="450">
        <v>0</v>
      </c>
      <c r="P16" s="450">
        <v>0</v>
      </c>
      <c r="Q16" s="450">
        <v>0</v>
      </c>
      <c r="R16" s="450">
        <v>0</v>
      </c>
      <c r="S16" s="450">
        <v>0</v>
      </c>
      <c r="T16" s="450">
        <v>0</v>
      </c>
      <c r="U16" s="450">
        <v>0</v>
      </c>
      <c r="V16" s="450">
        <v>0</v>
      </c>
      <c r="W16" s="450">
        <v>0</v>
      </c>
      <c r="X16" s="450">
        <v>0</v>
      </c>
      <c r="Y16" s="450">
        <v>0</v>
      </c>
      <c r="Z16" s="450">
        <v>0</v>
      </c>
      <c r="AA16" s="450">
        <v>0</v>
      </c>
      <c r="AB16" s="450">
        <v>0</v>
      </c>
      <c r="AC16" s="450">
        <v>0</v>
      </c>
      <c r="AD16" s="450">
        <v>0</v>
      </c>
      <c r="AE16" s="452">
        <f t="shared" si="2"/>
        <v>0</v>
      </c>
    </row>
    <row r="17" spans="1:31" ht="15" customHeight="1" x14ac:dyDescent="0.2">
      <c r="A17" s="426">
        <v>45413</v>
      </c>
      <c r="B17" s="450">
        <v>0</v>
      </c>
      <c r="C17" s="450">
        <v>0</v>
      </c>
      <c r="D17" s="450">
        <v>0</v>
      </c>
      <c r="E17" s="450">
        <v>0</v>
      </c>
      <c r="F17" s="450">
        <v>0</v>
      </c>
      <c r="G17" s="450">
        <v>0</v>
      </c>
      <c r="H17" s="450">
        <v>0</v>
      </c>
      <c r="I17" s="450">
        <v>0</v>
      </c>
      <c r="J17" s="450">
        <v>0</v>
      </c>
      <c r="K17" s="450">
        <v>0</v>
      </c>
      <c r="L17" s="450">
        <v>0</v>
      </c>
      <c r="M17" s="450">
        <v>0</v>
      </c>
      <c r="N17" s="450">
        <v>0</v>
      </c>
      <c r="O17" s="450">
        <v>0</v>
      </c>
      <c r="P17" s="450">
        <v>0</v>
      </c>
      <c r="Q17" s="450">
        <v>0</v>
      </c>
      <c r="R17" s="450">
        <v>0</v>
      </c>
      <c r="S17" s="450">
        <v>0</v>
      </c>
      <c r="T17" s="450">
        <v>0</v>
      </c>
      <c r="U17" s="450">
        <v>0</v>
      </c>
      <c r="V17" s="450">
        <v>0</v>
      </c>
      <c r="W17" s="450">
        <v>0</v>
      </c>
      <c r="X17" s="450">
        <v>0</v>
      </c>
      <c r="Y17" s="450">
        <v>0</v>
      </c>
      <c r="Z17" s="450">
        <v>0</v>
      </c>
      <c r="AA17" s="450">
        <v>0</v>
      </c>
      <c r="AB17" s="450">
        <v>0</v>
      </c>
      <c r="AC17" s="450">
        <v>0</v>
      </c>
      <c r="AD17" s="450">
        <v>0</v>
      </c>
      <c r="AE17" s="452">
        <f>SUM(B17:AD17)</f>
        <v>0</v>
      </c>
    </row>
    <row r="18" spans="1:31" ht="15" customHeight="1" x14ac:dyDescent="0.2">
      <c r="A18" s="426">
        <v>45444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420000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0</v>
      </c>
      <c r="AD18" s="427">
        <v>90000</v>
      </c>
      <c r="AE18" s="452">
        <f>SUM(B18:AD18)</f>
        <v>510000</v>
      </c>
    </row>
    <row r="19" spans="1:31" ht="7.5" customHeight="1" x14ac:dyDescent="0.2">
      <c r="A19" s="426"/>
      <c r="B19" s="453"/>
      <c r="C19" s="453"/>
      <c r="D19" s="453"/>
      <c r="E19" s="450"/>
      <c r="F19" s="450"/>
      <c r="G19" s="450"/>
      <c r="H19" s="450"/>
      <c r="I19" s="450"/>
      <c r="J19" s="450"/>
      <c r="K19" s="450"/>
      <c r="L19" s="450"/>
      <c r="M19" s="450"/>
      <c r="N19" s="450"/>
      <c r="O19" s="450"/>
      <c r="P19" s="450"/>
      <c r="Q19" s="450"/>
      <c r="R19" s="450"/>
      <c r="S19" s="450"/>
      <c r="T19" s="450"/>
      <c r="U19" s="450"/>
      <c r="V19" s="450"/>
      <c r="W19" s="450"/>
      <c r="X19" s="450"/>
      <c r="Y19" s="450"/>
      <c r="Z19" s="450"/>
      <c r="AA19" s="450"/>
      <c r="AB19" s="450"/>
      <c r="AC19" s="450"/>
      <c r="AD19" s="450"/>
      <c r="AE19" s="455"/>
    </row>
    <row r="20" spans="1:31" x14ac:dyDescent="0.2">
      <c r="A20" s="429" t="s">
        <v>9</v>
      </c>
      <c r="B20" s="456">
        <f t="shared" ref="B20:AC20" si="3">SUM(B9:B19)</f>
        <v>0</v>
      </c>
      <c r="C20" s="456">
        <f t="shared" si="3"/>
        <v>0</v>
      </c>
      <c r="D20" s="456">
        <f t="shared" si="3"/>
        <v>0</v>
      </c>
      <c r="E20" s="456">
        <f t="shared" si="3"/>
        <v>0</v>
      </c>
      <c r="F20" s="456">
        <f t="shared" si="3"/>
        <v>0</v>
      </c>
      <c r="G20" s="456">
        <f t="shared" si="3"/>
        <v>0</v>
      </c>
      <c r="H20" s="456">
        <f t="shared" si="3"/>
        <v>0</v>
      </c>
      <c r="I20" s="456">
        <f t="shared" si="3"/>
        <v>0</v>
      </c>
      <c r="J20" s="456">
        <f t="shared" si="3"/>
        <v>0</v>
      </c>
      <c r="K20" s="456">
        <f t="shared" si="3"/>
        <v>0</v>
      </c>
      <c r="L20" s="456">
        <f t="shared" si="3"/>
        <v>0</v>
      </c>
      <c r="M20" s="456">
        <f t="shared" si="3"/>
        <v>0</v>
      </c>
      <c r="N20" s="456">
        <f t="shared" si="3"/>
        <v>0</v>
      </c>
      <c r="O20" s="456">
        <f t="shared" si="3"/>
        <v>0</v>
      </c>
      <c r="P20" s="456">
        <f t="shared" si="3"/>
        <v>0</v>
      </c>
      <c r="Q20" s="456">
        <f t="shared" si="3"/>
        <v>0</v>
      </c>
      <c r="R20" s="456">
        <f t="shared" si="3"/>
        <v>0</v>
      </c>
      <c r="S20" s="456">
        <f t="shared" si="3"/>
        <v>0</v>
      </c>
      <c r="T20" s="456">
        <f t="shared" si="3"/>
        <v>420000</v>
      </c>
      <c r="U20" s="456">
        <f t="shared" si="3"/>
        <v>0</v>
      </c>
      <c r="V20" s="456">
        <f t="shared" si="3"/>
        <v>0</v>
      </c>
      <c r="W20" s="456">
        <f t="shared" si="3"/>
        <v>0</v>
      </c>
      <c r="X20" s="456">
        <f t="shared" si="3"/>
        <v>0</v>
      </c>
      <c r="Y20" s="456">
        <f t="shared" si="3"/>
        <v>0</v>
      </c>
      <c r="Z20" s="456">
        <f t="shared" si="3"/>
        <v>0</v>
      </c>
      <c r="AA20" s="456">
        <f t="shared" si="3"/>
        <v>0</v>
      </c>
      <c r="AB20" s="456">
        <f t="shared" si="3"/>
        <v>0</v>
      </c>
      <c r="AC20" s="456">
        <f t="shared" si="3"/>
        <v>0</v>
      </c>
      <c r="AD20" s="456">
        <f>SUM(AD9:AD19)</f>
        <v>90000</v>
      </c>
      <c r="AE20" s="452">
        <f>SUM(B20:AD20)</f>
        <v>510000</v>
      </c>
    </row>
    <row r="21" spans="1:31" x14ac:dyDescent="0.2">
      <c r="A21" s="414"/>
      <c r="B21" s="445"/>
      <c r="C21" s="445"/>
      <c r="D21" s="445"/>
      <c r="E21" s="457"/>
      <c r="F21" s="457"/>
      <c r="G21" s="457"/>
      <c r="H21" s="457"/>
      <c r="I21" s="457"/>
      <c r="J21" s="457"/>
      <c r="K21" s="457"/>
      <c r="L21" s="457"/>
      <c r="M21" s="457"/>
      <c r="N21" s="457"/>
      <c r="O21" s="457"/>
      <c r="P21" s="457"/>
      <c r="Q21" s="457"/>
      <c r="R21" s="457"/>
      <c r="S21" s="457"/>
      <c r="T21" s="457"/>
      <c r="U21" s="457"/>
      <c r="V21" s="457"/>
      <c r="W21" s="457"/>
      <c r="X21" s="458"/>
      <c r="Y21" s="458"/>
      <c r="Z21" s="458"/>
      <c r="AA21" s="458"/>
      <c r="AB21" s="458"/>
      <c r="AC21" s="458"/>
      <c r="AD21" s="458"/>
      <c r="AE21" s="458"/>
    </row>
    <row r="22" spans="1:31" x14ac:dyDescent="0.2">
      <c r="A22" s="434" t="s">
        <v>10</v>
      </c>
      <c r="B22" s="459">
        <f>B7-B20</f>
        <v>250000</v>
      </c>
      <c r="C22" s="459">
        <f t="shared" ref="C22:AD22" si="4">C7-C20</f>
        <v>715000</v>
      </c>
      <c r="D22" s="459">
        <f t="shared" si="4"/>
        <v>735000</v>
      </c>
      <c r="E22" s="459">
        <f t="shared" si="4"/>
        <v>760000</v>
      </c>
      <c r="F22" s="459">
        <f t="shared" si="4"/>
        <v>785000</v>
      </c>
      <c r="G22" s="459">
        <f t="shared" si="4"/>
        <v>810000</v>
      </c>
      <c r="H22" s="459">
        <f t="shared" si="4"/>
        <v>840000</v>
      </c>
      <c r="I22" s="459">
        <f t="shared" si="4"/>
        <v>870000</v>
      </c>
      <c r="J22" s="459">
        <f t="shared" si="4"/>
        <v>895000</v>
      </c>
      <c r="K22" s="459">
        <f t="shared" si="4"/>
        <v>930000</v>
      </c>
      <c r="L22" s="459">
        <f t="shared" si="4"/>
        <v>960000</v>
      </c>
      <c r="M22" s="459">
        <f t="shared" si="4"/>
        <v>990000</v>
      </c>
      <c r="N22" s="459">
        <f t="shared" si="4"/>
        <v>1025000</v>
      </c>
      <c r="O22" s="459">
        <f t="shared" si="4"/>
        <v>1060000</v>
      </c>
      <c r="P22" s="459">
        <f t="shared" si="4"/>
        <v>1095000</v>
      </c>
      <c r="Q22" s="459">
        <f t="shared" si="4"/>
        <v>7395000</v>
      </c>
      <c r="R22" s="459">
        <f t="shared" si="4"/>
        <v>16125000</v>
      </c>
      <c r="S22" s="459">
        <f t="shared" si="4"/>
        <v>33760000</v>
      </c>
      <c r="T22" s="459">
        <f t="shared" si="4"/>
        <v>0</v>
      </c>
      <c r="U22" s="459">
        <f t="shared" si="4"/>
        <v>475000</v>
      </c>
      <c r="V22" s="459">
        <f t="shared" si="4"/>
        <v>495000</v>
      </c>
      <c r="W22" s="459">
        <f t="shared" si="4"/>
        <v>510000</v>
      </c>
      <c r="X22" s="459">
        <f t="shared" si="4"/>
        <v>525000</v>
      </c>
      <c r="Y22" s="459">
        <f t="shared" si="4"/>
        <v>540000</v>
      </c>
      <c r="Z22" s="459">
        <f t="shared" si="4"/>
        <v>565000</v>
      </c>
      <c r="AA22" s="459">
        <f t="shared" si="4"/>
        <v>585000</v>
      </c>
      <c r="AB22" s="459">
        <f t="shared" si="4"/>
        <v>600000</v>
      </c>
      <c r="AC22" s="459">
        <f t="shared" si="4"/>
        <v>390000</v>
      </c>
      <c r="AD22" s="459">
        <f t="shared" si="4"/>
        <v>24100000</v>
      </c>
      <c r="AE22" s="460">
        <f>SUM(B22:AD22)</f>
        <v>98785000</v>
      </c>
    </row>
    <row r="26" spans="1:31" s="438" customFormat="1" x14ac:dyDescent="0.2"/>
  </sheetData>
  <phoneticPr fontId="22" type="noConversion"/>
  <pageMargins left="0.75" right="0.75" top="1" bottom="1" header="0.5" footer="0.5"/>
  <pageSetup scale="70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11" man="1"/>
    <brk id="23" max="11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F7858-3297-4903-9817-3B2879602CDA}">
  <dimension ref="A1:AG21"/>
  <sheetViews>
    <sheetView zoomScaleNormal="100" workbookViewId="0">
      <pane xSplit="1" ySplit="5" topLeftCell="B6" activePane="bottomRight" state="frozen"/>
      <selection activeCell="F46" sqref="F46"/>
      <selection pane="topRight" activeCell="F46" sqref="F46"/>
      <selection pane="bottomLeft" activeCell="F46" sqref="F46"/>
      <selection pane="bottomRight" activeCell="B6" sqref="B6"/>
    </sheetView>
  </sheetViews>
  <sheetFormatPr defaultRowHeight="12.75" x14ac:dyDescent="0.2"/>
  <cols>
    <col min="1" max="1" width="19.7109375" style="405" customWidth="1"/>
    <col min="2" max="4" width="12.42578125" style="405" bestFit="1" customWidth="1"/>
    <col min="5" max="5" width="12.28515625" style="405" bestFit="1" customWidth="1"/>
    <col min="6" max="6" width="13" style="405" bestFit="1" customWidth="1"/>
    <col min="7" max="7" width="12.28515625" style="405" bestFit="1" customWidth="1"/>
    <col min="8" max="8" width="12" style="405" bestFit="1" customWidth="1"/>
    <col min="9" max="9" width="11.85546875" style="405" bestFit="1" customWidth="1"/>
    <col min="10" max="11" width="12.28515625" style="405" bestFit="1" customWidth="1"/>
    <col min="12" max="12" width="13.5703125" style="405" customWidth="1"/>
    <col min="13" max="14" width="13.5703125" style="405" bestFit="1" customWidth="1"/>
    <col min="15" max="15" width="12.5703125" style="405" bestFit="1" customWidth="1"/>
    <col min="16" max="16" width="12.28515625" style="405" bestFit="1" customWidth="1"/>
    <col min="17" max="17" width="11.7109375" style="405" customWidth="1"/>
    <col min="18" max="18" width="12.28515625" style="405" bestFit="1" customWidth="1"/>
    <col min="19" max="19" width="12.140625" style="405" bestFit="1" customWidth="1"/>
    <col min="20" max="20" width="11.85546875" style="405" bestFit="1" customWidth="1"/>
    <col min="21" max="21" width="12" style="405" bestFit="1" customWidth="1"/>
    <col min="22" max="23" width="12.7109375" style="405" bestFit="1" customWidth="1"/>
    <col min="24" max="31" width="13.140625" style="405" bestFit="1" customWidth="1"/>
    <col min="32" max="32" width="13" style="405" customWidth="1"/>
    <col min="33" max="33" width="12.5703125" style="405" customWidth="1"/>
    <col min="34" max="228" width="9.140625" style="405"/>
    <col min="229" max="229" width="18.42578125" style="405" bestFit="1" customWidth="1"/>
    <col min="230" max="230" width="12.28515625" style="405" bestFit="1" customWidth="1"/>
    <col min="231" max="231" width="12.140625" style="405" bestFit="1" customWidth="1"/>
    <col min="232" max="232" width="12.85546875" style="405" bestFit="1" customWidth="1"/>
    <col min="233" max="233" width="12.140625" style="405" bestFit="1" customWidth="1"/>
    <col min="234" max="234" width="11.85546875" style="405" bestFit="1" customWidth="1"/>
    <col min="235" max="235" width="11.7109375" style="405" bestFit="1" customWidth="1"/>
    <col min="236" max="236" width="12" style="405" bestFit="1" customWidth="1"/>
    <col min="237" max="237" width="12.140625" style="405" bestFit="1" customWidth="1"/>
    <col min="238" max="238" width="11.42578125" style="405" bestFit="1" customWidth="1"/>
    <col min="239" max="239" width="12.140625" style="405" bestFit="1" customWidth="1"/>
    <col min="240" max="240" width="11.85546875" style="405" bestFit="1" customWidth="1"/>
    <col min="241" max="241" width="12.42578125" style="405" bestFit="1" customWidth="1"/>
    <col min="242" max="242" width="12.140625" style="405" bestFit="1" customWidth="1"/>
    <col min="243" max="243" width="11.7109375" style="405" customWidth="1"/>
    <col min="244" max="244" width="12.140625" style="405" bestFit="1" customWidth="1"/>
    <col min="245" max="245" width="12" style="405" bestFit="1" customWidth="1"/>
    <col min="246" max="246" width="11.7109375" style="405" bestFit="1" customWidth="1"/>
    <col min="247" max="247" width="11.85546875" style="405" bestFit="1" customWidth="1"/>
    <col min="248" max="249" width="12.5703125" style="405" bestFit="1" customWidth="1"/>
    <col min="250" max="255" width="13" style="405" bestFit="1" customWidth="1"/>
    <col min="256" max="256" width="13" style="405" customWidth="1"/>
    <col min="257" max="257" width="11.42578125" style="405" bestFit="1" customWidth="1"/>
    <col min="258" max="258" width="11.140625" style="405" bestFit="1" customWidth="1"/>
    <col min="259" max="484" width="9.140625" style="405"/>
    <col min="485" max="485" width="18.42578125" style="405" bestFit="1" customWidth="1"/>
    <col min="486" max="486" width="12.28515625" style="405" bestFit="1" customWidth="1"/>
    <col min="487" max="487" width="12.140625" style="405" bestFit="1" customWidth="1"/>
    <col min="488" max="488" width="12.85546875" style="405" bestFit="1" customWidth="1"/>
    <col min="489" max="489" width="12.140625" style="405" bestFit="1" customWidth="1"/>
    <col min="490" max="490" width="11.85546875" style="405" bestFit="1" customWidth="1"/>
    <col min="491" max="491" width="11.7109375" style="405" bestFit="1" customWidth="1"/>
    <col min="492" max="492" width="12" style="405" bestFit="1" customWidth="1"/>
    <col min="493" max="493" width="12.140625" style="405" bestFit="1" customWidth="1"/>
    <col min="494" max="494" width="11.42578125" style="405" bestFit="1" customWidth="1"/>
    <col min="495" max="495" width="12.140625" style="405" bestFit="1" customWidth="1"/>
    <col min="496" max="496" width="11.85546875" style="405" bestFit="1" customWidth="1"/>
    <col min="497" max="497" width="12.42578125" style="405" bestFit="1" customWidth="1"/>
    <col min="498" max="498" width="12.140625" style="405" bestFit="1" customWidth="1"/>
    <col min="499" max="499" width="11.7109375" style="405" customWidth="1"/>
    <col min="500" max="500" width="12.140625" style="405" bestFit="1" customWidth="1"/>
    <col min="501" max="501" width="12" style="405" bestFit="1" customWidth="1"/>
    <col min="502" max="502" width="11.7109375" style="405" bestFit="1" customWidth="1"/>
    <col min="503" max="503" width="11.85546875" style="405" bestFit="1" customWidth="1"/>
    <col min="504" max="505" width="12.5703125" style="405" bestFit="1" customWidth="1"/>
    <col min="506" max="511" width="13" style="405" bestFit="1" customWidth="1"/>
    <col min="512" max="512" width="13" style="405" customWidth="1"/>
    <col min="513" max="513" width="11.42578125" style="405" bestFit="1" customWidth="1"/>
    <col min="514" max="514" width="11.140625" style="405" bestFit="1" customWidth="1"/>
    <col min="515" max="740" width="9.140625" style="405"/>
    <col min="741" max="741" width="18.42578125" style="405" bestFit="1" customWidth="1"/>
    <col min="742" max="742" width="12.28515625" style="405" bestFit="1" customWidth="1"/>
    <col min="743" max="743" width="12.140625" style="405" bestFit="1" customWidth="1"/>
    <col min="744" max="744" width="12.85546875" style="405" bestFit="1" customWidth="1"/>
    <col min="745" max="745" width="12.140625" style="405" bestFit="1" customWidth="1"/>
    <col min="746" max="746" width="11.85546875" style="405" bestFit="1" customWidth="1"/>
    <col min="747" max="747" width="11.7109375" style="405" bestFit="1" customWidth="1"/>
    <col min="748" max="748" width="12" style="405" bestFit="1" customWidth="1"/>
    <col min="749" max="749" width="12.140625" style="405" bestFit="1" customWidth="1"/>
    <col min="750" max="750" width="11.42578125" style="405" bestFit="1" customWidth="1"/>
    <col min="751" max="751" width="12.140625" style="405" bestFit="1" customWidth="1"/>
    <col min="752" max="752" width="11.85546875" style="405" bestFit="1" customWidth="1"/>
    <col min="753" max="753" width="12.42578125" style="405" bestFit="1" customWidth="1"/>
    <col min="754" max="754" width="12.140625" style="405" bestFit="1" customWidth="1"/>
    <col min="755" max="755" width="11.7109375" style="405" customWidth="1"/>
    <col min="756" max="756" width="12.140625" style="405" bestFit="1" customWidth="1"/>
    <col min="757" max="757" width="12" style="405" bestFit="1" customWidth="1"/>
    <col min="758" max="758" width="11.7109375" style="405" bestFit="1" customWidth="1"/>
    <col min="759" max="759" width="11.85546875" style="405" bestFit="1" customWidth="1"/>
    <col min="760" max="761" width="12.5703125" style="405" bestFit="1" customWidth="1"/>
    <col min="762" max="767" width="13" style="405" bestFit="1" customWidth="1"/>
    <col min="768" max="768" width="13" style="405" customWidth="1"/>
    <col min="769" max="769" width="11.42578125" style="405" bestFit="1" customWidth="1"/>
    <col min="770" max="770" width="11.140625" style="405" bestFit="1" customWidth="1"/>
    <col min="771" max="996" width="9.140625" style="405"/>
    <col min="997" max="997" width="18.42578125" style="405" bestFit="1" customWidth="1"/>
    <col min="998" max="998" width="12.28515625" style="405" bestFit="1" customWidth="1"/>
    <col min="999" max="999" width="12.140625" style="405" bestFit="1" customWidth="1"/>
    <col min="1000" max="1000" width="12.85546875" style="405" bestFit="1" customWidth="1"/>
    <col min="1001" max="1001" width="12.140625" style="405" bestFit="1" customWidth="1"/>
    <col min="1002" max="1002" width="11.85546875" style="405" bestFit="1" customWidth="1"/>
    <col min="1003" max="1003" width="11.7109375" style="405" bestFit="1" customWidth="1"/>
    <col min="1004" max="1004" width="12" style="405" bestFit="1" customWidth="1"/>
    <col min="1005" max="1005" width="12.140625" style="405" bestFit="1" customWidth="1"/>
    <col min="1006" max="1006" width="11.42578125" style="405" bestFit="1" customWidth="1"/>
    <col min="1007" max="1007" width="12.140625" style="405" bestFit="1" customWidth="1"/>
    <col min="1008" max="1008" width="11.85546875" style="405" bestFit="1" customWidth="1"/>
    <col min="1009" max="1009" width="12.42578125" style="405" bestFit="1" customWidth="1"/>
    <col min="1010" max="1010" width="12.140625" style="405" bestFit="1" customWidth="1"/>
    <col min="1011" max="1011" width="11.7109375" style="405" customWidth="1"/>
    <col min="1012" max="1012" width="12.140625" style="405" bestFit="1" customWidth="1"/>
    <col min="1013" max="1013" width="12" style="405" bestFit="1" customWidth="1"/>
    <col min="1014" max="1014" width="11.7109375" style="405" bestFit="1" customWidth="1"/>
    <col min="1015" max="1015" width="11.85546875" style="405" bestFit="1" customWidth="1"/>
    <col min="1016" max="1017" width="12.5703125" style="405" bestFit="1" customWidth="1"/>
    <col min="1018" max="1023" width="13" style="405" bestFit="1" customWidth="1"/>
    <col min="1024" max="1024" width="13" style="405" customWidth="1"/>
    <col min="1025" max="1025" width="11.42578125" style="405" bestFit="1" customWidth="1"/>
    <col min="1026" max="1026" width="11.140625" style="405" bestFit="1" customWidth="1"/>
    <col min="1027" max="1252" width="9.140625" style="405"/>
    <col min="1253" max="1253" width="18.42578125" style="405" bestFit="1" customWidth="1"/>
    <col min="1254" max="1254" width="12.28515625" style="405" bestFit="1" customWidth="1"/>
    <col min="1255" max="1255" width="12.140625" style="405" bestFit="1" customWidth="1"/>
    <col min="1256" max="1256" width="12.85546875" style="405" bestFit="1" customWidth="1"/>
    <col min="1257" max="1257" width="12.140625" style="405" bestFit="1" customWidth="1"/>
    <col min="1258" max="1258" width="11.85546875" style="405" bestFit="1" customWidth="1"/>
    <col min="1259" max="1259" width="11.7109375" style="405" bestFit="1" customWidth="1"/>
    <col min="1260" max="1260" width="12" style="405" bestFit="1" customWidth="1"/>
    <col min="1261" max="1261" width="12.140625" style="405" bestFit="1" customWidth="1"/>
    <col min="1262" max="1262" width="11.42578125" style="405" bestFit="1" customWidth="1"/>
    <col min="1263" max="1263" width="12.140625" style="405" bestFit="1" customWidth="1"/>
    <col min="1264" max="1264" width="11.85546875" style="405" bestFit="1" customWidth="1"/>
    <col min="1265" max="1265" width="12.42578125" style="405" bestFit="1" customWidth="1"/>
    <col min="1266" max="1266" width="12.140625" style="405" bestFit="1" customWidth="1"/>
    <col min="1267" max="1267" width="11.7109375" style="405" customWidth="1"/>
    <col min="1268" max="1268" width="12.140625" style="405" bestFit="1" customWidth="1"/>
    <col min="1269" max="1269" width="12" style="405" bestFit="1" customWidth="1"/>
    <col min="1270" max="1270" width="11.7109375" style="405" bestFit="1" customWidth="1"/>
    <col min="1271" max="1271" width="11.85546875" style="405" bestFit="1" customWidth="1"/>
    <col min="1272" max="1273" width="12.5703125" style="405" bestFit="1" customWidth="1"/>
    <col min="1274" max="1279" width="13" style="405" bestFit="1" customWidth="1"/>
    <col min="1280" max="1280" width="13" style="405" customWidth="1"/>
    <col min="1281" max="1281" width="11.42578125" style="405" bestFit="1" customWidth="1"/>
    <col min="1282" max="1282" width="11.140625" style="405" bestFit="1" customWidth="1"/>
    <col min="1283" max="1508" width="9.140625" style="405"/>
    <col min="1509" max="1509" width="18.42578125" style="405" bestFit="1" customWidth="1"/>
    <col min="1510" max="1510" width="12.28515625" style="405" bestFit="1" customWidth="1"/>
    <col min="1511" max="1511" width="12.140625" style="405" bestFit="1" customWidth="1"/>
    <col min="1512" max="1512" width="12.85546875" style="405" bestFit="1" customWidth="1"/>
    <col min="1513" max="1513" width="12.140625" style="405" bestFit="1" customWidth="1"/>
    <col min="1514" max="1514" width="11.85546875" style="405" bestFit="1" customWidth="1"/>
    <col min="1515" max="1515" width="11.7109375" style="405" bestFit="1" customWidth="1"/>
    <col min="1516" max="1516" width="12" style="405" bestFit="1" customWidth="1"/>
    <col min="1517" max="1517" width="12.140625" style="405" bestFit="1" customWidth="1"/>
    <col min="1518" max="1518" width="11.42578125" style="405" bestFit="1" customWidth="1"/>
    <col min="1519" max="1519" width="12.140625" style="405" bestFit="1" customWidth="1"/>
    <col min="1520" max="1520" width="11.85546875" style="405" bestFit="1" customWidth="1"/>
    <col min="1521" max="1521" width="12.42578125" style="405" bestFit="1" customWidth="1"/>
    <col min="1522" max="1522" width="12.140625" style="405" bestFit="1" customWidth="1"/>
    <col min="1523" max="1523" width="11.7109375" style="405" customWidth="1"/>
    <col min="1524" max="1524" width="12.140625" style="405" bestFit="1" customWidth="1"/>
    <col min="1525" max="1525" width="12" style="405" bestFit="1" customWidth="1"/>
    <col min="1526" max="1526" width="11.7109375" style="405" bestFit="1" customWidth="1"/>
    <col min="1527" max="1527" width="11.85546875" style="405" bestFit="1" customWidth="1"/>
    <col min="1528" max="1529" width="12.5703125" style="405" bestFit="1" customWidth="1"/>
    <col min="1530" max="1535" width="13" style="405" bestFit="1" customWidth="1"/>
    <col min="1536" max="1536" width="13" style="405" customWidth="1"/>
    <col min="1537" max="1537" width="11.42578125" style="405" bestFit="1" customWidth="1"/>
    <col min="1538" max="1538" width="11.140625" style="405" bestFit="1" customWidth="1"/>
    <col min="1539" max="1764" width="9.140625" style="405"/>
    <col min="1765" max="1765" width="18.42578125" style="405" bestFit="1" customWidth="1"/>
    <col min="1766" max="1766" width="12.28515625" style="405" bestFit="1" customWidth="1"/>
    <col min="1767" max="1767" width="12.140625" style="405" bestFit="1" customWidth="1"/>
    <col min="1768" max="1768" width="12.85546875" style="405" bestFit="1" customWidth="1"/>
    <col min="1769" max="1769" width="12.140625" style="405" bestFit="1" customWidth="1"/>
    <col min="1770" max="1770" width="11.85546875" style="405" bestFit="1" customWidth="1"/>
    <col min="1771" max="1771" width="11.7109375" style="405" bestFit="1" customWidth="1"/>
    <col min="1772" max="1772" width="12" style="405" bestFit="1" customWidth="1"/>
    <col min="1773" max="1773" width="12.140625" style="405" bestFit="1" customWidth="1"/>
    <col min="1774" max="1774" width="11.42578125" style="405" bestFit="1" customWidth="1"/>
    <col min="1775" max="1775" width="12.140625" style="405" bestFit="1" customWidth="1"/>
    <col min="1776" max="1776" width="11.85546875" style="405" bestFit="1" customWidth="1"/>
    <col min="1777" max="1777" width="12.42578125" style="405" bestFit="1" customWidth="1"/>
    <col min="1778" max="1778" width="12.140625" style="405" bestFit="1" customWidth="1"/>
    <col min="1779" max="1779" width="11.7109375" style="405" customWidth="1"/>
    <col min="1780" max="1780" width="12.140625" style="405" bestFit="1" customWidth="1"/>
    <col min="1781" max="1781" width="12" style="405" bestFit="1" customWidth="1"/>
    <col min="1782" max="1782" width="11.7109375" style="405" bestFit="1" customWidth="1"/>
    <col min="1783" max="1783" width="11.85546875" style="405" bestFit="1" customWidth="1"/>
    <col min="1784" max="1785" width="12.5703125" style="405" bestFit="1" customWidth="1"/>
    <col min="1786" max="1791" width="13" style="405" bestFit="1" customWidth="1"/>
    <col min="1792" max="1792" width="13" style="405" customWidth="1"/>
    <col min="1793" max="1793" width="11.42578125" style="405" bestFit="1" customWidth="1"/>
    <col min="1794" max="1794" width="11.140625" style="405" bestFit="1" customWidth="1"/>
    <col min="1795" max="2020" width="9.140625" style="405"/>
    <col min="2021" max="2021" width="18.42578125" style="405" bestFit="1" customWidth="1"/>
    <col min="2022" max="2022" width="12.28515625" style="405" bestFit="1" customWidth="1"/>
    <col min="2023" max="2023" width="12.140625" style="405" bestFit="1" customWidth="1"/>
    <col min="2024" max="2024" width="12.85546875" style="405" bestFit="1" customWidth="1"/>
    <col min="2025" max="2025" width="12.140625" style="405" bestFit="1" customWidth="1"/>
    <col min="2026" max="2026" width="11.85546875" style="405" bestFit="1" customWidth="1"/>
    <col min="2027" max="2027" width="11.7109375" style="405" bestFit="1" customWidth="1"/>
    <col min="2028" max="2028" width="12" style="405" bestFit="1" customWidth="1"/>
    <col min="2029" max="2029" width="12.140625" style="405" bestFit="1" customWidth="1"/>
    <col min="2030" max="2030" width="11.42578125" style="405" bestFit="1" customWidth="1"/>
    <col min="2031" max="2031" width="12.140625" style="405" bestFit="1" customWidth="1"/>
    <col min="2032" max="2032" width="11.85546875" style="405" bestFit="1" customWidth="1"/>
    <col min="2033" max="2033" width="12.42578125" style="405" bestFit="1" customWidth="1"/>
    <col min="2034" max="2034" width="12.140625" style="405" bestFit="1" customWidth="1"/>
    <col min="2035" max="2035" width="11.7109375" style="405" customWidth="1"/>
    <col min="2036" max="2036" width="12.140625" style="405" bestFit="1" customWidth="1"/>
    <col min="2037" max="2037" width="12" style="405" bestFit="1" customWidth="1"/>
    <col min="2038" max="2038" width="11.7109375" style="405" bestFit="1" customWidth="1"/>
    <col min="2039" max="2039" width="11.85546875" style="405" bestFit="1" customWidth="1"/>
    <col min="2040" max="2041" width="12.5703125" style="405" bestFit="1" customWidth="1"/>
    <col min="2042" max="2047" width="13" style="405" bestFit="1" customWidth="1"/>
    <col min="2048" max="2048" width="13" style="405" customWidth="1"/>
    <col min="2049" max="2049" width="11.42578125" style="405" bestFit="1" customWidth="1"/>
    <col min="2050" max="2050" width="11.140625" style="405" bestFit="1" customWidth="1"/>
    <col min="2051" max="2276" width="9.140625" style="405"/>
    <col min="2277" max="2277" width="18.42578125" style="405" bestFit="1" customWidth="1"/>
    <col min="2278" max="2278" width="12.28515625" style="405" bestFit="1" customWidth="1"/>
    <col min="2279" max="2279" width="12.140625" style="405" bestFit="1" customWidth="1"/>
    <col min="2280" max="2280" width="12.85546875" style="405" bestFit="1" customWidth="1"/>
    <col min="2281" max="2281" width="12.140625" style="405" bestFit="1" customWidth="1"/>
    <col min="2282" max="2282" width="11.85546875" style="405" bestFit="1" customWidth="1"/>
    <col min="2283" max="2283" width="11.7109375" style="405" bestFit="1" customWidth="1"/>
    <col min="2284" max="2284" width="12" style="405" bestFit="1" customWidth="1"/>
    <col min="2285" max="2285" width="12.140625" style="405" bestFit="1" customWidth="1"/>
    <col min="2286" max="2286" width="11.42578125" style="405" bestFit="1" customWidth="1"/>
    <col min="2287" max="2287" width="12.140625" style="405" bestFit="1" customWidth="1"/>
    <col min="2288" max="2288" width="11.85546875" style="405" bestFit="1" customWidth="1"/>
    <col min="2289" max="2289" width="12.42578125" style="405" bestFit="1" customWidth="1"/>
    <col min="2290" max="2290" width="12.140625" style="405" bestFit="1" customWidth="1"/>
    <col min="2291" max="2291" width="11.7109375" style="405" customWidth="1"/>
    <col min="2292" max="2292" width="12.140625" style="405" bestFit="1" customWidth="1"/>
    <col min="2293" max="2293" width="12" style="405" bestFit="1" customWidth="1"/>
    <col min="2294" max="2294" width="11.7109375" style="405" bestFit="1" customWidth="1"/>
    <col min="2295" max="2295" width="11.85546875" style="405" bestFit="1" customWidth="1"/>
    <col min="2296" max="2297" width="12.5703125" style="405" bestFit="1" customWidth="1"/>
    <col min="2298" max="2303" width="13" style="405" bestFit="1" customWidth="1"/>
    <col min="2304" max="2304" width="13" style="405" customWidth="1"/>
    <col min="2305" max="2305" width="11.42578125" style="405" bestFit="1" customWidth="1"/>
    <col min="2306" max="2306" width="11.140625" style="405" bestFit="1" customWidth="1"/>
    <col min="2307" max="2532" width="9.140625" style="405"/>
    <col min="2533" max="2533" width="18.42578125" style="405" bestFit="1" customWidth="1"/>
    <col min="2534" max="2534" width="12.28515625" style="405" bestFit="1" customWidth="1"/>
    <col min="2535" max="2535" width="12.140625" style="405" bestFit="1" customWidth="1"/>
    <col min="2536" max="2536" width="12.85546875" style="405" bestFit="1" customWidth="1"/>
    <col min="2537" max="2537" width="12.140625" style="405" bestFit="1" customWidth="1"/>
    <col min="2538" max="2538" width="11.85546875" style="405" bestFit="1" customWidth="1"/>
    <col min="2539" max="2539" width="11.7109375" style="405" bestFit="1" customWidth="1"/>
    <col min="2540" max="2540" width="12" style="405" bestFit="1" customWidth="1"/>
    <col min="2541" max="2541" width="12.140625" style="405" bestFit="1" customWidth="1"/>
    <col min="2542" max="2542" width="11.42578125" style="405" bestFit="1" customWidth="1"/>
    <col min="2543" max="2543" width="12.140625" style="405" bestFit="1" customWidth="1"/>
    <col min="2544" max="2544" width="11.85546875" style="405" bestFit="1" customWidth="1"/>
    <col min="2545" max="2545" width="12.42578125" style="405" bestFit="1" customWidth="1"/>
    <col min="2546" max="2546" width="12.140625" style="405" bestFit="1" customWidth="1"/>
    <col min="2547" max="2547" width="11.7109375" style="405" customWidth="1"/>
    <col min="2548" max="2548" width="12.140625" style="405" bestFit="1" customWidth="1"/>
    <col min="2549" max="2549" width="12" style="405" bestFit="1" customWidth="1"/>
    <col min="2550" max="2550" width="11.7109375" style="405" bestFit="1" customWidth="1"/>
    <col min="2551" max="2551" width="11.85546875" style="405" bestFit="1" customWidth="1"/>
    <col min="2552" max="2553" width="12.5703125" style="405" bestFit="1" customWidth="1"/>
    <col min="2554" max="2559" width="13" style="405" bestFit="1" customWidth="1"/>
    <col min="2560" max="2560" width="13" style="405" customWidth="1"/>
    <col min="2561" max="2561" width="11.42578125" style="405" bestFit="1" customWidth="1"/>
    <col min="2562" max="2562" width="11.140625" style="405" bestFit="1" customWidth="1"/>
    <col min="2563" max="2788" width="9.140625" style="405"/>
    <col min="2789" max="2789" width="18.42578125" style="405" bestFit="1" customWidth="1"/>
    <col min="2790" max="2790" width="12.28515625" style="405" bestFit="1" customWidth="1"/>
    <col min="2791" max="2791" width="12.140625" style="405" bestFit="1" customWidth="1"/>
    <col min="2792" max="2792" width="12.85546875" style="405" bestFit="1" customWidth="1"/>
    <col min="2793" max="2793" width="12.140625" style="405" bestFit="1" customWidth="1"/>
    <col min="2794" max="2794" width="11.85546875" style="405" bestFit="1" customWidth="1"/>
    <col min="2795" max="2795" width="11.7109375" style="405" bestFit="1" customWidth="1"/>
    <col min="2796" max="2796" width="12" style="405" bestFit="1" customWidth="1"/>
    <col min="2797" max="2797" width="12.140625" style="405" bestFit="1" customWidth="1"/>
    <col min="2798" max="2798" width="11.42578125" style="405" bestFit="1" customWidth="1"/>
    <col min="2799" max="2799" width="12.140625" style="405" bestFit="1" customWidth="1"/>
    <col min="2800" max="2800" width="11.85546875" style="405" bestFit="1" customWidth="1"/>
    <col min="2801" max="2801" width="12.42578125" style="405" bestFit="1" customWidth="1"/>
    <col min="2802" max="2802" width="12.140625" style="405" bestFit="1" customWidth="1"/>
    <col min="2803" max="2803" width="11.7109375" style="405" customWidth="1"/>
    <col min="2804" max="2804" width="12.140625" style="405" bestFit="1" customWidth="1"/>
    <col min="2805" max="2805" width="12" style="405" bestFit="1" customWidth="1"/>
    <col min="2806" max="2806" width="11.7109375" style="405" bestFit="1" customWidth="1"/>
    <col min="2807" max="2807" width="11.85546875" style="405" bestFit="1" customWidth="1"/>
    <col min="2808" max="2809" width="12.5703125" style="405" bestFit="1" customWidth="1"/>
    <col min="2810" max="2815" width="13" style="405" bestFit="1" customWidth="1"/>
    <col min="2816" max="2816" width="13" style="405" customWidth="1"/>
    <col min="2817" max="2817" width="11.42578125" style="405" bestFit="1" customWidth="1"/>
    <col min="2818" max="2818" width="11.140625" style="405" bestFit="1" customWidth="1"/>
    <col min="2819" max="3044" width="9.140625" style="405"/>
    <col min="3045" max="3045" width="18.42578125" style="405" bestFit="1" customWidth="1"/>
    <col min="3046" max="3046" width="12.28515625" style="405" bestFit="1" customWidth="1"/>
    <col min="3047" max="3047" width="12.140625" style="405" bestFit="1" customWidth="1"/>
    <col min="3048" max="3048" width="12.85546875" style="405" bestFit="1" customWidth="1"/>
    <col min="3049" max="3049" width="12.140625" style="405" bestFit="1" customWidth="1"/>
    <col min="3050" max="3050" width="11.85546875" style="405" bestFit="1" customWidth="1"/>
    <col min="3051" max="3051" width="11.7109375" style="405" bestFit="1" customWidth="1"/>
    <col min="3052" max="3052" width="12" style="405" bestFit="1" customWidth="1"/>
    <col min="3053" max="3053" width="12.140625" style="405" bestFit="1" customWidth="1"/>
    <col min="3054" max="3054" width="11.42578125" style="405" bestFit="1" customWidth="1"/>
    <col min="3055" max="3055" width="12.140625" style="405" bestFit="1" customWidth="1"/>
    <col min="3056" max="3056" width="11.85546875" style="405" bestFit="1" customWidth="1"/>
    <col min="3057" max="3057" width="12.42578125" style="405" bestFit="1" customWidth="1"/>
    <col min="3058" max="3058" width="12.140625" style="405" bestFit="1" customWidth="1"/>
    <col min="3059" max="3059" width="11.7109375" style="405" customWidth="1"/>
    <col min="3060" max="3060" width="12.140625" style="405" bestFit="1" customWidth="1"/>
    <col min="3061" max="3061" width="12" style="405" bestFit="1" customWidth="1"/>
    <col min="3062" max="3062" width="11.7109375" style="405" bestFit="1" customWidth="1"/>
    <col min="3063" max="3063" width="11.85546875" style="405" bestFit="1" customWidth="1"/>
    <col min="3064" max="3065" width="12.5703125" style="405" bestFit="1" customWidth="1"/>
    <col min="3066" max="3071" width="13" style="405" bestFit="1" customWidth="1"/>
    <col min="3072" max="3072" width="13" style="405" customWidth="1"/>
    <col min="3073" max="3073" width="11.42578125" style="405" bestFit="1" customWidth="1"/>
    <col min="3074" max="3074" width="11.140625" style="405" bestFit="1" customWidth="1"/>
    <col min="3075" max="3300" width="9.140625" style="405"/>
    <col min="3301" max="3301" width="18.42578125" style="405" bestFit="1" customWidth="1"/>
    <col min="3302" max="3302" width="12.28515625" style="405" bestFit="1" customWidth="1"/>
    <col min="3303" max="3303" width="12.140625" style="405" bestFit="1" customWidth="1"/>
    <col min="3304" max="3304" width="12.85546875" style="405" bestFit="1" customWidth="1"/>
    <col min="3305" max="3305" width="12.140625" style="405" bestFit="1" customWidth="1"/>
    <col min="3306" max="3306" width="11.85546875" style="405" bestFit="1" customWidth="1"/>
    <col min="3307" max="3307" width="11.7109375" style="405" bestFit="1" customWidth="1"/>
    <col min="3308" max="3308" width="12" style="405" bestFit="1" customWidth="1"/>
    <col min="3309" max="3309" width="12.140625" style="405" bestFit="1" customWidth="1"/>
    <col min="3310" max="3310" width="11.42578125" style="405" bestFit="1" customWidth="1"/>
    <col min="3311" max="3311" width="12.140625" style="405" bestFit="1" customWidth="1"/>
    <col min="3312" max="3312" width="11.85546875" style="405" bestFit="1" customWidth="1"/>
    <col min="3313" max="3313" width="12.42578125" style="405" bestFit="1" customWidth="1"/>
    <col min="3314" max="3314" width="12.140625" style="405" bestFit="1" customWidth="1"/>
    <col min="3315" max="3315" width="11.7109375" style="405" customWidth="1"/>
    <col min="3316" max="3316" width="12.140625" style="405" bestFit="1" customWidth="1"/>
    <col min="3317" max="3317" width="12" style="405" bestFit="1" customWidth="1"/>
    <col min="3318" max="3318" width="11.7109375" style="405" bestFit="1" customWidth="1"/>
    <col min="3319" max="3319" width="11.85546875" style="405" bestFit="1" customWidth="1"/>
    <col min="3320" max="3321" width="12.5703125" style="405" bestFit="1" customWidth="1"/>
    <col min="3322" max="3327" width="13" style="405" bestFit="1" customWidth="1"/>
    <col min="3328" max="3328" width="13" style="405" customWidth="1"/>
    <col min="3329" max="3329" width="11.42578125" style="405" bestFit="1" customWidth="1"/>
    <col min="3330" max="3330" width="11.140625" style="405" bestFit="1" customWidth="1"/>
    <col min="3331" max="3556" width="9.140625" style="405"/>
    <col min="3557" max="3557" width="18.42578125" style="405" bestFit="1" customWidth="1"/>
    <col min="3558" max="3558" width="12.28515625" style="405" bestFit="1" customWidth="1"/>
    <col min="3559" max="3559" width="12.140625" style="405" bestFit="1" customWidth="1"/>
    <col min="3560" max="3560" width="12.85546875" style="405" bestFit="1" customWidth="1"/>
    <col min="3561" max="3561" width="12.140625" style="405" bestFit="1" customWidth="1"/>
    <col min="3562" max="3562" width="11.85546875" style="405" bestFit="1" customWidth="1"/>
    <col min="3563" max="3563" width="11.7109375" style="405" bestFit="1" customWidth="1"/>
    <col min="3564" max="3564" width="12" style="405" bestFit="1" customWidth="1"/>
    <col min="3565" max="3565" width="12.140625" style="405" bestFit="1" customWidth="1"/>
    <col min="3566" max="3566" width="11.42578125" style="405" bestFit="1" customWidth="1"/>
    <col min="3567" max="3567" width="12.140625" style="405" bestFit="1" customWidth="1"/>
    <col min="3568" max="3568" width="11.85546875" style="405" bestFit="1" customWidth="1"/>
    <col min="3569" max="3569" width="12.42578125" style="405" bestFit="1" customWidth="1"/>
    <col min="3570" max="3570" width="12.140625" style="405" bestFit="1" customWidth="1"/>
    <col min="3571" max="3571" width="11.7109375" style="405" customWidth="1"/>
    <col min="3572" max="3572" width="12.140625" style="405" bestFit="1" customWidth="1"/>
    <col min="3573" max="3573" width="12" style="405" bestFit="1" customWidth="1"/>
    <col min="3574" max="3574" width="11.7109375" style="405" bestFit="1" customWidth="1"/>
    <col min="3575" max="3575" width="11.85546875" style="405" bestFit="1" customWidth="1"/>
    <col min="3576" max="3577" width="12.5703125" style="405" bestFit="1" customWidth="1"/>
    <col min="3578" max="3583" width="13" style="405" bestFit="1" customWidth="1"/>
    <col min="3584" max="3584" width="13" style="405" customWidth="1"/>
    <col min="3585" max="3585" width="11.42578125" style="405" bestFit="1" customWidth="1"/>
    <col min="3586" max="3586" width="11.140625" style="405" bestFit="1" customWidth="1"/>
    <col min="3587" max="3812" width="9.140625" style="405"/>
    <col min="3813" max="3813" width="18.42578125" style="405" bestFit="1" customWidth="1"/>
    <col min="3814" max="3814" width="12.28515625" style="405" bestFit="1" customWidth="1"/>
    <col min="3815" max="3815" width="12.140625" style="405" bestFit="1" customWidth="1"/>
    <col min="3816" max="3816" width="12.85546875" style="405" bestFit="1" customWidth="1"/>
    <col min="3817" max="3817" width="12.140625" style="405" bestFit="1" customWidth="1"/>
    <col min="3818" max="3818" width="11.85546875" style="405" bestFit="1" customWidth="1"/>
    <col min="3819" max="3819" width="11.7109375" style="405" bestFit="1" customWidth="1"/>
    <col min="3820" max="3820" width="12" style="405" bestFit="1" customWidth="1"/>
    <col min="3821" max="3821" width="12.140625" style="405" bestFit="1" customWidth="1"/>
    <col min="3822" max="3822" width="11.42578125" style="405" bestFit="1" customWidth="1"/>
    <col min="3823" max="3823" width="12.140625" style="405" bestFit="1" customWidth="1"/>
    <col min="3824" max="3824" width="11.85546875" style="405" bestFit="1" customWidth="1"/>
    <col min="3825" max="3825" width="12.42578125" style="405" bestFit="1" customWidth="1"/>
    <col min="3826" max="3826" width="12.140625" style="405" bestFit="1" customWidth="1"/>
    <col min="3827" max="3827" width="11.7109375" style="405" customWidth="1"/>
    <col min="3828" max="3828" width="12.140625" style="405" bestFit="1" customWidth="1"/>
    <col min="3829" max="3829" width="12" style="405" bestFit="1" customWidth="1"/>
    <col min="3830" max="3830" width="11.7109375" style="405" bestFit="1" customWidth="1"/>
    <col min="3831" max="3831" width="11.85546875" style="405" bestFit="1" customWidth="1"/>
    <col min="3832" max="3833" width="12.5703125" style="405" bestFit="1" customWidth="1"/>
    <col min="3834" max="3839" width="13" style="405" bestFit="1" customWidth="1"/>
    <col min="3840" max="3840" width="13" style="405" customWidth="1"/>
    <col min="3841" max="3841" width="11.42578125" style="405" bestFit="1" customWidth="1"/>
    <col min="3842" max="3842" width="11.140625" style="405" bestFit="1" customWidth="1"/>
    <col min="3843" max="4068" width="9.140625" style="405"/>
    <col min="4069" max="4069" width="18.42578125" style="405" bestFit="1" customWidth="1"/>
    <col min="4070" max="4070" width="12.28515625" style="405" bestFit="1" customWidth="1"/>
    <col min="4071" max="4071" width="12.140625" style="405" bestFit="1" customWidth="1"/>
    <col min="4072" max="4072" width="12.85546875" style="405" bestFit="1" customWidth="1"/>
    <col min="4073" max="4073" width="12.140625" style="405" bestFit="1" customWidth="1"/>
    <col min="4074" max="4074" width="11.85546875" style="405" bestFit="1" customWidth="1"/>
    <col min="4075" max="4075" width="11.7109375" style="405" bestFit="1" customWidth="1"/>
    <col min="4076" max="4076" width="12" style="405" bestFit="1" customWidth="1"/>
    <col min="4077" max="4077" width="12.140625" style="405" bestFit="1" customWidth="1"/>
    <col min="4078" max="4078" width="11.42578125" style="405" bestFit="1" customWidth="1"/>
    <col min="4079" max="4079" width="12.140625" style="405" bestFit="1" customWidth="1"/>
    <col min="4080" max="4080" width="11.85546875" style="405" bestFit="1" customWidth="1"/>
    <col min="4081" max="4081" width="12.42578125" style="405" bestFit="1" customWidth="1"/>
    <col min="4082" max="4082" width="12.140625" style="405" bestFit="1" customWidth="1"/>
    <col min="4083" max="4083" width="11.7109375" style="405" customWidth="1"/>
    <col min="4084" max="4084" width="12.140625" style="405" bestFit="1" customWidth="1"/>
    <col min="4085" max="4085" width="12" style="405" bestFit="1" customWidth="1"/>
    <col min="4086" max="4086" width="11.7109375" style="405" bestFit="1" customWidth="1"/>
    <col min="4087" max="4087" width="11.85546875" style="405" bestFit="1" customWidth="1"/>
    <col min="4088" max="4089" width="12.5703125" style="405" bestFit="1" customWidth="1"/>
    <col min="4090" max="4095" width="13" style="405" bestFit="1" customWidth="1"/>
    <col min="4096" max="4096" width="13" style="405" customWidth="1"/>
    <col min="4097" max="4097" width="11.42578125" style="405" bestFit="1" customWidth="1"/>
    <col min="4098" max="4098" width="11.140625" style="405" bestFit="1" customWidth="1"/>
    <col min="4099" max="4324" width="9.140625" style="405"/>
    <col min="4325" max="4325" width="18.42578125" style="405" bestFit="1" customWidth="1"/>
    <col min="4326" max="4326" width="12.28515625" style="405" bestFit="1" customWidth="1"/>
    <col min="4327" max="4327" width="12.140625" style="405" bestFit="1" customWidth="1"/>
    <col min="4328" max="4328" width="12.85546875" style="405" bestFit="1" customWidth="1"/>
    <col min="4329" max="4329" width="12.140625" style="405" bestFit="1" customWidth="1"/>
    <col min="4330" max="4330" width="11.85546875" style="405" bestFit="1" customWidth="1"/>
    <col min="4331" max="4331" width="11.7109375" style="405" bestFit="1" customWidth="1"/>
    <col min="4332" max="4332" width="12" style="405" bestFit="1" customWidth="1"/>
    <col min="4333" max="4333" width="12.140625" style="405" bestFit="1" customWidth="1"/>
    <col min="4334" max="4334" width="11.42578125" style="405" bestFit="1" customWidth="1"/>
    <col min="4335" max="4335" width="12.140625" style="405" bestFit="1" customWidth="1"/>
    <col min="4336" max="4336" width="11.85546875" style="405" bestFit="1" customWidth="1"/>
    <col min="4337" max="4337" width="12.42578125" style="405" bestFit="1" customWidth="1"/>
    <col min="4338" max="4338" width="12.140625" style="405" bestFit="1" customWidth="1"/>
    <col min="4339" max="4339" width="11.7109375" style="405" customWidth="1"/>
    <col min="4340" max="4340" width="12.140625" style="405" bestFit="1" customWidth="1"/>
    <col min="4341" max="4341" width="12" style="405" bestFit="1" customWidth="1"/>
    <col min="4342" max="4342" width="11.7109375" style="405" bestFit="1" customWidth="1"/>
    <col min="4343" max="4343" width="11.85546875" style="405" bestFit="1" customWidth="1"/>
    <col min="4344" max="4345" width="12.5703125" style="405" bestFit="1" customWidth="1"/>
    <col min="4346" max="4351" width="13" style="405" bestFit="1" customWidth="1"/>
    <col min="4352" max="4352" width="13" style="405" customWidth="1"/>
    <col min="4353" max="4353" width="11.42578125" style="405" bestFit="1" customWidth="1"/>
    <col min="4354" max="4354" width="11.140625" style="405" bestFit="1" customWidth="1"/>
    <col min="4355" max="4580" width="9.140625" style="405"/>
    <col min="4581" max="4581" width="18.42578125" style="405" bestFit="1" customWidth="1"/>
    <col min="4582" max="4582" width="12.28515625" style="405" bestFit="1" customWidth="1"/>
    <col min="4583" max="4583" width="12.140625" style="405" bestFit="1" customWidth="1"/>
    <col min="4584" max="4584" width="12.85546875" style="405" bestFit="1" customWidth="1"/>
    <col min="4585" max="4585" width="12.140625" style="405" bestFit="1" customWidth="1"/>
    <col min="4586" max="4586" width="11.85546875" style="405" bestFit="1" customWidth="1"/>
    <col min="4587" max="4587" width="11.7109375" style="405" bestFit="1" customWidth="1"/>
    <col min="4588" max="4588" width="12" style="405" bestFit="1" customWidth="1"/>
    <col min="4589" max="4589" width="12.140625" style="405" bestFit="1" customWidth="1"/>
    <col min="4590" max="4590" width="11.42578125" style="405" bestFit="1" customWidth="1"/>
    <col min="4591" max="4591" width="12.140625" style="405" bestFit="1" customWidth="1"/>
    <col min="4592" max="4592" width="11.85546875" style="405" bestFit="1" customWidth="1"/>
    <col min="4593" max="4593" width="12.42578125" style="405" bestFit="1" customWidth="1"/>
    <col min="4594" max="4594" width="12.140625" style="405" bestFit="1" customWidth="1"/>
    <col min="4595" max="4595" width="11.7109375" style="405" customWidth="1"/>
    <col min="4596" max="4596" width="12.140625" style="405" bestFit="1" customWidth="1"/>
    <col min="4597" max="4597" width="12" style="405" bestFit="1" customWidth="1"/>
    <col min="4598" max="4598" width="11.7109375" style="405" bestFit="1" customWidth="1"/>
    <col min="4599" max="4599" width="11.85546875" style="405" bestFit="1" customWidth="1"/>
    <col min="4600" max="4601" width="12.5703125" style="405" bestFit="1" customWidth="1"/>
    <col min="4602" max="4607" width="13" style="405" bestFit="1" customWidth="1"/>
    <col min="4608" max="4608" width="13" style="405" customWidth="1"/>
    <col min="4609" max="4609" width="11.42578125" style="405" bestFit="1" customWidth="1"/>
    <col min="4610" max="4610" width="11.140625" style="405" bestFit="1" customWidth="1"/>
    <col min="4611" max="4836" width="9.140625" style="405"/>
    <col min="4837" max="4837" width="18.42578125" style="405" bestFit="1" customWidth="1"/>
    <col min="4838" max="4838" width="12.28515625" style="405" bestFit="1" customWidth="1"/>
    <col min="4839" max="4839" width="12.140625" style="405" bestFit="1" customWidth="1"/>
    <col min="4840" max="4840" width="12.85546875" style="405" bestFit="1" customWidth="1"/>
    <col min="4841" max="4841" width="12.140625" style="405" bestFit="1" customWidth="1"/>
    <col min="4842" max="4842" width="11.85546875" style="405" bestFit="1" customWidth="1"/>
    <col min="4843" max="4843" width="11.7109375" style="405" bestFit="1" customWidth="1"/>
    <col min="4844" max="4844" width="12" style="405" bestFit="1" customWidth="1"/>
    <col min="4845" max="4845" width="12.140625" style="405" bestFit="1" customWidth="1"/>
    <col min="4846" max="4846" width="11.42578125" style="405" bestFit="1" customWidth="1"/>
    <col min="4847" max="4847" width="12.140625" style="405" bestFit="1" customWidth="1"/>
    <col min="4848" max="4848" width="11.85546875" style="405" bestFit="1" customWidth="1"/>
    <col min="4849" max="4849" width="12.42578125" style="405" bestFit="1" customWidth="1"/>
    <col min="4850" max="4850" width="12.140625" style="405" bestFit="1" customWidth="1"/>
    <col min="4851" max="4851" width="11.7109375" style="405" customWidth="1"/>
    <col min="4852" max="4852" width="12.140625" style="405" bestFit="1" customWidth="1"/>
    <col min="4853" max="4853" width="12" style="405" bestFit="1" customWidth="1"/>
    <col min="4854" max="4854" width="11.7109375" style="405" bestFit="1" customWidth="1"/>
    <col min="4855" max="4855" width="11.85546875" style="405" bestFit="1" customWidth="1"/>
    <col min="4856" max="4857" width="12.5703125" style="405" bestFit="1" customWidth="1"/>
    <col min="4858" max="4863" width="13" style="405" bestFit="1" customWidth="1"/>
    <col min="4864" max="4864" width="13" style="405" customWidth="1"/>
    <col min="4865" max="4865" width="11.42578125" style="405" bestFit="1" customWidth="1"/>
    <col min="4866" max="4866" width="11.140625" style="405" bestFit="1" customWidth="1"/>
    <col min="4867" max="5092" width="9.140625" style="405"/>
    <col min="5093" max="5093" width="18.42578125" style="405" bestFit="1" customWidth="1"/>
    <col min="5094" max="5094" width="12.28515625" style="405" bestFit="1" customWidth="1"/>
    <col min="5095" max="5095" width="12.140625" style="405" bestFit="1" customWidth="1"/>
    <col min="5096" max="5096" width="12.85546875" style="405" bestFit="1" customWidth="1"/>
    <col min="5097" max="5097" width="12.140625" style="405" bestFit="1" customWidth="1"/>
    <col min="5098" max="5098" width="11.85546875" style="405" bestFit="1" customWidth="1"/>
    <col min="5099" max="5099" width="11.7109375" style="405" bestFit="1" customWidth="1"/>
    <col min="5100" max="5100" width="12" style="405" bestFit="1" customWidth="1"/>
    <col min="5101" max="5101" width="12.140625" style="405" bestFit="1" customWidth="1"/>
    <col min="5102" max="5102" width="11.42578125" style="405" bestFit="1" customWidth="1"/>
    <col min="5103" max="5103" width="12.140625" style="405" bestFit="1" customWidth="1"/>
    <col min="5104" max="5104" width="11.85546875" style="405" bestFit="1" customWidth="1"/>
    <col min="5105" max="5105" width="12.42578125" style="405" bestFit="1" customWidth="1"/>
    <col min="5106" max="5106" width="12.140625" style="405" bestFit="1" customWidth="1"/>
    <col min="5107" max="5107" width="11.7109375" style="405" customWidth="1"/>
    <col min="5108" max="5108" width="12.140625" style="405" bestFit="1" customWidth="1"/>
    <col min="5109" max="5109" width="12" style="405" bestFit="1" customWidth="1"/>
    <col min="5110" max="5110" width="11.7109375" style="405" bestFit="1" customWidth="1"/>
    <col min="5111" max="5111" width="11.85546875" style="405" bestFit="1" customWidth="1"/>
    <col min="5112" max="5113" width="12.5703125" style="405" bestFit="1" customWidth="1"/>
    <col min="5114" max="5119" width="13" style="405" bestFit="1" customWidth="1"/>
    <col min="5120" max="5120" width="13" style="405" customWidth="1"/>
    <col min="5121" max="5121" width="11.42578125" style="405" bestFit="1" customWidth="1"/>
    <col min="5122" max="5122" width="11.140625" style="405" bestFit="1" customWidth="1"/>
    <col min="5123" max="5348" width="9.140625" style="405"/>
    <col min="5349" max="5349" width="18.42578125" style="405" bestFit="1" customWidth="1"/>
    <col min="5350" max="5350" width="12.28515625" style="405" bestFit="1" customWidth="1"/>
    <col min="5351" max="5351" width="12.140625" style="405" bestFit="1" customWidth="1"/>
    <col min="5352" max="5352" width="12.85546875" style="405" bestFit="1" customWidth="1"/>
    <col min="5353" max="5353" width="12.140625" style="405" bestFit="1" customWidth="1"/>
    <col min="5354" max="5354" width="11.85546875" style="405" bestFit="1" customWidth="1"/>
    <col min="5355" max="5355" width="11.7109375" style="405" bestFit="1" customWidth="1"/>
    <col min="5356" max="5356" width="12" style="405" bestFit="1" customWidth="1"/>
    <col min="5357" max="5357" width="12.140625" style="405" bestFit="1" customWidth="1"/>
    <col min="5358" max="5358" width="11.42578125" style="405" bestFit="1" customWidth="1"/>
    <col min="5359" max="5359" width="12.140625" style="405" bestFit="1" customWidth="1"/>
    <col min="5360" max="5360" width="11.85546875" style="405" bestFit="1" customWidth="1"/>
    <col min="5361" max="5361" width="12.42578125" style="405" bestFit="1" customWidth="1"/>
    <col min="5362" max="5362" width="12.140625" style="405" bestFit="1" customWidth="1"/>
    <col min="5363" max="5363" width="11.7109375" style="405" customWidth="1"/>
    <col min="5364" max="5364" width="12.140625" style="405" bestFit="1" customWidth="1"/>
    <col min="5365" max="5365" width="12" style="405" bestFit="1" customWidth="1"/>
    <col min="5366" max="5366" width="11.7109375" style="405" bestFit="1" customWidth="1"/>
    <col min="5367" max="5367" width="11.85546875" style="405" bestFit="1" customWidth="1"/>
    <col min="5368" max="5369" width="12.5703125" style="405" bestFit="1" customWidth="1"/>
    <col min="5370" max="5375" width="13" style="405" bestFit="1" customWidth="1"/>
    <col min="5376" max="5376" width="13" style="405" customWidth="1"/>
    <col min="5377" max="5377" width="11.42578125" style="405" bestFit="1" customWidth="1"/>
    <col min="5378" max="5378" width="11.140625" style="405" bestFit="1" customWidth="1"/>
    <col min="5379" max="5604" width="9.140625" style="405"/>
    <col min="5605" max="5605" width="18.42578125" style="405" bestFit="1" customWidth="1"/>
    <col min="5606" max="5606" width="12.28515625" style="405" bestFit="1" customWidth="1"/>
    <col min="5607" max="5607" width="12.140625" style="405" bestFit="1" customWidth="1"/>
    <col min="5608" max="5608" width="12.85546875" style="405" bestFit="1" customWidth="1"/>
    <col min="5609" max="5609" width="12.140625" style="405" bestFit="1" customWidth="1"/>
    <col min="5610" max="5610" width="11.85546875" style="405" bestFit="1" customWidth="1"/>
    <col min="5611" max="5611" width="11.7109375" style="405" bestFit="1" customWidth="1"/>
    <col min="5612" max="5612" width="12" style="405" bestFit="1" customWidth="1"/>
    <col min="5613" max="5613" width="12.140625" style="405" bestFit="1" customWidth="1"/>
    <col min="5614" max="5614" width="11.42578125" style="405" bestFit="1" customWidth="1"/>
    <col min="5615" max="5615" width="12.140625" style="405" bestFit="1" customWidth="1"/>
    <col min="5616" max="5616" width="11.85546875" style="405" bestFit="1" customWidth="1"/>
    <col min="5617" max="5617" width="12.42578125" style="405" bestFit="1" customWidth="1"/>
    <col min="5618" max="5618" width="12.140625" style="405" bestFit="1" customWidth="1"/>
    <col min="5619" max="5619" width="11.7109375" style="405" customWidth="1"/>
    <col min="5620" max="5620" width="12.140625" style="405" bestFit="1" customWidth="1"/>
    <col min="5621" max="5621" width="12" style="405" bestFit="1" customWidth="1"/>
    <col min="5622" max="5622" width="11.7109375" style="405" bestFit="1" customWidth="1"/>
    <col min="5623" max="5623" width="11.85546875" style="405" bestFit="1" customWidth="1"/>
    <col min="5624" max="5625" width="12.5703125" style="405" bestFit="1" customWidth="1"/>
    <col min="5626" max="5631" width="13" style="405" bestFit="1" customWidth="1"/>
    <col min="5632" max="5632" width="13" style="405" customWidth="1"/>
    <col min="5633" max="5633" width="11.42578125" style="405" bestFit="1" customWidth="1"/>
    <col min="5634" max="5634" width="11.140625" style="405" bestFit="1" customWidth="1"/>
    <col min="5635" max="5860" width="9.140625" style="405"/>
    <col min="5861" max="5861" width="18.42578125" style="405" bestFit="1" customWidth="1"/>
    <col min="5862" max="5862" width="12.28515625" style="405" bestFit="1" customWidth="1"/>
    <col min="5863" max="5863" width="12.140625" style="405" bestFit="1" customWidth="1"/>
    <col min="5864" max="5864" width="12.85546875" style="405" bestFit="1" customWidth="1"/>
    <col min="5865" max="5865" width="12.140625" style="405" bestFit="1" customWidth="1"/>
    <col min="5866" max="5866" width="11.85546875" style="405" bestFit="1" customWidth="1"/>
    <col min="5867" max="5867" width="11.7109375" style="405" bestFit="1" customWidth="1"/>
    <col min="5868" max="5868" width="12" style="405" bestFit="1" customWidth="1"/>
    <col min="5869" max="5869" width="12.140625" style="405" bestFit="1" customWidth="1"/>
    <col min="5870" max="5870" width="11.42578125" style="405" bestFit="1" customWidth="1"/>
    <col min="5871" max="5871" width="12.140625" style="405" bestFit="1" customWidth="1"/>
    <col min="5872" max="5872" width="11.85546875" style="405" bestFit="1" customWidth="1"/>
    <col min="5873" max="5873" width="12.42578125" style="405" bestFit="1" customWidth="1"/>
    <col min="5874" max="5874" width="12.140625" style="405" bestFit="1" customWidth="1"/>
    <col min="5875" max="5875" width="11.7109375" style="405" customWidth="1"/>
    <col min="5876" max="5876" width="12.140625" style="405" bestFit="1" customWidth="1"/>
    <col min="5877" max="5877" width="12" style="405" bestFit="1" customWidth="1"/>
    <col min="5878" max="5878" width="11.7109375" style="405" bestFit="1" customWidth="1"/>
    <col min="5879" max="5879" width="11.85546875" style="405" bestFit="1" customWidth="1"/>
    <col min="5880" max="5881" width="12.5703125" style="405" bestFit="1" customWidth="1"/>
    <col min="5882" max="5887" width="13" style="405" bestFit="1" customWidth="1"/>
    <col min="5888" max="5888" width="13" style="405" customWidth="1"/>
    <col min="5889" max="5889" width="11.42578125" style="405" bestFit="1" customWidth="1"/>
    <col min="5890" max="5890" width="11.140625" style="405" bestFit="1" customWidth="1"/>
    <col min="5891" max="6116" width="9.140625" style="405"/>
    <col min="6117" max="6117" width="18.42578125" style="405" bestFit="1" customWidth="1"/>
    <col min="6118" max="6118" width="12.28515625" style="405" bestFit="1" customWidth="1"/>
    <col min="6119" max="6119" width="12.140625" style="405" bestFit="1" customWidth="1"/>
    <col min="6120" max="6120" width="12.85546875" style="405" bestFit="1" customWidth="1"/>
    <col min="6121" max="6121" width="12.140625" style="405" bestFit="1" customWidth="1"/>
    <col min="6122" max="6122" width="11.85546875" style="405" bestFit="1" customWidth="1"/>
    <col min="6123" max="6123" width="11.7109375" style="405" bestFit="1" customWidth="1"/>
    <col min="6124" max="6124" width="12" style="405" bestFit="1" customWidth="1"/>
    <col min="6125" max="6125" width="12.140625" style="405" bestFit="1" customWidth="1"/>
    <col min="6126" max="6126" width="11.42578125" style="405" bestFit="1" customWidth="1"/>
    <col min="6127" max="6127" width="12.140625" style="405" bestFit="1" customWidth="1"/>
    <col min="6128" max="6128" width="11.85546875" style="405" bestFit="1" customWidth="1"/>
    <col min="6129" max="6129" width="12.42578125" style="405" bestFit="1" customWidth="1"/>
    <col min="6130" max="6130" width="12.140625" style="405" bestFit="1" customWidth="1"/>
    <col min="6131" max="6131" width="11.7109375" style="405" customWidth="1"/>
    <col min="6132" max="6132" width="12.140625" style="405" bestFit="1" customWidth="1"/>
    <col min="6133" max="6133" width="12" style="405" bestFit="1" customWidth="1"/>
    <col min="6134" max="6134" width="11.7109375" style="405" bestFit="1" customWidth="1"/>
    <col min="6135" max="6135" width="11.85546875" style="405" bestFit="1" customWidth="1"/>
    <col min="6136" max="6137" width="12.5703125" style="405" bestFit="1" customWidth="1"/>
    <col min="6138" max="6143" width="13" style="405" bestFit="1" customWidth="1"/>
    <col min="6144" max="6144" width="13" style="405" customWidth="1"/>
    <col min="6145" max="6145" width="11.42578125" style="405" bestFit="1" customWidth="1"/>
    <col min="6146" max="6146" width="11.140625" style="405" bestFit="1" customWidth="1"/>
    <col min="6147" max="6372" width="9.140625" style="405"/>
    <col min="6373" max="6373" width="18.42578125" style="405" bestFit="1" customWidth="1"/>
    <col min="6374" max="6374" width="12.28515625" style="405" bestFit="1" customWidth="1"/>
    <col min="6375" max="6375" width="12.140625" style="405" bestFit="1" customWidth="1"/>
    <col min="6376" max="6376" width="12.85546875" style="405" bestFit="1" customWidth="1"/>
    <col min="6377" max="6377" width="12.140625" style="405" bestFit="1" customWidth="1"/>
    <col min="6378" max="6378" width="11.85546875" style="405" bestFit="1" customWidth="1"/>
    <col min="6379" max="6379" width="11.7109375" style="405" bestFit="1" customWidth="1"/>
    <col min="6380" max="6380" width="12" style="405" bestFit="1" customWidth="1"/>
    <col min="6381" max="6381" width="12.140625" style="405" bestFit="1" customWidth="1"/>
    <col min="6382" max="6382" width="11.42578125" style="405" bestFit="1" customWidth="1"/>
    <col min="6383" max="6383" width="12.140625" style="405" bestFit="1" customWidth="1"/>
    <col min="6384" max="6384" width="11.85546875" style="405" bestFit="1" customWidth="1"/>
    <col min="6385" max="6385" width="12.42578125" style="405" bestFit="1" customWidth="1"/>
    <col min="6386" max="6386" width="12.140625" style="405" bestFit="1" customWidth="1"/>
    <col min="6387" max="6387" width="11.7109375" style="405" customWidth="1"/>
    <col min="6388" max="6388" width="12.140625" style="405" bestFit="1" customWidth="1"/>
    <col min="6389" max="6389" width="12" style="405" bestFit="1" customWidth="1"/>
    <col min="6390" max="6390" width="11.7109375" style="405" bestFit="1" customWidth="1"/>
    <col min="6391" max="6391" width="11.85546875" style="405" bestFit="1" customWidth="1"/>
    <col min="6392" max="6393" width="12.5703125" style="405" bestFit="1" customWidth="1"/>
    <col min="6394" max="6399" width="13" style="405" bestFit="1" customWidth="1"/>
    <col min="6400" max="6400" width="13" style="405" customWidth="1"/>
    <col min="6401" max="6401" width="11.42578125" style="405" bestFit="1" customWidth="1"/>
    <col min="6402" max="6402" width="11.140625" style="405" bestFit="1" customWidth="1"/>
    <col min="6403" max="6628" width="9.140625" style="405"/>
    <col min="6629" max="6629" width="18.42578125" style="405" bestFit="1" customWidth="1"/>
    <col min="6630" max="6630" width="12.28515625" style="405" bestFit="1" customWidth="1"/>
    <col min="6631" max="6631" width="12.140625" style="405" bestFit="1" customWidth="1"/>
    <col min="6632" max="6632" width="12.85546875" style="405" bestFit="1" customWidth="1"/>
    <col min="6633" max="6633" width="12.140625" style="405" bestFit="1" customWidth="1"/>
    <col min="6634" max="6634" width="11.85546875" style="405" bestFit="1" customWidth="1"/>
    <col min="6635" max="6635" width="11.7109375" style="405" bestFit="1" customWidth="1"/>
    <col min="6636" max="6636" width="12" style="405" bestFit="1" customWidth="1"/>
    <col min="6637" max="6637" width="12.140625" style="405" bestFit="1" customWidth="1"/>
    <col min="6638" max="6638" width="11.42578125" style="405" bestFit="1" customWidth="1"/>
    <col min="6639" max="6639" width="12.140625" style="405" bestFit="1" customWidth="1"/>
    <col min="6640" max="6640" width="11.85546875" style="405" bestFit="1" customWidth="1"/>
    <col min="6641" max="6641" width="12.42578125" style="405" bestFit="1" customWidth="1"/>
    <col min="6642" max="6642" width="12.140625" style="405" bestFit="1" customWidth="1"/>
    <col min="6643" max="6643" width="11.7109375" style="405" customWidth="1"/>
    <col min="6644" max="6644" width="12.140625" style="405" bestFit="1" customWidth="1"/>
    <col min="6645" max="6645" width="12" style="405" bestFit="1" customWidth="1"/>
    <col min="6646" max="6646" width="11.7109375" style="405" bestFit="1" customWidth="1"/>
    <col min="6647" max="6647" width="11.85546875" style="405" bestFit="1" customWidth="1"/>
    <col min="6648" max="6649" width="12.5703125" style="405" bestFit="1" customWidth="1"/>
    <col min="6650" max="6655" width="13" style="405" bestFit="1" customWidth="1"/>
    <col min="6656" max="6656" width="13" style="405" customWidth="1"/>
    <col min="6657" max="6657" width="11.42578125" style="405" bestFit="1" customWidth="1"/>
    <col min="6658" max="6658" width="11.140625" style="405" bestFit="1" customWidth="1"/>
    <col min="6659" max="6884" width="9.140625" style="405"/>
    <col min="6885" max="6885" width="18.42578125" style="405" bestFit="1" customWidth="1"/>
    <col min="6886" max="6886" width="12.28515625" style="405" bestFit="1" customWidth="1"/>
    <col min="6887" max="6887" width="12.140625" style="405" bestFit="1" customWidth="1"/>
    <col min="6888" max="6888" width="12.85546875" style="405" bestFit="1" customWidth="1"/>
    <col min="6889" max="6889" width="12.140625" style="405" bestFit="1" customWidth="1"/>
    <col min="6890" max="6890" width="11.85546875" style="405" bestFit="1" customWidth="1"/>
    <col min="6891" max="6891" width="11.7109375" style="405" bestFit="1" customWidth="1"/>
    <col min="6892" max="6892" width="12" style="405" bestFit="1" customWidth="1"/>
    <col min="6893" max="6893" width="12.140625" style="405" bestFit="1" customWidth="1"/>
    <col min="6894" max="6894" width="11.42578125" style="405" bestFit="1" customWidth="1"/>
    <col min="6895" max="6895" width="12.140625" style="405" bestFit="1" customWidth="1"/>
    <col min="6896" max="6896" width="11.85546875" style="405" bestFit="1" customWidth="1"/>
    <col min="6897" max="6897" width="12.42578125" style="405" bestFit="1" customWidth="1"/>
    <col min="6898" max="6898" width="12.140625" style="405" bestFit="1" customWidth="1"/>
    <col min="6899" max="6899" width="11.7109375" style="405" customWidth="1"/>
    <col min="6900" max="6900" width="12.140625" style="405" bestFit="1" customWidth="1"/>
    <col min="6901" max="6901" width="12" style="405" bestFit="1" customWidth="1"/>
    <col min="6902" max="6902" width="11.7109375" style="405" bestFit="1" customWidth="1"/>
    <col min="6903" max="6903" width="11.85546875" style="405" bestFit="1" customWidth="1"/>
    <col min="6904" max="6905" width="12.5703125" style="405" bestFit="1" customWidth="1"/>
    <col min="6906" max="6911" width="13" style="405" bestFit="1" customWidth="1"/>
    <col min="6912" max="6912" width="13" style="405" customWidth="1"/>
    <col min="6913" max="6913" width="11.42578125" style="405" bestFit="1" customWidth="1"/>
    <col min="6914" max="6914" width="11.140625" style="405" bestFit="1" customWidth="1"/>
    <col min="6915" max="7140" width="9.140625" style="405"/>
    <col min="7141" max="7141" width="18.42578125" style="405" bestFit="1" customWidth="1"/>
    <col min="7142" max="7142" width="12.28515625" style="405" bestFit="1" customWidth="1"/>
    <col min="7143" max="7143" width="12.140625" style="405" bestFit="1" customWidth="1"/>
    <col min="7144" max="7144" width="12.85546875" style="405" bestFit="1" customWidth="1"/>
    <col min="7145" max="7145" width="12.140625" style="405" bestFit="1" customWidth="1"/>
    <col min="7146" max="7146" width="11.85546875" style="405" bestFit="1" customWidth="1"/>
    <col min="7147" max="7147" width="11.7109375" style="405" bestFit="1" customWidth="1"/>
    <col min="7148" max="7148" width="12" style="405" bestFit="1" customWidth="1"/>
    <col min="7149" max="7149" width="12.140625" style="405" bestFit="1" customWidth="1"/>
    <col min="7150" max="7150" width="11.42578125" style="405" bestFit="1" customWidth="1"/>
    <col min="7151" max="7151" width="12.140625" style="405" bestFit="1" customWidth="1"/>
    <col min="7152" max="7152" width="11.85546875" style="405" bestFit="1" customWidth="1"/>
    <col min="7153" max="7153" width="12.42578125" style="405" bestFit="1" customWidth="1"/>
    <col min="7154" max="7154" width="12.140625" style="405" bestFit="1" customWidth="1"/>
    <col min="7155" max="7155" width="11.7109375" style="405" customWidth="1"/>
    <col min="7156" max="7156" width="12.140625" style="405" bestFit="1" customWidth="1"/>
    <col min="7157" max="7157" width="12" style="405" bestFit="1" customWidth="1"/>
    <col min="7158" max="7158" width="11.7109375" style="405" bestFit="1" customWidth="1"/>
    <col min="7159" max="7159" width="11.85546875" style="405" bestFit="1" customWidth="1"/>
    <col min="7160" max="7161" width="12.5703125" style="405" bestFit="1" customWidth="1"/>
    <col min="7162" max="7167" width="13" style="405" bestFit="1" customWidth="1"/>
    <col min="7168" max="7168" width="13" style="405" customWidth="1"/>
    <col min="7169" max="7169" width="11.42578125" style="405" bestFit="1" customWidth="1"/>
    <col min="7170" max="7170" width="11.140625" style="405" bestFit="1" customWidth="1"/>
    <col min="7171" max="7396" width="9.140625" style="405"/>
    <col min="7397" max="7397" width="18.42578125" style="405" bestFit="1" customWidth="1"/>
    <col min="7398" max="7398" width="12.28515625" style="405" bestFit="1" customWidth="1"/>
    <col min="7399" max="7399" width="12.140625" style="405" bestFit="1" customWidth="1"/>
    <col min="7400" max="7400" width="12.85546875" style="405" bestFit="1" customWidth="1"/>
    <col min="7401" max="7401" width="12.140625" style="405" bestFit="1" customWidth="1"/>
    <col min="7402" max="7402" width="11.85546875" style="405" bestFit="1" customWidth="1"/>
    <col min="7403" max="7403" width="11.7109375" style="405" bestFit="1" customWidth="1"/>
    <col min="7404" max="7404" width="12" style="405" bestFit="1" customWidth="1"/>
    <col min="7405" max="7405" width="12.140625" style="405" bestFit="1" customWidth="1"/>
    <col min="7406" max="7406" width="11.42578125" style="405" bestFit="1" customWidth="1"/>
    <col min="7407" max="7407" width="12.140625" style="405" bestFit="1" customWidth="1"/>
    <col min="7408" max="7408" width="11.85546875" style="405" bestFit="1" customWidth="1"/>
    <col min="7409" max="7409" width="12.42578125" style="405" bestFit="1" customWidth="1"/>
    <col min="7410" max="7410" width="12.140625" style="405" bestFit="1" customWidth="1"/>
    <col min="7411" max="7411" width="11.7109375" style="405" customWidth="1"/>
    <col min="7412" max="7412" width="12.140625" style="405" bestFit="1" customWidth="1"/>
    <col min="7413" max="7413" width="12" style="405" bestFit="1" customWidth="1"/>
    <col min="7414" max="7414" width="11.7109375" style="405" bestFit="1" customWidth="1"/>
    <col min="7415" max="7415" width="11.85546875" style="405" bestFit="1" customWidth="1"/>
    <col min="7416" max="7417" width="12.5703125" style="405" bestFit="1" customWidth="1"/>
    <col min="7418" max="7423" width="13" style="405" bestFit="1" customWidth="1"/>
    <col min="7424" max="7424" width="13" style="405" customWidth="1"/>
    <col min="7425" max="7425" width="11.42578125" style="405" bestFit="1" customWidth="1"/>
    <col min="7426" max="7426" width="11.140625" style="405" bestFit="1" customWidth="1"/>
    <col min="7427" max="7652" width="9.140625" style="405"/>
    <col min="7653" max="7653" width="18.42578125" style="405" bestFit="1" customWidth="1"/>
    <col min="7654" max="7654" width="12.28515625" style="405" bestFit="1" customWidth="1"/>
    <col min="7655" max="7655" width="12.140625" style="405" bestFit="1" customWidth="1"/>
    <col min="7656" max="7656" width="12.85546875" style="405" bestFit="1" customWidth="1"/>
    <col min="7657" max="7657" width="12.140625" style="405" bestFit="1" customWidth="1"/>
    <col min="7658" max="7658" width="11.85546875" style="405" bestFit="1" customWidth="1"/>
    <col min="7659" max="7659" width="11.7109375" style="405" bestFit="1" customWidth="1"/>
    <col min="7660" max="7660" width="12" style="405" bestFit="1" customWidth="1"/>
    <col min="7661" max="7661" width="12.140625" style="405" bestFit="1" customWidth="1"/>
    <col min="7662" max="7662" width="11.42578125" style="405" bestFit="1" customWidth="1"/>
    <col min="7663" max="7663" width="12.140625" style="405" bestFit="1" customWidth="1"/>
    <col min="7664" max="7664" width="11.85546875" style="405" bestFit="1" customWidth="1"/>
    <col min="7665" max="7665" width="12.42578125" style="405" bestFit="1" customWidth="1"/>
    <col min="7666" max="7666" width="12.140625" style="405" bestFit="1" customWidth="1"/>
    <col min="7667" max="7667" width="11.7109375" style="405" customWidth="1"/>
    <col min="7668" max="7668" width="12.140625" style="405" bestFit="1" customWidth="1"/>
    <col min="7669" max="7669" width="12" style="405" bestFit="1" customWidth="1"/>
    <col min="7670" max="7670" width="11.7109375" style="405" bestFit="1" customWidth="1"/>
    <col min="7671" max="7671" width="11.85546875" style="405" bestFit="1" customWidth="1"/>
    <col min="7672" max="7673" width="12.5703125" style="405" bestFit="1" customWidth="1"/>
    <col min="7674" max="7679" width="13" style="405" bestFit="1" customWidth="1"/>
    <col min="7680" max="7680" width="13" style="405" customWidth="1"/>
    <col min="7681" max="7681" width="11.42578125" style="405" bestFit="1" customWidth="1"/>
    <col min="7682" max="7682" width="11.140625" style="405" bestFit="1" customWidth="1"/>
    <col min="7683" max="7908" width="9.140625" style="405"/>
    <col min="7909" max="7909" width="18.42578125" style="405" bestFit="1" customWidth="1"/>
    <col min="7910" max="7910" width="12.28515625" style="405" bestFit="1" customWidth="1"/>
    <col min="7911" max="7911" width="12.140625" style="405" bestFit="1" customWidth="1"/>
    <col min="7912" max="7912" width="12.85546875" style="405" bestFit="1" customWidth="1"/>
    <col min="7913" max="7913" width="12.140625" style="405" bestFit="1" customWidth="1"/>
    <col min="7914" max="7914" width="11.85546875" style="405" bestFit="1" customWidth="1"/>
    <col min="7915" max="7915" width="11.7109375" style="405" bestFit="1" customWidth="1"/>
    <col min="7916" max="7916" width="12" style="405" bestFit="1" customWidth="1"/>
    <col min="7917" max="7917" width="12.140625" style="405" bestFit="1" customWidth="1"/>
    <col min="7918" max="7918" width="11.42578125" style="405" bestFit="1" customWidth="1"/>
    <col min="7919" max="7919" width="12.140625" style="405" bestFit="1" customWidth="1"/>
    <col min="7920" max="7920" width="11.85546875" style="405" bestFit="1" customWidth="1"/>
    <col min="7921" max="7921" width="12.42578125" style="405" bestFit="1" customWidth="1"/>
    <col min="7922" max="7922" width="12.140625" style="405" bestFit="1" customWidth="1"/>
    <col min="7923" max="7923" width="11.7109375" style="405" customWidth="1"/>
    <col min="7924" max="7924" width="12.140625" style="405" bestFit="1" customWidth="1"/>
    <col min="7925" max="7925" width="12" style="405" bestFit="1" customWidth="1"/>
    <col min="7926" max="7926" width="11.7109375" style="405" bestFit="1" customWidth="1"/>
    <col min="7927" max="7927" width="11.85546875" style="405" bestFit="1" customWidth="1"/>
    <col min="7928" max="7929" width="12.5703125" style="405" bestFit="1" customWidth="1"/>
    <col min="7930" max="7935" width="13" style="405" bestFit="1" customWidth="1"/>
    <col min="7936" max="7936" width="13" style="405" customWidth="1"/>
    <col min="7937" max="7937" width="11.42578125" style="405" bestFit="1" customWidth="1"/>
    <col min="7938" max="7938" width="11.140625" style="405" bestFit="1" customWidth="1"/>
    <col min="7939" max="8164" width="9.140625" style="405"/>
    <col min="8165" max="8165" width="18.42578125" style="405" bestFit="1" customWidth="1"/>
    <col min="8166" max="8166" width="12.28515625" style="405" bestFit="1" customWidth="1"/>
    <col min="8167" max="8167" width="12.140625" style="405" bestFit="1" customWidth="1"/>
    <col min="8168" max="8168" width="12.85546875" style="405" bestFit="1" customWidth="1"/>
    <col min="8169" max="8169" width="12.140625" style="405" bestFit="1" customWidth="1"/>
    <col min="8170" max="8170" width="11.85546875" style="405" bestFit="1" customWidth="1"/>
    <col min="8171" max="8171" width="11.7109375" style="405" bestFit="1" customWidth="1"/>
    <col min="8172" max="8172" width="12" style="405" bestFit="1" customWidth="1"/>
    <col min="8173" max="8173" width="12.140625" style="405" bestFit="1" customWidth="1"/>
    <col min="8174" max="8174" width="11.42578125" style="405" bestFit="1" customWidth="1"/>
    <col min="8175" max="8175" width="12.140625" style="405" bestFit="1" customWidth="1"/>
    <col min="8176" max="8176" width="11.85546875" style="405" bestFit="1" customWidth="1"/>
    <col min="8177" max="8177" width="12.42578125" style="405" bestFit="1" customWidth="1"/>
    <col min="8178" max="8178" width="12.140625" style="405" bestFit="1" customWidth="1"/>
    <col min="8179" max="8179" width="11.7109375" style="405" customWidth="1"/>
    <col min="8180" max="8180" width="12.140625" style="405" bestFit="1" customWidth="1"/>
    <col min="8181" max="8181" width="12" style="405" bestFit="1" customWidth="1"/>
    <col min="8182" max="8182" width="11.7109375" style="405" bestFit="1" customWidth="1"/>
    <col min="8183" max="8183" width="11.85546875" style="405" bestFit="1" customWidth="1"/>
    <col min="8184" max="8185" width="12.5703125" style="405" bestFit="1" customWidth="1"/>
    <col min="8186" max="8191" width="13" style="405" bestFit="1" customWidth="1"/>
    <col min="8192" max="8192" width="13" style="405" customWidth="1"/>
    <col min="8193" max="8193" width="11.42578125" style="405" bestFit="1" customWidth="1"/>
    <col min="8194" max="8194" width="11.140625" style="405" bestFit="1" customWidth="1"/>
    <col min="8195" max="8420" width="9.140625" style="405"/>
    <col min="8421" max="8421" width="18.42578125" style="405" bestFit="1" customWidth="1"/>
    <col min="8422" max="8422" width="12.28515625" style="405" bestFit="1" customWidth="1"/>
    <col min="8423" max="8423" width="12.140625" style="405" bestFit="1" customWidth="1"/>
    <col min="8424" max="8424" width="12.85546875" style="405" bestFit="1" customWidth="1"/>
    <col min="8425" max="8425" width="12.140625" style="405" bestFit="1" customWidth="1"/>
    <col min="8426" max="8426" width="11.85546875" style="405" bestFit="1" customWidth="1"/>
    <col min="8427" max="8427" width="11.7109375" style="405" bestFit="1" customWidth="1"/>
    <col min="8428" max="8428" width="12" style="405" bestFit="1" customWidth="1"/>
    <col min="8429" max="8429" width="12.140625" style="405" bestFit="1" customWidth="1"/>
    <col min="8430" max="8430" width="11.42578125" style="405" bestFit="1" customWidth="1"/>
    <col min="8431" max="8431" width="12.140625" style="405" bestFit="1" customWidth="1"/>
    <col min="8432" max="8432" width="11.85546875" style="405" bestFit="1" customWidth="1"/>
    <col min="8433" max="8433" width="12.42578125" style="405" bestFit="1" customWidth="1"/>
    <col min="8434" max="8434" width="12.140625" style="405" bestFit="1" customWidth="1"/>
    <col min="8435" max="8435" width="11.7109375" style="405" customWidth="1"/>
    <col min="8436" max="8436" width="12.140625" style="405" bestFit="1" customWidth="1"/>
    <col min="8437" max="8437" width="12" style="405" bestFit="1" customWidth="1"/>
    <col min="8438" max="8438" width="11.7109375" style="405" bestFit="1" customWidth="1"/>
    <col min="8439" max="8439" width="11.85546875" style="405" bestFit="1" customWidth="1"/>
    <col min="8440" max="8441" width="12.5703125" style="405" bestFit="1" customWidth="1"/>
    <col min="8442" max="8447" width="13" style="405" bestFit="1" customWidth="1"/>
    <col min="8448" max="8448" width="13" style="405" customWidth="1"/>
    <col min="8449" max="8449" width="11.42578125" style="405" bestFit="1" customWidth="1"/>
    <col min="8450" max="8450" width="11.140625" style="405" bestFit="1" customWidth="1"/>
    <col min="8451" max="8676" width="9.140625" style="405"/>
    <col min="8677" max="8677" width="18.42578125" style="405" bestFit="1" customWidth="1"/>
    <col min="8678" max="8678" width="12.28515625" style="405" bestFit="1" customWidth="1"/>
    <col min="8679" max="8679" width="12.140625" style="405" bestFit="1" customWidth="1"/>
    <col min="8680" max="8680" width="12.85546875" style="405" bestFit="1" customWidth="1"/>
    <col min="8681" max="8681" width="12.140625" style="405" bestFit="1" customWidth="1"/>
    <col min="8682" max="8682" width="11.85546875" style="405" bestFit="1" customWidth="1"/>
    <col min="8683" max="8683" width="11.7109375" style="405" bestFit="1" customWidth="1"/>
    <col min="8684" max="8684" width="12" style="405" bestFit="1" customWidth="1"/>
    <col min="8685" max="8685" width="12.140625" style="405" bestFit="1" customWidth="1"/>
    <col min="8686" max="8686" width="11.42578125" style="405" bestFit="1" customWidth="1"/>
    <col min="8687" max="8687" width="12.140625" style="405" bestFit="1" customWidth="1"/>
    <col min="8688" max="8688" width="11.85546875" style="405" bestFit="1" customWidth="1"/>
    <col min="8689" max="8689" width="12.42578125" style="405" bestFit="1" customWidth="1"/>
    <col min="8690" max="8690" width="12.140625" style="405" bestFit="1" customWidth="1"/>
    <col min="8691" max="8691" width="11.7109375" style="405" customWidth="1"/>
    <col min="8692" max="8692" width="12.140625" style="405" bestFit="1" customWidth="1"/>
    <col min="8693" max="8693" width="12" style="405" bestFit="1" customWidth="1"/>
    <col min="8694" max="8694" width="11.7109375" style="405" bestFit="1" customWidth="1"/>
    <col min="8695" max="8695" width="11.85546875" style="405" bestFit="1" customWidth="1"/>
    <col min="8696" max="8697" width="12.5703125" style="405" bestFit="1" customWidth="1"/>
    <col min="8698" max="8703" width="13" style="405" bestFit="1" customWidth="1"/>
    <col min="8704" max="8704" width="13" style="405" customWidth="1"/>
    <col min="8705" max="8705" width="11.42578125" style="405" bestFit="1" customWidth="1"/>
    <col min="8706" max="8706" width="11.140625" style="405" bestFit="1" customWidth="1"/>
    <col min="8707" max="8932" width="9.140625" style="405"/>
    <col min="8933" max="8933" width="18.42578125" style="405" bestFit="1" customWidth="1"/>
    <col min="8934" max="8934" width="12.28515625" style="405" bestFit="1" customWidth="1"/>
    <col min="8935" max="8935" width="12.140625" style="405" bestFit="1" customWidth="1"/>
    <col min="8936" max="8936" width="12.85546875" style="405" bestFit="1" customWidth="1"/>
    <col min="8937" max="8937" width="12.140625" style="405" bestFit="1" customWidth="1"/>
    <col min="8938" max="8938" width="11.85546875" style="405" bestFit="1" customWidth="1"/>
    <col min="8939" max="8939" width="11.7109375" style="405" bestFit="1" customWidth="1"/>
    <col min="8940" max="8940" width="12" style="405" bestFit="1" customWidth="1"/>
    <col min="8941" max="8941" width="12.140625" style="405" bestFit="1" customWidth="1"/>
    <col min="8942" max="8942" width="11.42578125" style="405" bestFit="1" customWidth="1"/>
    <col min="8943" max="8943" width="12.140625" style="405" bestFit="1" customWidth="1"/>
    <col min="8944" max="8944" width="11.85546875" style="405" bestFit="1" customWidth="1"/>
    <col min="8945" max="8945" width="12.42578125" style="405" bestFit="1" customWidth="1"/>
    <col min="8946" max="8946" width="12.140625" style="405" bestFit="1" customWidth="1"/>
    <col min="8947" max="8947" width="11.7109375" style="405" customWidth="1"/>
    <col min="8948" max="8948" width="12.140625" style="405" bestFit="1" customWidth="1"/>
    <col min="8949" max="8949" width="12" style="405" bestFit="1" customWidth="1"/>
    <col min="8950" max="8950" width="11.7109375" style="405" bestFit="1" customWidth="1"/>
    <col min="8951" max="8951" width="11.85546875" style="405" bestFit="1" customWidth="1"/>
    <col min="8952" max="8953" width="12.5703125" style="405" bestFit="1" customWidth="1"/>
    <col min="8954" max="8959" width="13" style="405" bestFit="1" customWidth="1"/>
    <col min="8960" max="8960" width="13" style="405" customWidth="1"/>
    <col min="8961" max="8961" width="11.42578125" style="405" bestFit="1" customWidth="1"/>
    <col min="8962" max="8962" width="11.140625" style="405" bestFit="1" customWidth="1"/>
    <col min="8963" max="9188" width="9.140625" style="405"/>
    <col min="9189" max="9189" width="18.42578125" style="405" bestFit="1" customWidth="1"/>
    <col min="9190" max="9190" width="12.28515625" style="405" bestFit="1" customWidth="1"/>
    <col min="9191" max="9191" width="12.140625" style="405" bestFit="1" customWidth="1"/>
    <col min="9192" max="9192" width="12.85546875" style="405" bestFit="1" customWidth="1"/>
    <col min="9193" max="9193" width="12.140625" style="405" bestFit="1" customWidth="1"/>
    <col min="9194" max="9194" width="11.85546875" style="405" bestFit="1" customWidth="1"/>
    <col min="9195" max="9195" width="11.7109375" style="405" bestFit="1" customWidth="1"/>
    <col min="9196" max="9196" width="12" style="405" bestFit="1" customWidth="1"/>
    <col min="9197" max="9197" width="12.140625" style="405" bestFit="1" customWidth="1"/>
    <col min="9198" max="9198" width="11.42578125" style="405" bestFit="1" customWidth="1"/>
    <col min="9199" max="9199" width="12.140625" style="405" bestFit="1" customWidth="1"/>
    <col min="9200" max="9200" width="11.85546875" style="405" bestFit="1" customWidth="1"/>
    <col min="9201" max="9201" width="12.42578125" style="405" bestFit="1" customWidth="1"/>
    <col min="9202" max="9202" width="12.140625" style="405" bestFit="1" customWidth="1"/>
    <col min="9203" max="9203" width="11.7109375" style="405" customWidth="1"/>
    <col min="9204" max="9204" width="12.140625" style="405" bestFit="1" customWidth="1"/>
    <col min="9205" max="9205" width="12" style="405" bestFit="1" customWidth="1"/>
    <col min="9206" max="9206" width="11.7109375" style="405" bestFit="1" customWidth="1"/>
    <col min="9207" max="9207" width="11.85546875" style="405" bestFit="1" customWidth="1"/>
    <col min="9208" max="9209" width="12.5703125" style="405" bestFit="1" customWidth="1"/>
    <col min="9210" max="9215" width="13" style="405" bestFit="1" customWidth="1"/>
    <col min="9216" max="9216" width="13" style="405" customWidth="1"/>
    <col min="9217" max="9217" width="11.42578125" style="405" bestFit="1" customWidth="1"/>
    <col min="9218" max="9218" width="11.140625" style="405" bestFit="1" customWidth="1"/>
    <col min="9219" max="9444" width="9.140625" style="405"/>
    <col min="9445" max="9445" width="18.42578125" style="405" bestFit="1" customWidth="1"/>
    <col min="9446" max="9446" width="12.28515625" style="405" bestFit="1" customWidth="1"/>
    <col min="9447" max="9447" width="12.140625" style="405" bestFit="1" customWidth="1"/>
    <col min="9448" max="9448" width="12.85546875" style="405" bestFit="1" customWidth="1"/>
    <col min="9449" max="9449" width="12.140625" style="405" bestFit="1" customWidth="1"/>
    <col min="9450" max="9450" width="11.85546875" style="405" bestFit="1" customWidth="1"/>
    <col min="9451" max="9451" width="11.7109375" style="405" bestFit="1" customWidth="1"/>
    <col min="9452" max="9452" width="12" style="405" bestFit="1" customWidth="1"/>
    <col min="9453" max="9453" width="12.140625" style="405" bestFit="1" customWidth="1"/>
    <col min="9454" max="9454" width="11.42578125" style="405" bestFit="1" customWidth="1"/>
    <col min="9455" max="9455" width="12.140625" style="405" bestFit="1" customWidth="1"/>
    <col min="9456" max="9456" width="11.85546875" style="405" bestFit="1" customWidth="1"/>
    <col min="9457" max="9457" width="12.42578125" style="405" bestFit="1" customWidth="1"/>
    <col min="9458" max="9458" width="12.140625" style="405" bestFit="1" customWidth="1"/>
    <col min="9459" max="9459" width="11.7109375" style="405" customWidth="1"/>
    <col min="9460" max="9460" width="12.140625" style="405" bestFit="1" customWidth="1"/>
    <col min="9461" max="9461" width="12" style="405" bestFit="1" customWidth="1"/>
    <col min="9462" max="9462" width="11.7109375" style="405" bestFit="1" customWidth="1"/>
    <col min="9463" max="9463" width="11.85546875" style="405" bestFit="1" customWidth="1"/>
    <col min="9464" max="9465" width="12.5703125" style="405" bestFit="1" customWidth="1"/>
    <col min="9466" max="9471" width="13" style="405" bestFit="1" customWidth="1"/>
    <col min="9472" max="9472" width="13" style="405" customWidth="1"/>
    <col min="9473" max="9473" width="11.42578125" style="405" bestFit="1" customWidth="1"/>
    <col min="9474" max="9474" width="11.140625" style="405" bestFit="1" customWidth="1"/>
    <col min="9475" max="9700" width="9.140625" style="405"/>
    <col min="9701" max="9701" width="18.42578125" style="405" bestFit="1" customWidth="1"/>
    <col min="9702" max="9702" width="12.28515625" style="405" bestFit="1" customWidth="1"/>
    <col min="9703" max="9703" width="12.140625" style="405" bestFit="1" customWidth="1"/>
    <col min="9704" max="9704" width="12.85546875" style="405" bestFit="1" customWidth="1"/>
    <col min="9705" max="9705" width="12.140625" style="405" bestFit="1" customWidth="1"/>
    <col min="9706" max="9706" width="11.85546875" style="405" bestFit="1" customWidth="1"/>
    <col min="9707" max="9707" width="11.7109375" style="405" bestFit="1" customWidth="1"/>
    <col min="9708" max="9708" width="12" style="405" bestFit="1" customWidth="1"/>
    <col min="9709" max="9709" width="12.140625" style="405" bestFit="1" customWidth="1"/>
    <col min="9710" max="9710" width="11.42578125" style="405" bestFit="1" customWidth="1"/>
    <col min="9711" max="9711" width="12.140625" style="405" bestFit="1" customWidth="1"/>
    <col min="9712" max="9712" width="11.85546875" style="405" bestFit="1" customWidth="1"/>
    <col min="9713" max="9713" width="12.42578125" style="405" bestFit="1" customWidth="1"/>
    <col min="9714" max="9714" width="12.140625" style="405" bestFit="1" customWidth="1"/>
    <col min="9715" max="9715" width="11.7109375" style="405" customWidth="1"/>
    <col min="9716" max="9716" width="12.140625" style="405" bestFit="1" customWidth="1"/>
    <col min="9717" max="9717" width="12" style="405" bestFit="1" customWidth="1"/>
    <col min="9718" max="9718" width="11.7109375" style="405" bestFit="1" customWidth="1"/>
    <col min="9719" max="9719" width="11.85546875" style="405" bestFit="1" customWidth="1"/>
    <col min="9720" max="9721" width="12.5703125" style="405" bestFit="1" customWidth="1"/>
    <col min="9722" max="9727" width="13" style="405" bestFit="1" customWidth="1"/>
    <col min="9728" max="9728" width="13" style="405" customWidth="1"/>
    <col min="9729" max="9729" width="11.42578125" style="405" bestFit="1" customWidth="1"/>
    <col min="9730" max="9730" width="11.140625" style="405" bestFit="1" customWidth="1"/>
    <col min="9731" max="9956" width="9.140625" style="405"/>
    <col min="9957" max="9957" width="18.42578125" style="405" bestFit="1" customWidth="1"/>
    <col min="9958" max="9958" width="12.28515625" style="405" bestFit="1" customWidth="1"/>
    <col min="9959" max="9959" width="12.140625" style="405" bestFit="1" customWidth="1"/>
    <col min="9960" max="9960" width="12.85546875" style="405" bestFit="1" customWidth="1"/>
    <col min="9961" max="9961" width="12.140625" style="405" bestFit="1" customWidth="1"/>
    <col min="9962" max="9962" width="11.85546875" style="405" bestFit="1" customWidth="1"/>
    <col min="9963" max="9963" width="11.7109375" style="405" bestFit="1" customWidth="1"/>
    <col min="9964" max="9964" width="12" style="405" bestFit="1" customWidth="1"/>
    <col min="9965" max="9965" width="12.140625" style="405" bestFit="1" customWidth="1"/>
    <col min="9966" max="9966" width="11.42578125" style="405" bestFit="1" customWidth="1"/>
    <col min="9967" max="9967" width="12.140625" style="405" bestFit="1" customWidth="1"/>
    <col min="9968" max="9968" width="11.85546875" style="405" bestFit="1" customWidth="1"/>
    <col min="9969" max="9969" width="12.42578125" style="405" bestFit="1" customWidth="1"/>
    <col min="9970" max="9970" width="12.140625" style="405" bestFit="1" customWidth="1"/>
    <col min="9971" max="9971" width="11.7109375" style="405" customWidth="1"/>
    <col min="9972" max="9972" width="12.140625" style="405" bestFit="1" customWidth="1"/>
    <col min="9973" max="9973" width="12" style="405" bestFit="1" customWidth="1"/>
    <col min="9974" max="9974" width="11.7109375" style="405" bestFit="1" customWidth="1"/>
    <col min="9975" max="9975" width="11.85546875" style="405" bestFit="1" customWidth="1"/>
    <col min="9976" max="9977" width="12.5703125" style="405" bestFit="1" customWidth="1"/>
    <col min="9978" max="9983" width="13" style="405" bestFit="1" customWidth="1"/>
    <col min="9984" max="9984" width="13" style="405" customWidth="1"/>
    <col min="9985" max="9985" width="11.42578125" style="405" bestFit="1" customWidth="1"/>
    <col min="9986" max="9986" width="11.140625" style="405" bestFit="1" customWidth="1"/>
    <col min="9987" max="10212" width="9.140625" style="405"/>
    <col min="10213" max="10213" width="18.42578125" style="405" bestFit="1" customWidth="1"/>
    <col min="10214" max="10214" width="12.28515625" style="405" bestFit="1" customWidth="1"/>
    <col min="10215" max="10215" width="12.140625" style="405" bestFit="1" customWidth="1"/>
    <col min="10216" max="10216" width="12.85546875" style="405" bestFit="1" customWidth="1"/>
    <col min="10217" max="10217" width="12.140625" style="405" bestFit="1" customWidth="1"/>
    <col min="10218" max="10218" width="11.85546875" style="405" bestFit="1" customWidth="1"/>
    <col min="10219" max="10219" width="11.7109375" style="405" bestFit="1" customWidth="1"/>
    <col min="10220" max="10220" width="12" style="405" bestFit="1" customWidth="1"/>
    <col min="10221" max="10221" width="12.140625" style="405" bestFit="1" customWidth="1"/>
    <col min="10222" max="10222" width="11.42578125" style="405" bestFit="1" customWidth="1"/>
    <col min="10223" max="10223" width="12.140625" style="405" bestFit="1" customWidth="1"/>
    <col min="10224" max="10224" width="11.85546875" style="405" bestFit="1" customWidth="1"/>
    <col min="10225" max="10225" width="12.42578125" style="405" bestFit="1" customWidth="1"/>
    <col min="10226" max="10226" width="12.140625" style="405" bestFit="1" customWidth="1"/>
    <col min="10227" max="10227" width="11.7109375" style="405" customWidth="1"/>
    <col min="10228" max="10228" width="12.140625" style="405" bestFit="1" customWidth="1"/>
    <col min="10229" max="10229" width="12" style="405" bestFit="1" customWidth="1"/>
    <col min="10230" max="10230" width="11.7109375" style="405" bestFit="1" customWidth="1"/>
    <col min="10231" max="10231" width="11.85546875" style="405" bestFit="1" customWidth="1"/>
    <col min="10232" max="10233" width="12.5703125" style="405" bestFit="1" customWidth="1"/>
    <col min="10234" max="10239" width="13" style="405" bestFit="1" customWidth="1"/>
    <col min="10240" max="10240" width="13" style="405" customWidth="1"/>
    <col min="10241" max="10241" width="11.42578125" style="405" bestFit="1" customWidth="1"/>
    <col min="10242" max="10242" width="11.140625" style="405" bestFit="1" customWidth="1"/>
    <col min="10243" max="10468" width="9.140625" style="405"/>
    <col min="10469" max="10469" width="18.42578125" style="405" bestFit="1" customWidth="1"/>
    <col min="10470" max="10470" width="12.28515625" style="405" bestFit="1" customWidth="1"/>
    <col min="10471" max="10471" width="12.140625" style="405" bestFit="1" customWidth="1"/>
    <col min="10472" max="10472" width="12.85546875" style="405" bestFit="1" customWidth="1"/>
    <col min="10473" max="10473" width="12.140625" style="405" bestFit="1" customWidth="1"/>
    <col min="10474" max="10474" width="11.85546875" style="405" bestFit="1" customWidth="1"/>
    <col min="10475" max="10475" width="11.7109375" style="405" bestFit="1" customWidth="1"/>
    <col min="10476" max="10476" width="12" style="405" bestFit="1" customWidth="1"/>
    <col min="10477" max="10477" width="12.140625" style="405" bestFit="1" customWidth="1"/>
    <col min="10478" max="10478" width="11.42578125" style="405" bestFit="1" customWidth="1"/>
    <col min="10479" max="10479" width="12.140625" style="405" bestFit="1" customWidth="1"/>
    <col min="10480" max="10480" width="11.85546875" style="405" bestFit="1" customWidth="1"/>
    <col min="10481" max="10481" width="12.42578125" style="405" bestFit="1" customWidth="1"/>
    <col min="10482" max="10482" width="12.140625" style="405" bestFit="1" customWidth="1"/>
    <col min="10483" max="10483" width="11.7109375" style="405" customWidth="1"/>
    <col min="10484" max="10484" width="12.140625" style="405" bestFit="1" customWidth="1"/>
    <col min="10485" max="10485" width="12" style="405" bestFit="1" customWidth="1"/>
    <col min="10486" max="10486" width="11.7109375" style="405" bestFit="1" customWidth="1"/>
    <col min="10487" max="10487" width="11.85546875" style="405" bestFit="1" customWidth="1"/>
    <col min="10488" max="10489" width="12.5703125" style="405" bestFit="1" customWidth="1"/>
    <col min="10490" max="10495" width="13" style="405" bestFit="1" customWidth="1"/>
    <col min="10496" max="10496" width="13" style="405" customWidth="1"/>
    <col min="10497" max="10497" width="11.42578125" style="405" bestFit="1" customWidth="1"/>
    <col min="10498" max="10498" width="11.140625" style="405" bestFit="1" customWidth="1"/>
    <col min="10499" max="10724" width="9.140625" style="405"/>
    <col min="10725" max="10725" width="18.42578125" style="405" bestFit="1" customWidth="1"/>
    <col min="10726" max="10726" width="12.28515625" style="405" bestFit="1" customWidth="1"/>
    <col min="10727" max="10727" width="12.140625" style="405" bestFit="1" customWidth="1"/>
    <col min="10728" max="10728" width="12.85546875" style="405" bestFit="1" customWidth="1"/>
    <col min="10729" max="10729" width="12.140625" style="405" bestFit="1" customWidth="1"/>
    <col min="10730" max="10730" width="11.85546875" style="405" bestFit="1" customWidth="1"/>
    <col min="10731" max="10731" width="11.7109375" style="405" bestFit="1" customWidth="1"/>
    <col min="10732" max="10732" width="12" style="405" bestFit="1" customWidth="1"/>
    <col min="10733" max="10733" width="12.140625" style="405" bestFit="1" customWidth="1"/>
    <col min="10734" max="10734" width="11.42578125" style="405" bestFit="1" customWidth="1"/>
    <col min="10735" max="10735" width="12.140625" style="405" bestFit="1" customWidth="1"/>
    <col min="10736" max="10736" width="11.85546875" style="405" bestFit="1" customWidth="1"/>
    <col min="10737" max="10737" width="12.42578125" style="405" bestFit="1" customWidth="1"/>
    <col min="10738" max="10738" width="12.140625" style="405" bestFit="1" customWidth="1"/>
    <col min="10739" max="10739" width="11.7109375" style="405" customWidth="1"/>
    <col min="10740" max="10740" width="12.140625" style="405" bestFit="1" customWidth="1"/>
    <col min="10741" max="10741" width="12" style="405" bestFit="1" customWidth="1"/>
    <col min="10742" max="10742" width="11.7109375" style="405" bestFit="1" customWidth="1"/>
    <col min="10743" max="10743" width="11.85546875" style="405" bestFit="1" customWidth="1"/>
    <col min="10744" max="10745" width="12.5703125" style="405" bestFit="1" customWidth="1"/>
    <col min="10746" max="10751" width="13" style="405" bestFit="1" customWidth="1"/>
    <col min="10752" max="10752" width="13" style="405" customWidth="1"/>
    <col min="10753" max="10753" width="11.42578125" style="405" bestFit="1" customWidth="1"/>
    <col min="10754" max="10754" width="11.140625" style="405" bestFit="1" customWidth="1"/>
    <col min="10755" max="10980" width="9.140625" style="405"/>
    <col min="10981" max="10981" width="18.42578125" style="405" bestFit="1" customWidth="1"/>
    <col min="10982" max="10982" width="12.28515625" style="405" bestFit="1" customWidth="1"/>
    <col min="10983" max="10983" width="12.140625" style="405" bestFit="1" customWidth="1"/>
    <col min="10984" max="10984" width="12.85546875" style="405" bestFit="1" customWidth="1"/>
    <col min="10985" max="10985" width="12.140625" style="405" bestFit="1" customWidth="1"/>
    <col min="10986" max="10986" width="11.85546875" style="405" bestFit="1" customWidth="1"/>
    <col min="10987" max="10987" width="11.7109375" style="405" bestFit="1" customWidth="1"/>
    <col min="10988" max="10988" width="12" style="405" bestFit="1" customWidth="1"/>
    <col min="10989" max="10989" width="12.140625" style="405" bestFit="1" customWidth="1"/>
    <col min="10990" max="10990" width="11.42578125" style="405" bestFit="1" customWidth="1"/>
    <col min="10991" max="10991" width="12.140625" style="405" bestFit="1" customWidth="1"/>
    <col min="10992" max="10992" width="11.85546875" style="405" bestFit="1" customWidth="1"/>
    <col min="10993" max="10993" width="12.42578125" style="405" bestFit="1" customWidth="1"/>
    <col min="10994" max="10994" width="12.140625" style="405" bestFit="1" customWidth="1"/>
    <col min="10995" max="10995" width="11.7109375" style="405" customWidth="1"/>
    <col min="10996" max="10996" width="12.140625" style="405" bestFit="1" customWidth="1"/>
    <col min="10997" max="10997" width="12" style="405" bestFit="1" customWidth="1"/>
    <col min="10998" max="10998" width="11.7109375" style="405" bestFit="1" customWidth="1"/>
    <col min="10999" max="10999" width="11.85546875" style="405" bestFit="1" customWidth="1"/>
    <col min="11000" max="11001" width="12.5703125" style="405" bestFit="1" customWidth="1"/>
    <col min="11002" max="11007" width="13" style="405" bestFit="1" customWidth="1"/>
    <col min="11008" max="11008" width="13" style="405" customWidth="1"/>
    <col min="11009" max="11009" width="11.42578125" style="405" bestFit="1" customWidth="1"/>
    <col min="11010" max="11010" width="11.140625" style="405" bestFit="1" customWidth="1"/>
    <col min="11011" max="11236" width="9.140625" style="405"/>
    <col min="11237" max="11237" width="18.42578125" style="405" bestFit="1" customWidth="1"/>
    <col min="11238" max="11238" width="12.28515625" style="405" bestFit="1" customWidth="1"/>
    <col min="11239" max="11239" width="12.140625" style="405" bestFit="1" customWidth="1"/>
    <col min="11240" max="11240" width="12.85546875" style="405" bestFit="1" customWidth="1"/>
    <col min="11241" max="11241" width="12.140625" style="405" bestFit="1" customWidth="1"/>
    <col min="11242" max="11242" width="11.85546875" style="405" bestFit="1" customWidth="1"/>
    <col min="11243" max="11243" width="11.7109375" style="405" bestFit="1" customWidth="1"/>
    <col min="11244" max="11244" width="12" style="405" bestFit="1" customWidth="1"/>
    <col min="11245" max="11245" width="12.140625" style="405" bestFit="1" customWidth="1"/>
    <col min="11246" max="11246" width="11.42578125" style="405" bestFit="1" customWidth="1"/>
    <col min="11247" max="11247" width="12.140625" style="405" bestFit="1" customWidth="1"/>
    <col min="11248" max="11248" width="11.85546875" style="405" bestFit="1" customWidth="1"/>
    <col min="11249" max="11249" width="12.42578125" style="405" bestFit="1" customWidth="1"/>
    <col min="11250" max="11250" width="12.140625" style="405" bestFit="1" customWidth="1"/>
    <col min="11251" max="11251" width="11.7109375" style="405" customWidth="1"/>
    <col min="11252" max="11252" width="12.140625" style="405" bestFit="1" customWidth="1"/>
    <col min="11253" max="11253" width="12" style="405" bestFit="1" customWidth="1"/>
    <col min="11254" max="11254" width="11.7109375" style="405" bestFit="1" customWidth="1"/>
    <col min="11255" max="11255" width="11.85546875" style="405" bestFit="1" customWidth="1"/>
    <col min="11256" max="11257" width="12.5703125" style="405" bestFit="1" customWidth="1"/>
    <col min="11258" max="11263" width="13" style="405" bestFit="1" customWidth="1"/>
    <col min="11264" max="11264" width="13" style="405" customWidth="1"/>
    <col min="11265" max="11265" width="11.42578125" style="405" bestFit="1" customWidth="1"/>
    <col min="11266" max="11266" width="11.140625" style="405" bestFit="1" customWidth="1"/>
    <col min="11267" max="11492" width="9.140625" style="405"/>
    <col min="11493" max="11493" width="18.42578125" style="405" bestFit="1" customWidth="1"/>
    <col min="11494" max="11494" width="12.28515625" style="405" bestFit="1" customWidth="1"/>
    <col min="11495" max="11495" width="12.140625" style="405" bestFit="1" customWidth="1"/>
    <col min="11496" max="11496" width="12.85546875" style="405" bestFit="1" customWidth="1"/>
    <col min="11497" max="11497" width="12.140625" style="405" bestFit="1" customWidth="1"/>
    <col min="11498" max="11498" width="11.85546875" style="405" bestFit="1" customWidth="1"/>
    <col min="11499" max="11499" width="11.7109375" style="405" bestFit="1" customWidth="1"/>
    <col min="11500" max="11500" width="12" style="405" bestFit="1" customWidth="1"/>
    <col min="11501" max="11501" width="12.140625" style="405" bestFit="1" customWidth="1"/>
    <col min="11502" max="11502" width="11.42578125" style="405" bestFit="1" customWidth="1"/>
    <col min="11503" max="11503" width="12.140625" style="405" bestFit="1" customWidth="1"/>
    <col min="11504" max="11504" width="11.85546875" style="405" bestFit="1" customWidth="1"/>
    <col min="11505" max="11505" width="12.42578125" style="405" bestFit="1" customWidth="1"/>
    <col min="11506" max="11506" width="12.140625" style="405" bestFit="1" customWidth="1"/>
    <col min="11507" max="11507" width="11.7109375" style="405" customWidth="1"/>
    <col min="11508" max="11508" width="12.140625" style="405" bestFit="1" customWidth="1"/>
    <col min="11509" max="11509" width="12" style="405" bestFit="1" customWidth="1"/>
    <col min="11510" max="11510" width="11.7109375" style="405" bestFit="1" customWidth="1"/>
    <col min="11511" max="11511" width="11.85546875" style="405" bestFit="1" customWidth="1"/>
    <col min="11512" max="11513" width="12.5703125" style="405" bestFit="1" customWidth="1"/>
    <col min="11514" max="11519" width="13" style="405" bestFit="1" customWidth="1"/>
    <col min="11520" max="11520" width="13" style="405" customWidth="1"/>
    <col min="11521" max="11521" width="11.42578125" style="405" bestFit="1" customWidth="1"/>
    <col min="11522" max="11522" width="11.140625" style="405" bestFit="1" customWidth="1"/>
    <col min="11523" max="11748" width="9.140625" style="405"/>
    <col min="11749" max="11749" width="18.42578125" style="405" bestFit="1" customWidth="1"/>
    <col min="11750" max="11750" width="12.28515625" style="405" bestFit="1" customWidth="1"/>
    <col min="11751" max="11751" width="12.140625" style="405" bestFit="1" customWidth="1"/>
    <col min="11752" max="11752" width="12.85546875" style="405" bestFit="1" customWidth="1"/>
    <col min="11753" max="11753" width="12.140625" style="405" bestFit="1" customWidth="1"/>
    <col min="11754" max="11754" width="11.85546875" style="405" bestFit="1" customWidth="1"/>
    <col min="11755" max="11755" width="11.7109375" style="405" bestFit="1" customWidth="1"/>
    <col min="11756" max="11756" width="12" style="405" bestFit="1" customWidth="1"/>
    <col min="11757" max="11757" width="12.140625" style="405" bestFit="1" customWidth="1"/>
    <col min="11758" max="11758" width="11.42578125" style="405" bestFit="1" customWidth="1"/>
    <col min="11759" max="11759" width="12.140625" style="405" bestFit="1" customWidth="1"/>
    <col min="11760" max="11760" width="11.85546875" style="405" bestFit="1" customWidth="1"/>
    <col min="11761" max="11761" width="12.42578125" style="405" bestFit="1" customWidth="1"/>
    <col min="11762" max="11762" width="12.140625" style="405" bestFit="1" customWidth="1"/>
    <col min="11763" max="11763" width="11.7109375" style="405" customWidth="1"/>
    <col min="11764" max="11764" width="12.140625" style="405" bestFit="1" customWidth="1"/>
    <col min="11765" max="11765" width="12" style="405" bestFit="1" customWidth="1"/>
    <col min="11766" max="11766" width="11.7109375" style="405" bestFit="1" customWidth="1"/>
    <col min="11767" max="11767" width="11.85546875" style="405" bestFit="1" customWidth="1"/>
    <col min="11768" max="11769" width="12.5703125" style="405" bestFit="1" customWidth="1"/>
    <col min="11770" max="11775" width="13" style="405" bestFit="1" customWidth="1"/>
    <col min="11776" max="11776" width="13" style="405" customWidth="1"/>
    <col min="11777" max="11777" width="11.42578125" style="405" bestFit="1" customWidth="1"/>
    <col min="11778" max="11778" width="11.140625" style="405" bestFit="1" customWidth="1"/>
    <col min="11779" max="12004" width="9.140625" style="405"/>
    <col min="12005" max="12005" width="18.42578125" style="405" bestFit="1" customWidth="1"/>
    <col min="12006" max="12006" width="12.28515625" style="405" bestFit="1" customWidth="1"/>
    <col min="12007" max="12007" width="12.140625" style="405" bestFit="1" customWidth="1"/>
    <col min="12008" max="12008" width="12.85546875" style="405" bestFit="1" customWidth="1"/>
    <col min="12009" max="12009" width="12.140625" style="405" bestFit="1" customWidth="1"/>
    <col min="12010" max="12010" width="11.85546875" style="405" bestFit="1" customWidth="1"/>
    <col min="12011" max="12011" width="11.7109375" style="405" bestFit="1" customWidth="1"/>
    <col min="12012" max="12012" width="12" style="405" bestFit="1" customWidth="1"/>
    <col min="12013" max="12013" width="12.140625" style="405" bestFit="1" customWidth="1"/>
    <col min="12014" max="12014" width="11.42578125" style="405" bestFit="1" customWidth="1"/>
    <col min="12015" max="12015" width="12.140625" style="405" bestFit="1" customWidth="1"/>
    <col min="12016" max="12016" width="11.85546875" style="405" bestFit="1" customWidth="1"/>
    <col min="12017" max="12017" width="12.42578125" style="405" bestFit="1" customWidth="1"/>
    <col min="12018" max="12018" width="12.140625" style="405" bestFit="1" customWidth="1"/>
    <col min="12019" max="12019" width="11.7109375" style="405" customWidth="1"/>
    <col min="12020" max="12020" width="12.140625" style="405" bestFit="1" customWidth="1"/>
    <col min="12021" max="12021" width="12" style="405" bestFit="1" customWidth="1"/>
    <col min="12022" max="12022" width="11.7109375" style="405" bestFit="1" customWidth="1"/>
    <col min="12023" max="12023" width="11.85546875" style="405" bestFit="1" customWidth="1"/>
    <col min="12024" max="12025" width="12.5703125" style="405" bestFit="1" customWidth="1"/>
    <col min="12026" max="12031" width="13" style="405" bestFit="1" customWidth="1"/>
    <col min="12032" max="12032" width="13" style="405" customWidth="1"/>
    <col min="12033" max="12033" width="11.42578125" style="405" bestFit="1" customWidth="1"/>
    <col min="12034" max="12034" width="11.140625" style="405" bestFit="1" customWidth="1"/>
    <col min="12035" max="12260" width="9.140625" style="405"/>
    <col min="12261" max="12261" width="18.42578125" style="405" bestFit="1" customWidth="1"/>
    <col min="12262" max="12262" width="12.28515625" style="405" bestFit="1" customWidth="1"/>
    <col min="12263" max="12263" width="12.140625" style="405" bestFit="1" customWidth="1"/>
    <col min="12264" max="12264" width="12.85546875" style="405" bestFit="1" customWidth="1"/>
    <col min="12265" max="12265" width="12.140625" style="405" bestFit="1" customWidth="1"/>
    <col min="12266" max="12266" width="11.85546875" style="405" bestFit="1" customWidth="1"/>
    <col min="12267" max="12267" width="11.7109375" style="405" bestFit="1" customWidth="1"/>
    <col min="12268" max="12268" width="12" style="405" bestFit="1" customWidth="1"/>
    <col min="12269" max="12269" width="12.140625" style="405" bestFit="1" customWidth="1"/>
    <col min="12270" max="12270" width="11.42578125" style="405" bestFit="1" customWidth="1"/>
    <col min="12271" max="12271" width="12.140625" style="405" bestFit="1" customWidth="1"/>
    <col min="12272" max="12272" width="11.85546875" style="405" bestFit="1" customWidth="1"/>
    <col min="12273" max="12273" width="12.42578125" style="405" bestFit="1" customWidth="1"/>
    <col min="12274" max="12274" width="12.140625" style="405" bestFit="1" customWidth="1"/>
    <col min="12275" max="12275" width="11.7109375" style="405" customWidth="1"/>
    <col min="12276" max="12276" width="12.140625" style="405" bestFit="1" customWidth="1"/>
    <col min="12277" max="12277" width="12" style="405" bestFit="1" customWidth="1"/>
    <col min="12278" max="12278" width="11.7109375" style="405" bestFit="1" customWidth="1"/>
    <col min="12279" max="12279" width="11.85546875" style="405" bestFit="1" customWidth="1"/>
    <col min="12280" max="12281" width="12.5703125" style="405" bestFit="1" customWidth="1"/>
    <col min="12282" max="12287" width="13" style="405" bestFit="1" customWidth="1"/>
    <col min="12288" max="12288" width="13" style="405" customWidth="1"/>
    <col min="12289" max="12289" width="11.42578125" style="405" bestFit="1" customWidth="1"/>
    <col min="12290" max="12290" width="11.140625" style="405" bestFit="1" customWidth="1"/>
    <col min="12291" max="12516" width="9.140625" style="405"/>
    <col min="12517" max="12517" width="18.42578125" style="405" bestFit="1" customWidth="1"/>
    <col min="12518" max="12518" width="12.28515625" style="405" bestFit="1" customWidth="1"/>
    <col min="12519" max="12519" width="12.140625" style="405" bestFit="1" customWidth="1"/>
    <col min="12520" max="12520" width="12.85546875" style="405" bestFit="1" customWidth="1"/>
    <col min="12521" max="12521" width="12.140625" style="405" bestFit="1" customWidth="1"/>
    <col min="12522" max="12522" width="11.85546875" style="405" bestFit="1" customWidth="1"/>
    <col min="12523" max="12523" width="11.7109375" style="405" bestFit="1" customWidth="1"/>
    <col min="12524" max="12524" width="12" style="405" bestFit="1" customWidth="1"/>
    <col min="12525" max="12525" width="12.140625" style="405" bestFit="1" customWidth="1"/>
    <col min="12526" max="12526" width="11.42578125" style="405" bestFit="1" customWidth="1"/>
    <col min="12527" max="12527" width="12.140625" style="405" bestFit="1" customWidth="1"/>
    <col min="12528" max="12528" width="11.85546875" style="405" bestFit="1" customWidth="1"/>
    <col min="12529" max="12529" width="12.42578125" style="405" bestFit="1" customWidth="1"/>
    <col min="12530" max="12530" width="12.140625" style="405" bestFit="1" customWidth="1"/>
    <col min="12531" max="12531" width="11.7109375" style="405" customWidth="1"/>
    <col min="12532" max="12532" width="12.140625" style="405" bestFit="1" customWidth="1"/>
    <col min="12533" max="12533" width="12" style="405" bestFit="1" customWidth="1"/>
    <col min="12534" max="12534" width="11.7109375" style="405" bestFit="1" customWidth="1"/>
    <col min="12535" max="12535" width="11.85546875" style="405" bestFit="1" customWidth="1"/>
    <col min="12536" max="12537" width="12.5703125" style="405" bestFit="1" customWidth="1"/>
    <col min="12538" max="12543" width="13" style="405" bestFit="1" customWidth="1"/>
    <col min="12544" max="12544" width="13" style="405" customWidth="1"/>
    <col min="12545" max="12545" width="11.42578125" style="405" bestFit="1" customWidth="1"/>
    <col min="12546" max="12546" width="11.140625" style="405" bestFit="1" customWidth="1"/>
    <col min="12547" max="12772" width="9.140625" style="405"/>
    <col min="12773" max="12773" width="18.42578125" style="405" bestFit="1" customWidth="1"/>
    <col min="12774" max="12774" width="12.28515625" style="405" bestFit="1" customWidth="1"/>
    <col min="12775" max="12775" width="12.140625" style="405" bestFit="1" customWidth="1"/>
    <col min="12776" max="12776" width="12.85546875" style="405" bestFit="1" customWidth="1"/>
    <col min="12777" max="12777" width="12.140625" style="405" bestFit="1" customWidth="1"/>
    <col min="12778" max="12778" width="11.85546875" style="405" bestFit="1" customWidth="1"/>
    <col min="12779" max="12779" width="11.7109375" style="405" bestFit="1" customWidth="1"/>
    <col min="12780" max="12780" width="12" style="405" bestFit="1" customWidth="1"/>
    <col min="12781" max="12781" width="12.140625" style="405" bestFit="1" customWidth="1"/>
    <col min="12782" max="12782" width="11.42578125" style="405" bestFit="1" customWidth="1"/>
    <col min="12783" max="12783" width="12.140625" style="405" bestFit="1" customWidth="1"/>
    <col min="12784" max="12784" width="11.85546875" style="405" bestFit="1" customWidth="1"/>
    <col min="12785" max="12785" width="12.42578125" style="405" bestFit="1" customWidth="1"/>
    <col min="12786" max="12786" width="12.140625" style="405" bestFit="1" customWidth="1"/>
    <col min="12787" max="12787" width="11.7109375" style="405" customWidth="1"/>
    <col min="12788" max="12788" width="12.140625" style="405" bestFit="1" customWidth="1"/>
    <col min="12789" max="12789" width="12" style="405" bestFit="1" customWidth="1"/>
    <col min="12790" max="12790" width="11.7109375" style="405" bestFit="1" customWidth="1"/>
    <col min="12791" max="12791" width="11.85546875" style="405" bestFit="1" customWidth="1"/>
    <col min="12792" max="12793" width="12.5703125" style="405" bestFit="1" customWidth="1"/>
    <col min="12794" max="12799" width="13" style="405" bestFit="1" customWidth="1"/>
    <col min="12800" max="12800" width="13" style="405" customWidth="1"/>
    <col min="12801" max="12801" width="11.42578125" style="405" bestFit="1" customWidth="1"/>
    <col min="12802" max="12802" width="11.140625" style="405" bestFit="1" customWidth="1"/>
    <col min="12803" max="13028" width="9.140625" style="405"/>
    <col min="13029" max="13029" width="18.42578125" style="405" bestFit="1" customWidth="1"/>
    <col min="13030" max="13030" width="12.28515625" style="405" bestFit="1" customWidth="1"/>
    <col min="13031" max="13031" width="12.140625" style="405" bestFit="1" customWidth="1"/>
    <col min="13032" max="13032" width="12.85546875" style="405" bestFit="1" customWidth="1"/>
    <col min="13033" max="13033" width="12.140625" style="405" bestFit="1" customWidth="1"/>
    <col min="13034" max="13034" width="11.85546875" style="405" bestFit="1" customWidth="1"/>
    <col min="13035" max="13035" width="11.7109375" style="405" bestFit="1" customWidth="1"/>
    <col min="13036" max="13036" width="12" style="405" bestFit="1" customWidth="1"/>
    <col min="13037" max="13037" width="12.140625" style="405" bestFit="1" customWidth="1"/>
    <col min="13038" max="13038" width="11.42578125" style="405" bestFit="1" customWidth="1"/>
    <col min="13039" max="13039" width="12.140625" style="405" bestFit="1" customWidth="1"/>
    <col min="13040" max="13040" width="11.85546875" style="405" bestFit="1" customWidth="1"/>
    <col min="13041" max="13041" width="12.42578125" style="405" bestFit="1" customWidth="1"/>
    <col min="13042" max="13042" width="12.140625" style="405" bestFit="1" customWidth="1"/>
    <col min="13043" max="13043" width="11.7109375" style="405" customWidth="1"/>
    <col min="13044" max="13044" width="12.140625" style="405" bestFit="1" customWidth="1"/>
    <col min="13045" max="13045" width="12" style="405" bestFit="1" customWidth="1"/>
    <col min="13046" max="13046" width="11.7109375" style="405" bestFit="1" customWidth="1"/>
    <col min="13047" max="13047" width="11.85546875" style="405" bestFit="1" customWidth="1"/>
    <col min="13048" max="13049" width="12.5703125" style="405" bestFit="1" customWidth="1"/>
    <col min="13050" max="13055" width="13" style="405" bestFit="1" customWidth="1"/>
    <col min="13056" max="13056" width="13" style="405" customWidth="1"/>
    <col min="13057" max="13057" width="11.42578125" style="405" bestFit="1" customWidth="1"/>
    <col min="13058" max="13058" width="11.140625" style="405" bestFit="1" customWidth="1"/>
    <col min="13059" max="13284" width="9.140625" style="405"/>
    <col min="13285" max="13285" width="18.42578125" style="405" bestFit="1" customWidth="1"/>
    <col min="13286" max="13286" width="12.28515625" style="405" bestFit="1" customWidth="1"/>
    <col min="13287" max="13287" width="12.140625" style="405" bestFit="1" customWidth="1"/>
    <col min="13288" max="13288" width="12.85546875" style="405" bestFit="1" customWidth="1"/>
    <col min="13289" max="13289" width="12.140625" style="405" bestFit="1" customWidth="1"/>
    <col min="13290" max="13290" width="11.85546875" style="405" bestFit="1" customWidth="1"/>
    <col min="13291" max="13291" width="11.7109375" style="405" bestFit="1" customWidth="1"/>
    <col min="13292" max="13292" width="12" style="405" bestFit="1" customWidth="1"/>
    <col min="13293" max="13293" width="12.140625" style="405" bestFit="1" customWidth="1"/>
    <col min="13294" max="13294" width="11.42578125" style="405" bestFit="1" customWidth="1"/>
    <col min="13295" max="13295" width="12.140625" style="405" bestFit="1" customWidth="1"/>
    <col min="13296" max="13296" width="11.85546875" style="405" bestFit="1" customWidth="1"/>
    <col min="13297" max="13297" width="12.42578125" style="405" bestFit="1" customWidth="1"/>
    <col min="13298" max="13298" width="12.140625" style="405" bestFit="1" customWidth="1"/>
    <col min="13299" max="13299" width="11.7109375" style="405" customWidth="1"/>
    <col min="13300" max="13300" width="12.140625" style="405" bestFit="1" customWidth="1"/>
    <col min="13301" max="13301" width="12" style="405" bestFit="1" customWidth="1"/>
    <col min="13302" max="13302" width="11.7109375" style="405" bestFit="1" customWidth="1"/>
    <col min="13303" max="13303" width="11.85546875" style="405" bestFit="1" customWidth="1"/>
    <col min="13304" max="13305" width="12.5703125" style="405" bestFit="1" customWidth="1"/>
    <col min="13306" max="13311" width="13" style="405" bestFit="1" customWidth="1"/>
    <col min="13312" max="13312" width="13" style="405" customWidth="1"/>
    <col min="13313" max="13313" width="11.42578125" style="405" bestFit="1" customWidth="1"/>
    <col min="13314" max="13314" width="11.140625" style="405" bestFit="1" customWidth="1"/>
    <col min="13315" max="13540" width="9.140625" style="405"/>
    <col min="13541" max="13541" width="18.42578125" style="405" bestFit="1" customWidth="1"/>
    <col min="13542" max="13542" width="12.28515625" style="405" bestFit="1" customWidth="1"/>
    <col min="13543" max="13543" width="12.140625" style="405" bestFit="1" customWidth="1"/>
    <col min="13544" max="13544" width="12.85546875" style="405" bestFit="1" customWidth="1"/>
    <col min="13545" max="13545" width="12.140625" style="405" bestFit="1" customWidth="1"/>
    <col min="13546" max="13546" width="11.85546875" style="405" bestFit="1" customWidth="1"/>
    <col min="13547" max="13547" width="11.7109375" style="405" bestFit="1" customWidth="1"/>
    <col min="13548" max="13548" width="12" style="405" bestFit="1" customWidth="1"/>
    <col min="13549" max="13549" width="12.140625" style="405" bestFit="1" customWidth="1"/>
    <col min="13550" max="13550" width="11.42578125" style="405" bestFit="1" customWidth="1"/>
    <col min="13551" max="13551" width="12.140625" style="405" bestFit="1" customWidth="1"/>
    <col min="13552" max="13552" width="11.85546875" style="405" bestFit="1" customWidth="1"/>
    <col min="13553" max="13553" width="12.42578125" style="405" bestFit="1" customWidth="1"/>
    <col min="13554" max="13554" width="12.140625" style="405" bestFit="1" customWidth="1"/>
    <col min="13555" max="13555" width="11.7109375" style="405" customWidth="1"/>
    <col min="13556" max="13556" width="12.140625" style="405" bestFit="1" customWidth="1"/>
    <col min="13557" max="13557" width="12" style="405" bestFit="1" customWidth="1"/>
    <col min="13558" max="13558" width="11.7109375" style="405" bestFit="1" customWidth="1"/>
    <col min="13559" max="13559" width="11.85546875" style="405" bestFit="1" customWidth="1"/>
    <col min="13560" max="13561" width="12.5703125" style="405" bestFit="1" customWidth="1"/>
    <col min="13562" max="13567" width="13" style="405" bestFit="1" customWidth="1"/>
    <col min="13568" max="13568" width="13" style="405" customWidth="1"/>
    <col min="13569" max="13569" width="11.42578125" style="405" bestFit="1" customWidth="1"/>
    <col min="13570" max="13570" width="11.140625" style="405" bestFit="1" customWidth="1"/>
    <col min="13571" max="13796" width="9.140625" style="405"/>
    <col min="13797" max="13797" width="18.42578125" style="405" bestFit="1" customWidth="1"/>
    <col min="13798" max="13798" width="12.28515625" style="405" bestFit="1" customWidth="1"/>
    <col min="13799" max="13799" width="12.140625" style="405" bestFit="1" customWidth="1"/>
    <col min="13800" max="13800" width="12.85546875" style="405" bestFit="1" customWidth="1"/>
    <col min="13801" max="13801" width="12.140625" style="405" bestFit="1" customWidth="1"/>
    <col min="13802" max="13802" width="11.85546875" style="405" bestFit="1" customWidth="1"/>
    <col min="13803" max="13803" width="11.7109375" style="405" bestFit="1" customWidth="1"/>
    <col min="13804" max="13804" width="12" style="405" bestFit="1" customWidth="1"/>
    <col min="13805" max="13805" width="12.140625" style="405" bestFit="1" customWidth="1"/>
    <col min="13806" max="13806" width="11.42578125" style="405" bestFit="1" customWidth="1"/>
    <col min="13807" max="13807" width="12.140625" style="405" bestFit="1" customWidth="1"/>
    <col min="13808" max="13808" width="11.85546875" style="405" bestFit="1" customWidth="1"/>
    <col min="13809" max="13809" width="12.42578125" style="405" bestFit="1" customWidth="1"/>
    <col min="13810" max="13810" width="12.140625" style="405" bestFit="1" customWidth="1"/>
    <col min="13811" max="13811" width="11.7109375" style="405" customWidth="1"/>
    <col min="13812" max="13812" width="12.140625" style="405" bestFit="1" customWidth="1"/>
    <col min="13813" max="13813" width="12" style="405" bestFit="1" customWidth="1"/>
    <col min="13814" max="13814" width="11.7109375" style="405" bestFit="1" customWidth="1"/>
    <col min="13815" max="13815" width="11.85546875" style="405" bestFit="1" customWidth="1"/>
    <col min="13816" max="13817" width="12.5703125" style="405" bestFit="1" customWidth="1"/>
    <col min="13818" max="13823" width="13" style="405" bestFit="1" customWidth="1"/>
    <col min="13824" max="13824" width="13" style="405" customWidth="1"/>
    <col min="13825" max="13825" width="11.42578125" style="405" bestFit="1" customWidth="1"/>
    <col min="13826" max="13826" width="11.140625" style="405" bestFit="1" customWidth="1"/>
    <col min="13827" max="14052" width="9.140625" style="405"/>
    <col min="14053" max="14053" width="18.42578125" style="405" bestFit="1" customWidth="1"/>
    <col min="14054" max="14054" width="12.28515625" style="405" bestFit="1" customWidth="1"/>
    <col min="14055" max="14055" width="12.140625" style="405" bestFit="1" customWidth="1"/>
    <col min="14056" max="14056" width="12.85546875" style="405" bestFit="1" customWidth="1"/>
    <col min="14057" max="14057" width="12.140625" style="405" bestFit="1" customWidth="1"/>
    <col min="14058" max="14058" width="11.85546875" style="405" bestFit="1" customWidth="1"/>
    <col min="14059" max="14059" width="11.7109375" style="405" bestFit="1" customWidth="1"/>
    <col min="14060" max="14060" width="12" style="405" bestFit="1" customWidth="1"/>
    <col min="14061" max="14061" width="12.140625" style="405" bestFit="1" customWidth="1"/>
    <col min="14062" max="14062" width="11.42578125" style="405" bestFit="1" customWidth="1"/>
    <col min="14063" max="14063" width="12.140625" style="405" bestFit="1" customWidth="1"/>
    <col min="14064" max="14064" width="11.85546875" style="405" bestFit="1" customWidth="1"/>
    <col min="14065" max="14065" width="12.42578125" style="405" bestFit="1" customWidth="1"/>
    <col min="14066" max="14066" width="12.140625" style="405" bestFit="1" customWidth="1"/>
    <col min="14067" max="14067" width="11.7109375" style="405" customWidth="1"/>
    <col min="14068" max="14068" width="12.140625" style="405" bestFit="1" customWidth="1"/>
    <col min="14069" max="14069" width="12" style="405" bestFit="1" customWidth="1"/>
    <col min="14070" max="14070" width="11.7109375" style="405" bestFit="1" customWidth="1"/>
    <col min="14071" max="14071" width="11.85546875" style="405" bestFit="1" customWidth="1"/>
    <col min="14072" max="14073" width="12.5703125" style="405" bestFit="1" customWidth="1"/>
    <col min="14074" max="14079" width="13" style="405" bestFit="1" customWidth="1"/>
    <col min="14080" max="14080" width="13" style="405" customWidth="1"/>
    <col min="14081" max="14081" width="11.42578125" style="405" bestFit="1" customWidth="1"/>
    <col min="14082" max="14082" width="11.140625" style="405" bestFit="1" customWidth="1"/>
    <col min="14083" max="14308" width="9.140625" style="405"/>
    <col min="14309" max="14309" width="18.42578125" style="405" bestFit="1" customWidth="1"/>
    <col min="14310" max="14310" width="12.28515625" style="405" bestFit="1" customWidth="1"/>
    <col min="14311" max="14311" width="12.140625" style="405" bestFit="1" customWidth="1"/>
    <col min="14312" max="14312" width="12.85546875" style="405" bestFit="1" customWidth="1"/>
    <col min="14313" max="14313" width="12.140625" style="405" bestFit="1" customWidth="1"/>
    <col min="14314" max="14314" width="11.85546875" style="405" bestFit="1" customWidth="1"/>
    <col min="14315" max="14315" width="11.7109375" style="405" bestFit="1" customWidth="1"/>
    <col min="14316" max="14316" width="12" style="405" bestFit="1" customWidth="1"/>
    <col min="14317" max="14317" width="12.140625" style="405" bestFit="1" customWidth="1"/>
    <col min="14318" max="14318" width="11.42578125" style="405" bestFit="1" customWidth="1"/>
    <col min="14319" max="14319" width="12.140625" style="405" bestFit="1" customWidth="1"/>
    <col min="14320" max="14320" width="11.85546875" style="405" bestFit="1" customWidth="1"/>
    <col min="14321" max="14321" width="12.42578125" style="405" bestFit="1" customWidth="1"/>
    <col min="14322" max="14322" width="12.140625" style="405" bestFit="1" customWidth="1"/>
    <col min="14323" max="14323" width="11.7109375" style="405" customWidth="1"/>
    <col min="14324" max="14324" width="12.140625" style="405" bestFit="1" customWidth="1"/>
    <col min="14325" max="14325" width="12" style="405" bestFit="1" customWidth="1"/>
    <col min="14326" max="14326" width="11.7109375" style="405" bestFit="1" customWidth="1"/>
    <col min="14327" max="14327" width="11.85546875" style="405" bestFit="1" customWidth="1"/>
    <col min="14328" max="14329" width="12.5703125" style="405" bestFit="1" customWidth="1"/>
    <col min="14330" max="14335" width="13" style="405" bestFit="1" customWidth="1"/>
    <col min="14336" max="14336" width="13" style="405" customWidth="1"/>
    <col min="14337" max="14337" width="11.42578125" style="405" bestFit="1" customWidth="1"/>
    <col min="14338" max="14338" width="11.140625" style="405" bestFit="1" customWidth="1"/>
    <col min="14339" max="14564" width="9.140625" style="405"/>
    <col min="14565" max="14565" width="18.42578125" style="405" bestFit="1" customWidth="1"/>
    <col min="14566" max="14566" width="12.28515625" style="405" bestFit="1" customWidth="1"/>
    <col min="14567" max="14567" width="12.140625" style="405" bestFit="1" customWidth="1"/>
    <col min="14568" max="14568" width="12.85546875" style="405" bestFit="1" customWidth="1"/>
    <col min="14569" max="14569" width="12.140625" style="405" bestFit="1" customWidth="1"/>
    <col min="14570" max="14570" width="11.85546875" style="405" bestFit="1" customWidth="1"/>
    <col min="14571" max="14571" width="11.7109375" style="405" bestFit="1" customWidth="1"/>
    <col min="14572" max="14572" width="12" style="405" bestFit="1" customWidth="1"/>
    <col min="14573" max="14573" width="12.140625" style="405" bestFit="1" customWidth="1"/>
    <col min="14574" max="14574" width="11.42578125" style="405" bestFit="1" customWidth="1"/>
    <col min="14575" max="14575" width="12.140625" style="405" bestFit="1" customWidth="1"/>
    <col min="14576" max="14576" width="11.85546875" style="405" bestFit="1" customWidth="1"/>
    <col min="14577" max="14577" width="12.42578125" style="405" bestFit="1" customWidth="1"/>
    <col min="14578" max="14578" width="12.140625" style="405" bestFit="1" customWidth="1"/>
    <col min="14579" max="14579" width="11.7109375" style="405" customWidth="1"/>
    <col min="14580" max="14580" width="12.140625" style="405" bestFit="1" customWidth="1"/>
    <col min="14581" max="14581" width="12" style="405" bestFit="1" customWidth="1"/>
    <col min="14582" max="14582" width="11.7109375" style="405" bestFit="1" customWidth="1"/>
    <col min="14583" max="14583" width="11.85546875" style="405" bestFit="1" customWidth="1"/>
    <col min="14584" max="14585" width="12.5703125" style="405" bestFit="1" customWidth="1"/>
    <col min="14586" max="14591" width="13" style="405" bestFit="1" customWidth="1"/>
    <col min="14592" max="14592" width="13" style="405" customWidth="1"/>
    <col min="14593" max="14593" width="11.42578125" style="405" bestFit="1" customWidth="1"/>
    <col min="14594" max="14594" width="11.140625" style="405" bestFit="1" customWidth="1"/>
    <col min="14595" max="14820" width="9.140625" style="405"/>
    <col min="14821" max="14821" width="18.42578125" style="405" bestFit="1" customWidth="1"/>
    <col min="14822" max="14822" width="12.28515625" style="405" bestFit="1" customWidth="1"/>
    <col min="14823" max="14823" width="12.140625" style="405" bestFit="1" customWidth="1"/>
    <col min="14824" max="14824" width="12.85546875" style="405" bestFit="1" customWidth="1"/>
    <col min="14825" max="14825" width="12.140625" style="405" bestFit="1" customWidth="1"/>
    <col min="14826" max="14826" width="11.85546875" style="405" bestFit="1" customWidth="1"/>
    <col min="14827" max="14827" width="11.7109375" style="405" bestFit="1" customWidth="1"/>
    <col min="14828" max="14828" width="12" style="405" bestFit="1" customWidth="1"/>
    <col min="14829" max="14829" width="12.140625" style="405" bestFit="1" customWidth="1"/>
    <col min="14830" max="14830" width="11.42578125" style="405" bestFit="1" customWidth="1"/>
    <col min="14831" max="14831" width="12.140625" style="405" bestFit="1" customWidth="1"/>
    <col min="14832" max="14832" width="11.85546875" style="405" bestFit="1" customWidth="1"/>
    <col min="14833" max="14833" width="12.42578125" style="405" bestFit="1" customWidth="1"/>
    <col min="14834" max="14834" width="12.140625" style="405" bestFit="1" customWidth="1"/>
    <col min="14835" max="14835" width="11.7109375" style="405" customWidth="1"/>
    <col min="14836" max="14836" width="12.140625" style="405" bestFit="1" customWidth="1"/>
    <col min="14837" max="14837" width="12" style="405" bestFit="1" customWidth="1"/>
    <col min="14838" max="14838" width="11.7109375" style="405" bestFit="1" customWidth="1"/>
    <col min="14839" max="14839" width="11.85546875" style="405" bestFit="1" customWidth="1"/>
    <col min="14840" max="14841" width="12.5703125" style="405" bestFit="1" customWidth="1"/>
    <col min="14842" max="14847" width="13" style="405" bestFit="1" customWidth="1"/>
    <col min="14848" max="14848" width="13" style="405" customWidth="1"/>
    <col min="14849" max="14849" width="11.42578125" style="405" bestFit="1" customWidth="1"/>
    <col min="14850" max="14850" width="11.140625" style="405" bestFit="1" customWidth="1"/>
    <col min="14851" max="15076" width="9.140625" style="405"/>
    <col min="15077" max="15077" width="18.42578125" style="405" bestFit="1" customWidth="1"/>
    <col min="15078" max="15078" width="12.28515625" style="405" bestFit="1" customWidth="1"/>
    <col min="15079" max="15079" width="12.140625" style="405" bestFit="1" customWidth="1"/>
    <col min="15080" max="15080" width="12.85546875" style="405" bestFit="1" customWidth="1"/>
    <col min="15081" max="15081" width="12.140625" style="405" bestFit="1" customWidth="1"/>
    <col min="15082" max="15082" width="11.85546875" style="405" bestFit="1" customWidth="1"/>
    <col min="15083" max="15083" width="11.7109375" style="405" bestFit="1" customWidth="1"/>
    <col min="15084" max="15084" width="12" style="405" bestFit="1" customWidth="1"/>
    <col min="15085" max="15085" width="12.140625" style="405" bestFit="1" customWidth="1"/>
    <col min="15086" max="15086" width="11.42578125" style="405" bestFit="1" customWidth="1"/>
    <col min="15087" max="15087" width="12.140625" style="405" bestFit="1" customWidth="1"/>
    <col min="15088" max="15088" width="11.85546875" style="405" bestFit="1" customWidth="1"/>
    <col min="15089" max="15089" width="12.42578125" style="405" bestFit="1" customWidth="1"/>
    <col min="15090" max="15090" width="12.140625" style="405" bestFit="1" customWidth="1"/>
    <col min="15091" max="15091" width="11.7109375" style="405" customWidth="1"/>
    <col min="15092" max="15092" width="12.140625" style="405" bestFit="1" customWidth="1"/>
    <col min="15093" max="15093" width="12" style="405" bestFit="1" customWidth="1"/>
    <col min="15094" max="15094" width="11.7109375" style="405" bestFit="1" customWidth="1"/>
    <col min="15095" max="15095" width="11.85546875" style="405" bestFit="1" customWidth="1"/>
    <col min="15096" max="15097" width="12.5703125" style="405" bestFit="1" customWidth="1"/>
    <col min="15098" max="15103" width="13" style="405" bestFit="1" customWidth="1"/>
    <col min="15104" max="15104" width="13" style="405" customWidth="1"/>
    <col min="15105" max="15105" width="11.42578125" style="405" bestFit="1" customWidth="1"/>
    <col min="15106" max="15106" width="11.140625" style="405" bestFit="1" customWidth="1"/>
    <col min="15107" max="15332" width="9.140625" style="405"/>
    <col min="15333" max="15333" width="18.42578125" style="405" bestFit="1" customWidth="1"/>
    <col min="15334" max="15334" width="12.28515625" style="405" bestFit="1" customWidth="1"/>
    <col min="15335" max="15335" width="12.140625" style="405" bestFit="1" customWidth="1"/>
    <col min="15336" max="15336" width="12.85546875" style="405" bestFit="1" customWidth="1"/>
    <col min="15337" max="15337" width="12.140625" style="405" bestFit="1" customWidth="1"/>
    <col min="15338" max="15338" width="11.85546875" style="405" bestFit="1" customWidth="1"/>
    <col min="15339" max="15339" width="11.7109375" style="405" bestFit="1" customWidth="1"/>
    <col min="15340" max="15340" width="12" style="405" bestFit="1" customWidth="1"/>
    <col min="15341" max="15341" width="12.140625" style="405" bestFit="1" customWidth="1"/>
    <col min="15342" max="15342" width="11.42578125" style="405" bestFit="1" customWidth="1"/>
    <col min="15343" max="15343" width="12.140625" style="405" bestFit="1" customWidth="1"/>
    <col min="15344" max="15344" width="11.85546875" style="405" bestFit="1" customWidth="1"/>
    <col min="15345" max="15345" width="12.42578125" style="405" bestFit="1" customWidth="1"/>
    <col min="15346" max="15346" width="12.140625" style="405" bestFit="1" customWidth="1"/>
    <col min="15347" max="15347" width="11.7109375" style="405" customWidth="1"/>
    <col min="15348" max="15348" width="12.140625" style="405" bestFit="1" customWidth="1"/>
    <col min="15349" max="15349" width="12" style="405" bestFit="1" customWidth="1"/>
    <col min="15350" max="15350" width="11.7109375" style="405" bestFit="1" customWidth="1"/>
    <col min="15351" max="15351" width="11.85546875" style="405" bestFit="1" customWidth="1"/>
    <col min="15352" max="15353" width="12.5703125" style="405" bestFit="1" customWidth="1"/>
    <col min="15354" max="15359" width="13" style="405" bestFit="1" customWidth="1"/>
    <col min="15360" max="15360" width="13" style="405" customWidth="1"/>
    <col min="15361" max="15361" width="11.42578125" style="405" bestFit="1" customWidth="1"/>
    <col min="15362" max="15362" width="11.140625" style="405" bestFit="1" customWidth="1"/>
    <col min="15363" max="15588" width="9.140625" style="405"/>
    <col min="15589" max="15589" width="18.42578125" style="405" bestFit="1" customWidth="1"/>
    <col min="15590" max="15590" width="12.28515625" style="405" bestFit="1" customWidth="1"/>
    <col min="15591" max="15591" width="12.140625" style="405" bestFit="1" customWidth="1"/>
    <col min="15592" max="15592" width="12.85546875" style="405" bestFit="1" customWidth="1"/>
    <col min="15593" max="15593" width="12.140625" style="405" bestFit="1" customWidth="1"/>
    <col min="15594" max="15594" width="11.85546875" style="405" bestFit="1" customWidth="1"/>
    <col min="15595" max="15595" width="11.7109375" style="405" bestFit="1" customWidth="1"/>
    <col min="15596" max="15596" width="12" style="405" bestFit="1" customWidth="1"/>
    <col min="15597" max="15597" width="12.140625" style="405" bestFit="1" customWidth="1"/>
    <col min="15598" max="15598" width="11.42578125" style="405" bestFit="1" customWidth="1"/>
    <col min="15599" max="15599" width="12.140625" style="405" bestFit="1" customWidth="1"/>
    <col min="15600" max="15600" width="11.85546875" style="405" bestFit="1" customWidth="1"/>
    <col min="15601" max="15601" width="12.42578125" style="405" bestFit="1" customWidth="1"/>
    <col min="15602" max="15602" width="12.140625" style="405" bestFit="1" customWidth="1"/>
    <col min="15603" max="15603" width="11.7109375" style="405" customWidth="1"/>
    <col min="15604" max="15604" width="12.140625" style="405" bestFit="1" customWidth="1"/>
    <col min="15605" max="15605" width="12" style="405" bestFit="1" customWidth="1"/>
    <col min="15606" max="15606" width="11.7109375" style="405" bestFit="1" customWidth="1"/>
    <col min="15607" max="15607" width="11.85546875" style="405" bestFit="1" customWidth="1"/>
    <col min="15608" max="15609" width="12.5703125" style="405" bestFit="1" customWidth="1"/>
    <col min="15610" max="15615" width="13" style="405" bestFit="1" customWidth="1"/>
    <col min="15616" max="15616" width="13" style="405" customWidth="1"/>
    <col min="15617" max="15617" width="11.42578125" style="405" bestFit="1" customWidth="1"/>
    <col min="15618" max="15618" width="11.140625" style="405" bestFit="1" customWidth="1"/>
    <col min="15619" max="15844" width="9.140625" style="405"/>
    <col min="15845" max="15845" width="18.42578125" style="405" bestFit="1" customWidth="1"/>
    <col min="15846" max="15846" width="12.28515625" style="405" bestFit="1" customWidth="1"/>
    <col min="15847" max="15847" width="12.140625" style="405" bestFit="1" customWidth="1"/>
    <col min="15848" max="15848" width="12.85546875" style="405" bestFit="1" customWidth="1"/>
    <col min="15849" max="15849" width="12.140625" style="405" bestFit="1" customWidth="1"/>
    <col min="15850" max="15850" width="11.85546875" style="405" bestFit="1" customWidth="1"/>
    <col min="15851" max="15851" width="11.7109375" style="405" bestFit="1" customWidth="1"/>
    <col min="15852" max="15852" width="12" style="405" bestFit="1" customWidth="1"/>
    <col min="15853" max="15853" width="12.140625" style="405" bestFit="1" customWidth="1"/>
    <col min="15854" max="15854" width="11.42578125" style="405" bestFit="1" customWidth="1"/>
    <col min="15855" max="15855" width="12.140625" style="405" bestFit="1" customWidth="1"/>
    <col min="15856" max="15856" width="11.85546875" style="405" bestFit="1" customWidth="1"/>
    <col min="15857" max="15857" width="12.42578125" style="405" bestFit="1" customWidth="1"/>
    <col min="15858" max="15858" width="12.140625" style="405" bestFit="1" customWidth="1"/>
    <col min="15859" max="15859" width="11.7109375" style="405" customWidth="1"/>
    <col min="15860" max="15860" width="12.140625" style="405" bestFit="1" customWidth="1"/>
    <col min="15861" max="15861" width="12" style="405" bestFit="1" customWidth="1"/>
    <col min="15862" max="15862" width="11.7109375" style="405" bestFit="1" customWidth="1"/>
    <col min="15863" max="15863" width="11.85546875" style="405" bestFit="1" customWidth="1"/>
    <col min="15864" max="15865" width="12.5703125" style="405" bestFit="1" customWidth="1"/>
    <col min="15866" max="15871" width="13" style="405" bestFit="1" customWidth="1"/>
    <col min="15872" max="15872" width="13" style="405" customWidth="1"/>
    <col min="15873" max="15873" width="11.42578125" style="405" bestFit="1" customWidth="1"/>
    <col min="15874" max="15874" width="11.140625" style="405" bestFit="1" customWidth="1"/>
    <col min="15875" max="16100" width="9.140625" style="405"/>
    <col min="16101" max="16101" width="18.42578125" style="405" bestFit="1" customWidth="1"/>
    <col min="16102" max="16102" width="12.28515625" style="405" bestFit="1" customWidth="1"/>
    <col min="16103" max="16103" width="12.140625" style="405" bestFit="1" customWidth="1"/>
    <col min="16104" max="16104" width="12.85546875" style="405" bestFit="1" customWidth="1"/>
    <col min="16105" max="16105" width="12.140625" style="405" bestFit="1" customWidth="1"/>
    <col min="16106" max="16106" width="11.85546875" style="405" bestFit="1" customWidth="1"/>
    <col min="16107" max="16107" width="11.7109375" style="405" bestFit="1" customWidth="1"/>
    <col min="16108" max="16108" width="12" style="405" bestFit="1" customWidth="1"/>
    <col min="16109" max="16109" width="12.140625" style="405" bestFit="1" customWidth="1"/>
    <col min="16110" max="16110" width="11.42578125" style="405" bestFit="1" customWidth="1"/>
    <col min="16111" max="16111" width="12.140625" style="405" bestFit="1" customWidth="1"/>
    <col min="16112" max="16112" width="11.85546875" style="405" bestFit="1" customWidth="1"/>
    <col min="16113" max="16113" width="12.42578125" style="405" bestFit="1" customWidth="1"/>
    <col min="16114" max="16114" width="12.140625" style="405" bestFit="1" customWidth="1"/>
    <col min="16115" max="16115" width="11.7109375" style="405" customWidth="1"/>
    <col min="16116" max="16116" width="12.140625" style="405" bestFit="1" customWidth="1"/>
    <col min="16117" max="16117" width="12" style="405" bestFit="1" customWidth="1"/>
    <col min="16118" max="16118" width="11.7109375" style="405" bestFit="1" customWidth="1"/>
    <col min="16119" max="16119" width="11.85546875" style="405" bestFit="1" customWidth="1"/>
    <col min="16120" max="16121" width="12.5703125" style="405" bestFit="1" customWidth="1"/>
    <col min="16122" max="16127" width="13" style="405" bestFit="1" customWidth="1"/>
    <col min="16128" max="16128" width="13" style="405" customWidth="1"/>
    <col min="16129" max="16129" width="11.42578125" style="405" bestFit="1" customWidth="1"/>
    <col min="16130" max="16130" width="11.140625" style="405" bestFit="1" customWidth="1"/>
    <col min="16131" max="16384" width="9.140625" style="405"/>
  </cols>
  <sheetData>
    <row r="1" spans="1:33" x14ac:dyDescent="0.2">
      <c r="A1" s="402" t="s">
        <v>392</v>
      </c>
      <c r="B1" s="403" t="s">
        <v>1427</v>
      </c>
      <c r="C1" s="403" t="s">
        <v>1427</v>
      </c>
      <c r="D1" s="403" t="s">
        <v>1427</v>
      </c>
      <c r="E1" s="403" t="s">
        <v>1427</v>
      </c>
      <c r="F1" s="403" t="s">
        <v>1427</v>
      </c>
      <c r="G1" s="403" t="s">
        <v>1427</v>
      </c>
      <c r="H1" s="403" t="s">
        <v>1427</v>
      </c>
      <c r="I1" s="403" t="s">
        <v>1427</v>
      </c>
      <c r="J1" s="403" t="s">
        <v>1427</v>
      </c>
      <c r="K1" s="403" t="s">
        <v>1427</v>
      </c>
      <c r="L1" s="403" t="s">
        <v>1427</v>
      </c>
      <c r="M1" s="403" t="s">
        <v>1427</v>
      </c>
      <c r="N1" s="403" t="s">
        <v>1427</v>
      </c>
      <c r="O1" s="403" t="s">
        <v>1428</v>
      </c>
      <c r="P1" s="403" t="s">
        <v>1428</v>
      </c>
      <c r="Q1" s="403" t="s">
        <v>1428</v>
      </c>
      <c r="R1" s="403" t="s">
        <v>1428</v>
      </c>
      <c r="S1" s="403" t="s">
        <v>1428</v>
      </c>
      <c r="T1" s="403" t="s">
        <v>1428</v>
      </c>
      <c r="U1" s="403" t="s">
        <v>1428</v>
      </c>
      <c r="V1" s="403" t="s">
        <v>1428</v>
      </c>
      <c r="W1" s="403" t="s">
        <v>1428</v>
      </c>
      <c r="X1" s="403" t="s">
        <v>1428</v>
      </c>
      <c r="Y1" s="403" t="s">
        <v>1428</v>
      </c>
      <c r="Z1" s="403" t="s">
        <v>1428</v>
      </c>
      <c r="AA1" s="403" t="s">
        <v>1428</v>
      </c>
      <c r="AB1" s="403" t="s">
        <v>1428</v>
      </c>
      <c r="AC1" s="403" t="s">
        <v>1428</v>
      </c>
      <c r="AD1" s="403" t="s">
        <v>1428</v>
      </c>
      <c r="AE1" s="403" t="s">
        <v>1428</v>
      </c>
      <c r="AF1" s="403" t="s">
        <v>1428</v>
      </c>
    </row>
    <row r="2" spans="1:33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1420</v>
      </c>
      <c r="L2" s="403" t="s">
        <v>1420</v>
      </c>
      <c r="M2" s="403" t="s">
        <v>1420</v>
      </c>
      <c r="N2" s="403" t="s">
        <v>1420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1419</v>
      </c>
      <c r="AA2" s="403" t="s">
        <v>1419</v>
      </c>
      <c r="AB2" s="403" t="s">
        <v>1419</v>
      </c>
      <c r="AC2" s="403" t="s">
        <v>1419</v>
      </c>
      <c r="AD2" s="403" t="s">
        <v>1419</v>
      </c>
      <c r="AE2" s="403" t="s">
        <v>1419</v>
      </c>
      <c r="AF2" s="403" t="s">
        <v>1422</v>
      </c>
    </row>
    <row r="3" spans="1:33" x14ac:dyDescent="0.2">
      <c r="A3" s="402" t="s">
        <v>385</v>
      </c>
      <c r="B3" s="465">
        <v>48549</v>
      </c>
      <c r="C3" s="465">
        <v>48731</v>
      </c>
      <c r="D3" s="465">
        <v>48914</v>
      </c>
      <c r="E3" s="465">
        <v>49096</v>
      </c>
      <c r="F3" s="465">
        <v>49279</v>
      </c>
      <c r="G3" s="465">
        <v>49461</v>
      </c>
      <c r="H3" s="465">
        <v>49644</v>
      </c>
      <c r="I3" s="465">
        <v>49827</v>
      </c>
      <c r="J3" s="465">
        <v>50010</v>
      </c>
      <c r="K3" s="465">
        <v>51105</v>
      </c>
      <c r="L3" s="465">
        <v>52932</v>
      </c>
      <c r="M3" s="465">
        <v>54758</v>
      </c>
      <c r="N3" s="465">
        <v>56584</v>
      </c>
      <c r="O3" s="465">
        <v>45627</v>
      </c>
      <c r="P3" s="465">
        <v>45809</v>
      </c>
      <c r="Q3" s="465">
        <v>45992</v>
      </c>
      <c r="R3" s="465">
        <v>46174</v>
      </c>
      <c r="S3" s="465">
        <v>46357</v>
      </c>
      <c r="T3" s="465">
        <v>46539</v>
      </c>
      <c r="U3" s="465">
        <v>46722</v>
      </c>
      <c r="V3" s="465">
        <v>46905</v>
      </c>
      <c r="W3" s="465">
        <v>47088</v>
      </c>
      <c r="X3" s="465">
        <v>47270</v>
      </c>
      <c r="Y3" s="465">
        <v>47453</v>
      </c>
      <c r="Z3" s="465">
        <v>47635</v>
      </c>
      <c r="AA3" s="465">
        <v>47818</v>
      </c>
      <c r="AB3" s="465">
        <v>48000</v>
      </c>
      <c r="AC3" s="465">
        <v>48183</v>
      </c>
      <c r="AD3" s="465">
        <v>48366</v>
      </c>
      <c r="AE3" s="465">
        <v>48549</v>
      </c>
      <c r="AF3" s="465">
        <v>56584</v>
      </c>
    </row>
    <row r="4" spans="1:33" x14ac:dyDescent="0.2">
      <c r="A4" s="402" t="s">
        <v>386</v>
      </c>
      <c r="B4" s="476">
        <v>3.4500000000000003E-2</v>
      </c>
      <c r="C4" s="476">
        <v>3.5000000000000003E-2</v>
      </c>
      <c r="D4" s="476">
        <v>3.5499999999999997E-2</v>
      </c>
      <c r="E4" s="476">
        <v>3.6499999999999998E-2</v>
      </c>
      <c r="F4" s="476">
        <v>3.6999999999999998E-2</v>
      </c>
      <c r="G4" s="476">
        <v>3.7499999999999999E-2</v>
      </c>
      <c r="H4" s="476">
        <v>3.7999999999999999E-2</v>
      </c>
      <c r="I4" s="467">
        <v>3.85E-2</v>
      </c>
      <c r="J4" s="467">
        <v>3.9E-2</v>
      </c>
      <c r="K4" s="467">
        <v>0.04</v>
      </c>
      <c r="L4" s="467">
        <v>4.3749999999999997E-2</v>
      </c>
      <c r="M4" s="467">
        <v>4.5499999999999999E-2</v>
      </c>
      <c r="N4" s="467">
        <v>4.65E-2</v>
      </c>
      <c r="O4" s="467">
        <v>4.9140000000000003E-2</v>
      </c>
      <c r="P4" s="467">
        <v>4.7640000000000002E-2</v>
      </c>
      <c r="Q4" s="467">
        <v>4.7640000000000002E-2</v>
      </c>
      <c r="R4" s="467">
        <v>4.8140000000000002E-2</v>
      </c>
      <c r="S4" s="467">
        <v>4.8140000000000002E-2</v>
      </c>
      <c r="T4" s="467">
        <v>4.7309999999999998E-2</v>
      </c>
      <c r="U4" s="467">
        <v>4.7309999999999998E-2</v>
      </c>
      <c r="V4" s="476">
        <v>4.7500000000000001E-2</v>
      </c>
      <c r="W4" s="476">
        <v>4.8000000000000001E-2</v>
      </c>
      <c r="X4" s="467">
        <v>4.9000000000000002E-2</v>
      </c>
      <c r="Y4" s="467">
        <v>4.9500000000000002E-2</v>
      </c>
      <c r="Z4" s="466">
        <v>5.0439999999999999E-2</v>
      </c>
      <c r="AA4" s="466">
        <v>5.0939999999999999E-2</v>
      </c>
      <c r="AB4" s="466">
        <v>5.144E-2</v>
      </c>
      <c r="AC4" s="466">
        <v>5.194E-2</v>
      </c>
      <c r="AD4" s="466">
        <v>5.2609999999999997E-2</v>
      </c>
      <c r="AE4" s="466">
        <v>5.2810000000000003E-2</v>
      </c>
      <c r="AF4" s="466">
        <v>6.25E-2</v>
      </c>
      <c r="AG4" s="412"/>
    </row>
    <row r="5" spans="1:33" x14ac:dyDescent="0.2">
      <c r="A5" s="414" t="s">
        <v>334</v>
      </c>
      <c r="B5" s="468" t="s">
        <v>1429</v>
      </c>
      <c r="C5" s="468" t="s">
        <v>1430</v>
      </c>
      <c r="D5" s="468" t="s">
        <v>1431</v>
      </c>
      <c r="E5" s="468" t="s">
        <v>1432</v>
      </c>
      <c r="F5" s="468" t="s">
        <v>1433</v>
      </c>
      <c r="G5" s="468" t="s">
        <v>1434</v>
      </c>
      <c r="H5" s="468" t="s">
        <v>1435</v>
      </c>
      <c r="I5" s="468" t="s">
        <v>1436</v>
      </c>
      <c r="J5" s="468" t="s">
        <v>1437</v>
      </c>
      <c r="K5" s="468" t="s">
        <v>1438</v>
      </c>
      <c r="L5" s="468" t="s">
        <v>1439</v>
      </c>
      <c r="M5" s="468" t="s">
        <v>1440</v>
      </c>
      <c r="N5" s="468" t="s">
        <v>1441</v>
      </c>
      <c r="O5" s="468" t="s">
        <v>1442</v>
      </c>
      <c r="P5" s="468" t="s">
        <v>1443</v>
      </c>
      <c r="Q5" s="468" t="s">
        <v>1444</v>
      </c>
      <c r="R5" s="468" t="s">
        <v>1445</v>
      </c>
      <c r="S5" s="468" t="s">
        <v>1446</v>
      </c>
      <c r="T5" s="468" t="s">
        <v>1447</v>
      </c>
      <c r="U5" s="468" t="s">
        <v>1448</v>
      </c>
      <c r="V5" s="468" t="s">
        <v>1449</v>
      </c>
      <c r="W5" s="468" t="s">
        <v>1450</v>
      </c>
      <c r="X5" s="468" t="s">
        <v>1451</v>
      </c>
      <c r="Y5" s="468" t="s">
        <v>1452</v>
      </c>
      <c r="Z5" s="468" t="s">
        <v>1453</v>
      </c>
      <c r="AA5" s="468" t="s">
        <v>1454</v>
      </c>
      <c r="AB5" s="468" t="s">
        <v>1455</v>
      </c>
      <c r="AC5" s="468" t="s">
        <v>1456</v>
      </c>
      <c r="AD5" s="468" t="s">
        <v>1457</v>
      </c>
      <c r="AE5" s="468" t="s">
        <v>1458</v>
      </c>
      <c r="AF5" s="468" t="s">
        <v>1459</v>
      </c>
      <c r="AG5" s="470" t="s">
        <v>5</v>
      </c>
    </row>
    <row r="6" spans="1:33" x14ac:dyDescent="0.2">
      <c r="A6" s="418"/>
      <c r="B6" s="418">
        <v>2</v>
      </c>
      <c r="C6" s="418">
        <f>B6+1</f>
        <v>3</v>
      </c>
      <c r="D6" s="418">
        <f t="shared" ref="D6:AC6" si="0">C6+1</f>
        <v>4</v>
      </c>
      <c r="E6" s="418">
        <f t="shared" si="0"/>
        <v>5</v>
      </c>
      <c r="F6" s="418">
        <f t="shared" si="0"/>
        <v>6</v>
      </c>
      <c r="G6" s="418">
        <f t="shared" si="0"/>
        <v>7</v>
      </c>
      <c r="H6" s="418">
        <f t="shared" si="0"/>
        <v>8</v>
      </c>
      <c r="I6" s="418">
        <f t="shared" si="0"/>
        <v>9</v>
      </c>
      <c r="J6" s="418">
        <f t="shared" si="0"/>
        <v>10</v>
      </c>
      <c r="K6" s="418">
        <f t="shared" si="0"/>
        <v>11</v>
      </c>
      <c r="L6" s="418">
        <f t="shared" si="0"/>
        <v>12</v>
      </c>
      <c r="M6" s="418">
        <f t="shared" si="0"/>
        <v>13</v>
      </c>
      <c r="N6" s="418">
        <f t="shared" si="0"/>
        <v>14</v>
      </c>
      <c r="O6" s="418">
        <f t="shared" si="0"/>
        <v>15</v>
      </c>
      <c r="P6" s="418">
        <f t="shared" si="0"/>
        <v>16</v>
      </c>
      <c r="Q6" s="418">
        <f t="shared" si="0"/>
        <v>17</v>
      </c>
      <c r="R6" s="418">
        <f t="shared" si="0"/>
        <v>18</v>
      </c>
      <c r="S6" s="418">
        <f t="shared" si="0"/>
        <v>19</v>
      </c>
      <c r="T6" s="418">
        <f t="shared" si="0"/>
        <v>20</v>
      </c>
      <c r="U6" s="418">
        <f t="shared" si="0"/>
        <v>21</v>
      </c>
      <c r="V6" s="418">
        <f t="shared" si="0"/>
        <v>22</v>
      </c>
      <c r="W6" s="418">
        <f t="shared" si="0"/>
        <v>23</v>
      </c>
      <c r="X6" s="418">
        <f t="shared" si="0"/>
        <v>24</v>
      </c>
      <c r="Y6" s="418">
        <f t="shared" si="0"/>
        <v>25</v>
      </c>
      <c r="Z6" s="418">
        <f t="shared" si="0"/>
        <v>26</v>
      </c>
      <c r="AA6" s="418">
        <f t="shared" si="0"/>
        <v>27</v>
      </c>
      <c r="AB6" s="418">
        <f t="shared" si="0"/>
        <v>28</v>
      </c>
      <c r="AC6" s="418">
        <f t="shared" si="0"/>
        <v>29</v>
      </c>
      <c r="AD6" s="418">
        <f t="shared" ref="AD6" si="1">AC6+1</f>
        <v>30</v>
      </c>
      <c r="AE6" s="418">
        <f t="shared" ref="AE6" si="2">AD6+1</f>
        <v>31</v>
      </c>
      <c r="AF6" s="418">
        <v>32</v>
      </c>
      <c r="AG6" s="420"/>
    </row>
    <row r="7" spans="1:33" x14ac:dyDescent="0.2">
      <c r="A7" s="402" t="s">
        <v>461</v>
      </c>
      <c r="B7" s="451">
        <v>590000</v>
      </c>
      <c r="C7" s="451">
        <v>810000</v>
      </c>
      <c r="D7" s="451">
        <v>835000</v>
      </c>
      <c r="E7" s="451">
        <v>865000</v>
      </c>
      <c r="F7" s="451">
        <v>895000</v>
      </c>
      <c r="G7" s="451">
        <v>925000</v>
      </c>
      <c r="H7" s="451">
        <v>955000</v>
      </c>
      <c r="I7" s="451">
        <v>990000</v>
      </c>
      <c r="J7" s="451">
        <v>1020000</v>
      </c>
      <c r="K7" s="451">
        <v>6885000</v>
      </c>
      <c r="L7" s="451">
        <v>14995000</v>
      </c>
      <c r="M7" s="451">
        <v>20880000</v>
      </c>
      <c r="N7" s="451">
        <v>19355000</v>
      </c>
      <c r="O7" s="451">
        <v>420000</v>
      </c>
      <c r="P7" s="451">
        <v>480000</v>
      </c>
      <c r="Q7" s="442">
        <v>495000</v>
      </c>
      <c r="R7" s="442">
        <v>510000</v>
      </c>
      <c r="S7" s="442">
        <v>525000</v>
      </c>
      <c r="T7" s="442">
        <v>545000</v>
      </c>
      <c r="U7" s="442">
        <v>565000</v>
      </c>
      <c r="V7" s="442">
        <v>580000</v>
      </c>
      <c r="W7" s="442">
        <v>600000</v>
      </c>
      <c r="X7" s="442">
        <v>625000</v>
      </c>
      <c r="Y7" s="442">
        <v>640000</v>
      </c>
      <c r="Z7" s="442">
        <v>665000</v>
      </c>
      <c r="AA7" s="442">
        <v>685000</v>
      </c>
      <c r="AB7" s="442">
        <v>710000</v>
      </c>
      <c r="AC7" s="442">
        <v>735000</v>
      </c>
      <c r="AD7" s="442">
        <v>755000</v>
      </c>
      <c r="AE7" s="442">
        <v>125000</v>
      </c>
      <c r="AF7" s="442">
        <v>10000000</v>
      </c>
      <c r="AG7" s="452">
        <f>SUM(B7:AF7)</f>
        <v>89660000</v>
      </c>
    </row>
    <row r="8" spans="1:33" x14ac:dyDescent="0.2">
      <c r="A8" s="402" t="s">
        <v>78</v>
      </c>
      <c r="B8" s="453"/>
      <c r="C8" s="453"/>
      <c r="D8" s="453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4"/>
      <c r="W8" s="454"/>
      <c r="X8" s="451"/>
      <c r="Y8" s="451"/>
      <c r="Z8" s="451"/>
      <c r="AA8" s="451"/>
      <c r="AB8" s="451"/>
      <c r="AC8" s="451"/>
      <c r="AD8" s="451"/>
      <c r="AE8" s="451"/>
      <c r="AF8" s="427"/>
      <c r="AG8" s="452"/>
    </row>
    <row r="9" spans="1:33" ht="15" customHeight="1" x14ac:dyDescent="0.2">
      <c r="A9" s="426">
        <v>45323</v>
      </c>
      <c r="B9" s="450">
        <v>0</v>
      </c>
      <c r="C9" s="450">
        <v>0</v>
      </c>
      <c r="D9" s="450">
        <v>0</v>
      </c>
      <c r="E9" s="450">
        <v>0</v>
      </c>
      <c r="F9" s="450">
        <v>0</v>
      </c>
      <c r="G9" s="450">
        <v>0</v>
      </c>
      <c r="H9" s="450">
        <v>0</v>
      </c>
      <c r="I9" s="450">
        <v>0</v>
      </c>
      <c r="J9" s="450">
        <v>0</v>
      </c>
      <c r="K9" s="450">
        <v>0</v>
      </c>
      <c r="L9" s="450">
        <v>0</v>
      </c>
      <c r="M9" s="450">
        <v>0</v>
      </c>
      <c r="N9" s="450">
        <v>0</v>
      </c>
      <c r="O9" s="450">
        <v>0</v>
      </c>
      <c r="P9" s="450">
        <v>0</v>
      </c>
      <c r="Q9" s="450">
        <v>0</v>
      </c>
      <c r="R9" s="450">
        <v>0</v>
      </c>
      <c r="S9" s="450">
        <v>0</v>
      </c>
      <c r="T9" s="450">
        <v>0</v>
      </c>
      <c r="U9" s="450">
        <v>0</v>
      </c>
      <c r="V9" s="450">
        <v>0</v>
      </c>
      <c r="W9" s="450">
        <v>0</v>
      </c>
      <c r="X9" s="450">
        <v>0</v>
      </c>
      <c r="Y9" s="450">
        <v>0</v>
      </c>
      <c r="Z9" s="450">
        <v>0</v>
      </c>
      <c r="AA9" s="450">
        <v>0</v>
      </c>
      <c r="AB9" s="450">
        <v>0</v>
      </c>
      <c r="AC9" s="450">
        <v>0</v>
      </c>
      <c r="AD9" s="450">
        <v>0</v>
      </c>
      <c r="AE9" s="450">
        <v>0</v>
      </c>
      <c r="AF9" s="450">
        <v>0</v>
      </c>
      <c r="AG9" s="452">
        <f>SUM(B9:AF9)</f>
        <v>0</v>
      </c>
    </row>
    <row r="10" spans="1:33" ht="15" customHeight="1" x14ac:dyDescent="0.2">
      <c r="A10" s="426">
        <v>45352</v>
      </c>
      <c r="B10" s="450">
        <v>0</v>
      </c>
      <c r="C10" s="450">
        <v>0</v>
      </c>
      <c r="D10" s="450">
        <v>0</v>
      </c>
      <c r="E10" s="450">
        <v>0</v>
      </c>
      <c r="F10" s="450">
        <v>0</v>
      </c>
      <c r="G10" s="450">
        <v>0</v>
      </c>
      <c r="H10" s="450">
        <v>0</v>
      </c>
      <c r="I10" s="450">
        <v>0</v>
      </c>
      <c r="J10" s="450">
        <v>0</v>
      </c>
      <c r="K10" s="450">
        <v>0</v>
      </c>
      <c r="L10" s="450">
        <v>0</v>
      </c>
      <c r="M10" s="450">
        <v>0</v>
      </c>
      <c r="N10" s="450">
        <v>0</v>
      </c>
      <c r="O10" s="450">
        <v>0</v>
      </c>
      <c r="P10" s="450">
        <v>0</v>
      </c>
      <c r="Q10" s="450">
        <v>0</v>
      </c>
      <c r="R10" s="450">
        <v>0</v>
      </c>
      <c r="S10" s="450">
        <v>0</v>
      </c>
      <c r="T10" s="450">
        <v>0</v>
      </c>
      <c r="U10" s="450">
        <v>0</v>
      </c>
      <c r="V10" s="450">
        <v>0</v>
      </c>
      <c r="W10" s="450">
        <v>0</v>
      </c>
      <c r="X10" s="450">
        <v>0</v>
      </c>
      <c r="Y10" s="450">
        <v>0</v>
      </c>
      <c r="Z10" s="450">
        <v>0</v>
      </c>
      <c r="AA10" s="450">
        <v>0</v>
      </c>
      <c r="AB10" s="450">
        <v>0</v>
      </c>
      <c r="AC10" s="450">
        <v>0</v>
      </c>
      <c r="AD10" s="450">
        <v>0</v>
      </c>
      <c r="AE10" s="450">
        <v>0</v>
      </c>
      <c r="AF10" s="450">
        <v>0</v>
      </c>
      <c r="AG10" s="452">
        <f>SUM(B10:AF10)</f>
        <v>0</v>
      </c>
    </row>
    <row r="11" spans="1:33" ht="15" customHeight="1" x14ac:dyDescent="0.2">
      <c r="A11" s="426">
        <v>45383</v>
      </c>
      <c r="B11" s="450">
        <v>0</v>
      </c>
      <c r="C11" s="450">
        <v>0</v>
      </c>
      <c r="D11" s="450">
        <v>0</v>
      </c>
      <c r="E11" s="450">
        <v>0</v>
      </c>
      <c r="F11" s="450">
        <v>0</v>
      </c>
      <c r="G11" s="450">
        <v>0</v>
      </c>
      <c r="H11" s="450">
        <v>0</v>
      </c>
      <c r="I11" s="450">
        <v>0</v>
      </c>
      <c r="J11" s="450">
        <v>0</v>
      </c>
      <c r="K11" s="450">
        <v>0</v>
      </c>
      <c r="L11" s="450">
        <v>0</v>
      </c>
      <c r="M11" s="450">
        <v>0</v>
      </c>
      <c r="N11" s="450">
        <v>0</v>
      </c>
      <c r="O11" s="450">
        <v>0</v>
      </c>
      <c r="P11" s="450">
        <v>0</v>
      </c>
      <c r="Q11" s="450">
        <v>0</v>
      </c>
      <c r="R11" s="450">
        <v>0</v>
      </c>
      <c r="S11" s="450">
        <v>0</v>
      </c>
      <c r="T11" s="450">
        <v>0</v>
      </c>
      <c r="U11" s="450">
        <v>0</v>
      </c>
      <c r="V11" s="450">
        <v>0</v>
      </c>
      <c r="W11" s="450">
        <v>0</v>
      </c>
      <c r="X11" s="450">
        <v>0</v>
      </c>
      <c r="Y11" s="450">
        <v>0</v>
      </c>
      <c r="Z11" s="450">
        <v>0</v>
      </c>
      <c r="AA11" s="450">
        <v>0</v>
      </c>
      <c r="AB11" s="450">
        <v>0</v>
      </c>
      <c r="AC11" s="450">
        <v>0</v>
      </c>
      <c r="AD11" s="450">
        <v>0</v>
      </c>
      <c r="AE11" s="450">
        <v>0</v>
      </c>
      <c r="AF11" s="450">
        <v>0</v>
      </c>
      <c r="AG11" s="452">
        <f>SUM(B11:AF11)</f>
        <v>0</v>
      </c>
    </row>
    <row r="12" spans="1:33" ht="15" customHeight="1" x14ac:dyDescent="0.2">
      <c r="A12" s="426">
        <v>45413</v>
      </c>
      <c r="B12" s="450">
        <v>0</v>
      </c>
      <c r="C12" s="450">
        <v>0</v>
      </c>
      <c r="D12" s="450">
        <v>0</v>
      </c>
      <c r="E12" s="450">
        <v>0</v>
      </c>
      <c r="F12" s="450">
        <v>0</v>
      </c>
      <c r="G12" s="450">
        <v>0</v>
      </c>
      <c r="H12" s="450">
        <v>0</v>
      </c>
      <c r="I12" s="450">
        <v>0</v>
      </c>
      <c r="J12" s="450">
        <v>0</v>
      </c>
      <c r="K12" s="450">
        <v>0</v>
      </c>
      <c r="L12" s="450">
        <v>0</v>
      </c>
      <c r="M12" s="450">
        <v>0</v>
      </c>
      <c r="N12" s="450">
        <v>0</v>
      </c>
      <c r="O12" s="450">
        <v>0</v>
      </c>
      <c r="P12" s="450">
        <v>0</v>
      </c>
      <c r="Q12" s="450">
        <v>0</v>
      </c>
      <c r="R12" s="450">
        <v>0</v>
      </c>
      <c r="S12" s="450">
        <v>0</v>
      </c>
      <c r="T12" s="450">
        <v>0</v>
      </c>
      <c r="U12" s="450">
        <v>0</v>
      </c>
      <c r="V12" s="450">
        <v>0</v>
      </c>
      <c r="W12" s="450">
        <v>0</v>
      </c>
      <c r="X12" s="450">
        <v>0</v>
      </c>
      <c r="Y12" s="450">
        <v>0</v>
      </c>
      <c r="Z12" s="450">
        <v>0</v>
      </c>
      <c r="AA12" s="450">
        <v>0</v>
      </c>
      <c r="AB12" s="450">
        <v>0</v>
      </c>
      <c r="AC12" s="450">
        <v>0</v>
      </c>
      <c r="AD12" s="450">
        <v>0</v>
      </c>
      <c r="AE12" s="450">
        <v>0</v>
      </c>
      <c r="AF12" s="450">
        <v>0</v>
      </c>
      <c r="AG12" s="452">
        <f>SUM(B12:AF12)</f>
        <v>0</v>
      </c>
    </row>
    <row r="13" spans="1:33" ht="15" customHeight="1" x14ac:dyDescent="0.2">
      <c r="A13" s="426">
        <v>45444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27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27">
        <v>0</v>
      </c>
      <c r="AD13" s="427">
        <v>0</v>
      </c>
      <c r="AE13" s="427">
        <v>0</v>
      </c>
      <c r="AF13" s="427">
        <v>0</v>
      </c>
      <c r="AG13" s="452">
        <f>SUM(B13:AF13)</f>
        <v>0</v>
      </c>
    </row>
    <row r="14" spans="1:33" ht="7.5" customHeight="1" x14ac:dyDescent="0.2">
      <c r="A14" s="426"/>
      <c r="B14" s="453"/>
      <c r="C14" s="453"/>
      <c r="D14" s="453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5"/>
    </row>
    <row r="15" spans="1:33" x14ac:dyDescent="0.2">
      <c r="A15" s="429" t="s">
        <v>9</v>
      </c>
      <c r="B15" s="456">
        <f t="shared" ref="B15:AC15" si="3">SUM(B9:B14)</f>
        <v>0</v>
      </c>
      <c r="C15" s="456">
        <f t="shared" si="3"/>
        <v>0</v>
      </c>
      <c r="D15" s="456">
        <f t="shared" si="3"/>
        <v>0</v>
      </c>
      <c r="E15" s="456">
        <f t="shared" si="3"/>
        <v>0</v>
      </c>
      <c r="F15" s="456">
        <f t="shared" si="3"/>
        <v>0</v>
      </c>
      <c r="G15" s="456">
        <f t="shared" si="3"/>
        <v>0</v>
      </c>
      <c r="H15" s="456">
        <f t="shared" si="3"/>
        <v>0</v>
      </c>
      <c r="I15" s="456">
        <f t="shared" si="3"/>
        <v>0</v>
      </c>
      <c r="J15" s="456">
        <f t="shared" si="3"/>
        <v>0</v>
      </c>
      <c r="K15" s="456">
        <f t="shared" si="3"/>
        <v>0</v>
      </c>
      <c r="L15" s="456">
        <f t="shared" si="3"/>
        <v>0</v>
      </c>
      <c r="M15" s="456">
        <f t="shared" si="3"/>
        <v>0</v>
      </c>
      <c r="N15" s="456">
        <f t="shared" si="3"/>
        <v>0</v>
      </c>
      <c r="O15" s="456">
        <f t="shared" si="3"/>
        <v>0</v>
      </c>
      <c r="P15" s="456">
        <f t="shared" si="3"/>
        <v>0</v>
      </c>
      <c r="Q15" s="456">
        <f t="shared" si="3"/>
        <v>0</v>
      </c>
      <c r="R15" s="456">
        <f t="shared" si="3"/>
        <v>0</v>
      </c>
      <c r="S15" s="456">
        <f t="shared" si="3"/>
        <v>0</v>
      </c>
      <c r="T15" s="456">
        <f t="shared" si="3"/>
        <v>0</v>
      </c>
      <c r="U15" s="456">
        <f t="shared" si="3"/>
        <v>0</v>
      </c>
      <c r="V15" s="456">
        <f t="shared" si="3"/>
        <v>0</v>
      </c>
      <c r="W15" s="456">
        <f t="shared" si="3"/>
        <v>0</v>
      </c>
      <c r="X15" s="456">
        <f t="shared" si="3"/>
        <v>0</v>
      </c>
      <c r="Y15" s="456">
        <f t="shared" si="3"/>
        <v>0</v>
      </c>
      <c r="Z15" s="456">
        <f t="shared" si="3"/>
        <v>0</v>
      </c>
      <c r="AA15" s="456">
        <f t="shared" si="3"/>
        <v>0</v>
      </c>
      <c r="AB15" s="456">
        <f t="shared" si="3"/>
        <v>0</v>
      </c>
      <c r="AC15" s="456">
        <f t="shared" si="3"/>
        <v>0</v>
      </c>
      <c r="AD15" s="456">
        <f t="shared" ref="AD15:AE15" si="4">SUM(AD9:AD14)</f>
        <v>0</v>
      </c>
      <c r="AE15" s="456">
        <f t="shared" si="4"/>
        <v>0</v>
      </c>
      <c r="AF15" s="456">
        <f>SUM(AF9:AF14)</f>
        <v>0</v>
      </c>
      <c r="AG15" s="452">
        <f>SUM(B15:AF15)</f>
        <v>0</v>
      </c>
    </row>
    <row r="16" spans="1:33" x14ac:dyDescent="0.2">
      <c r="A16" s="414"/>
      <c r="B16" s="445"/>
      <c r="C16" s="445"/>
      <c r="D16" s="445"/>
      <c r="E16" s="457"/>
      <c r="F16" s="457"/>
      <c r="G16" s="457"/>
      <c r="H16" s="457"/>
      <c r="I16" s="457"/>
      <c r="J16" s="457"/>
      <c r="K16" s="457"/>
      <c r="L16" s="457"/>
      <c r="M16" s="457"/>
      <c r="N16" s="457"/>
      <c r="O16" s="457"/>
      <c r="P16" s="457"/>
      <c r="Q16" s="457"/>
      <c r="R16" s="457"/>
      <c r="S16" s="457"/>
      <c r="T16" s="457"/>
      <c r="U16" s="457"/>
      <c r="V16" s="457"/>
      <c r="W16" s="457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</row>
    <row r="17" spans="1:33" x14ac:dyDescent="0.2">
      <c r="A17" s="434" t="s">
        <v>10</v>
      </c>
      <c r="B17" s="459">
        <f t="shared" ref="B17:AC17" si="5">B7-B15</f>
        <v>590000</v>
      </c>
      <c r="C17" s="459">
        <f t="shared" si="5"/>
        <v>810000</v>
      </c>
      <c r="D17" s="459">
        <f t="shared" si="5"/>
        <v>835000</v>
      </c>
      <c r="E17" s="459">
        <f t="shared" si="5"/>
        <v>865000</v>
      </c>
      <c r="F17" s="459">
        <f t="shared" si="5"/>
        <v>895000</v>
      </c>
      <c r="G17" s="459">
        <f t="shared" si="5"/>
        <v>925000</v>
      </c>
      <c r="H17" s="459">
        <f t="shared" si="5"/>
        <v>955000</v>
      </c>
      <c r="I17" s="459">
        <f t="shared" si="5"/>
        <v>990000</v>
      </c>
      <c r="J17" s="459">
        <f t="shared" si="5"/>
        <v>1020000</v>
      </c>
      <c r="K17" s="459">
        <f t="shared" si="5"/>
        <v>6885000</v>
      </c>
      <c r="L17" s="459">
        <f t="shared" si="5"/>
        <v>14995000</v>
      </c>
      <c r="M17" s="459">
        <f t="shared" si="5"/>
        <v>20880000</v>
      </c>
      <c r="N17" s="459">
        <f t="shared" si="5"/>
        <v>19355000</v>
      </c>
      <c r="O17" s="459">
        <f t="shared" si="5"/>
        <v>420000</v>
      </c>
      <c r="P17" s="459">
        <f t="shared" si="5"/>
        <v>480000</v>
      </c>
      <c r="Q17" s="459">
        <f t="shared" si="5"/>
        <v>495000</v>
      </c>
      <c r="R17" s="459">
        <f t="shared" si="5"/>
        <v>510000</v>
      </c>
      <c r="S17" s="459">
        <f t="shared" si="5"/>
        <v>525000</v>
      </c>
      <c r="T17" s="459">
        <f t="shared" si="5"/>
        <v>545000</v>
      </c>
      <c r="U17" s="459">
        <f t="shared" si="5"/>
        <v>565000</v>
      </c>
      <c r="V17" s="459">
        <f t="shared" si="5"/>
        <v>580000</v>
      </c>
      <c r="W17" s="459">
        <f t="shared" si="5"/>
        <v>600000</v>
      </c>
      <c r="X17" s="459">
        <f t="shared" si="5"/>
        <v>625000</v>
      </c>
      <c r="Y17" s="459">
        <f t="shared" si="5"/>
        <v>640000</v>
      </c>
      <c r="Z17" s="459">
        <f t="shared" si="5"/>
        <v>665000</v>
      </c>
      <c r="AA17" s="459">
        <f t="shared" si="5"/>
        <v>685000</v>
      </c>
      <c r="AB17" s="459">
        <f t="shared" si="5"/>
        <v>710000</v>
      </c>
      <c r="AC17" s="459">
        <f t="shared" si="5"/>
        <v>735000</v>
      </c>
      <c r="AD17" s="459">
        <f t="shared" ref="AD17:AE17" si="6">AD7-AD15</f>
        <v>755000</v>
      </c>
      <c r="AE17" s="459">
        <f t="shared" si="6"/>
        <v>125000</v>
      </c>
      <c r="AF17" s="459">
        <f>AF7-AF15</f>
        <v>10000000</v>
      </c>
      <c r="AG17" s="460">
        <f>SUM(B17:AF17)</f>
        <v>89660000</v>
      </c>
    </row>
    <row r="21" spans="1:33" s="438" customFormat="1" x14ac:dyDescent="0.2"/>
  </sheetData>
  <phoneticPr fontId="9" type="noConversion"/>
  <pageMargins left="0.75" right="0.75" top="1" bottom="1" header="0.5" footer="0.5"/>
  <pageSetup scale="70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11" man="1"/>
    <brk id="23" max="11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50E71-DD0F-42C2-8E16-83A26C935777}">
  <dimension ref="A1:Z21"/>
  <sheetViews>
    <sheetView zoomScaleNormal="100" workbookViewId="0">
      <pane xSplit="1" ySplit="5" topLeftCell="B6" activePane="bottomRight" state="frozen"/>
      <selection activeCell="F46" sqref="F46"/>
      <selection pane="topRight" activeCell="F46" sqref="F46"/>
      <selection pane="bottomLeft" activeCell="F46" sqref="F46"/>
      <selection pane="bottomRight" activeCell="B6" sqref="B6"/>
    </sheetView>
  </sheetViews>
  <sheetFormatPr defaultRowHeight="12.75" x14ac:dyDescent="0.2"/>
  <cols>
    <col min="1" max="1" width="19.7109375" style="405" customWidth="1"/>
    <col min="2" max="4" width="12.42578125" style="405" bestFit="1" customWidth="1"/>
    <col min="5" max="5" width="12.28515625" style="405" bestFit="1" customWidth="1"/>
    <col min="6" max="6" width="13" style="405" bestFit="1" customWidth="1"/>
    <col min="7" max="7" width="12.28515625" style="405" bestFit="1" customWidth="1"/>
    <col min="8" max="8" width="12" style="405" bestFit="1" customWidth="1"/>
    <col min="9" max="9" width="11.85546875" style="405" bestFit="1" customWidth="1"/>
    <col min="10" max="11" width="12.28515625" style="405" bestFit="1" customWidth="1"/>
    <col min="12" max="12" width="13.5703125" style="405" customWidth="1"/>
    <col min="13" max="14" width="13.5703125" style="405" bestFit="1" customWidth="1"/>
    <col min="15" max="15" width="12.5703125" style="405" bestFit="1" customWidth="1"/>
    <col min="16" max="16" width="12.28515625" style="405" bestFit="1" customWidth="1"/>
    <col min="17" max="17" width="11.7109375" style="405" customWidth="1"/>
    <col min="18" max="18" width="12.28515625" style="405" bestFit="1" customWidth="1"/>
    <col min="19" max="19" width="12.140625" style="405" bestFit="1" customWidth="1"/>
    <col min="20" max="20" width="11.85546875" style="405" bestFit="1" customWidth="1"/>
    <col min="21" max="21" width="12" style="405" bestFit="1" customWidth="1"/>
    <col min="22" max="23" width="12.7109375" style="405" bestFit="1" customWidth="1"/>
    <col min="24" max="24" width="12.7109375" style="405" customWidth="1"/>
    <col min="25" max="25" width="13.140625" style="405" bestFit="1" customWidth="1"/>
    <col min="26" max="26" width="13.28515625" style="405" customWidth="1"/>
    <col min="27" max="221" width="9.140625" style="405"/>
    <col min="222" max="222" width="18.42578125" style="405" bestFit="1" customWidth="1"/>
    <col min="223" max="223" width="12.28515625" style="405" bestFit="1" customWidth="1"/>
    <col min="224" max="224" width="12.140625" style="405" bestFit="1" customWidth="1"/>
    <col min="225" max="225" width="12.85546875" style="405" bestFit="1" customWidth="1"/>
    <col min="226" max="226" width="12.140625" style="405" bestFit="1" customWidth="1"/>
    <col min="227" max="227" width="11.85546875" style="405" bestFit="1" customWidth="1"/>
    <col min="228" max="228" width="11.7109375" style="405" bestFit="1" customWidth="1"/>
    <col min="229" max="229" width="12" style="405" bestFit="1" customWidth="1"/>
    <col min="230" max="230" width="12.140625" style="405" bestFit="1" customWidth="1"/>
    <col min="231" max="231" width="11.42578125" style="405" bestFit="1" customWidth="1"/>
    <col min="232" max="232" width="12.140625" style="405" bestFit="1" customWidth="1"/>
    <col min="233" max="233" width="11.85546875" style="405" bestFit="1" customWidth="1"/>
    <col min="234" max="234" width="12.42578125" style="405" bestFit="1" customWidth="1"/>
    <col min="235" max="235" width="12.140625" style="405" bestFit="1" customWidth="1"/>
    <col min="236" max="236" width="11.7109375" style="405" customWidth="1"/>
    <col min="237" max="237" width="12.140625" style="405" bestFit="1" customWidth="1"/>
    <col min="238" max="238" width="12" style="405" bestFit="1" customWidth="1"/>
    <col min="239" max="239" width="11.7109375" style="405" bestFit="1" customWidth="1"/>
    <col min="240" max="240" width="11.85546875" style="405" bestFit="1" customWidth="1"/>
    <col min="241" max="242" width="12.5703125" style="405" bestFit="1" customWidth="1"/>
    <col min="243" max="248" width="13" style="405" bestFit="1" customWidth="1"/>
    <col min="249" max="249" width="13" style="405" customWidth="1"/>
    <col min="250" max="250" width="11.42578125" style="405" bestFit="1" customWidth="1"/>
    <col min="251" max="251" width="11.140625" style="405" bestFit="1" customWidth="1"/>
    <col min="252" max="477" width="9.140625" style="405"/>
    <col min="478" max="478" width="18.42578125" style="405" bestFit="1" customWidth="1"/>
    <col min="479" max="479" width="12.28515625" style="405" bestFit="1" customWidth="1"/>
    <col min="480" max="480" width="12.140625" style="405" bestFit="1" customWidth="1"/>
    <col min="481" max="481" width="12.85546875" style="405" bestFit="1" customWidth="1"/>
    <col min="482" max="482" width="12.140625" style="405" bestFit="1" customWidth="1"/>
    <col min="483" max="483" width="11.85546875" style="405" bestFit="1" customWidth="1"/>
    <col min="484" max="484" width="11.7109375" style="405" bestFit="1" customWidth="1"/>
    <col min="485" max="485" width="12" style="405" bestFit="1" customWidth="1"/>
    <col min="486" max="486" width="12.140625" style="405" bestFit="1" customWidth="1"/>
    <col min="487" max="487" width="11.42578125" style="405" bestFit="1" customWidth="1"/>
    <col min="488" max="488" width="12.140625" style="405" bestFit="1" customWidth="1"/>
    <col min="489" max="489" width="11.85546875" style="405" bestFit="1" customWidth="1"/>
    <col min="490" max="490" width="12.42578125" style="405" bestFit="1" customWidth="1"/>
    <col min="491" max="491" width="12.140625" style="405" bestFit="1" customWidth="1"/>
    <col min="492" max="492" width="11.7109375" style="405" customWidth="1"/>
    <col min="493" max="493" width="12.140625" style="405" bestFit="1" customWidth="1"/>
    <col min="494" max="494" width="12" style="405" bestFit="1" customWidth="1"/>
    <col min="495" max="495" width="11.7109375" style="405" bestFit="1" customWidth="1"/>
    <col min="496" max="496" width="11.85546875" style="405" bestFit="1" customWidth="1"/>
    <col min="497" max="498" width="12.5703125" style="405" bestFit="1" customWidth="1"/>
    <col min="499" max="504" width="13" style="405" bestFit="1" customWidth="1"/>
    <col min="505" max="505" width="13" style="405" customWidth="1"/>
    <col min="506" max="506" width="11.42578125" style="405" bestFit="1" customWidth="1"/>
    <col min="507" max="507" width="11.140625" style="405" bestFit="1" customWidth="1"/>
    <col min="508" max="733" width="9.140625" style="405"/>
    <col min="734" max="734" width="18.42578125" style="405" bestFit="1" customWidth="1"/>
    <col min="735" max="735" width="12.28515625" style="405" bestFit="1" customWidth="1"/>
    <col min="736" max="736" width="12.140625" style="405" bestFit="1" customWidth="1"/>
    <col min="737" max="737" width="12.85546875" style="405" bestFit="1" customWidth="1"/>
    <col min="738" max="738" width="12.140625" style="405" bestFit="1" customWidth="1"/>
    <col min="739" max="739" width="11.85546875" style="405" bestFit="1" customWidth="1"/>
    <col min="740" max="740" width="11.7109375" style="405" bestFit="1" customWidth="1"/>
    <col min="741" max="741" width="12" style="405" bestFit="1" customWidth="1"/>
    <col min="742" max="742" width="12.140625" style="405" bestFit="1" customWidth="1"/>
    <col min="743" max="743" width="11.42578125" style="405" bestFit="1" customWidth="1"/>
    <col min="744" max="744" width="12.140625" style="405" bestFit="1" customWidth="1"/>
    <col min="745" max="745" width="11.85546875" style="405" bestFit="1" customWidth="1"/>
    <col min="746" max="746" width="12.42578125" style="405" bestFit="1" customWidth="1"/>
    <col min="747" max="747" width="12.140625" style="405" bestFit="1" customWidth="1"/>
    <col min="748" max="748" width="11.7109375" style="405" customWidth="1"/>
    <col min="749" max="749" width="12.140625" style="405" bestFit="1" customWidth="1"/>
    <col min="750" max="750" width="12" style="405" bestFit="1" customWidth="1"/>
    <col min="751" max="751" width="11.7109375" style="405" bestFit="1" customWidth="1"/>
    <col min="752" max="752" width="11.85546875" style="405" bestFit="1" customWidth="1"/>
    <col min="753" max="754" width="12.5703125" style="405" bestFit="1" customWidth="1"/>
    <col min="755" max="760" width="13" style="405" bestFit="1" customWidth="1"/>
    <col min="761" max="761" width="13" style="405" customWidth="1"/>
    <col min="762" max="762" width="11.42578125" style="405" bestFit="1" customWidth="1"/>
    <col min="763" max="763" width="11.140625" style="405" bestFit="1" customWidth="1"/>
    <col min="764" max="989" width="9.140625" style="405"/>
    <col min="990" max="990" width="18.42578125" style="405" bestFit="1" customWidth="1"/>
    <col min="991" max="991" width="12.28515625" style="405" bestFit="1" customWidth="1"/>
    <col min="992" max="992" width="12.140625" style="405" bestFit="1" customWidth="1"/>
    <col min="993" max="993" width="12.85546875" style="405" bestFit="1" customWidth="1"/>
    <col min="994" max="994" width="12.140625" style="405" bestFit="1" customWidth="1"/>
    <col min="995" max="995" width="11.85546875" style="405" bestFit="1" customWidth="1"/>
    <col min="996" max="996" width="11.7109375" style="405" bestFit="1" customWidth="1"/>
    <col min="997" max="997" width="12" style="405" bestFit="1" customWidth="1"/>
    <col min="998" max="998" width="12.140625" style="405" bestFit="1" customWidth="1"/>
    <col min="999" max="999" width="11.42578125" style="405" bestFit="1" customWidth="1"/>
    <col min="1000" max="1000" width="12.140625" style="405" bestFit="1" customWidth="1"/>
    <col min="1001" max="1001" width="11.85546875" style="405" bestFit="1" customWidth="1"/>
    <col min="1002" max="1002" width="12.42578125" style="405" bestFit="1" customWidth="1"/>
    <col min="1003" max="1003" width="12.140625" style="405" bestFit="1" customWidth="1"/>
    <col min="1004" max="1004" width="11.7109375" style="405" customWidth="1"/>
    <col min="1005" max="1005" width="12.140625" style="405" bestFit="1" customWidth="1"/>
    <col min="1006" max="1006" width="12" style="405" bestFit="1" customWidth="1"/>
    <col min="1007" max="1007" width="11.7109375" style="405" bestFit="1" customWidth="1"/>
    <col min="1008" max="1008" width="11.85546875" style="405" bestFit="1" customWidth="1"/>
    <col min="1009" max="1010" width="12.5703125" style="405" bestFit="1" customWidth="1"/>
    <col min="1011" max="1016" width="13" style="405" bestFit="1" customWidth="1"/>
    <col min="1017" max="1017" width="13" style="405" customWidth="1"/>
    <col min="1018" max="1018" width="11.42578125" style="405" bestFit="1" customWidth="1"/>
    <col min="1019" max="1019" width="11.140625" style="405" bestFit="1" customWidth="1"/>
    <col min="1020" max="1245" width="9.140625" style="405"/>
    <col min="1246" max="1246" width="18.42578125" style="405" bestFit="1" customWidth="1"/>
    <col min="1247" max="1247" width="12.28515625" style="405" bestFit="1" customWidth="1"/>
    <col min="1248" max="1248" width="12.140625" style="405" bestFit="1" customWidth="1"/>
    <col min="1249" max="1249" width="12.85546875" style="405" bestFit="1" customWidth="1"/>
    <col min="1250" max="1250" width="12.140625" style="405" bestFit="1" customWidth="1"/>
    <col min="1251" max="1251" width="11.85546875" style="405" bestFit="1" customWidth="1"/>
    <col min="1252" max="1252" width="11.7109375" style="405" bestFit="1" customWidth="1"/>
    <col min="1253" max="1253" width="12" style="405" bestFit="1" customWidth="1"/>
    <col min="1254" max="1254" width="12.140625" style="405" bestFit="1" customWidth="1"/>
    <col min="1255" max="1255" width="11.42578125" style="405" bestFit="1" customWidth="1"/>
    <col min="1256" max="1256" width="12.140625" style="405" bestFit="1" customWidth="1"/>
    <col min="1257" max="1257" width="11.85546875" style="405" bestFit="1" customWidth="1"/>
    <col min="1258" max="1258" width="12.42578125" style="405" bestFit="1" customWidth="1"/>
    <col min="1259" max="1259" width="12.140625" style="405" bestFit="1" customWidth="1"/>
    <col min="1260" max="1260" width="11.7109375" style="405" customWidth="1"/>
    <col min="1261" max="1261" width="12.140625" style="405" bestFit="1" customWidth="1"/>
    <col min="1262" max="1262" width="12" style="405" bestFit="1" customWidth="1"/>
    <col min="1263" max="1263" width="11.7109375" style="405" bestFit="1" customWidth="1"/>
    <col min="1264" max="1264" width="11.85546875" style="405" bestFit="1" customWidth="1"/>
    <col min="1265" max="1266" width="12.5703125" style="405" bestFit="1" customWidth="1"/>
    <col min="1267" max="1272" width="13" style="405" bestFit="1" customWidth="1"/>
    <col min="1273" max="1273" width="13" style="405" customWidth="1"/>
    <col min="1274" max="1274" width="11.42578125" style="405" bestFit="1" customWidth="1"/>
    <col min="1275" max="1275" width="11.140625" style="405" bestFit="1" customWidth="1"/>
    <col min="1276" max="1501" width="9.140625" style="405"/>
    <col min="1502" max="1502" width="18.42578125" style="405" bestFit="1" customWidth="1"/>
    <col min="1503" max="1503" width="12.28515625" style="405" bestFit="1" customWidth="1"/>
    <col min="1504" max="1504" width="12.140625" style="405" bestFit="1" customWidth="1"/>
    <col min="1505" max="1505" width="12.85546875" style="405" bestFit="1" customWidth="1"/>
    <col min="1506" max="1506" width="12.140625" style="405" bestFit="1" customWidth="1"/>
    <col min="1507" max="1507" width="11.85546875" style="405" bestFit="1" customWidth="1"/>
    <col min="1508" max="1508" width="11.7109375" style="405" bestFit="1" customWidth="1"/>
    <col min="1509" max="1509" width="12" style="405" bestFit="1" customWidth="1"/>
    <col min="1510" max="1510" width="12.140625" style="405" bestFit="1" customWidth="1"/>
    <col min="1511" max="1511" width="11.42578125" style="405" bestFit="1" customWidth="1"/>
    <col min="1512" max="1512" width="12.140625" style="405" bestFit="1" customWidth="1"/>
    <col min="1513" max="1513" width="11.85546875" style="405" bestFit="1" customWidth="1"/>
    <col min="1514" max="1514" width="12.42578125" style="405" bestFit="1" customWidth="1"/>
    <col min="1515" max="1515" width="12.140625" style="405" bestFit="1" customWidth="1"/>
    <col min="1516" max="1516" width="11.7109375" style="405" customWidth="1"/>
    <col min="1517" max="1517" width="12.140625" style="405" bestFit="1" customWidth="1"/>
    <col min="1518" max="1518" width="12" style="405" bestFit="1" customWidth="1"/>
    <col min="1519" max="1519" width="11.7109375" style="405" bestFit="1" customWidth="1"/>
    <col min="1520" max="1520" width="11.85546875" style="405" bestFit="1" customWidth="1"/>
    <col min="1521" max="1522" width="12.5703125" style="405" bestFit="1" customWidth="1"/>
    <col min="1523" max="1528" width="13" style="405" bestFit="1" customWidth="1"/>
    <col min="1529" max="1529" width="13" style="405" customWidth="1"/>
    <col min="1530" max="1530" width="11.42578125" style="405" bestFit="1" customWidth="1"/>
    <col min="1531" max="1531" width="11.140625" style="405" bestFit="1" customWidth="1"/>
    <col min="1532" max="1757" width="9.140625" style="405"/>
    <col min="1758" max="1758" width="18.42578125" style="405" bestFit="1" customWidth="1"/>
    <col min="1759" max="1759" width="12.28515625" style="405" bestFit="1" customWidth="1"/>
    <col min="1760" max="1760" width="12.140625" style="405" bestFit="1" customWidth="1"/>
    <col min="1761" max="1761" width="12.85546875" style="405" bestFit="1" customWidth="1"/>
    <col min="1762" max="1762" width="12.140625" style="405" bestFit="1" customWidth="1"/>
    <col min="1763" max="1763" width="11.85546875" style="405" bestFit="1" customWidth="1"/>
    <col min="1764" max="1764" width="11.7109375" style="405" bestFit="1" customWidth="1"/>
    <col min="1765" max="1765" width="12" style="405" bestFit="1" customWidth="1"/>
    <col min="1766" max="1766" width="12.140625" style="405" bestFit="1" customWidth="1"/>
    <col min="1767" max="1767" width="11.42578125" style="405" bestFit="1" customWidth="1"/>
    <col min="1768" max="1768" width="12.140625" style="405" bestFit="1" customWidth="1"/>
    <col min="1769" max="1769" width="11.85546875" style="405" bestFit="1" customWidth="1"/>
    <col min="1770" max="1770" width="12.42578125" style="405" bestFit="1" customWidth="1"/>
    <col min="1771" max="1771" width="12.140625" style="405" bestFit="1" customWidth="1"/>
    <col min="1772" max="1772" width="11.7109375" style="405" customWidth="1"/>
    <col min="1773" max="1773" width="12.140625" style="405" bestFit="1" customWidth="1"/>
    <col min="1774" max="1774" width="12" style="405" bestFit="1" customWidth="1"/>
    <col min="1775" max="1775" width="11.7109375" style="405" bestFit="1" customWidth="1"/>
    <col min="1776" max="1776" width="11.85546875" style="405" bestFit="1" customWidth="1"/>
    <col min="1777" max="1778" width="12.5703125" style="405" bestFit="1" customWidth="1"/>
    <col min="1779" max="1784" width="13" style="405" bestFit="1" customWidth="1"/>
    <col min="1785" max="1785" width="13" style="405" customWidth="1"/>
    <col min="1786" max="1786" width="11.42578125" style="405" bestFit="1" customWidth="1"/>
    <col min="1787" max="1787" width="11.140625" style="405" bestFit="1" customWidth="1"/>
    <col min="1788" max="2013" width="9.140625" style="405"/>
    <col min="2014" max="2014" width="18.42578125" style="405" bestFit="1" customWidth="1"/>
    <col min="2015" max="2015" width="12.28515625" style="405" bestFit="1" customWidth="1"/>
    <col min="2016" max="2016" width="12.140625" style="405" bestFit="1" customWidth="1"/>
    <col min="2017" max="2017" width="12.85546875" style="405" bestFit="1" customWidth="1"/>
    <col min="2018" max="2018" width="12.140625" style="405" bestFit="1" customWidth="1"/>
    <col min="2019" max="2019" width="11.85546875" style="405" bestFit="1" customWidth="1"/>
    <col min="2020" max="2020" width="11.7109375" style="405" bestFit="1" customWidth="1"/>
    <col min="2021" max="2021" width="12" style="405" bestFit="1" customWidth="1"/>
    <col min="2022" max="2022" width="12.140625" style="405" bestFit="1" customWidth="1"/>
    <col min="2023" max="2023" width="11.42578125" style="405" bestFit="1" customWidth="1"/>
    <col min="2024" max="2024" width="12.140625" style="405" bestFit="1" customWidth="1"/>
    <col min="2025" max="2025" width="11.85546875" style="405" bestFit="1" customWidth="1"/>
    <col min="2026" max="2026" width="12.42578125" style="405" bestFit="1" customWidth="1"/>
    <col min="2027" max="2027" width="12.140625" style="405" bestFit="1" customWidth="1"/>
    <col min="2028" max="2028" width="11.7109375" style="405" customWidth="1"/>
    <col min="2029" max="2029" width="12.140625" style="405" bestFit="1" customWidth="1"/>
    <col min="2030" max="2030" width="12" style="405" bestFit="1" customWidth="1"/>
    <col min="2031" max="2031" width="11.7109375" style="405" bestFit="1" customWidth="1"/>
    <col min="2032" max="2032" width="11.85546875" style="405" bestFit="1" customWidth="1"/>
    <col min="2033" max="2034" width="12.5703125" style="405" bestFit="1" customWidth="1"/>
    <col min="2035" max="2040" width="13" style="405" bestFit="1" customWidth="1"/>
    <col min="2041" max="2041" width="13" style="405" customWidth="1"/>
    <col min="2042" max="2042" width="11.42578125" style="405" bestFit="1" customWidth="1"/>
    <col min="2043" max="2043" width="11.140625" style="405" bestFit="1" customWidth="1"/>
    <col min="2044" max="2269" width="9.140625" style="405"/>
    <col min="2270" max="2270" width="18.42578125" style="405" bestFit="1" customWidth="1"/>
    <col min="2271" max="2271" width="12.28515625" style="405" bestFit="1" customWidth="1"/>
    <col min="2272" max="2272" width="12.140625" style="405" bestFit="1" customWidth="1"/>
    <col min="2273" max="2273" width="12.85546875" style="405" bestFit="1" customWidth="1"/>
    <col min="2274" max="2274" width="12.140625" style="405" bestFit="1" customWidth="1"/>
    <col min="2275" max="2275" width="11.85546875" style="405" bestFit="1" customWidth="1"/>
    <col min="2276" max="2276" width="11.7109375" style="405" bestFit="1" customWidth="1"/>
    <col min="2277" max="2277" width="12" style="405" bestFit="1" customWidth="1"/>
    <col min="2278" max="2278" width="12.140625" style="405" bestFit="1" customWidth="1"/>
    <col min="2279" max="2279" width="11.42578125" style="405" bestFit="1" customWidth="1"/>
    <col min="2280" max="2280" width="12.140625" style="405" bestFit="1" customWidth="1"/>
    <col min="2281" max="2281" width="11.85546875" style="405" bestFit="1" customWidth="1"/>
    <col min="2282" max="2282" width="12.42578125" style="405" bestFit="1" customWidth="1"/>
    <col min="2283" max="2283" width="12.140625" style="405" bestFit="1" customWidth="1"/>
    <col min="2284" max="2284" width="11.7109375" style="405" customWidth="1"/>
    <col min="2285" max="2285" width="12.140625" style="405" bestFit="1" customWidth="1"/>
    <col min="2286" max="2286" width="12" style="405" bestFit="1" customWidth="1"/>
    <col min="2287" max="2287" width="11.7109375" style="405" bestFit="1" customWidth="1"/>
    <col min="2288" max="2288" width="11.85546875" style="405" bestFit="1" customWidth="1"/>
    <col min="2289" max="2290" width="12.5703125" style="405" bestFit="1" customWidth="1"/>
    <col min="2291" max="2296" width="13" style="405" bestFit="1" customWidth="1"/>
    <col min="2297" max="2297" width="13" style="405" customWidth="1"/>
    <col min="2298" max="2298" width="11.42578125" style="405" bestFit="1" customWidth="1"/>
    <col min="2299" max="2299" width="11.140625" style="405" bestFit="1" customWidth="1"/>
    <col min="2300" max="2525" width="9.140625" style="405"/>
    <col min="2526" max="2526" width="18.42578125" style="405" bestFit="1" customWidth="1"/>
    <col min="2527" max="2527" width="12.28515625" style="405" bestFit="1" customWidth="1"/>
    <col min="2528" max="2528" width="12.140625" style="405" bestFit="1" customWidth="1"/>
    <col min="2529" max="2529" width="12.85546875" style="405" bestFit="1" customWidth="1"/>
    <col min="2530" max="2530" width="12.140625" style="405" bestFit="1" customWidth="1"/>
    <col min="2531" max="2531" width="11.85546875" style="405" bestFit="1" customWidth="1"/>
    <col min="2532" max="2532" width="11.7109375" style="405" bestFit="1" customWidth="1"/>
    <col min="2533" max="2533" width="12" style="405" bestFit="1" customWidth="1"/>
    <col min="2534" max="2534" width="12.140625" style="405" bestFit="1" customWidth="1"/>
    <col min="2535" max="2535" width="11.42578125" style="405" bestFit="1" customWidth="1"/>
    <col min="2536" max="2536" width="12.140625" style="405" bestFit="1" customWidth="1"/>
    <col min="2537" max="2537" width="11.85546875" style="405" bestFit="1" customWidth="1"/>
    <col min="2538" max="2538" width="12.42578125" style="405" bestFit="1" customWidth="1"/>
    <col min="2539" max="2539" width="12.140625" style="405" bestFit="1" customWidth="1"/>
    <col min="2540" max="2540" width="11.7109375" style="405" customWidth="1"/>
    <col min="2541" max="2541" width="12.140625" style="405" bestFit="1" customWidth="1"/>
    <col min="2542" max="2542" width="12" style="405" bestFit="1" customWidth="1"/>
    <col min="2543" max="2543" width="11.7109375" style="405" bestFit="1" customWidth="1"/>
    <col min="2544" max="2544" width="11.85546875" style="405" bestFit="1" customWidth="1"/>
    <col min="2545" max="2546" width="12.5703125" style="405" bestFit="1" customWidth="1"/>
    <col min="2547" max="2552" width="13" style="405" bestFit="1" customWidth="1"/>
    <col min="2553" max="2553" width="13" style="405" customWidth="1"/>
    <col min="2554" max="2554" width="11.42578125" style="405" bestFit="1" customWidth="1"/>
    <col min="2555" max="2555" width="11.140625" style="405" bestFit="1" customWidth="1"/>
    <col min="2556" max="2781" width="9.140625" style="405"/>
    <col min="2782" max="2782" width="18.42578125" style="405" bestFit="1" customWidth="1"/>
    <col min="2783" max="2783" width="12.28515625" style="405" bestFit="1" customWidth="1"/>
    <col min="2784" max="2784" width="12.140625" style="405" bestFit="1" customWidth="1"/>
    <col min="2785" max="2785" width="12.85546875" style="405" bestFit="1" customWidth="1"/>
    <col min="2786" max="2786" width="12.140625" style="405" bestFit="1" customWidth="1"/>
    <col min="2787" max="2787" width="11.85546875" style="405" bestFit="1" customWidth="1"/>
    <col min="2788" max="2788" width="11.7109375" style="405" bestFit="1" customWidth="1"/>
    <col min="2789" max="2789" width="12" style="405" bestFit="1" customWidth="1"/>
    <col min="2790" max="2790" width="12.140625" style="405" bestFit="1" customWidth="1"/>
    <col min="2791" max="2791" width="11.42578125" style="405" bestFit="1" customWidth="1"/>
    <col min="2792" max="2792" width="12.140625" style="405" bestFit="1" customWidth="1"/>
    <col min="2793" max="2793" width="11.85546875" style="405" bestFit="1" customWidth="1"/>
    <col min="2794" max="2794" width="12.42578125" style="405" bestFit="1" customWidth="1"/>
    <col min="2795" max="2795" width="12.140625" style="405" bestFit="1" customWidth="1"/>
    <col min="2796" max="2796" width="11.7109375" style="405" customWidth="1"/>
    <col min="2797" max="2797" width="12.140625" style="405" bestFit="1" customWidth="1"/>
    <col min="2798" max="2798" width="12" style="405" bestFit="1" customWidth="1"/>
    <col min="2799" max="2799" width="11.7109375" style="405" bestFit="1" customWidth="1"/>
    <col min="2800" max="2800" width="11.85546875" style="405" bestFit="1" customWidth="1"/>
    <col min="2801" max="2802" width="12.5703125" style="405" bestFit="1" customWidth="1"/>
    <col min="2803" max="2808" width="13" style="405" bestFit="1" customWidth="1"/>
    <col min="2809" max="2809" width="13" style="405" customWidth="1"/>
    <col min="2810" max="2810" width="11.42578125" style="405" bestFit="1" customWidth="1"/>
    <col min="2811" max="2811" width="11.140625" style="405" bestFit="1" customWidth="1"/>
    <col min="2812" max="3037" width="9.140625" style="405"/>
    <col min="3038" max="3038" width="18.42578125" style="405" bestFit="1" customWidth="1"/>
    <col min="3039" max="3039" width="12.28515625" style="405" bestFit="1" customWidth="1"/>
    <col min="3040" max="3040" width="12.140625" style="405" bestFit="1" customWidth="1"/>
    <col min="3041" max="3041" width="12.85546875" style="405" bestFit="1" customWidth="1"/>
    <col min="3042" max="3042" width="12.140625" style="405" bestFit="1" customWidth="1"/>
    <col min="3043" max="3043" width="11.85546875" style="405" bestFit="1" customWidth="1"/>
    <col min="3044" max="3044" width="11.7109375" style="405" bestFit="1" customWidth="1"/>
    <col min="3045" max="3045" width="12" style="405" bestFit="1" customWidth="1"/>
    <col min="3046" max="3046" width="12.140625" style="405" bestFit="1" customWidth="1"/>
    <col min="3047" max="3047" width="11.42578125" style="405" bestFit="1" customWidth="1"/>
    <col min="3048" max="3048" width="12.140625" style="405" bestFit="1" customWidth="1"/>
    <col min="3049" max="3049" width="11.85546875" style="405" bestFit="1" customWidth="1"/>
    <col min="3050" max="3050" width="12.42578125" style="405" bestFit="1" customWidth="1"/>
    <col min="3051" max="3051" width="12.140625" style="405" bestFit="1" customWidth="1"/>
    <col min="3052" max="3052" width="11.7109375" style="405" customWidth="1"/>
    <col min="3053" max="3053" width="12.140625" style="405" bestFit="1" customWidth="1"/>
    <col min="3054" max="3054" width="12" style="405" bestFit="1" customWidth="1"/>
    <col min="3055" max="3055" width="11.7109375" style="405" bestFit="1" customWidth="1"/>
    <col min="3056" max="3056" width="11.85546875" style="405" bestFit="1" customWidth="1"/>
    <col min="3057" max="3058" width="12.5703125" style="405" bestFit="1" customWidth="1"/>
    <col min="3059" max="3064" width="13" style="405" bestFit="1" customWidth="1"/>
    <col min="3065" max="3065" width="13" style="405" customWidth="1"/>
    <col min="3066" max="3066" width="11.42578125" style="405" bestFit="1" customWidth="1"/>
    <col min="3067" max="3067" width="11.140625" style="405" bestFit="1" customWidth="1"/>
    <col min="3068" max="3293" width="9.140625" style="405"/>
    <col min="3294" max="3294" width="18.42578125" style="405" bestFit="1" customWidth="1"/>
    <col min="3295" max="3295" width="12.28515625" style="405" bestFit="1" customWidth="1"/>
    <col min="3296" max="3296" width="12.140625" style="405" bestFit="1" customWidth="1"/>
    <col min="3297" max="3297" width="12.85546875" style="405" bestFit="1" customWidth="1"/>
    <col min="3298" max="3298" width="12.140625" style="405" bestFit="1" customWidth="1"/>
    <col min="3299" max="3299" width="11.85546875" style="405" bestFit="1" customWidth="1"/>
    <col min="3300" max="3300" width="11.7109375" style="405" bestFit="1" customWidth="1"/>
    <col min="3301" max="3301" width="12" style="405" bestFit="1" customWidth="1"/>
    <col min="3302" max="3302" width="12.140625" style="405" bestFit="1" customWidth="1"/>
    <col min="3303" max="3303" width="11.42578125" style="405" bestFit="1" customWidth="1"/>
    <col min="3304" max="3304" width="12.140625" style="405" bestFit="1" customWidth="1"/>
    <col min="3305" max="3305" width="11.85546875" style="405" bestFit="1" customWidth="1"/>
    <col min="3306" max="3306" width="12.42578125" style="405" bestFit="1" customWidth="1"/>
    <col min="3307" max="3307" width="12.140625" style="405" bestFit="1" customWidth="1"/>
    <col min="3308" max="3308" width="11.7109375" style="405" customWidth="1"/>
    <col min="3309" max="3309" width="12.140625" style="405" bestFit="1" customWidth="1"/>
    <col min="3310" max="3310" width="12" style="405" bestFit="1" customWidth="1"/>
    <col min="3311" max="3311" width="11.7109375" style="405" bestFit="1" customWidth="1"/>
    <col min="3312" max="3312" width="11.85546875" style="405" bestFit="1" customWidth="1"/>
    <col min="3313" max="3314" width="12.5703125" style="405" bestFit="1" customWidth="1"/>
    <col min="3315" max="3320" width="13" style="405" bestFit="1" customWidth="1"/>
    <col min="3321" max="3321" width="13" style="405" customWidth="1"/>
    <col min="3322" max="3322" width="11.42578125" style="405" bestFit="1" customWidth="1"/>
    <col min="3323" max="3323" width="11.140625" style="405" bestFit="1" customWidth="1"/>
    <col min="3324" max="3549" width="9.140625" style="405"/>
    <col min="3550" max="3550" width="18.42578125" style="405" bestFit="1" customWidth="1"/>
    <col min="3551" max="3551" width="12.28515625" style="405" bestFit="1" customWidth="1"/>
    <col min="3552" max="3552" width="12.140625" style="405" bestFit="1" customWidth="1"/>
    <col min="3553" max="3553" width="12.85546875" style="405" bestFit="1" customWidth="1"/>
    <col min="3554" max="3554" width="12.140625" style="405" bestFit="1" customWidth="1"/>
    <col min="3555" max="3555" width="11.85546875" style="405" bestFit="1" customWidth="1"/>
    <col min="3556" max="3556" width="11.7109375" style="405" bestFit="1" customWidth="1"/>
    <col min="3557" max="3557" width="12" style="405" bestFit="1" customWidth="1"/>
    <col min="3558" max="3558" width="12.140625" style="405" bestFit="1" customWidth="1"/>
    <col min="3559" max="3559" width="11.42578125" style="405" bestFit="1" customWidth="1"/>
    <col min="3560" max="3560" width="12.140625" style="405" bestFit="1" customWidth="1"/>
    <col min="3561" max="3561" width="11.85546875" style="405" bestFit="1" customWidth="1"/>
    <col min="3562" max="3562" width="12.42578125" style="405" bestFit="1" customWidth="1"/>
    <col min="3563" max="3563" width="12.140625" style="405" bestFit="1" customWidth="1"/>
    <col min="3564" max="3564" width="11.7109375" style="405" customWidth="1"/>
    <col min="3565" max="3565" width="12.140625" style="405" bestFit="1" customWidth="1"/>
    <col min="3566" max="3566" width="12" style="405" bestFit="1" customWidth="1"/>
    <col min="3567" max="3567" width="11.7109375" style="405" bestFit="1" customWidth="1"/>
    <col min="3568" max="3568" width="11.85546875" style="405" bestFit="1" customWidth="1"/>
    <col min="3569" max="3570" width="12.5703125" style="405" bestFit="1" customWidth="1"/>
    <col min="3571" max="3576" width="13" style="405" bestFit="1" customWidth="1"/>
    <col min="3577" max="3577" width="13" style="405" customWidth="1"/>
    <col min="3578" max="3578" width="11.42578125" style="405" bestFit="1" customWidth="1"/>
    <col min="3579" max="3579" width="11.140625" style="405" bestFit="1" customWidth="1"/>
    <col min="3580" max="3805" width="9.140625" style="405"/>
    <col min="3806" max="3806" width="18.42578125" style="405" bestFit="1" customWidth="1"/>
    <col min="3807" max="3807" width="12.28515625" style="405" bestFit="1" customWidth="1"/>
    <col min="3808" max="3808" width="12.140625" style="405" bestFit="1" customWidth="1"/>
    <col min="3809" max="3809" width="12.85546875" style="405" bestFit="1" customWidth="1"/>
    <col min="3810" max="3810" width="12.140625" style="405" bestFit="1" customWidth="1"/>
    <col min="3811" max="3811" width="11.85546875" style="405" bestFit="1" customWidth="1"/>
    <col min="3812" max="3812" width="11.7109375" style="405" bestFit="1" customWidth="1"/>
    <col min="3813" max="3813" width="12" style="405" bestFit="1" customWidth="1"/>
    <col min="3814" max="3814" width="12.140625" style="405" bestFit="1" customWidth="1"/>
    <col min="3815" max="3815" width="11.42578125" style="405" bestFit="1" customWidth="1"/>
    <col min="3816" max="3816" width="12.140625" style="405" bestFit="1" customWidth="1"/>
    <col min="3817" max="3817" width="11.85546875" style="405" bestFit="1" customWidth="1"/>
    <col min="3818" max="3818" width="12.42578125" style="405" bestFit="1" customWidth="1"/>
    <col min="3819" max="3819" width="12.140625" style="405" bestFit="1" customWidth="1"/>
    <col min="3820" max="3820" width="11.7109375" style="405" customWidth="1"/>
    <col min="3821" max="3821" width="12.140625" style="405" bestFit="1" customWidth="1"/>
    <col min="3822" max="3822" width="12" style="405" bestFit="1" customWidth="1"/>
    <col min="3823" max="3823" width="11.7109375" style="405" bestFit="1" customWidth="1"/>
    <col min="3824" max="3824" width="11.85546875" style="405" bestFit="1" customWidth="1"/>
    <col min="3825" max="3826" width="12.5703125" style="405" bestFit="1" customWidth="1"/>
    <col min="3827" max="3832" width="13" style="405" bestFit="1" customWidth="1"/>
    <col min="3833" max="3833" width="13" style="405" customWidth="1"/>
    <col min="3834" max="3834" width="11.42578125" style="405" bestFit="1" customWidth="1"/>
    <col min="3835" max="3835" width="11.140625" style="405" bestFit="1" customWidth="1"/>
    <col min="3836" max="4061" width="9.140625" style="405"/>
    <col min="4062" max="4062" width="18.42578125" style="405" bestFit="1" customWidth="1"/>
    <col min="4063" max="4063" width="12.28515625" style="405" bestFit="1" customWidth="1"/>
    <col min="4064" max="4064" width="12.140625" style="405" bestFit="1" customWidth="1"/>
    <col min="4065" max="4065" width="12.85546875" style="405" bestFit="1" customWidth="1"/>
    <col min="4066" max="4066" width="12.140625" style="405" bestFit="1" customWidth="1"/>
    <col min="4067" max="4067" width="11.85546875" style="405" bestFit="1" customWidth="1"/>
    <col min="4068" max="4068" width="11.7109375" style="405" bestFit="1" customWidth="1"/>
    <col min="4069" max="4069" width="12" style="405" bestFit="1" customWidth="1"/>
    <col min="4070" max="4070" width="12.140625" style="405" bestFit="1" customWidth="1"/>
    <col min="4071" max="4071" width="11.42578125" style="405" bestFit="1" customWidth="1"/>
    <col min="4072" max="4072" width="12.140625" style="405" bestFit="1" customWidth="1"/>
    <col min="4073" max="4073" width="11.85546875" style="405" bestFit="1" customWidth="1"/>
    <col min="4074" max="4074" width="12.42578125" style="405" bestFit="1" customWidth="1"/>
    <col min="4075" max="4075" width="12.140625" style="405" bestFit="1" customWidth="1"/>
    <col min="4076" max="4076" width="11.7109375" style="405" customWidth="1"/>
    <col min="4077" max="4077" width="12.140625" style="405" bestFit="1" customWidth="1"/>
    <col min="4078" max="4078" width="12" style="405" bestFit="1" customWidth="1"/>
    <col min="4079" max="4079" width="11.7109375" style="405" bestFit="1" customWidth="1"/>
    <col min="4080" max="4080" width="11.85546875" style="405" bestFit="1" customWidth="1"/>
    <col min="4081" max="4082" width="12.5703125" style="405" bestFit="1" customWidth="1"/>
    <col min="4083" max="4088" width="13" style="405" bestFit="1" customWidth="1"/>
    <col min="4089" max="4089" width="13" style="405" customWidth="1"/>
    <col min="4090" max="4090" width="11.42578125" style="405" bestFit="1" customWidth="1"/>
    <col min="4091" max="4091" width="11.140625" style="405" bestFit="1" customWidth="1"/>
    <col min="4092" max="4317" width="9.140625" style="405"/>
    <col min="4318" max="4318" width="18.42578125" style="405" bestFit="1" customWidth="1"/>
    <col min="4319" max="4319" width="12.28515625" style="405" bestFit="1" customWidth="1"/>
    <col min="4320" max="4320" width="12.140625" style="405" bestFit="1" customWidth="1"/>
    <col min="4321" max="4321" width="12.85546875" style="405" bestFit="1" customWidth="1"/>
    <col min="4322" max="4322" width="12.140625" style="405" bestFit="1" customWidth="1"/>
    <col min="4323" max="4323" width="11.85546875" style="405" bestFit="1" customWidth="1"/>
    <col min="4324" max="4324" width="11.7109375" style="405" bestFit="1" customWidth="1"/>
    <col min="4325" max="4325" width="12" style="405" bestFit="1" customWidth="1"/>
    <col min="4326" max="4326" width="12.140625" style="405" bestFit="1" customWidth="1"/>
    <col min="4327" max="4327" width="11.42578125" style="405" bestFit="1" customWidth="1"/>
    <col min="4328" max="4328" width="12.140625" style="405" bestFit="1" customWidth="1"/>
    <col min="4329" max="4329" width="11.85546875" style="405" bestFit="1" customWidth="1"/>
    <col min="4330" max="4330" width="12.42578125" style="405" bestFit="1" customWidth="1"/>
    <col min="4331" max="4331" width="12.140625" style="405" bestFit="1" customWidth="1"/>
    <col min="4332" max="4332" width="11.7109375" style="405" customWidth="1"/>
    <col min="4333" max="4333" width="12.140625" style="405" bestFit="1" customWidth="1"/>
    <col min="4334" max="4334" width="12" style="405" bestFit="1" customWidth="1"/>
    <col min="4335" max="4335" width="11.7109375" style="405" bestFit="1" customWidth="1"/>
    <col min="4336" max="4336" width="11.85546875" style="405" bestFit="1" customWidth="1"/>
    <col min="4337" max="4338" width="12.5703125" style="405" bestFit="1" customWidth="1"/>
    <col min="4339" max="4344" width="13" style="405" bestFit="1" customWidth="1"/>
    <col min="4345" max="4345" width="13" style="405" customWidth="1"/>
    <col min="4346" max="4346" width="11.42578125" style="405" bestFit="1" customWidth="1"/>
    <col min="4347" max="4347" width="11.140625" style="405" bestFit="1" customWidth="1"/>
    <col min="4348" max="4573" width="9.140625" style="405"/>
    <col min="4574" max="4574" width="18.42578125" style="405" bestFit="1" customWidth="1"/>
    <col min="4575" max="4575" width="12.28515625" style="405" bestFit="1" customWidth="1"/>
    <col min="4576" max="4576" width="12.140625" style="405" bestFit="1" customWidth="1"/>
    <col min="4577" max="4577" width="12.85546875" style="405" bestFit="1" customWidth="1"/>
    <col min="4578" max="4578" width="12.140625" style="405" bestFit="1" customWidth="1"/>
    <col min="4579" max="4579" width="11.85546875" style="405" bestFit="1" customWidth="1"/>
    <col min="4580" max="4580" width="11.7109375" style="405" bestFit="1" customWidth="1"/>
    <col min="4581" max="4581" width="12" style="405" bestFit="1" customWidth="1"/>
    <col min="4582" max="4582" width="12.140625" style="405" bestFit="1" customWidth="1"/>
    <col min="4583" max="4583" width="11.42578125" style="405" bestFit="1" customWidth="1"/>
    <col min="4584" max="4584" width="12.140625" style="405" bestFit="1" customWidth="1"/>
    <col min="4585" max="4585" width="11.85546875" style="405" bestFit="1" customWidth="1"/>
    <col min="4586" max="4586" width="12.42578125" style="405" bestFit="1" customWidth="1"/>
    <col min="4587" max="4587" width="12.140625" style="405" bestFit="1" customWidth="1"/>
    <col min="4588" max="4588" width="11.7109375" style="405" customWidth="1"/>
    <col min="4589" max="4589" width="12.140625" style="405" bestFit="1" customWidth="1"/>
    <col min="4590" max="4590" width="12" style="405" bestFit="1" customWidth="1"/>
    <col min="4591" max="4591" width="11.7109375" style="405" bestFit="1" customWidth="1"/>
    <col min="4592" max="4592" width="11.85546875" style="405" bestFit="1" customWidth="1"/>
    <col min="4593" max="4594" width="12.5703125" style="405" bestFit="1" customWidth="1"/>
    <col min="4595" max="4600" width="13" style="405" bestFit="1" customWidth="1"/>
    <col min="4601" max="4601" width="13" style="405" customWidth="1"/>
    <col min="4602" max="4602" width="11.42578125" style="405" bestFit="1" customWidth="1"/>
    <col min="4603" max="4603" width="11.140625" style="405" bestFit="1" customWidth="1"/>
    <col min="4604" max="4829" width="9.140625" style="405"/>
    <col min="4830" max="4830" width="18.42578125" style="405" bestFit="1" customWidth="1"/>
    <col min="4831" max="4831" width="12.28515625" style="405" bestFit="1" customWidth="1"/>
    <col min="4832" max="4832" width="12.140625" style="405" bestFit="1" customWidth="1"/>
    <col min="4833" max="4833" width="12.85546875" style="405" bestFit="1" customWidth="1"/>
    <col min="4834" max="4834" width="12.140625" style="405" bestFit="1" customWidth="1"/>
    <col min="4835" max="4835" width="11.85546875" style="405" bestFit="1" customWidth="1"/>
    <col min="4836" max="4836" width="11.7109375" style="405" bestFit="1" customWidth="1"/>
    <col min="4837" max="4837" width="12" style="405" bestFit="1" customWidth="1"/>
    <col min="4838" max="4838" width="12.140625" style="405" bestFit="1" customWidth="1"/>
    <col min="4839" max="4839" width="11.42578125" style="405" bestFit="1" customWidth="1"/>
    <col min="4840" max="4840" width="12.140625" style="405" bestFit="1" customWidth="1"/>
    <col min="4841" max="4841" width="11.85546875" style="405" bestFit="1" customWidth="1"/>
    <col min="4842" max="4842" width="12.42578125" style="405" bestFit="1" customWidth="1"/>
    <col min="4843" max="4843" width="12.140625" style="405" bestFit="1" customWidth="1"/>
    <col min="4844" max="4844" width="11.7109375" style="405" customWidth="1"/>
    <col min="4845" max="4845" width="12.140625" style="405" bestFit="1" customWidth="1"/>
    <col min="4846" max="4846" width="12" style="405" bestFit="1" customWidth="1"/>
    <col min="4847" max="4847" width="11.7109375" style="405" bestFit="1" customWidth="1"/>
    <col min="4848" max="4848" width="11.85546875" style="405" bestFit="1" customWidth="1"/>
    <col min="4849" max="4850" width="12.5703125" style="405" bestFit="1" customWidth="1"/>
    <col min="4851" max="4856" width="13" style="405" bestFit="1" customWidth="1"/>
    <col min="4857" max="4857" width="13" style="405" customWidth="1"/>
    <col min="4858" max="4858" width="11.42578125" style="405" bestFit="1" customWidth="1"/>
    <col min="4859" max="4859" width="11.140625" style="405" bestFit="1" customWidth="1"/>
    <col min="4860" max="5085" width="9.140625" style="405"/>
    <col min="5086" max="5086" width="18.42578125" style="405" bestFit="1" customWidth="1"/>
    <col min="5087" max="5087" width="12.28515625" style="405" bestFit="1" customWidth="1"/>
    <col min="5088" max="5088" width="12.140625" style="405" bestFit="1" customWidth="1"/>
    <col min="5089" max="5089" width="12.85546875" style="405" bestFit="1" customWidth="1"/>
    <col min="5090" max="5090" width="12.140625" style="405" bestFit="1" customWidth="1"/>
    <col min="5091" max="5091" width="11.85546875" style="405" bestFit="1" customWidth="1"/>
    <col min="5092" max="5092" width="11.7109375" style="405" bestFit="1" customWidth="1"/>
    <col min="5093" max="5093" width="12" style="405" bestFit="1" customWidth="1"/>
    <col min="5094" max="5094" width="12.140625" style="405" bestFit="1" customWidth="1"/>
    <col min="5095" max="5095" width="11.42578125" style="405" bestFit="1" customWidth="1"/>
    <col min="5096" max="5096" width="12.140625" style="405" bestFit="1" customWidth="1"/>
    <col min="5097" max="5097" width="11.85546875" style="405" bestFit="1" customWidth="1"/>
    <col min="5098" max="5098" width="12.42578125" style="405" bestFit="1" customWidth="1"/>
    <col min="5099" max="5099" width="12.140625" style="405" bestFit="1" customWidth="1"/>
    <col min="5100" max="5100" width="11.7109375" style="405" customWidth="1"/>
    <col min="5101" max="5101" width="12.140625" style="405" bestFit="1" customWidth="1"/>
    <col min="5102" max="5102" width="12" style="405" bestFit="1" customWidth="1"/>
    <col min="5103" max="5103" width="11.7109375" style="405" bestFit="1" customWidth="1"/>
    <col min="5104" max="5104" width="11.85546875" style="405" bestFit="1" customWidth="1"/>
    <col min="5105" max="5106" width="12.5703125" style="405" bestFit="1" customWidth="1"/>
    <col min="5107" max="5112" width="13" style="405" bestFit="1" customWidth="1"/>
    <col min="5113" max="5113" width="13" style="405" customWidth="1"/>
    <col min="5114" max="5114" width="11.42578125" style="405" bestFit="1" customWidth="1"/>
    <col min="5115" max="5115" width="11.140625" style="405" bestFit="1" customWidth="1"/>
    <col min="5116" max="5341" width="9.140625" style="405"/>
    <col min="5342" max="5342" width="18.42578125" style="405" bestFit="1" customWidth="1"/>
    <col min="5343" max="5343" width="12.28515625" style="405" bestFit="1" customWidth="1"/>
    <col min="5344" max="5344" width="12.140625" style="405" bestFit="1" customWidth="1"/>
    <col min="5345" max="5345" width="12.85546875" style="405" bestFit="1" customWidth="1"/>
    <col min="5346" max="5346" width="12.140625" style="405" bestFit="1" customWidth="1"/>
    <col min="5347" max="5347" width="11.85546875" style="405" bestFit="1" customWidth="1"/>
    <col min="5348" max="5348" width="11.7109375" style="405" bestFit="1" customWidth="1"/>
    <col min="5349" max="5349" width="12" style="405" bestFit="1" customWidth="1"/>
    <col min="5350" max="5350" width="12.140625" style="405" bestFit="1" customWidth="1"/>
    <col min="5351" max="5351" width="11.42578125" style="405" bestFit="1" customWidth="1"/>
    <col min="5352" max="5352" width="12.140625" style="405" bestFit="1" customWidth="1"/>
    <col min="5353" max="5353" width="11.85546875" style="405" bestFit="1" customWidth="1"/>
    <col min="5354" max="5354" width="12.42578125" style="405" bestFit="1" customWidth="1"/>
    <col min="5355" max="5355" width="12.140625" style="405" bestFit="1" customWidth="1"/>
    <col min="5356" max="5356" width="11.7109375" style="405" customWidth="1"/>
    <col min="5357" max="5357" width="12.140625" style="405" bestFit="1" customWidth="1"/>
    <col min="5358" max="5358" width="12" style="405" bestFit="1" customWidth="1"/>
    <col min="5359" max="5359" width="11.7109375" style="405" bestFit="1" customWidth="1"/>
    <col min="5360" max="5360" width="11.85546875" style="405" bestFit="1" customWidth="1"/>
    <col min="5361" max="5362" width="12.5703125" style="405" bestFit="1" customWidth="1"/>
    <col min="5363" max="5368" width="13" style="405" bestFit="1" customWidth="1"/>
    <col min="5369" max="5369" width="13" style="405" customWidth="1"/>
    <col min="5370" max="5370" width="11.42578125" style="405" bestFit="1" customWidth="1"/>
    <col min="5371" max="5371" width="11.140625" style="405" bestFit="1" customWidth="1"/>
    <col min="5372" max="5597" width="9.140625" style="405"/>
    <col min="5598" max="5598" width="18.42578125" style="405" bestFit="1" customWidth="1"/>
    <col min="5599" max="5599" width="12.28515625" style="405" bestFit="1" customWidth="1"/>
    <col min="5600" max="5600" width="12.140625" style="405" bestFit="1" customWidth="1"/>
    <col min="5601" max="5601" width="12.85546875" style="405" bestFit="1" customWidth="1"/>
    <col min="5602" max="5602" width="12.140625" style="405" bestFit="1" customWidth="1"/>
    <col min="5603" max="5603" width="11.85546875" style="405" bestFit="1" customWidth="1"/>
    <col min="5604" max="5604" width="11.7109375" style="405" bestFit="1" customWidth="1"/>
    <col min="5605" max="5605" width="12" style="405" bestFit="1" customWidth="1"/>
    <col min="5606" max="5606" width="12.140625" style="405" bestFit="1" customWidth="1"/>
    <col min="5607" max="5607" width="11.42578125" style="405" bestFit="1" customWidth="1"/>
    <col min="5608" max="5608" width="12.140625" style="405" bestFit="1" customWidth="1"/>
    <col min="5609" max="5609" width="11.85546875" style="405" bestFit="1" customWidth="1"/>
    <col min="5610" max="5610" width="12.42578125" style="405" bestFit="1" customWidth="1"/>
    <col min="5611" max="5611" width="12.140625" style="405" bestFit="1" customWidth="1"/>
    <col min="5612" max="5612" width="11.7109375" style="405" customWidth="1"/>
    <col min="5613" max="5613" width="12.140625" style="405" bestFit="1" customWidth="1"/>
    <col min="5614" max="5614" width="12" style="405" bestFit="1" customWidth="1"/>
    <col min="5615" max="5615" width="11.7109375" style="405" bestFit="1" customWidth="1"/>
    <col min="5616" max="5616" width="11.85546875" style="405" bestFit="1" customWidth="1"/>
    <col min="5617" max="5618" width="12.5703125" style="405" bestFit="1" customWidth="1"/>
    <col min="5619" max="5624" width="13" style="405" bestFit="1" customWidth="1"/>
    <col min="5625" max="5625" width="13" style="405" customWidth="1"/>
    <col min="5626" max="5626" width="11.42578125" style="405" bestFit="1" customWidth="1"/>
    <col min="5627" max="5627" width="11.140625" style="405" bestFit="1" customWidth="1"/>
    <col min="5628" max="5853" width="9.140625" style="405"/>
    <col min="5854" max="5854" width="18.42578125" style="405" bestFit="1" customWidth="1"/>
    <col min="5855" max="5855" width="12.28515625" style="405" bestFit="1" customWidth="1"/>
    <col min="5856" max="5856" width="12.140625" style="405" bestFit="1" customWidth="1"/>
    <col min="5857" max="5857" width="12.85546875" style="405" bestFit="1" customWidth="1"/>
    <col min="5858" max="5858" width="12.140625" style="405" bestFit="1" customWidth="1"/>
    <col min="5859" max="5859" width="11.85546875" style="405" bestFit="1" customWidth="1"/>
    <col min="5860" max="5860" width="11.7109375" style="405" bestFit="1" customWidth="1"/>
    <col min="5861" max="5861" width="12" style="405" bestFit="1" customWidth="1"/>
    <col min="5862" max="5862" width="12.140625" style="405" bestFit="1" customWidth="1"/>
    <col min="5863" max="5863" width="11.42578125" style="405" bestFit="1" customWidth="1"/>
    <col min="5864" max="5864" width="12.140625" style="405" bestFit="1" customWidth="1"/>
    <col min="5865" max="5865" width="11.85546875" style="405" bestFit="1" customWidth="1"/>
    <col min="5866" max="5866" width="12.42578125" style="405" bestFit="1" customWidth="1"/>
    <col min="5867" max="5867" width="12.140625" style="405" bestFit="1" customWidth="1"/>
    <col min="5868" max="5868" width="11.7109375" style="405" customWidth="1"/>
    <col min="5869" max="5869" width="12.140625" style="405" bestFit="1" customWidth="1"/>
    <col min="5870" max="5870" width="12" style="405" bestFit="1" customWidth="1"/>
    <col min="5871" max="5871" width="11.7109375" style="405" bestFit="1" customWidth="1"/>
    <col min="5872" max="5872" width="11.85546875" style="405" bestFit="1" customWidth="1"/>
    <col min="5873" max="5874" width="12.5703125" style="405" bestFit="1" customWidth="1"/>
    <col min="5875" max="5880" width="13" style="405" bestFit="1" customWidth="1"/>
    <col min="5881" max="5881" width="13" style="405" customWidth="1"/>
    <col min="5882" max="5882" width="11.42578125" style="405" bestFit="1" customWidth="1"/>
    <col min="5883" max="5883" width="11.140625" style="405" bestFit="1" customWidth="1"/>
    <col min="5884" max="6109" width="9.140625" style="405"/>
    <col min="6110" max="6110" width="18.42578125" style="405" bestFit="1" customWidth="1"/>
    <col min="6111" max="6111" width="12.28515625" style="405" bestFit="1" customWidth="1"/>
    <col min="6112" max="6112" width="12.140625" style="405" bestFit="1" customWidth="1"/>
    <col min="6113" max="6113" width="12.85546875" style="405" bestFit="1" customWidth="1"/>
    <col min="6114" max="6114" width="12.140625" style="405" bestFit="1" customWidth="1"/>
    <col min="6115" max="6115" width="11.85546875" style="405" bestFit="1" customWidth="1"/>
    <col min="6116" max="6116" width="11.7109375" style="405" bestFit="1" customWidth="1"/>
    <col min="6117" max="6117" width="12" style="405" bestFit="1" customWidth="1"/>
    <col min="6118" max="6118" width="12.140625" style="405" bestFit="1" customWidth="1"/>
    <col min="6119" max="6119" width="11.42578125" style="405" bestFit="1" customWidth="1"/>
    <col min="6120" max="6120" width="12.140625" style="405" bestFit="1" customWidth="1"/>
    <col min="6121" max="6121" width="11.85546875" style="405" bestFit="1" customWidth="1"/>
    <col min="6122" max="6122" width="12.42578125" style="405" bestFit="1" customWidth="1"/>
    <col min="6123" max="6123" width="12.140625" style="405" bestFit="1" customWidth="1"/>
    <col min="6124" max="6124" width="11.7109375" style="405" customWidth="1"/>
    <col min="6125" max="6125" width="12.140625" style="405" bestFit="1" customWidth="1"/>
    <col min="6126" max="6126" width="12" style="405" bestFit="1" customWidth="1"/>
    <col min="6127" max="6127" width="11.7109375" style="405" bestFit="1" customWidth="1"/>
    <col min="6128" max="6128" width="11.85546875" style="405" bestFit="1" customWidth="1"/>
    <col min="6129" max="6130" width="12.5703125" style="405" bestFit="1" customWidth="1"/>
    <col min="6131" max="6136" width="13" style="405" bestFit="1" customWidth="1"/>
    <col min="6137" max="6137" width="13" style="405" customWidth="1"/>
    <col min="6138" max="6138" width="11.42578125" style="405" bestFit="1" customWidth="1"/>
    <col min="6139" max="6139" width="11.140625" style="405" bestFit="1" customWidth="1"/>
    <col min="6140" max="6365" width="9.140625" style="405"/>
    <col min="6366" max="6366" width="18.42578125" style="405" bestFit="1" customWidth="1"/>
    <col min="6367" max="6367" width="12.28515625" style="405" bestFit="1" customWidth="1"/>
    <col min="6368" max="6368" width="12.140625" style="405" bestFit="1" customWidth="1"/>
    <col min="6369" max="6369" width="12.85546875" style="405" bestFit="1" customWidth="1"/>
    <col min="6370" max="6370" width="12.140625" style="405" bestFit="1" customWidth="1"/>
    <col min="6371" max="6371" width="11.85546875" style="405" bestFit="1" customWidth="1"/>
    <col min="6372" max="6372" width="11.7109375" style="405" bestFit="1" customWidth="1"/>
    <col min="6373" max="6373" width="12" style="405" bestFit="1" customWidth="1"/>
    <col min="6374" max="6374" width="12.140625" style="405" bestFit="1" customWidth="1"/>
    <col min="6375" max="6375" width="11.42578125" style="405" bestFit="1" customWidth="1"/>
    <col min="6376" max="6376" width="12.140625" style="405" bestFit="1" customWidth="1"/>
    <col min="6377" max="6377" width="11.85546875" style="405" bestFit="1" customWidth="1"/>
    <col min="6378" max="6378" width="12.42578125" style="405" bestFit="1" customWidth="1"/>
    <col min="6379" max="6379" width="12.140625" style="405" bestFit="1" customWidth="1"/>
    <col min="6380" max="6380" width="11.7109375" style="405" customWidth="1"/>
    <col min="6381" max="6381" width="12.140625" style="405" bestFit="1" customWidth="1"/>
    <col min="6382" max="6382" width="12" style="405" bestFit="1" customWidth="1"/>
    <col min="6383" max="6383" width="11.7109375" style="405" bestFit="1" customWidth="1"/>
    <col min="6384" max="6384" width="11.85546875" style="405" bestFit="1" customWidth="1"/>
    <col min="6385" max="6386" width="12.5703125" style="405" bestFit="1" customWidth="1"/>
    <col min="6387" max="6392" width="13" style="405" bestFit="1" customWidth="1"/>
    <col min="6393" max="6393" width="13" style="405" customWidth="1"/>
    <col min="6394" max="6394" width="11.42578125" style="405" bestFit="1" customWidth="1"/>
    <col min="6395" max="6395" width="11.140625" style="405" bestFit="1" customWidth="1"/>
    <col min="6396" max="6621" width="9.140625" style="405"/>
    <col min="6622" max="6622" width="18.42578125" style="405" bestFit="1" customWidth="1"/>
    <col min="6623" max="6623" width="12.28515625" style="405" bestFit="1" customWidth="1"/>
    <col min="6624" max="6624" width="12.140625" style="405" bestFit="1" customWidth="1"/>
    <col min="6625" max="6625" width="12.85546875" style="405" bestFit="1" customWidth="1"/>
    <col min="6626" max="6626" width="12.140625" style="405" bestFit="1" customWidth="1"/>
    <col min="6627" max="6627" width="11.85546875" style="405" bestFit="1" customWidth="1"/>
    <col min="6628" max="6628" width="11.7109375" style="405" bestFit="1" customWidth="1"/>
    <col min="6629" max="6629" width="12" style="405" bestFit="1" customWidth="1"/>
    <col min="6630" max="6630" width="12.140625" style="405" bestFit="1" customWidth="1"/>
    <col min="6631" max="6631" width="11.42578125" style="405" bestFit="1" customWidth="1"/>
    <col min="6632" max="6632" width="12.140625" style="405" bestFit="1" customWidth="1"/>
    <col min="6633" max="6633" width="11.85546875" style="405" bestFit="1" customWidth="1"/>
    <col min="6634" max="6634" width="12.42578125" style="405" bestFit="1" customWidth="1"/>
    <col min="6635" max="6635" width="12.140625" style="405" bestFit="1" customWidth="1"/>
    <col min="6636" max="6636" width="11.7109375" style="405" customWidth="1"/>
    <col min="6637" max="6637" width="12.140625" style="405" bestFit="1" customWidth="1"/>
    <col min="6638" max="6638" width="12" style="405" bestFit="1" customWidth="1"/>
    <col min="6639" max="6639" width="11.7109375" style="405" bestFit="1" customWidth="1"/>
    <col min="6640" max="6640" width="11.85546875" style="405" bestFit="1" customWidth="1"/>
    <col min="6641" max="6642" width="12.5703125" style="405" bestFit="1" customWidth="1"/>
    <col min="6643" max="6648" width="13" style="405" bestFit="1" customWidth="1"/>
    <col min="6649" max="6649" width="13" style="405" customWidth="1"/>
    <col min="6650" max="6650" width="11.42578125" style="405" bestFit="1" customWidth="1"/>
    <col min="6651" max="6651" width="11.140625" style="405" bestFit="1" customWidth="1"/>
    <col min="6652" max="6877" width="9.140625" style="405"/>
    <col min="6878" max="6878" width="18.42578125" style="405" bestFit="1" customWidth="1"/>
    <col min="6879" max="6879" width="12.28515625" style="405" bestFit="1" customWidth="1"/>
    <col min="6880" max="6880" width="12.140625" style="405" bestFit="1" customWidth="1"/>
    <col min="6881" max="6881" width="12.85546875" style="405" bestFit="1" customWidth="1"/>
    <col min="6882" max="6882" width="12.140625" style="405" bestFit="1" customWidth="1"/>
    <col min="6883" max="6883" width="11.85546875" style="405" bestFit="1" customWidth="1"/>
    <col min="6884" max="6884" width="11.7109375" style="405" bestFit="1" customWidth="1"/>
    <col min="6885" max="6885" width="12" style="405" bestFit="1" customWidth="1"/>
    <col min="6886" max="6886" width="12.140625" style="405" bestFit="1" customWidth="1"/>
    <col min="6887" max="6887" width="11.42578125" style="405" bestFit="1" customWidth="1"/>
    <col min="6888" max="6888" width="12.140625" style="405" bestFit="1" customWidth="1"/>
    <col min="6889" max="6889" width="11.85546875" style="405" bestFit="1" customWidth="1"/>
    <col min="6890" max="6890" width="12.42578125" style="405" bestFit="1" customWidth="1"/>
    <col min="6891" max="6891" width="12.140625" style="405" bestFit="1" customWidth="1"/>
    <col min="6892" max="6892" width="11.7109375" style="405" customWidth="1"/>
    <col min="6893" max="6893" width="12.140625" style="405" bestFit="1" customWidth="1"/>
    <col min="6894" max="6894" width="12" style="405" bestFit="1" customWidth="1"/>
    <col min="6895" max="6895" width="11.7109375" style="405" bestFit="1" customWidth="1"/>
    <col min="6896" max="6896" width="11.85546875" style="405" bestFit="1" customWidth="1"/>
    <col min="6897" max="6898" width="12.5703125" style="405" bestFit="1" customWidth="1"/>
    <col min="6899" max="6904" width="13" style="405" bestFit="1" customWidth="1"/>
    <col min="6905" max="6905" width="13" style="405" customWidth="1"/>
    <col min="6906" max="6906" width="11.42578125" style="405" bestFit="1" customWidth="1"/>
    <col min="6907" max="6907" width="11.140625" style="405" bestFit="1" customWidth="1"/>
    <col min="6908" max="7133" width="9.140625" style="405"/>
    <col min="7134" max="7134" width="18.42578125" style="405" bestFit="1" customWidth="1"/>
    <col min="7135" max="7135" width="12.28515625" style="405" bestFit="1" customWidth="1"/>
    <col min="7136" max="7136" width="12.140625" style="405" bestFit="1" customWidth="1"/>
    <col min="7137" max="7137" width="12.85546875" style="405" bestFit="1" customWidth="1"/>
    <col min="7138" max="7138" width="12.140625" style="405" bestFit="1" customWidth="1"/>
    <col min="7139" max="7139" width="11.85546875" style="405" bestFit="1" customWidth="1"/>
    <col min="7140" max="7140" width="11.7109375" style="405" bestFit="1" customWidth="1"/>
    <col min="7141" max="7141" width="12" style="405" bestFit="1" customWidth="1"/>
    <col min="7142" max="7142" width="12.140625" style="405" bestFit="1" customWidth="1"/>
    <col min="7143" max="7143" width="11.42578125" style="405" bestFit="1" customWidth="1"/>
    <col min="7144" max="7144" width="12.140625" style="405" bestFit="1" customWidth="1"/>
    <col min="7145" max="7145" width="11.85546875" style="405" bestFit="1" customWidth="1"/>
    <col min="7146" max="7146" width="12.42578125" style="405" bestFit="1" customWidth="1"/>
    <col min="7147" max="7147" width="12.140625" style="405" bestFit="1" customWidth="1"/>
    <col min="7148" max="7148" width="11.7109375" style="405" customWidth="1"/>
    <col min="7149" max="7149" width="12.140625" style="405" bestFit="1" customWidth="1"/>
    <col min="7150" max="7150" width="12" style="405" bestFit="1" customWidth="1"/>
    <col min="7151" max="7151" width="11.7109375" style="405" bestFit="1" customWidth="1"/>
    <col min="7152" max="7152" width="11.85546875" style="405" bestFit="1" customWidth="1"/>
    <col min="7153" max="7154" width="12.5703125" style="405" bestFit="1" customWidth="1"/>
    <col min="7155" max="7160" width="13" style="405" bestFit="1" customWidth="1"/>
    <col min="7161" max="7161" width="13" style="405" customWidth="1"/>
    <col min="7162" max="7162" width="11.42578125" style="405" bestFit="1" customWidth="1"/>
    <col min="7163" max="7163" width="11.140625" style="405" bestFit="1" customWidth="1"/>
    <col min="7164" max="7389" width="9.140625" style="405"/>
    <col min="7390" max="7390" width="18.42578125" style="405" bestFit="1" customWidth="1"/>
    <col min="7391" max="7391" width="12.28515625" style="405" bestFit="1" customWidth="1"/>
    <col min="7392" max="7392" width="12.140625" style="405" bestFit="1" customWidth="1"/>
    <col min="7393" max="7393" width="12.85546875" style="405" bestFit="1" customWidth="1"/>
    <col min="7394" max="7394" width="12.140625" style="405" bestFit="1" customWidth="1"/>
    <col min="7395" max="7395" width="11.85546875" style="405" bestFit="1" customWidth="1"/>
    <col min="7396" max="7396" width="11.7109375" style="405" bestFit="1" customWidth="1"/>
    <col min="7397" max="7397" width="12" style="405" bestFit="1" customWidth="1"/>
    <col min="7398" max="7398" width="12.140625" style="405" bestFit="1" customWidth="1"/>
    <col min="7399" max="7399" width="11.42578125" style="405" bestFit="1" customWidth="1"/>
    <col min="7400" max="7400" width="12.140625" style="405" bestFit="1" customWidth="1"/>
    <col min="7401" max="7401" width="11.85546875" style="405" bestFit="1" customWidth="1"/>
    <col min="7402" max="7402" width="12.42578125" style="405" bestFit="1" customWidth="1"/>
    <col min="7403" max="7403" width="12.140625" style="405" bestFit="1" customWidth="1"/>
    <col min="7404" max="7404" width="11.7109375" style="405" customWidth="1"/>
    <col min="7405" max="7405" width="12.140625" style="405" bestFit="1" customWidth="1"/>
    <col min="7406" max="7406" width="12" style="405" bestFit="1" customWidth="1"/>
    <col min="7407" max="7407" width="11.7109375" style="405" bestFit="1" customWidth="1"/>
    <col min="7408" max="7408" width="11.85546875" style="405" bestFit="1" customWidth="1"/>
    <col min="7409" max="7410" width="12.5703125" style="405" bestFit="1" customWidth="1"/>
    <col min="7411" max="7416" width="13" style="405" bestFit="1" customWidth="1"/>
    <col min="7417" max="7417" width="13" style="405" customWidth="1"/>
    <col min="7418" max="7418" width="11.42578125" style="405" bestFit="1" customWidth="1"/>
    <col min="7419" max="7419" width="11.140625" style="405" bestFit="1" customWidth="1"/>
    <col min="7420" max="7645" width="9.140625" style="405"/>
    <col min="7646" max="7646" width="18.42578125" style="405" bestFit="1" customWidth="1"/>
    <col min="7647" max="7647" width="12.28515625" style="405" bestFit="1" customWidth="1"/>
    <col min="7648" max="7648" width="12.140625" style="405" bestFit="1" customWidth="1"/>
    <col min="7649" max="7649" width="12.85546875" style="405" bestFit="1" customWidth="1"/>
    <col min="7650" max="7650" width="12.140625" style="405" bestFit="1" customWidth="1"/>
    <col min="7651" max="7651" width="11.85546875" style="405" bestFit="1" customWidth="1"/>
    <col min="7652" max="7652" width="11.7109375" style="405" bestFit="1" customWidth="1"/>
    <col min="7653" max="7653" width="12" style="405" bestFit="1" customWidth="1"/>
    <col min="7654" max="7654" width="12.140625" style="405" bestFit="1" customWidth="1"/>
    <col min="7655" max="7655" width="11.42578125" style="405" bestFit="1" customWidth="1"/>
    <col min="7656" max="7656" width="12.140625" style="405" bestFit="1" customWidth="1"/>
    <col min="7657" max="7657" width="11.85546875" style="405" bestFit="1" customWidth="1"/>
    <col min="7658" max="7658" width="12.42578125" style="405" bestFit="1" customWidth="1"/>
    <col min="7659" max="7659" width="12.140625" style="405" bestFit="1" customWidth="1"/>
    <col min="7660" max="7660" width="11.7109375" style="405" customWidth="1"/>
    <col min="7661" max="7661" width="12.140625" style="405" bestFit="1" customWidth="1"/>
    <col min="7662" max="7662" width="12" style="405" bestFit="1" customWidth="1"/>
    <col min="7663" max="7663" width="11.7109375" style="405" bestFit="1" customWidth="1"/>
    <col min="7664" max="7664" width="11.85546875" style="405" bestFit="1" customWidth="1"/>
    <col min="7665" max="7666" width="12.5703125" style="405" bestFit="1" customWidth="1"/>
    <col min="7667" max="7672" width="13" style="405" bestFit="1" customWidth="1"/>
    <col min="7673" max="7673" width="13" style="405" customWidth="1"/>
    <col min="7674" max="7674" width="11.42578125" style="405" bestFit="1" customWidth="1"/>
    <col min="7675" max="7675" width="11.140625" style="405" bestFit="1" customWidth="1"/>
    <col min="7676" max="7901" width="9.140625" style="405"/>
    <col min="7902" max="7902" width="18.42578125" style="405" bestFit="1" customWidth="1"/>
    <col min="7903" max="7903" width="12.28515625" style="405" bestFit="1" customWidth="1"/>
    <col min="7904" max="7904" width="12.140625" style="405" bestFit="1" customWidth="1"/>
    <col min="7905" max="7905" width="12.85546875" style="405" bestFit="1" customWidth="1"/>
    <col min="7906" max="7906" width="12.140625" style="405" bestFit="1" customWidth="1"/>
    <col min="7907" max="7907" width="11.85546875" style="405" bestFit="1" customWidth="1"/>
    <col min="7908" max="7908" width="11.7109375" style="405" bestFit="1" customWidth="1"/>
    <col min="7909" max="7909" width="12" style="405" bestFit="1" customWidth="1"/>
    <col min="7910" max="7910" width="12.140625" style="405" bestFit="1" customWidth="1"/>
    <col min="7911" max="7911" width="11.42578125" style="405" bestFit="1" customWidth="1"/>
    <col min="7912" max="7912" width="12.140625" style="405" bestFit="1" customWidth="1"/>
    <col min="7913" max="7913" width="11.85546875" style="405" bestFit="1" customWidth="1"/>
    <col min="7914" max="7914" width="12.42578125" style="405" bestFit="1" customWidth="1"/>
    <col min="7915" max="7915" width="12.140625" style="405" bestFit="1" customWidth="1"/>
    <col min="7916" max="7916" width="11.7109375" style="405" customWidth="1"/>
    <col min="7917" max="7917" width="12.140625" style="405" bestFit="1" customWidth="1"/>
    <col min="7918" max="7918" width="12" style="405" bestFit="1" customWidth="1"/>
    <col min="7919" max="7919" width="11.7109375" style="405" bestFit="1" customWidth="1"/>
    <col min="7920" max="7920" width="11.85546875" style="405" bestFit="1" customWidth="1"/>
    <col min="7921" max="7922" width="12.5703125" style="405" bestFit="1" customWidth="1"/>
    <col min="7923" max="7928" width="13" style="405" bestFit="1" customWidth="1"/>
    <col min="7929" max="7929" width="13" style="405" customWidth="1"/>
    <col min="7930" max="7930" width="11.42578125" style="405" bestFit="1" customWidth="1"/>
    <col min="7931" max="7931" width="11.140625" style="405" bestFit="1" customWidth="1"/>
    <col min="7932" max="8157" width="9.140625" style="405"/>
    <col min="8158" max="8158" width="18.42578125" style="405" bestFit="1" customWidth="1"/>
    <col min="8159" max="8159" width="12.28515625" style="405" bestFit="1" customWidth="1"/>
    <col min="8160" max="8160" width="12.140625" style="405" bestFit="1" customWidth="1"/>
    <col min="8161" max="8161" width="12.85546875" style="405" bestFit="1" customWidth="1"/>
    <col min="8162" max="8162" width="12.140625" style="405" bestFit="1" customWidth="1"/>
    <col min="8163" max="8163" width="11.85546875" style="405" bestFit="1" customWidth="1"/>
    <col min="8164" max="8164" width="11.7109375" style="405" bestFit="1" customWidth="1"/>
    <col min="8165" max="8165" width="12" style="405" bestFit="1" customWidth="1"/>
    <col min="8166" max="8166" width="12.140625" style="405" bestFit="1" customWidth="1"/>
    <col min="8167" max="8167" width="11.42578125" style="405" bestFit="1" customWidth="1"/>
    <col min="8168" max="8168" width="12.140625" style="405" bestFit="1" customWidth="1"/>
    <col min="8169" max="8169" width="11.85546875" style="405" bestFit="1" customWidth="1"/>
    <col min="8170" max="8170" width="12.42578125" style="405" bestFit="1" customWidth="1"/>
    <col min="8171" max="8171" width="12.140625" style="405" bestFit="1" customWidth="1"/>
    <col min="8172" max="8172" width="11.7109375" style="405" customWidth="1"/>
    <col min="8173" max="8173" width="12.140625" style="405" bestFit="1" customWidth="1"/>
    <col min="8174" max="8174" width="12" style="405" bestFit="1" customWidth="1"/>
    <col min="8175" max="8175" width="11.7109375" style="405" bestFit="1" customWidth="1"/>
    <col min="8176" max="8176" width="11.85546875" style="405" bestFit="1" customWidth="1"/>
    <col min="8177" max="8178" width="12.5703125" style="405" bestFit="1" customWidth="1"/>
    <col min="8179" max="8184" width="13" style="405" bestFit="1" customWidth="1"/>
    <col min="8185" max="8185" width="13" style="405" customWidth="1"/>
    <col min="8186" max="8186" width="11.42578125" style="405" bestFit="1" customWidth="1"/>
    <col min="8187" max="8187" width="11.140625" style="405" bestFit="1" customWidth="1"/>
    <col min="8188" max="8413" width="9.140625" style="405"/>
    <col min="8414" max="8414" width="18.42578125" style="405" bestFit="1" customWidth="1"/>
    <col min="8415" max="8415" width="12.28515625" style="405" bestFit="1" customWidth="1"/>
    <col min="8416" max="8416" width="12.140625" style="405" bestFit="1" customWidth="1"/>
    <col min="8417" max="8417" width="12.85546875" style="405" bestFit="1" customWidth="1"/>
    <col min="8418" max="8418" width="12.140625" style="405" bestFit="1" customWidth="1"/>
    <col min="8419" max="8419" width="11.85546875" style="405" bestFit="1" customWidth="1"/>
    <col min="8420" max="8420" width="11.7109375" style="405" bestFit="1" customWidth="1"/>
    <col min="8421" max="8421" width="12" style="405" bestFit="1" customWidth="1"/>
    <col min="8422" max="8422" width="12.140625" style="405" bestFit="1" customWidth="1"/>
    <col min="8423" max="8423" width="11.42578125" style="405" bestFit="1" customWidth="1"/>
    <col min="8424" max="8424" width="12.140625" style="405" bestFit="1" customWidth="1"/>
    <col min="8425" max="8425" width="11.85546875" style="405" bestFit="1" customWidth="1"/>
    <col min="8426" max="8426" width="12.42578125" style="405" bestFit="1" customWidth="1"/>
    <col min="8427" max="8427" width="12.140625" style="405" bestFit="1" customWidth="1"/>
    <col min="8428" max="8428" width="11.7109375" style="405" customWidth="1"/>
    <col min="8429" max="8429" width="12.140625" style="405" bestFit="1" customWidth="1"/>
    <col min="8430" max="8430" width="12" style="405" bestFit="1" customWidth="1"/>
    <col min="8431" max="8431" width="11.7109375" style="405" bestFit="1" customWidth="1"/>
    <col min="8432" max="8432" width="11.85546875" style="405" bestFit="1" customWidth="1"/>
    <col min="8433" max="8434" width="12.5703125" style="405" bestFit="1" customWidth="1"/>
    <col min="8435" max="8440" width="13" style="405" bestFit="1" customWidth="1"/>
    <col min="8441" max="8441" width="13" style="405" customWidth="1"/>
    <col min="8442" max="8442" width="11.42578125" style="405" bestFit="1" customWidth="1"/>
    <col min="8443" max="8443" width="11.140625" style="405" bestFit="1" customWidth="1"/>
    <col min="8444" max="8669" width="9.140625" style="405"/>
    <col min="8670" max="8670" width="18.42578125" style="405" bestFit="1" customWidth="1"/>
    <col min="8671" max="8671" width="12.28515625" style="405" bestFit="1" customWidth="1"/>
    <col min="8672" max="8672" width="12.140625" style="405" bestFit="1" customWidth="1"/>
    <col min="8673" max="8673" width="12.85546875" style="405" bestFit="1" customWidth="1"/>
    <col min="8674" max="8674" width="12.140625" style="405" bestFit="1" customWidth="1"/>
    <col min="8675" max="8675" width="11.85546875" style="405" bestFit="1" customWidth="1"/>
    <col min="8676" max="8676" width="11.7109375" style="405" bestFit="1" customWidth="1"/>
    <col min="8677" max="8677" width="12" style="405" bestFit="1" customWidth="1"/>
    <col min="8678" max="8678" width="12.140625" style="405" bestFit="1" customWidth="1"/>
    <col min="8679" max="8679" width="11.42578125" style="405" bestFit="1" customWidth="1"/>
    <col min="8680" max="8680" width="12.140625" style="405" bestFit="1" customWidth="1"/>
    <col min="8681" max="8681" width="11.85546875" style="405" bestFit="1" customWidth="1"/>
    <col min="8682" max="8682" width="12.42578125" style="405" bestFit="1" customWidth="1"/>
    <col min="8683" max="8683" width="12.140625" style="405" bestFit="1" customWidth="1"/>
    <col min="8684" max="8684" width="11.7109375" style="405" customWidth="1"/>
    <col min="8685" max="8685" width="12.140625" style="405" bestFit="1" customWidth="1"/>
    <col min="8686" max="8686" width="12" style="405" bestFit="1" customWidth="1"/>
    <col min="8687" max="8687" width="11.7109375" style="405" bestFit="1" customWidth="1"/>
    <col min="8688" max="8688" width="11.85546875" style="405" bestFit="1" customWidth="1"/>
    <col min="8689" max="8690" width="12.5703125" style="405" bestFit="1" customWidth="1"/>
    <col min="8691" max="8696" width="13" style="405" bestFit="1" customWidth="1"/>
    <col min="8697" max="8697" width="13" style="405" customWidth="1"/>
    <col min="8698" max="8698" width="11.42578125" style="405" bestFit="1" customWidth="1"/>
    <col min="8699" max="8699" width="11.140625" style="405" bestFit="1" customWidth="1"/>
    <col min="8700" max="8925" width="9.140625" style="405"/>
    <col min="8926" max="8926" width="18.42578125" style="405" bestFit="1" customWidth="1"/>
    <col min="8927" max="8927" width="12.28515625" style="405" bestFit="1" customWidth="1"/>
    <col min="8928" max="8928" width="12.140625" style="405" bestFit="1" customWidth="1"/>
    <col min="8929" max="8929" width="12.85546875" style="405" bestFit="1" customWidth="1"/>
    <col min="8930" max="8930" width="12.140625" style="405" bestFit="1" customWidth="1"/>
    <col min="8931" max="8931" width="11.85546875" style="405" bestFit="1" customWidth="1"/>
    <col min="8932" max="8932" width="11.7109375" style="405" bestFit="1" customWidth="1"/>
    <col min="8933" max="8933" width="12" style="405" bestFit="1" customWidth="1"/>
    <col min="8934" max="8934" width="12.140625" style="405" bestFit="1" customWidth="1"/>
    <col min="8935" max="8935" width="11.42578125" style="405" bestFit="1" customWidth="1"/>
    <col min="8936" max="8936" width="12.140625" style="405" bestFit="1" customWidth="1"/>
    <col min="8937" max="8937" width="11.85546875" style="405" bestFit="1" customWidth="1"/>
    <col min="8938" max="8938" width="12.42578125" style="405" bestFit="1" customWidth="1"/>
    <col min="8939" max="8939" width="12.140625" style="405" bestFit="1" customWidth="1"/>
    <col min="8940" max="8940" width="11.7109375" style="405" customWidth="1"/>
    <col min="8941" max="8941" width="12.140625" style="405" bestFit="1" customWidth="1"/>
    <col min="8942" max="8942" width="12" style="405" bestFit="1" customWidth="1"/>
    <col min="8943" max="8943" width="11.7109375" style="405" bestFit="1" customWidth="1"/>
    <col min="8944" max="8944" width="11.85546875" style="405" bestFit="1" customWidth="1"/>
    <col min="8945" max="8946" width="12.5703125" style="405" bestFit="1" customWidth="1"/>
    <col min="8947" max="8952" width="13" style="405" bestFit="1" customWidth="1"/>
    <col min="8953" max="8953" width="13" style="405" customWidth="1"/>
    <col min="8954" max="8954" width="11.42578125" style="405" bestFit="1" customWidth="1"/>
    <col min="8955" max="8955" width="11.140625" style="405" bestFit="1" customWidth="1"/>
    <col min="8956" max="9181" width="9.140625" style="405"/>
    <col min="9182" max="9182" width="18.42578125" style="405" bestFit="1" customWidth="1"/>
    <col min="9183" max="9183" width="12.28515625" style="405" bestFit="1" customWidth="1"/>
    <col min="9184" max="9184" width="12.140625" style="405" bestFit="1" customWidth="1"/>
    <col min="9185" max="9185" width="12.85546875" style="405" bestFit="1" customWidth="1"/>
    <col min="9186" max="9186" width="12.140625" style="405" bestFit="1" customWidth="1"/>
    <col min="9187" max="9187" width="11.85546875" style="405" bestFit="1" customWidth="1"/>
    <col min="9188" max="9188" width="11.7109375" style="405" bestFit="1" customWidth="1"/>
    <col min="9189" max="9189" width="12" style="405" bestFit="1" customWidth="1"/>
    <col min="9190" max="9190" width="12.140625" style="405" bestFit="1" customWidth="1"/>
    <col min="9191" max="9191" width="11.42578125" style="405" bestFit="1" customWidth="1"/>
    <col min="9192" max="9192" width="12.140625" style="405" bestFit="1" customWidth="1"/>
    <col min="9193" max="9193" width="11.85546875" style="405" bestFit="1" customWidth="1"/>
    <col min="9194" max="9194" width="12.42578125" style="405" bestFit="1" customWidth="1"/>
    <col min="9195" max="9195" width="12.140625" style="405" bestFit="1" customWidth="1"/>
    <col min="9196" max="9196" width="11.7109375" style="405" customWidth="1"/>
    <col min="9197" max="9197" width="12.140625" style="405" bestFit="1" customWidth="1"/>
    <col min="9198" max="9198" width="12" style="405" bestFit="1" customWidth="1"/>
    <col min="9199" max="9199" width="11.7109375" style="405" bestFit="1" customWidth="1"/>
    <col min="9200" max="9200" width="11.85546875" style="405" bestFit="1" customWidth="1"/>
    <col min="9201" max="9202" width="12.5703125" style="405" bestFit="1" customWidth="1"/>
    <col min="9203" max="9208" width="13" style="405" bestFit="1" customWidth="1"/>
    <col min="9209" max="9209" width="13" style="405" customWidth="1"/>
    <col min="9210" max="9210" width="11.42578125" style="405" bestFit="1" customWidth="1"/>
    <col min="9211" max="9211" width="11.140625" style="405" bestFit="1" customWidth="1"/>
    <col min="9212" max="9437" width="9.140625" style="405"/>
    <col min="9438" max="9438" width="18.42578125" style="405" bestFit="1" customWidth="1"/>
    <col min="9439" max="9439" width="12.28515625" style="405" bestFit="1" customWidth="1"/>
    <col min="9440" max="9440" width="12.140625" style="405" bestFit="1" customWidth="1"/>
    <col min="9441" max="9441" width="12.85546875" style="405" bestFit="1" customWidth="1"/>
    <col min="9442" max="9442" width="12.140625" style="405" bestFit="1" customWidth="1"/>
    <col min="9443" max="9443" width="11.85546875" style="405" bestFit="1" customWidth="1"/>
    <col min="9444" max="9444" width="11.7109375" style="405" bestFit="1" customWidth="1"/>
    <col min="9445" max="9445" width="12" style="405" bestFit="1" customWidth="1"/>
    <col min="9446" max="9446" width="12.140625" style="405" bestFit="1" customWidth="1"/>
    <col min="9447" max="9447" width="11.42578125" style="405" bestFit="1" customWidth="1"/>
    <col min="9448" max="9448" width="12.140625" style="405" bestFit="1" customWidth="1"/>
    <col min="9449" max="9449" width="11.85546875" style="405" bestFit="1" customWidth="1"/>
    <col min="9450" max="9450" width="12.42578125" style="405" bestFit="1" customWidth="1"/>
    <col min="9451" max="9451" width="12.140625" style="405" bestFit="1" customWidth="1"/>
    <col min="9452" max="9452" width="11.7109375" style="405" customWidth="1"/>
    <col min="9453" max="9453" width="12.140625" style="405" bestFit="1" customWidth="1"/>
    <col min="9454" max="9454" width="12" style="405" bestFit="1" customWidth="1"/>
    <col min="9455" max="9455" width="11.7109375" style="405" bestFit="1" customWidth="1"/>
    <col min="9456" max="9456" width="11.85546875" style="405" bestFit="1" customWidth="1"/>
    <col min="9457" max="9458" width="12.5703125" style="405" bestFit="1" customWidth="1"/>
    <col min="9459" max="9464" width="13" style="405" bestFit="1" customWidth="1"/>
    <col min="9465" max="9465" width="13" style="405" customWidth="1"/>
    <col min="9466" max="9466" width="11.42578125" style="405" bestFit="1" customWidth="1"/>
    <col min="9467" max="9467" width="11.140625" style="405" bestFit="1" customWidth="1"/>
    <col min="9468" max="9693" width="9.140625" style="405"/>
    <col min="9694" max="9694" width="18.42578125" style="405" bestFit="1" customWidth="1"/>
    <col min="9695" max="9695" width="12.28515625" style="405" bestFit="1" customWidth="1"/>
    <col min="9696" max="9696" width="12.140625" style="405" bestFit="1" customWidth="1"/>
    <col min="9697" max="9697" width="12.85546875" style="405" bestFit="1" customWidth="1"/>
    <col min="9698" max="9698" width="12.140625" style="405" bestFit="1" customWidth="1"/>
    <col min="9699" max="9699" width="11.85546875" style="405" bestFit="1" customWidth="1"/>
    <col min="9700" max="9700" width="11.7109375" style="405" bestFit="1" customWidth="1"/>
    <col min="9701" max="9701" width="12" style="405" bestFit="1" customWidth="1"/>
    <col min="9702" max="9702" width="12.140625" style="405" bestFit="1" customWidth="1"/>
    <col min="9703" max="9703" width="11.42578125" style="405" bestFit="1" customWidth="1"/>
    <col min="9704" max="9704" width="12.140625" style="405" bestFit="1" customWidth="1"/>
    <col min="9705" max="9705" width="11.85546875" style="405" bestFit="1" customWidth="1"/>
    <col min="9706" max="9706" width="12.42578125" style="405" bestFit="1" customWidth="1"/>
    <col min="9707" max="9707" width="12.140625" style="405" bestFit="1" customWidth="1"/>
    <col min="9708" max="9708" width="11.7109375" style="405" customWidth="1"/>
    <col min="9709" max="9709" width="12.140625" style="405" bestFit="1" customWidth="1"/>
    <col min="9710" max="9710" width="12" style="405" bestFit="1" customWidth="1"/>
    <col min="9711" max="9711" width="11.7109375" style="405" bestFit="1" customWidth="1"/>
    <col min="9712" max="9712" width="11.85546875" style="405" bestFit="1" customWidth="1"/>
    <col min="9713" max="9714" width="12.5703125" style="405" bestFit="1" customWidth="1"/>
    <col min="9715" max="9720" width="13" style="405" bestFit="1" customWidth="1"/>
    <col min="9721" max="9721" width="13" style="405" customWidth="1"/>
    <col min="9722" max="9722" width="11.42578125" style="405" bestFit="1" customWidth="1"/>
    <col min="9723" max="9723" width="11.140625" style="405" bestFit="1" customWidth="1"/>
    <col min="9724" max="9949" width="9.140625" style="405"/>
    <col min="9950" max="9950" width="18.42578125" style="405" bestFit="1" customWidth="1"/>
    <col min="9951" max="9951" width="12.28515625" style="405" bestFit="1" customWidth="1"/>
    <col min="9952" max="9952" width="12.140625" style="405" bestFit="1" customWidth="1"/>
    <col min="9953" max="9953" width="12.85546875" style="405" bestFit="1" customWidth="1"/>
    <col min="9954" max="9954" width="12.140625" style="405" bestFit="1" customWidth="1"/>
    <col min="9955" max="9955" width="11.85546875" style="405" bestFit="1" customWidth="1"/>
    <col min="9956" max="9956" width="11.7109375" style="405" bestFit="1" customWidth="1"/>
    <col min="9957" max="9957" width="12" style="405" bestFit="1" customWidth="1"/>
    <col min="9958" max="9958" width="12.140625" style="405" bestFit="1" customWidth="1"/>
    <col min="9959" max="9959" width="11.42578125" style="405" bestFit="1" customWidth="1"/>
    <col min="9960" max="9960" width="12.140625" style="405" bestFit="1" customWidth="1"/>
    <col min="9961" max="9961" width="11.85546875" style="405" bestFit="1" customWidth="1"/>
    <col min="9962" max="9962" width="12.42578125" style="405" bestFit="1" customWidth="1"/>
    <col min="9963" max="9963" width="12.140625" style="405" bestFit="1" customWidth="1"/>
    <col min="9964" max="9964" width="11.7109375" style="405" customWidth="1"/>
    <col min="9965" max="9965" width="12.140625" style="405" bestFit="1" customWidth="1"/>
    <col min="9966" max="9966" width="12" style="405" bestFit="1" customWidth="1"/>
    <col min="9967" max="9967" width="11.7109375" style="405" bestFit="1" customWidth="1"/>
    <col min="9968" max="9968" width="11.85546875" style="405" bestFit="1" customWidth="1"/>
    <col min="9969" max="9970" width="12.5703125" style="405" bestFit="1" customWidth="1"/>
    <col min="9971" max="9976" width="13" style="405" bestFit="1" customWidth="1"/>
    <col min="9977" max="9977" width="13" style="405" customWidth="1"/>
    <col min="9978" max="9978" width="11.42578125" style="405" bestFit="1" customWidth="1"/>
    <col min="9979" max="9979" width="11.140625" style="405" bestFit="1" customWidth="1"/>
    <col min="9980" max="10205" width="9.140625" style="405"/>
    <col min="10206" max="10206" width="18.42578125" style="405" bestFit="1" customWidth="1"/>
    <col min="10207" max="10207" width="12.28515625" style="405" bestFit="1" customWidth="1"/>
    <col min="10208" max="10208" width="12.140625" style="405" bestFit="1" customWidth="1"/>
    <col min="10209" max="10209" width="12.85546875" style="405" bestFit="1" customWidth="1"/>
    <col min="10210" max="10210" width="12.140625" style="405" bestFit="1" customWidth="1"/>
    <col min="10211" max="10211" width="11.85546875" style="405" bestFit="1" customWidth="1"/>
    <col min="10212" max="10212" width="11.7109375" style="405" bestFit="1" customWidth="1"/>
    <col min="10213" max="10213" width="12" style="405" bestFit="1" customWidth="1"/>
    <col min="10214" max="10214" width="12.140625" style="405" bestFit="1" customWidth="1"/>
    <col min="10215" max="10215" width="11.42578125" style="405" bestFit="1" customWidth="1"/>
    <col min="10216" max="10216" width="12.140625" style="405" bestFit="1" customWidth="1"/>
    <col min="10217" max="10217" width="11.85546875" style="405" bestFit="1" customWidth="1"/>
    <col min="10218" max="10218" width="12.42578125" style="405" bestFit="1" customWidth="1"/>
    <col min="10219" max="10219" width="12.140625" style="405" bestFit="1" customWidth="1"/>
    <col min="10220" max="10220" width="11.7109375" style="405" customWidth="1"/>
    <col min="10221" max="10221" width="12.140625" style="405" bestFit="1" customWidth="1"/>
    <col min="10222" max="10222" width="12" style="405" bestFit="1" customWidth="1"/>
    <col min="10223" max="10223" width="11.7109375" style="405" bestFit="1" customWidth="1"/>
    <col min="10224" max="10224" width="11.85546875" style="405" bestFit="1" customWidth="1"/>
    <col min="10225" max="10226" width="12.5703125" style="405" bestFit="1" customWidth="1"/>
    <col min="10227" max="10232" width="13" style="405" bestFit="1" customWidth="1"/>
    <col min="10233" max="10233" width="13" style="405" customWidth="1"/>
    <col min="10234" max="10234" width="11.42578125" style="405" bestFit="1" customWidth="1"/>
    <col min="10235" max="10235" width="11.140625" style="405" bestFit="1" customWidth="1"/>
    <col min="10236" max="10461" width="9.140625" style="405"/>
    <col min="10462" max="10462" width="18.42578125" style="405" bestFit="1" customWidth="1"/>
    <col min="10463" max="10463" width="12.28515625" style="405" bestFit="1" customWidth="1"/>
    <col min="10464" max="10464" width="12.140625" style="405" bestFit="1" customWidth="1"/>
    <col min="10465" max="10465" width="12.85546875" style="405" bestFit="1" customWidth="1"/>
    <col min="10466" max="10466" width="12.140625" style="405" bestFit="1" customWidth="1"/>
    <col min="10467" max="10467" width="11.85546875" style="405" bestFit="1" customWidth="1"/>
    <col min="10468" max="10468" width="11.7109375" style="405" bestFit="1" customWidth="1"/>
    <col min="10469" max="10469" width="12" style="405" bestFit="1" customWidth="1"/>
    <col min="10470" max="10470" width="12.140625" style="405" bestFit="1" customWidth="1"/>
    <col min="10471" max="10471" width="11.42578125" style="405" bestFit="1" customWidth="1"/>
    <col min="10472" max="10472" width="12.140625" style="405" bestFit="1" customWidth="1"/>
    <col min="10473" max="10473" width="11.85546875" style="405" bestFit="1" customWidth="1"/>
    <col min="10474" max="10474" width="12.42578125" style="405" bestFit="1" customWidth="1"/>
    <col min="10475" max="10475" width="12.140625" style="405" bestFit="1" customWidth="1"/>
    <col min="10476" max="10476" width="11.7109375" style="405" customWidth="1"/>
    <col min="10477" max="10477" width="12.140625" style="405" bestFit="1" customWidth="1"/>
    <col min="10478" max="10478" width="12" style="405" bestFit="1" customWidth="1"/>
    <col min="10479" max="10479" width="11.7109375" style="405" bestFit="1" customWidth="1"/>
    <col min="10480" max="10480" width="11.85546875" style="405" bestFit="1" customWidth="1"/>
    <col min="10481" max="10482" width="12.5703125" style="405" bestFit="1" customWidth="1"/>
    <col min="10483" max="10488" width="13" style="405" bestFit="1" customWidth="1"/>
    <col min="10489" max="10489" width="13" style="405" customWidth="1"/>
    <col min="10490" max="10490" width="11.42578125" style="405" bestFit="1" customWidth="1"/>
    <col min="10491" max="10491" width="11.140625" style="405" bestFit="1" customWidth="1"/>
    <col min="10492" max="10717" width="9.140625" style="405"/>
    <col min="10718" max="10718" width="18.42578125" style="405" bestFit="1" customWidth="1"/>
    <col min="10719" max="10719" width="12.28515625" style="405" bestFit="1" customWidth="1"/>
    <col min="10720" max="10720" width="12.140625" style="405" bestFit="1" customWidth="1"/>
    <col min="10721" max="10721" width="12.85546875" style="405" bestFit="1" customWidth="1"/>
    <col min="10722" max="10722" width="12.140625" style="405" bestFit="1" customWidth="1"/>
    <col min="10723" max="10723" width="11.85546875" style="405" bestFit="1" customWidth="1"/>
    <col min="10724" max="10724" width="11.7109375" style="405" bestFit="1" customWidth="1"/>
    <col min="10725" max="10725" width="12" style="405" bestFit="1" customWidth="1"/>
    <col min="10726" max="10726" width="12.140625" style="405" bestFit="1" customWidth="1"/>
    <col min="10727" max="10727" width="11.42578125" style="405" bestFit="1" customWidth="1"/>
    <col min="10728" max="10728" width="12.140625" style="405" bestFit="1" customWidth="1"/>
    <col min="10729" max="10729" width="11.85546875" style="405" bestFit="1" customWidth="1"/>
    <col min="10730" max="10730" width="12.42578125" style="405" bestFit="1" customWidth="1"/>
    <col min="10731" max="10731" width="12.140625" style="405" bestFit="1" customWidth="1"/>
    <col min="10732" max="10732" width="11.7109375" style="405" customWidth="1"/>
    <col min="10733" max="10733" width="12.140625" style="405" bestFit="1" customWidth="1"/>
    <col min="10734" max="10734" width="12" style="405" bestFit="1" customWidth="1"/>
    <col min="10735" max="10735" width="11.7109375" style="405" bestFit="1" customWidth="1"/>
    <col min="10736" max="10736" width="11.85546875" style="405" bestFit="1" customWidth="1"/>
    <col min="10737" max="10738" width="12.5703125" style="405" bestFit="1" customWidth="1"/>
    <col min="10739" max="10744" width="13" style="405" bestFit="1" customWidth="1"/>
    <col min="10745" max="10745" width="13" style="405" customWidth="1"/>
    <col min="10746" max="10746" width="11.42578125" style="405" bestFit="1" customWidth="1"/>
    <col min="10747" max="10747" width="11.140625" style="405" bestFit="1" customWidth="1"/>
    <col min="10748" max="10973" width="9.140625" style="405"/>
    <col min="10974" max="10974" width="18.42578125" style="405" bestFit="1" customWidth="1"/>
    <col min="10975" max="10975" width="12.28515625" style="405" bestFit="1" customWidth="1"/>
    <col min="10976" max="10976" width="12.140625" style="405" bestFit="1" customWidth="1"/>
    <col min="10977" max="10977" width="12.85546875" style="405" bestFit="1" customWidth="1"/>
    <col min="10978" max="10978" width="12.140625" style="405" bestFit="1" customWidth="1"/>
    <col min="10979" max="10979" width="11.85546875" style="405" bestFit="1" customWidth="1"/>
    <col min="10980" max="10980" width="11.7109375" style="405" bestFit="1" customWidth="1"/>
    <col min="10981" max="10981" width="12" style="405" bestFit="1" customWidth="1"/>
    <col min="10982" max="10982" width="12.140625" style="405" bestFit="1" customWidth="1"/>
    <col min="10983" max="10983" width="11.42578125" style="405" bestFit="1" customWidth="1"/>
    <col min="10984" max="10984" width="12.140625" style="405" bestFit="1" customWidth="1"/>
    <col min="10985" max="10985" width="11.85546875" style="405" bestFit="1" customWidth="1"/>
    <col min="10986" max="10986" width="12.42578125" style="405" bestFit="1" customWidth="1"/>
    <col min="10987" max="10987" width="12.140625" style="405" bestFit="1" customWidth="1"/>
    <col min="10988" max="10988" width="11.7109375" style="405" customWidth="1"/>
    <col min="10989" max="10989" width="12.140625" style="405" bestFit="1" customWidth="1"/>
    <col min="10990" max="10990" width="12" style="405" bestFit="1" customWidth="1"/>
    <col min="10991" max="10991" width="11.7109375" style="405" bestFit="1" customWidth="1"/>
    <col min="10992" max="10992" width="11.85546875" style="405" bestFit="1" customWidth="1"/>
    <col min="10993" max="10994" width="12.5703125" style="405" bestFit="1" customWidth="1"/>
    <col min="10995" max="11000" width="13" style="405" bestFit="1" customWidth="1"/>
    <col min="11001" max="11001" width="13" style="405" customWidth="1"/>
    <col min="11002" max="11002" width="11.42578125" style="405" bestFit="1" customWidth="1"/>
    <col min="11003" max="11003" width="11.140625" style="405" bestFit="1" customWidth="1"/>
    <col min="11004" max="11229" width="9.140625" style="405"/>
    <col min="11230" max="11230" width="18.42578125" style="405" bestFit="1" customWidth="1"/>
    <col min="11231" max="11231" width="12.28515625" style="405" bestFit="1" customWidth="1"/>
    <col min="11232" max="11232" width="12.140625" style="405" bestFit="1" customWidth="1"/>
    <col min="11233" max="11233" width="12.85546875" style="405" bestFit="1" customWidth="1"/>
    <col min="11234" max="11234" width="12.140625" style="405" bestFit="1" customWidth="1"/>
    <col min="11235" max="11235" width="11.85546875" style="405" bestFit="1" customWidth="1"/>
    <col min="11236" max="11236" width="11.7109375" style="405" bestFit="1" customWidth="1"/>
    <col min="11237" max="11237" width="12" style="405" bestFit="1" customWidth="1"/>
    <col min="11238" max="11238" width="12.140625" style="405" bestFit="1" customWidth="1"/>
    <col min="11239" max="11239" width="11.42578125" style="405" bestFit="1" customWidth="1"/>
    <col min="11240" max="11240" width="12.140625" style="405" bestFit="1" customWidth="1"/>
    <col min="11241" max="11241" width="11.85546875" style="405" bestFit="1" customWidth="1"/>
    <col min="11242" max="11242" width="12.42578125" style="405" bestFit="1" customWidth="1"/>
    <col min="11243" max="11243" width="12.140625" style="405" bestFit="1" customWidth="1"/>
    <col min="11244" max="11244" width="11.7109375" style="405" customWidth="1"/>
    <col min="11245" max="11245" width="12.140625" style="405" bestFit="1" customWidth="1"/>
    <col min="11246" max="11246" width="12" style="405" bestFit="1" customWidth="1"/>
    <col min="11247" max="11247" width="11.7109375" style="405" bestFit="1" customWidth="1"/>
    <col min="11248" max="11248" width="11.85546875" style="405" bestFit="1" customWidth="1"/>
    <col min="11249" max="11250" width="12.5703125" style="405" bestFit="1" customWidth="1"/>
    <col min="11251" max="11256" width="13" style="405" bestFit="1" customWidth="1"/>
    <col min="11257" max="11257" width="13" style="405" customWidth="1"/>
    <col min="11258" max="11258" width="11.42578125" style="405" bestFit="1" customWidth="1"/>
    <col min="11259" max="11259" width="11.140625" style="405" bestFit="1" customWidth="1"/>
    <col min="11260" max="11485" width="9.140625" style="405"/>
    <col min="11486" max="11486" width="18.42578125" style="405" bestFit="1" customWidth="1"/>
    <col min="11487" max="11487" width="12.28515625" style="405" bestFit="1" customWidth="1"/>
    <col min="11488" max="11488" width="12.140625" style="405" bestFit="1" customWidth="1"/>
    <col min="11489" max="11489" width="12.85546875" style="405" bestFit="1" customWidth="1"/>
    <col min="11490" max="11490" width="12.140625" style="405" bestFit="1" customWidth="1"/>
    <col min="11491" max="11491" width="11.85546875" style="405" bestFit="1" customWidth="1"/>
    <col min="11492" max="11492" width="11.7109375" style="405" bestFit="1" customWidth="1"/>
    <col min="11493" max="11493" width="12" style="405" bestFit="1" customWidth="1"/>
    <col min="11494" max="11494" width="12.140625" style="405" bestFit="1" customWidth="1"/>
    <col min="11495" max="11495" width="11.42578125" style="405" bestFit="1" customWidth="1"/>
    <col min="11496" max="11496" width="12.140625" style="405" bestFit="1" customWidth="1"/>
    <col min="11497" max="11497" width="11.85546875" style="405" bestFit="1" customWidth="1"/>
    <col min="11498" max="11498" width="12.42578125" style="405" bestFit="1" customWidth="1"/>
    <col min="11499" max="11499" width="12.140625" style="405" bestFit="1" customWidth="1"/>
    <col min="11500" max="11500" width="11.7109375" style="405" customWidth="1"/>
    <col min="11501" max="11501" width="12.140625" style="405" bestFit="1" customWidth="1"/>
    <col min="11502" max="11502" width="12" style="405" bestFit="1" customWidth="1"/>
    <col min="11503" max="11503" width="11.7109375" style="405" bestFit="1" customWidth="1"/>
    <col min="11504" max="11504" width="11.85546875" style="405" bestFit="1" customWidth="1"/>
    <col min="11505" max="11506" width="12.5703125" style="405" bestFit="1" customWidth="1"/>
    <col min="11507" max="11512" width="13" style="405" bestFit="1" customWidth="1"/>
    <col min="11513" max="11513" width="13" style="405" customWidth="1"/>
    <col min="11514" max="11514" width="11.42578125" style="405" bestFit="1" customWidth="1"/>
    <col min="11515" max="11515" width="11.140625" style="405" bestFit="1" customWidth="1"/>
    <col min="11516" max="11741" width="9.140625" style="405"/>
    <col min="11742" max="11742" width="18.42578125" style="405" bestFit="1" customWidth="1"/>
    <col min="11743" max="11743" width="12.28515625" style="405" bestFit="1" customWidth="1"/>
    <col min="11744" max="11744" width="12.140625" style="405" bestFit="1" customWidth="1"/>
    <col min="11745" max="11745" width="12.85546875" style="405" bestFit="1" customWidth="1"/>
    <col min="11746" max="11746" width="12.140625" style="405" bestFit="1" customWidth="1"/>
    <col min="11747" max="11747" width="11.85546875" style="405" bestFit="1" customWidth="1"/>
    <col min="11748" max="11748" width="11.7109375" style="405" bestFit="1" customWidth="1"/>
    <col min="11749" max="11749" width="12" style="405" bestFit="1" customWidth="1"/>
    <col min="11750" max="11750" width="12.140625" style="405" bestFit="1" customWidth="1"/>
    <col min="11751" max="11751" width="11.42578125" style="405" bestFit="1" customWidth="1"/>
    <col min="11752" max="11752" width="12.140625" style="405" bestFit="1" customWidth="1"/>
    <col min="11753" max="11753" width="11.85546875" style="405" bestFit="1" customWidth="1"/>
    <col min="11754" max="11754" width="12.42578125" style="405" bestFit="1" customWidth="1"/>
    <col min="11755" max="11755" width="12.140625" style="405" bestFit="1" customWidth="1"/>
    <col min="11756" max="11756" width="11.7109375" style="405" customWidth="1"/>
    <col min="11757" max="11757" width="12.140625" style="405" bestFit="1" customWidth="1"/>
    <col min="11758" max="11758" width="12" style="405" bestFit="1" customWidth="1"/>
    <col min="11759" max="11759" width="11.7109375" style="405" bestFit="1" customWidth="1"/>
    <col min="11760" max="11760" width="11.85546875" style="405" bestFit="1" customWidth="1"/>
    <col min="11761" max="11762" width="12.5703125" style="405" bestFit="1" customWidth="1"/>
    <col min="11763" max="11768" width="13" style="405" bestFit="1" customWidth="1"/>
    <col min="11769" max="11769" width="13" style="405" customWidth="1"/>
    <col min="11770" max="11770" width="11.42578125" style="405" bestFit="1" customWidth="1"/>
    <col min="11771" max="11771" width="11.140625" style="405" bestFit="1" customWidth="1"/>
    <col min="11772" max="11997" width="9.140625" style="405"/>
    <col min="11998" max="11998" width="18.42578125" style="405" bestFit="1" customWidth="1"/>
    <col min="11999" max="11999" width="12.28515625" style="405" bestFit="1" customWidth="1"/>
    <col min="12000" max="12000" width="12.140625" style="405" bestFit="1" customWidth="1"/>
    <col min="12001" max="12001" width="12.85546875" style="405" bestFit="1" customWidth="1"/>
    <col min="12002" max="12002" width="12.140625" style="405" bestFit="1" customWidth="1"/>
    <col min="12003" max="12003" width="11.85546875" style="405" bestFit="1" customWidth="1"/>
    <col min="12004" max="12004" width="11.7109375" style="405" bestFit="1" customWidth="1"/>
    <col min="12005" max="12005" width="12" style="405" bestFit="1" customWidth="1"/>
    <col min="12006" max="12006" width="12.140625" style="405" bestFit="1" customWidth="1"/>
    <col min="12007" max="12007" width="11.42578125" style="405" bestFit="1" customWidth="1"/>
    <col min="12008" max="12008" width="12.140625" style="405" bestFit="1" customWidth="1"/>
    <col min="12009" max="12009" width="11.85546875" style="405" bestFit="1" customWidth="1"/>
    <col min="12010" max="12010" width="12.42578125" style="405" bestFit="1" customWidth="1"/>
    <col min="12011" max="12011" width="12.140625" style="405" bestFit="1" customWidth="1"/>
    <col min="12012" max="12012" width="11.7109375" style="405" customWidth="1"/>
    <col min="12013" max="12013" width="12.140625" style="405" bestFit="1" customWidth="1"/>
    <col min="12014" max="12014" width="12" style="405" bestFit="1" customWidth="1"/>
    <col min="12015" max="12015" width="11.7109375" style="405" bestFit="1" customWidth="1"/>
    <col min="12016" max="12016" width="11.85546875" style="405" bestFit="1" customWidth="1"/>
    <col min="12017" max="12018" width="12.5703125" style="405" bestFit="1" customWidth="1"/>
    <col min="12019" max="12024" width="13" style="405" bestFit="1" customWidth="1"/>
    <col min="12025" max="12025" width="13" style="405" customWidth="1"/>
    <col min="12026" max="12026" width="11.42578125" style="405" bestFit="1" customWidth="1"/>
    <col min="12027" max="12027" width="11.140625" style="405" bestFit="1" customWidth="1"/>
    <col min="12028" max="12253" width="9.140625" style="405"/>
    <col min="12254" max="12254" width="18.42578125" style="405" bestFit="1" customWidth="1"/>
    <col min="12255" max="12255" width="12.28515625" style="405" bestFit="1" customWidth="1"/>
    <col min="12256" max="12256" width="12.140625" style="405" bestFit="1" customWidth="1"/>
    <col min="12257" max="12257" width="12.85546875" style="405" bestFit="1" customWidth="1"/>
    <col min="12258" max="12258" width="12.140625" style="405" bestFit="1" customWidth="1"/>
    <col min="12259" max="12259" width="11.85546875" style="405" bestFit="1" customWidth="1"/>
    <col min="12260" max="12260" width="11.7109375" style="405" bestFit="1" customWidth="1"/>
    <col min="12261" max="12261" width="12" style="405" bestFit="1" customWidth="1"/>
    <col min="12262" max="12262" width="12.140625" style="405" bestFit="1" customWidth="1"/>
    <col min="12263" max="12263" width="11.42578125" style="405" bestFit="1" customWidth="1"/>
    <col min="12264" max="12264" width="12.140625" style="405" bestFit="1" customWidth="1"/>
    <col min="12265" max="12265" width="11.85546875" style="405" bestFit="1" customWidth="1"/>
    <col min="12266" max="12266" width="12.42578125" style="405" bestFit="1" customWidth="1"/>
    <col min="12267" max="12267" width="12.140625" style="405" bestFit="1" customWidth="1"/>
    <col min="12268" max="12268" width="11.7109375" style="405" customWidth="1"/>
    <col min="12269" max="12269" width="12.140625" style="405" bestFit="1" customWidth="1"/>
    <col min="12270" max="12270" width="12" style="405" bestFit="1" customWidth="1"/>
    <col min="12271" max="12271" width="11.7109375" style="405" bestFit="1" customWidth="1"/>
    <col min="12272" max="12272" width="11.85546875" style="405" bestFit="1" customWidth="1"/>
    <col min="12273" max="12274" width="12.5703125" style="405" bestFit="1" customWidth="1"/>
    <col min="12275" max="12280" width="13" style="405" bestFit="1" customWidth="1"/>
    <col min="12281" max="12281" width="13" style="405" customWidth="1"/>
    <col min="12282" max="12282" width="11.42578125" style="405" bestFit="1" customWidth="1"/>
    <col min="12283" max="12283" width="11.140625" style="405" bestFit="1" customWidth="1"/>
    <col min="12284" max="12509" width="9.140625" style="405"/>
    <col min="12510" max="12510" width="18.42578125" style="405" bestFit="1" customWidth="1"/>
    <col min="12511" max="12511" width="12.28515625" style="405" bestFit="1" customWidth="1"/>
    <col min="12512" max="12512" width="12.140625" style="405" bestFit="1" customWidth="1"/>
    <col min="12513" max="12513" width="12.85546875" style="405" bestFit="1" customWidth="1"/>
    <col min="12514" max="12514" width="12.140625" style="405" bestFit="1" customWidth="1"/>
    <col min="12515" max="12515" width="11.85546875" style="405" bestFit="1" customWidth="1"/>
    <col min="12516" max="12516" width="11.7109375" style="405" bestFit="1" customWidth="1"/>
    <col min="12517" max="12517" width="12" style="405" bestFit="1" customWidth="1"/>
    <col min="12518" max="12518" width="12.140625" style="405" bestFit="1" customWidth="1"/>
    <col min="12519" max="12519" width="11.42578125" style="405" bestFit="1" customWidth="1"/>
    <col min="12520" max="12520" width="12.140625" style="405" bestFit="1" customWidth="1"/>
    <col min="12521" max="12521" width="11.85546875" style="405" bestFit="1" customWidth="1"/>
    <col min="12522" max="12522" width="12.42578125" style="405" bestFit="1" customWidth="1"/>
    <col min="12523" max="12523" width="12.140625" style="405" bestFit="1" customWidth="1"/>
    <col min="12524" max="12524" width="11.7109375" style="405" customWidth="1"/>
    <col min="12525" max="12525" width="12.140625" style="405" bestFit="1" customWidth="1"/>
    <col min="12526" max="12526" width="12" style="405" bestFit="1" customWidth="1"/>
    <col min="12527" max="12527" width="11.7109375" style="405" bestFit="1" customWidth="1"/>
    <col min="12528" max="12528" width="11.85546875" style="405" bestFit="1" customWidth="1"/>
    <col min="12529" max="12530" width="12.5703125" style="405" bestFit="1" customWidth="1"/>
    <col min="12531" max="12536" width="13" style="405" bestFit="1" customWidth="1"/>
    <col min="12537" max="12537" width="13" style="405" customWidth="1"/>
    <col min="12538" max="12538" width="11.42578125" style="405" bestFit="1" customWidth="1"/>
    <col min="12539" max="12539" width="11.140625" style="405" bestFit="1" customWidth="1"/>
    <col min="12540" max="12765" width="9.140625" style="405"/>
    <col min="12766" max="12766" width="18.42578125" style="405" bestFit="1" customWidth="1"/>
    <col min="12767" max="12767" width="12.28515625" style="405" bestFit="1" customWidth="1"/>
    <col min="12768" max="12768" width="12.140625" style="405" bestFit="1" customWidth="1"/>
    <col min="12769" max="12769" width="12.85546875" style="405" bestFit="1" customWidth="1"/>
    <col min="12770" max="12770" width="12.140625" style="405" bestFit="1" customWidth="1"/>
    <col min="12771" max="12771" width="11.85546875" style="405" bestFit="1" customWidth="1"/>
    <col min="12772" max="12772" width="11.7109375" style="405" bestFit="1" customWidth="1"/>
    <col min="12773" max="12773" width="12" style="405" bestFit="1" customWidth="1"/>
    <col min="12774" max="12774" width="12.140625" style="405" bestFit="1" customWidth="1"/>
    <col min="12775" max="12775" width="11.42578125" style="405" bestFit="1" customWidth="1"/>
    <col min="12776" max="12776" width="12.140625" style="405" bestFit="1" customWidth="1"/>
    <col min="12777" max="12777" width="11.85546875" style="405" bestFit="1" customWidth="1"/>
    <col min="12778" max="12778" width="12.42578125" style="405" bestFit="1" customWidth="1"/>
    <col min="12779" max="12779" width="12.140625" style="405" bestFit="1" customWidth="1"/>
    <col min="12780" max="12780" width="11.7109375" style="405" customWidth="1"/>
    <col min="12781" max="12781" width="12.140625" style="405" bestFit="1" customWidth="1"/>
    <col min="12782" max="12782" width="12" style="405" bestFit="1" customWidth="1"/>
    <col min="12783" max="12783" width="11.7109375" style="405" bestFit="1" customWidth="1"/>
    <col min="12784" max="12784" width="11.85546875" style="405" bestFit="1" customWidth="1"/>
    <col min="12785" max="12786" width="12.5703125" style="405" bestFit="1" customWidth="1"/>
    <col min="12787" max="12792" width="13" style="405" bestFit="1" customWidth="1"/>
    <col min="12793" max="12793" width="13" style="405" customWidth="1"/>
    <col min="12794" max="12794" width="11.42578125" style="405" bestFit="1" customWidth="1"/>
    <col min="12795" max="12795" width="11.140625" style="405" bestFit="1" customWidth="1"/>
    <col min="12796" max="13021" width="9.140625" style="405"/>
    <col min="13022" max="13022" width="18.42578125" style="405" bestFit="1" customWidth="1"/>
    <col min="13023" max="13023" width="12.28515625" style="405" bestFit="1" customWidth="1"/>
    <col min="13024" max="13024" width="12.140625" style="405" bestFit="1" customWidth="1"/>
    <col min="13025" max="13025" width="12.85546875" style="405" bestFit="1" customWidth="1"/>
    <col min="13026" max="13026" width="12.140625" style="405" bestFit="1" customWidth="1"/>
    <col min="13027" max="13027" width="11.85546875" style="405" bestFit="1" customWidth="1"/>
    <col min="13028" max="13028" width="11.7109375" style="405" bestFit="1" customWidth="1"/>
    <col min="13029" max="13029" width="12" style="405" bestFit="1" customWidth="1"/>
    <col min="13030" max="13030" width="12.140625" style="405" bestFit="1" customWidth="1"/>
    <col min="13031" max="13031" width="11.42578125" style="405" bestFit="1" customWidth="1"/>
    <col min="13032" max="13032" width="12.140625" style="405" bestFit="1" customWidth="1"/>
    <col min="13033" max="13033" width="11.85546875" style="405" bestFit="1" customWidth="1"/>
    <col min="13034" max="13034" width="12.42578125" style="405" bestFit="1" customWidth="1"/>
    <col min="13035" max="13035" width="12.140625" style="405" bestFit="1" customWidth="1"/>
    <col min="13036" max="13036" width="11.7109375" style="405" customWidth="1"/>
    <col min="13037" max="13037" width="12.140625" style="405" bestFit="1" customWidth="1"/>
    <col min="13038" max="13038" width="12" style="405" bestFit="1" customWidth="1"/>
    <col min="13039" max="13039" width="11.7109375" style="405" bestFit="1" customWidth="1"/>
    <col min="13040" max="13040" width="11.85546875" style="405" bestFit="1" customWidth="1"/>
    <col min="13041" max="13042" width="12.5703125" style="405" bestFit="1" customWidth="1"/>
    <col min="13043" max="13048" width="13" style="405" bestFit="1" customWidth="1"/>
    <col min="13049" max="13049" width="13" style="405" customWidth="1"/>
    <col min="13050" max="13050" width="11.42578125" style="405" bestFit="1" customWidth="1"/>
    <col min="13051" max="13051" width="11.140625" style="405" bestFit="1" customWidth="1"/>
    <col min="13052" max="13277" width="9.140625" style="405"/>
    <col min="13278" max="13278" width="18.42578125" style="405" bestFit="1" customWidth="1"/>
    <col min="13279" max="13279" width="12.28515625" style="405" bestFit="1" customWidth="1"/>
    <col min="13280" max="13280" width="12.140625" style="405" bestFit="1" customWidth="1"/>
    <col min="13281" max="13281" width="12.85546875" style="405" bestFit="1" customWidth="1"/>
    <col min="13282" max="13282" width="12.140625" style="405" bestFit="1" customWidth="1"/>
    <col min="13283" max="13283" width="11.85546875" style="405" bestFit="1" customWidth="1"/>
    <col min="13284" max="13284" width="11.7109375" style="405" bestFit="1" customWidth="1"/>
    <col min="13285" max="13285" width="12" style="405" bestFit="1" customWidth="1"/>
    <col min="13286" max="13286" width="12.140625" style="405" bestFit="1" customWidth="1"/>
    <col min="13287" max="13287" width="11.42578125" style="405" bestFit="1" customWidth="1"/>
    <col min="13288" max="13288" width="12.140625" style="405" bestFit="1" customWidth="1"/>
    <col min="13289" max="13289" width="11.85546875" style="405" bestFit="1" customWidth="1"/>
    <col min="13290" max="13290" width="12.42578125" style="405" bestFit="1" customWidth="1"/>
    <col min="13291" max="13291" width="12.140625" style="405" bestFit="1" customWidth="1"/>
    <col min="13292" max="13292" width="11.7109375" style="405" customWidth="1"/>
    <col min="13293" max="13293" width="12.140625" style="405" bestFit="1" customWidth="1"/>
    <col min="13294" max="13294" width="12" style="405" bestFit="1" customWidth="1"/>
    <col min="13295" max="13295" width="11.7109375" style="405" bestFit="1" customWidth="1"/>
    <col min="13296" max="13296" width="11.85546875" style="405" bestFit="1" customWidth="1"/>
    <col min="13297" max="13298" width="12.5703125" style="405" bestFit="1" customWidth="1"/>
    <col min="13299" max="13304" width="13" style="405" bestFit="1" customWidth="1"/>
    <col min="13305" max="13305" width="13" style="405" customWidth="1"/>
    <col min="13306" max="13306" width="11.42578125" style="405" bestFit="1" customWidth="1"/>
    <col min="13307" max="13307" width="11.140625" style="405" bestFit="1" customWidth="1"/>
    <col min="13308" max="13533" width="9.140625" style="405"/>
    <col min="13534" max="13534" width="18.42578125" style="405" bestFit="1" customWidth="1"/>
    <col min="13535" max="13535" width="12.28515625" style="405" bestFit="1" customWidth="1"/>
    <col min="13536" max="13536" width="12.140625" style="405" bestFit="1" customWidth="1"/>
    <col min="13537" max="13537" width="12.85546875" style="405" bestFit="1" customWidth="1"/>
    <col min="13538" max="13538" width="12.140625" style="405" bestFit="1" customWidth="1"/>
    <col min="13539" max="13539" width="11.85546875" style="405" bestFit="1" customWidth="1"/>
    <col min="13540" max="13540" width="11.7109375" style="405" bestFit="1" customWidth="1"/>
    <col min="13541" max="13541" width="12" style="405" bestFit="1" customWidth="1"/>
    <col min="13542" max="13542" width="12.140625" style="405" bestFit="1" customWidth="1"/>
    <col min="13543" max="13543" width="11.42578125" style="405" bestFit="1" customWidth="1"/>
    <col min="13544" max="13544" width="12.140625" style="405" bestFit="1" customWidth="1"/>
    <col min="13545" max="13545" width="11.85546875" style="405" bestFit="1" customWidth="1"/>
    <col min="13546" max="13546" width="12.42578125" style="405" bestFit="1" customWidth="1"/>
    <col min="13547" max="13547" width="12.140625" style="405" bestFit="1" customWidth="1"/>
    <col min="13548" max="13548" width="11.7109375" style="405" customWidth="1"/>
    <col min="13549" max="13549" width="12.140625" style="405" bestFit="1" customWidth="1"/>
    <col min="13550" max="13550" width="12" style="405" bestFit="1" customWidth="1"/>
    <col min="13551" max="13551" width="11.7109375" style="405" bestFit="1" customWidth="1"/>
    <col min="13552" max="13552" width="11.85546875" style="405" bestFit="1" customWidth="1"/>
    <col min="13553" max="13554" width="12.5703125" style="405" bestFit="1" customWidth="1"/>
    <col min="13555" max="13560" width="13" style="405" bestFit="1" customWidth="1"/>
    <col min="13561" max="13561" width="13" style="405" customWidth="1"/>
    <col min="13562" max="13562" width="11.42578125" style="405" bestFit="1" customWidth="1"/>
    <col min="13563" max="13563" width="11.140625" style="405" bestFit="1" customWidth="1"/>
    <col min="13564" max="13789" width="9.140625" style="405"/>
    <col min="13790" max="13790" width="18.42578125" style="405" bestFit="1" customWidth="1"/>
    <col min="13791" max="13791" width="12.28515625" style="405" bestFit="1" customWidth="1"/>
    <col min="13792" max="13792" width="12.140625" style="405" bestFit="1" customWidth="1"/>
    <col min="13793" max="13793" width="12.85546875" style="405" bestFit="1" customWidth="1"/>
    <col min="13794" max="13794" width="12.140625" style="405" bestFit="1" customWidth="1"/>
    <col min="13795" max="13795" width="11.85546875" style="405" bestFit="1" customWidth="1"/>
    <col min="13796" max="13796" width="11.7109375" style="405" bestFit="1" customWidth="1"/>
    <col min="13797" max="13797" width="12" style="405" bestFit="1" customWidth="1"/>
    <col min="13798" max="13798" width="12.140625" style="405" bestFit="1" customWidth="1"/>
    <col min="13799" max="13799" width="11.42578125" style="405" bestFit="1" customWidth="1"/>
    <col min="13800" max="13800" width="12.140625" style="405" bestFit="1" customWidth="1"/>
    <col min="13801" max="13801" width="11.85546875" style="405" bestFit="1" customWidth="1"/>
    <col min="13802" max="13802" width="12.42578125" style="405" bestFit="1" customWidth="1"/>
    <col min="13803" max="13803" width="12.140625" style="405" bestFit="1" customWidth="1"/>
    <col min="13804" max="13804" width="11.7109375" style="405" customWidth="1"/>
    <col min="13805" max="13805" width="12.140625" style="405" bestFit="1" customWidth="1"/>
    <col min="13806" max="13806" width="12" style="405" bestFit="1" customWidth="1"/>
    <col min="13807" max="13807" width="11.7109375" style="405" bestFit="1" customWidth="1"/>
    <col min="13808" max="13808" width="11.85546875" style="405" bestFit="1" customWidth="1"/>
    <col min="13809" max="13810" width="12.5703125" style="405" bestFit="1" customWidth="1"/>
    <col min="13811" max="13816" width="13" style="405" bestFit="1" customWidth="1"/>
    <col min="13817" max="13817" width="13" style="405" customWidth="1"/>
    <col min="13818" max="13818" width="11.42578125" style="405" bestFit="1" customWidth="1"/>
    <col min="13819" max="13819" width="11.140625" style="405" bestFit="1" customWidth="1"/>
    <col min="13820" max="14045" width="9.140625" style="405"/>
    <col min="14046" max="14046" width="18.42578125" style="405" bestFit="1" customWidth="1"/>
    <col min="14047" max="14047" width="12.28515625" style="405" bestFit="1" customWidth="1"/>
    <col min="14048" max="14048" width="12.140625" style="405" bestFit="1" customWidth="1"/>
    <col min="14049" max="14049" width="12.85546875" style="405" bestFit="1" customWidth="1"/>
    <col min="14050" max="14050" width="12.140625" style="405" bestFit="1" customWidth="1"/>
    <col min="14051" max="14051" width="11.85546875" style="405" bestFit="1" customWidth="1"/>
    <col min="14052" max="14052" width="11.7109375" style="405" bestFit="1" customWidth="1"/>
    <col min="14053" max="14053" width="12" style="405" bestFit="1" customWidth="1"/>
    <col min="14054" max="14054" width="12.140625" style="405" bestFit="1" customWidth="1"/>
    <col min="14055" max="14055" width="11.42578125" style="405" bestFit="1" customWidth="1"/>
    <col min="14056" max="14056" width="12.140625" style="405" bestFit="1" customWidth="1"/>
    <col min="14057" max="14057" width="11.85546875" style="405" bestFit="1" customWidth="1"/>
    <col min="14058" max="14058" width="12.42578125" style="405" bestFit="1" customWidth="1"/>
    <col min="14059" max="14059" width="12.140625" style="405" bestFit="1" customWidth="1"/>
    <col min="14060" max="14060" width="11.7109375" style="405" customWidth="1"/>
    <col min="14061" max="14061" width="12.140625" style="405" bestFit="1" customWidth="1"/>
    <col min="14062" max="14062" width="12" style="405" bestFit="1" customWidth="1"/>
    <col min="14063" max="14063" width="11.7109375" style="405" bestFit="1" customWidth="1"/>
    <col min="14064" max="14064" width="11.85546875" style="405" bestFit="1" customWidth="1"/>
    <col min="14065" max="14066" width="12.5703125" style="405" bestFit="1" customWidth="1"/>
    <col min="14067" max="14072" width="13" style="405" bestFit="1" customWidth="1"/>
    <col min="14073" max="14073" width="13" style="405" customWidth="1"/>
    <col min="14074" max="14074" width="11.42578125" style="405" bestFit="1" customWidth="1"/>
    <col min="14075" max="14075" width="11.140625" style="405" bestFit="1" customWidth="1"/>
    <col min="14076" max="14301" width="9.140625" style="405"/>
    <col min="14302" max="14302" width="18.42578125" style="405" bestFit="1" customWidth="1"/>
    <col min="14303" max="14303" width="12.28515625" style="405" bestFit="1" customWidth="1"/>
    <col min="14304" max="14304" width="12.140625" style="405" bestFit="1" customWidth="1"/>
    <col min="14305" max="14305" width="12.85546875" style="405" bestFit="1" customWidth="1"/>
    <col min="14306" max="14306" width="12.140625" style="405" bestFit="1" customWidth="1"/>
    <col min="14307" max="14307" width="11.85546875" style="405" bestFit="1" customWidth="1"/>
    <col min="14308" max="14308" width="11.7109375" style="405" bestFit="1" customWidth="1"/>
    <col min="14309" max="14309" width="12" style="405" bestFit="1" customWidth="1"/>
    <col min="14310" max="14310" width="12.140625" style="405" bestFit="1" customWidth="1"/>
    <col min="14311" max="14311" width="11.42578125" style="405" bestFit="1" customWidth="1"/>
    <col min="14312" max="14312" width="12.140625" style="405" bestFit="1" customWidth="1"/>
    <col min="14313" max="14313" width="11.85546875" style="405" bestFit="1" customWidth="1"/>
    <col min="14314" max="14314" width="12.42578125" style="405" bestFit="1" customWidth="1"/>
    <col min="14315" max="14315" width="12.140625" style="405" bestFit="1" customWidth="1"/>
    <col min="14316" max="14316" width="11.7109375" style="405" customWidth="1"/>
    <col min="14317" max="14317" width="12.140625" style="405" bestFit="1" customWidth="1"/>
    <col min="14318" max="14318" width="12" style="405" bestFit="1" customWidth="1"/>
    <col min="14319" max="14319" width="11.7109375" style="405" bestFit="1" customWidth="1"/>
    <col min="14320" max="14320" width="11.85546875" style="405" bestFit="1" customWidth="1"/>
    <col min="14321" max="14322" width="12.5703125" style="405" bestFit="1" customWidth="1"/>
    <col min="14323" max="14328" width="13" style="405" bestFit="1" customWidth="1"/>
    <col min="14329" max="14329" width="13" style="405" customWidth="1"/>
    <col min="14330" max="14330" width="11.42578125" style="405" bestFit="1" customWidth="1"/>
    <col min="14331" max="14331" width="11.140625" style="405" bestFit="1" customWidth="1"/>
    <col min="14332" max="14557" width="9.140625" style="405"/>
    <col min="14558" max="14558" width="18.42578125" style="405" bestFit="1" customWidth="1"/>
    <col min="14559" max="14559" width="12.28515625" style="405" bestFit="1" customWidth="1"/>
    <col min="14560" max="14560" width="12.140625" style="405" bestFit="1" customWidth="1"/>
    <col min="14561" max="14561" width="12.85546875" style="405" bestFit="1" customWidth="1"/>
    <col min="14562" max="14562" width="12.140625" style="405" bestFit="1" customWidth="1"/>
    <col min="14563" max="14563" width="11.85546875" style="405" bestFit="1" customWidth="1"/>
    <col min="14564" max="14564" width="11.7109375" style="405" bestFit="1" customWidth="1"/>
    <col min="14565" max="14565" width="12" style="405" bestFit="1" customWidth="1"/>
    <col min="14566" max="14566" width="12.140625" style="405" bestFit="1" customWidth="1"/>
    <col min="14567" max="14567" width="11.42578125" style="405" bestFit="1" customWidth="1"/>
    <col min="14568" max="14568" width="12.140625" style="405" bestFit="1" customWidth="1"/>
    <col min="14569" max="14569" width="11.85546875" style="405" bestFit="1" customWidth="1"/>
    <col min="14570" max="14570" width="12.42578125" style="405" bestFit="1" customWidth="1"/>
    <col min="14571" max="14571" width="12.140625" style="405" bestFit="1" customWidth="1"/>
    <col min="14572" max="14572" width="11.7109375" style="405" customWidth="1"/>
    <col min="14573" max="14573" width="12.140625" style="405" bestFit="1" customWidth="1"/>
    <col min="14574" max="14574" width="12" style="405" bestFit="1" customWidth="1"/>
    <col min="14575" max="14575" width="11.7109375" style="405" bestFit="1" customWidth="1"/>
    <col min="14576" max="14576" width="11.85546875" style="405" bestFit="1" customWidth="1"/>
    <col min="14577" max="14578" width="12.5703125" style="405" bestFit="1" customWidth="1"/>
    <col min="14579" max="14584" width="13" style="405" bestFit="1" customWidth="1"/>
    <col min="14585" max="14585" width="13" style="405" customWidth="1"/>
    <col min="14586" max="14586" width="11.42578125" style="405" bestFit="1" customWidth="1"/>
    <col min="14587" max="14587" width="11.140625" style="405" bestFit="1" customWidth="1"/>
    <col min="14588" max="14813" width="9.140625" style="405"/>
    <col min="14814" max="14814" width="18.42578125" style="405" bestFit="1" customWidth="1"/>
    <col min="14815" max="14815" width="12.28515625" style="405" bestFit="1" customWidth="1"/>
    <col min="14816" max="14816" width="12.140625" style="405" bestFit="1" customWidth="1"/>
    <col min="14817" max="14817" width="12.85546875" style="405" bestFit="1" customWidth="1"/>
    <col min="14818" max="14818" width="12.140625" style="405" bestFit="1" customWidth="1"/>
    <col min="14819" max="14819" width="11.85546875" style="405" bestFit="1" customWidth="1"/>
    <col min="14820" max="14820" width="11.7109375" style="405" bestFit="1" customWidth="1"/>
    <col min="14821" max="14821" width="12" style="405" bestFit="1" customWidth="1"/>
    <col min="14822" max="14822" width="12.140625" style="405" bestFit="1" customWidth="1"/>
    <col min="14823" max="14823" width="11.42578125" style="405" bestFit="1" customWidth="1"/>
    <col min="14824" max="14824" width="12.140625" style="405" bestFit="1" customWidth="1"/>
    <col min="14825" max="14825" width="11.85546875" style="405" bestFit="1" customWidth="1"/>
    <col min="14826" max="14826" width="12.42578125" style="405" bestFit="1" customWidth="1"/>
    <col min="14827" max="14827" width="12.140625" style="405" bestFit="1" customWidth="1"/>
    <col min="14828" max="14828" width="11.7109375" style="405" customWidth="1"/>
    <col min="14829" max="14829" width="12.140625" style="405" bestFit="1" customWidth="1"/>
    <col min="14830" max="14830" width="12" style="405" bestFit="1" customWidth="1"/>
    <col min="14831" max="14831" width="11.7109375" style="405" bestFit="1" customWidth="1"/>
    <col min="14832" max="14832" width="11.85546875" style="405" bestFit="1" customWidth="1"/>
    <col min="14833" max="14834" width="12.5703125" style="405" bestFit="1" customWidth="1"/>
    <col min="14835" max="14840" width="13" style="405" bestFit="1" customWidth="1"/>
    <col min="14841" max="14841" width="13" style="405" customWidth="1"/>
    <col min="14842" max="14842" width="11.42578125" style="405" bestFit="1" customWidth="1"/>
    <col min="14843" max="14843" width="11.140625" style="405" bestFit="1" customWidth="1"/>
    <col min="14844" max="15069" width="9.140625" style="405"/>
    <col min="15070" max="15070" width="18.42578125" style="405" bestFit="1" customWidth="1"/>
    <col min="15071" max="15071" width="12.28515625" style="405" bestFit="1" customWidth="1"/>
    <col min="15072" max="15072" width="12.140625" style="405" bestFit="1" customWidth="1"/>
    <col min="15073" max="15073" width="12.85546875" style="405" bestFit="1" customWidth="1"/>
    <col min="15074" max="15074" width="12.140625" style="405" bestFit="1" customWidth="1"/>
    <col min="15075" max="15075" width="11.85546875" style="405" bestFit="1" customWidth="1"/>
    <col min="15076" max="15076" width="11.7109375" style="405" bestFit="1" customWidth="1"/>
    <col min="15077" max="15077" width="12" style="405" bestFit="1" customWidth="1"/>
    <col min="15078" max="15078" width="12.140625" style="405" bestFit="1" customWidth="1"/>
    <col min="15079" max="15079" width="11.42578125" style="405" bestFit="1" customWidth="1"/>
    <col min="15080" max="15080" width="12.140625" style="405" bestFit="1" customWidth="1"/>
    <col min="15081" max="15081" width="11.85546875" style="405" bestFit="1" customWidth="1"/>
    <col min="15082" max="15082" width="12.42578125" style="405" bestFit="1" customWidth="1"/>
    <col min="15083" max="15083" width="12.140625" style="405" bestFit="1" customWidth="1"/>
    <col min="15084" max="15084" width="11.7109375" style="405" customWidth="1"/>
    <col min="15085" max="15085" width="12.140625" style="405" bestFit="1" customWidth="1"/>
    <col min="15086" max="15086" width="12" style="405" bestFit="1" customWidth="1"/>
    <col min="15087" max="15087" width="11.7109375" style="405" bestFit="1" customWidth="1"/>
    <col min="15088" max="15088" width="11.85546875" style="405" bestFit="1" customWidth="1"/>
    <col min="15089" max="15090" width="12.5703125" style="405" bestFit="1" customWidth="1"/>
    <col min="15091" max="15096" width="13" style="405" bestFit="1" customWidth="1"/>
    <col min="15097" max="15097" width="13" style="405" customWidth="1"/>
    <col min="15098" max="15098" width="11.42578125" style="405" bestFit="1" customWidth="1"/>
    <col min="15099" max="15099" width="11.140625" style="405" bestFit="1" customWidth="1"/>
    <col min="15100" max="15325" width="9.140625" style="405"/>
    <col min="15326" max="15326" width="18.42578125" style="405" bestFit="1" customWidth="1"/>
    <col min="15327" max="15327" width="12.28515625" style="405" bestFit="1" customWidth="1"/>
    <col min="15328" max="15328" width="12.140625" style="405" bestFit="1" customWidth="1"/>
    <col min="15329" max="15329" width="12.85546875" style="405" bestFit="1" customWidth="1"/>
    <col min="15330" max="15330" width="12.140625" style="405" bestFit="1" customWidth="1"/>
    <col min="15331" max="15331" width="11.85546875" style="405" bestFit="1" customWidth="1"/>
    <col min="15332" max="15332" width="11.7109375" style="405" bestFit="1" customWidth="1"/>
    <col min="15333" max="15333" width="12" style="405" bestFit="1" customWidth="1"/>
    <col min="15334" max="15334" width="12.140625" style="405" bestFit="1" customWidth="1"/>
    <col min="15335" max="15335" width="11.42578125" style="405" bestFit="1" customWidth="1"/>
    <col min="15336" max="15336" width="12.140625" style="405" bestFit="1" customWidth="1"/>
    <col min="15337" max="15337" width="11.85546875" style="405" bestFit="1" customWidth="1"/>
    <col min="15338" max="15338" width="12.42578125" style="405" bestFit="1" customWidth="1"/>
    <col min="15339" max="15339" width="12.140625" style="405" bestFit="1" customWidth="1"/>
    <col min="15340" max="15340" width="11.7109375" style="405" customWidth="1"/>
    <col min="15341" max="15341" width="12.140625" style="405" bestFit="1" customWidth="1"/>
    <col min="15342" max="15342" width="12" style="405" bestFit="1" customWidth="1"/>
    <col min="15343" max="15343" width="11.7109375" style="405" bestFit="1" customWidth="1"/>
    <col min="15344" max="15344" width="11.85546875" style="405" bestFit="1" customWidth="1"/>
    <col min="15345" max="15346" width="12.5703125" style="405" bestFit="1" customWidth="1"/>
    <col min="15347" max="15352" width="13" style="405" bestFit="1" customWidth="1"/>
    <col min="15353" max="15353" width="13" style="405" customWidth="1"/>
    <col min="15354" max="15354" width="11.42578125" style="405" bestFit="1" customWidth="1"/>
    <col min="15355" max="15355" width="11.140625" style="405" bestFit="1" customWidth="1"/>
    <col min="15356" max="15581" width="9.140625" style="405"/>
    <col min="15582" max="15582" width="18.42578125" style="405" bestFit="1" customWidth="1"/>
    <col min="15583" max="15583" width="12.28515625" style="405" bestFit="1" customWidth="1"/>
    <col min="15584" max="15584" width="12.140625" style="405" bestFit="1" customWidth="1"/>
    <col min="15585" max="15585" width="12.85546875" style="405" bestFit="1" customWidth="1"/>
    <col min="15586" max="15586" width="12.140625" style="405" bestFit="1" customWidth="1"/>
    <col min="15587" max="15587" width="11.85546875" style="405" bestFit="1" customWidth="1"/>
    <col min="15588" max="15588" width="11.7109375" style="405" bestFit="1" customWidth="1"/>
    <col min="15589" max="15589" width="12" style="405" bestFit="1" customWidth="1"/>
    <col min="15590" max="15590" width="12.140625" style="405" bestFit="1" customWidth="1"/>
    <col min="15591" max="15591" width="11.42578125" style="405" bestFit="1" customWidth="1"/>
    <col min="15592" max="15592" width="12.140625" style="405" bestFit="1" customWidth="1"/>
    <col min="15593" max="15593" width="11.85546875" style="405" bestFit="1" customWidth="1"/>
    <col min="15594" max="15594" width="12.42578125" style="405" bestFit="1" customWidth="1"/>
    <col min="15595" max="15595" width="12.140625" style="405" bestFit="1" customWidth="1"/>
    <col min="15596" max="15596" width="11.7109375" style="405" customWidth="1"/>
    <col min="15597" max="15597" width="12.140625" style="405" bestFit="1" customWidth="1"/>
    <col min="15598" max="15598" width="12" style="405" bestFit="1" customWidth="1"/>
    <col min="15599" max="15599" width="11.7109375" style="405" bestFit="1" customWidth="1"/>
    <col min="15600" max="15600" width="11.85546875" style="405" bestFit="1" customWidth="1"/>
    <col min="15601" max="15602" width="12.5703125" style="405" bestFit="1" customWidth="1"/>
    <col min="15603" max="15608" width="13" style="405" bestFit="1" customWidth="1"/>
    <col min="15609" max="15609" width="13" style="405" customWidth="1"/>
    <col min="15610" max="15610" width="11.42578125" style="405" bestFit="1" customWidth="1"/>
    <col min="15611" max="15611" width="11.140625" style="405" bestFit="1" customWidth="1"/>
    <col min="15612" max="15837" width="9.140625" style="405"/>
    <col min="15838" max="15838" width="18.42578125" style="405" bestFit="1" customWidth="1"/>
    <col min="15839" max="15839" width="12.28515625" style="405" bestFit="1" customWidth="1"/>
    <col min="15840" max="15840" width="12.140625" style="405" bestFit="1" customWidth="1"/>
    <col min="15841" max="15841" width="12.85546875" style="405" bestFit="1" customWidth="1"/>
    <col min="15842" max="15842" width="12.140625" style="405" bestFit="1" customWidth="1"/>
    <col min="15843" max="15843" width="11.85546875" style="405" bestFit="1" customWidth="1"/>
    <col min="15844" max="15844" width="11.7109375" style="405" bestFit="1" customWidth="1"/>
    <col min="15845" max="15845" width="12" style="405" bestFit="1" customWidth="1"/>
    <col min="15846" max="15846" width="12.140625" style="405" bestFit="1" customWidth="1"/>
    <col min="15847" max="15847" width="11.42578125" style="405" bestFit="1" customWidth="1"/>
    <col min="15848" max="15848" width="12.140625" style="405" bestFit="1" customWidth="1"/>
    <col min="15849" max="15849" width="11.85546875" style="405" bestFit="1" customWidth="1"/>
    <col min="15850" max="15850" width="12.42578125" style="405" bestFit="1" customWidth="1"/>
    <col min="15851" max="15851" width="12.140625" style="405" bestFit="1" customWidth="1"/>
    <col min="15852" max="15852" width="11.7109375" style="405" customWidth="1"/>
    <col min="15853" max="15853" width="12.140625" style="405" bestFit="1" customWidth="1"/>
    <col min="15854" max="15854" width="12" style="405" bestFit="1" customWidth="1"/>
    <col min="15855" max="15855" width="11.7109375" style="405" bestFit="1" customWidth="1"/>
    <col min="15856" max="15856" width="11.85546875" style="405" bestFit="1" customWidth="1"/>
    <col min="15857" max="15858" width="12.5703125" style="405" bestFit="1" customWidth="1"/>
    <col min="15859" max="15864" width="13" style="405" bestFit="1" customWidth="1"/>
    <col min="15865" max="15865" width="13" style="405" customWidth="1"/>
    <col min="15866" max="15866" width="11.42578125" style="405" bestFit="1" customWidth="1"/>
    <col min="15867" max="15867" width="11.140625" style="405" bestFit="1" customWidth="1"/>
    <col min="15868" max="16093" width="9.140625" style="405"/>
    <col min="16094" max="16094" width="18.42578125" style="405" bestFit="1" customWidth="1"/>
    <col min="16095" max="16095" width="12.28515625" style="405" bestFit="1" customWidth="1"/>
    <col min="16096" max="16096" width="12.140625" style="405" bestFit="1" customWidth="1"/>
    <col min="16097" max="16097" width="12.85546875" style="405" bestFit="1" customWidth="1"/>
    <col min="16098" max="16098" width="12.140625" style="405" bestFit="1" customWidth="1"/>
    <col min="16099" max="16099" width="11.85546875" style="405" bestFit="1" customWidth="1"/>
    <col min="16100" max="16100" width="11.7109375" style="405" bestFit="1" customWidth="1"/>
    <col min="16101" max="16101" width="12" style="405" bestFit="1" customWidth="1"/>
    <col min="16102" max="16102" width="12.140625" style="405" bestFit="1" customWidth="1"/>
    <col min="16103" max="16103" width="11.42578125" style="405" bestFit="1" customWidth="1"/>
    <col min="16104" max="16104" width="12.140625" style="405" bestFit="1" customWidth="1"/>
    <col min="16105" max="16105" width="11.85546875" style="405" bestFit="1" customWidth="1"/>
    <col min="16106" max="16106" width="12.42578125" style="405" bestFit="1" customWidth="1"/>
    <col min="16107" max="16107" width="12.140625" style="405" bestFit="1" customWidth="1"/>
    <col min="16108" max="16108" width="11.7109375" style="405" customWidth="1"/>
    <col min="16109" max="16109" width="12.140625" style="405" bestFit="1" customWidth="1"/>
    <col min="16110" max="16110" width="12" style="405" bestFit="1" customWidth="1"/>
    <col min="16111" max="16111" width="11.7109375" style="405" bestFit="1" customWidth="1"/>
    <col min="16112" max="16112" width="11.85546875" style="405" bestFit="1" customWidth="1"/>
    <col min="16113" max="16114" width="12.5703125" style="405" bestFit="1" customWidth="1"/>
    <col min="16115" max="16120" width="13" style="405" bestFit="1" customWidth="1"/>
    <col min="16121" max="16121" width="13" style="405" customWidth="1"/>
    <col min="16122" max="16122" width="11.42578125" style="405" bestFit="1" customWidth="1"/>
    <col min="16123" max="16123" width="11.140625" style="405" bestFit="1" customWidth="1"/>
    <col min="16124" max="16384" width="9.140625" style="405"/>
  </cols>
  <sheetData>
    <row r="1" spans="1:26" x14ac:dyDescent="0.2">
      <c r="A1" s="402" t="s">
        <v>392</v>
      </c>
      <c r="B1" s="403" t="s">
        <v>1461</v>
      </c>
      <c r="C1" s="403" t="s">
        <v>1461</v>
      </c>
      <c r="D1" s="403" t="s">
        <v>1461</v>
      </c>
      <c r="E1" s="403" t="s">
        <v>1461</v>
      </c>
      <c r="F1" s="403" t="s">
        <v>1461</v>
      </c>
      <c r="G1" s="403" t="s">
        <v>1461</v>
      </c>
      <c r="H1" s="403" t="s">
        <v>1461</v>
      </c>
      <c r="I1" s="403" t="s">
        <v>1461</v>
      </c>
      <c r="J1" s="403" t="s">
        <v>1461</v>
      </c>
      <c r="K1" s="403" t="s">
        <v>1461</v>
      </c>
      <c r="L1" s="403" t="s">
        <v>1461</v>
      </c>
      <c r="M1" s="403" t="s">
        <v>1461</v>
      </c>
      <c r="N1" s="403" t="s">
        <v>1461</v>
      </c>
      <c r="O1" s="403" t="s">
        <v>1462</v>
      </c>
      <c r="P1" s="403" t="s">
        <v>1462</v>
      </c>
      <c r="Q1" s="403" t="s">
        <v>1462</v>
      </c>
      <c r="R1" s="403" t="s">
        <v>1462</v>
      </c>
      <c r="S1" s="403" t="s">
        <v>1462</v>
      </c>
      <c r="T1" s="403" t="s">
        <v>1462</v>
      </c>
      <c r="U1" s="403" t="s">
        <v>1462</v>
      </c>
      <c r="V1" s="403" t="s">
        <v>1462</v>
      </c>
      <c r="W1" s="403" t="s">
        <v>1462</v>
      </c>
      <c r="X1" s="403" t="s">
        <v>1462</v>
      </c>
      <c r="Y1" s="403" t="s">
        <v>1462</v>
      </c>
    </row>
    <row r="2" spans="1:26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1420</v>
      </c>
      <c r="L2" s="403" t="s">
        <v>1420</v>
      </c>
      <c r="M2" s="403" t="s">
        <v>1420</v>
      </c>
      <c r="N2" s="403" t="s">
        <v>1420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1422</v>
      </c>
    </row>
    <row r="3" spans="1:26" x14ac:dyDescent="0.2">
      <c r="A3" s="402" t="s">
        <v>385</v>
      </c>
      <c r="B3" s="465">
        <v>47453</v>
      </c>
      <c r="C3" s="465">
        <v>47635</v>
      </c>
      <c r="D3" s="465">
        <v>47818</v>
      </c>
      <c r="E3" s="465">
        <v>48000</v>
      </c>
      <c r="F3" s="465">
        <v>48183</v>
      </c>
      <c r="G3" s="465">
        <v>48366</v>
      </c>
      <c r="H3" s="465">
        <v>48549</v>
      </c>
      <c r="I3" s="465">
        <v>48731</v>
      </c>
      <c r="J3" s="465">
        <v>48914</v>
      </c>
      <c r="K3" s="465">
        <v>51105</v>
      </c>
      <c r="L3" s="465">
        <v>52932</v>
      </c>
      <c r="M3" s="465">
        <v>54758</v>
      </c>
      <c r="N3" s="465">
        <v>56584</v>
      </c>
      <c r="O3" s="465">
        <v>45809</v>
      </c>
      <c r="P3" s="465">
        <v>45992</v>
      </c>
      <c r="Q3" s="465">
        <v>46174</v>
      </c>
      <c r="R3" s="465">
        <v>46357</v>
      </c>
      <c r="S3" s="465">
        <v>46539</v>
      </c>
      <c r="T3" s="465">
        <v>46722</v>
      </c>
      <c r="U3" s="465">
        <v>46905</v>
      </c>
      <c r="V3" s="465">
        <v>47088</v>
      </c>
      <c r="W3" s="465">
        <v>47270</v>
      </c>
      <c r="X3" s="465">
        <v>47453</v>
      </c>
      <c r="Y3" s="465">
        <v>56584</v>
      </c>
    </row>
    <row r="4" spans="1:26" x14ac:dyDescent="0.2">
      <c r="A4" s="402" t="s">
        <v>386</v>
      </c>
      <c r="B4" s="476">
        <v>3.7499999999999999E-2</v>
      </c>
      <c r="C4" s="476">
        <v>3.7999999999999999E-2</v>
      </c>
      <c r="D4" s="476">
        <v>3.7999999999999999E-2</v>
      </c>
      <c r="E4" s="476">
        <v>3.95E-2</v>
      </c>
      <c r="F4" s="476">
        <v>3.95E-2</v>
      </c>
      <c r="G4" s="476">
        <v>0.04</v>
      </c>
      <c r="H4" s="476">
        <v>0.04</v>
      </c>
      <c r="I4" s="476">
        <v>0.04</v>
      </c>
      <c r="J4" s="476">
        <v>0.04</v>
      </c>
      <c r="K4" s="467">
        <v>0.05</v>
      </c>
      <c r="L4" s="467">
        <v>4.65E-2</v>
      </c>
      <c r="M4" s="467">
        <v>4.8000000000000001E-2</v>
      </c>
      <c r="N4" s="467">
        <v>4.8500000000000001E-2</v>
      </c>
      <c r="O4" s="467">
        <v>5.0799999999999998E-2</v>
      </c>
      <c r="P4" s="467">
        <v>5.0799999999999998E-2</v>
      </c>
      <c r="Q4" s="467">
        <v>5.0299999999999997E-2</v>
      </c>
      <c r="R4" s="467">
        <v>5.0299999999999997E-2</v>
      </c>
      <c r="S4" s="467">
        <v>4.82E-2</v>
      </c>
      <c r="T4" s="467">
        <v>4.87E-2</v>
      </c>
      <c r="U4" s="467">
        <v>4.7199999999999999E-2</v>
      </c>
      <c r="V4" s="476">
        <v>4.7699999999999999E-2</v>
      </c>
      <c r="W4" s="476">
        <v>4.82E-2</v>
      </c>
      <c r="X4" s="476">
        <v>4.87E-2</v>
      </c>
      <c r="Y4" s="476">
        <v>6.25E-2</v>
      </c>
      <c r="Z4" s="412"/>
    </row>
    <row r="5" spans="1:26" x14ac:dyDescent="0.2">
      <c r="A5" s="414" t="s">
        <v>334</v>
      </c>
      <c r="B5" s="468" t="s">
        <v>1463</v>
      </c>
      <c r="C5" s="468" t="s">
        <v>1464</v>
      </c>
      <c r="D5" s="468" t="s">
        <v>1465</v>
      </c>
      <c r="E5" s="468" t="s">
        <v>1466</v>
      </c>
      <c r="F5" s="468" t="s">
        <v>1467</v>
      </c>
      <c r="G5" s="468" t="s">
        <v>1468</v>
      </c>
      <c r="H5" s="468" t="s">
        <v>1469</v>
      </c>
      <c r="I5" s="468" t="s">
        <v>1470</v>
      </c>
      <c r="J5" s="468" t="s">
        <v>1471</v>
      </c>
      <c r="K5" s="468" t="s">
        <v>1472</v>
      </c>
      <c r="L5" s="468" t="s">
        <v>1473</v>
      </c>
      <c r="M5" s="468" t="s">
        <v>1474</v>
      </c>
      <c r="N5" s="468" t="s">
        <v>1475</v>
      </c>
      <c r="O5" s="468" t="s">
        <v>1476</v>
      </c>
      <c r="P5" s="468" t="s">
        <v>1477</v>
      </c>
      <c r="Q5" s="468" t="s">
        <v>1478</v>
      </c>
      <c r="R5" s="468" t="s">
        <v>1479</v>
      </c>
      <c r="S5" s="468" t="s">
        <v>1480</v>
      </c>
      <c r="T5" s="468" t="s">
        <v>1481</v>
      </c>
      <c r="U5" s="468" t="s">
        <v>1482</v>
      </c>
      <c r="V5" s="468" t="s">
        <v>1483</v>
      </c>
      <c r="W5" s="468" t="s">
        <v>1484</v>
      </c>
      <c r="X5" s="468" t="s">
        <v>1485</v>
      </c>
      <c r="Y5" s="468" t="s">
        <v>1486</v>
      </c>
      <c r="Z5" s="470" t="s">
        <v>5</v>
      </c>
    </row>
    <row r="6" spans="1:26" x14ac:dyDescent="0.2">
      <c r="A6" s="418"/>
      <c r="B6" s="418">
        <v>2</v>
      </c>
      <c r="C6" s="418">
        <f>B6+1</f>
        <v>3</v>
      </c>
      <c r="D6" s="418">
        <f t="shared" ref="D6:Y6" si="0">C6+1</f>
        <v>4</v>
      </c>
      <c r="E6" s="418">
        <f t="shared" si="0"/>
        <v>5</v>
      </c>
      <c r="F6" s="418">
        <f t="shared" si="0"/>
        <v>6</v>
      </c>
      <c r="G6" s="418">
        <f t="shared" si="0"/>
        <v>7</v>
      </c>
      <c r="H6" s="418">
        <f t="shared" si="0"/>
        <v>8</v>
      </c>
      <c r="I6" s="418">
        <f t="shared" si="0"/>
        <v>9</v>
      </c>
      <c r="J6" s="418">
        <f t="shared" si="0"/>
        <v>10</v>
      </c>
      <c r="K6" s="418">
        <f t="shared" si="0"/>
        <v>11</v>
      </c>
      <c r="L6" s="418">
        <f t="shared" si="0"/>
        <v>12</v>
      </c>
      <c r="M6" s="418">
        <f t="shared" si="0"/>
        <v>13</v>
      </c>
      <c r="N6" s="418">
        <f t="shared" si="0"/>
        <v>14</v>
      </c>
      <c r="O6" s="418">
        <f t="shared" si="0"/>
        <v>15</v>
      </c>
      <c r="P6" s="418">
        <f t="shared" si="0"/>
        <v>16</v>
      </c>
      <c r="Q6" s="418">
        <f t="shared" si="0"/>
        <v>17</v>
      </c>
      <c r="R6" s="418">
        <f t="shared" si="0"/>
        <v>18</v>
      </c>
      <c r="S6" s="418">
        <f t="shared" si="0"/>
        <v>19</v>
      </c>
      <c r="T6" s="418">
        <f t="shared" si="0"/>
        <v>20</v>
      </c>
      <c r="U6" s="418">
        <f t="shared" si="0"/>
        <v>21</v>
      </c>
      <c r="V6" s="418">
        <f t="shared" si="0"/>
        <v>22</v>
      </c>
      <c r="W6" s="418">
        <f t="shared" si="0"/>
        <v>23</v>
      </c>
      <c r="X6" s="418">
        <f t="shared" si="0"/>
        <v>24</v>
      </c>
      <c r="Y6" s="418">
        <f t="shared" si="0"/>
        <v>25</v>
      </c>
      <c r="Z6" s="420"/>
    </row>
    <row r="7" spans="1:26" x14ac:dyDescent="0.2">
      <c r="A7" s="402" t="s">
        <v>461</v>
      </c>
      <c r="B7" s="451">
        <v>460000</v>
      </c>
      <c r="C7" s="451">
        <v>975000</v>
      </c>
      <c r="D7" s="451">
        <v>1010000</v>
      </c>
      <c r="E7" s="451">
        <v>1035000</v>
      </c>
      <c r="F7" s="451">
        <v>1075000</v>
      </c>
      <c r="G7" s="451">
        <v>1110000</v>
      </c>
      <c r="H7" s="451">
        <v>1145000</v>
      </c>
      <c r="I7" s="451">
        <v>1180000</v>
      </c>
      <c r="J7" s="451">
        <v>1220000</v>
      </c>
      <c r="K7" s="451">
        <v>16895000</v>
      </c>
      <c r="L7" s="451">
        <v>16415000</v>
      </c>
      <c r="M7" s="451">
        <v>22625000</v>
      </c>
      <c r="N7" s="451">
        <v>33590000</v>
      </c>
      <c r="O7" s="451">
        <v>665000</v>
      </c>
      <c r="P7" s="451">
        <v>730000</v>
      </c>
      <c r="Q7" s="442">
        <v>755000</v>
      </c>
      <c r="R7" s="442">
        <v>780000</v>
      </c>
      <c r="S7" s="442">
        <v>805000</v>
      </c>
      <c r="T7" s="442">
        <v>835000</v>
      </c>
      <c r="U7" s="442">
        <v>855000</v>
      </c>
      <c r="V7" s="442">
        <v>885000</v>
      </c>
      <c r="W7" s="442">
        <v>915000</v>
      </c>
      <c r="X7" s="442">
        <v>485000</v>
      </c>
      <c r="Y7" s="442">
        <v>21550000</v>
      </c>
      <c r="Z7" s="452">
        <f>SUM(B7:Y7)</f>
        <v>127995000</v>
      </c>
    </row>
    <row r="8" spans="1:26" x14ac:dyDescent="0.2">
      <c r="A8" s="402" t="s">
        <v>78</v>
      </c>
      <c r="B8" s="453"/>
      <c r="C8" s="453"/>
      <c r="D8" s="453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4"/>
      <c r="W8" s="454"/>
      <c r="X8" s="454"/>
      <c r="Y8" s="454"/>
      <c r="Z8" s="452"/>
    </row>
    <row r="9" spans="1:26" ht="15" customHeight="1" x14ac:dyDescent="0.2">
      <c r="A9" s="426">
        <v>45323</v>
      </c>
      <c r="B9" s="450">
        <v>0</v>
      </c>
      <c r="C9" s="450">
        <v>0</v>
      </c>
      <c r="D9" s="450">
        <v>0</v>
      </c>
      <c r="E9" s="450">
        <v>0</v>
      </c>
      <c r="F9" s="450">
        <v>0</v>
      </c>
      <c r="G9" s="450">
        <v>0</v>
      </c>
      <c r="H9" s="450">
        <v>0</v>
      </c>
      <c r="I9" s="450">
        <v>0</v>
      </c>
      <c r="J9" s="450">
        <v>0</v>
      </c>
      <c r="K9" s="450">
        <v>0</v>
      </c>
      <c r="L9" s="450">
        <v>0</v>
      </c>
      <c r="M9" s="450">
        <v>0</v>
      </c>
      <c r="N9" s="450">
        <v>0</v>
      </c>
      <c r="O9" s="450">
        <v>0</v>
      </c>
      <c r="P9" s="450">
        <v>0</v>
      </c>
      <c r="Q9" s="450">
        <v>0</v>
      </c>
      <c r="R9" s="450">
        <v>0</v>
      </c>
      <c r="S9" s="450">
        <v>0</v>
      </c>
      <c r="T9" s="450">
        <v>0</v>
      </c>
      <c r="U9" s="450">
        <v>0</v>
      </c>
      <c r="V9" s="450">
        <v>0</v>
      </c>
      <c r="W9" s="450">
        <v>0</v>
      </c>
      <c r="X9" s="450">
        <v>0</v>
      </c>
      <c r="Y9" s="450">
        <v>0</v>
      </c>
      <c r="Z9" s="452">
        <f>SUM(B9:Y9)</f>
        <v>0</v>
      </c>
    </row>
    <row r="10" spans="1:26" ht="15" customHeight="1" x14ac:dyDescent="0.2">
      <c r="A10" s="426">
        <v>45352</v>
      </c>
      <c r="B10" s="450">
        <v>0</v>
      </c>
      <c r="C10" s="450">
        <v>0</v>
      </c>
      <c r="D10" s="450">
        <v>0</v>
      </c>
      <c r="E10" s="450">
        <v>0</v>
      </c>
      <c r="F10" s="450">
        <v>0</v>
      </c>
      <c r="G10" s="450">
        <v>0</v>
      </c>
      <c r="H10" s="450">
        <v>0</v>
      </c>
      <c r="I10" s="450">
        <v>0</v>
      </c>
      <c r="J10" s="450">
        <v>0</v>
      </c>
      <c r="K10" s="450">
        <v>0</v>
      </c>
      <c r="L10" s="450">
        <v>0</v>
      </c>
      <c r="M10" s="450">
        <v>0</v>
      </c>
      <c r="N10" s="450">
        <v>0</v>
      </c>
      <c r="O10" s="450">
        <v>0</v>
      </c>
      <c r="P10" s="450">
        <v>0</v>
      </c>
      <c r="Q10" s="450">
        <v>0</v>
      </c>
      <c r="R10" s="450">
        <v>0</v>
      </c>
      <c r="S10" s="450">
        <v>0</v>
      </c>
      <c r="T10" s="450">
        <v>0</v>
      </c>
      <c r="U10" s="450">
        <v>0</v>
      </c>
      <c r="V10" s="450">
        <v>0</v>
      </c>
      <c r="W10" s="450">
        <v>0</v>
      </c>
      <c r="X10" s="450">
        <v>0</v>
      </c>
      <c r="Y10" s="450">
        <v>0</v>
      </c>
      <c r="Z10" s="452">
        <f>SUM(B10:Y10)</f>
        <v>0</v>
      </c>
    </row>
    <row r="11" spans="1:26" ht="15" customHeight="1" x14ac:dyDescent="0.2">
      <c r="A11" s="426">
        <v>45383</v>
      </c>
      <c r="B11" s="450">
        <v>0</v>
      </c>
      <c r="C11" s="450">
        <v>0</v>
      </c>
      <c r="D11" s="450">
        <v>0</v>
      </c>
      <c r="E11" s="450">
        <v>0</v>
      </c>
      <c r="F11" s="450">
        <v>0</v>
      </c>
      <c r="G11" s="450">
        <v>0</v>
      </c>
      <c r="H11" s="450">
        <v>0</v>
      </c>
      <c r="I11" s="450">
        <v>0</v>
      </c>
      <c r="J11" s="450">
        <v>0</v>
      </c>
      <c r="K11" s="450">
        <v>0</v>
      </c>
      <c r="L11" s="450">
        <v>0</v>
      </c>
      <c r="M11" s="450">
        <v>0</v>
      </c>
      <c r="N11" s="450">
        <v>0</v>
      </c>
      <c r="O11" s="450">
        <v>0</v>
      </c>
      <c r="P11" s="450">
        <v>0</v>
      </c>
      <c r="Q11" s="450">
        <v>0</v>
      </c>
      <c r="R11" s="450">
        <v>0</v>
      </c>
      <c r="S11" s="450">
        <v>0</v>
      </c>
      <c r="T11" s="450">
        <v>0</v>
      </c>
      <c r="U11" s="450">
        <v>0</v>
      </c>
      <c r="V11" s="450">
        <v>0</v>
      </c>
      <c r="W11" s="450">
        <v>0</v>
      </c>
      <c r="X11" s="450">
        <v>0</v>
      </c>
      <c r="Y11" s="450">
        <v>0</v>
      </c>
      <c r="Z11" s="452">
        <f>SUM(B11:Y11)</f>
        <v>0</v>
      </c>
    </row>
    <row r="12" spans="1:26" ht="15" customHeight="1" x14ac:dyDescent="0.2">
      <c r="A12" s="426">
        <v>45413</v>
      </c>
      <c r="B12" s="450">
        <v>0</v>
      </c>
      <c r="C12" s="450">
        <v>0</v>
      </c>
      <c r="D12" s="450">
        <v>0</v>
      </c>
      <c r="E12" s="450">
        <v>0</v>
      </c>
      <c r="F12" s="450">
        <v>0</v>
      </c>
      <c r="G12" s="450">
        <v>0</v>
      </c>
      <c r="H12" s="450">
        <v>0</v>
      </c>
      <c r="I12" s="450">
        <v>0</v>
      </c>
      <c r="J12" s="450">
        <v>0</v>
      </c>
      <c r="K12" s="450">
        <v>0</v>
      </c>
      <c r="L12" s="450">
        <v>0</v>
      </c>
      <c r="M12" s="450">
        <v>0</v>
      </c>
      <c r="N12" s="450">
        <v>0</v>
      </c>
      <c r="O12" s="450">
        <v>0</v>
      </c>
      <c r="P12" s="450">
        <v>0</v>
      </c>
      <c r="Q12" s="450">
        <v>0</v>
      </c>
      <c r="R12" s="450">
        <v>0</v>
      </c>
      <c r="S12" s="450">
        <v>0</v>
      </c>
      <c r="T12" s="450">
        <v>0</v>
      </c>
      <c r="U12" s="450">
        <v>0</v>
      </c>
      <c r="V12" s="450">
        <v>0</v>
      </c>
      <c r="W12" s="450">
        <v>0</v>
      </c>
      <c r="X12" s="450">
        <v>0</v>
      </c>
      <c r="Y12" s="450">
        <v>0</v>
      </c>
      <c r="Z12" s="452">
        <f>SUM(B12:Y12)</f>
        <v>0</v>
      </c>
    </row>
    <row r="13" spans="1:26" ht="15" customHeight="1" x14ac:dyDescent="0.2">
      <c r="A13" s="426">
        <v>45444</v>
      </c>
      <c r="B13" s="450">
        <v>0</v>
      </c>
      <c r="C13" s="450">
        <v>0</v>
      </c>
      <c r="D13" s="450">
        <v>0</v>
      </c>
      <c r="E13" s="450">
        <v>0</v>
      </c>
      <c r="F13" s="450">
        <v>0</v>
      </c>
      <c r="G13" s="450">
        <v>0</v>
      </c>
      <c r="H13" s="450">
        <v>0</v>
      </c>
      <c r="I13" s="450">
        <v>0</v>
      </c>
      <c r="J13" s="450">
        <v>0</v>
      </c>
      <c r="K13" s="450">
        <v>0</v>
      </c>
      <c r="L13" s="450">
        <v>0</v>
      </c>
      <c r="M13" s="450">
        <v>0</v>
      </c>
      <c r="N13" s="450">
        <v>0</v>
      </c>
      <c r="O13" s="450">
        <v>0</v>
      </c>
      <c r="P13" s="450">
        <v>0</v>
      </c>
      <c r="Q13" s="450">
        <v>0</v>
      </c>
      <c r="R13" s="450">
        <v>0</v>
      </c>
      <c r="S13" s="450">
        <v>0</v>
      </c>
      <c r="T13" s="450">
        <v>0</v>
      </c>
      <c r="U13" s="450">
        <v>0</v>
      </c>
      <c r="V13" s="450">
        <v>0</v>
      </c>
      <c r="W13" s="450">
        <v>0</v>
      </c>
      <c r="X13" s="450">
        <v>0</v>
      </c>
      <c r="Y13" s="450">
        <v>0</v>
      </c>
      <c r="Z13" s="452">
        <f>SUM(B13:Y13)</f>
        <v>0</v>
      </c>
    </row>
    <row r="14" spans="1:26" ht="7.5" customHeight="1" x14ac:dyDescent="0.2">
      <c r="A14" s="426"/>
      <c r="B14" s="453"/>
      <c r="C14" s="453"/>
      <c r="D14" s="453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5"/>
    </row>
    <row r="15" spans="1:26" x14ac:dyDescent="0.2">
      <c r="A15" s="429" t="s">
        <v>9</v>
      </c>
      <c r="B15" s="456">
        <f t="shared" ref="B15:W15" si="1">SUM(B9:B14)</f>
        <v>0</v>
      </c>
      <c r="C15" s="456">
        <f t="shared" si="1"/>
        <v>0</v>
      </c>
      <c r="D15" s="456">
        <f t="shared" si="1"/>
        <v>0</v>
      </c>
      <c r="E15" s="456">
        <f t="shared" si="1"/>
        <v>0</v>
      </c>
      <c r="F15" s="456">
        <f t="shared" si="1"/>
        <v>0</v>
      </c>
      <c r="G15" s="456">
        <f t="shared" si="1"/>
        <v>0</v>
      </c>
      <c r="H15" s="456">
        <f t="shared" si="1"/>
        <v>0</v>
      </c>
      <c r="I15" s="456">
        <f t="shared" si="1"/>
        <v>0</v>
      </c>
      <c r="J15" s="456">
        <f t="shared" si="1"/>
        <v>0</v>
      </c>
      <c r="K15" s="456">
        <f t="shared" si="1"/>
        <v>0</v>
      </c>
      <c r="L15" s="456">
        <f t="shared" si="1"/>
        <v>0</v>
      </c>
      <c r="M15" s="456">
        <f t="shared" si="1"/>
        <v>0</v>
      </c>
      <c r="N15" s="456">
        <f t="shared" si="1"/>
        <v>0</v>
      </c>
      <c r="O15" s="456">
        <f t="shared" si="1"/>
        <v>0</v>
      </c>
      <c r="P15" s="456">
        <f t="shared" si="1"/>
        <v>0</v>
      </c>
      <c r="Q15" s="456">
        <f t="shared" si="1"/>
        <v>0</v>
      </c>
      <c r="R15" s="456">
        <f t="shared" si="1"/>
        <v>0</v>
      </c>
      <c r="S15" s="456">
        <f t="shared" si="1"/>
        <v>0</v>
      </c>
      <c r="T15" s="456">
        <f t="shared" si="1"/>
        <v>0</v>
      </c>
      <c r="U15" s="456">
        <f t="shared" si="1"/>
        <v>0</v>
      </c>
      <c r="V15" s="456">
        <f t="shared" si="1"/>
        <v>0</v>
      </c>
      <c r="W15" s="456">
        <f t="shared" si="1"/>
        <v>0</v>
      </c>
      <c r="X15" s="456">
        <f t="shared" ref="X15:Y15" si="2">SUM(X9:X14)</f>
        <v>0</v>
      </c>
      <c r="Y15" s="456">
        <f t="shared" si="2"/>
        <v>0</v>
      </c>
      <c r="Z15" s="452">
        <f>SUM(B15:Y15)</f>
        <v>0</v>
      </c>
    </row>
    <row r="16" spans="1:26" x14ac:dyDescent="0.2">
      <c r="A16" s="414"/>
      <c r="B16" s="445"/>
      <c r="C16" s="445"/>
      <c r="D16" s="445"/>
      <c r="E16" s="457"/>
      <c r="F16" s="457"/>
      <c r="G16" s="457"/>
      <c r="H16" s="457"/>
      <c r="I16" s="457"/>
      <c r="J16" s="457"/>
      <c r="K16" s="457"/>
      <c r="L16" s="457"/>
      <c r="M16" s="457"/>
      <c r="N16" s="457"/>
      <c r="O16" s="457"/>
      <c r="P16" s="457"/>
      <c r="Q16" s="457"/>
      <c r="R16" s="457"/>
      <c r="S16" s="457"/>
      <c r="T16" s="457"/>
      <c r="U16" s="457"/>
      <c r="V16" s="457"/>
      <c r="W16" s="457"/>
      <c r="X16" s="457"/>
      <c r="Y16" s="457"/>
      <c r="Z16" s="458"/>
    </row>
    <row r="17" spans="1:26" x14ac:dyDescent="0.2">
      <c r="A17" s="434" t="s">
        <v>10</v>
      </c>
      <c r="B17" s="459">
        <f t="shared" ref="B17:W17" si="3">B7-B15</f>
        <v>460000</v>
      </c>
      <c r="C17" s="459">
        <f t="shared" si="3"/>
        <v>975000</v>
      </c>
      <c r="D17" s="459">
        <f t="shared" si="3"/>
        <v>1010000</v>
      </c>
      <c r="E17" s="459">
        <f t="shared" si="3"/>
        <v>1035000</v>
      </c>
      <c r="F17" s="459">
        <f t="shared" si="3"/>
        <v>1075000</v>
      </c>
      <c r="G17" s="459">
        <f t="shared" si="3"/>
        <v>1110000</v>
      </c>
      <c r="H17" s="459">
        <f t="shared" si="3"/>
        <v>1145000</v>
      </c>
      <c r="I17" s="459">
        <f t="shared" si="3"/>
        <v>1180000</v>
      </c>
      <c r="J17" s="459">
        <f t="shared" si="3"/>
        <v>1220000</v>
      </c>
      <c r="K17" s="459">
        <f t="shared" si="3"/>
        <v>16895000</v>
      </c>
      <c r="L17" s="459">
        <f t="shared" si="3"/>
        <v>16415000</v>
      </c>
      <c r="M17" s="459">
        <f t="shared" si="3"/>
        <v>22625000</v>
      </c>
      <c r="N17" s="459">
        <f t="shared" si="3"/>
        <v>33590000</v>
      </c>
      <c r="O17" s="459">
        <f t="shared" si="3"/>
        <v>665000</v>
      </c>
      <c r="P17" s="459">
        <f t="shared" si="3"/>
        <v>730000</v>
      </c>
      <c r="Q17" s="459">
        <f t="shared" si="3"/>
        <v>755000</v>
      </c>
      <c r="R17" s="459">
        <f t="shared" si="3"/>
        <v>780000</v>
      </c>
      <c r="S17" s="459">
        <f t="shared" si="3"/>
        <v>805000</v>
      </c>
      <c r="T17" s="459">
        <f t="shared" si="3"/>
        <v>835000</v>
      </c>
      <c r="U17" s="459">
        <f t="shared" si="3"/>
        <v>855000</v>
      </c>
      <c r="V17" s="459">
        <f t="shared" si="3"/>
        <v>885000</v>
      </c>
      <c r="W17" s="459">
        <f t="shared" si="3"/>
        <v>915000</v>
      </c>
      <c r="X17" s="459">
        <f t="shared" ref="X17:Y17" si="4">X7-X15</f>
        <v>485000</v>
      </c>
      <c r="Y17" s="459">
        <f t="shared" si="4"/>
        <v>21550000</v>
      </c>
      <c r="Z17" s="460">
        <f>SUM(B17:Y17)</f>
        <v>127995000</v>
      </c>
    </row>
    <row r="21" spans="1:26" s="438" customFormat="1" x14ac:dyDescent="0.2"/>
  </sheetData>
  <phoneticPr fontId="9" type="noConversion"/>
  <pageMargins left="0.75" right="0.75" top="1" bottom="1" header="0.5" footer="0.5"/>
  <pageSetup scale="70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11" man="1"/>
    <brk id="24" max="1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indexed="22"/>
    <pageSetUpPr fitToPage="1"/>
  </sheetPr>
  <dimension ref="A1:L94"/>
  <sheetViews>
    <sheetView zoomScaleNormal="100" workbookViewId="0">
      <pane xSplit="1" ySplit="5" topLeftCell="B6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8.28515625" style="72" customWidth="1"/>
    <col min="2" max="6" width="18.28515625" style="83" customWidth="1"/>
    <col min="7" max="7" width="9" style="83" customWidth="1"/>
    <col min="8" max="8" width="15.28515625" style="83" customWidth="1"/>
    <col min="9" max="16384" width="9" style="83"/>
  </cols>
  <sheetData>
    <row r="1" spans="1:6" s="72" customFormat="1" x14ac:dyDescent="0.25">
      <c r="A1" s="69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1" t="s">
        <v>5</v>
      </c>
    </row>
    <row r="2" spans="1:6" s="72" customFormat="1" x14ac:dyDescent="0.25">
      <c r="A2" s="15" t="s">
        <v>6</v>
      </c>
      <c r="B2" s="73">
        <v>36404</v>
      </c>
      <c r="C2" s="73">
        <v>38231</v>
      </c>
      <c r="D2" s="73">
        <v>41883</v>
      </c>
      <c r="E2" s="73">
        <v>9192</v>
      </c>
      <c r="F2" s="74"/>
    </row>
    <row r="3" spans="1:6" s="76" customFormat="1" x14ac:dyDescent="0.25">
      <c r="A3" s="75" t="s">
        <v>7</v>
      </c>
      <c r="B3" s="76">
        <v>0.05</v>
      </c>
      <c r="C3" s="76">
        <v>0.06</v>
      </c>
      <c r="D3" s="77">
        <v>6.3750000000000001E-2</v>
      </c>
      <c r="E3" s="76">
        <v>7.9000000000000001E-2</v>
      </c>
      <c r="F3" s="78"/>
    </row>
    <row r="4" spans="1:6" s="76" customFormat="1" x14ac:dyDescent="0.25">
      <c r="A4" s="75" t="s">
        <v>338</v>
      </c>
      <c r="C4" s="76" t="s">
        <v>339</v>
      </c>
      <c r="D4" s="77" t="s">
        <v>340</v>
      </c>
      <c r="E4" s="76" t="s">
        <v>341</v>
      </c>
      <c r="F4" s="78"/>
    </row>
    <row r="5" spans="1:6" s="80" customFormat="1" x14ac:dyDescent="0.25">
      <c r="A5" s="79" t="s">
        <v>332</v>
      </c>
      <c r="B5" s="80">
        <v>0</v>
      </c>
      <c r="C5" s="80">
        <v>95000</v>
      </c>
      <c r="D5" s="80">
        <v>735000</v>
      </c>
      <c r="E5" s="80">
        <v>3015000</v>
      </c>
      <c r="F5" s="81">
        <f>SUM(B5:E5)</f>
        <v>3845000</v>
      </c>
    </row>
    <row r="6" spans="1:6" x14ac:dyDescent="0.25">
      <c r="A6" s="15"/>
      <c r="B6" s="80"/>
      <c r="C6" s="80"/>
      <c r="D6" s="80"/>
      <c r="E6" s="80"/>
      <c r="F6" s="82"/>
    </row>
    <row r="7" spans="1:6" x14ac:dyDescent="0.25">
      <c r="A7" s="84" t="s">
        <v>8</v>
      </c>
      <c r="B7" s="80"/>
      <c r="C7" s="80"/>
      <c r="D7" s="80"/>
      <c r="E7" s="80"/>
      <c r="F7" s="82"/>
    </row>
    <row r="8" spans="1:6" x14ac:dyDescent="0.25">
      <c r="A8" s="1">
        <v>37591</v>
      </c>
      <c r="B8" s="80">
        <v>0</v>
      </c>
      <c r="C8" s="80">
        <v>5000</v>
      </c>
      <c r="D8" s="80">
        <v>15000</v>
      </c>
      <c r="E8" s="80">
        <v>70000</v>
      </c>
      <c r="F8" s="81">
        <f t="shared" ref="F8:F18" si="0">SUM(B8:E8)</f>
        <v>90000</v>
      </c>
    </row>
    <row r="9" spans="1:6" x14ac:dyDescent="0.25">
      <c r="A9" s="1">
        <v>37622</v>
      </c>
      <c r="B9" s="85">
        <v>0</v>
      </c>
      <c r="C9" s="80">
        <v>5000</v>
      </c>
      <c r="D9" s="80">
        <v>20000</v>
      </c>
      <c r="E9" s="80">
        <v>90000</v>
      </c>
      <c r="F9" s="81">
        <f t="shared" si="0"/>
        <v>115000</v>
      </c>
    </row>
    <row r="10" spans="1:6" x14ac:dyDescent="0.25">
      <c r="A10" s="1">
        <v>37653</v>
      </c>
      <c r="B10" s="80">
        <v>0</v>
      </c>
      <c r="C10" s="80">
        <v>0</v>
      </c>
      <c r="D10" s="80">
        <v>0</v>
      </c>
      <c r="E10" s="80">
        <v>0</v>
      </c>
      <c r="F10" s="81">
        <f t="shared" si="0"/>
        <v>0</v>
      </c>
    </row>
    <row r="11" spans="1:6" x14ac:dyDescent="0.25">
      <c r="A11" s="1">
        <v>37681</v>
      </c>
      <c r="B11" s="80">
        <v>0</v>
      </c>
      <c r="C11" s="80">
        <v>0</v>
      </c>
      <c r="D11" s="80">
        <v>20000</v>
      </c>
      <c r="E11" s="80">
        <v>85000</v>
      </c>
      <c r="F11" s="81">
        <f t="shared" si="0"/>
        <v>105000</v>
      </c>
    </row>
    <row r="12" spans="1:6" x14ac:dyDescent="0.25">
      <c r="A12" s="17">
        <v>37712</v>
      </c>
      <c r="B12" s="80">
        <v>0</v>
      </c>
      <c r="C12" s="80">
        <v>15000</v>
      </c>
      <c r="D12" s="80">
        <v>30000</v>
      </c>
      <c r="E12" s="80">
        <v>120000</v>
      </c>
      <c r="F12" s="81">
        <f t="shared" si="0"/>
        <v>165000</v>
      </c>
    </row>
    <row r="13" spans="1:6" x14ac:dyDescent="0.25">
      <c r="A13" s="17">
        <v>37742</v>
      </c>
      <c r="B13" s="80">
        <v>0</v>
      </c>
      <c r="C13" s="80">
        <v>0</v>
      </c>
      <c r="D13" s="80">
        <v>25000</v>
      </c>
      <c r="E13" s="80">
        <v>100000</v>
      </c>
      <c r="F13" s="81">
        <f t="shared" si="0"/>
        <v>125000</v>
      </c>
    </row>
    <row r="14" spans="1:6" x14ac:dyDescent="0.25">
      <c r="A14" s="17">
        <v>37773</v>
      </c>
      <c r="B14" s="80">
        <v>0</v>
      </c>
      <c r="C14" s="80">
        <v>5000</v>
      </c>
      <c r="D14" s="80">
        <v>35000</v>
      </c>
      <c r="E14" s="80">
        <v>155000</v>
      </c>
      <c r="F14" s="81">
        <f t="shared" si="0"/>
        <v>195000</v>
      </c>
    </row>
    <row r="15" spans="1:6" x14ac:dyDescent="0.25">
      <c r="A15" s="17">
        <v>37803</v>
      </c>
      <c r="B15" s="80">
        <v>0</v>
      </c>
      <c r="C15" s="80">
        <v>0</v>
      </c>
      <c r="D15" s="80">
        <v>5000</v>
      </c>
      <c r="E15" s="80">
        <v>30000</v>
      </c>
      <c r="F15" s="81">
        <f t="shared" si="0"/>
        <v>35000</v>
      </c>
    </row>
    <row r="16" spans="1:6" x14ac:dyDescent="0.25">
      <c r="A16" s="17">
        <v>37834</v>
      </c>
      <c r="B16" s="80">
        <v>0</v>
      </c>
      <c r="C16" s="80">
        <v>0</v>
      </c>
      <c r="D16" s="80">
        <v>10000</v>
      </c>
      <c r="E16" s="80">
        <v>45000</v>
      </c>
      <c r="F16" s="81">
        <f t="shared" si="0"/>
        <v>55000</v>
      </c>
    </row>
    <row r="17" spans="1:6" x14ac:dyDescent="0.25">
      <c r="A17" s="17">
        <v>37865</v>
      </c>
      <c r="B17" s="80">
        <v>0</v>
      </c>
      <c r="C17" s="80">
        <v>10000</v>
      </c>
      <c r="D17" s="80">
        <v>40000</v>
      </c>
      <c r="E17" s="80">
        <v>160000</v>
      </c>
      <c r="F17" s="81">
        <f t="shared" si="0"/>
        <v>210000</v>
      </c>
    </row>
    <row r="18" spans="1:6" x14ac:dyDescent="0.25">
      <c r="A18" s="17">
        <v>37895</v>
      </c>
      <c r="B18" s="80">
        <v>0</v>
      </c>
      <c r="C18" s="80">
        <v>0</v>
      </c>
      <c r="D18" s="80">
        <v>25000</v>
      </c>
      <c r="E18" s="80">
        <v>100000</v>
      </c>
      <c r="F18" s="81">
        <f t="shared" si="0"/>
        <v>125000</v>
      </c>
    </row>
    <row r="19" spans="1:6" x14ac:dyDescent="0.25">
      <c r="A19" s="17">
        <v>37987</v>
      </c>
      <c r="B19" s="80">
        <v>0</v>
      </c>
      <c r="C19" s="80">
        <v>5000</v>
      </c>
      <c r="D19" s="80">
        <v>45000</v>
      </c>
      <c r="E19" s="80">
        <v>190000</v>
      </c>
      <c r="F19" s="81">
        <f t="shared" ref="F19:F27" si="1">SUM(B19:E19)</f>
        <v>240000</v>
      </c>
    </row>
    <row r="20" spans="1:6" x14ac:dyDescent="0.25">
      <c r="A20" s="17">
        <v>38018</v>
      </c>
      <c r="B20" s="80">
        <v>0</v>
      </c>
      <c r="C20" s="80">
        <v>5000</v>
      </c>
      <c r="D20" s="80">
        <v>25000</v>
      </c>
      <c r="E20" s="80">
        <v>110000</v>
      </c>
      <c r="F20" s="81">
        <f t="shared" si="1"/>
        <v>140000</v>
      </c>
    </row>
    <row r="21" spans="1:6" x14ac:dyDescent="0.25">
      <c r="A21" s="17">
        <v>38047</v>
      </c>
      <c r="B21" s="80">
        <v>0</v>
      </c>
      <c r="C21" s="80">
        <v>10000</v>
      </c>
      <c r="D21" s="80">
        <v>40000</v>
      </c>
      <c r="E21" s="80">
        <v>175000</v>
      </c>
      <c r="F21" s="81">
        <f t="shared" si="1"/>
        <v>225000</v>
      </c>
    </row>
    <row r="22" spans="1:6" x14ac:dyDescent="0.25">
      <c r="A22" s="17">
        <v>38078</v>
      </c>
      <c r="B22" s="80">
        <v>0</v>
      </c>
      <c r="C22" s="80">
        <v>0</v>
      </c>
      <c r="D22" s="80">
        <v>10000</v>
      </c>
      <c r="E22" s="80">
        <v>35000</v>
      </c>
      <c r="F22" s="81">
        <f t="shared" si="1"/>
        <v>45000</v>
      </c>
    </row>
    <row r="23" spans="1:6" x14ac:dyDescent="0.25">
      <c r="A23" s="17">
        <v>38108</v>
      </c>
      <c r="B23" s="80">
        <v>0</v>
      </c>
      <c r="C23" s="80">
        <v>0</v>
      </c>
      <c r="D23" s="80">
        <v>15000</v>
      </c>
      <c r="E23" s="80">
        <v>55000</v>
      </c>
      <c r="F23" s="81">
        <f t="shared" si="1"/>
        <v>70000</v>
      </c>
    </row>
    <row r="24" spans="1:6" x14ac:dyDescent="0.25">
      <c r="A24" s="17">
        <v>38139</v>
      </c>
      <c r="B24" s="80">
        <v>0</v>
      </c>
      <c r="C24" s="80">
        <v>0</v>
      </c>
      <c r="D24" s="80">
        <v>20000</v>
      </c>
      <c r="E24" s="80">
        <v>80000</v>
      </c>
      <c r="F24" s="81">
        <f t="shared" si="1"/>
        <v>100000</v>
      </c>
    </row>
    <row r="25" spans="1:6" x14ac:dyDescent="0.25">
      <c r="A25" s="17">
        <v>38169</v>
      </c>
      <c r="B25" s="80">
        <v>0</v>
      </c>
      <c r="C25" s="80">
        <v>0</v>
      </c>
      <c r="D25" s="80">
        <v>15000</v>
      </c>
      <c r="E25" s="80">
        <v>75000</v>
      </c>
      <c r="F25" s="81">
        <f t="shared" si="1"/>
        <v>90000</v>
      </c>
    </row>
    <row r="26" spans="1:6" x14ac:dyDescent="0.25">
      <c r="A26" s="17">
        <v>38200</v>
      </c>
      <c r="B26" s="80">
        <v>0</v>
      </c>
      <c r="C26" s="80">
        <v>5000</v>
      </c>
      <c r="D26" s="80">
        <v>20000</v>
      </c>
      <c r="E26" s="80">
        <v>85000</v>
      </c>
      <c r="F26" s="81">
        <f t="shared" si="1"/>
        <v>110000</v>
      </c>
    </row>
    <row r="27" spans="1:6" x14ac:dyDescent="0.25">
      <c r="A27" s="17">
        <v>38231</v>
      </c>
      <c r="B27" s="80">
        <v>0</v>
      </c>
      <c r="C27" s="80">
        <v>30000</v>
      </c>
      <c r="D27" s="80">
        <v>15000</v>
      </c>
      <c r="E27" s="80">
        <v>60000</v>
      </c>
      <c r="F27" s="81">
        <f t="shared" si="1"/>
        <v>105000</v>
      </c>
    </row>
    <row r="28" spans="1:6" x14ac:dyDescent="0.25">
      <c r="A28" s="17">
        <v>38322</v>
      </c>
      <c r="B28" s="80">
        <v>0</v>
      </c>
      <c r="C28" s="80">
        <v>0</v>
      </c>
      <c r="D28" s="80">
        <v>30000</v>
      </c>
      <c r="E28" s="80">
        <v>135000</v>
      </c>
      <c r="F28" s="81">
        <f>SUM(B28:E28)</f>
        <v>165000</v>
      </c>
    </row>
    <row r="29" spans="1:6" x14ac:dyDescent="0.25">
      <c r="A29" s="17">
        <v>38353</v>
      </c>
      <c r="B29" s="80">
        <v>0</v>
      </c>
      <c r="C29" s="80">
        <v>0</v>
      </c>
      <c r="D29" s="80">
        <v>10000</v>
      </c>
      <c r="E29" s="80">
        <v>35000</v>
      </c>
      <c r="F29" s="81">
        <f>SUM(B29:E29)</f>
        <v>45000</v>
      </c>
    </row>
    <row r="30" spans="1:6" x14ac:dyDescent="0.25">
      <c r="A30" s="17">
        <v>38384</v>
      </c>
      <c r="B30" s="80">
        <v>0</v>
      </c>
      <c r="C30" s="80">
        <v>0</v>
      </c>
      <c r="D30" s="80">
        <v>20000</v>
      </c>
      <c r="E30" s="80">
        <v>75000</v>
      </c>
      <c r="F30" s="81">
        <f>SUM(B30:E30)</f>
        <v>95000</v>
      </c>
    </row>
    <row r="31" spans="1:6" x14ac:dyDescent="0.25">
      <c r="A31" s="17">
        <v>38412</v>
      </c>
      <c r="B31" s="80">
        <v>0</v>
      </c>
      <c r="C31" s="80">
        <v>0</v>
      </c>
      <c r="D31" s="80">
        <v>25000</v>
      </c>
      <c r="E31" s="80">
        <v>65000</v>
      </c>
      <c r="F31" s="81">
        <f>SUM(B31:E31)</f>
        <v>90000</v>
      </c>
    </row>
    <row r="32" spans="1:6" x14ac:dyDescent="0.25">
      <c r="A32" s="86">
        <v>38504</v>
      </c>
      <c r="B32" s="80">
        <v>0</v>
      </c>
      <c r="C32" s="80">
        <v>0</v>
      </c>
      <c r="D32" s="80">
        <v>220000</v>
      </c>
      <c r="E32" s="80">
        <v>885000</v>
      </c>
      <c r="F32" s="81">
        <f>SUM(B32:E32)</f>
        <v>1105000</v>
      </c>
    </row>
    <row r="33" spans="1:10" x14ac:dyDescent="0.25">
      <c r="A33" s="363"/>
      <c r="B33" s="101"/>
      <c r="C33" s="101"/>
      <c r="D33" s="101"/>
      <c r="E33" s="101"/>
      <c r="F33" s="364"/>
      <c r="G33" s="113"/>
    </row>
    <row r="34" spans="1:10" x14ac:dyDescent="0.25">
      <c r="A34" s="105" t="s">
        <v>9</v>
      </c>
      <c r="B34" s="85">
        <f>SUM(B8:B33)</f>
        <v>0</v>
      </c>
      <c r="C34" s="85">
        <f>SUM(C8:C33)</f>
        <v>95000</v>
      </c>
      <c r="D34" s="85">
        <f>SUM(D8:D33)</f>
        <v>735000</v>
      </c>
      <c r="E34" s="85">
        <f>SUM(E8:E33)</f>
        <v>3015000</v>
      </c>
      <c r="F34" s="365">
        <f>SUM(B34:E34)</f>
        <v>3845000</v>
      </c>
      <c r="G34" s="113"/>
      <c r="H34" s="80"/>
    </row>
    <row r="35" spans="1:10" x14ac:dyDescent="0.25">
      <c r="A35" s="105"/>
      <c r="B35" s="85"/>
      <c r="C35" s="85"/>
      <c r="D35" s="85"/>
      <c r="E35" s="85"/>
      <c r="F35" s="366"/>
      <c r="G35" s="113"/>
    </row>
    <row r="36" spans="1:10" x14ac:dyDescent="0.25">
      <c r="A36" s="105" t="s">
        <v>10</v>
      </c>
      <c r="B36" s="85">
        <f>B5-B34</f>
        <v>0</v>
      </c>
      <c r="C36" s="85">
        <f>C5-C34</f>
        <v>0</v>
      </c>
      <c r="D36" s="85">
        <f>D5-D34</f>
        <v>0</v>
      </c>
      <c r="E36" s="85">
        <f>E5-E34</f>
        <v>0</v>
      </c>
      <c r="F36" s="365">
        <f>SUM(B36:E36)</f>
        <v>0</v>
      </c>
      <c r="G36" s="113"/>
      <c r="H36" s="80"/>
    </row>
    <row r="37" spans="1:10" x14ac:dyDescent="0.25">
      <c r="A37" s="105"/>
      <c r="B37" s="95"/>
      <c r="C37" s="95"/>
      <c r="D37" s="95"/>
      <c r="E37" s="95"/>
      <c r="F37" s="366"/>
      <c r="G37" s="113"/>
    </row>
    <row r="38" spans="1:10" x14ac:dyDescent="0.25">
      <c r="A38" s="105" t="s">
        <v>11</v>
      </c>
      <c r="B38" s="95">
        <f>B36/5000</f>
        <v>0</v>
      </c>
      <c r="C38" s="95">
        <f>C36/5000</f>
        <v>0</v>
      </c>
      <c r="D38" s="95">
        <f>D36/5000</f>
        <v>0</v>
      </c>
      <c r="E38" s="95">
        <f>E36/5000</f>
        <v>0</v>
      </c>
      <c r="F38" s="366">
        <f>F36/5000</f>
        <v>0</v>
      </c>
      <c r="G38" s="113"/>
    </row>
    <row r="39" spans="1:10" x14ac:dyDescent="0.25">
      <c r="A39" s="362"/>
      <c r="B39" s="106"/>
      <c r="C39" s="106"/>
      <c r="D39" s="106"/>
      <c r="E39" s="106"/>
      <c r="F39" s="106"/>
    </row>
    <row r="40" spans="1:10" s="80" customFormat="1" x14ac:dyDescent="0.25">
      <c r="A40" s="90"/>
      <c r="C40" s="91"/>
      <c r="D40" s="91"/>
      <c r="E40" s="91"/>
    </row>
    <row r="41" spans="1:10" x14ac:dyDescent="0.25">
      <c r="B41" s="80"/>
      <c r="C41" s="80"/>
      <c r="D41" s="80"/>
    </row>
    <row r="42" spans="1:10" s="80" customFormat="1" x14ac:dyDescent="0.25">
      <c r="F42" s="92"/>
      <c r="G42" s="93"/>
      <c r="H42" s="93"/>
      <c r="I42" s="93"/>
      <c r="J42" s="93"/>
    </row>
    <row r="43" spans="1:10" x14ac:dyDescent="0.25">
      <c r="E43" s="94"/>
      <c r="F43" s="92"/>
      <c r="G43" s="95"/>
      <c r="H43" s="95"/>
      <c r="I43" s="95"/>
      <c r="J43" s="95"/>
    </row>
    <row r="44" spans="1:10" x14ac:dyDescent="0.25">
      <c r="A44" s="96"/>
      <c r="E44" s="94"/>
      <c r="F44" s="92"/>
      <c r="G44" s="95"/>
      <c r="H44" s="95"/>
      <c r="I44" s="95"/>
      <c r="J44" s="95"/>
    </row>
    <row r="45" spans="1:10" x14ac:dyDescent="0.25">
      <c r="A45" s="97"/>
      <c r="E45" s="94"/>
      <c r="F45" s="92"/>
      <c r="G45" s="95"/>
      <c r="H45" s="95"/>
      <c r="I45" s="95"/>
      <c r="J45" s="95"/>
    </row>
    <row r="46" spans="1:10" x14ac:dyDescent="0.25">
      <c r="E46" s="94"/>
      <c r="F46" s="95"/>
      <c r="G46" s="95"/>
      <c r="H46" s="95"/>
      <c r="I46" s="95"/>
      <c r="J46" s="95"/>
    </row>
    <row r="47" spans="1:10" s="80" customFormat="1" x14ac:dyDescent="0.25">
      <c r="E47" s="98"/>
      <c r="F47" s="85"/>
      <c r="G47" s="85"/>
      <c r="H47" s="85"/>
      <c r="I47" s="85"/>
      <c r="J47" s="85"/>
    </row>
    <row r="48" spans="1:10" x14ac:dyDescent="0.25">
      <c r="B48" s="80"/>
      <c r="C48" s="80"/>
      <c r="D48" s="80"/>
      <c r="E48" s="98"/>
      <c r="F48" s="85"/>
      <c r="G48" s="95"/>
      <c r="H48" s="95"/>
      <c r="I48" s="95"/>
      <c r="J48" s="95"/>
    </row>
    <row r="49" spans="5:10" x14ac:dyDescent="0.25">
      <c r="E49" s="94"/>
      <c r="F49" s="95"/>
      <c r="G49" s="95"/>
      <c r="H49" s="95"/>
      <c r="I49" s="95"/>
      <c r="J49" s="95"/>
    </row>
    <row r="50" spans="5:10" x14ac:dyDescent="0.25">
      <c r="E50" s="94"/>
      <c r="F50" s="95"/>
      <c r="G50" s="95"/>
      <c r="H50" s="95"/>
      <c r="I50" s="95"/>
      <c r="J50" s="95"/>
    </row>
    <row r="51" spans="5:10" x14ac:dyDescent="0.25">
      <c r="E51" s="94"/>
      <c r="F51" s="95"/>
      <c r="G51" s="95"/>
      <c r="H51" s="95"/>
      <c r="I51" s="95"/>
      <c r="J51" s="95"/>
    </row>
    <row r="52" spans="5:10" x14ac:dyDescent="0.25">
      <c r="E52" s="94"/>
      <c r="F52" s="95"/>
      <c r="G52" s="95"/>
      <c r="H52" s="95"/>
      <c r="I52" s="95"/>
      <c r="J52" s="95"/>
    </row>
    <row r="53" spans="5:10" x14ac:dyDescent="0.25">
      <c r="E53" s="94"/>
      <c r="F53" s="95"/>
      <c r="G53" s="95"/>
      <c r="H53" s="95"/>
      <c r="I53" s="95"/>
      <c r="J53" s="95"/>
    </row>
    <row r="94" spans="12:12" x14ac:dyDescent="0.25">
      <c r="L94" s="83">
        <v>0</v>
      </c>
    </row>
  </sheetData>
  <phoneticPr fontId="0" type="noConversion"/>
  <pageMargins left="0.5" right="0.5" top="1" bottom="1" header="0.5" footer="0.5"/>
  <pageSetup paperSize="5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indexed="22"/>
    <pageSetUpPr fitToPage="1"/>
  </sheetPr>
  <dimension ref="A1:AB94"/>
  <sheetViews>
    <sheetView showGridLines="0" zoomScale="85" zoomScaleNormal="85" workbookViewId="0">
      <pane xSplit="16" ySplit="4" topLeftCell="Q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21.28515625" style="72" customWidth="1"/>
    <col min="2" max="12" width="10" style="83" hidden="1" customWidth="1"/>
    <col min="13" max="14" width="10.7109375" style="83" hidden="1" customWidth="1"/>
    <col min="15" max="15" width="10.85546875" style="83" hidden="1" customWidth="1"/>
    <col min="16" max="16" width="11.7109375" style="83" hidden="1" customWidth="1"/>
    <col min="17" max="17" width="11.7109375" style="83" customWidth="1"/>
    <col min="18" max="18" width="13" style="83" customWidth="1"/>
    <col min="19" max="19" width="12" style="83" customWidth="1"/>
    <col min="20" max="20" width="12.7109375" style="83" customWidth="1"/>
    <col min="21" max="21" width="12" style="83" customWidth="1"/>
    <col min="22" max="22" width="12.28515625" style="83" customWidth="1"/>
    <col min="23" max="23" width="13.7109375" style="83" customWidth="1"/>
    <col min="24" max="24" width="14.7109375" style="83" customWidth="1"/>
    <col min="25" max="25" width="14" style="83" customWidth="1"/>
    <col min="26" max="26" width="13.7109375" style="83" customWidth="1"/>
    <col min="27" max="27" width="13.28515625" style="83" customWidth="1"/>
    <col min="28" max="16384" width="9" style="83"/>
  </cols>
  <sheetData>
    <row r="1" spans="1:25" s="72" customFormat="1" x14ac:dyDescent="0.25">
      <c r="A1" s="69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0" t="s">
        <v>12</v>
      </c>
      <c r="G1" s="70" t="s">
        <v>13</v>
      </c>
      <c r="H1" s="70" t="s">
        <v>14</v>
      </c>
      <c r="I1" s="70" t="s">
        <v>15</v>
      </c>
      <c r="J1" s="70" t="s">
        <v>16</v>
      </c>
      <c r="K1" s="70" t="s">
        <v>17</v>
      </c>
      <c r="L1" s="70" t="s">
        <v>18</v>
      </c>
      <c r="M1" s="70" t="s">
        <v>19</v>
      </c>
      <c r="N1" s="70" t="s">
        <v>20</v>
      </c>
      <c r="O1" s="70" t="s">
        <v>21</v>
      </c>
      <c r="P1" s="70" t="s">
        <v>22</v>
      </c>
      <c r="Q1" s="70" t="s">
        <v>23</v>
      </c>
      <c r="R1" s="70" t="s">
        <v>24</v>
      </c>
      <c r="S1" s="70" t="s">
        <v>25</v>
      </c>
      <c r="T1" s="70" t="s">
        <v>26</v>
      </c>
      <c r="U1" s="70" t="s">
        <v>27</v>
      </c>
      <c r="V1" s="70" t="s">
        <v>28</v>
      </c>
      <c r="W1" s="70" t="s">
        <v>29</v>
      </c>
      <c r="X1" s="70" t="s">
        <v>30</v>
      </c>
      <c r="Y1" s="71" t="s">
        <v>5</v>
      </c>
    </row>
    <row r="2" spans="1:25" s="72" customFormat="1" x14ac:dyDescent="0.25">
      <c r="A2" s="15" t="s">
        <v>6</v>
      </c>
      <c r="B2" s="73">
        <v>34851</v>
      </c>
      <c r="C2" s="73">
        <v>35034</v>
      </c>
      <c r="D2" s="73">
        <v>35217</v>
      </c>
      <c r="E2" s="73">
        <v>35400</v>
      </c>
      <c r="F2" s="73">
        <v>35582</v>
      </c>
      <c r="G2" s="73">
        <v>35765</v>
      </c>
      <c r="H2" s="73">
        <v>35947</v>
      </c>
      <c r="I2" s="73">
        <v>36130</v>
      </c>
      <c r="J2" s="73">
        <v>36312</v>
      </c>
      <c r="K2" s="73">
        <v>36495</v>
      </c>
      <c r="L2" s="73">
        <v>36678</v>
      </c>
      <c r="M2" s="73">
        <v>36861</v>
      </c>
      <c r="N2" s="73">
        <v>37043</v>
      </c>
      <c r="O2" s="73">
        <v>37226</v>
      </c>
      <c r="P2" s="73">
        <v>37408</v>
      </c>
      <c r="Q2" s="73">
        <v>37591</v>
      </c>
      <c r="R2" s="73">
        <v>37773</v>
      </c>
      <c r="S2" s="73">
        <v>37956</v>
      </c>
      <c r="T2" s="73">
        <v>38139</v>
      </c>
      <c r="U2" s="73">
        <v>38322</v>
      </c>
      <c r="V2" s="73">
        <v>38504</v>
      </c>
      <c r="W2" s="73">
        <v>42156</v>
      </c>
      <c r="X2" s="73">
        <v>9102</v>
      </c>
      <c r="Y2" s="74"/>
    </row>
    <row r="3" spans="1:25" s="76" customFormat="1" x14ac:dyDescent="0.25">
      <c r="A3" s="75" t="s">
        <v>7</v>
      </c>
      <c r="B3" s="76">
        <v>4.2000000000000003E-2</v>
      </c>
      <c r="C3" s="76">
        <v>4.2000000000000003E-2</v>
      </c>
      <c r="D3" s="76">
        <v>4.7500000000000001E-2</v>
      </c>
      <c r="E3" s="76">
        <v>4.7500000000000001E-2</v>
      </c>
      <c r="F3" s="76">
        <v>0.05</v>
      </c>
      <c r="G3" s="76">
        <v>0.05</v>
      </c>
      <c r="H3" s="76">
        <v>5.1999999999999998E-2</v>
      </c>
      <c r="I3" s="76">
        <v>5.1999999999999998E-2</v>
      </c>
      <c r="J3" s="76">
        <v>5.3499999999999999E-2</v>
      </c>
      <c r="K3" s="76">
        <v>5.3499999999999999E-2</v>
      </c>
      <c r="L3" s="76">
        <v>5.45E-2</v>
      </c>
      <c r="M3" s="76">
        <v>5.45E-2</v>
      </c>
      <c r="N3" s="76">
        <v>5.5500000000000001E-2</v>
      </c>
      <c r="O3" s="76">
        <v>5.5500000000000001E-2</v>
      </c>
      <c r="P3" s="76">
        <v>5.6500000000000002E-2</v>
      </c>
      <c r="Q3" s="76">
        <v>5.6500000000000002E-2</v>
      </c>
      <c r="R3" s="76">
        <v>5.7500000000000002E-2</v>
      </c>
      <c r="S3" s="76">
        <v>5.7500000000000002E-2</v>
      </c>
      <c r="T3" s="76">
        <v>5.8500000000000003E-2</v>
      </c>
      <c r="U3" s="76">
        <v>5.8500000000000003E-2</v>
      </c>
      <c r="V3" s="76">
        <v>0.06</v>
      </c>
      <c r="W3" s="76">
        <v>6.25E-2</v>
      </c>
      <c r="X3" s="77">
        <v>8.1250000000000003E-2</v>
      </c>
      <c r="Y3" s="78"/>
    </row>
    <row r="4" spans="1:25" s="76" customFormat="1" x14ac:dyDescent="0.25">
      <c r="A4" s="75" t="s">
        <v>338</v>
      </c>
      <c r="Q4" s="76" t="s">
        <v>342</v>
      </c>
      <c r="R4" s="76" t="s">
        <v>343</v>
      </c>
      <c r="S4" s="76" t="s">
        <v>344</v>
      </c>
      <c r="T4" s="76" t="s">
        <v>345</v>
      </c>
      <c r="U4" s="76" t="s">
        <v>346</v>
      </c>
      <c r="V4" s="76" t="s">
        <v>347</v>
      </c>
      <c r="W4" s="76" t="s">
        <v>348</v>
      </c>
      <c r="X4" s="76" t="s">
        <v>349</v>
      </c>
      <c r="Y4" s="78"/>
    </row>
    <row r="5" spans="1:25" s="76" customFormat="1" x14ac:dyDescent="0.25">
      <c r="A5" s="75"/>
      <c r="Y5" s="78"/>
    </row>
    <row r="6" spans="1:25" s="80" customFormat="1" x14ac:dyDescent="0.25">
      <c r="A6" s="79" t="s">
        <v>332</v>
      </c>
      <c r="B6" s="80">
        <v>0</v>
      </c>
      <c r="C6" s="80">
        <v>0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0</v>
      </c>
      <c r="Q6" s="80">
        <v>15000</v>
      </c>
      <c r="R6" s="80">
        <v>15000</v>
      </c>
      <c r="S6" s="80">
        <v>20000</v>
      </c>
      <c r="T6" s="80">
        <v>5000</v>
      </c>
      <c r="U6" s="80">
        <v>0</v>
      </c>
      <c r="V6" s="80">
        <v>0</v>
      </c>
      <c r="W6" s="80">
        <v>760000</v>
      </c>
      <c r="X6" s="80">
        <v>1530000</v>
      </c>
      <c r="Y6" s="81">
        <f>SUM(B6:X6)</f>
        <v>2345000</v>
      </c>
    </row>
    <row r="7" spans="1:25" x14ac:dyDescent="0.25">
      <c r="A7" s="15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2"/>
    </row>
    <row r="8" spans="1:25" x14ac:dyDescent="0.25">
      <c r="A8" s="84" t="s">
        <v>350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2"/>
    </row>
    <row r="9" spans="1:25" x14ac:dyDescent="0.25">
      <c r="A9" s="1">
        <v>37591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>
        <v>15000</v>
      </c>
      <c r="R9" s="80">
        <v>0</v>
      </c>
      <c r="S9" s="80">
        <v>5000</v>
      </c>
      <c r="T9" s="80">
        <v>0</v>
      </c>
      <c r="U9" s="80">
        <v>0</v>
      </c>
      <c r="V9" s="80">
        <v>0</v>
      </c>
      <c r="W9" s="80">
        <v>25000</v>
      </c>
      <c r="X9" s="80">
        <v>45000</v>
      </c>
      <c r="Y9" s="81">
        <f>SUM(Q9:X9)</f>
        <v>90000</v>
      </c>
    </row>
    <row r="10" spans="1:25" x14ac:dyDescent="0.25">
      <c r="A10" s="1">
        <v>37622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</v>
      </c>
      <c r="W10" s="80">
        <v>30000</v>
      </c>
      <c r="X10" s="80">
        <v>55000</v>
      </c>
      <c r="Y10" s="81">
        <f>SUM(Q10:X10)</f>
        <v>85000</v>
      </c>
    </row>
    <row r="11" spans="1:25" x14ac:dyDescent="0.25">
      <c r="A11" s="1">
        <v>37653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>
        <v>0</v>
      </c>
      <c r="R11" s="80">
        <v>0</v>
      </c>
      <c r="S11" s="80">
        <v>0</v>
      </c>
      <c r="T11" s="80">
        <v>0</v>
      </c>
      <c r="U11" s="80">
        <v>0</v>
      </c>
      <c r="V11" s="80">
        <v>0</v>
      </c>
      <c r="W11" s="80">
        <v>30000</v>
      </c>
      <c r="X11" s="80">
        <v>65000</v>
      </c>
      <c r="Y11" s="81">
        <f>SUM(Q11:X11)</f>
        <v>95000</v>
      </c>
    </row>
    <row r="12" spans="1:25" x14ac:dyDescent="0.25">
      <c r="A12" s="1">
        <v>37681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0">
        <v>20000</v>
      </c>
      <c r="X12" s="80">
        <v>40000</v>
      </c>
      <c r="Y12" s="81">
        <f>SUM(Q12:X12)</f>
        <v>60000</v>
      </c>
    </row>
    <row r="13" spans="1:25" x14ac:dyDescent="0.25">
      <c r="A13" s="1">
        <v>37712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99"/>
      <c r="N13" s="99"/>
      <c r="O13" s="80"/>
      <c r="P13" s="99"/>
      <c r="Q13" s="80">
        <v>0</v>
      </c>
      <c r="R13" s="80">
        <v>0</v>
      </c>
      <c r="S13" s="80">
        <v>0</v>
      </c>
      <c r="T13" s="80">
        <v>0</v>
      </c>
      <c r="U13" s="80">
        <v>0</v>
      </c>
      <c r="V13" s="80">
        <v>0</v>
      </c>
      <c r="W13" s="80">
        <v>0</v>
      </c>
      <c r="X13" s="80">
        <v>0</v>
      </c>
      <c r="Y13" s="81">
        <f t="shared" ref="Y13:Y20" si="0">SUM(B13:X13)</f>
        <v>0</v>
      </c>
    </row>
    <row r="14" spans="1:25" x14ac:dyDescent="0.25">
      <c r="A14" s="1">
        <v>37742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99"/>
      <c r="N14" s="99"/>
      <c r="O14" s="80"/>
      <c r="P14" s="99"/>
      <c r="Q14" s="80">
        <v>0</v>
      </c>
      <c r="R14" s="80">
        <v>0</v>
      </c>
      <c r="S14" s="80">
        <v>0</v>
      </c>
      <c r="T14" s="80">
        <v>0</v>
      </c>
      <c r="U14" s="80">
        <v>0</v>
      </c>
      <c r="V14" s="80">
        <v>0</v>
      </c>
      <c r="W14" s="80">
        <v>45000</v>
      </c>
      <c r="X14" s="80">
        <v>90000</v>
      </c>
      <c r="Y14" s="81">
        <f t="shared" si="0"/>
        <v>135000</v>
      </c>
    </row>
    <row r="15" spans="1:25" x14ac:dyDescent="0.25">
      <c r="A15" s="1">
        <v>37773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99"/>
      <c r="N15" s="99"/>
      <c r="O15" s="80"/>
      <c r="P15" s="99"/>
      <c r="Q15" s="80">
        <v>0</v>
      </c>
      <c r="R15" s="80">
        <v>15000</v>
      </c>
      <c r="S15" s="80">
        <v>0</v>
      </c>
      <c r="T15" s="80">
        <v>0</v>
      </c>
      <c r="U15" s="80">
        <v>0</v>
      </c>
      <c r="V15" s="80">
        <v>0</v>
      </c>
      <c r="W15" s="80">
        <v>35000</v>
      </c>
      <c r="X15" s="80">
        <v>65000</v>
      </c>
      <c r="Y15" s="81">
        <f t="shared" si="0"/>
        <v>115000</v>
      </c>
    </row>
    <row r="16" spans="1:25" x14ac:dyDescent="0.25">
      <c r="A16" s="1">
        <v>37803</v>
      </c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99"/>
      <c r="N16" s="99"/>
      <c r="O16" s="80"/>
      <c r="P16" s="99"/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20000</v>
      </c>
      <c r="X16" s="80">
        <v>45000</v>
      </c>
      <c r="Y16" s="81">
        <f t="shared" si="0"/>
        <v>65000</v>
      </c>
    </row>
    <row r="17" spans="1:26" x14ac:dyDescent="0.25">
      <c r="A17" s="1">
        <v>37834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99"/>
      <c r="N17" s="99"/>
      <c r="O17" s="80"/>
      <c r="P17" s="99"/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20000</v>
      </c>
      <c r="X17" s="80">
        <v>45000</v>
      </c>
      <c r="Y17" s="81">
        <f t="shared" si="0"/>
        <v>65000</v>
      </c>
    </row>
    <row r="18" spans="1:26" x14ac:dyDescent="0.25">
      <c r="A18" s="1">
        <v>37895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99"/>
      <c r="N18" s="99"/>
      <c r="O18" s="80"/>
      <c r="P18" s="99"/>
      <c r="Q18" s="80">
        <v>0</v>
      </c>
      <c r="R18" s="80">
        <v>0</v>
      </c>
      <c r="S18" s="80">
        <v>0</v>
      </c>
      <c r="T18" s="80">
        <v>0</v>
      </c>
      <c r="U18" s="80">
        <v>0</v>
      </c>
      <c r="V18" s="80">
        <v>0</v>
      </c>
      <c r="W18" s="80">
        <v>25000</v>
      </c>
      <c r="X18" s="80">
        <v>45000</v>
      </c>
      <c r="Y18" s="81">
        <f>SUM(B18:X18)</f>
        <v>70000</v>
      </c>
    </row>
    <row r="19" spans="1:26" x14ac:dyDescent="0.25">
      <c r="A19" s="1">
        <v>37926</v>
      </c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99"/>
      <c r="N19" s="99"/>
      <c r="O19" s="80"/>
      <c r="P19" s="99"/>
      <c r="Q19" s="80">
        <v>0</v>
      </c>
      <c r="R19" s="80">
        <v>0</v>
      </c>
      <c r="S19" s="80">
        <v>0</v>
      </c>
      <c r="T19" s="80">
        <v>0</v>
      </c>
      <c r="U19" s="80">
        <v>0</v>
      </c>
      <c r="V19" s="80">
        <v>0</v>
      </c>
      <c r="W19" s="80">
        <v>20000</v>
      </c>
      <c r="X19" s="80">
        <v>35000</v>
      </c>
      <c r="Y19" s="81">
        <f>SUM(B19:X19)</f>
        <v>55000</v>
      </c>
    </row>
    <row r="20" spans="1:26" x14ac:dyDescent="0.25">
      <c r="A20" s="1">
        <v>37956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99"/>
      <c r="N20" s="99"/>
      <c r="O20" s="80"/>
      <c r="P20" s="99"/>
      <c r="Q20" s="80">
        <v>0</v>
      </c>
      <c r="R20" s="80">
        <v>0</v>
      </c>
      <c r="S20" s="80">
        <v>15000</v>
      </c>
      <c r="T20" s="80">
        <v>0</v>
      </c>
      <c r="U20" s="80">
        <v>0</v>
      </c>
      <c r="V20" s="80">
        <v>0</v>
      </c>
      <c r="W20" s="80">
        <v>40000</v>
      </c>
      <c r="X20" s="80">
        <v>85000</v>
      </c>
      <c r="Y20" s="81">
        <f t="shared" si="0"/>
        <v>140000</v>
      </c>
    </row>
    <row r="21" spans="1:26" x14ac:dyDescent="0.25">
      <c r="A21" s="1">
        <v>38018</v>
      </c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99"/>
      <c r="N21" s="99"/>
      <c r="O21" s="80"/>
      <c r="P21" s="99"/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1">
        <f>SUM(B21:X21)</f>
        <v>0</v>
      </c>
    </row>
    <row r="22" spans="1:26" x14ac:dyDescent="0.25">
      <c r="A22" s="1">
        <v>38047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99"/>
      <c r="N22" s="99"/>
      <c r="O22" s="80"/>
      <c r="P22" s="99"/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80">
        <v>0</v>
      </c>
      <c r="W22" s="80">
        <v>20000</v>
      </c>
      <c r="X22" s="80">
        <v>35000</v>
      </c>
      <c r="Y22" s="81">
        <f>SUM(B22:X22)</f>
        <v>55000</v>
      </c>
    </row>
    <row r="23" spans="1:26" x14ac:dyDescent="0.25">
      <c r="A23" s="1">
        <v>38139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99"/>
      <c r="N23" s="99"/>
      <c r="O23" s="80"/>
      <c r="P23" s="99"/>
      <c r="Q23" s="80">
        <v>0</v>
      </c>
      <c r="R23" s="80">
        <v>0</v>
      </c>
      <c r="S23" s="80">
        <v>0</v>
      </c>
      <c r="T23" s="80">
        <v>5000</v>
      </c>
      <c r="U23" s="80">
        <v>0</v>
      </c>
      <c r="V23" s="80">
        <v>0</v>
      </c>
      <c r="W23" s="80">
        <v>430000</v>
      </c>
      <c r="X23" s="80">
        <v>880000</v>
      </c>
      <c r="Y23" s="81">
        <f>SUM(B23:X23)</f>
        <v>1315000</v>
      </c>
    </row>
    <row r="24" spans="1:26" x14ac:dyDescent="0.25">
      <c r="A24" s="15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2"/>
    </row>
    <row r="25" spans="1:26" x14ac:dyDescent="0.25">
      <c r="A25" s="15" t="s">
        <v>9</v>
      </c>
      <c r="B25" s="80">
        <f t="shared" ref="B25:P25" si="1">SUM(B12:B24)</f>
        <v>0</v>
      </c>
      <c r="C25" s="80">
        <f t="shared" si="1"/>
        <v>0</v>
      </c>
      <c r="D25" s="80">
        <f t="shared" si="1"/>
        <v>0</v>
      </c>
      <c r="E25" s="80">
        <f t="shared" si="1"/>
        <v>0</v>
      </c>
      <c r="F25" s="80">
        <f t="shared" si="1"/>
        <v>0</v>
      </c>
      <c r="G25" s="80">
        <f t="shared" si="1"/>
        <v>0</v>
      </c>
      <c r="H25" s="80">
        <f t="shared" si="1"/>
        <v>0</v>
      </c>
      <c r="I25" s="80">
        <f t="shared" si="1"/>
        <v>0</v>
      </c>
      <c r="J25" s="80">
        <f t="shared" si="1"/>
        <v>0</v>
      </c>
      <c r="K25" s="80">
        <f t="shared" si="1"/>
        <v>0</v>
      </c>
      <c r="L25" s="80">
        <f t="shared" si="1"/>
        <v>0</v>
      </c>
      <c r="M25" s="80">
        <f t="shared" si="1"/>
        <v>0</v>
      </c>
      <c r="N25" s="80">
        <f t="shared" si="1"/>
        <v>0</v>
      </c>
      <c r="O25" s="80">
        <f t="shared" si="1"/>
        <v>0</v>
      </c>
      <c r="P25" s="80">
        <f t="shared" si="1"/>
        <v>0</v>
      </c>
      <c r="Q25" s="80">
        <f>SUM(Q9:Q24)</f>
        <v>15000</v>
      </c>
      <c r="R25" s="80">
        <f t="shared" ref="R25:Y25" si="2">SUM(R9:R24)</f>
        <v>15000</v>
      </c>
      <c r="S25" s="80">
        <f t="shared" si="2"/>
        <v>20000</v>
      </c>
      <c r="T25" s="80">
        <f t="shared" si="2"/>
        <v>5000</v>
      </c>
      <c r="U25" s="80">
        <f t="shared" si="2"/>
        <v>0</v>
      </c>
      <c r="V25" s="80">
        <f t="shared" si="2"/>
        <v>0</v>
      </c>
      <c r="W25" s="80">
        <f t="shared" si="2"/>
        <v>760000</v>
      </c>
      <c r="X25" s="80">
        <f t="shared" si="2"/>
        <v>1530000</v>
      </c>
      <c r="Y25" s="80">
        <f t="shared" si="2"/>
        <v>2345000</v>
      </c>
    </row>
    <row r="26" spans="1:26" x14ac:dyDescent="0.25">
      <c r="A26" s="15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2"/>
    </row>
    <row r="27" spans="1:26" x14ac:dyDescent="0.25">
      <c r="A27" s="15" t="s">
        <v>10</v>
      </c>
      <c r="B27" s="80">
        <f t="shared" ref="B27:X27" si="3">B6-B25</f>
        <v>0</v>
      </c>
      <c r="C27" s="80">
        <f t="shared" si="3"/>
        <v>0</v>
      </c>
      <c r="D27" s="80">
        <f t="shared" si="3"/>
        <v>0</v>
      </c>
      <c r="E27" s="80">
        <f t="shared" si="3"/>
        <v>0</v>
      </c>
      <c r="F27" s="80">
        <f t="shared" si="3"/>
        <v>0</v>
      </c>
      <c r="G27" s="80">
        <f t="shared" si="3"/>
        <v>0</v>
      </c>
      <c r="H27" s="80">
        <f t="shared" si="3"/>
        <v>0</v>
      </c>
      <c r="I27" s="80">
        <f t="shared" si="3"/>
        <v>0</v>
      </c>
      <c r="J27" s="80">
        <f t="shared" si="3"/>
        <v>0</v>
      </c>
      <c r="K27" s="80">
        <f t="shared" si="3"/>
        <v>0</v>
      </c>
      <c r="L27" s="80">
        <f t="shared" si="3"/>
        <v>0</v>
      </c>
      <c r="M27" s="80">
        <f t="shared" si="3"/>
        <v>0</v>
      </c>
      <c r="N27" s="80">
        <f t="shared" si="3"/>
        <v>0</v>
      </c>
      <c r="O27" s="80">
        <f t="shared" si="3"/>
        <v>0</v>
      </c>
      <c r="P27" s="80">
        <f t="shared" si="3"/>
        <v>0</v>
      </c>
      <c r="Q27" s="80">
        <f t="shared" si="3"/>
        <v>0</v>
      </c>
      <c r="R27" s="80">
        <f t="shared" si="3"/>
        <v>0</v>
      </c>
      <c r="S27" s="80">
        <f t="shared" si="3"/>
        <v>0</v>
      </c>
      <c r="T27" s="80">
        <f t="shared" si="3"/>
        <v>0</v>
      </c>
      <c r="U27" s="80">
        <f t="shared" si="3"/>
        <v>0</v>
      </c>
      <c r="V27" s="80">
        <f t="shared" si="3"/>
        <v>0</v>
      </c>
      <c r="W27" s="80">
        <f t="shared" si="3"/>
        <v>0</v>
      </c>
      <c r="X27" s="80">
        <f t="shared" si="3"/>
        <v>0</v>
      </c>
      <c r="Y27" s="81">
        <f>SUM(B27:X27)</f>
        <v>0</v>
      </c>
      <c r="Z27" s="80"/>
    </row>
    <row r="28" spans="1:26" x14ac:dyDescent="0.25">
      <c r="A28" s="15"/>
      <c r="Y28" s="82"/>
    </row>
    <row r="29" spans="1:26" s="88" customFormat="1" x14ac:dyDescent="0.25">
      <c r="A29" s="87" t="s">
        <v>11</v>
      </c>
      <c r="B29" s="88">
        <f t="shared" ref="B29:K29" si="4">B27/5000</f>
        <v>0</v>
      </c>
      <c r="C29" s="88">
        <f t="shared" si="4"/>
        <v>0</v>
      </c>
      <c r="D29" s="88">
        <f t="shared" si="4"/>
        <v>0</v>
      </c>
      <c r="E29" s="88">
        <f t="shared" si="4"/>
        <v>0</v>
      </c>
      <c r="F29" s="88">
        <f t="shared" si="4"/>
        <v>0</v>
      </c>
      <c r="G29" s="88">
        <f t="shared" si="4"/>
        <v>0</v>
      </c>
      <c r="H29" s="88">
        <f t="shared" si="4"/>
        <v>0</v>
      </c>
      <c r="I29" s="88">
        <f t="shared" si="4"/>
        <v>0</v>
      </c>
      <c r="J29" s="88">
        <f t="shared" si="4"/>
        <v>0</v>
      </c>
      <c r="K29" s="88">
        <f t="shared" si="4"/>
        <v>0</v>
      </c>
      <c r="L29" s="88">
        <f t="shared" ref="L29:X29" si="5">L27/5000</f>
        <v>0</v>
      </c>
      <c r="M29" s="88">
        <f t="shared" si="5"/>
        <v>0</v>
      </c>
      <c r="N29" s="88">
        <f t="shared" si="5"/>
        <v>0</v>
      </c>
      <c r="O29" s="88">
        <f t="shared" si="5"/>
        <v>0</v>
      </c>
      <c r="P29" s="88">
        <f t="shared" si="5"/>
        <v>0</v>
      </c>
      <c r="Q29" s="88">
        <f t="shared" si="5"/>
        <v>0</v>
      </c>
      <c r="R29" s="88">
        <f t="shared" si="5"/>
        <v>0</v>
      </c>
      <c r="S29" s="88">
        <f t="shared" si="5"/>
        <v>0</v>
      </c>
      <c r="T29" s="88">
        <f t="shared" si="5"/>
        <v>0</v>
      </c>
      <c r="U29" s="88">
        <f t="shared" si="5"/>
        <v>0</v>
      </c>
      <c r="V29" s="88">
        <f t="shared" si="5"/>
        <v>0</v>
      </c>
      <c r="W29" s="88">
        <f t="shared" si="5"/>
        <v>0</v>
      </c>
      <c r="X29" s="88">
        <f t="shared" si="5"/>
        <v>0</v>
      </c>
      <c r="Y29" s="89">
        <f>SUM(B29:X29)</f>
        <v>0</v>
      </c>
    </row>
    <row r="30" spans="1:26" s="103" customFormat="1" x14ac:dyDescent="0.25">
      <c r="A30" s="100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2"/>
      <c r="Z30" s="93"/>
    </row>
    <row r="31" spans="1:26" s="103" customFormat="1" x14ac:dyDescent="0.25">
      <c r="A31" s="16" t="s">
        <v>32</v>
      </c>
      <c r="B31" s="95"/>
      <c r="C31" s="95"/>
      <c r="D31" s="95"/>
      <c r="E31" s="104">
        <f>SUM(B29:V29)</f>
        <v>0</v>
      </c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</row>
    <row r="32" spans="1:26" s="106" customFormat="1" x14ac:dyDescent="0.25">
      <c r="A32" s="10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</row>
    <row r="33" spans="1:28" s="103" customFormat="1" x14ac:dyDescent="0.25">
      <c r="A33" s="16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</row>
    <row r="34" spans="1:28" s="80" customFormat="1" x14ac:dyDescent="0.25">
      <c r="A34" s="73"/>
    </row>
    <row r="35" spans="1:28" x14ac:dyDescent="0.25">
      <c r="R35" s="80"/>
      <c r="AA35" s="103"/>
    </row>
    <row r="36" spans="1:28" s="80" customFormat="1" x14ac:dyDescent="0.25">
      <c r="A36" s="107"/>
      <c r="Z36" s="85"/>
      <c r="AA36" s="108"/>
      <c r="AB36" s="109"/>
    </row>
    <row r="37" spans="1:28" x14ac:dyDescent="0.25">
      <c r="L37" s="99"/>
      <c r="M37" s="99"/>
      <c r="N37" s="99"/>
      <c r="O37" s="99"/>
      <c r="P37" s="99"/>
      <c r="Q37" s="99"/>
      <c r="R37" s="80"/>
      <c r="S37" s="80"/>
      <c r="T37" s="80"/>
      <c r="U37" s="80"/>
      <c r="V37" s="80"/>
      <c r="W37" s="80"/>
      <c r="X37" s="80"/>
      <c r="Y37" s="80"/>
      <c r="AA37" s="106"/>
    </row>
    <row r="38" spans="1:28" x14ac:dyDescent="0.25">
      <c r="L38" s="110"/>
      <c r="R38" s="80"/>
    </row>
    <row r="39" spans="1:28" x14ac:dyDescent="0.25"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80"/>
    </row>
    <row r="41" spans="1:28" x14ac:dyDescent="0.25">
      <c r="Y41" s="103"/>
    </row>
    <row r="42" spans="1:28" x14ac:dyDescent="0.25">
      <c r="M42" s="111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112"/>
      <c r="Z42" s="113"/>
    </row>
    <row r="43" spans="1:28" x14ac:dyDescent="0.25">
      <c r="Y43" s="106"/>
    </row>
    <row r="94" spans="12:12" x14ac:dyDescent="0.25">
      <c r="L94" s="83">
        <v>0</v>
      </c>
    </row>
  </sheetData>
  <phoneticPr fontId="0" type="noConversion"/>
  <printOptions gridLinesSet="0"/>
  <pageMargins left="0.5" right="0.5" top="1" bottom="1" header="0.5" footer="0.5"/>
  <pageSetup paperSize="5" scale="94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77</vt:i4>
      </vt:variant>
      <vt:variant>
        <vt:lpstr>Named Ranges</vt:lpstr>
      </vt:variant>
      <vt:variant>
        <vt:i4>138</vt:i4>
      </vt:variant>
    </vt:vector>
  </HeadingPairs>
  <TitlesOfParts>
    <vt:vector size="215" baseType="lpstr">
      <vt:lpstr>Import</vt:lpstr>
      <vt:lpstr>Import Orig</vt:lpstr>
      <vt:lpstr>Tables</vt:lpstr>
      <vt:lpstr>Disclaimer</vt:lpstr>
      <vt:lpstr>88-PIF </vt:lpstr>
      <vt:lpstr>92B-PIF </vt:lpstr>
      <vt:lpstr>1994A-PIF</vt:lpstr>
      <vt:lpstr>1994B-PIF</vt:lpstr>
      <vt:lpstr>1994C-PIF</vt:lpstr>
      <vt:lpstr>1994D-PIF</vt:lpstr>
      <vt:lpstr>1994E-PIF</vt:lpstr>
      <vt:lpstr>1994F-PIF</vt:lpstr>
      <vt:lpstr>1995AB-PIF</vt:lpstr>
      <vt:lpstr>1995CD-PIF</vt:lpstr>
      <vt:lpstr>95 FGH-PIF </vt:lpstr>
      <vt:lpstr>95 IJ-PIF </vt:lpstr>
      <vt:lpstr>96 ABC-PIF</vt:lpstr>
      <vt:lpstr>96 DEF-PIF</vt:lpstr>
      <vt:lpstr>96 GHI-PIF</vt:lpstr>
      <vt:lpstr>97 ABC-PIF </vt:lpstr>
      <vt:lpstr>97D-PIF </vt:lpstr>
      <vt:lpstr>97G-PIF</vt:lpstr>
      <vt:lpstr>97H-PIF </vt:lpstr>
      <vt:lpstr>98A-PIF</vt:lpstr>
      <vt:lpstr>98B-PIF </vt:lpstr>
      <vt:lpstr>98C-PIF </vt:lpstr>
      <vt:lpstr>99A-PIF</vt:lpstr>
      <vt:lpstr>99B-PIF </vt:lpstr>
      <vt:lpstr>99C-PIF</vt:lpstr>
      <vt:lpstr>2000A-PIF </vt:lpstr>
      <vt:lpstr>2001A-PIF</vt:lpstr>
      <vt:lpstr>2001BC-PIF</vt:lpstr>
      <vt:lpstr>2001D-PIF</vt:lpstr>
      <vt:lpstr>2002A-PIF</vt:lpstr>
      <vt:lpstr>2002B-PIF</vt:lpstr>
      <vt:lpstr>2002C-PIF</vt:lpstr>
      <vt:lpstr>2003A-PIF</vt:lpstr>
      <vt:lpstr>2004A-PIF</vt:lpstr>
      <vt:lpstr>2004B-PIF</vt:lpstr>
      <vt:lpstr>2004C-PIF</vt:lpstr>
      <vt:lpstr>2004D-PIF</vt:lpstr>
      <vt:lpstr>2005A-PIF</vt:lpstr>
      <vt:lpstr>2005B-PIF</vt:lpstr>
      <vt:lpstr>2005C-PIF</vt:lpstr>
      <vt:lpstr>2006A-PIF</vt:lpstr>
      <vt:lpstr>2006B-PIF</vt:lpstr>
      <vt:lpstr>2006C-PIF</vt:lpstr>
      <vt:lpstr>2006D-PIF</vt:lpstr>
      <vt:lpstr>2006E-PIF</vt:lpstr>
      <vt:lpstr>2007A-PIF</vt:lpstr>
      <vt:lpstr>2007B-PIF</vt:lpstr>
      <vt:lpstr>2007C-PIF</vt:lpstr>
      <vt:lpstr>2007D-PIF</vt:lpstr>
      <vt:lpstr>2007E-PIF</vt:lpstr>
      <vt:lpstr>2008A-PIF</vt:lpstr>
      <vt:lpstr>2008B-PIF</vt:lpstr>
      <vt:lpstr>2009A-PIF</vt:lpstr>
      <vt:lpstr>2009B-PIF</vt:lpstr>
      <vt:lpstr>2011A-PIF</vt:lpstr>
      <vt:lpstr>2013A-PIF</vt:lpstr>
      <vt:lpstr>2015A</vt:lpstr>
      <vt:lpstr>2016A</vt:lpstr>
      <vt:lpstr>2017A</vt:lpstr>
      <vt:lpstr>2017D</vt:lpstr>
      <vt:lpstr>2018A</vt:lpstr>
      <vt:lpstr>2019A</vt:lpstr>
      <vt:lpstr>2019B</vt:lpstr>
      <vt:lpstr>2020A</vt:lpstr>
      <vt:lpstr>2020B</vt:lpstr>
      <vt:lpstr>2021A</vt:lpstr>
      <vt:lpstr>2021B</vt:lpstr>
      <vt:lpstr>2022AB</vt:lpstr>
      <vt:lpstr>2022CD</vt:lpstr>
      <vt:lpstr>2023AB</vt:lpstr>
      <vt:lpstr>2023CD</vt:lpstr>
      <vt:lpstr>2024AB</vt:lpstr>
      <vt:lpstr>2024CD</vt:lpstr>
      <vt:lpstr>'1994A-PIF'!Print_Area</vt:lpstr>
      <vt:lpstr>'1994B-PIF'!Print_Area</vt:lpstr>
      <vt:lpstr>'1994C-PIF'!Print_Area</vt:lpstr>
      <vt:lpstr>'1994D-PIF'!Print_Area</vt:lpstr>
      <vt:lpstr>'1994E-PIF'!Print_Area</vt:lpstr>
      <vt:lpstr>'1994F-PIF'!Print_Area</vt:lpstr>
      <vt:lpstr>'1995AB-PIF'!Print_Area</vt:lpstr>
      <vt:lpstr>'1995CD-PIF'!Print_Area</vt:lpstr>
      <vt:lpstr>'2000A-PIF '!Print_Area</vt:lpstr>
      <vt:lpstr>'2001A-PIF'!Print_Area</vt:lpstr>
      <vt:lpstr>'2001BC-PIF'!Print_Area</vt:lpstr>
      <vt:lpstr>'2001D-PIF'!Print_Area</vt:lpstr>
      <vt:lpstr>'2002A-PIF'!Print_Area</vt:lpstr>
      <vt:lpstr>'2002B-PIF'!Print_Area</vt:lpstr>
      <vt:lpstr>'2002C-PIF'!Print_Area</vt:lpstr>
      <vt:lpstr>'2003A-PIF'!Print_Area</vt:lpstr>
      <vt:lpstr>'2004A-PIF'!Print_Area</vt:lpstr>
      <vt:lpstr>'2004B-PIF'!Print_Area</vt:lpstr>
      <vt:lpstr>'2004C-PIF'!Print_Area</vt:lpstr>
      <vt:lpstr>'2004D-PIF'!Print_Area</vt:lpstr>
      <vt:lpstr>'2005A-PIF'!Print_Area</vt:lpstr>
      <vt:lpstr>'2005B-PIF'!Print_Area</vt:lpstr>
      <vt:lpstr>'2005C-PIF'!Print_Area</vt:lpstr>
      <vt:lpstr>'2006A-PIF'!Print_Area</vt:lpstr>
      <vt:lpstr>'2006B-PIF'!Print_Area</vt:lpstr>
      <vt:lpstr>'2006C-PIF'!Print_Area</vt:lpstr>
      <vt:lpstr>'2006D-PIF'!Print_Area</vt:lpstr>
      <vt:lpstr>'2006E-PIF'!Print_Area</vt:lpstr>
      <vt:lpstr>'2007A-PIF'!Print_Area</vt:lpstr>
      <vt:lpstr>'2007B-PIF'!Print_Area</vt:lpstr>
      <vt:lpstr>'2007C-PIF'!Print_Area</vt:lpstr>
      <vt:lpstr>'2007D-PIF'!Print_Area</vt:lpstr>
      <vt:lpstr>'2007E-PIF'!Print_Area</vt:lpstr>
      <vt:lpstr>'2008A-PIF'!Print_Area</vt:lpstr>
      <vt:lpstr>'2008B-PIF'!Print_Area</vt:lpstr>
      <vt:lpstr>'2009A-PIF'!Print_Area</vt:lpstr>
      <vt:lpstr>'2009B-PIF'!Print_Area</vt:lpstr>
      <vt:lpstr>'2011A-PIF'!Print_Area</vt:lpstr>
      <vt:lpstr>'2013A-PIF'!Print_Area</vt:lpstr>
      <vt:lpstr>'2015A'!Print_Area</vt:lpstr>
      <vt:lpstr>'2016A'!Print_Area</vt:lpstr>
      <vt:lpstr>'2017A'!Print_Area</vt:lpstr>
      <vt:lpstr>'2017D'!Print_Area</vt:lpstr>
      <vt:lpstr>'2018A'!Print_Area</vt:lpstr>
      <vt:lpstr>'2019A'!Print_Area</vt:lpstr>
      <vt:lpstr>'2019B'!Print_Area</vt:lpstr>
      <vt:lpstr>'2020A'!Print_Area</vt:lpstr>
      <vt:lpstr>'2020B'!Print_Area</vt:lpstr>
      <vt:lpstr>'2021A'!Print_Area</vt:lpstr>
      <vt:lpstr>'2021B'!Print_Area</vt:lpstr>
      <vt:lpstr>'2022AB'!Print_Area</vt:lpstr>
      <vt:lpstr>'2022CD'!Print_Area</vt:lpstr>
      <vt:lpstr>'2023AB'!Print_Area</vt:lpstr>
      <vt:lpstr>'2023CD'!Print_Area</vt:lpstr>
      <vt:lpstr>'2024AB'!Print_Area</vt:lpstr>
      <vt:lpstr>'2024CD'!Print_Area</vt:lpstr>
      <vt:lpstr>'95 FGH-PIF '!Print_Area</vt:lpstr>
      <vt:lpstr>'95 IJ-PIF '!Print_Area</vt:lpstr>
      <vt:lpstr>'96 ABC-PIF'!Print_Area</vt:lpstr>
      <vt:lpstr>'96 DEF-PIF'!Print_Area</vt:lpstr>
      <vt:lpstr>'96 GHI-PIF'!Print_Area</vt:lpstr>
      <vt:lpstr>'97 ABC-PIF '!Print_Area</vt:lpstr>
      <vt:lpstr>'97D-PIF '!Print_Area</vt:lpstr>
      <vt:lpstr>'97G-PIF'!Print_Area</vt:lpstr>
      <vt:lpstr>'97H-PIF '!Print_Area</vt:lpstr>
      <vt:lpstr>'98A-PIF'!Print_Area</vt:lpstr>
      <vt:lpstr>'98B-PIF '!Print_Area</vt:lpstr>
      <vt:lpstr>'98C-PIF '!Print_Area</vt:lpstr>
      <vt:lpstr>'99A-PIF'!Print_Area</vt:lpstr>
      <vt:lpstr>'99B-PIF '!Print_Area</vt:lpstr>
      <vt:lpstr>'99C-PIF'!Print_Area</vt:lpstr>
      <vt:lpstr>'Import Orig'!Print_Area</vt:lpstr>
      <vt:lpstr>Tables!Print_Area</vt:lpstr>
      <vt:lpstr>'1994A-PIF'!Print_Titles</vt:lpstr>
      <vt:lpstr>'1994B-PIF'!Print_Titles</vt:lpstr>
      <vt:lpstr>'1994C-PIF'!Print_Titles</vt:lpstr>
      <vt:lpstr>'1994D-PIF'!Print_Titles</vt:lpstr>
      <vt:lpstr>'1994E-PIF'!Print_Titles</vt:lpstr>
      <vt:lpstr>'1994F-PIF'!Print_Titles</vt:lpstr>
      <vt:lpstr>'1995CD-PIF'!Print_Titles</vt:lpstr>
      <vt:lpstr>'2000A-PIF '!Print_Titles</vt:lpstr>
      <vt:lpstr>'2001A-PIF'!Print_Titles</vt:lpstr>
      <vt:lpstr>'2001BC-PIF'!Print_Titles</vt:lpstr>
      <vt:lpstr>'2001D-PIF'!Print_Titles</vt:lpstr>
      <vt:lpstr>'2002A-PIF'!Print_Titles</vt:lpstr>
      <vt:lpstr>'2002B-PIF'!Print_Titles</vt:lpstr>
      <vt:lpstr>'2002C-PIF'!Print_Titles</vt:lpstr>
      <vt:lpstr>'2003A-PIF'!Print_Titles</vt:lpstr>
      <vt:lpstr>'2004A-PIF'!Print_Titles</vt:lpstr>
      <vt:lpstr>'2004B-PIF'!Print_Titles</vt:lpstr>
      <vt:lpstr>'2004C-PIF'!Print_Titles</vt:lpstr>
      <vt:lpstr>'2004D-PIF'!Print_Titles</vt:lpstr>
      <vt:lpstr>'2005A-PIF'!Print_Titles</vt:lpstr>
      <vt:lpstr>'2005B-PIF'!Print_Titles</vt:lpstr>
      <vt:lpstr>'2005C-PIF'!Print_Titles</vt:lpstr>
      <vt:lpstr>'2006A-PIF'!Print_Titles</vt:lpstr>
      <vt:lpstr>'2006B-PIF'!Print_Titles</vt:lpstr>
      <vt:lpstr>'2006C-PIF'!Print_Titles</vt:lpstr>
      <vt:lpstr>'2006D-PIF'!Print_Titles</vt:lpstr>
      <vt:lpstr>'2006E-PIF'!Print_Titles</vt:lpstr>
      <vt:lpstr>'2007A-PIF'!Print_Titles</vt:lpstr>
      <vt:lpstr>'2007B-PIF'!Print_Titles</vt:lpstr>
      <vt:lpstr>'2007C-PIF'!Print_Titles</vt:lpstr>
      <vt:lpstr>'2007D-PIF'!Print_Titles</vt:lpstr>
      <vt:lpstr>'2007E-PIF'!Print_Titles</vt:lpstr>
      <vt:lpstr>'2008A-PIF'!Print_Titles</vt:lpstr>
      <vt:lpstr>'2008B-PIF'!Print_Titles</vt:lpstr>
      <vt:lpstr>'2009A-PIF'!Print_Titles</vt:lpstr>
      <vt:lpstr>'2009B-PIF'!Print_Titles</vt:lpstr>
      <vt:lpstr>'2011A-PIF'!Print_Titles</vt:lpstr>
      <vt:lpstr>'2013A-PIF'!Print_Titles</vt:lpstr>
      <vt:lpstr>'2015A'!Print_Titles</vt:lpstr>
      <vt:lpstr>'2016A'!Print_Titles</vt:lpstr>
      <vt:lpstr>'2017A'!Print_Titles</vt:lpstr>
      <vt:lpstr>'2017D'!Print_Titles</vt:lpstr>
      <vt:lpstr>'2018A'!Print_Titles</vt:lpstr>
      <vt:lpstr>'2019A'!Print_Titles</vt:lpstr>
      <vt:lpstr>'2019B'!Print_Titles</vt:lpstr>
      <vt:lpstr>'2020A'!Print_Titles</vt:lpstr>
      <vt:lpstr>'2020B'!Print_Titles</vt:lpstr>
      <vt:lpstr>'2021A'!Print_Titles</vt:lpstr>
      <vt:lpstr>'2021B'!Print_Titles</vt:lpstr>
      <vt:lpstr>'2022AB'!Print_Titles</vt:lpstr>
      <vt:lpstr>'2022CD'!Print_Titles</vt:lpstr>
      <vt:lpstr>'2023AB'!Print_Titles</vt:lpstr>
      <vt:lpstr>'2023CD'!Print_Titles</vt:lpstr>
      <vt:lpstr>'2024AB'!Print_Titles</vt:lpstr>
      <vt:lpstr>'2024CD'!Print_Titles</vt:lpstr>
      <vt:lpstr>'88-PIF '!Print_Titles</vt:lpstr>
      <vt:lpstr>'92B-PIF '!Print_Titles</vt:lpstr>
      <vt:lpstr>'95 FGH-PIF '!Print_Titles</vt:lpstr>
      <vt:lpstr>'95 IJ-PIF '!Print_Titles</vt:lpstr>
      <vt:lpstr>'96 ABC-PIF'!Print_Titles</vt:lpstr>
      <vt:lpstr>'96 DEF-PIF'!Print_Titles</vt:lpstr>
      <vt:lpstr>'96 GHI-PIF'!Print_Titles</vt:lpstr>
      <vt:lpstr>'97 ABC-PIF '!Print_Titles</vt:lpstr>
      <vt:lpstr>'99B-PIF '!Print_Titles</vt:lpstr>
      <vt:lpstr>'Import Orig'!Print_Titles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FIRST TENNESSEE</dc:creator>
  <cp:lastModifiedBy>Carol Edmonds</cp:lastModifiedBy>
  <cp:lastPrinted>2024-07-01T15:55:41Z</cp:lastPrinted>
  <dcterms:created xsi:type="dcterms:W3CDTF">2002-11-26T20:56:13Z</dcterms:created>
  <dcterms:modified xsi:type="dcterms:W3CDTF">2024-08-16T17:33:52Z</dcterms:modified>
</cp:coreProperties>
</file>